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" yWindow="4860" windowWidth="23064" windowHeight="4896"/>
  </bookViews>
  <sheets>
    <sheet name="PPM K" sheetId="7079" r:id="rId1"/>
    <sheet name="PPM M" sheetId="2" r:id="rId2"/>
    <sheet name="Liczyrzepa - zima K" sheetId="6991" r:id="rId3"/>
    <sheet name="Liczyrzepa - zima M" sheetId="6917" r:id="rId4"/>
    <sheet name="XV Szago K" sheetId="6997" r:id="rId5"/>
    <sheet name="XV Szago M" sheetId="6996" r:id="rId6"/>
    <sheet name="Liszkor K" sheetId="6998" r:id="rId7"/>
    <sheet name="Liszkor M" sheetId="6999" r:id="rId8"/>
    <sheet name="Wiosenne 360 K" sheetId="7001" r:id="rId9"/>
    <sheet name="Wiosenne 360 M" sheetId="7000" r:id="rId10"/>
    <sheet name="H57 TR200 K" sheetId="7083" r:id="rId11"/>
    <sheet name="H57 TR200 M" sheetId="7004" r:id="rId12"/>
    <sheet name="H57 TR100 K" sheetId="7084" r:id="rId13"/>
    <sheet name="H57 TR100 M" sheetId="7085" r:id="rId14"/>
    <sheet name="RW TR200 K" sheetId="7011" r:id="rId15"/>
    <sheet name="RW TR200 M" sheetId="7010" r:id="rId16"/>
    <sheet name="Pazur K" sheetId="7064" r:id="rId17"/>
    <sheet name="Pazur M" sheetId="7063" r:id="rId18"/>
    <sheet name="Hawran K" sheetId="7073" r:id="rId19"/>
    <sheet name="Hawran M" sheetId="7074" r:id="rId20"/>
    <sheet name="Liczyrzepa wiosna 200 K" sheetId="7013" r:id="rId21"/>
    <sheet name="Liczyrzepa wiosna 200 M" sheetId="7012" r:id="rId22"/>
    <sheet name="Liczyrzepa wiosna 100 K" sheetId="7080" r:id="rId23"/>
    <sheet name="Liczyrzepa wiosna 100 M" sheetId="7081" r:id="rId24"/>
    <sheet name="XVI RzK K" sheetId="7016" r:id="rId25"/>
    <sheet name="XVI RzK M" sheetId="7017" r:id="rId26"/>
    <sheet name="13 M" sheetId="7019" r:id="rId27"/>
    <sheet name="Orientakcja K" sheetId="7076" r:id="rId28"/>
    <sheet name="Orientakcja M" sheetId="7077" r:id="rId29"/>
    <sheet name="Dymno M" sheetId="7082" r:id="rId30"/>
    <sheet name="Tropy K" sheetId="7086" r:id="rId31"/>
    <sheet name="Tropy M" sheetId="7021" r:id="rId32"/>
    <sheet name="Grassor444 K" sheetId="7087" r:id="rId33"/>
    <sheet name="Grassor444 M" sheetId="7089" r:id="rId34"/>
    <sheet name="Grassor222 K" sheetId="7088" r:id="rId35"/>
    <sheet name="Grassor222 M" sheetId="7090" r:id="rId36"/>
    <sheet name="BO K" sheetId="7030" r:id="rId37"/>
    <sheet name="BO M" sheetId="7031" r:id="rId38"/>
    <sheet name="ITOrient K" sheetId="7032" state="hidden" r:id="rId39"/>
    <sheet name="ITOrient M" sheetId="7033" state="hidden" r:id="rId40"/>
    <sheet name="ŚJatka K" sheetId="7035" state="hidden" r:id="rId41"/>
    <sheet name="ŚJatka M" sheetId="7034" state="hidden" r:id="rId42"/>
    <sheet name="Sudecka Wyrypa K" sheetId="7040" state="hidden" r:id="rId43"/>
    <sheet name="Sudecka Wyrypa M" sheetId="7038" state="hidden" r:id="rId44"/>
    <sheet name="KoRnO K" sheetId="7039" state="hidden" r:id="rId45"/>
    <sheet name="KoRnO M" sheetId="7041" state="hidden" r:id="rId46"/>
    <sheet name="Abentojra K" sheetId="7042" state="hidden" r:id="rId47"/>
    <sheet name="Abentojra M" sheetId="7043" state="hidden" r:id="rId48"/>
    <sheet name="Mordownik K" sheetId="7044" state="hidden" r:id="rId49"/>
    <sheet name="Mordownik M" sheetId="7045" state="hidden" r:id="rId50"/>
    <sheet name="XVI Szago K" sheetId="7053" state="hidden" r:id="rId51"/>
    <sheet name="XVI Szago M" sheetId="7052" state="hidden" r:id="rId52"/>
    <sheet name="Kaczawska M" sheetId="7047" state="hidden" r:id="rId53"/>
    <sheet name="XV RzK M" sheetId="7046" state="hidden" r:id="rId54"/>
    <sheet name="Jesienne 360 K" sheetId="7048" state="hidden" r:id="rId55"/>
    <sheet name="Jesienne 360 M" sheetId="7049" state="hidden" r:id="rId56"/>
    <sheet name="Waligóra K" sheetId="7050" state="hidden" r:id="rId57"/>
    <sheet name="Waligóra M" sheetId="7051" state="hidden" r:id="rId58"/>
    <sheet name="Jurajska Jatka K" sheetId="7054" state="hidden" r:id="rId59"/>
    <sheet name="Jurajska Jatka M" sheetId="7055" state="hidden" r:id="rId60"/>
    <sheet name="H56 TR200 K" sheetId="7059" state="hidden" r:id="rId61"/>
    <sheet name="H56 TR200 M" sheetId="7061" state="hidden" r:id="rId62"/>
    <sheet name="H56 TR100 K" sheetId="7058" state="hidden" r:id="rId63"/>
    <sheet name="H56 TR100 M" sheetId="7062" state="hidden" r:id="rId64"/>
    <sheet name="Azymut K" sheetId="7065" state="hidden" r:id="rId65"/>
    <sheet name="Azymut M" sheetId="7066" state="hidden" r:id="rId66"/>
    <sheet name="Wilga K" sheetId="7067" state="hidden" r:id="rId67"/>
    <sheet name="Wilga M" sheetId="7068" state="hidden" r:id="rId68"/>
    <sheet name="NM 200 K" sheetId="7069" state="hidden" r:id="rId69"/>
    <sheet name="NM 200 M" sheetId="7071" state="hidden" r:id="rId70"/>
    <sheet name="NM 100 M" sheetId="7070" state="hidden" r:id="rId71"/>
    <sheet name="Dukty K" sheetId="7091" r:id="rId72"/>
    <sheet name="Dukty M" sheetId="7092" r:id="rId73"/>
    <sheet name="id" sheetId="6847" r:id="rId74"/>
    <sheet name="id (2018)" sheetId="7078" r:id="rId75"/>
    <sheet name="id (2017)" sheetId="6990" r:id="rId76"/>
    <sheet name="id (2016)" sheetId="6916" r:id="rId77"/>
    <sheet name="frekwencja" sheetId="6892" state="hidden" r:id="rId78"/>
    <sheet name="czas zwycięzcy" sheetId="6911" state="hidden" r:id="rId79"/>
  </sheets>
  <definedNames>
    <definedName name="_xlnm._FilterDatabase" localSheetId="26" hidden="1">'13 M'!$A$4:$P$27</definedName>
    <definedName name="_xlnm._FilterDatabase" localSheetId="47" hidden="1">'Abentojra M'!$A$2:$T$39</definedName>
    <definedName name="_xlnm._FilterDatabase" localSheetId="65" hidden="1">'Azymut M'!$A$5:$AZ$38</definedName>
    <definedName name="_xlnm._FilterDatabase" localSheetId="36" hidden="1">'BO K'!$A$1:$AB$12</definedName>
    <definedName name="_xlnm._FilterDatabase" localSheetId="37" hidden="1">'BO M'!$A$1:$AB$71</definedName>
    <definedName name="_xlnm._FilterDatabase" localSheetId="71" hidden="1">'Dukty K'!$A$1:$AE$6</definedName>
    <definedName name="_xlnm._FilterDatabase" localSheetId="72" hidden="1">'Dukty M'!$A$1:$AE$33</definedName>
    <definedName name="_xlnm._FilterDatabase" localSheetId="32" hidden="1">'Grassor444 K'!$A$5:$DP$14</definedName>
    <definedName name="_xlnm._FilterDatabase" localSheetId="33" hidden="1">'Grassor444 M'!$A$5:$DP$36</definedName>
    <definedName name="_xlnm._FilterDatabase" localSheetId="62" hidden="1">'H56 TR100 K'!$A$2:$AT$30</definedName>
    <definedName name="_xlnm._FilterDatabase" localSheetId="63" hidden="1">'H56 TR100 M'!$AI$2:$AO$224</definedName>
    <definedName name="_xlnm._FilterDatabase" localSheetId="60" hidden="1">'H56 TR200 K'!$A$2:$BE$12</definedName>
    <definedName name="_xlnm._FilterDatabase" localSheetId="61" hidden="1">'H56 TR200 M'!$AT$2:$AZ$106</definedName>
    <definedName name="_xlnm._FilterDatabase" localSheetId="12" hidden="1">'H57 TR100 K'!$A$3:$AT$23</definedName>
    <definedName name="_xlnm._FilterDatabase" localSheetId="13" hidden="1">'H57 TR100 M'!$AI$2:$AO$181</definedName>
    <definedName name="_xlnm._FilterDatabase" localSheetId="10" hidden="1">'H57 TR200 K'!$A$2:$BE$9</definedName>
    <definedName name="_xlnm._FilterDatabase" localSheetId="11" hidden="1">'H57 TR200 M'!$A$2:$BE$103</definedName>
    <definedName name="_xlnm._FilterDatabase" localSheetId="18" hidden="1">'Hawran K'!$A$2:$BE$8</definedName>
    <definedName name="_xlnm._FilterDatabase" localSheetId="19" hidden="1">'Hawran M'!$A$2:$BE$34</definedName>
    <definedName name="_xlnm._FilterDatabase" localSheetId="73" hidden="1">id!$A$420:$L$463</definedName>
    <definedName name="_xlnm._FilterDatabase" localSheetId="76" hidden="1">'id (2016)'!$A$1:$K$379</definedName>
    <definedName name="_xlnm._FilterDatabase" localSheetId="75" hidden="1">'id (2017)'!$A$1:$L$754</definedName>
    <definedName name="_xlnm._FilterDatabase" localSheetId="74" hidden="1">'id (2018)'!$A$420:$L$463</definedName>
    <definedName name="_xlnm._FilterDatabase" localSheetId="54" hidden="1">'Jesienne 360 K'!$A$1:$U$3</definedName>
    <definedName name="_xlnm._FilterDatabase" localSheetId="55" hidden="1">'Jesienne 360 M'!$A$1:$U$20</definedName>
    <definedName name="_xlnm._FilterDatabase" localSheetId="58" hidden="1">'Jurajska Jatka K'!$A$2:$W$13</definedName>
    <definedName name="_xlnm._FilterDatabase" localSheetId="59" hidden="1">'Jurajska Jatka M'!$A$2:$W$43</definedName>
    <definedName name="_xlnm._FilterDatabase" localSheetId="44" hidden="1">'KoRnO K'!$A$4:$AO$13</definedName>
    <definedName name="_xlnm._FilterDatabase" localSheetId="45" hidden="1">'KoRnO M'!$A$1:$AO$42</definedName>
    <definedName name="_xlnm._FilterDatabase" localSheetId="2" hidden="1">'Liczyrzepa - zima K'!$A$1:$X$4</definedName>
    <definedName name="_xlnm._FilterDatabase" localSheetId="3" hidden="1">'Liczyrzepa - zima M'!$A$1:$K$35</definedName>
    <definedName name="_xlnm._FilterDatabase" localSheetId="23" hidden="1">'Liczyrzepa wiosna 100 M'!$A$2:$BS$15</definedName>
    <definedName name="_xlnm._FilterDatabase" localSheetId="21" hidden="1">'Liczyrzepa wiosna 200 M'!$A$1:$X$28</definedName>
    <definedName name="_xlnm._FilterDatabase" localSheetId="6" hidden="1">'Liszkor K'!$A$1:$V$12</definedName>
    <definedName name="_xlnm._FilterDatabase" localSheetId="7" hidden="1">'Liszkor M'!$A$1:$W$38</definedName>
    <definedName name="_xlnm._FilterDatabase" localSheetId="48" hidden="1">'Mordownik K'!$A$3:$IU$9</definedName>
    <definedName name="_xlnm._FilterDatabase" localSheetId="49" hidden="1">'Mordownik M'!$A$5:$IU$29</definedName>
    <definedName name="_xlnm._FilterDatabase" localSheetId="68" hidden="1">'NM 200 K'!$A$5:$AT$10</definedName>
    <definedName name="_xlnm._FilterDatabase" localSheetId="69" hidden="1">'NM 200 M'!$A$5:$AT$38</definedName>
    <definedName name="_xlnm._FilterDatabase" localSheetId="27" hidden="1">'Orientakcja K'!$A$2:$X$17</definedName>
    <definedName name="_xlnm._FilterDatabase" localSheetId="28" hidden="1">'Orientakcja M'!$A$2:$X$59</definedName>
    <definedName name="_xlnm._FilterDatabase" localSheetId="16" hidden="1">'Pazur K'!$O$1:$U$4</definedName>
    <definedName name="_xlnm._FilterDatabase" localSheetId="17" hidden="1">'Pazur M'!$A$1:$Y$46</definedName>
    <definedName name="_xlnm._FilterDatabase" localSheetId="0" hidden="1">'PPM K'!$A$1:$AO$36</definedName>
    <definedName name="_xlnm._FilterDatabase" localSheetId="1" hidden="1">'PPM M'!$A$1:$AO$36</definedName>
    <definedName name="_xlnm._FilterDatabase" localSheetId="41" hidden="1">'ŚJatka M'!$A$2:$AA$25</definedName>
    <definedName name="_xlnm._FilterDatabase" localSheetId="30" hidden="1">'Tropy K'!$A$3:$AC$17</definedName>
    <definedName name="_xlnm._FilterDatabase" localSheetId="31" hidden="1">'Tropy M'!$A$3:$AC$64</definedName>
    <definedName name="_xlnm._FilterDatabase" localSheetId="56" hidden="1">'Waligóra K'!$A$1:$AA$11</definedName>
    <definedName name="_xlnm._FilterDatabase" localSheetId="57" hidden="1">'Waligóra M'!$A$1:$AA$25</definedName>
    <definedName name="_xlnm._FilterDatabase" localSheetId="66" hidden="1">'Wilga K'!$A$2:$W$3</definedName>
    <definedName name="_xlnm._FilterDatabase" localSheetId="67" hidden="1">'Wilga M'!$A$2:$W$29</definedName>
    <definedName name="_xlnm._FilterDatabase" localSheetId="9" hidden="1">'Wiosenne 360 M'!$A$2:$U$14</definedName>
    <definedName name="_xlnm._FilterDatabase" localSheetId="53" hidden="1">'XV RzK M'!$A$2:$V$12</definedName>
    <definedName name="_xlnm._FilterDatabase" localSheetId="5" hidden="1">'XV Szago M'!$A$3:$BX$73</definedName>
    <definedName name="_xlnm._FilterDatabase" localSheetId="24" hidden="1">'XVI RzK K'!$A$2:$V$3</definedName>
    <definedName name="_xlnm._FilterDatabase" localSheetId="25" hidden="1">'XVI RzK M'!$A$2:$V$23</definedName>
    <definedName name="_xlnm._FilterDatabase" localSheetId="51" hidden="1">'XVI Szago M'!$A$2:$V$48</definedName>
    <definedName name="_xlnm.Print_Area" localSheetId="62">'H56 TR100 K'!$A$1:$AG$30</definedName>
    <definedName name="_xlnm.Print_Area" localSheetId="63">'H56 TR100 M'!$A$1:$AG$225</definedName>
    <definedName name="_xlnm.Print_Area" localSheetId="60">'H56 TR200 K'!$A$1:$AR$12</definedName>
    <definedName name="_xlnm.Print_Area" localSheetId="61">'H56 TR200 M'!$A$1:$AR$107</definedName>
    <definedName name="_xlnm.Print_Area" localSheetId="12">'H57 TR100 K'!$A$1:$AG$23</definedName>
    <definedName name="_xlnm.Print_Area" localSheetId="13">'H57 TR100 M'!$A$1:$AG$182</definedName>
    <definedName name="_xlnm.Print_Area" localSheetId="30">'Tropy K'!$B$2:$P$17</definedName>
    <definedName name="_xlnm.Print_Area" localSheetId="31">'Tropy M'!$B$2:$P$52</definedName>
    <definedName name="_xlnm.Print_Titles" localSheetId="60">'H56 TR200 K'!$2:$2</definedName>
    <definedName name="_xlnm.Print_Titles" localSheetId="61">'H56 TR200 M'!$2:$2</definedName>
    <definedName name="_xlnm.Print_Titles" localSheetId="12">'H57 TR100 K'!$1:$2</definedName>
    <definedName name="_xlnm.Print_Titles" localSheetId="13">'H57 TR100 M'!$1:$2</definedName>
    <definedName name="_xlnm.Print_Titles" localSheetId="10">'H57 TR200 K'!$2:$2</definedName>
    <definedName name="_xlnm.Print_Titles" localSheetId="11">'H57 TR200 M'!$2:$2</definedName>
  </definedNames>
  <calcPr calcId="145621"/>
</workbook>
</file>

<file path=xl/calcChain.xml><?xml version="1.0" encoding="utf-8"?>
<calcChain xmlns="http://schemas.openxmlformats.org/spreadsheetml/2006/main">
  <c r="O4" i="2" l="1"/>
  <c r="O6" i="2"/>
  <c r="O7" i="2"/>
  <c r="O5" i="2"/>
  <c r="O9" i="2"/>
  <c r="O8" i="2"/>
  <c r="O12" i="2"/>
  <c r="O13" i="2"/>
  <c r="O10" i="2"/>
  <c r="O11" i="2"/>
  <c r="O15" i="2"/>
  <c r="O16" i="2"/>
  <c r="O20" i="2"/>
  <c r="O21" i="2"/>
  <c r="O22" i="2"/>
  <c r="O14" i="2"/>
  <c r="O23" i="2"/>
  <c r="O24" i="2"/>
  <c r="O26" i="2"/>
  <c r="O27" i="2"/>
  <c r="O28" i="2"/>
  <c r="O30" i="2"/>
  <c r="O31" i="2"/>
  <c r="O32" i="2"/>
  <c r="O19" i="2"/>
  <c r="O17" i="2"/>
  <c r="O18" i="2"/>
  <c r="O34" i="2"/>
  <c r="O35" i="2"/>
  <c r="O36" i="2"/>
  <c r="O37" i="2"/>
  <c r="O38" i="2"/>
  <c r="O39" i="2"/>
  <c r="O25" i="2"/>
  <c r="O42" i="2"/>
  <c r="O33" i="2"/>
  <c r="O44" i="2"/>
  <c r="O45" i="2"/>
  <c r="O46" i="2"/>
  <c r="O29" i="2"/>
  <c r="O47" i="2"/>
  <c r="O48" i="2"/>
  <c r="O49" i="2"/>
  <c r="O50" i="2"/>
  <c r="O51" i="2"/>
  <c r="O40" i="2"/>
  <c r="O52" i="2"/>
  <c r="O53" i="2"/>
  <c r="O54" i="2"/>
  <c r="O55" i="2"/>
  <c r="O41" i="2"/>
  <c r="O56" i="2"/>
  <c r="O43" i="2"/>
  <c r="O58" i="2"/>
  <c r="O59" i="2"/>
  <c r="O60" i="2"/>
  <c r="O61" i="2"/>
  <c r="O63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57" i="2"/>
  <c r="O64" i="2"/>
  <c r="O79" i="2"/>
  <c r="O62" i="2"/>
  <c r="O80" i="2"/>
  <c r="O81" i="2"/>
  <c r="O83" i="2"/>
  <c r="O84" i="2"/>
  <c r="O85" i="2"/>
  <c r="O86" i="2"/>
  <c r="O87" i="2"/>
  <c r="O88" i="2"/>
  <c r="O89" i="2"/>
  <c r="O90" i="2"/>
  <c r="O91" i="2"/>
  <c r="O93" i="2"/>
  <c r="O94" i="2"/>
  <c r="O95" i="2"/>
  <c r="O96" i="2"/>
  <c r="O97" i="2"/>
  <c r="O98" i="2"/>
  <c r="O99" i="2"/>
  <c r="O100" i="2"/>
  <c r="O101" i="2"/>
  <c r="O102" i="2"/>
  <c r="O104" i="2"/>
  <c r="O105" i="2"/>
  <c r="O106" i="2"/>
  <c r="O107" i="2"/>
  <c r="O108" i="2"/>
  <c r="O109" i="2"/>
  <c r="O111" i="2"/>
  <c r="O112" i="2"/>
  <c r="O113" i="2"/>
  <c r="O114" i="2"/>
  <c r="O115" i="2"/>
  <c r="O116" i="2"/>
  <c r="O117" i="2"/>
  <c r="O118" i="2"/>
  <c r="O119" i="2"/>
  <c r="O120" i="2"/>
  <c r="O122" i="2"/>
  <c r="O124" i="2"/>
  <c r="O125" i="2"/>
  <c r="O126" i="2"/>
  <c r="O127" i="2"/>
  <c r="O128" i="2"/>
  <c r="O129" i="2"/>
  <c r="O130" i="2"/>
  <c r="O65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2" i="2"/>
  <c r="O153" i="2"/>
  <c r="O154" i="2"/>
  <c r="O155" i="2"/>
  <c r="O156" i="2"/>
  <c r="O103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110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123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82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92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121" i="2"/>
  <c r="O151" i="2"/>
  <c r="O343" i="2"/>
  <c r="O500" i="2"/>
  <c r="O182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3" i="2"/>
  <c r="O4" i="7079"/>
  <c r="O5" i="7079"/>
  <c r="O6" i="7079"/>
  <c r="O8" i="7079"/>
  <c r="O9" i="7079"/>
  <c r="O7" i="7079"/>
  <c r="O10" i="7079"/>
  <c r="O11" i="7079"/>
  <c r="O12" i="7079"/>
  <c r="O13" i="7079"/>
  <c r="O15" i="7079"/>
  <c r="O16" i="7079"/>
  <c r="O17" i="7079"/>
  <c r="O18" i="7079"/>
  <c r="O19" i="7079"/>
  <c r="O20" i="7079"/>
  <c r="O21" i="7079"/>
  <c r="O22" i="7079"/>
  <c r="O23" i="7079"/>
  <c r="O24" i="7079"/>
  <c r="O25" i="7079"/>
  <c r="O27" i="7079"/>
  <c r="O26" i="7079"/>
  <c r="O29" i="7079"/>
  <c r="O31" i="7079"/>
  <c r="O32" i="7079"/>
  <c r="O33" i="7079"/>
  <c r="O14" i="7079"/>
  <c r="O34" i="7079"/>
  <c r="O35" i="7079"/>
  <c r="O36" i="7079"/>
  <c r="O37" i="7079"/>
  <c r="O38" i="7079"/>
  <c r="O39" i="7079"/>
  <c r="O40" i="7079"/>
  <c r="O41" i="7079"/>
  <c r="O42" i="7079"/>
  <c r="O43" i="7079"/>
  <c r="O44" i="7079"/>
  <c r="O45" i="7079"/>
  <c r="O46" i="7079"/>
  <c r="O47" i="7079"/>
  <c r="O48" i="7079"/>
  <c r="O49" i="7079"/>
  <c r="O50" i="7079"/>
  <c r="O51" i="7079"/>
  <c r="O52" i="7079"/>
  <c r="O53" i="7079"/>
  <c r="O54" i="7079"/>
  <c r="O55" i="7079"/>
  <c r="O56" i="7079"/>
  <c r="O57" i="7079"/>
  <c r="O58" i="7079"/>
  <c r="O59" i="7079"/>
  <c r="O60" i="7079"/>
  <c r="O61" i="7079"/>
  <c r="O62" i="7079"/>
  <c r="O63" i="7079"/>
  <c r="O64" i="7079"/>
  <c r="O65" i="7079"/>
  <c r="O66" i="7079"/>
  <c r="O67" i="7079"/>
  <c r="O68" i="7079"/>
  <c r="O69" i="7079"/>
  <c r="O70" i="7079"/>
  <c r="O71" i="7079"/>
  <c r="O72" i="7079"/>
  <c r="O73" i="7079"/>
  <c r="O74" i="7079"/>
  <c r="O75" i="7079"/>
  <c r="O76" i="7079"/>
  <c r="O77" i="7079"/>
  <c r="O78" i="7079"/>
  <c r="O79" i="7079"/>
  <c r="O80" i="7079"/>
  <c r="O81" i="7079"/>
  <c r="O82" i="7079"/>
  <c r="O83" i="7079"/>
  <c r="O84" i="7079"/>
  <c r="O30" i="7079"/>
  <c r="O28" i="7079"/>
  <c r="O3" i="7079"/>
  <c r="AB4" i="7091"/>
  <c r="AB5" i="7091"/>
  <c r="AB6" i="7091"/>
  <c r="AB19" i="7092"/>
  <c r="AD19" i="7092"/>
  <c r="Z19" i="7092" s="1"/>
  <c r="Z20" i="7092" s="1"/>
  <c r="Z21" i="7092" s="1"/>
  <c r="Z22" i="7092" s="1"/>
  <c r="Z23" i="7092" s="1"/>
  <c r="Z24" i="7092" s="1"/>
  <c r="Z25" i="7092" s="1"/>
  <c r="Z26" i="7092" s="1"/>
  <c r="Z27" i="7092" s="1"/>
  <c r="Z28" i="7092" s="1"/>
  <c r="Z29" i="7092" s="1"/>
  <c r="Z30" i="7092" s="1"/>
  <c r="Z31" i="7092" s="1"/>
  <c r="Z32" i="7092" s="1"/>
  <c r="Z33" i="7092" s="1"/>
  <c r="AB20" i="7092"/>
  <c r="AD20" i="7092"/>
  <c r="AB21" i="7092"/>
  <c r="AD21" i="7092"/>
  <c r="AB22" i="7092"/>
  <c r="AD22" i="7092"/>
  <c r="AB23" i="7092"/>
  <c r="AD23" i="7092"/>
  <c r="AB24" i="7092"/>
  <c r="AD24" i="7092"/>
  <c r="AB25" i="7092"/>
  <c r="AD25" i="7092"/>
  <c r="AB26" i="7092"/>
  <c r="AD26" i="7092"/>
  <c r="AB27" i="7092"/>
  <c r="AD27" i="7092"/>
  <c r="AB28" i="7092"/>
  <c r="AD28" i="7092"/>
  <c r="AB29" i="7092"/>
  <c r="AD29" i="7092"/>
  <c r="AB30" i="7092"/>
  <c r="AD30" i="7092"/>
  <c r="AB31" i="7092"/>
  <c r="AD31" i="7092"/>
  <c r="AB32" i="7092"/>
  <c r="AD32" i="7092"/>
  <c r="AB33" i="7092"/>
  <c r="AD33" i="7092"/>
  <c r="Y33" i="7092"/>
  <c r="W33" i="7092"/>
  <c r="V33" i="7092"/>
  <c r="L33" i="7092"/>
  <c r="J33" i="7092"/>
  <c r="H33" i="7092"/>
  <c r="Y32" i="7092"/>
  <c r="W32" i="7092"/>
  <c r="V32" i="7092"/>
  <c r="L32" i="7092"/>
  <c r="J32" i="7092"/>
  <c r="H32" i="7092"/>
  <c r="Y31" i="7092"/>
  <c r="W31" i="7092"/>
  <c r="V31" i="7092"/>
  <c r="U31" i="7092" s="1"/>
  <c r="T31" i="7092" s="1"/>
  <c r="L31" i="7092"/>
  <c r="J31" i="7092"/>
  <c r="H31" i="7092"/>
  <c r="Y30" i="7092"/>
  <c r="W30" i="7092"/>
  <c r="V30" i="7092"/>
  <c r="L30" i="7092"/>
  <c r="J30" i="7092"/>
  <c r="H30" i="7092"/>
  <c r="Y29" i="7092"/>
  <c r="W29" i="7092"/>
  <c r="V29" i="7092"/>
  <c r="L29" i="7092"/>
  <c r="J29" i="7092"/>
  <c r="H29" i="7092"/>
  <c r="Y28" i="7092"/>
  <c r="W28" i="7092"/>
  <c r="V28" i="7092"/>
  <c r="L28" i="7092"/>
  <c r="J28" i="7092"/>
  <c r="H28" i="7092"/>
  <c r="Y27" i="7092"/>
  <c r="W27" i="7092"/>
  <c r="V27" i="7092"/>
  <c r="L27" i="7092"/>
  <c r="J27" i="7092"/>
  <c r="M27" i="7092" s="1"/>
  <c r="O27" i="7092" s="1"/>
  <c r="H27" i="7092"/>
  <c r="Y26" i="7092"/>
  <c r="W26" i="7092"/>
  <c r="V26" i="7092"/>
  <c r="L26" i="7092"/>
  <c r="J26" i="7092"/>
  <c r="H26" i="7092"/>
  <c r="Y25" i="7092"/>
  <c r="W25" i="7092"/>
  <c r="V25" i="7092"/>
  <c r="U25" i="7092" s="1"/>
  <c r="T25" i="7092" s="1"/>
  <c r="L25" i="7092"/>
  <c r="J25" i="7092"/>
  <c r="H25" i="7092"/>
  <c r="Y24" i="7092"/>
  <c r="W24" i="7092"/>
  <c r="V24" i="7092"/>
  <c r="L24" i="7092"/>
  <c r="J24" i="7092"/>
  <c r="H24" i="7092"/>
  <c r="Y23" i="7092"/>
  <c r="W23" i="7092"/>
  <c r="V23" i="7092"/>
  <c r="L23" i="7092"/>
  <c r="J23" i="7092"/>
  <c r="H23" i="7092"/>
  <c r="Y22" i="7092"/>
  <c r="W22" i="7092"/>
  <c r="V22" i="7092"/>
  <c r="L22" i="7092"/>
  <c r="J22" i="7092"/>
  <c r="H22" i="7092"/>
  <c r="Y21" i="7092"/>
  <c r="W21" i="7092"/>
  <c r="V21" i="7092"/>
  <c r="L21" i="7092"/>
  <c r="J21" i="7092"/>
  <c r="H21" i="7092"/>
  <c r="Y20" i="7092"/>
  <c r="W20" i="7092"/>
  <c r="V20" i="7092"/>
  <c r="L20" i="7092"/>
  <c r="J20" i="7092"/>
  <c r="H20" i="7092"/>
  <c r="Y19" i="7092"/>
  <c r="W19" i="7092"/>
  <c r="V19" i="7092"/>
  <c r="L19" i="7092"/>
  <c r="J19" i="7092"/>
  <c r="H19" i="7092"/>
  <c r="AB18" i="7092"/>
  <c r="Y18" i="7092"/>
  <c r="W18" i="7092"/>
  <c r="V18" i="7092"/>
  <c r="L18" i="7092"/>
  <c r="J18" i="7092"/>
  <c r="H18" i="7092"/>
  <c r="M18" i="7092" s="1"/>
  <c r="O18" i="7092" s="1"/>
  <c r="AB17" i="7092"/>
  <c r="Y17" i="7092"/>
  <c r="W17" i="7092"/>
  <c r="V17" i="7092"/>
  <c r="L17" i="7092"/>
  <c r="J17" i="7092"/>
  <c r="H17" i="7092"/>
  <c r="AB16" i="7092"/>
  <c r="Y16" i="7092"/>
  <c r="W16" i="7092"/>
  <c r="V16" i="7092"/>
  <c r="U16" i="7092"/>
  <c r="T16" i="7092" s="1"/>
  <c r="L16" i="7092"/>
  <c r="J16" i="7092"/>
  <c r="H16" i="7092"/>
  <c r="AB15" i="7092"/>
  <c r="Y15" i="7092"/>
  <c r="W15" i="7092"/>
  <c r="V15" i="7092"/>
  <c r="M15" i="7092"/>
  <c r="O15" i="7092" s="1"/>
  <c r="L15" i="7092"/>
  <c r="J15" i="7092"/>
  <c r="H15" i="7092"/>
  <c r="AB14" i="7092"/>
  <c r="Y14" i="7092"/>
  <c r="W14" i="7092"/>
  <c r="V14" i="7092"/>
  <c r="L14" i="7092"/>
  <c r="J14" i="7092"/>
  <c r="H14" i="7092"/>
  <c r="AB13" i="7092"/>
  <c r="Y13" i="7092"/>
  <c r="U13" i="7092" s="1"/>
  <c r="T13" i="7092" s="1"/>
  <c r="W13" i="7092"/>
  <c r="V13" i="7092"/>
  <c r="L13" i="7092"/>
  <c r="J13" i="7092"/>
  <c r="H13" i="7092"/>
  <c r="AB12" i="7092"/>
  <c r="Y12" i="7092"/>
  <c r="W12" i="7092"/>
  <c r="U12" i="7092" s="1"/>
  <c r="T12" i="7092" s="1"/>
  <c r="V12" i="7092"/>
  <c r="L12" i="7092"/>
  <c r="J12" i="7092"/>
  <c r="H12" i="7092"/>
  <c r="AB11" i="7092"/>
  <c r="Y11" i="7092"/>
  <c r="W11" i="7092"/>
  <c r="V11" i="7092"/>
  <c r="L11" i="7092"/>
  <c r="J11" i="7092"/>
  <c r="H11" i="7092"/>
  <c r="AB10" i="7092"/>
  <c r="Y10" i="7092"/>
  <c r="W10" i="7092"/>
  <c r="V10" i="7092"/>
  <c r="L10" i="7092"/>
  <c r="J10" i="7092"/>
  <c r="H10" i="7092"/>
  <c r="AB9" i="7092"/>
  <c r="Y9" i="7092"/>
  <c r="W9" i="7092"/>
  <c r="V9" i="7092"/>
  <c r="L9" i="7092"/>
  <c r="J9" i="7092"/>
  <c r="H9" i="7092"/>
  <c r="AB8" i="7092"/>
  <c r="Y8" i="7092"/>
  <c r="W8" i="7092"/>
  <c r="V8" i="7092"/>
  <c r="L8" i="7092"/>
  <c r="J8" i="7092"/>
  <c r="H8" i="7092"/>
  <c r="AB7" i="7092"/>
  <c r="Y7" i="7092"/>
  <c r="W7" i="7092"/>
  <c r="V7" i="7092"/>
  <c r="U7" i="7092" s="1"/>
  <c r="T7" i="7092" s="1"/>
  <c r="L7" i="7092"/>
  <c r="J7" i="7092"/>
  <c r="H7" i="7092"/>
  <c r="AB6" i="7092"/>
  <c r="Y6" i="7092"/>
  <c r="W6" i="7092"/>
  <c r="V6" i="7092"/>
  <c r="L6" i="7092"/>
  <c r="J6" i="7092"/>
  <c r="H6" i="7092"/>
  <c r="AB5" i="7092"/>
  <c r="Y5" i="7092"/>
  <c r="W5" i="7092"/>
  <c r="V5" i="7092"/>
  <c r="L5" i="7092"/>
  <c r="J5" i="7092"/>
  <c r="H5" i="7092"/>
  <c r="AB4" i="7092"/>
  <c r="Y4" i="7092"/>
  <c r="W4" i="7092"/>
  <c r="V4" i="7092"/>
  <c r="L4" i="7092"/>
  <c r="J4" i="7092"/>
  <c r="H4" i="7092"/>
  <c r="AB3" i="7092"/>
  <c r="Y3" i="7092"/>
  <c r="W3" i="7092"/>
  <c r="V3" i="7092"/>
  <c r="L3" i="7092"/>
  <c r="J3" i="7092"/>
  <c r="H3" i="7092"/>
  <c r="Y2" i="7092"/>
  <c r="W2" i="7092"/>
  <c r="V2" i="7092"/>
  <c r="L2" i="7092"/>
  <c r="J2" i="7092"/>
  <c r="H2" i="7092"/>
  <c r="AG28" i="7079"/>
  <c r="AE28" i="7079"/>
  <c r="AC28" i="7079"/>
  <c r="AA28" i="7079"/>
  <c r="N28" i="7079"/>
  <c r="M28" i="7079"/>
  <c r="C28" i="7079"/>
  <c r="B28" i="7079"/>
  <c r="H580" i="6847"/>
  <c r="L580" i="6847" s="1"/>
  <c r="I580" i="6847"/>
  <c r="H581" i="6847"/>
  <c r="I581" i="6847"/>
  <c r="L581" i="6847"/>
  <c r="A580" i="6847"/>
  <c r="A581" i="6847"/>
  <c r="C580" i="6847"/>
  <c r="C581" i="6847"/>
  <c r="L576" i="6847"/>
  <c r="L577" i="6847"/>
  <c r="L578" i="6847"/>
  <c r="L579" i="6847"/>
  <c r="I579" i="6847"/>
  <c r="I578" i="6847"/>
  <c r="I577" i="6847"/>
  <c r="I576" i="6847"/>
  <c r="A576" i="6847"/>
  <c r="A577" i="6847"/>
  <c r="A578" i="6847"/>
  <c r="A579" i="6847"/>
  <c r="C576" i="6847"/>
  <c r="C577" i="6847"/>
  <c r="C578" i="6847"/>
  <c r="C579" i="6847"/>
  <c r="Y2" i="7091"/>
  <c r="Y3" i="7091"/>
  <c r="Y4" i="7091"/>
  <c r="Y5" i="7091"/>
  <c r="Y6" i="7091"/>
  <c r="H576" i="6847"/>
  <c r="H577" i="6847"/>
  <c r="H578" i="6847"/>
  <c r="H579" i="6847"/>
  <c r="V2" i="7091"/>
  <c r="W2" i="7091"/>
  <c r="V3" i="7091"/>
  <c r="W3" i="7091"/>
  <c r="AB3" i="7091"/>
  <c r="V4" i="7091"/>
  <c r="W4" i="7091"/>
  <c r="V5" i="7091"/>
  <c r="W5" i="7091"/>
  <c r="V6" i="7091"/>
  <c r="W6" i="7091"/>
  <c r="L6" i="7091"/>
  <c r="J6" i="7091"/>
  <c r="H6" i="7091"/>
  <c r="L5" i="7091"/>
  <c r="J5" i="7091"/>
  <c r="H5" i="7091"/>
  <c r="L4" i="7091"/>
  <c r="J4" i="7091"/>
  <c r="H4" i="7091"/>
  <c r="L3" i="7091"/>
  <c r="J3" i="7091"/>
  <c r="H3" i="7091"/>
  <c r="L2" i="7091"/>
  <c r="J2" i="7091"/>
  <c r="H2" i="7091"/>
  <c r="AV28" i="7079" l="1"/>
  <c r="W28" i="7079"/>
  <c r="U2" i="7091"/>
  <c r="M4" i="7092"/>
  <c r="O4" i="7092" s="1"/>
  <c r="AD4" i="7092" s="1"/>
  <c r="M6" i="7092"/>
  <c r="O6" i="7092" s="1"/>
  <c r="AD6" i="7092" s="1"/>
  <c r="M22" i="7092"/>
  <c r="O22" i="7092" s="1"/>
  <c r="M24" i="7092"/>
  <c r="O24" i="7092" s="1"/>
  <c r="M30" i="7092"/>
  <c r="O30" i="7092" s="1"/>
  <c r="M2" i="7092"/>
  <c r="O2" i="7092" s="1"/>
  <c r="AD3" i="7092" s="1"/>
  <c r="Z3" i="7092" s="1"/>
  <c r="Z4" i="7092" s="1"/>
  <c r="M3" i="7092"/>
  <c r="O3" i="7092" s="1"/>
  <c r="U8" i="7092"/>
  <c r="T8" i="7092" s="1"/>
  <c r="M9" i="7092"/>
  <c r="O9" i="7092" s="1"/>
  <c r="U18" i="7092"/>
  <c r="T18" i="7092" s="1"/>
  <c r="M19" i="7092"/>
  <c r="O19" i="7092" s="1"/>
  <c r="M21" i="7092"/>
  <c r="O21" i="7092" s="1"/>
  <c r="M31" i="7092"/>
  <c r="O31" i="7092" s="1"/>
  <c r="U4" i="7092"/>
  <c r="T4" i="7092" s="1"/>
  <c r="M7" i="7092"/>
  <c r="O7" i="7092" s="1"/>
  <c r="M11" i="7092"/>
  <c r="O11" i="7092" s="1"/>
  <c r="U14" i="7092"/>
  <c r="T14" i="7092" s="1"/>
  <c r="U15" i="7092"/>
  <c r="T15" i="7092" s="1"/>
  <c r="U22" i="7092"/>
  <c r="T22" i="7092" s="1"/>
  <c r="U28" i="7092"/>
  <c r="T28" i="7092" s="1"/>
  <c r="U19" i="7092"/>
  <c r="T19" i="7092" s="1"/>
  <c r="U24" i="7092"/>
  <c r="T24" i="7092" s="1"/>
  <c r="M26" i="7092"/>
  <c r="O26" i="7092" s="1"/>
  <c r="M33" i="7092"/>
  <c r="U9" i="7092"/>
  <c r="T9" i="7092" s="1"/>
  <c r="U3" i="7092"/>
  <c r="T3" i="7092" s="1"/>
  <c r="M5" i="7092"/>
  <c r="O5" i="7092" s="1"/>
  <c r="AD5" i="7092" s="1"/>
  <c r="M8" i="7092"/>
  <c r="O8" i="7092" s="1"/>
  <c r="M14" i="7092"/>
  <c r="O14" i="7092" s="1"/>
  <c r="M17" i="7092"/>
  <c r="O17" i="7092" s="1"/>
  <c r="AD18" i="7092" s="1"/>
  <c r="U17" i="7092"/>
  <c r="T17" i="7092" s="1"/>
  <c r="U20" i="7092"/>
  <c r="T20" i="7092" s="1"/>
  <c r="U21" i="7092"/>
  <c r="T21" i="7092" s="1"/>
  <c r="M23" i="7092"/>
  <c r="O23" i="7092" s="1"/>
  <c r="U26" i="7092"/>
  <c r="T26" i="7092" s="1"/>
  <c r="M29" i="7092"/>
  <c r="O29" i="7092" s="1"/>
  <c r="U29" i="7092"/>
  <c r="T29" i="7092" s="1"/>
  <c r="U30" i="7092"/>
  <c r="T30" i="7092" s="1"/>
  <c r="M32" i="7092"/>
  <c r="O32" i="7092" s="1"/>
  <c r="U33" i="7092"/>
  <c r="T33" i="7092" s="1"/>
  <c r="U2" i="7092"/>
  <c r="T2" i="7092" s="1"/>
  <c r="U6" i="7092"/>
  <c r="T6" i="7092" s="1"/>
  <c r="M12" i="7092"/>
  <c r="O12" i="7092" s="1"/>
  <c r="U5" i="7092"/>
  <c r="T5" i="7092" s="1"/>
  <c r="M10" i="7092"/>
  <c r="O10" i="7092" s="1"/>
  <c r="AD10" i="7092" s="1"/>
  <c r="U10" i="7092"/>
  <c r="T10" i="7092" s="1"/>
  <c r="U11" i="7092"/>
  <c r="T11" i="7092" s="1"/>
  <c r="M13" i="7092"/>
  <c r="O13" i="7092" s="1"/>
  <c r="M16" i="7092"/>
  <c r="O16" i="7092" s="1"/>
  <c r="AD16" i="7092" s="1"/>
  <c r="M20" i="7092"/>
  <c r="O20" i="7092" s="1"/>
  <c r="U23" i="7092"/>
  <c r="T23" i="7092" s="1"/>
  <c r="M25" i="7092"/>
  <c r="O25" i="7092" s="1"/>
  <c r="U27" i="7092"/>
  <c r="T27" i="7092" s="1"/>
  <c r="M28" i="7092"/>
  <c r="O28" i="7092" s="1"/>
  <c r="U32" i="7092"/>
  <c r="T32" i="7092" s="1"/>
  <c r="AD15" i="7092"/>
  <c r="AD11" i="7092"/>
  <c r="AD8" i="7092"/>
  <c r="V28" i="7079"/>
  <c r="E28" i="7079"/>
  <c r="M5" i="7091"/>
  <c r="O5" i="7091" s="1"/>
  <c r="U6" i="7091"/>
  <c r="U4" i="7091"/>
  <c r="M2" i="7091"/>
  <c r="O2" i="7091" s="1"/>
  <c r="M3" i="7091"/>
  <c r="O3" i="7091" s="1"/>
  <c r="M6" i="7091"/>
  <c r="O6" i="7091" s="1"/>
  <c r="U3" i="7091"/>
  <c r="U5" i="7091"/>
  <c r="M4" i="7091"/>
  <c r="O4" i="7091" s="1"/>
  <c r="AD4" i="7091" s="1"/>
  <c r="V71" i="7031"/>
  <c r="V70" i="7031"/>
  <c r="V69" i="7031"/>
  <c r="V68" i="7031"/>
  <c r="V67" i="7031"/>
  <c r="V66" i="7031"/>
  <c r="V65" i="7031"/>
  <c r="V56" i="7031"/>
  <c r="V55" i="7031"/>
  <c r="V54" i="7031"/>
  <c r="V53" i="7031"/>
  <c r="V52" i="7031"/>
  <c r="V49" i="7031"/>
  <c r="V48" i="7031"/>
  <c r="V46" i="7031"/>
  <c r="V45" i="7031"/>
  <c r="V44" i="7031"/>
  <c r="V41" i="7031"/>
  <c r="V40" i="7031"/>
  <c r="V36" i="7031"/>
  <c r="V35" i="7031"/>
  <c r="V34" i="7031"/>
  <c r="V29" i="7031"/>
  <c r="V26" i="7031"/>
  <c r="V17" i="7031"/>
  <c r="V11" i="7031"/>
  <c r="V10" i="7031"/>
  <c r="V9" i="7031"/>
  <c r="H468" i="6847"/>
  <c r="L468" i="6847" s="1"/>
  <c r="I468" i="6847"/>
  <c r="A468" i="6847"/>
  <c r="N3" i="7030"/>
  <c r="N4" i="7030"/>
  <c r="N5" i="7030"/>
  <c r="N6" i="7030"/>
  <c r="N7" i="7030"/>
  <c r="N8" i="7030"/>
  <c r="N9" i="7030"/>
  <c r="N10" i="7030"/>
  <c r="N11" i="7030"/>
  <c r="N12" i="7030"/>
  <c r="N2" i="7030"/>
  <c r="N3" i="7031"/>
  <c r="N4" i="7031"/>
  <c r="N5" i="7031"/>
  <c r="N6" i="7031"/>
  <c r="N7" i="7031"/>
  <c r="N8" i="7031"/>
  <c r="N9" i="7031"/>
  <c r="N10" i="7031"/>
  <c r="N11" i="7031"/>
  <c r="N12" i="7031"/>
  <c r="N13" i="7031"/>
  <c r="N14" i="7031"/>
  <c r="N15" i="7031"/>
  <c r="N16" i="7031"/>
  <c r="N17" i="7031"/>
  <c r="N18" i="7031"/>
  <c r="N19" i="7031"/>
  <c r="N20" i="7031"/>
  <c r="N21" i="7031"/>
  <c r="N22" i="7031"/>
  <c r="N23" i="7031"/>
  <c r="N24" i="7031"/>
  <c r="N25" i="7031"/>
  <c r="N26" i="7031"/>
  <c r="N27" i="7031"/>
  <c r="N28" i="7031"/>
  <c r="N29" i="7031"/>
  <c r="N30" i="7031"/>
  <c r="N31" i="7031"/>
  <c r="N32" i="7031"/>
  <c r="N33" i="7031"/>
  <c r="N34" i="7031"/>
  <c r="N35" i="7031"/>
  <c r="N36" i="7031"/>
  <c r="N37" i="7031"/>
  <c r="N38" i="7031"/>
  <c r="N39" i="7031"/>
  <c r="N40" i="7031"/>
  <c r="N41" i="7031"/>
  <c r="N42" i="7031"/>
  <c r="N43" i="7031"/>
  <c r="N44" i="7031"/>
  <c r="N45" i="7031"/>
  <c r="N46" i="7031"/>
  <c r="N47" i="7031"/>
  <c r="N48" i="7031"/>
  <c r="N49" i="7031"/>
  <c r="N50" i="7031"/>
  <c r="N51" i="7031"/>
  <c r="N52" i="7031"/>
  <c r="N53" i="7031"/>
  <c r="N54" i="7031"/>
  <c r="N55" i="7031"/>
  <c r="N56" i="7031"/>
  <c r="N57" i="7031"/>
  <c r="N58" i="7031"/>
  <c r="N59" i="7031"/>
  <c r="N60" i="7031"/>
  <c r="N61" i="7031"/>
  <c r="N62" i="7031"/>
  <c r="N63" i="7031"/>
  <c r="N64" i="7031"/>
  <c r="N65" i="7031"/>
  <c r="N66" i="7031"/>
  <c r="N67" i="7031"/>
  <c r="N68" i="7031"/>
  <c r="N69" i="7031"/>
  <c r="N70" i="7031"/>
  <c r="N71" i="7031"/>
  <c r="N2" i="7031"/>
  <c r="AD6" i="7091" l="1"/>
  <c r="AD5" i="7091"/>
  <c r="AD17" i="7092"/>
  <c r="AD7" i="7092"/>
  <c r="AD12" i="7092"/>
  <c r="AD9" i="7092"/>
  <c r="Z5" i="7092"/>
  <c r="Z6" i="7092" s="1"/>
  <c r="Z7" i="7092" s="1"/>
  <c r="Z8" i="7092" s="1"/>
  <c r="AD13" i="7092"/>
  <c r="AD14" i="7092"/>
  <c r="AD3" i="7091"/>
  <c r="A551" i="6847"/>
  <c r="A552" i="6847"/>
  <c r="A553" i="6847"/>
  <c r="A554" i="6847"/>
  <c r="A555" i="6847"/>
  <c r="A556" i="6847"/>
  <c r="A557" i="6847"/>
  <c r="A558" i="6847"/>
  <c r="A559" i="6847"/>
  <c r="A560" i="6847"/>
  <c r="A561" i="6847"/>
  <c r="A562" i="6847"/>
  <c r="A563" i="6847"/>
  <c r="A564" i="6847"/>
  <c r="A565" i="6847"/>
  <c r="A566" i="6847"/>
  <c r="A567" i="6847"/>
  <c r="A568" i="6847"/>
  <c r="A569" i="6847"/>
  <c r="A570" i="6847"/>
  <c r="A571" i="6847"/>
  <c r="A572" i="6847"/>
  <c r="A573" i="6847"/>
  <c r="A574" i="6847"/>
  <c r="A575" i="6847"/>
  <c r="H551" i="6847"/>
  <c r="L551" i="6847" s="1"/>
  <c r="I551" i="6847"/>
  <c r="H552" i="6847"/>
  <c r="L552" i="6847" s="1"/>
  <c r="I552" i="6847"/>
  <c r="H553" i="6847"/>
  <c r="L553" i="6847" s="1"/>
  <c r="I553" i="6847"/>
  <c r="H554" i="6847"/>
  <c r="L554" i="6847" s="1"/>
  <c r="I554" i="6847"/>
  <c r="H555" i="6847"/>
  <c r="L555" i="6847" s="1"/>
  <c r="I555" i="6847"/>
  <c r="H556" i="6847"/>
  <c r="L556" i="6847" s="1"/>
  <c r="I556" i="6847"/>
  <c r="H557" i="6847"/>
  <c r="L557" i="6847" s="1"/>
  <c r="I557" i="6847"/>
  <c r="H558" i="6847"/>
  <c r="L558" i="6847" s="1"/>
  <c r="I558" i="6847"/>
  <c r="H559" i="6847"/>
  <c r="L559" i="6847" s="1"/>
  <c r="I559" i="6847"/>
  <c r="H560" i="6847"/>
  <c r="L560" i="6847" s="1"/>
  <c r="I560" i="6847"/>
  <c r="H561" i="6847"/>
  <c r="L561" i="6847" s="1"/>
  <c r="I561" i="6847"/>
  <c r="H562" i="6847"/>
  <c r="L562" i="6847" s="1"/>
  <c r="I562" i="6847"/>
  <c r="H563" i="6847"/>
  <c r="L563" i="6847" s="1"/>
  <c r="I563" i="6847"/>
  <c r="H564" i="6847"/>
  <c r="L564" i="6847" s="1"/>
  <c r="I564" i="6847"/>
  <c r="H565" i="6847"/>
  <c r="L565" i="6847" s="1"/>
  <c r="I565" i="6847"/>
  <c r="H566" i="6847"/>
  <c r="L566" i="6847" s="1"/>
  <c r="I566" i="6847"/>
  <c r="H567" i="6847"/>
  <c r="L567" i="6847" s="1"/>
  <c r="I567" i="6847"/>
  <c r="H568" i="6847"/>
  <c r="L568" i="6847" s="1"/>
  <c r="I568" i="6847"/>
  <c r="H569" i="6847"/>
  <c r="L569" i="6847" s="1"/>
  <c r="I569" i="6847"/>
  <c r="H570" i="6847"/>
  <c r="L570" i="6847" s="1"/>
  <c r="I570" i="6847"/>
  <c r="H571" i="6847"/>
  <c r="L571" i="6847" s="1"/>
  <c r="I571" i="6847"/>
  <c r="H572" i="6847"/>
  <c r="L572" i="6847" s="1"/>
  <c r="I572" i="6847"/>
  <c r="H573" i="6847"/>
  <c r="L573" i="6847" s="1"/>
  <c r="I573" i="6847"/>
  <c r="H574" i="6847"/>
  <c r="L574" i="6847" s="1"/>
  <c r="I574" i="6847"/>
  <c r="H575" i="6847"/>
  <c r="L575" i="6847" s="1"/>
  <c r="I575" i="6847"/>
  <c r="S38" i="7031"/>
  <c r="T38" i="7031"/>
  <c r="U38" i="7031"/>
  <c r="V38" i="7031"/>
  <c r="Y38" i="7031"/>
  <c r="Z38" i="7031"/>
  <c r="S39" i="7031"/>
  <c r="T39" i="7031"/>
  <c r="U39" i="7031"/>
  <c r="V39" i="7031"/>
  <c r="Y39" i="7031"/>
  <c r="Z39" i="7031"/>
  <c r="S40" i="7031"/>
  <c r="T40" i="7031"/>
  <c r="U40" i="7031"/>
  <c r="Y40" i="7031"/>
  <c r="Z40" i="7031"/>
  <c r="S41" i="7031"/>
  <c r="T41" i="7031"/>
  <c r="U41" i="7031"/>
  <c r="Y41" i="7031"/>
  <c r="Z41" i="7031"/>
  <c r="S42" i="7031"/>
  <c r="T42" i="7031"/>
  <c r="U42" i="7031"/>
  <c r="V42" i="7031"/>
  <c r="Y42" i="7031"/>
  <c r="Z42" i="7031"/>
  <c r="S43" i="7031"/>
  <c r="T43" i="7031"/>
  <c r="U43" i="7031"/>
  <c r="V43" i="7031"/>
  <c r="Y43" i="7031"/>
  <c r="Z43" i="7031"/>
  <c r="S44" i="7031"/>
  <c r="T44" i="7031"/>
  <c r="U44" i="7031"/>
  <c r="Y44" i="7031"/>
  <c r="Z44" i="7031"/>
  <c r="S45" i="7031"/>
  <c r="T45" i="7031"/>
  <c r="U45" i="7031"/>
  <c r="Y45" i="7031"/>
  <c r="Z45" i="7031"/>
  <c r="S46" i="7031"/>
  <c r="T46" i="7031"/>
  <c r="U46" i="7031"/>
  <c r="Y46" i="7031"/>
  <c r="Z46" i="7031"/>
  <c r="S47" i="7031"/>
  <c r="T47" i="7031"/>
  <c r="U47" i="7031"/>
  <c r="V47" i="7031"/>
  <c r="Y47" i="7031"/>
  <c r="Z47" i="7031"/>
  <c r="S48" i="7031"/>
  <c r="T48" i="7031"/>
  <c r="U48" i="7031"/>
  <c r="Y48" i="7031"/>
  <c r="Z48" i="7031"/>
  <c r="S49" i="7031"/>
  <c r="T49" i="7031"/>
  <c r="U49" i="7031"/>
  <c r="Y49" i="7031"/>
  <c r="Z49" i="7031"/>
  <c r="S50" i="7031"/>
  <c r="T50" i="7031"/>
  <c r="U50" i="7031"/>
  <c r="V50" i="7031"/>
  <c r="Y50" i="7031"/>
  <c r="Z50" i="7031"/>
  <c r="S51" i="7031"/>
  <c r="T51" i="7031"/>
  <c r="U51" i="7031"/>
  <c r="V51" i="7031"/>
  <c r="Y51" i="7031"/>
  <c r="Z51" i="7031"/>
  <c r="S52" i="7031"/>
  <c r="T52" i="7031"/>
  <c r="U52" i="7031"/>
  <c r="Y52" i="7031"/>
  <c r="Z52" i="7031"/>
  <c r="S53" i="7031"/>
  <c r="T53" i="7031"/>
  <c r="U53" i="7031"/>
  <c r="Y53" i="7031"/>
  <c r="Z53" i="7031"/>
  <c r="S54" i="7031"/>
  <c r="T54" i="7031"/>
  <c r="U54" i="7031"/>
  <c r="Y54" i="7031"/>
  <c r="Z54" i="7031"/>
  <c r="S55" i="7031"/>
  <c r="T55" i="7031"/>
  <c r="U55" i="7031"/>
  <c r="Y55" i="7031"/>
  <c r="Z55" i="7031"/>
  <c r="S56" i="7031"/>
  <c r="T56" i="7031"/>
  <c r="U56" i="7031"/>
  <c r="Y56" i="7031"/>
  <c r="Z56" i="7031"/>
  <c r="S57" i="7031"/>
  <c r="T57" i="7031"/>
  <c r="U57" i="7031"/>
  <c r="V57" i="7031"/>
  <c r="Y57" i="7031"/>
  <c r="Z57" i="7031"/>
  <c r="S58" i="7031"/>
  <c r="T58" i="7031"/>
  <c r="U58" i="7031"/>
  <c r="V58" i="7031"/>
  <c r="Y58" i="7031"/>
  <c r="Z58" i="7031"/>
  <c r="S59" i="7031"/>
  <c r="T59" i="7031"/>
  <c r="U59" i="7031"/>
  <c r="V59" i="7031"/>
  <c r="Y59" i="7031"/>
  <c r="Z59" i="7031"/>
  <c r="S60" i="7031"/>
  <c r="T60" i="7031"/>
  <c r="U60" i="7031"/>
  <c r="V60" i="7031"/>
  <c r="Y60" i="7031"/>
  <c r="Z60" i="7031"/>
  <c r="S61" i="7031"/>
  <c r="T61" i="7031"/>
  <c r="U61" i="7031"/>
  <c r="V61" i="7031"/>
  <c r="Y61" i="7031"/>
  <c r="Z61" i="7031"/>
  <c r="S62" i="7031"/>
  <c r="T62" i="7031"/>
  <c r="U62" i="7031"/>
  <c r="V62" i="7031"/>
  <c r="Y62" i="7031"/>
  <c r="Z62" i="7031"/>
  <c r="S63" i="7031"/>
  <c r="T63" i="7031"/>
  <c r="U63" i="7031"/>
  <c r="V63" i="7031"/>
  <c r="Y63" i="7031"/>
  <c r="Z63" i="7031"/>
  <c r="S64" i="7031"/>
  <c r="T64" i="7031"/>
  <c r="U64" i="7031"/>
  <c r="V64" i="7031"/>
  <c r="Y64" i="7031"/>
  <c r="Z64" i="7031"/>
  <c r="S65" i="7031"/>
  <c r="T65" i="7031"/>
  <c r="U65" i="7031"/>
  <c r="Y65" i="7031"/>
  <c r="Z65" i="7031"/>
  <c r="S66" i="7031"/>
  <c r="T66" i="7031"/>
  <c r="U66" i="7031"/>
  <c r="Y66" i="7031"/>
  <c r="Z66" i="7031"/>
  <c r="S67" i="7031"/>
  <c r="T67" i="7031"/>
  <c r="U67" i="7031"/>
  <c r="Y67" i="7031"/>
  <c r="Z67" i="7031"/>
  <c r="S68" i="7031"/>
  <c r="T68" i="7031"/>
  <c r="U68" i="7031"/>
  <c r="Y68" i="7031"/>
  <c r="Z68" i="7031"/>
  <c r="S69" i="7031"/>
  <c r="T69" i="7031"/>
  <c r="U69" i="7031"/>
  <c r="Y69" i="7031"/>
  <c r="Z69" i="7031"/>
  <c r="S70" i="7031"/>
  <c r="T70" i="7031"/>
  <c r="U70" i="7031"/>
  <c r="Y70" i="7031"/>
  <c r="Z70" i="7031"/>
  <c r="S71" i="7031"/>
  <c r="T71" i="7031"/>
  <c r="U71" i="7031"/>
  <c r="Y71" i="7031"/>
  <c r="Z71" i="7031"/>
  <c r="A550" i="6847"/>
  <c r="A548" i="6847"/>
  <c r="A549" i="6847"/>
  <c r="H548" i="6847"/>
  <c r="L548" i="6847" s="1"/>
  <c r="H549" i="6847"/>
  <c r="L549" i="6847" s="1"/>
  <c r="H550" i="6847"/>
  <c r="L550" i="6847" s="1"/>
  <c r="I548" i="6847"/>
  <c r="I549" i="6847"/>
  <c r="I550" i="6847"/>
  <c r="S9" i="7030"/>
  <c r="T9" i="7030"/>
  <c r="U9" i="7030"/>
  <c r="V9" i="7030"/>
  <c r="Y9" i="7030"/>
  <c r="Z9" i="7030"/>
  <c r="S10" i="7030"/>
  <c r="T10" i="7030"/>
  <c r="U10" i="7030"/>
  <c r="V10" i="7030"/>
  <c r="Y10" i="7030"/>
  <c r="Z10" i="7030"/>
  <c r="S11" i="7030"/>
  <c r="T11" i="7030"/>
  <c r="U11" i="7030"/>
  <c r="V11" i="7030"/>
  <c r="Y11" i="7030"/>
  <c r="Z11" i="7030"/>
  <c r="S12" i="7030"/>
  <c r="T12" i="7030"/>
  <c r="U12" i="7030"/>
  <c r="V12" i="7030"/>
  <c r="Y12" i="7030"/>
  <c r="Z12" i="7030"/>
  <c r="BR7" i="7090"/>
  <c r="BS7" i="7090"/>
  <c r="BU7" i="7090" s="1"/>
  <c r="BT7" i="7090"/>
  <c r="BP7" i="7090" s="1"/>
  <c r="BP7" i="7088"/>
  <c r="BT7" i="7088"/>
  <c r="BS7" i="7088"/>
  <c r="BU7" i="7088" s="1"/>
  <c r="BR7" i="7088"/>
  <c r="BO7" i="7090"/>
  <c r="BM7" i="7090"/>
  <c r="BL7" i="7090"/>
  <c r="BO6" i="7090"/>
  <c r="BM6" i="7090"/>
  <c r="BL6" i="7090"/>
  <c r="BK6" i="7090" s="1"/>
  <c r="A547" i="6847"/>
  <c r="A546" i="6847"/>
  <c r="L547" i="6847"/>
  <c r="I547" i="6847"/>
  <c r="H547" i="6847"/>
  <c r="I546" i="6847"/>
  <c r="H546" i="6847"/>
  <c r="L546" i="6847" s="1"/>
  <c r="BT11" i="7088"/>
  <c r="BT12" i="7088"/>
  <c r="BR11" i="7088"/>
  <c r="BR12" i="7088"/>
  <c r="BR8" i="7088"/>
  <c r="BS8" i="7088"/>
  <c r="BU8" i="7088" s="1"/>
  <c r="BT8" i="7088"/>
  <c r="BR9" i="7088"/>
  <c r="BS9" i="7088"/>
  <c r="BU9" i="7088" s="1"/>
  <c r="BT9" i="7088"/>
  <c r="BR10" i="7088"/>
  <c r="BS10" i="7088"/>
  <c r="BU10" i="7088" s="1"/>
  <c r="BT10" i="7088"/>
  <c r="BS12" i="7088"/>
  <c r="BU12" i="7088" s="1"/>
  <c r="BS11" i="7088"/>
  <c r="BU11" i="7088" s="1"/>
  <c r="BL7" i="7088"/>
  <c r="BM7" i="7088"/>
  <c r="BO7" i="7088"/>
  <c r="BL8" i="7088"/>
  <c r="BM8" i="7088"/>
  <c r="BO8" i="7088"/>
  <c r="BL9" i="7088"/>
  <c r="BK9" i="7088" s="1"/>
  <c r="BM9" i="7088"/>
  <c r="BO9" i="7088"/>
  <c r="BL10" i="7088"/>
  <c r="BM10" i="7088"/>
  <c r="BO10" i="7088"/>
  <c r="BL11" i="7088"/>
  <c r="BM11" i="7088"/>
  <c r="BO11" i="7088"/>
  <c r="BL12" i="7088"/>
  <c r="BM12" i="7088"/>
  <c r="BO12" i="7088"/>
  <c r="BL6" i="7088"/>
  <c r="BM6" i="7088"/>
  <c r="BO6" i="7088"/>
  <c r="DM8" i="7087"/>
  <c r="DN8" i="7087"/>
  <c r="DO8" i="7087"/>
  <c r="DP8" i="7087"/>
  <c r="DM9" i="7087"/>
  <c r="DN9" i="7087"/>
  <c r="DO9" i="7087"/>
  <c r="DP9" i="7087"/>
  <c r="DM10" i="7087"/>
  <c r="DN10" i="7087"/>
  <c r="DO10" i="7087"/>
  <c r="DP10" i="7087"/>
  <c r="DM11" i="7087"/>
  <c r="DN11" i="7087"/>
  <c r="DO11" i="7087"/>
  <c r="DP11" i="7087"/>
  <c r="DM12" i="7087"/>
  <c r="DN12" i="7087"/>
  <c r="DO12" i="7087"/>
  <c r="DP12" i="7087"/>
  <c r="DM13" i="7087"/>
  <c r="DN13" i="7087"/>
  <c r="DO13" i="7087"/>
  <c r="DP13" i="7087"/>
  <c r="DM14" i="7087"/>
  <c r="DN14" i="7087"/>
  <c r="DO14" i="7087"/>
  <c r="DP14" i="7087"/>
  <c r="DK8" i="7087"/>
  <c r="DK9" i="7087" s="1"/>
  <c r="DK10" i="7087" s="1"/>
  <c r="DK11" i="7087" s="1"/>
  <c r="DK12" i="7087" s="1"/>
  <c r="DK13" i="7087" s="1"/>
  <c r="DK14" i="7087" s="1"/>
  <c r="DM18" i="7089"/>
  <c r="DN18" i="7089"/>
  <c r="DO18" i="7089"/>
  <c r="DK18" i="7089" s="1"/>
  <c r="DK19" i="7089" s="1"/>
  <c r="DK20" i="7089" s="1"/>
  <c r="DK21" i="7089" s="1"/>
  <c r="DK22" i="7089" s="1"/>
  <c r="DK23" i="7089" s="1"/>
  <c r="DK24" i="7089" s="1"/>
  <c r="DK25" i="7089" s="1"/>
  <c r="DK26" i="7089" s="1"/>
  <c r="DK27" i="7089" s="1"/>
  <c r="DK28" i="7089" s="1"/>
  <c r="DK29" i="7089" s="1"/>
  <c r="DK30" i="7089" s="1"/>
  <c r="DK31" i="7089" s="1"/>
  <c r="DK32" i="7089" s="1"/>
  <c r="DK33" i="7089" s="1"/>
  <c r="DK34" i="7089" s="1"/>
  <c r="DK35" i="7089" s="1"/>
  <c r="DK36" i="7089" s="1"/>
  <c r="DP18" i="7089"/>
  <c r="DM19" i="7089"/>
  <c r="DN19" i="7089"/>
  <c r="DO19" i="7089"/>
  <c r="DP19" i="7089"/>
  <c r="DM20" i="7089"/>
  <c r="DN20" i="7089"/>
  <c r="DO20" i="7089"/>
  <c r="DP20" i="7089"/>
  <c r="DM21" i="7089"/>
  <c r="DN21" i="7089"/>
  <c r="DO21" i="7089"/>
  <c r="DP21" i="7089"/>
  <c r="DM22" i="7089"/>
  <c r="DN22" i="7089"/>
  <c r="DO22" i="7089"/>
  <c r="DP22" i="7089"/>
  <c r="DM23" i="7089"/>
  <c r="DN23" i="7089"/>
  <c r="DO23" i="7089"/>
  <c r="DP23" i="7089"/>
  <c r="DM24" i="7089"/>
  <c r="DN24" i="7089"/>
  <c r="DO24" i="7089"/>
  <c r="DP24" i="7089"/>
  <c r="DM25" i="7089"/>
  <c r="DN25" i="7089"/>
  <c r="DO25" i="7089"/>
  <c r="DP25" i="7089"/>
  <c r="DM26" i="7089"/>
  <c r="DN26" i="7089"/>
  <c r="DO26" i="7089"/>
  <c r="DP26" i="7089"/>
  <c r="DM27" i="7089"/>
  <c r="DN27" i="7089"/>
  <c r="DO27" i="7089"/>
  <c r="DP27" i="7089"/>
  <c r="DM28" i="7089"/>
  <c r="DN28" i="7089"/>
  <c r="DO28" i="7089"/>
  <c r="DP28" i="7089"/>
  <c r="DM29" i="7089"/>
  <c r="DN29" i="7089"/>
  <c r="DO29" i="7089"/>
  <c r="DP29" i="7089"/>
  <c r="DM30" i="7089"/>
  <c r="DN30" i="7089"/>
  <c r="DO30" i="7089"/>
  <c r="DP30" i="7089"/>
  <c r="DM31" i="7089"/>
  <c r="DN31" i="7089"/>
  <c r="DO31" i="7089"/>
  <c r="DP31" i="7089"/>
  <c r="DM32" i="7089"/>
  <c r="DN32" i="7089"/>
  <c r="DO32" i="7089"/>
  <c r="DP32" i="7089"/>
  <c r="DM33" i="7089"/>
  <c r="DN33" i="7089"/>
  <c r="DO33" i="7089"/>
  <c r="DP33" i="7089"/>
  <c r="DM34" i="7089"/>
  <c r="DN34" i="7089"/>
  <c r="DO34" i="7089"/>
  <c r="DP34" i="7089"/>
  <c r="DM35" i="7089"/>
  <c r="DN35" i="7089"/>
  <c r="DO35" i="7089"/>
  <c r="DP35" i="7089"/>
  <c r="DM36" i="7089"/>
  <c r="DN36" i="7089"/>
  <c r="DO36" i="7089"/>
  <c r="DP36" i="7089"/>
  <c r="DJ36" i="7089"/>
  <c r="DH36" i="7089"/>
  <c r="DG36" i="7089"/>
  <c r="DJ35" i="7089"/>
  <c r="DH35" i="7089"/>
  <c r="DG35" i="7089"/>
  <c r="DJ34" i="7089"/>
  <c r="DH34" i="7089"/>
  <c r="DG34" i="7089"/>
  <c r="DJ33" i="7089"/>
  <c r="DH33" i="7089"/>
  <c r="DG33" i="7089"/>
  <c r="DJ32" i="7089"/>
  <c r="DH32" i="7089"/>
  <c r="DG32" i="7089"/>
  <c r="DF32" i="7089" s="1"/>
  <c r="DJ31" i="7089"/>
  <c r="DH31" i="7089"/>
  <c r="DG31" i="7089"/>
  <c r="DJ30" i="7089"/>
  <c r="DH30" i="7089"/>
  <c r="DG30" i="7089"/>
  <c r="DJ29" i="7089"/>
  <c r="DH29" i="7089"/>
  <c r="DG29" i="7089"/>
  <c r="DJ28" i="7089"/>
  <c r="DH28" i="7089"/>
  <c r="DG28" i="7089"/>
  <c r="DJ27" i="7089"/>
  <c r="DH27" i="7089"/>
  <c r="DG27" i="7089"/>
  <c r="DJ26" i="7089"/>
  <c r="DH26" i="7089"/>
  <c r="DG26" i="7089"/>
  <c r="DJ25" i="7089"/>
  <c r="DH25" i="7089"/>
  <c r="DG25" i="7089"/>
  <c r="DJ24" i="7089"/>
  <c r="DH24" i="7089"/>
  <c r="DG24" i="7089"/>
  <c r="DJ23" i="7089"/>
  <c r="DH23" i="7089"/>
  <c r="DG23" i="7089"/>
  <c r="DJ22" i="7089"/>
  <c r="DH22" i="7089"/>
  <c r="DG22" i="7089"/>
  <c r="DJ21" i="7089"/>
  <c r="DH21" i="7089"/>
  <c r="DG21" i="7089"/>
  <c r="DJ20" i="7089"/>
  <c r="DH20" i="7089"/>
  <c r="DG20" i="7089"/>
  <c r="DJ19" i="7089"/>
  <c r="DH19" i="7089"/>
  <c r="DG19" i="7089"/>
  <c r="DJ18" i="7089"/>
  <c r="DH18" i="7089"/>
  <c r="DG18" i="7089"/>
  <c r="DO17" i="7089"/>
  <c r="DN17" i="7089"/>
  <c r="DP17" i="7089" s="1"/>
  <c r="DM17" i="7089"/>
  <c r="DJ17" i="7089"/>
  <c r="DH17" i="7089"/>
  <c r="DG17" i="7089"/>
  <c r="DO16" i="7089"/>
  <c r="DN16" i="7089"/>
  <c r="DP16" i="7089" s="1"/>
  <c r="DM16" i="7089"/>
  <c r="DJ16" i="7089"/>
  <c r="DH16" i="7089"/>
  <c r="DG16" i="7089"/>
  <c r="DO15" i="7089"/>
  <c r="DN15" i="7089"/>
  <c r="DP15" i="7089" s="1"/>
  <c r="DM15" i="7089"/>
  <c r="DJ15" i="7089"/>
  <c r="DH15" i="7089"/>
  <c r="DG15" i="7089"/>
  <c r="DO14" i="7089"/>
  <c r="DN14" i="7089"/>
  <c r="DP14" i="7089" s="1"/>
  <c r="DM14" i="7089"/>
  <c r="DJ14" i="7089"/>
  <c r="DH14" i="7089"/>
  <c r="DG14" i="7089"/>
  <c r="DO13" i="7089"/>
  <c r="DN13" i="7089"/>
  <c r="DP13" i="7089" s="1"/>
  <c r="DM13" i="7089"/>
  <c r="DJ13" i="7089"/>
  <c r="DH13" i="7089"/>
  <c r="DG13" i="7089"/>
  <c r="DO12" i="7089"/>
  <c r="DN12" i="7089"/>
  <c r="DP12" i="7089" s="1"/>
  <c r="DM12" i="7089"/>
  <c r="DJ12" i="7089"/>
  <c r="DH12" i="7089"/>
  <c r="DG12" i="7089"/>
  <c r="DO11" i="7089"/>
  <c r="DN11" i="7089"/>
  <c r="DP11" i="7089" s="1"/>
  <c r="DM11" i="7089"/>
  <c r="DJ11" i="7089"/>
  <c r="DH11" i="7089"/>
  <c r="DG11" i="7089"/>
  <c r="DO10" i="7089"/>
  <c r="DN10" i="7089"/>
  <c r="DP10" i="7089" s="1"/>
  <c r="DM10" i="7089"/>
  <c r="DJ10" i="7089"/>
  <c r="DH10" i="7089"/>
  <c r="DG10" i="7089"/>
  <c r="DO9" i="7089"/>
  <c r="DN9" i="7089"/>
  <c r="DP9" i="7089" s="1"/>
  <c r="DM9" i="7089"/>
  <c r="DJ9" i="7089"/>
  <c r="DH9" i="7089"/>
  <c r="DG9" i="7089"/>
  <c r="DO8" i="7089"/>
  <c r="DN8" i="7089"/>
  <c r="DP8" i="7089" s="1"/>
  <c r="DM8" i="7089"/>
  <c r="DJ8" i="7089"/>
  <c r="DH8" i="7089"/>
  <c r="DG8" i="7089"/>
  <c r="DO7" i="7089"/>
  <c r="DN7" i="7089"/>
  <c r="DP7" i="7089" s="1"/>
  <c r="DM7" i="7089"/>
  <c r="DJ7" i="7089"/>
  <c r="DH7" i="7089"/>
  <c r="DG7" i="7089"/>
  <c r="DJ6" i="7089"/>
  <c r="DH6" i="7089"/>
  <c r="DG6" i="7089"/>
  <c r="A540" i="6847"/>
  <c r="A541" i="6847"/>
  <c r="A542" i="6847"/>
  <c r="A543" i="6847"/>
  <c r="A544" i="6847"/>
  <c r="A545" i="6847"/>
  <c r="H540" i="6847"/>
  <c r="L540" i="6847" s="1"/>
  <c r="I540" i="6847"/>
  <c r="H541" i="6847"/>
  <c r="L541" i="6847" s="1"/>
  <c r="I541" i="6847"/>
  <c r="H542" i="6847"/>
  <c r="L542" i="6847" s="1"/>
  <c r="I542" i="6847"/>
  <c r="H543" i="6847"/>
  <c r="L543" i="6847" s="1"/>
  <c r="I543" i="6847"/>
  <c r="H544" i="6847"/>
  <c r="L544" i="6847" s="1"/>
  <c r="I544" i="6847"/>
  <c r="H545" i="6847"/>
  <c r="L545" i="6847" s="1"/>
  <c r="I545" i="6847"/>
  <c r="DG6" i="7087"/>
  <c r="DH6" i="7087"/>
  <c r="DJ6" i="7087"/>
  <c r="DG7" i="7087"/>
  <c r="DH7" i="7087"/>
  <c r="DJ7" i="7087"/>
  <c r="DM7" i="7087"/>
  <c r="DN7" i="7087"/>
  <c r="DP7" i="7087" s="1"/>
  <c r="DO7" i="7087"/>
  <c r="DG8" i="7087"/>
  <c r="DH8" i="7087"/>
  <c r="DJ8" i="7087"/>
  <c r="DG9" i="7087"/>
  <c r="DH9" i="7087"/>
  <c r="DJ9" i="7087"/>
  <c r="DG10" i="7087"/>
  <c r="DH10" i="7087"/>
  <c r="DJ10" i="7087"/>
  <c r="DG11" i="7087"/>
  <c r="DH11" i="7087"/>
  <c r="DJ11" i="7087"/>
  <c r="DG12" i="7087"/>
  <c r="DH12" i="7087"/>
  <c r="DJ12" i="7087"/>
  <c r="DG13" i="7087"/>
  <c r="DH13" i="7087"/>
  <c r="DJ13" i="7087"/>
  <c r="DG14" i="7087"/>
  <c r="DH14" i="7087"/>
  <c r="DJ14" i="7087"/>
  <c r="A535" i="6847"/>
  <c r="A536" i="6847"/>
  <c r="A537" i="6847"/>
  <c r="A538" i="6847"/>
  <c r="A539" i="6847"/>
  <c r="H535" i="6847"/>
  <c r="I535" i="6847"/>
  <c r="H536" i="6847"/>
  <c r="I536" i="6847"/>
  <c r="H537" i="6847"/>
  <c r="I537" i="6847"/>
  <c r="H538" i="6847"/>
  <c r="I538" i="6847"/>
  <c r="H539" i="6847"/>
  <c r="I539" i="6847"/>
  <c r="AA17" i="7086"/>
  <c r="W17" i="7086"/>
  <c r="V17" i="7086"/>
  <c r="U17" i="7086"/>
  <c r="T17" i="7086"/>
  <c r="P17" i="7086"/>
  <c r="M17" i="7086"/>
  <c r="W16" i="7086"/>
  <c r="V16" i="7086"/>
  <c r="U16" i="7086"/>
  <c r="T16" i="7086"/>
  <c r="P16" i="7086"/>
  <c r="M16" i="7086"/>
  <c r="W15" i="7086"/>
  <c r="V15" i="7086"/>
  <c r="U15" i="7086"/>
  <c r="T15" i="7086"/>
  <c r="P15" i="7086"/>
  <c r="M15" i="7086"/>
  <c r="W14" i="7086"/>
  <c r="V14" i="7086"/>
  <c r="U14" i="7086"/>
  <c r="T14" i="7086"/>
  <c r="P14" i="7086"/>
  <c r="M14" i="7086"/>
  <c r="AA14" i="7086" s="1"/>
  <c r="W13" i="7086"/>
  <c r="V13" i="7086"/>
  <c r="U13" i="7086"/>
  <c r="T13" i="7086"/>
  <c r="P13" i="7086"/>
  <c r="Z14" i="7086" s="1"/>
  <c r="M13" i="7086"/>
  <c r="W12" i="7086"/>
  <c r="V12" i="7086"/>
  <c r="U12" i="7086"/>
  <c r="T12" i="7086"/>
  <c r="P12" i="7086"/>
  <c r="M12" i="7086"/>
  <c r="AA13" i="7086" s="1"/>
  <c r="W11" i="7086"/>
  <c r="V11" i="7086"/>
  <c r="U11" i="7086"/>
  <c r="T11" i="7086"/>
  <c r="P11" i="7086"/>
  <c r="M11" i="7086"/>
  <c r="W10" i="7086"/>
  <c r="V10" i="7086"/>
  <c r="U10" i="7086"/>
  <c r="T10" i="7086"/>
  <c r="P10" i="7086"/>
  <c r="M10" i="7086"/>
  <c r="AA10" i="7086" s="1"/>
  <c r="W9" i="7086"/>
  <c r="V9" i="7086"/>
  <c r="U9" i="7086"/>
  <c r="T9" i="7086"/>
  <c r="P9" i="7086"/>
  <c r="Z10" i="7086" s="1"/>
  <c r="M9" i="7086"/>
  <c r="W8" i="7086"/>
  <c r="V8" i="7086"/>
  <c r="U8" i="7086"/>
  <c r="T8" i="7086"/>
  <c r="P8" i="7086"/>
  <c r="M8" i="7086"/>
  <c r="W7" i="7086"/>
  <c r="V7" i="7086"/>
  <c r="U7" i="7086"/>
  <c r="T7" i="7086"/>
  <c r="P7" i="7086"/>
  <c r="M7" i="7086"/>
  <c r="W6" i="7086"/>
  <c r="V6" i="7086"/>
  <c r="U6" i="7086"/>
  <c r="T6" i="7086"/>
  <c r="P6" i="7086"/>
  <c r="M6" i="7086"/>
  <c r="AA6" i="7086" s="1"/>
  <c r="W5" i="7086"/>
  <c r="V5" i="7086"/>
  <c r="U5" i="7086"/>
  <c r="T5" i="7086"/>
  <c r="P5" i="7086"/>
  <c r="Z6" i="7086" s="1"/>
  <c r="M5" i="7086"/>
  <c r="W4" i="7086"/>
  <c r="V4" i="7086"/>
  <c r="U4" i="7086"/>
  <c r="T4" i="7086"/>
  <c r="P4" i="7086"/>
  <c r="M4" i="7086"/>
  <c r="A514" i="6847"/>
  <c r="A515" i="6847"/>
  <c r="A516" i="6847"/>
  <c r="A517" i="6847"/>
  <c r="A518" i="6847"/>
  <c r="A519" i="6847"/>
  <c r="A520" i="6847"/>
  <c r="A521" i="6847"/>
  <c r="A522" i="6847"/>
  <c r="A523" i="6847"/>
  <c r="A524" i="6847"/>
  <c r="A525" i="6847"/>
  <c r="A526" i="6847"/>
  <c r="A527" i="6847"/>
  <c r="A528" i="6847"/>
  <c r="A529" i="6847"/>
  <c r="A530" i="6847"/>
  <c r="A531" i="6847"/>
  <c r="A532" i="6847"/>
  <c r="A533" i="6847"/>
  <c r="A534" i="6847"/>
  <c r="H514" i="6847"/>
  <c r="I514" i="6847"/>
  <c r="H515" i="6847"/>
  <c r="I515" i="6847"/>
  <c r="H516" i="6847"/>
  <c r="I516" i="6847"/>
  <c r="H517" i="6847"/>
  <c r="I517" i="6847"/>
  <c r="H518" i="6847"/>
  <c r="I518" i="6847"/>
  <c r="H519" i="6847"/>
  <c r="I519" i="6847"/>
  <c r="H520" i="6847"/>
  <c r="I520" i="6847"/>
  <c r="H521" i="6847"/>
  <c r="I521" i="6847"/>
  <c r="H522" i="6847"/>
  <c r="I522" i="6847"/>
  <c r="H523" i="6847"/>
  <c r="I523" i="6847"/>
  <c r="H524" i="6847"/>
  <c r="I524" i="6847"/>
  <c r="H525" i="6847"/>
  <c r="I525" i="6847"/>
  <c r="H526" i="6847"/>
  <c r="I526" i="6847"/>
  <c r="H527" i="6847"/>
  <c r="I527" i="6847"/>
  <c r="H528" i="6847"/>
  <c r="I528" i="6847"/>
  <c r="H529" i="6847"/>
  <c r="I529" i="6847"/>
  <c r="H530" i="6847"/>
  <c r="I530" i="6847"/>
  <c r="H531" i="6847"/>
  <c r="I531" i="6847"/>
  <c r="H532" i="6847"/>
  <c r="I532" i="6847"/>
  <c r="H533" i="6847"/>
  <c r="I533" i="6847"/>
  <c r="H534" i="6847"/>
  <c r="I534" i="6847"/>
  <c r="Z5" i="7091" l="1"/>
  <c r="Z6" i="7091" s="1"/>
  <c r="Z9" i="7092"/>
  <c r="Z10" i="7092" s="1"/>
  <c r="Z11" i="7092" s="1"/>
  <c r="Z12" i="7092" s="1"/>
  <c r="Z13" i="7092" s="1"/>
  <c r="Z14" i="7092" s="1"/>
  <c r="Z15" i="7092" s="1"/>
  <c r="Z16" i="7092" s="1"/>
  <c r="Z17" i="7092" s="1"/>
  <c r="Z18" i="7092" s="1"/>
  <c r="Z3" i="7091"/>
  <c r="Z4" i="7091" s="1"/>
  <c r="R58" i="7031"/>
  <c r="R68" i="7031"/>
  <c r="R64" i="7031"/>
  <c r="R60" i="7031"/>
  <c r="R56" i="7031"/>
  <c r="R52" i="7031"/>
  <c r="R48" i="7031"/>
  <c r="R44" i="7031"/>
  <c r="R40" i="7031"/>
  <c r="R71" i="7031"/>
  <c r="R69" i="7031"/>
  <c r="R67" i="7031"/>
  <c r="R65" i="7031"/>
  <c r="R61" i="7031"/>
  <c r="R55" i="7031"/>
  <c r="R49" i="7031"/>
  <c r="R45" i="7031"/>
  <c r="R43" i="7031"/>
  <c r="R41" i="7031"/>
  <c r="R39" i="7031"/>
  <c r="R51" i="7031"/>
  <c r="R63" i="7031"/>
  <c r="R53" i="7031"/>
  <c r="R47" i="7031"/>
  <c r="R70" i="7031"/>
  <c r="R54" i="7031"/>
  <c r="R46" i="7031"/>
  <c r="R42" i="7031"/>
  <c r="R38" i="7031"/>
  <c r="R59" i="7031"/>
  <c r="R57" i="7031"/>
  <c r="R62" i="7031"/>
  <c r="R66" i="7031"/>
  <c r="R50" i="7031"/>
  <c r="R12" i="7030"/>
  <c r="R9" i="7030"/>
  <c r="R10" i="7030"/>
  <c r="R11" i="7030"/>
  <c r="BK7" i="7090"/>
  <c r="BK7" i="7088"/>
  <c r="BK12" i="7088"/>
  <c r="BK8" i="7088"/>
  <c r="BK10" i="7088"/>
  <c r="BK6" i="7088"/>
  <c r="BK11" i="7088"/>
  <c r="BP8" i="7088"/>
  <c r="BP9" i="7088" s="1"/>
  <c r="BP10" i="7088" s="1"/>
  <c r="BP11" i="7088" s="1"/>
  <c r="BP12" i="7088" s="1"/>
  <c r="DF14" i="7087"/>
  <c r="DF11" i="7087"/>
  <c r="DF8" i="7087"/>
  <c r="DF13" i="7087"/>
  <c r="DF9" i="7087"/>
  <c r="DF10" i="7087"/>
  <c r="DF27" i="7089"/>
  <c r="DF24" i="7089"/>
  <c r="DF28" i="7089"/>
  <c r="DF10" i="7089"/>
  <c r="DK7" i="7089"/>
  <c r="DK8" i="7089" s="1"/>
  <c r="DK9" i="7089" s="1"/>
  <c r="DK10" i="7089" s="1"/>
  <c r="DK11" i="7089" s="1"/>
  <c r="DK12" i="7089" s="1"/>
  <c r="DK13" i="7089" s="1"/>
  <c r="DK14" i="7089" s="1"/>
  <c r="DK15" i="7089" s="1"/>
  <c r="DK16" i="7089" s="1"/>
  <c r="DK17" i="7089" s="1"/>
  <c r="DF23" i="7089"/>
  <c r="DF6" i="7089"/>
  <c r="DF12" i="7089"/>
  <c r="DF18" i="7089"/>
  <c r="DF29" i="7089"/>
  <c r="DF33" i="7089"/>
  <c r="DF14" i="7089"/>
  <c r="DF20" i="7089"/>
  <c r="DF25" i="7089"/>
  <c r="DF30" i="7089"/>
  <c r="DF34" i="7089"/>
  <c r="DF35" i="7089"/>
  <c r="DF8" i="7089"/>
  <c r="DF16" i="7089"/>
  <c r="DF26" i="7089"/>
  <c r="DF31" i="7089"/>
  <c r="DF36" i="7089"/>
  <c r="DF7" i="7089"/>
  <c r="DF9" i="7089"/>
  <c r="DF11" i="7089"/>
  <c r="DF13" i="7089"/>
  <c r="DF15" i="7089"/>
  <c r="DF17" i="7089"/>
  <c r="DF19" i="7089"/>
  <c r="DF21" i="7089"/>
  <c r="DF22" i="7089"/>
  <c r="DF12" i="7087"/>
  <c r="DF6" i="7087"/>
  <c r="DF7" i="7087"/>
  <c r="DK7" i="7087"/>
  <c r="AA9" i="7086"/>
  <c r="Z8" i="7086"/>
  <c r="Z11" i="7086"/>
  <c r="Z12" i="7086"/>
  <c r="Z16" i="7086"/>
  <c r="Z7" i="7086"/>
  <c r="Z15" i="7086"/>
  <c r="AA8" i="7086"/>
  <c r="AA11" i="7086"/>
  <c r="AA15" i="7086"/>
  <c r="Z17" i="7086"/>
  <c r="Z13" i="7086"/>
  <c r="Z9" i="7086"/>
  <c r="AA16" i="7086"/>
  <c r="AA12" i="7086"/>
  <c r="AA7" i="7086"/>
  <c r="S7" i="7086"/>
  <c r="AA5" i="7086"/>
  <c r="S9" i="7086"/>
  <c r="S15" i="7086"/>
  <c r="S8" i="7086"/>
  <c r="S12" i="7086"/>
  <c r="S5" i="7086"/>
  <c r="S10" i="7086"/>
  <c r="Z5" i="7086"/>
  <c r="S6" i="7086"/>
  <c r="S13" i="7086"/>
  <c r="S4" i="7086"/>
  <c r="S14" i="7086"/>
  <c r="S16" i="7086"/>
  <c r="S11" i="7086"/>
  <c r="S17" i="7086"/>
  <c r="H346" i="6847"/>
  <c r="I346" i="6847"/>
  <c r="A346" i="6847"/>
  <c r="I148" i="6847"/>
  <c r="X5" i="7086" l="1"/>
  <c r="X6" i="7086" s="1"/>
  <c r="X7" i="7086" s="1"/>
  <c r="X8" i="7086" s="1"/>
  <c r="X9" i="7086" s="1"/>
  <c r="X10" i="7086" s="1"/>
  <c r="X11" i="7086" s="1"/>
  <c r="X12" i="7086" s="1"/>
  <c r="X13" i="7086" s="1"/>
  <c r="X14" i="7086" s="1"/>
  <c r="X15" i="7086" s="1"/>
  <c r="X16" i="7086" s="1"/>
  <c r="X17" i="7086" s="1"/>
  <c r="T53" i="7021"/>
  <c r="U53" i="7021"/>
  <c r="V53" i="7021"/>
  <c r="W53" i="7021"/>
  <c r="T54" i="7021"/>
  <c r="U54" i="7021"/>
  <c r="V54" i="7021"/>
  <c r="W54" i="7021"/>
  <c r="T55" i="7021"/>
  <c r="U55" i="7021"/>
  <c r="V55" i="7021"/>
  <c r="W55" i="7021"/>
  <c r="T56" i="7021"/>
  <c r="U56" i="7021"/>
  <c r="V56" i="7021"/>
  <c r="W56" i="7021"/>
  <c r="T57" i="7021"/>
  <c r="U57" i="7021"/>
  <c r="V57" i="7021"/>
  <c r="W57" i="7021"/>
  <c r="T58" i="7021"/>
  <c r="U58" i="7021"/>
  <c r="V58" i="7021"/>
  <c r="W58" i="7021"/>
  <c r="T59" i="7021"/>
  <c r="U59" i="7021"/>
  <c r="V59" i="7021"/>
  <c r="W59" i="7021"/>
  <c r="T60" i="7021"/>
  <c r="U60" i="7021"/>
  <c r="V60" i="7021"/>
  <c r="W60" i="7021"/>
  <c r="T61" i="7021"/>
  <c r="U61" i="7021"/>
  <c r="V61" i="7021"/>
  <c r="W61" i="7021"/>
  <c r="T62" i="7021"/>
  <c r="U62" i="7021"/>
  <c r="V62" i="7021"/>
  <c r="W62" i="7021"/>
  <c r="T63" i="7021"/>
  <c r="U63" i="7021"/>
  <c r="V63" i="7021"/>
  <c r="W63" i="7021"/>
  <c r="T64" i="7021"/>
  <c r="U64" i="7021"/>
  <c r="V64" i="7021"/>
  <c r="W64" i="7021"/>
  <c r="W5" i="7021"/>
  <c r="W6" i="7021"/>
  <c r="W7" i="7021"/>
  <c r="W8" i="7021"/>
  <c r="W9" i="7021"/>
  <c r="W10" i="7021"/>
  <c r="W11" i="7021"/>
  <c r="W12" i="7021"/>
  <c r="W13" i="7021"/>
  <c r="W14" i="7021"/>
  <c r="W15" i="7021"/>
  <c r="W16" i="7021"/>
  <c r="W17" i="7021"/>
  <c r="W18" i="7021"/>
  <c r="W19" i="7021"/>
  <c r="W20" i="7021"/>
  <c r="W21" i="7021"/>
  <c r="W22" i="7021"/>
  <c r="W23" i="7021"/>
  <c r="W24" i="7021"/>
  <c r="W25" i="7021"/>
  <c r="W26" i="7021"/>
  <c r="W27" i="7021"/>
  <c r="W28" i="7021"/>
  <c r="W29" i="7021"/>
  <c r="W30" i="7021"/>
  <c r="W31" i="7021"/>
  <c r="W32" i="7021"/>
  <c r="W33" i="7021"/>
  <c r="W34" i="7021"/>
  <c r="W35" i="7021"/>
  <c r="W36" i="7021"/>
  <c r="W37" i="7021"/>
  <c r="W38" i="7021"/>
  <c r="W39" i="7021"/>
  <c r="W40" i="7021"/>
  <c r="W41" i="7021"/>
  <c r="W42" i="7021"/>
  <c r="W43" i="7021"/>
  <c r="W44" i="7021"/>
  <c r="W45" i="7021"/>
  <c r="W46" i="7021"/>
  <c r="W47" i="7021"/>
  <c r="W48" i="7021"/>
  <c r="W49" i="7021"/>
  <c r="W50" i="7021"/>
  <c r="W51" i="7021"/>
  <c r="W52" i="7021"/>
  <c r="V5" i="7021"/>
  <c r="V6" i="7021"/>
  <c r="V7" i="7021"/>
  <c r="V8" i="7021"/>
  <c r="V9" i="7021"/>
  <c r="V10" i="7021"/>
  <c r="V11" i="7021"/>
  <c r="V12" i="7021"/>
  <c r="V13" i="7021"/>
  <c r="V14" i="7021"/>
  <c r="V15" i="7021"/>
  <c r="V16" i="7021"/>
  <c r="V17" i="7021"/>
  <c r="V18" i="7021"/>
  <c r="V19" i="7021"/>
  <c r="V20" i="7021"/>
  <c r="V21" i="7021"/>
  <c r="V22" i="7021"/>
  <c r="V23" i="7021"/>
  <c r="V24" i="7021"/>
  <c r="V25" i="7021"/>
  <c r="V26" i="7021"/>
  <c r="V27" i="7021"/>
  <c r="V28" i="7021"/>
  <c r="V29" i="7021"/>
  <c r="V30" i="7021"/>
  <c r="V31" i="7021"/>
  <c r="V32" i="7021"/>
  <c r="V33" i="7021"/>
  <c r="V34" i="7021"/>
  <c r="V35" i="7021"/>
  <c r="V36" i="7021"/>
  <c r="V37" i="7021"/>
  <c r="V38" i="7021"/>
  <c r="V39" i="7021"/>
  <c r="V40" i="7021"/>
  <c r="V41" i="7021"/>
  <c r="V42" i="7021"/>
  <c r="V43" i="7021"/>
  <c r="V44" i="7021"/>
  <c r="V45" i="7021"/>
  <c r="V46" i="7021"/>
  <c r="V47" i="7021"/>
  <c r="V48" i="7021"/>
  <c r="V49" i="7021"/>
  <c r="V50" i="7021"/>
  <c r="V51" i="7021"/>
  <c r="V52" i="7021"/>
  <c r="V4" i="7021"/>
  <c r="P64" i="7021"/>
  <c r="M64" i="7021"/>
  <c r="AA64" i="7021" s="1"/>
  <c r="P63" i="7021"/>
  <c r="Z64" i="7021" s="1"/>
  <c r="M63" i="7021"/>
  <c r="P62" i="7021"/>
  <c r="M62" i="7021"/>
  <c r="AA62" i="7021" s="1"/>
  <c r="P61" i="7021"/>
  <c r="Z62" i="7021" s="1"/>
  <c r="M61" i="7021"/>
  <c r="P60" i="7021"/>
  <c r="M60" i="7021"/>
  <c r="AA60" i="7021" s="1"/>
  <c r="P59" i="7021"/>
  <c r="Z60" i="7021" s="1"/>
  <c r="M59" i="7021"/>
  <c r="P58" i="7021"/>
  <c r="M58" i="7021"/>
  <c r="AA58" i="7021" s="1"/>
  <c r="P57" i="7021"/>
  <c r="Z58" i="7021" s="1"/>
  <c r="M57" i="7021"/>
  <c r="P56" i="7021"/>
  <c r="M56" i="7021"/>
  <c r="AA56" i="7021" s="1"/>
  <c r="P55" i="7021"/>
  <c r="Z56" i="7021" s="1"/>
  <c r="M55" i="7021"/>
  <c r="P54" i="7021"/>
  <c r="M54" i="7021"/>
  <c r="AA54" i="7021" s="1"/>
  <c r="P53" i="7021"/>
  <c r="Z54" i="7021" s="1"/>
  <c r="M53" i="7021"/>
  <c r="P52" i="7021"/>
  <c r="M52" i="7021"/>
  <c r="AA52" i="7021" s="1"/>
  <c r="P51" i="7021"/>
  <c r="Z52" i="7021" s="1"/>
  <c r="M51" i="7021"/>
  <c r="P50" i="7021"/>
  <c r="M50" i="7021"/>
  <c r="AA50" i="7021" s="1"/>
  <c r="P49" i="7021"/>
  <c r="Z50" i="7021" s="1"/>
  <c r="M49" i="7021"/>
  <c r="P48" i="7021"/>
  <c r="M48" i="7021"/>
  <c r="AA48" i="7021" s="1"/>
  <c r="P47" i="7021"/>
  <c r="Z48" i="7021" s="1"/>
  <c r="M47" i="7021"/>
  <c r="P46" i="7021"/>
  <c r="M46" i="7021"/>
  <c r="AA46" i="7021" s="1"/>
  <c r="P45" i="7021"/>
  <c r="Z46" i="7021" s="1"/>
  <c r="M45" i="7021"/>
  <c r="P44" i="7021"/>
  <c r="M44" i="7021"/>
  <c r="AA44" i="7021" s="1"/>
  <c r="P43" i="7021"/>
  <c r="Z44" i="7021" s="1"/>
  <c r="M43" i="7021"/>
  <c r="P42" i="7021"/>
  <c r="M42" i="7021"/>
  <c r="AA42" i="7021" s="1"/>
  <c r="P41" i="7021"/>
  <c r="Z42" i="7021" s="1"/>
  <c r="M41" i="7021"/>
  <c r="P40" i="7021"/>
  <c r="M40" i="7021"/>
  <c r="AA40" i="7021" s="1"/>
  <c r="P39" i="7021"/>
  <c r="Z40" i="7021" s="1"/>
  <c r="M39" i="7021"/>
  <c r="P38" i="7021"/>
  <c r="M38" i="7021"/>
  <c r="AA38" i="7021" s="1"/>
  <c r="P37" i="7021"/>
  <c r="Z38" i="7021" s="1"/>
  <c r="M37" i="7021"/>
  <c r="P36" i="7021"/>
  <c r="M36" i="7021"/>
  <c r="AA36" i="7021" s="1"/>
  <c r="P35" i="7021"/>
  <c r="Z36" i="7021" s="1"/>
  <c r="M35" i="7021"/>
  <c r="P34" i="7021"/>
  <c r="M34" i="7021"/>
  <c r="AA34" i="7021" s="1"/>
  <c r="P33" i="7021"/>
  <c r="Z34" i="7021" s="1"/>
  <c r="M33" i="7021"/>
  <c r="P32" i="7021"/>
  <c r="M32" i="7021"/>
  <c r="AA32" i="7021" s="1"/>
  <c r="P31" i="7021"/>
  <c r="Z32" i="7021" s="1"/>
  <c r="M31" i="7021"/>
  <c r="P30" i="7021"/>
  <c r="M30" i="7021"/>
  <c r="AA30" i="7021" s="1"/>
  <c r="P29" i="7021"/>
  <c r="Z30" i="7021" s="1"/>
  <c r="M29" i="7021"/>
  <c r="P28" i="7021"/>
  <c r="M28" i="7021"/>
  <c r="AA28" i="7021" s="1"/>
  <c r="P27" i="7021"/>
  <c r="Z28" i="7021" s="1"/>
  <c r="M27" i="7021"/>
  <c r="P26" i="7021"/>
  <c r="M26" i="7021"/>
  <c r="P25" i="7021"/>
  <c r="M25" i="7021"/>
  <c r="P24" i="7021"/>
  <c r="M24" i="7021"/>
  <c r="P23" i="7021"/>
  <c r="M23" i="7021"/>
  <c r="P22" i="7021"/>
  <c r="M22" i="7021"/>
  <c r="P21" i="7021"/>
  <c r="M21" i="7021"/>
  <c r="P20" i="7021"/>
  <c r="M20" i="7021"/>
  <c r="P19" i="7021"/>
  <c r="M19" i="7021"/>
  <c r="P18" i="7021"/>
  <c r="M18" i="7021"/>
  <c r="P17" i="7021"/>
  <c r="M17" i="7021"/>
  <c r="P16" i="7021"/>
  <c r="M16" i="7021"/>
  <c r="P15" i="7021"/>
  <c r="M15" i="7021"/>
  <c r="P14" i="7021"/>
  <c r="M14" i="7021"/>
  <c r="P13" i="7021"/>
  <c r="M13" i="7021"/>
  <c r="P12" i="7021"/>
  <c r="M12" i="7021"/>
  <c r="P11" i="7021"/>
  <c r="M11" i="7021"/>
  <c r="P10" i="7021"/>
  <c r="M10" i="7021"/>
  <c r="P9" i="7021"/>
  <c r="M9" i="7021"/>
  <c r="P8" i="7021"/>
  <c r="M8" i="7021"/>
  <c r="P7" i="7021"/>
  <c r="M7" i="7021"/>
  <c r="P6" i="7021"/>
  <c r="M6" i="7021"/>
  <c r="P5" i="7021"/>
  <c r="M5" i="7021"/>
  <c r="P4" i="7021"/>
  <c r="M4" i="7021"/>
  <c r="Z31" i="7021" l="1"/>
  <c r="Z33" i="7021"/>
  <c r="Z35" i="7021"/>
  <c r="Z39" i="7021"/>
  <c r="Z43" i="7021"/>
  <c r="Z47" i="7021"/>
  <c r="Z49" i="7021"/>
  <c r="Z53" i="7021"/>
  <c r="Z55" i="7021"/>
  <c r="Z57" i="7021"/>
  <c r="Z59" i="7021"/>
  <c r="Z61" i="7021"/>
  <c r="Z63" i="7021"/>
  <c r="Z29" i="7021"/>
  <c r="Z37" i="7021"/>
  <c r="Z41" i="7021"/>
  <c r="Z45" i="7021"/>
  <c r="Z51" i="7021"/>
  <c r="AA29" i="7021"/>
  <c r="AA31" i="7021"/>
  <c r="AA33" i="7021"/>
  <c r="AA35" i="7021"/>
  <c r="AA37" i="7021"/>
  <c r="AA39" i="7021"/>
  <c r="AA41" i="7021"/>
  <c r="AA43" i="7021"/>
  <c r="AA45" i="7021"/>
  <c r="AA47" i="7021"/>
  <c r="AA49" i="7021"/>
  <c r="AA51" i="7021"/>
  <c r="AA53" i="7021"/>
  <c r="AA55" i="7021"/>
  <c r="AA57" i="7021"/>
  <c r="AA59" i="7021"/>
  <c r="AA61" i="7021"/>
  <c r="AA63" i="7021"/>
  <c r="S55" i="7021"/>
  <c r="S53" i="7021"/>
  <c r="S63" i="7021"/>
  <c r="S64" i="7021"/>
  <c r="S57" i="7021"/>
  <c r="S56" i="7021"/>
  <c r="S54" i="7021"/>
  <c r="S61" i="7021"/>
  <c r="S59" i="7021"/>
  <c r="S62" i="7021"/>
  <c r="S60" i="7021"/>
  <c r="S58" i="7021"/>
  <c r="A355" i="6847" l="1"/>
  <c r="A356" i="6847"/>
  <c r="A357" i="6847"/>
  <c r="A358" i="6847"/>
  <c r="A359" i="6847"/>
  <c r="A360" i="6847"/>
  <c r="A361" i="6847"/>
  <c r="A362" i="6847"/>
  <c r="A363" i="6847"/>
  <c r="A364" i="6847"/>
  <c r="A365" i="6847"/>
  <c r="A366" i="6847"/>
  <c r="A367" i="6847"/>
  <c r="A368" i="6847"/>
  <c r="A369" i="6847"/>
  <c r="A370" i="6847"/>
  <c r="A371" i="6847"/>
  <c r="A372" i="6847"/>
  <c r="A373" i="6847"/>
  <c r="A374" i="6847"/>
  <c r="A375" i="6847"/>
  <c r="A376" i="6847"/>
  <c r="A377" i="6847"/>
  <c r="A378" i="6847"/>
  <c r="A379" i="6847"/>
  <c r="A380" i="6847"/>
  <c r="A381" i="6847"/>
  <c r="A382" i="6847"/>
  <c r="A383" i="6847"/>
  <c r="A384" i="6847"/>
  <c r="A385" i="6847"/>
  <c r="A386" i="6847"/>
  <c r="A387" i="6847"/>
  <c r="A388" i="6847"/>
  <c r="A389" i="6847"/>
  <c r="A390" i="6847"/>
  <c r="A391" i="6847"/>
  <c r="A392" i="6847"/>
  <c r="A393" i="6847"/>
  <c r="A394" i="6847"/>
  <c r="A395" i="6847"/>
  <c r="A396" i="6847"/>
  <c r="A397" i="6847"/>
  <c r="A398" i="6847"/>
  <c r="A399" i="6847"/>
  <c r="A400" i="6847"/>
  <c r="A401" i="6847"/>
  <c r="A402" i="6847"/>
  <c r="A403" i="6847"/>
  <c r="A404" i="6847"/>
  <c r="A405" i="6847"/>
  <c r="A406" i="6847"/>
  <c r="A407" i="6847"/>
  <c r="A408" i="6847"/>
  <c r="A409" i="6847"/>
  <c r="A410" i="6847"/>
  <c r="A411" i="6847"/>
  <c r="A412" i="6847"/>
  <c r="A413" i="6847"/>
  <c r="A414" i="6847"/>
  <c r="A415" i="6847"/>
  <c r="A416" i="6847"/>
  <c r="A417" i="6847"/>
  <c r="A418" i="6847"/>
  <c r="A419" i="6847"/>
  <c r="A420" i="6847"/>
  <c r="A421" i="6847"/>
  <c r="A422" i="6847"/>
  <c r="A423" i="6847"/>
  <c r="A424" i="6847"/>
  <c r="A425" i="6847"/>
  <c r="A426" i="6847"/>
  <c r="A427" i="6847"/>
  <c r="A428" i="6847"/>
  <c r="A429" i="6847"/>
  <c r="A430" i="6847"/>
  <c r="A431" i="6847"/>
  <c r="A432" i="6847"/>
  <c r="A433" i="6847"/>
  <c r="A434" i="6847"/>
  <c r="A435" i="6847"/>
  <c r="A436" i="6847"/>
  <c r="A437" i="6847"/>
  <c r="A438" i="6847"/>
  <c r="A439" i="6847"/>
  <c r="A440" i="6847"/>
  <c r="A441" i="6847"/>
  <c r="A442" i="6847"/>
  <c r="A443" i="6847"/>
  <c r="A444" i="6847"/>
  <c r="A445" i="6847"/>
  <c r="A446" i="6847"/>
  <c r="A447" i="6847"/>
  <c r="A448" i="6847"/>
  <c r="A449" i="6847"/>
  <c r="A450" i="6847"/>
  <c r="A451" i="6847"/>
  <c r="A452" i="6847"/>
  <c r="A453" i="6847"/>
  <c r="A454" i="6847"/>
  <c r="A455" i="6847"/>
  <c r="A456" i="6847"/>
  <c r="A457" i="6847"/>
  <c r="A458" i="6847"/>
  <c r="A459" i="6847"/>
  <c r="A460" i="6847"/>
  <c r="A461" i="6847"/>
  <c r="A462" i="6847"/>
  <c r="A463" i="6847"/>
  <c r="A464" i="6847"/>
  <c r="A465" i="6847"/>
  <c r="A466" i="6847"/>
  <c r="A467" i="6847"/>
  <c r="A469" i="6847"/>
  <c r="A470" i="6847"/>
  <c r="A471" i="6847"/>
  <c r="A472" i="6847"/>
  <c r="A473" i="6847"/>
  <c r="A474" i="6847"/>
  <c r="A475" i="6847"/>
  <c r="A476" i="6847"/>
  <c r="A477" i="6847"/>
  <c r="A478" i="6847"/>
  <c r="A479" i="6847"/>
  <c r="A480" i="6847"/>
  <c r="A481" i="6847"/>
  <c r="A482" i="6847"/>
  <c r="A483" i="6847"/>
  <c r="A484" i="6847"/>
  <c r="A485" i="6847"/>
  <c r="A486" i="6847"/>
  <c r="A487" i="6847"/>
  <c r="A488" i="6847"/>
  <c r="A489" i="6847"/>
  <c r="A490" i="6847"/>
  <c r="A491" i="6847"/>
  <c r="A492" i="6847"/>
  <c r="A493" i="6847"/>
  <c r="A494" i="6847"/>
  <c r="A495" i="6847"/>
  <c r="A496" i="6847"/>
  <c r="A497" i="6847"/>
  <c r="A498" i="6847"/>
  <c r="A499" i="6847"/>
  <c r="A500" i="6847"/>
  <c r="A501" i="6847"/>
  <c r="A502" i="6847"/>
  <c r="A503" i="6847"/>
  <c r="A504" i="6847"/>
  <c r="A505" i="6847"/>
  <c r="A506" i="6847"/>
  <c r="A507" i="6847"/>
  <c r="A508" i="6847"/>
  <c r="A509" i="6847"/>
  <c r="A510" i="6847"/>
  <c r="A511" i="6847"/>
  <c r="A512" i="6847"/>
  <c r="A513" i="6847"/>
  <c r="H355" i="6847"/>
  <c r="I355" i="6847"/>
  <c r="H356" i="6847"/>
  <c r="I356" i="6847"/>
  <c r="H357" i="6847"/>
  <c r="I357" i="6847"/>
  <c r="H358" i="6847"/>
  <c r="I358" i="6847"/>
  <c r="H359" i="6847"/>
  <c r="I359" i="6847"/>
  <c r="H360" i="6847"/>
  <c r="I360" i="6847"/>
  <c r="H361" i="6847"/>
  <c r="I361" i="6847"/>
  <c r="H362" i="6847"/>
  <c r="I362" i="6847"/>
  <c r="H363" i="6847"/>
  <c r="I363" i="6847"/>
  <c r="H364" i="6847"/>
  <c r="I364" i="6847"/>
  <c r="H365" i="6847"/>
  <c r="I365" i="6847"/>
  <c r="H366" i="6847"/>
  <c r="I366" i="6847"/>
  <c r="H367" i="6847"/>
  <c r="I367" i="6847"/>
  <c r="H368" i="6847"/>
  <c r="I368" i="6847"/>
  <c r="H369" i="6847"/>
  <c r="I369" i="6847"/>
  <c r="H370" i="6847"/>
  <c r="I370" i="6847"/>
  <c r="H371" i="6847"/>
  <c r="I371" i="6847"/>
  <c r="H372" i="6847"/>
  <c r="I372" i="6847"/>
  <c r="H373" i="6847"/>
  <c r="I373" i="6847"/>
  <c r="H374" i="6847"/>
  <c r="I374" i="6847"/>
  <c r="H375" i="6847"/>
  <c r="I375" i="6847"/>
  <c r="H376" i="6847"/>
  <c r="I376" i="6847"/>
  <c r="H377" i="6847"/>
  <c r="I377" i="6847"/>
  <c r="H378" i="6847"/>
  <c r="I378" i="6847"/>
  <c r="H379" i="6847"/>
  <c r="I379" i="6847"/>
  <c r="H380" i="6847"/>
  <c r="I380" i="6847"/>
  <c r="H381" i="6847"/>
  <c r="I381" i="6847"/>
  <c r="H382" i="6847"/>
  <c r="I382" i="6847"/>
  <c r="H383" i="6847"/>
  <c r="I383" i="6847"/>
  <c r="H384" i="6847"/>
  <c r="I384" i="6847"/>
  <c r="H385" i="6847"/>
  <c r="I385" i="6847"/>
  <c r="H386" i="6847"/>
  <c r="I386" i="6847"/>
  <c r="H387" i="6847"/>
  <c r="I387" i="6847"/>
  <c r="H388" i="6847"/>
  <c r="I388" i="6847"/>
  <c r="H389" i="6847"/>
  <c r="I389" i="6847"/>
  <c r="H390" i="6847"/>
  <c r="I390" i="6847"/>
  <c r="H391" i="6847"/>
  <c r="I391" i="6847"/>
  <c r="H392" i="6847"/>
  <c r="I392" i="6847"/>
  <c r="H393" i="6847"/>
  <c r="I393" i="6847"/>
  <c r="H394" i="6847"/>
  <c r="I394" i="6847"/>
  <c r="H395" i="6847"/>
  <c r="I395" i="6847"/>
  <c r="H396" i="6847"/>
  <c r="I396" i="6847"/>
  <c r="H397" i="6847"/>
  <c r="I397" i="6847"/>
  <c r="H398" i="6847"/>
  <c r="I398" i="6847"/>
  <c r="H399" i="6847"/>
  <c r="I399" i="6847"/>
  <c r="H400" i="6847"/>
  <c r="I400" i="6847"/>
  <c r="H401" i="6847"/>
  <c r="I401" i="6847"/>
  <c r="H402" i="6847"/>
  <c r="I402" i="6847"/>
  <c r="H403" i="6847"/>
  <c r="I403" i="6847"/>
  <c r="H404" i="6847"/>
  <c r="I404" i="6847"/>
  <c r="H405" i="6847"/>
  <c r="I405" i="6847"/>
  <c r="H406" i="6847"/>
  <c r="I406" i="6847"/>
  <c r="H407" i="6847"/>
  <c r="I407" i="6847"/>
  <c r="H408" i="6847"/>
  <c r="I408" i="6847"/>
  <c r="H409" i="6847"/>
  <c r="I409" i="6847"/>
  <c r="H410" i="6847"/>
  <c r="I410" i="6847"/>
  <c r="H411" i="6847"/>
  <c r="I411" i="6847"/>
  <c r="H412" i="6847"/>
  <c r="I412" i="6847"/>
  <c r="H413" i="6847"/>
  <c r="I413" i="6847"/>
  <c r="H414" i="6847"/>
  <c r="I414" i="6847"/>
  <c r="H415" i="6847"/>
  <c r="I415" i="6847"/>
  <c r="H416" i="6847"/>
  <c r="I416" i="6847"/>
  <c r="H417" i="6847"/>
  <c r="I417" i="6847"/>
  <c r="H418" i="6847"/>
  <c r="I418" i="6847"/>
  <c r="H419" i="6847"/>
  <c r="I419" i="6847"/>
  <c r="H420" i="6847"/>
  <c r="I420" i="6847"/>
  <c r="H421" i="6847"/>
  <c r="I421" i="6847"/>
  <c r="H422" i="6847"/>
  <c r="I422" i="6847"/>
  <c r="H423" i="6847"/>
  <c r="I423" i="6847"/>
  <c r="H424" i="6847"/>
  <c r="I424" i="6847"/>
  <c r="H425" i="6847"/>
  <c r="I425" i="6847"/>
  <c r="H426" i="6847"/>
  <c r="I426" i="6847"/>
  <c r="H427" i="6847"/>
  <c r="I427" i="6847"/>
  <c r="H428" i="6847"/>
  <c r="I428" i="6847"/>
  <c r="H429" i="6847"/>
  <c r="I429" i="6847"/>
  <c r="H430" i="6847"/>
  <c r="I430" i="6847"/>
  <c r="H431" i="6847"/>
  <c r="I431" i="6847"/>
  <c r="H432" i="6847"/>
  <c r="I432" i="6847"/>
  <c r="H433" i="6847"/>
  <c r="I433" i="6847"/>
  <c r="H434" i="6847"/>
  <c r="I434" i="6847"/>
  <c r="H435" i="6847"/>
  <c r="I435" i="6847"/>
  <c r="H436" i="6847"/>
  <c r="I436" i="6847"/>
  <c r="H437" i="6847"/>
  <c r="I437" i="6847"/>
  <c r="H438" i="6847"/>
  <c r="I438" i="6847"/>
  <c r="H439" i="6847"/>
  <c r="I439" i="6847"/>
  <c r="H440" i="6847"/>
  <c r="I440" i="6847"/>
  <c r="H441" i="6847"/>
  <c r="I441" i="6847"/>
  <c r="H442" i="6847"/>
  <c r="I442" i="6847"/>
  <c r="H443" i="6847"/>
  <c r="I443" i="6847"/>
  <c r="H444" i="6847"/>
  <c r="I444" i="6847"/>
  <c r="H445" i="6847"/>
  <c r="I445" i="6847"/>
  <c r="H446" i="6847"/>
  <c r="I446" i="6847"/>
  <c r="H447" i="6847"/>
  <c r="I447" i="6847"/>
  <c r="H448" i="6847"/>
  <c r="I448" i="6847"/>
  <c r="H449" i="6847"/>
  <c r="I449" i="6847"/>
  <c r="H450" i="6847"/>
  <c r="I450" i="6847"/>
  <c r="H451" i="6847"/>
  <c r="I451" i="6847"/>
  <c r="H452" i="6847"/>
  <c r="I452" i="6847"/>
  <c r="H453" i="6847"/>
  <c r="I453" i="6847"/>
  <c r="H454" i="6847"/>
  <c r="I454" i="6847"/>
  <c r="H455" i="6847"/>
  <c r="I455" i="6847"/>
  <c r="H456" i="6847"/>
  <c r="I456" i="6847"/>
  <c r="H457" i="6847"/>
  <c r="I457" i="6847"/>
  <c r="H458" i="6847"/>
  <c r="I458" i="6847"/>
  <c r="H459" i="6847"/>
  <c r="I459" i="6847"/>
  <c r="H460" i="6847"/>
  <c r="I460" i="6847"/>
  <c r="H461" i="6847"/>
  <c r="I461" i="6847"/>
  <c r="H462" i="6847"/>
  <c r="I462" i="6847"/>
  <c r="H463" i="6847"/>
  <c r="I463" i="6847"/>
  <c r="H464" i="6847"/>
  <c r="I464" i="6847"/>
  <c r="H465" i="6847"/>
  <c r="I465" i="6847"/>
  <c r="H466" i="6847"/>
  <c r="I466" i="6847"/>
  <c r="H467" i="6847"/>
  <c r="I467" i="6847"/>
  <c r="H469" i="6847"/>
  <c r="I469" i="6847"/>
  <c r="H470" i="6847"/>
  <c r="I470" i="6847"/>
  <c r="H471" i="6847"/>
  <c r="I471" i="6847"/>
  <c r="H472" i="6847"/>
  <c r="I472" i="6847"/>
  <c r="H473" i="6847"/>
  <c r="I473" i="6847"/>
  <c r="H474" i="6847"/>
  <c r="I474" i="6847"/>
  <c r="H475" i="6847"/>
  <c r="I475" i="6847"/>
  <c r="H476" i="6847"/>
  <c r="I476" i="6847"/>
  <c r="H477" i="6847"/>
  <c r="I477" i="6847"/>
  <c r="H478" i="6847"/>
  <c r="I478" i="6847"/>
  <c r="H479" i="6847"/>
  <c r="I479" i="6847"/>
  <c r="H480" i="6847"/>
  <c r="I480" i="6847"/>
  <c r="H481" i="6847"/>
  <c r="I481" i="6847"/>
  <c r="H482" i="6847"/>
  <c r="I482" i="6847"/>
  <c r="H483" i="6847"/>
  <c r="I483" i="6847"/>
  <c r="H484" i="6847"/>
  <c r="I484" i="6847"/>
  <c r="H485" i="6847"/>
  <c r="I485" i="6847"/>
  <c r="H486" i="6847"/>
  <c r="I486" i="6847"/>
  <c r="H487" i="6847"/>
  <c r="I487" i="6847"/>
  <c r="H488" i="6847"/>
  <c r="I488" i="6847"/>
  <c r="H489" i="6847"/>
  <c r="I489" i="6847"/>
  <c r="H490" i="6847"/>
  <c r="I490" i="6847"/>
  <c r="H491" i="6847"/>
  <c r="I491" i="6847"/>
  <c r="H492" i="6847"/>
  <c r="I492" i="6847"/>
  <c r="H493" i="6847"/>
  <c r="I493" i="6847"/>
  <c r="H494" i="6847"/>
  <c r="I494" i="6847"/>
  <c r="H495" i="6847"/>
  <c r="I495" i="6847"/>
  <c r="H496" i="6847"/>
  <c r="I496" i="6847"/>
  <c r="H497" i="6847"/>
  <c r="I497" i="6847"/>
  <c r="H498" i="6847"/>
  <c r="I498" i="6847"/>
  <c r="H499" i="6847"/>
  <c r="I499" i="6847"/>
  <c r="H500" i="6847"/>
  <c r="I500" i="6847"/>
  <c r="H501" i="6847"/>
  <c r="I501" i="6847"/>
  <c r="H502" i="6847"/>
  <c r="I502" i="6847"/>
  <c r="H503" i="6847"/>
  <c r="I503" i="6847"/>
  <c r="H504" i="6847"/>
  <c r="I504" i="6847"/>
  <c r="H505" i="6847"/>
  <c r="I505" i="6847"/>
  <c r="H506" i="6847"/>
  <c r="I506" i="6847"/>
  <c r="H507" i="6847"/>
  <c r="I507" i="6847"/>
  <c r="H508" i="6847"/>
  <c r="I508" i="6847"/>
  <c r="H509" i="6847"/>
  <c r="I509" i="6847"/>
  <c r="H510" i="6847"/>
  <c r="I510" i="6847"/>
  <c r="H511" i="6847"/>
  <c r="I511" i="6847"/>
  <c r="H512" i="6847"/>
  <c r="I512" i="6847"/>
  <c r="H513" i="6847"/>
  <c r="I513" i="6847"/>
  <c r="AS181" i="7085"/>
  <c r="AR181" i="7085"/>
  <c r="AT181" i="7085" s="1"/>
  <c r="AQ181" i="7085"/>
  <c r="AS180" i="7085"/>
  <c r="AR180" i="7085"/>
  <c r="AT180" i="7085" s="1"/>
  <c r="AQ180" i="7085"/>
  <c r="AS179" i="7085"/>
  <c r="AR179" i="7085"/>
  <c r="AT179" i="7085" s="1"/>
  <c r="AQ179" i="7085"/>
  <c r="AS178" i="7085"/>
  <c r="AR178" i="7085"/>
  <c r="AT178" i="7085" s="1"/>
  <c r="AQ178" i="7085"/>
  <c r="AS177" i="7085"/>
  <c r="AR177" i="7085"/>
  <c r="AT177" i="7085" s="1"/>
  <c r="AQ177" i="7085"/>
  <c r="AS176" i="7085"/>
  <c r="AR176" i="7085"/>
  <c r="AT176" i="7085" s="1"/>
  <c r="AQ176" i="7085"/>
  <c r="AS175" i="7085"/>
  <c r="AR175" i="7085"/>
  <c r="AT175" i="7085" s="1"/>
  <c r="AQ175" i="7085"/>
  <c r="AS174" i="7085"/>
  <c r="AR174" i="7085"/>
  <c r="AT174" i="7085" s="1"/>
  <c r="AQ174" i="7085"/>
  <c r="AS173" i="7085"/>
  <c r="AR173" i="7085"/>
  <c r="AT173" i="7085" s="1"/>
  <c r="AQ173" i="7085"/>
  <c r="AS172" i="7085"/>
  <c r="AR172" i="7085"/>
  <c r="AT172" i="7085" s="1"/>
  <c r="AQ172" i="7085"/>
  <c r="AS171" i="7085"/>
  <c r="AR171" i="7085"/>
  <c r="AT171" i="7085" s="1"/>
  <c r="AQ171" i="7085"/>
  <c r="AS170" i="7085"/>
  <c r="AR170" i="7085"/>
  <c r="AT170" i="7085" s="1"/>
  <c r="AQ170" i="7085"/>
  <c r="AS169" i="7085"/>
  <c r="AR169" i="7085"/>
  <c r="AT169" i="7085" s="1"/>
  <c r="AQ169" i="7085"/>
  <c r="AS168" i="7085"/>
  <c r="AR168" i="7085"/>
  <c r="AT168" i="7085" s="1"/>
  <c r="AQ168" i="7085"/>
  <c r="AS167" i="7085"/>
  <c r="AR167" i="7085"/>
  <c r="AT167" i="7085" s="1"/>
  <c r="AQ167" i="7085"/>
  <c r="AS166" i="7085"/>
  <c r="AR166" i="7085"/>
  <c r="AT166" i="7085" s="1"/>
  <c r="AQ166" i="7085"/>
  <c r="AS165" i="7085"/>
  <c r="AR165" i="7085"/>
  <c r="AT165" i="7085" s="1"/>
  <c r="AQ165" i="7085"/>
  <c r="AS164" i="7085"/>
  <c r="AR164" i="7085"/>
  <c r="AT164" i="7085" s="1"/>
  <c r="AQ164" i="7085"/>
  <c r="AS163" i="7085"/>
  <c r="AR163" i="7085"/>
  <c r="AT163" i="7085" s="1"/>
  <c r="AQ163" i="7085"/>
  <c r="AS162" i="7085"/>
  <c r="AR162" i="7085"/>
  <c r="AT162" i="7085" s="1"/>
  <c r="AQ162" i="7085"/>
  <c r="AS161" i="7085"/>
  <c r="AR161" i="7085"/>
  <c r="AT161" i="7085" s="1"/>
  <c r="AQ161" i="7085"/>
  <c r="AS160" i="7085"/>
  <c r="AR160" i="7085"/>
  <c r="AT160" i="7085" s="1"/>
  <c r="AQ160" i="7085"/>
  <c r="AT159" i="7085"/>
  <c r="AS159" i="7085"/>
  <c r="AR159" i="7085"/>
  <c r="AQ159" i="7085"/>
  <c r="AT158" i="7085"/>
  <c r="AS158" i="7085"/>
  <c r="AR158" i="7085"/>
  <c r="AQ158" i="7085"/>
  <c r="AS157" i="7085"/>
  <c r="AR157" i="7085"/>
  <c r="AT157" i="7085" s="1"/>
  <c r="AQ157" i="7085"/>
  <c r="AS156" i="7085"/>
  <c r="AR156" i="7085"/>
  <c r="AT156" i="7085" s="1"/>
  <c r="AQ156" i="7085"/>
  <c r="AS155" i="7085"/>
  <c r="AR155" i="7085"/>
  <c r="AT155" i="7085" s="1"/>
  <c r="AQ155" i="7085"/>
  <c r="AS154" i="7085"/>
  <c r="AR154" i="7085"/>
  <c r="AT154" i="7085" s="1"/>
  <c r="AQ154" i="7085"/>
  <c r="AS153" i="7085"/>
  <c r="AR153" i="7085"/>
  <c r="AT153" i="7085" s="1"/>
  <c r="AQ153" i="7085"/>
  <c r="AT152" i="7085"/>
  <c r="AS152" i="7085"/>
  <c r="AR152" i="7085"/>
  <c r="AQ152" i="7085"/>
  <c r="AT151" i="7085"/>
  <c r="AS151" i="7085"/>
  <c r="AR151" i="7085"/>
  <c r="AQ151" i="7085"/>
  <c r="AS150" i="7085"/>
  <c r="AR150" i="7085"/>
  <c r="AT150" i="7085" s="1"/>
  <c r="AQ150" i="7085"/>
  <c r="AS149" i="7085"/>
  <c r="AR149" i="7085"/>
  <c r="AT149" i="7085" s="1"/>
  <c r="AQ149" i="7085"/>
  <c r="AS148" i="7085"/>
  <c r="AR148" i="7085"/>
  <c r="AT148" i="7085" s="1"/>
  <c r="AQ148" i="7085"/>
  <c r="AS147" i="7085"/>
  <c r="AR147" i="7085"/>
  <c r="AT147" i="7085" s="1"/>
  <c r="AQ147" i="7085"/>
  <c r="AS146" i="7085"/>
  <c r="AR146" i="7085"/>
  <c r="AT146" i="7085" s="1"/>
  <c r="AQ146" i="7085"/>
  <c r="AS145" i="7085"/>
  <c r="AR145" i="7085"/>
  <c r="AT145" i="7085" s="1"/>
  <c r="AQ145" i="7085"/>
  <c r="AS144" i="7085"/>
  <c r="AR144" i="7085"/>
  <c r="AT144" i="7085" s="1"/>
  <c r="AQ144" i="7085"/>
  <c r="AS143" i="7085"/>
  <c r="AR143" i="7085"/>
  <c r="AT143" i="7085" s="1"/>
  <c r="AQ143" i="7085"/>
  <c r="AS142" i="7085"/>
  <c r="AR142" i="7085"/>
  <c r="AT142" i="7085" s="1"/>
  <c r="AQ142" i="7085"/>
  <c r="AS141" i="7085"/>
  <c r="AR141" i="7085"/>
  <c r="AT141" i="7085" s="1"/>
  <c r="AQ141" i="7085"/>
  <c r="AS140" i="7085"/>
  <c r="AR140" i="7085"/>
  <c r="AT140" i="7085" s="1"/>
  <c r="AQ140" i="7085"/>
  <c r="AS139" i="7085"/>
  <c r="AR139" i="7085"/>
  <c r="AT139" i="7085" s="1"/>
  <c r="AQ139" i="7085"/>
  <c r="AS138" i="7085"/>
  <c r="AR138" i="7085"/>
  <c r="AT138" i="7085" s="1"/>
  <c r="AQ138" i="7085"/>
  <c r="AS137" i="7085"/>
  <c r="AR137" i="7085"/>
  <c r="AT137" i="7085" s="1"/>
  <c r="AQ137" i="7085"/>
  <c r="AS136" i="7085"/>
  <c r="AR136" i="7085"/>
  <c r="AT136" i="7085" s="1"/>
  <c r="AQ136" i="7085"/>
  <c r="AS135" i="7085"/>
  <c r="AR135" i="7085"/>
  <c r="AT135" i="7085" s="1"/>
  <c r="AQ135" i="7085"/>
  <c r="AS134" i="7085"/>
  <c r="AR134" i="7085"/>
  <c r="AT134" i="7085" s="1"/>
  <c r="AQ134" i="7085"/>
  <c r="AS133" i="7085"/>
  <c r="AR133" i="7085"/>
  <c r="AT133" i="7085" s="1"/>
  <c r="AQ133" i="7085"/>
  <c r="AS132" i="7085"/>
  <c r="AR132" i="7085"/>
  <c r="AT132" i="7085" s="1"/>
  <c r="AQ132" i="7085"/>
  <c r="AS131" i="7085"/>
  <c r="AR131" i="7085"/>
  <c r="AT131" i="7085" s="1"/>
  <c r="AQ131" i="7085"/>
  <c r="AS130" i="7085"/>
  <c r="AR130" i="7085"/>
  <c r="AT130" i="7085" s="1"/>
  <c r="AQ130" i="7085"/>
  <c r="AS129" i="7085"/>
  <c r="AR129" i="7085"/>
  <c r="AT129" i="7085" s="1"/>
  <c r="AQ129" i="7085"/>
  <c r="AS128" i="7085"/>
  <c r="AR128" i="7085"/>
  <c r="AT128" i="7085" s="1"/>
  <c r="AQ128" i="7085"/>
  <c r="AS127" i="7085"/>
  <c r="AR127" i="7085"/>
  <c r="AT127" i="7085" s="1"/>
  <c r="AQ127" i="7085"/>
  <c r="AS126" i="7085"/>
  <c r="AR126" i="7085"/>
  <c r="AT126" i="7085" s="1"/>
  <c r="AQ126" i="7085"/>
  <c r="AS125" i="7085"/>
  <c r="AR125" i="7085"/>
  <c r="AT125" i="7085" s="1"/>
  <c r="AQ125" i="7085"/>
  <c r="AS124" i="7085"/>
  <c r="AR124" i="7085"/>
  <c r="AT124" i="7085" s="1"/>
  <c r="AQ124" i="7085"/>
  <c r="AS123" i="7085"/>
  <c r="AR123" i="7085"/>
  <c r="AT123" i="7085" s="1"/>
  <c r="AQ123" i="7085"/>
  <c r="AS122" i="7085"/>
  <c r="AR122" i="7085"/>
  <c r="AT122" i="7085" s="1"/>
  <c r="AQ122" i="7085"/>
  <c r="AS121" i="7085"/>
  <c r="AR121" i="7085"/>
  <c r="AT121" i="7085" s="1"/>
  <c r="AQ121" i="7085"/>
  <c r="AS120" i="7085"/>
  <c r="AR120" i="7085"/>
  <c r="AT120" i="7085" s="1"/>
  <c r="AQ120" i="7085"/>
  <c r="AS119" i="7085"/>
  <c r="AR119" i="7085"/>
  <c r="AT119" i="7085" s="1"/>
  <c r="AQ119" i="7085"/>
  <c r="AS118" i="7085"/>
  <c r="AR118" i="7085"/>
  <c r="AT118" i="7085" s="1"/>
  <c r="AQ118" i="7085"/>
  <c r="AS117" i="7085"/>
  <c r="AR117" i="7085"/>
  <c r="AT117" i="7085" s="1"/>
  <c r="AQ117" i="7085"/>
  <c r="AS116" i="7085"/>
  <c r="AR116" i="7085"/>
  <c r="AT116" i="7085" s="1"/>
  <c r="AQ116" i="7085"/>
  <c r="AS115" i="7085"/>
  <c r="AR115" i="7085"/>
  <c r="AT115" i="7085" s="1"/>
  <c r="AQ115" i="7085"/>
  <c r="AS114" i="7085"/>
  <c r="AR114" i="7085"/>
  <c r="AT114" i="7085" s="1"/>
  <c r="AQ114" i="7085"/>
  <c r="AS113" i="7085"/>
  <c r="AR113" i="7085"/>
  <c r="AT113" i="7085" s="1"/>
  <c r="AQ113" i="7085"/>
  <c r="AS112" i="7085"/>
  <c r="AR112" i="7085"/>
  <c r="AT112" i="7085" s="1"/>
  <c r="AQ112" i="7085"/>
  <c r="AS111" i="7085"/>
  <c r="AR111" i="7085"/>
  <c r="AT111" i="7085" s="1"/>
  <c r="AQ111" i="7085"/>
  <c r="AS110" i="7085"/>
  <c r="AR110" i="7085"/>
  <c r="AT110" i="7085" s="1"/>
  <c r="AQ110" i="7085"/>
  <c r="AS109" i="7085"/>
  <c r="AR109" i="7085"/>
  <c r="AT109" i="7085" s="1"/>
  <c r="AQ109" i="7085"/>
  <c r="AS108" i="7085"/>
  <c r="AR108" i="7085"/>
  <c r="AT108" i="7085" s="1"/>
  <c r="AQ108" i="7085"/>
  <c r="AS107" i="7085"/>
  <c r="AR107" i="7085"/>
  <c r="AT107" i="7085" s="1"/>
  <c r="AQ107" i="7085"/>
  <c r="AS106" i="7085"/>
  <c r="AR106" i="7085"/>
  <c r="AT106" i="7085" s="1"/>
  <c r="AQ106" i="7085"/>
  <c r="AS105" i="7085"/>
  <c r="AR105" i="7085"/>
  <c r="AT105" i="7085" s="1"/>
  <c r="AQ105" i="7085"/>
  <c r="AS104" i="7085"/>
  <c r="AR104" i="7085"/>
  <c r="AT104" i="7085" s="1"/>
  <c r="AQ104" i="7085"/>
  <c r="AS103" i="7085"/>
  <c r="AR103" i="7085"/>
  <c r="AT103" i="7085" s="1"/>
  <c r="AQ103" i="7085"/>
  <c r="AS102" i="7085"/>
  <c r="AR102" i="7085"/>
  <c r="AT102" i="7085" s="1"/>
  <c r="AQ102" i="7085"/>
  <c r="AS101" i="7085"/>
  <c r="AR101" i="7085"/>
  <c r="AT101" i="7085" s="1"/>
  <c r="AQ101" i="7085"/>
  <c r="AS100" i="7085"/>
  <c r="AR100" i="7085"/>
  <c r="AT100" i="7085" s="1"/>
  <c r="AQ100" i="7085"/>
  <c r="AS99" i="7085"/>
  <c r="AR99" i="7085"/>
  <c r="AT99" i="7085" s="1"/>
  <c r="AQ99" i="7085"/>
  <c r="AS98" i="7085"/>
  <c r="AR98" i="7085"/>
  <c r="AT98" i="7085" s="1"/>
  <c r="AQ98" i="7085"/>
  <c r="AS97" i="7085"/>
  <c r="AR97" i="7085"/>
  <c r="AT97" i="7085" s="1"/>
  <c r="AQ97" i="7085"/>
  <c r="AS96" i="7085"/>
  <c r="AR96" i="7085"/>
  <c r="AT96" i="7085" s="1"/>
  <c r="AQ96" i="7085"/>
  <c r="AS95" i="7085"/>
  <c r="AR95" i="7085"/>
  <c r="AT95" i="7085" s="1"/>
  <c r="AQ95" i="7085"/>
  <c r="AS94" i="7085"/>
  <c r="AR94" i="7085"/>
  <c r="AT94" i="7085" s="1"/>
  <c r="AQ94" i="7085"/>
  <c r="AS93" i="7085"/>
  <c r="AR93" i="7085"/>
  <c r="AT93" i="7085" s="1"/>
  <c r="AQ93" i="7085"/>
  <c r="AS92" i="7085"/>
  <c r="AR92" i="7085"/>
  <c r="AT92" i="7085" s="1"/>
  <c r="AQ92" i="7085"/>
  <c r="AS91" i="7085"/>
  <c r="AR91" i="7085"/>
  <c r="AT91" i="7085" s="1"/>
  <c r="AQ91" i="7085"/>
  <c r="AS90" i="7085"/>
  <c r="AR90" i="7085"/>
  <c r="AT90" i="7085" s="1"/>
  <c r="AQ90" i="7085"/>
  <c r="AS89" i="7085"/>
  <c r="AR89" i="7085"/>
  <c r="AT89" i="7085" s="1"/>
  <c r="AQ89" i="7085"/>
  <c r="AS88" i="7085"/>
  <c r="AR88" i="7085"/>
  <c r="AT88" i="7085" s="1"/>
  <c r="AQ88" i="7085"/>
  <c r="AS87" i="7085"/>
  <c r="AR87" i="7085"/>
  <c r="AT87" i="7085" s="1"/>
  <c r="AQ87" i="7085"/>
  <c r="AS86" i="7085"/>
  <c r="AR86" i="7085"/>
  <c r="AT86" i="7085" s="1"/>
  <c r="AQ86" i="7085"/>
  <c r="AS85" i="7085"/>
  <c r="AR85" i="7085"/>
  <c r="AT85" i="7085" s="1"/>
  <c r="AQ85" i="7085"/>
  <c r="AS84" i="7085"/>
  <c r="AR84" i="7085"/>
  <c r="AT84" i="7085" s="1"/>
  <c r="AQ84" i="7085"/>
  <c r="AS83" i="7085"/>
  <c r="AR83" i="7085"/>
  <c r="AT83" i="7085" s="1"/>
  <c r="AQ83" i="7085"/>
  <c r="AS82" i="7085"/>
  <c r="AR82" i="7085"/>
  <c r="AT82" i="7085" s="1"/>
  <c r="AQ82" i="7085"/>
  <c r="AS81" i="7085"/>
  <c r="AR81" i="7085"/>
  <c r="AT81" i="7085" s="1"/>
  <c r="AQ81" i="7085"/>
  <c r="AS80" i="7085"/>
  <c r="AR80" i="7085"/>
  <c r="AT80" i="7085" s="1"/>
  <c r="AQ80" i="7085"/>
  <c r="AS79" i="7085"/>
  <c r="AR79" i="7085"/>
  <c r="AT79" i="7085" s="1"/>
  <c r="AQ79" i="7085"/>
  <c r="AS78" i="7085"/>
  <c r="AR78" i="7085"/>
  <c r="AT78" i="7085" s="1"/>
  <c r="AQ78" i="7085"/>
  <c r="AS77" i="7085"/>
  <c r="AR77" i="7085"/>
  <c r="AT77" i="7085" s="1"/>
  <c r="AQ77" i="7085"/>
  <c r="AS76" i="7085"/>
  <c r="AR76" i="7085"/>
  <c r="AT76" i="7085" s="1"/>
  <c r="AQ76" i="7085"/>
  <c r="AS75" i="7085"/>
  <c r="AR75" i="7085"/>
  <c r="AT75" i="7085" s="1"/>
  <c r="AQ75" i="7085"/>
  <c r="AS74" i="7085"/>
  <c r="AR74" i="7085"/>
  <c r="AT74" i="7085" s="1"/>
  <c r="AQ74" i="7085"/>
  <c r="AS73" i="7085"/>
  <c r="AR73" i="7085"/>
  <c r="AT73" i="7085" s="1"/>
  <c r="AQ73" i="7085"/>
  <c r="AS72" i="7085"/>
  <c r="AR72" i="7085"/>
  <c r="AT72" i="7085" s="1"/>
  <c r="AQ72" i="7085"/>
  <c r="AS71" i="7085"/>
  <c r="AR71" i="7085"/>
  <c r="AT71" i="7085" s="1"/>
  <c r="AQ71" i="7085"/>
  <c r="AS70" i="7085"/>
  <c r="AR70" i="7085"/>
  <c r="AT70" i="7085" s="1"/>
  <c r="AQ70" i="7085"/>
  <c r="AS69" i="7085"/>
  <c r="AR69" i="7085"/>
  <c r="AT69" i="7085" s="1"/>
  <c r="AQ69" i="7085"/>
  <c r="AS68" i="7085"/>
  <c r="AR68" i="7085"/>
  <c r="AT68" i="7085" s="1"/>
  <c r="AQ68" i="7085"/>
  <c r="AS67" i="7085"/>
  <c r="AR67" i="7085"/>
  <c r="AT67" i="7085" s="1"/>
  <c r="AQ67" i="7085"/>
  <c r="AS66" i="7085"/>
  <c r="AR66" i="7085"/>
  <c r="AT66" i="7085" s="1"/>
  <c r="AQ66" i="7085"/>
  <c r="AS65" i="7085"/>
  <c r="AR65" i="7085"/>
  <c r="AT65" i="7085" s="1"/>
  <c r="AQ65" i="7085"/>
  <c r="AS64" i="7085"/>
  <c r="AR64" i="7085"/>
  <c r="AT64" i="7085" s="1"/>
  <c r="AQ64" i="7085"/>
  <c r="AS63" i="7085"/>
  <c r="AR63" i="7085"/>
  <c r="AT63" i="7085" s="1"/>
  <c r="AQ63" i="7085"/>
  <c r="AS62" i="7085"/>
  <c r="AR62" i="7085"/>
  <c r="AT62" i="7085" s="1"/>
  <c r="AQ62" i="7085"/>
  <c r="AS61" i="7085"/>
  <c r="AR61" i="7085"/>
  <c r="AT61" i="7085" s="1"/>
  <c r="AQ61" i="7085"/>
  <c r="AS60" i="7085"/>
  <c r="AR60" i="7085"/>
  <c r="AT60" i="7085" s="1"/>
  <c r="AQ60" i="7085"/>
  <c r="AS59" i="7085"/>
  <c r="AR59" i="7085"/>
  <c r="AT59" i="7085" s="1"/>
  <c r="AQ59" i="7085"/>
  <c r="AS58" i="7085"/>
  <c r="AR58" i="7085"/>
  <c r="AT58" i="7085" s="1"/>
  <c r="AQ58" i="7085"/>
  <c r="AS57" i="7085"/>
  <c r="AR57" i="7085"/>
  <c r="AT57" i="7085" s="1"/>
  <c r="AQ57" i="7085"/>
  <c r="AS56" i="7085"/>
  <c r="AR56" i="7085"/>
  <c r="AT56" i="7085" s="1"/>
  <c r="AQ56" i="7085"/>
  <c r="AS55" i="7085"/>
  <c r="AR55" i="7085"/>
  <c r="AT55" i="7085" s="1"/>
  <c r="AQ55" i="7085"/>
  <c r="AS54" i="7085"/>
  <c r="AR54" i="7085"/>
  <c r="AT54" i="7085" s="1"/>
  <c r="AQ54" i="7085"/>
  <c r="AS53" i="7085"/>
  <c r="AR53" i="7085"/>
  <c r="AT53" i="7085" s="1"/>
  <c r="AQ53" i="7085"/>
  <c r="AS52" i="7085"/>
  <c r="AR52" i="7085"/>
  <c r="AT52" i="7085" s="1"/>
  <c r="AQ52" i="7085"/>
  <c r="AS51" i="7085"/>
  <c r="AR51" i="7085"/>
  <c r="AT51" i="7085" s="1"/>
  <c r="AQ51" i="7085"/>
  <c r="AS50" i="7085"/>
  <c r="AR50" i="7085"/>
  <c r="AT50" i="7085" s="1"/>
  <c r="AQ50" i="7085"/>
  <c r="AS49" i="7085"/>
  <c r="AR49" i="7085"/>
  <c r="AT49" i="7085" s="1"/>
  <c r="AQ49" i="7085"/>
  <c r="AS48" i="7085"/>
  <c r="AR48" i="7085"/>
  <c r="AT48" i="7085" s="1"/>
  <c r="AQ48" i="7085"/>
  <c r="AS47" i="7085"/>
  <c r="AR47" i="7085"/>
  <c r="AT47" i="7085" s="1"/>
  <c r="AQ47" i="7085"/>
  <c r="AS46" i="7085"/>
  <c r="AR46" i="7085"/>
  <c r="AT46" i="7085" s="1"/>
  <c r="AQ46" i="7085"/>
  <c r="AS45" i="7085"/>
  <c r="AR45" i="7085"/>
  <c r="AT45" i="7085" s="1"/>
  <c r="AQ45" i="7085"/>
  <c r="AS44" i="7085"/>
  <c r="AR44" i="7085"/>
  <c r="AT44" i="7085" s="1"/>
  <c r="AQ44" i="7085"/>
  <c r="AS43" i="7085"/>
  <c r="AR43" i="7085"/>
  <c r="AT43" i="7085" s="1"/>
  <c r="AQ43" i="7085"/>
  <c r="AS42" i="7085"/>
  <c r="AR42" i="7085"/>
  <c r="AT42" i="7085" s="1"/>
  <c r="AQ42" i="7085"/>
  <c r="AS41" i="7085"/>
  <c r="AR41" i="7085"/>
  <c r="AT41" i="7085" s="1"/>
  <c r="AQ41" i="7085"/>
  <c r="A354" i="6847"/>
  <c r="A353" i="6847"/>
  <c r="A352" i="6847"/>
  <c r="A351" i="6847"/>
  <c r="A350" i="6847"/>
  <c r="A349" i="6847"/>
  <c r="A348" i="6847"/>
  <c r="A347" i="6847"/>
  <c r="A345" i="6847"/>
  <c r="A344" i="6847"/>
  <c r="A343" i="6847"/>
  <c r="A342" i="6847"/>
  <c r="A341" i="6847"/>
  <c r="A340" i="6847"/>
  <c r="A339" i="6847"/>
  <c r="A338" i="6847"/>
  <c r="A337" i="6847"/>
  <c r="H337" i="6847"/>
  <c r="I337" i="6847"/>
  <c r="H338" i="6847"/>
  <c r="I338" i="6847"/>
  <c r="H339" i="6847"/>
  <c r="I339" i="6847"/>
  <c r="H340" i="6847"/>
  <c r="I340" i="6847"/>
  <c r="H341" i="6847"/>
  <c r="I341" i="6847"/>
  <c r="H342" i="6847"/>
  <c r="I342" i="6847"/>
  <c r="H343" i="6847"/>
  <c r="I343" i="6847"/>
  <c r="H344" i="6847"/>
  <c r="I344" i="6847"/>
  <c r="H345" i="6847"/>
  <c r="I345" i="6847"/>
  <c r="H347" i="6847"/>
  <c r="I347" i="6847"/>
  <c r="H348" i="6847"/>
  <c r="I348" i="6847"/>
  <c r="H349" i="6847"/>
  <c r="I349" i="6847"/>
  <c r="H350" i="6847"/>
  <c r="I350" i="6847"/>
  <c r="H351" i="6847"/>
  <c r="I351" i="6847"/>
  <c r="H352" i="6847"/>
  <c r="I352" i="6847"/>
  <c r="H353" i="6847"/>
  <c r="I353" i="6847"/>
  <c r="H354" i="6847"/>
  <c r="I354" i="6847"/>
  <c r="AQ4" i="7084"/>
  <c r="AR4" i="7084"/>
  <c r="AT4" i="7084" s="1"/>
  <c r="AS4" i="7084"/>
  <c r="AQ5" i="7084"/>
  <c r="AR5" i="7084"/>
  <c r="AT5" i="7084" s="1"/>
  <c r="AS5" i="7084"/>
  <c r="AQ6" i="7084"/>
  <c r="AR6" i="7084"/>
  <c r="AT6" i="7084" s="1"/>
  <c r="AS6" i="7084"/>
  <c r="AQ7" i="7084"/>
  <c r="AR7" i="7084"/>
  <c r="AT7" i="7084" s="1"/>
  <c r="AS7" i="7084"/>
  <c r="AQ8" i="7084"/>
  <c r="AR8" i="7084"/>
  <c r="AT8" i="7084" s="1"/>
  <c r="AS8" i="7084"/>
  <c r="AQ9" i="7084"/>
  <c r="AR9" i="7084"/>
  <c r="AT9" i="7084" s="1"/>
  <c r="AS9" i="7084"/>
  <c r="AQ10" i="7084"/>
  <c r="AR10" i="7084"/>
  <c r="AT10" i="7084" s="1"/>
  <c r="AS10" i="7084"/>
  <c r="AQ11" i="7084"/>
  <c r="AR11" i="7084"/>
  <c r="AT11" i="7084" s="1"/>
  <c r="AS11" i="7084"/>
  <c r="AQ12" i="7084"/>
  <c r="AR12" i="7084"/>
  <c r="AT12" i="7084" s="1"/>
  <c r="AS12" i="7084"/>
  <c r="AQ13" i="7084"/>
  <c r="AR13" i="7084"/>
  <c r="AT13" i="7084" s="1"/>
  <c r="AS13" i="7084"/>
  <c r="AQ14" i="7084"/>
  <c r="AR14" i="7084"/>
  <c r="AT14" i="7084" s="1"/>
  <c r="AS14" i="7084"/>
  <c r="AQ15" i="7084"/>
  <c r="AR15" i="7084"/>
  <c r="AT15" i="7084" s="1"/>
  <c r="AS15" i="7084"/>
  <c r="AQ16" i="7084"/>
  <c r="AR16" i="7084"/>
  <c r="AT16" i="7084" s="1"/>
  <c r="AS16" i="7084"/>
  <c r="AQ17" i="7084"/>
  <c r="AR17" i="7084"/>
  <c r="AT17" i="7084" s="1"/>
  <c r="AS17" i="7084"/>
  <c r="AQ18" i="7084"/>
  <c r="AR18" i="7084"/>
  <c r="AT18" i="7084" s="1"/>
  <c r="AS18" i="7084"/>
  <c r="AQ19" i="7084"/>
  <c r="AR19" i="7084"/>
  <c r="AT19" i="7084" s="1"/>
  <c r="AS19" i="7084"/>
  <c r="AQ20" i="7084"/>
  <c r="AR20" i="7084"/>
  <c r="AT20" i="7084" s="1"/>
  <c r="AS20" i="7084"/>
  <c r="AQ21" i="7084"/>
  <c r="AR21" i="7084"/>
  <c r="AT21" i="7084" s="1"/>
  <c r="AS21" i="7084"/>
  <c r="AQ22" i="7084"/>
  <c r="AR22" i="7084"/>
  <c r="AT22" i="7084" s="1"/>
  <c r="AS22" i="7084"/>
  <c r="AQ23" i="7084"/>
  <c r="AR23" i="7084"/>
  <c r="AT23" i="7084" s="1"/>
  <c r="AS23" i="7084"/>
  <c r="AN181" i="7085"/>
  <c r="AM181" i="7085"/>
  <c r="AL181" i="7085"/>
  <c r="AK181" i="7085"/>
  <c r="AN180" i="7085"/>
  <c r="AM180" i="7085"/>
  <c r="AL180" i="7085"/>
  <c r="AK180" i="7085"/>
  <c r="AN179" i="7085"/>
  <c r="AM179" i="7085"/>
  <c r="AL179" i="7085"/>
  <c r="AK179" i="7085"/>
  <c r="AN178" i="7085"/>
  <c r="AM178" i="7085"/>
  <c r="AL178" i="7085"/>
  <c r="AK178" i="7085"/>
  <c r="AN177" i="7085"/>
  <c r="AM177" i="7085"/>
  <c r="AL177" i="7085"/>
  <c r="AK177" i="7085"/>
  <c r="AN176" i="7085"/>
  <c r="AM176" i="7085"/>
  <c r="AL176" i="7085"/>
  <c r="AK176" i="7085"/>
  <c r="AN175" i="7085"/>
  <c r="AM175" i="7085"/>
  <c r="AL175" i="7085"/>
  <c r="AK175" i="7085"/>
  <c r="AN174" i="7085"/>
  <c r="AM174" i="7085"/>
  <c r="AL174" i="7085"/>
  <c r="AK174" i="7085"/>
  <c r="AN173" i="7085"/>
  <c r="AM173" i="7085"/>
  <c r="AL173" i="7085"/>
  <c r="AK173" i="7085"/>
  <c r="AN172" i="7085"/>
  <c r="AM172" i="7085"/>
  <c r="AL172" i="7085"/>
  <c r="AK172" i="7085"/>
  <c r="AN171" i="7085"/>
  <c r="AM171" i="7085"/>
  <c r="AL171" i="7085"/>
  <c r="AK171" i="7085"/>
  <c r="AN170" i="7085"/>
  <c r="AM170" i="7085"/>
  <c r="AL170" i="7085"/>
  <c r="AK170" i="7085"/>
  <c r="AN169" i="7085"/>
  <c r="AM169" i="7085"/>
  <c r="AL169" i="7085"/>
  <c r="AK169" i="7085"/>
  <c r="AN168" i="7085"/>
  <c r="AM168" i="7085"/>
  <c r="AL168" i="7085"/>
  <c r="AK168" i="7085"/>
  <c r="AN167" i="7085"/>
  <c r="AM167" i="7085"/>
  <c r="AL167" i="7085"/>
  <c r="AK167" i="7085"/>
  <c r="AN166" i="7085"/>
  <c r="AM166" i="7085"/>
  <c r="AL166" i="7085"/>
  <c r="AK166" i="7085"/>
  <c r="AN165" i="7085"/>
  <c r="AM165" i="7085"/>
  <c r="AL165" i="7085"/>
  <c r="AK165" i="7085"/>
  <c r="AN164" i="7085"/>
  <c r="AM164" i="7085"/>
  <c r="AL164" i="7085"/>
  <c r="AK164" i="7085"/>
  <c r="AN163" i="7085"/>
  <c r="AM163" i="7085"/>
  <c r="AL163" i="7085"/>
  <c r="AK163" i="7085"/>
  <c r="AN162" i="7085"/>
  <c r="AM162" i="7085"/>
  <c r="AL162" i="7085"/>
  <c r="AK162" i="7085"/>
  <c r="AN161" i="7085"/>
  <c r="AM161" i="7085"/>
  <c r="AL161" i="7085"/>
  <c r="AK161" i="7085"/>
  <c r="AN160" i="7085"/>
  <c r="AM160" i="7085"/>
  <c r="AL160" i="7085"/>
  <c r="AK160" i="7085"/>
  <c r="AN159" i="7085"/>
  <c r="AM159" i="7085"/>
  <c r="AL159" i="7085"/>
  <c r="AK159" i="7085"/>
  <c r="AN158" i="7085"/>
  <c r="AM158" i="7085"/>
  <c r="AL158" i="7085"/>
  <c r="AK158" i="7085"/>
  <c r="AN157" i="7085"/>
  <c r="AM157" i="7085"/>
  <c r="AL157" i="7085"/>
  <c r="AK157" i="7085"/>
  <c r="AN156" i="7085"/>
  <c r="AM156" i="7085"/>
  <c r="AL156" i="7085"/>
  <c r="AK156" i="7085"/>
  <c r="AN155" i="7085"/>
  <c r="AM155" i="7085"/>
  <c r="AL155" i="7085"/>
  <c r="AK155" i="7085"/>
  <c r="AN154" i="7085"/>
  <c r="AM154" i="7085"/>
  <c r="AL154" i="7085"/>
  <c r="AK154" i="7085"/>
  <c r="AN153" i="7085"/>
  <c r="AM153" i="7085"/>
  <c r="AL153" i="7085"/>
  <c r="AK153" i="7085"/>
  <c r="AN152" i="7085"/>
  <c r="AM152" i="7085"/>
  <c r="AL152" i="7085"/>
  <c r="AK152" i="7085"/>
  <c r="AN151" i="7085"/>
  <c r="AM151" i="7085"/>
  <c r="AL151" i="7085"/>
  <c r="AK151" i="7085"/>
  <c r="AN150" i="7085"/>
  <c r="AM150" i="7085"/>
  <c r="AL150" i="7085"/>
  <c r="AK150" i="7085"/>
  <c r="AN149" i="7085"/>
  <c r="AM149" i="7085"/>
  <c r="AL149" i="7085"/>
  <c r="AK149" i="7085"/>
  <c r="AN148" i="7085"/>
  <c r="AM148" i="7085"/>
  <c r="AL148" i="7085"/>
  <c r="AK148" i="7085"/>
  <c r="AN147" i="7085"/>
  <c r="AM147" i="7085"/>
  <c r="AL147" i="7085"/>
  <c r="AK147" i="7085"/>
  <c r="AN146" i="7085"/>
  <c r="AM146" i="7085"/>
  <c r="AL146" i="7085"/>
  <c r="AK146" i="7085"/>
  <c r="AN145" i="7085"/>
  <c r="AM145" i="7085"/>
  <c r="AL145" i="7085"/>
  <c r="AK145" i="7085"/>
  <c r="AN144" i="7085"/>
  <c r="AM144" i="7085"/>
  <c r="AL144" i="7085"/>
  <c r="AK144" i="7085"/>
  <c r="AN143" i="7085"/>
  <c r="AM143" i="7085"/>
  <c r="AL143" i="7085"/>
  <c r="AK143" i="7085"/>
  <c r="AN142" i="7085"/>
  <c r="AM142" i="7085"/>
  <c r="AL142" i="7085"/>
  <c r="AK142" i="7085"/>
  <c r="AN141" i="7085"/>
  <c r="AM141" i="7085"/>
  <c r="AL141" i="7085"/>
  <c r="AK141" i="7085"/>
  <c r="AN140" i="7085"/>
  <c r="AM140" i="7085"/>
  <c r="AL140" i="7085"/>
  <c r="AK140" i="7085"/>
  <c r="AN139" i="7085"/>
  <c r="AM139" i="7085"/>
  <c r="AL139" i="7085"/>
  <c r="AK139" i="7085"/>
  <c r="AN138" i="7085"/>
  <c r="AM138" i="7085"/>
  <c r="AL138" i="7085"/>
  <c r="AK138" i="7085"/>
  <c r="AN137" i="7085"/>
  <c r="AM137" i="7085"/>
  <c r="AL137" i="7085"/>
  <c r="AK137" i="7085"/>
  <c r="AN136" i="7085"/>
  <c r="AM136" i="7085"/>
  <c r="AL136" i="7085"/>
  <c r="AK136" i="7085"/>
  <c r="AN135" i="7085"/>
  <c r="AM135" i="7085"/>
  <c r="AL135" i="7085"/>
  <c r="AK135" i="7085"/>
  <c r="AN134" i="7085"/>
  <c r="AM134" i="7085"/>
  <c r="AL134" i="7085"/>
  <c r="AK134" i="7085"/>
  <c r="AN133" i="7085"/>
  <c r="AM133" i="7085"/>
  <c r="AL133" i="7085"/>
  <c r="AK133" i="7085"/>
  <c r="AN132" i="7085"/>
  <c r="AM132" i="7085"/>
  <c r="AL132" i="7085"/>
  <c r="AK132" i="7085"/>
  <c r="AN131" i="7085"/>
  <c r="AM131" i="7085"/>
  <c r="AL131" i="7085"/>
  <c r="AK131" i="7085"/>
  <c r="AN130" i="7085"/>
  <c r="AM130" i="7085"/>
  <c r="AL130" i="7085"/>
  <c r="AK130" i="7085"/>
  <c r="AN129" i="7085"/>
  <c r="AM129" i="7085"/>
  <c r="AL129" i="7085"/>
  <c r="AK129" i="7085"/>
  <c r="AN128" i="7085"/>
  <c r="AM128" i="7085"/>
  <c r="AL128" i="7085"/>
  <c r="AK128" i="7085"/>
  <c r="AN127" i="7085"/>
  <c r="AM127" i="7085"/>
  <c r="AL127" i="7085"/>
  <c r="AK127" i="7085"/>
  <c r="AN126" i="7085"/>
  <c r="AM126" i="7085"/>
  <c r="AL126" i="7085"/>
  <c r="AK126" i="7085"/>
  <c r="AN125" i="7085"/>
  <c r="AM125" i="7085"/>
  <c r="AL125" i="7085"/>
  <c r="AK125" i="7085"/>
  <c r="AN124" i="7085"/>
  <c r="AM124" i="7085"/>
  <c r="AL124" i="7085"/>
  <c r="AK124" i="7085"/>
  <c r="AN123" i="7085"/>
  <c r="AM123" i="7085"/>
  <c r="AL123" i="7085"/>
  <c r="AK123" i="7085"/>
  <c r="AN122" i="7085"/>
  <c r="AM122" i="7085"/>
  <c r="AL122" i="7085"/>
  <c r="AK122" i="7085"/>
  <c r="AN121" i="7085"/>
  <c r="AM121" i="7085"/>
  <c r="AL121" i="7085"/>
  <c r="AK121" i="7085"/>
  <c r="AN120" i="7085"/>
  <c r="AM120" i="7085"/>
  <c r="AL120" i="7085"/>
  <c r="AK120" i="7085"/>
  <c r="AN119" i="7085"/>
  <c r="AM119" i="7085"/>
  <c r="AL119" i="7085"/>
  <c r="AK119" i="7085"/>
  <c r="AN118" i="7085"/>
  <c r="AM118" i="7085"/>
  <c r="AL118" i="7085"/>
  <c r="AK118" i="7085"/>
  <c r="AN117" i="7085"/>
  <c r="AM117" i="7085"/>
  <c r="AL117" i="7085"/>
  <c r="AK117" i="7085"/>
  <c r="AN116" i="7085"/>
  <c r="AM116" i="7085"/>
  <c r="AL116" i="7085"/>
  <c r="AK116" i="7085"/>
  <c r="AN115" i="7085"/>
  <c r="AM115" i="7085"/>
  <c r="AL115" i="7085"/>
  <c r="AK115" i="7085"/>
  <c r="AN114" i="7085"/>
  <c r="AM114" i="7085"/>
  <c r="AL114" i="7085"/>
  <c r="AK114" i="7085"/>
  <c r="AN113" i="7085"/>
  <c r="AM113" i="7085"/>
  <c r="AL113" i="7085"/>
  <c r="AK113" i="7085"/>
  <c r="AN112" i="7085"/>
  <c r="AM112" i="7085"/>
  <c r="AL112" i="7085"/>
  <c r="AK112" i="7085"/>
  <c r="AN111" i="7085"/>
  <c r="AM111" i="7085"/>
  <c r="AL111" i="7085"/>
  <c r="AK111" i="7085"/>
  <c r="AN110" i="7085"/>
  <c r="AM110" i="7085"/>
  <c r="AL110" i="7085"/>
  <c r="AK110" i="7085"/>
  <c r="AN109" i="7085"/>
  <c r="AM109" i="7085"/>
  <c r="AL109" i="7085"/>
  <c r="AK109" i="7085"/>
  <c r="AN108" i="7085"/>
  <c r="AM108" i="7085"/>
  <c r="AL108" i="7085"/>
  <c r="AK108" i="7085"/>
  <c r="AN107" i="7085"/>
  <c r="AM107" i="7085"/>
  <c r="AL107" i="7085"/>
  <c r="AK107" i="7085"/>
  <c r="AN106" i="7085"/>
  <c r="AM106" i="7085"/>
  <c r="AL106" i="7085"/>
  <c r="AK106" i="7085"/>
  <c r="AN105" i="7085"/>
  <c r="AM105" i="7085"/>
  <c r="AL105" i="7085"/>
  <c r="AK105" i="7085"/>
  <c r="AN104" i="7085"/>
  <c r="AM104" i="7085"/>
  <c r="AL104" i="7085"/>
  <c r="AK104" i="7085"/>
  <c r="AN103" i="7085"/>
  <c r="AM103" i="7085"/>
  <c r="AL103" i="7085"/>
  <c r="AK103" i="7085"/>
  <c r="AN102" i="7085"/>
  <c r="AM102" i="7085"/>
  <c r="AL102" i="7085"/>
  <c r="AK102" i="7085"/>
  <c r="AN101" i="7085"/>
  <c r="AM101" i="7085"/>
  <c r="AL101" i="7085"/>
  <c r="AK101" i="7085"/>
  <c r="AN100" i="7085"/>
  <c r="AM100" i="7085"/>
  <c r="AL100" i="7085"/>
  <c r="AK100" i="7085"/>
  <c r="AN99" i="7085"/>
  <c r="AM99" i="7085"/>
  <c r="AL99" i="7085"/>
  <c r="AK99" i="7085"/>
  <c r="AN98" i="7085"/>
  <c r="AM98" i="7085"/>
  <c r="AL98" i="7085"/>
  <c r="AK98" i="7085"/>
  <c r="AN97" i="7085"/>
  <c r="AM97" i="7085"/>
  <c r="AL97" i="7085"/>
  <c r="AK97" i="7085"/>
  <c r="AN96" i="7085"/>
  <c r="AM96" i="7085"/>
  <c r="AL96" i="7085"/>
  <c r="AK96" i="7085"/>
  <c r="AN95" i="7085"/>
  <c r="AM95" i="7085"/>
  <c r="AL95" i="7085"/>
  <c r="AK95" i="7085"/>
  <c r="AN94" i="7085"/>
  <c r="AM94" i="7085"/>
  <c r="AL94" i="7085"/>
  <c r="AK94" i="7085"/>
  <c r="AN93" i="7085"/>
  <c r="AM93" i="7085"/>
  <c r="AL93" i="7085"/>
  <c r="AK93" i="7085"/>
  <c r="AN92" i="7085"/>
  <c r="AM92" i="7085"/>
  <c r="AL92" i="7085"/>
  <c r="AK92" i="7085"/>
  <c r="AN91" i="7085"/>
  <c r="AM91" i="7085"/>
  <c r="AL91" i="7085"/>
  <c r="AK91" i="7085"/>
  <c r="AN90" i="7085"/>
  <c r="AM90" i="7085"/>
  <c r="AL90" i="7085"/>
  <c r="AK90" i="7085"/>
  <c r="AN89" i="7085"/>
  <c r="AM89" i="7085"/>
  <c r="AL89" i="7085"/>
  <c r="AK89" i="7085"/>
  <c r="AN88" i="7085"/>
  <c r="AM88" i="7085"/>
  <c r="AL88" i="7085"/>
  <c r="AK88" i="7085"/>
  <c r="AN87" i="7085"/>
  <c r="AM87" i="7085"/>
  <c r="AL87" i="7085"/>
  <c r="AK87" i="7085"/>
  <c r="AN86" i="7085"/>
  <c r="AM86" i="7085"/>
  <c r="AL86" i="7085"/>
  <c r="AK86" i="7085"/>
  <c r="AN85" i="7085"/>
  <c r="AM85" i="7085"/>
  <c r="AL85" i="7085"/>
  <c r="AK85" i="7085"/>
  <c r="AN84" i="7085"/>
  <c r="AM84" i="7085"/>
  <c r="AL84" i="7085"/>
  <c r="AK84" i="7085"/>
  <c r="AN83" i="7085"/>
  <c r="AM83" i="7085"/>
  <c r="AL83" i="7085"/>
  <c r="AK83" i="7085"/>
  <c r="AN82" i="7085"/>
  <c r="AM82" i="7085"/>
  <c r="AL82" i="7085"/>
  <c r="AK82" i="7085"/>
  <c r="AN81" i="7085"/>
  <c r="AM81" i="7085"/>
  <c r="AL81" i="7085"/>
  <c r="AK81" i="7085"/>
  <c r="AN80" i="7085"/>
  <c r="AM80" i="7085"/>
  <c r="AL80" i="7085"/>
  <c r="AK80" i="7085"/>
  <c r="AN79" i="7085"/>
  <c r="AM79" i="7085"/>
  <c r="AL79" i="7085"/>
  <c r="AK79" i="7085"/>
  <c r="AN78" i="7085"/>
  <c r="AM78" i="7085"/>
  <c r="AL78" i="7085"/>
  <c r="AK78" i="7085"/>
  <c r="AN77" i="7085"/>
  <c r="AM77" i="7085"/>
  <c r="AL77" i="7085"/>
  <c r="AK77" i="7085"/>
  <c r="AN76" i="7085"/>
  <c r="AM76" i="7085"/>
  <c r="AL76" i="7085"/>
  <c r="AK76" i="7085"/>
  <c r="AN75" i="7085"/>
  <c r="AM75" i="7085"/>
  <c r="AL75" i="7085"/>
  <c r="AK75" i="7085"/>
  <c r="AN74" i="7085"/>
  <c r="AM74" i="7085"/>
  <c r="AL74" i="7085"/>
  <c r="AK74" i="7085"/>
  <c r="AN73" i="7085"/>
  <c r="AM73" i="7085"/>
  <c r="AL73" i="7085"/>
  <c r="AK73" i="7085"/>
  <c r="AN72" i="7085"/>
  <c r="AM72" i="7085"/>
  <c r="AL72" i="7085"/>
  <c r="AK72" i="7085"/>
  <c r="AN71" i="7085"/>
  <c r="AM71" i="7085"/>
  <c r="AL71" i="7085"/>
  <c r="AK71" i="7085"/>
  <c r="AN70" i="7085"/>
  <c r="AM70" i="7085"/>
  <c r="AL70" i="7085"/>
  <c r="AK70" i="7085"/>
  <c r="AN69" i="7085"/>
  <c r="AM69" i="7085"/>
  <c r="AL69" i="7085"/>
  <c r="AK69" i="7085"/>
  <c r="AN68" i="7085"/>
  <c r="AM68" i="7085"/>
  <c r="AL68" i="7085"/>
  <c r="AK68" i="7085"/>
  <c r="AN67" i="7085"/>
  <c r="AM67" i="7085"/>
  <c r="AL67" i="7085"/>
  <c r="AK67" i="7085"/>
  <c r="AN66" i="7085"/>
  <c r="AM66" i="7085"/>
  <c r="AL66" i="7085"/>
  <c r="AK66" i="7085"/>
  <c r="AN65" i="7085"/>
  <c r="AM65" i="7085"/>
  <c r="AL65" i="7085"/>
  <c r="AK65" i="7085"/>
  <c r="AN64" i="7085"/>
  <c r="AM64" i="7085"/>
  <c r="AL64" i="7085"/>
  <c r="AK64" i="7085"/>
  <c r="AN63" i="7085"/>
  <c r="AM63" i="7085"/>
  <c r="AL63" i="7085"/>
  <c r="AK63" i="7085"/>
  <c r="AN62" i="7085"/>
  <c r="AM62" i="7085"/>
  <c r="AL62" i="7085"/>
  <c r="AK62" i="7085"/>
  <c r="AN61" i="7085"/>
  <c r="AM61" i="7085"/>
  <c r="AL61" i="7085"/>
  <c r="AK61" i="7085"/>
  <c r="AN60" i="7085"/>
  <c r="AM60" i="7085"/>
  <c r="AL60" i="7085"/>
  <c r="AK60" i="7085"/>
  <c r="AN59" i="7085"/>
  <c r="AM59" i="7085"/>
  <c r="AL59" i="7085"/>
  <c r="AK59" i="7085"/>
  <c r="AN58" i="7085"/>
  <c r="AM58" i="7085"/>
  <c r="AL58" i="7085"/>
  <c r="AK58" i="7085"/>
  <c r="AN57" i="7085"/>
  <c r="AM57" i="7085"/>
  <c r="AL57" i="7085"/>
  <c r="AK57" i="7085"/>
  <c r="AN56" i="7085"/>
  <c r="AM56" i="7085"/>
  <c r="AL56" i="7085"/>
  <c r="AK56" i="7085"/>
  <c r="AN55" i="7085"/>
  <c r="AM55" i="7085"/>
  <c r="AL55" i="7085"/>
  <c r="AK55" i="7085"/>
  <c r="AN54" i="7085"/>
  <c r="AM54" i="7085"/>
  <c r="AL54" i="7085"/>
  <c r="AK54" i="7085"/>
  <c r="AN53" i="7085"/>
  <c r="AM53" i="7085"/>
  <c r="AL53" i="7085"/>
  <c r="AK53" i="7085"/>
  <c r="AN52" i="7085"/>
  <c r="AM52" i="7085"/>
  <c r="AL52" i="7085"/>
  <c r="AK52" i="7085"/>
  <c r="AN51" i="7085"/>
  <c r="AM51" i="7085"/>
  <c r="AL51" i="7085"/>
  <c r="AK51" i="7085"/>
  <c r="AN50" i="7085"/>
  <c r="AM50" i="7085"/>
  <c r="AL50" i="7085"/>
  <c r="AK50" i="7085"/>
  <c r="AN49" i="7085"/>
  <c r="AM49" i="7085"/>
  <c r="AL49" i="7085"/>
  <c r="AK49" i="7085"/>
  <c r="AN48" i="7085"/>
  <c r="AM48" i="7085"/>
  <c r="AL48" i="7085"/>
  <c r="AK48" i="7085"/>
  <c r="AN47" i="7085"/>
  <c r="AM47" i="7085"/>
  <c r="AL47" i="7085"/>
  <c r="AK47" i="7085"/>
  <c r="AN46" i="7085"/>
  <c r="AM46" i="7085"/>
  <c r="AL46" i="7085"/>
  <c r="AK46" i="7085"/>
  <c r="AN45" i="7085"/>
  <c r="AM45" i="7085"/>
  <c r="AL45" i="7085"/>
  <c r="AK45" i="7085"/>
  <c r="AN44" i="7085"/>
  <c r="AM44" i="7085"/>
  <c r="AL44" i="7085"/>
  <c r="AK44" i="7085"/>
  <c r="AN43" i="7085"/>
  <c r="AM43" i="7085"/>
  <c r="AL43" i="7085"/>
  <c r="AK43" i="7085"/>
  <c r="AN42" i="7085"/>
  <c r="AM42" i="7085"/>
  <c r="AL42" i="7085"/>
  <c r="AK42" i="7085"/>
  <c r="AN41" i="7085"/>
  <c r="AM41" i="7085"/>
  <c r="AL41" i="7085"/>
  <c r="AK41" i="7085"/>
  <c r="AS40" i="7085"/>
  <c r="AR40" i="7085"/>
  <c r="AT40" i="7085" s="1"/>
  <c r="AQ40" i="7085"/>
  <c r="AN40" i="7085"/>
  <c r="AM40" i="7085"/>
  <c r="AL40" i="7085"/>
  <c r="AK40" i="7085"/>
  <c r="AS39" i="7085"/>
  <c r="AR39" i="7085"/>
  <c r="AT39" i="7085" s="1"/>
  <c r="AQ39" i="7085"/>
  <c r="AN39" i="7085"/>
  <c r="AM39" i="7085"/>
  <c r="AL39" i="7085"/>
  <c r="AK39" i="7085"/>
  <c r="AS38" i="7085"/>
  <c r="AR38" i="7085"/>
  <c r="AT38" i="7085" s="1"/>
  <c r="AQ38" i="7085"/>
  <c r="AN38" i="7085"/>
  <c r="AM38" i="7085"/>
  <c r="AL38" i="7085"/>
  <c r="AK38" i="7085"/>
  <c r="AS37" i="7085"/>
  <c r="AR37" i="7085"/>
  <c r="AT37" i="7085" s="1"/>
  <c r="AQ37" i="7085"/>
  <c r="AN37" i="7085"/>
  <c r="AM37" i="7085"/>
  <c r="AL37" i="7085"/>
  <c r="AK37" i="7085"/>
  <c r="AS36" i="7085"/>
  <c r="AR36" i="7085"/>
  <c r="AT36" i="7085" s="1"/>
  <c r="AQ36" i="7085"/>
  <c r="AN36" i="7085"/>
  <c r="AM36" i="7085"/>
  <c r="AL36" i="7085"/>
  <c r="AK36" i="7085"/>
  <c r="AS35" i="7085"/>
  <c r="AR35" i="7085"/>
  <c r="AT35" i="7085" s="1"/>
  <c r="AQ35" i="7085"/>
  <c r="AN35" i="7085"/>
  <c r="AM35" i="7085"/>
  <c r="AL35" i="7085"/>
  <c r="AK35" i="7085"/>
  <c r="AS34" i="7085"/>
  <c r="AR34" i="7085"/>
  <c r="AT34" i="7085" s="1"/>
  <c r="AQ34" i="7085"/>
  <c r="AN34" i="7085"/>
  <c r="AM34" i="7085"/>
  <c r="AL34" i="7085"/>
  <c r="AK34" i="7085"/>
  <c r="AS33" i="7085"/>
  <c r="AR33" i="7085"/>
  <c r="AT33" i="7085" s="1"/>
  <c r="AQ33" i="7085"/>
  <c r="AN33" i="7085"/>
  <c r="AM33" i="7085"/>
  <c r="AL33" i="7085"/>
  <c r="AK33" i="7085"/>
  <c r="AS32" i="7085"/>
  <c r="AR32" i="7085"/>
  <c r="AT32" i="7085" s="1"/>
  <c r="AQ32" i="7085"/>
  <c r="AN32" i="7085"/>
  <c r="AM32" i="7085"/>
  <c r="AL32" i="7085"/>
  <c r="AK32" i="7085"/>
  <c r="AS31" i="7085"/>
  <c r="AR31" i="7085"/>
  <c r="AT31" i="7085" s="1"/>
  <c r="AQ31" i="7085"/>
  <c r="AN31" i="7085"/>
  <c r="AM31" i="7085"/>
  <c r="AL31" i="7085"/>
  <c r="AK31" i="7085"/>
  <c r="AS30" i="7085"/>
  <c r="AR30" i="7085"/>
  <c r="AT30" i="7085" s="1"/>
  <c r="AQ30" i="7085"/>
  <c r="AN30" i="7085"/>
  <c r="AM30" i="7085"/>
  <c r="AL30" i="7085"/>
  <c r="AK30" i="7085"/>
  <c r="AS29" i="7085"/>
  <c r="AR29" i="7085"/>
  <c r="AT29" i="7085" s="1"/>
  <c r="AQ29" i="7085"/>
  <c r="AN29" i="7085"/>
  <c r="AM29" i="7085"/>
  <c r="AL29" i="7085"/>
  <c r="AK29" i="7085"/>
  <c r="AS28" i="7085"/>
  <c r="AR28" i="7085"/>
  <c r="AT28" i="7085" s="1"/>
  <c r="AQ28" i="7085"/>
  <c r="AN28" i="7085"/>
  <c r="AM28" i="7085"/>
  <c r="AL28" i="7085"/>
  <c r="AK28" i="7085"/>
  <c r="AS27" i="7085"/>
  <c r="AR27" i="7085"/>
  <c r="AT27" i="7085" s="1"/>
  <c r="AQ27" i="7085"/>
  <c r="AN27" i="7085"/>
  <c r="AM27" i="7085"/>
  <c r="AL27" i="7085"/>
  <c r="AK27" i="7085"/>
  <c r="AS26" i="7085"/>
  <c r="AR26" i="7085"/>
  <c r="AT26" i="7085" s="1"/>
  <c r="AQ26" i="7085"/>
  <c r="AN26" i="7085"/>
  <c r="AM26" i="7085"/>
  <c r="AL26" i="7085"/>
  <c r="AK26" i="7085"/>
  <c r="AS25" i="7085"/>
  <c r="AR25" i="7085"/>
  <c r="AT25" i="7085" s="1"/>
  <c r="AQ25" i="7085"/>
  <c r="AN25" i="7085"/>
  <c r="AM25" i="7085"/>
  <c r="AL25" i="7085"/>
  <c r="AK25" i="7085"/>
  <c r="AS24" i="7085"/>
  <c r="AR24" i="7085"/>
  <c r="AT24" i="7085" s="1"/>
  <c r="AQ24" i="7085"/>
  <c r="AN24" i="7085"/>
  <c r="AM24" i="7085"/>
  <c r="AL24" i="7085"/>
  <c r="AK24" i="7085"/>
  <c r="AS23" i="7085"/>
  <c r="AR23" i="7085"/>
  <c r="AT23" i="7085" s="1"/>
  <c r="AQ23" i="7085"/>
  <c r="AN23" i="7085"/>
  <c r="AM23" i="7085"/>
  <c r="AL23" i="7085"/>
  <c r="AK23" i="7085"/>
  <c r="AS22" i="7085"/>
  <c r="AR22" i="7085"/>
  <c r="AT22" i="7085" s="1"/>
  <c r="AQ22" i="7085"/>
  <c r="AN22" i="7085"/>
  <c r="AM22" i="7085"/>
  <c r="AL22" i="7085"/>
  <c r="AK22" i="7085"/>
  <c r="AS21" i="7085"/>
  <c r="AR21" i="7085"/>
  <c r="AT21" i="7085" s="1"/>
  <c r="AQ21" i="7085"/>
  <c r="AN21" i="7085"/>
  <c r="AM21" i="7085"/>
  <c r="AL21" i="7085"/>
  <c r="AK21" i="7085"/>
  <c r="AS20" i="7085"/>
  <c r="AR20" i="7085"/>
  <c r="AT20" i="7085" s="1"/>
  <c r="AQ20" i="7085"/>
  <c r="AN20" i="7085"/>
  <c r="AM20" i="7085"/>
  <c r="AL20" i="7085"/>
  <c r="AK20" i="7085"/>
  <c r="AS19" i="7085"/>
  <c r="AR19" i="7085"/>
  <c r="AT19" i="7085" s="1"/>
  <c r="AQ19" i="7085"/>
  <c r="AN19" i="7085"/>
  <c r="AM19" i="7085"/>
  <c r="AL19" i="7085"/>
  <c r="AK19" i="7085"/>
  <c r="AS18" i="7085"/>
  <c r="AR18" i="7085"/>
  <c r="AT18" i="7085" s="1"/>
  <c r="AQ18" i="7085"/>
  <c r="AN18" i="7085"/>
  <c r="AM18" i="7085"/>
  <c r="AL18" i="7085"/>
  <c r="AK18" i="7085"/>
  <c r="AS17" i="7085"/>
  <c r="AR17" i="7085"/>
  <c r="AT17" i="7085" s="1"/>
  <c r="AQ17" i="7085"/>
  <c r="AN17" i="7085"/>
  <c r="AM17" i="7085"/>
  <c r="AL17" i="7085"/>
  <c r="AK17" i="7085"/>
  <c r="AS16" i="7085"/>
  <c r="AR16" i="7085"/>
  <c r="AT16" i="7085" s="1"/>
  <c r="AQ16" i="7085"/>
  <c r="AN16" i="7085"/>
  <c r="AM16" i="7085"/>
  <c r="AL16" i="7085"/>
  <c r="AK16" i="7085"/>
  <c r="AS15" i="7085"/>
  <c r="AR15" i="7085"/>
  <c r="AT15" i="7085" s="1"/>
  <c r="AQ15" i="7085"/>
  <c r="AN15" i="7085"/>
  <c r="AM15" i="7085"/>
  <c r="AL15" i="7085"/>
  <c r="AK15" i="7085"/>
  <c r="AS14" i="7085"/>
  <c r="AR14" i="7085"/>
  <c r="AT14" i="7085" s="1"/>
  <c r="AQ14" i="7085"/>
  <c r="AN14" i="7085"/>
  <c r="AM14" i="7085"/>
  <c r="AL14" i="7085"/>
  <c r="AK14" i="7085"/>
  <c r="AS13" i="7085"/>
  <c r="AR13" i="7085"/>
  <c r="AT13" i="7085" s="1"/>
  <c r="AQ13" i="7085"/>
  <c r="AN13" i="7085"/>
  <c r="AM13" i="7085"/>
  <c r="AL13" i="7085"/>
  <c r="AK13" i="7085"/>
  <c r="AS12" i="7085"/>
  <c r="AR12" i="7085"/>
  <c r="AT12" i="7085" s="1"/>
  <c r="AQ12" i="7085"/>
  <c r="AN12" i="7085"/>
  <c r="AM12" i="7085"/>
  <c r="AL12" i="7085"/>
  <c r="AK12" i="7085"/>
  <c r="AS11" i="7085"/>
  <c r="AR11" i="7085"/>
  <c r="AT11" i="7085" s="1"/>
  <c r="AQ11" i="7085"/>
  <c r="AN11" i="7085"/>
  <c r="AM11" i="7085"/>
  <c r="AL11" i="7085"/>
  <c r="AK11" i="7085"/>
  <c r="AS10" i="7085"/>
  <c r="AR10" i="7085"/>
  <c r="AT10" i="7085" s="1"/>
  <c r="AQ10" i="7085"/>
  <c r="AN10" i="7085"/>
  <c r="AM10" i="7085"/>
  <c r="AL10" i="7085"/>
  <c r="AK10" i="7085"/>
  <c r="AS9" i="7085"/>
  <c r="AR9" i="7085"/>
  <c r="AT9" i="7085" s="1"/>
  <c r="AQ9" i="7085"/>
  <c r="AN9" i="7085"/>
  <c r="AM9" i="7085"/>
  <c r="AL9" i="7085"/>
  <c r="AK9" i="7085"/>
  <c r="AS8" i="7085"/>
  <c r="AR8" i="7085"/>
  <c r="AT8" i="7085" s="1"/>
  <c r="AQ8" i="7085"/>
  <c r="AN8" i="7085"/>
  <c r="AM8" i="7085"/>
  <c r="AL8" i="7085"/>
  <c r="AK8" i="7085"/>
  <c r="AS7" i="7085"/>
  <c r="AR7" i="7085"/>
  <c r="AT7" i="7085" s="1"/>
  <c r="AQ7" i="7085"/>
  <c r="AN7" i="7085"/>
  <c r="AM7" i="7085"/>
  <c r="AL7" i="7085"/>
  <c r="AK7" i="7085"/>
  <c r="AS6" i="7085"/>
  <c r="AR6" i="7085"/>
  <c r="AT6" i="7085" s="1"/>
  <c r="AQ6" i="7085"/>
  <c r="AN6" i="7085"/>
  <c r="AM6" i="7085"/>
  <c r="AL6" i="7085"/>
  <c r="AK6" i="7085"/>
  <c r="AS5" i="7085"/>
  <c r="AR5" i="7085"/>
  <c r="AT5" i="7085" s="1"/>
  <c r="AQ5" i="7085"/>
  <c r="AN5" i="7085"/>
  <c r="AM5" i="7085"/>
  <c r="AL5" i="7085"/>
  <c r="AK5" i="7085"/>
  <c r="AS4" i="7085"/>
  <c r="AR4" i="7085"/>
  <c r="AT4" i="7085" s="1"/>
  <c r="AQ4" i="7085"/>
  <c r="AN4" i="7085"/>
  <c r="AM4" i="7085"/>
  <c r="AL4" i="7085"/>
  <c r="AK4" i="7085"/>
  <c r="AN3" i="7085"/>
  <c r="AM3" i="7085"/>
  <c r="AL3" i="7085"/>
  <c r="AK3" i="7085"/>
  <c r="AK3" i="7084"/>
  <c r="AL3" i="7084"/>
  <c r="AM3" i="7084"/>
  <c r="AN3" i="7084"/>
  <c r="AK4" i="7084"/>
  <c r="AL4" i="7084"/>
  <c r="AM4" i="7084"/>
  <c r="AN4" i="7084"/>
  <c r="AK5" i="7084"/>
  <c r="AL5" i="7084"/>
  <c r="AM5" i="7084"/>
  <c r="AN5" i="7084"/>
  <c r="AK6" i="7084"/>
  <c r="AL6" i="7084"/>
  <c r="AM6" i="7084"/>
  <c r="AN6" i="7084"/>
  <c r="AK7" i="7084"/>
  <c r="AL7" i="7084"/>
  <c r="AM7" i="7084"/>
  <c r="AN7" i="7084"/>
  <c r="AK8" i="7084"/>
  <c r="AL8" i="7084"/>
  <c r="AM8" i="7084"/>
  <c r="AN8" i="7084"/>
  <c r="AK9" i="7084"/>
  <c r="AL9" i="7084"/>
  <c r="AM9" i="7084"/>
  <c r="AN9" i="7084"/>
  <c r="AK10" i="7084"/>
  <c r="AL10" i="7084"/>
  <c r="AM10" i="7084"/>
  <c r="AN10" i="7084"/>
  <c r="AK11" i="7084"/>
  <c r="AL11" i="7084"/>
  <c r="AM11" i="7084"/>
  <c r="AN11" i="7084"/>
  <c r="AK12" i="7084"/>
  <c r="AL12" i="7084"/>
  <c r="AM12" i="7084"/>
  <c r="AN12" i="7084"/>
  <c r="AK13" i="7084"/>
  <c r="AL13" i="7084"/>
  <c r="AM13" i="7084"/>
  <c r="AN13" i="7084"/>
  <c r="AK14" i="7084"/>
  <c r="AL14" i="7084"/>
  <c r="AM14" i="7084"/>
  <c r="AN14" i="7084"/>
  <c r="AK15" i="7084"/>
  <c r="AL15" i="7084"/>
  <c r="AM15" i="7084"/>
  <c r="AN15" i="7084"/>
  <c r="AK16" i="7084"/>
  <c r="AL16" i="7084"/>
  <c r="AM16" i="7084"/>
  <c r="AN16" i="7084"/>
  <c r="AK17" i="7084"/>
  <c r="AL17" i="7084"/>
  <c r="AM17" i="7084"/>
  <c r="AN17" i="7084"/>
  <c r="AK18" i="7084"/>
  <c r="AL18" i="7084"/>
  <c r="AM18" i="7084"/>
  <c r="AN18" i="7084"/>
  <c r="AK19" i="7084"/>
  <c r="AL19" i="7084"/>
  <c r="AM19" i="7084"/>
  <c r="AN19" i="7084"/>
  <c r="AK20" i="7084"/>
  <c r="AL20" i="7084"/>
  <c r="AM20" i="7084"/>
  <c r="AN20" i="7084"/>
  <c r="AK21" i="7084"/>
  <c r="AL21" i="7084"/>
  <c r="AM21" i="7084"/>
  <c r="AN21" i="7084"/>
  <c r="AK22" i="7084"/>
  <c r="AL22" i="7084"/>
  <c r="AM22" i="7084"/>
  <c r="AN22" i="7084"/>
  <c r="AK23" i="7084"/>
  <c r="AL23" i="7084"/>
  <c r="AM23" i="7084"/>
  <c r="AN23" i="7084"/>
  <c r="A336" i="6847"/>
  <c r="A335" i="6847"/>
  <c r="A334" i="6847"/>
  <c r="A333" i="6847"/>
  <c r="A332" i="6847"/>
  <c r="H332" i="6847"/>
  <c r="I332" i="6847"/>
  <c r="H333" i="6847"/>
  <c r="I333" i="6847"/>
  <c r="H334" i="6847"/>
  <c r="I334" i="6847"/>
  <c r="H335" i="6847"/>
  <c r="I335" i="6847"/>
  <c r="H336" i="6847"/>
  <c r="I336" i="6847"/>
  <c r="A269" i="6847"/>
  <c r="A270" i="6847"/>
  <c r="A271" i="6847"/>
  <c r="A272" i="6847"/>
  <c r="A273" i="6847"/>
  <c r="A274" i="6847"/>
  <c r="A275" i="6847"/>
  <c r="A276" i="6847"/>
  <c r="A277" i="6847"/>
  <c r="A278" i="6847"/>
  <c r="A279" i="6847"/>
  <c r="A280" i="6847"/>
  <c r="A281" i="6847"/>
  <c r="A282" i="6847"/>
  <c r="A283" i="6847"/>
  <c r="A284" i="6847"/>
  <c r="A285" i="6847"/>
  <c r="A286" i="6847"/>
  <c r="A287" i="6847"/>
  <c r="A288" i="6847"/>
  <c r="A289" i="6847"/>
  <c r="A290" i="6847"/>
  <c r="A291" i="6847"/>
  <c r="A292" i="6847"/>
  <c r="A293" i="6847"/>
  <c r="A294" i="6847"/>
  <c r="A295" i="6847"/>
  <c r="A296" i="6847"/>
  <c r="A297" i="6847"/>
  <c r="A298" i="6847"/>
  <c r="A299" i="6847"/>
  <c r="A300" i="6847"/>
  <c r="A301" i="6847"/>
  <c r="A302" i="6847"/>
  <c r="A303" i="6847"/>
  <c r="A304" i="6847"/>
  <c r="A305" i="6847"/>
  <c r="A306" i="6847"/>
  <c r="A307" i="6847"/>
  <c r="A308" i="6847"/>
  <c r="A309" i="6847"/>
  <c r="A310" i="6847"/>
  <c r="A311" i="6847"/>
  <c r="A312" i="6847"/>
  <c r="A313" i="6847"/>
  <c r="A314" i="6847"/>
  <c r="A315" i="6847"/>
  <c r="A316" i="6847"/>
  <c r="A317" i="6847"/>
  <c r="A318" i="6847"/>
  <c r="A319" i="6847"/>
  <c r="A320" i="6847"/>
  <c r="A321" i="6847"/>
  <c r="A322" i="6847"/>
  <c r="A323" i="6847"/>
  <c r="A324" i="6847"/>
  <c r="A325" i="6847"/>
  <c r="A326" i="6847"/>
  <c r="A327" i="6847"/>
  <c r="A328" i="6847"/>
  <c r="A329" i="6847"/>
  <c r="A330" i="6847"/>
  <c r="A331" i="6847"/>
  <c r="H269" i="6847"/>
  <c r="I269" i="6847"/>
  <c r="H270" i="6847"/>
  <c r="I270" i="6847"/>
  <c r="H271" i="6847"/>
  <c r="I271" i="6847"/>
  <c r="H272" i="6847"/>
  <c r="I272" i="6847"/>
  <c r="H273" i="6847"/>
  <c r="I273" i="6847"/>
  <c r="H274" i="6847"/>
  <c r="I274" i="6847"/>
  <c r="H275" i="6847"/>
  <c r="I275" i="6847"/>
  <c r="H276" i="6847"/>
  <c r="I276" i="6847"/>
  <c r="H277" i="6847"/>
  <c r="I277" i="6847"/>
  <c r="H278" i="6847"/>
  <c r="I278" i="6847"/>
  <c r="H279" i="6847"/>
  <c r="I279" i="6847"/>
  <c r="H280" i="6847"/>
  <c r="I280" i="6847"/>
  <c r="H281" i="6847"/>
  <c r="I281" i="6847"/>
  <c r="H282" i="6847"/>
  <c r="I282" i="6847"/>
  <c r="H283" i="6847"/>
  <c r="I283" i="6847"/>
  <c r="H284" i="6847"/>
  <c r="I284" i="6847"/>
  <c r="H285" i="6847"/>
  <c r="I285" i="6847"/>
  <c r="H286" i="6847"/>
  <c r="I286" i="6847"/>
  <c r="H287" i="6847"/>
  <c r="I287" i="6847"/>
  <c r="H288" i="6847"/>
  <c r="I288" i="6847"/>
  <c r="H289" i="6847"/>
  <c r="I289" i="6847"/>
  <c r="H290" i="6847"/>
  <c r="I290" i="6847"/>
  <c r="H291" i="6847"/>
  <c r="I291" i="6847"/>
  <c r="H292" i="6847"/>
  <c r="I292" i="6847"/>
  <c r="H293" i="6847"/>
  <c r="I293" i="6847"/>
  <c r="H294" i="6847"/>
  <c r="I294" i="6847"/>
  <c r="H295" i="6847"/>
  <c r="I295" i="6847"/>
  <c r="H296" i="6847"/>
  <c r="I296" i="6847"/>
  <c r="H297" i="6847"/>
  <c r="I297" i="6847"/>
  <c r="H298" i="6847"/>
  <c r="I298" i="6847"/>
  <c r="H299" i="6847"/>
  <c r="I299" i="6847"/>
  <c r="H300" i="6847"/>
  <c r="I300" i="6847"/>
  <c r="H301" i="6847"/>
  <c r="I301" i="6847"/>
  <c r="H302" i="6847"/>
  <c r="I302" i="6847"/>
  <c r="H303" i="6847"/>
  <c r="I303" i="6847"/>
  <c r="H304" i="6847"/>
  <c r="I304" i="6847"/>
  <c r="H305" i="6847"/>
  <c r="I305" i="6847"/>
  <c r="H306" i="6847"/>
  <c r="I306" i="6847"/>
  <c r="H307" i="6847"/>
  <c r="I307" i="6847"/>
  <c r="H308" i="6847"/>
  <c r="I308" i="6847"/>
  <c r="H309" i="6847"/>
  <c r="I309" i="6847"/>
  <c r="H310" i="6847"/>
  <c r="I310" i="6847"/>
  <c r="H311" i="6847"/>
  <c r="I311" i="6847"/>
  <c r="H312" i="6847"/>
  <c r="I312" i="6847"/>
  <c r="H313" i="6847"/>
  <c r="I313" i="6847"/>
  <c r="H314" i="6847"/>
  <c r="I314" i="6847"/>
  <c r="H315" i="6847"/>
  <c r="I315" i="6847"/>
  <c r="H316" i="6847"/>
  <c r="I316" i="6847"/>
  <c r="H317" i="6847"/>
  <c r="I317" i="6847"/>
  <c r="H318" i="6847"/>
  <c r="I318" i="6847"/>
  <c r="H319" i="6847"/>
  <c r="I319" i="6847"/>
  <c r="H320" i="6847"/>
  <c r="I320" i="6847"/>
  <c r="H321" i="6847"/>
  <c r="I321" i="6847"/>
  <c r="H322" i="6847"/>
  <c r="I322" i="6847"/>
  <c r="H323" i="6847"/>
  <c r="I323" i="6847"/>
  <c r="H324" i="6847"/>
  <c r="I324" i="6847"/>
  <c r="H325" i="6847"/>
  <c r="I325" i="6847"/>
  <c r="H326" i="6847"/>
  <c r="I326" i="6847"/>
  <c r="H327" i="6847"/>
  <c r="I327" i="6847"/>
  <c r="H328" i="6847"/>
  <c r="I328" i="6847"/>
  <c r="H329" i="6847"/>
  <c r="I329" i="6847"/>
  <c r="H330" i="6847"/>
  <c r="I330" i="6847"/>
  <c r="H331" i="6847"/>
  <c r="I331" i="6847"/>
  <c r="BB5" i="7083"/>
  <c r="BC5" i="7083"/>
  <c r="BE5" i="7083" s="1"/>
  <c r="BD5" i="7083"/>
  <c r="BB6" i="7083"/>
  <c r="BC6" i="7083"/>
  <c r="BE6" i="7083" s="1"/>
  <c r="BD6" i="7083"/>
  <c r="BB7" i="7083"/>
  <c r="BC7" i="7083"/>
  <c r="BE7" i="7083" s="1"/>
  <c r="BD7" i="7083"/>
  <c r="BB8" i="7083"/>
  <c r="BC8" i="7083"/>
  <c r="BE8" i="7083" s="1"/>
  <c r="BD8" i="7083"/>
  <c r="BB9" i="7083"/>
  <c r="BC9" i="7083"/>
  <c r="BE9" i="7083" s="1"/>
  <c r="BD9" i="7083"/>
  <c r="BD4" i="7083"/>
  <c r="AZ4" i="7083" s="1"/>
  <c r="BC4" i="7083"/>
  <c r="BE4" i="7083" s="1"/>
  <c r="BB4" i="7083"/>
  <c r="AW4" i="7004"/>
  <c r="AW5" i="7004"/>
  <c r="AW6" i="7004"/>
  <c r="AW7" i="7004"/>
  <c r="AW8" i="7004"/>
  <c r="AW9" i="7004"/>
  <c r="AW10" i="7004"/>
  <c r="AW11" i="7004"/>
  <c r="AW12" i="7004"/>
  <c r="AW13" i="7004"/>
  <c r="AW14" i="7004"/>
  <c r="AW15" i="7004"/>
  <c r="AW16" i="7004"/>
  <c r="AW17" i="7004"/>
  <c r="AW18" i="7004"/>
  <c r="AW19" i="7004"/>
  <c r="AW20" i="7004"/>
  <c r="AW21" i="7004"/>
  <c r="AW22" i="7004"/>
  <c r="AW23" i="7004"/>
  <c r="AW24" i="7004"/>
  <c r="AW25" i="7004"/>
  <c r="AW26" i="7004"/>
  <c r="AW27" i="7004"/>
  <c r="AW28" i="7004"/>
  <c r="AW29" i="7004"/>
  <c r="AW30" i="7004"/>
  <c r="AW31" i="7004"/>
  <c r="AW32" i="7004"/>
  <c r="AW33" i="7004"/>
  <c r="AW34" i="7004"/>
  <c r="AW35" i="7004"/>
  <c r="AW36" i="7004"/>
  <c r="AW37" i="7004"/>
  <c r="AW38" i="7004"/>
  <c r="AW39" i="7004"/>
  <c r="AW40" i="7004"/>
  <c r="AW41" i="7004"/>
  <c r="AW42" i="7004"/>
  <c r="AW43" i="7004"/>
  <c r="AW44" i="7004"/>
  <c r="AW45" i="7004"/>
  <c r="AW46" i="7004"/>
  <c r="AW47" i="7004"/>
  <c r="AW48" i="7004"/>
  <c r="AW49" i="7004"/>
  <c r="AW50" i="7004"/>
  <c r="AW51" i="7004"/>
  <c r="AW52" i="7004"/>
  <c r="AW53" i="7004"/>
  <c r="AW54" i="7004"/>
  <c r="AW55" i="7004"/>
  <c r="AW56" i="7004"/>
  <c r="AW57" i="7004"/>
  <c r="AW58" i="7004"/>
  <c r="AW59" i="7004"/>
  <c r="AW60" i="7004"/>
  <c r="AW61" i="7004"/>
  <c r="AW62" i="7004"/>
  <c r="AW63" i="7004"/>
  <c r="AW64" i="7004"/>
  <c r="AW65" i="7004"/>
  <c r="AW66" i="7004"/>
  <c r="AW67" i="7004"/>
  <c r="AW68" i="7004"/>
  <c r="AW69" i="7004"/>
  <c r="AW70" i="7004"/>
  <c r="AW71" i="7004"/>
  <c r="AW72" i="7004"/>
  <c r="AW73" i="7004"/>
  <c r="AW74" i="7004"/>
  <c r="AW75" i="7004"/>
  <c r="AW76" i="7004"/>
  <c r="AW77" i="7004"/>
  <c r="AW78" i="7004"/>
  <c r="AW79" i="7004"/>
  <c r="AW80" i="7004"/>
  <c r="AW81" i="7004"/>
  <c r="AW82" i="7004"/>
  <c r="AW83" i="7004"/>
  <c r="AW84" i="7004"/>
  <c r="AW85" i="7004"/>
  <c r="AW86" i="7004"/>
  <c r="AW87" i="7004"/>
  <c r="AW88" i="7004"/>
  <c r="AW89" i="7004"/>
  <c r="AW90" i="7004"/>
  <c r="AW91" i="7004"/>
  <c r="AW92" i="7004"/>
  <c r="AW93" i="7004"/>
  <c r="AW94" i="7004"/>
  <c r="AW95" i="7004"/>
  <c r="AW96" i="7004"/>
  <c r="AW97" i="7004"/>
  <c r="AW98" i="7004"/>
  <c r="AW99" i="7004"/>
  <c r="AW100" i="7004"/>
  <c r="AW101" i="7004"/>
  <c r="AW102" i="7004"/>
  <c r="AV4" i="7004"/>
  <c r="AV5" i="7004"/>
  <c r="AV6" i="7004"/>
  <c r="AV7" i="7004"/>
  <c r="AV8" i="7004"/>
  <c r="AV9" i="7004"/>
  <c r="AV10" i="7004"/>
  <c r="AV11" i="7004"/>
  <c r="AV12" i="7004"/>
  <c r="AV13" i="7004"/>
  <c r="AV14" i="7004"/>
  <c r="AV15" i="7004"/>
  <c r="AV16" i="7004"/>
  <c r="AV17" i="7004"/>
  <c r="AV18" i="7004"/>
  <c r="AV19" i="7004"/>
  <c r="AV20" i="7004"/>
  <c r="AV21" i="7004"/>
  <c r="AV22" i="7004"/>
  <c r="AV23" i="7004"/>
  <c r="AV24" i="7004"/>
  <c r="AV25" i="7004"/>
  <c r="AV26" i="7004"/>
  <c r="AV27" i="7004"/>
  <c r="AV28" i="7004"/>
  <c r="AV29" i="7004"/>
  <c r="AV30" i="7004"/>
  <c r="AV31" i="7004"/>
  <c r="AV32" i="7004"/>
  <c r="AV33" i="7004"/>
  <c r="AV34" i="7004"/>
  <c r="AV35" i="7004"/>
  <c r="AV36" i="7004"/>
  <c r="AV37" i="7004"/>
  <c r="AV38" i="7004"/>
  <c r="AV39" i="7004"/>
  <c r="AV40" i="7004"/>
  <c r="AV41" i="7004"/>
  <c r="AV42" i="7004"/>
  <c r="AV43" i="7004"/>
  <c r="AV44" i="7004"/>
  <c r="AV45" i="7004"/>
  <c r="AV46" i="7004"/>
  <c r="AV47" i="7004"/>
  <c r="AV48" i="7004"/>
  <c r="AV49" i="7004"/>
  <c r="AV50" i="7004"/>
  <c r="AV51" i="7004"/>
  <c r="AV52" i="7004"/>
  <c r="AV53" i="7004"/>
  <c r="AV54" i="7004"/>
  <c r="AV55" i="7004"/>
  <c r="AV56" i="7004"/>
  <c r="AV57" i="7004"/>
  <c r="AV58" i="7004"/>
  <c r="AV59" i="7004"/>
  <c r="AV60" i="7004"/>
  <c r="AV61" i="7004"/>
  <c r="AV62" i="7004"/>
  <c r="AV63" i="7004"/>
  <c r="AV64" i="7004"/>
  <c r="AV65" i="7004"/>
  <c r="AV66" i="7004"/>
  <c r="AV67" i="7004"/>
  <c r="AV68" i="7004"/>
  <c r="AV69" i="7004"/>
  <c r="AV70" i="7004"/>
  <c r="AV71" i="7004"/>
  <c r="AV72" i="7004"/>
  <c r="AV73" i="7004"/>
  <c r="AV74" i="7004"/>
  <c r="AV75" i="7004"/>
  <c r="AV76" i="7004"/>
  <c r="AV77" i="7004"/>
  <c r="AV78" i="7004"/>
  <c r="AV79" i="7004"/>
  <c r="AV80" i="7004"/>
  <c r="AV81" i="7004"/>
  <c r="AV82" i="7004"/>
  <c r="AV83" i="7004"/>
  <c r="AV84" i="7004"/>
  <c r="AV85" i="7004"/>
  <c r="AV86" i="7004"/>
  <c r="AV87" i="7004"/>
  <c r="AV88" i="7004"/>
  <c r="AV89" i="7004"/>
  <c r="AV90" i="7004"/>
  <c r="AV91" i="7004"/>
  <c r="AV92" i="7004"/>
  <c r="AV93" i="7004"/>
  <c r="AV94" i="7004"/>
  <c r="AV95" i="7004"/>
  <c r="AV96" i="7004"/>
  <c r="AV97" i="7004"/>
  <c r="AV98" i="7004"/>
  <c r="AV99" i="7004"/>
  <c r="AV100" i="7004"/>
  <c r="AV101" i="7004"/>
  <c r="AV102" i="7004"/>
  <c r="AW3" i="7004"/>
  <c r="AV3" i="7004"/>
  <c r="BB25" i="7004"/>
  <c r="BC25" i="7004"/>
  <c r="BE25" i="7004" s="1"/>
  <c r="BD25" i="7004"/>
  <c r="BB26" i="7004"/>
  <c r="BC26" i="7004"/>
  <c r="BE26" i="7004" s="1"/>
  <c r="BD26" i="7004"/>
  <c r="BB27" i="7004"/>
  <c r="BC27" i="7004"/>
  <c r="BE27" i="7004" s="1"/>
  <c r="BD27" i="7004"/>
  <c r="BB28" i="7004"/>
  <c r="BC28" i="7004"/>
  <c r="BE28" i="7004" s="1"/>
  <c r="BD28" i="7004"/>
  <c r="BB29" i="7004"/>
  <c r="BC29" i="7004"/>
  <c r="BE29" i="7004" s="1"/>
  <c r="BD29" i="7004"/>
  <c r="BB30" i="7004"/>
  <c r="BC30" i="7004"/>
  <c r="BE30" i="7004" s="1"/>
  <c r="BD30" i="7004"/>
  <c r="BB31" i="7004"/>
  <c r="BC31" i="7004"/>
  <c r="BE31" i="7004" s="1"/>
  <c r="BD31" i="7004"/>
  <c r="BB32" i="7004"/>
  <c r="BC32" i="7004"/>
  <c r="BE32" i="7004" s="1"/>
  <c r="BD32" i="7004"/>
  <c r="BB33" i="7004"/>
  <c r="BC33" i="7004"/>
  <c r="BE33" i="7004" s="1"/>
  <c r="BD33" i="7004"/>
  <c r="BB34" i="7004"/>
  <c r="BC34" i="7004"/>
  <c r="BE34" i="7004" s="1"/>
  <c r="BD34" i="7004"/>
  <c r="BB35" i="7004"/>
  <c r="BC35" i="7004"/>
  <c r="BE35" i="7004" s="1"/>
  <c r="BD35" i="7004"/>
  <c r="BB36" i="7004"/>
  <c r="BC36" i="7004"/>
  <c r="BE36" i="7004" s="1"/>
  <c r="BD36" i="7004"/>
  <c r="BB37" i="7004"/>
  <c r="BC37" i="7004"/>
  <c r="BE37" i="7004" s="1"/>
  <c r="BD37" i="7004"/>
  <c r="BB38" i="7004"/>
  <c r="BC38" i="7004"/>
  <c r="BD38" i="7004"/>
  <c r="BE38" i="7004"/>
  <c r="BB39" i="7004"/>
  <c r="BC39" i="7004"/>
  <c r="BD39" i="7004"/>
  <c r="BE39" i="7004"/>
  <c r="BB40" i="7004"/>
  <c r="BC40" i="7004"/>
  <c r="BE40" i="7004" s="1"/>
  <c r="BD40" i="7004"/>
  <c r="BB41" i="7004"/>
  <c r="BC41" i="7004"/>
  <c r="BE41" i="7004" s="1"/>
  <c r="BD41" i="7004"/>
  <c r="BB42" i="7004"/>
  <c r="BC42" i="7004"/>
  <c r="BE42" i="7004" s="1"/>
  <c r="BD42" i="7004"/>
  <c r="BB43" i="7004"/>
  <c r="BC43" i="7004"/>
  <c r="BE43" i="7004" s="1"/>
  <c r="BD43" i="7004"/>
  <c r="BB44" i="7004"/>
  <c r="BC44" i="7004"/>
  <c r="BE44" i="7004" s="1"/>
  <c r="BD44" i="7004"/>
  <c r="BB45" i="7004"/>
  <c r="BC45" i="7004"/>
  <c r="BE45" i="7004" s="1"/>
  <c r="BD45" i="7004"/>
  <c r="BB46" i="7004"/>
  <c r="BC46" i="7004"/>
  <c r="BE46" i="7004" s="1"/>
  <c r="BD46" i="7004"/>
  <c r="BB47" i="7004"/>
  <c r="BC47" i="7004"/>
  <c r="BE47" i="7004" s="1"/>
  <c r="BD47" i="7004"/>
  <c r="BB48" i="7004"/>
  <c r="BC48" i="7004"/>
  <c r="BE48" i="7004" s="1"/>
  <c r="BD48" i="7004"/>
  <c r="BB49" i="7004"/>
  <c r="BC49" i="7004"/>
  <c r="BE49" i="7004" s="1"/>
  <c r="BD49" i="7004"/>
  <c r="BB50" i="7004"/>
  <c r="BC50" i="7004"/>
  <c r="BE50" i="7004" s="1"/>
  <c r="BD50" i="7004"/>
  <c r="BB51" i="7004"/>
  <c r="BC51" i="7004"/>
  <c r="BE51" i="7004" s="1"/>
  <c r="BD51" i="7004"/>
  <c r="BB52" i="7004"/>
  <c r="BC52" i="7004"/>
  <c r="BE52" i="7004" s="1"/>
  <c r="BD52" i="7004"/>
  <c r="BB53" i="7004"/>
  <c r="BC53" i="7004"/>
  <c r="BE53" i="7004" s="1"/>
  <c r="BD53" i="7004"/>
  <c r="BB54" i="7004"/>
  <c r="BC54" i="7004"/>
  <c r="BE54" i="7004" s="1"/>
  <c r="BD54" i="7004"/>
  <c r="BB55" i="7004"/>
  <c r="BC55" i="7004"/>
  <c r="BE55" i="7004" s="1"/>
  <c r="BD55" i="7004"/>
  <c r="BB56" i="7004"/>
  <c r="BC56" i="7004"/>
  <c r="BE56" i="7004" s="1"/>
  <c r="BD56" i="7004"/>
  <c r="BB57" i="7004"/>
  <c r="BC57" i="7004"/>
  <c r="BE57" i="7004" s="1"/>
  <c r="BD57" i="7004"/>
  <c r="BB58" i="7004"/>
  <c r="BC58" i="7004"/>
  <c r="BE58" i="7004" s="1"/>
  <c r="BD58" i="7004"/>
  <c r="BB59" i="7004"/>
  <c r="BC59" i="7004"/>
  <c r="BE59" i="7004" s="1"/>
  <c r="BD59" i="7004"/>
  <c r="BB60" i="7004"/>
  <c r="BC60" i="7004"/>
  <c r="BE60" i="7004" s="1"/>
  <c r="BD60" i="7004"/>
  <c r="BB61" i="7004"/>
  <c r="BC61" i="7004"/>
  <c r="BE61" i="7004" s="1"/>
  <c r="BD61" i="7004"/>
  <c r="BC62" i="7004"/>
  <c r="BD62" i="7004"/>
  <c r="BE62" i="7004"/>
  <c r="BC63" i="7004"/>
  <c r="BE63" i="7004" s="1"/>
  <c r="BD63" i="7004"/>
  <c r="BB64" i="7004"/>
  <c r="BC64" i="7004"/>
  <c r="BE64" i="7004" s="1"/>
  <c r="BD64" i="7004"/>
  <c r="BB65" i="7004"/>
  <c r="BC65" i="7004"/>
  <c r="BE65" i="7004" s="1"/>
  <c r="BD65" i="7004"/>
  <c r="BB66" i="7004"/>
  <c r="BC66" i="7004"/>
  <c r="BE66" i="7004" s="1"/>
  <c r="BD66" i="7004"/>
  <c r="BB67" i="7004"/>
  <c r="BC67" i="7004"/>
  <c r="BE67" i="7004" s="1"/>
  <c r="BD67" i="7004"/>
  <c r="BB68" i="7004"/>
  <c r="BC68" i="7004"/>
  <c r="BE68" i="7004" s="1"/>
  <c r="BD68" i="7004"/>
  <c r="BB69" i="7004"/>
  <c r="BC69" i="7004"/>
  <c r="BE69" i="7004" s="1"/>
  <c r="BD69" i="7004"/>
  <c r="BB70" i="7004"/>
  <c r="BC70" i="7004"/>
  <c r="BE70" i="7004" s="1"/>
  <c r="BD70" i="7004"/>
  <c r="BB71" i="7004"/>
  <c r="BC71" i="7004"/>
  <c r="BE71" i="7004" s="1"/>
  <c r="BD71" i="7004"/>
  <c r="BB72" i="7004"/>
  <c r="BC72" i="7004"/>
  <c r="BE72" i="7004" s="1"/>
  <c r="BD72" i="7004"/>
  <c r="BB73" i="7004"/>
  <c r="BC73" i="7004"/>
  <c r="BE73" i="7004" s="1"/>
  <c r="BD73" i="7004"/>
  <c r="BB74" i="7004"/>
  <c r="BC74" i="7004"/>
  <c r="BE74" i="7004" s="1"/>
  <c r="BD74" i="7004"/>
  <c r="BB75" i="7004"/>
  <c r="BC75" i="7004"/>
  <c r="BE75" i="7004" s="1"/>
  <c r="BD75" i="7004"/>
  <c r="BB76" i="7004"/>
  <c r="BC76" i="7004"/>
  <c r="BE76" i="7004" s="1"/>
  <c r="BD76" i="7004"/>
  <c r="BB77" i="7004"/>
  <c r="BC77" i="7004"/>
  <c r="BE77" i="7004" s="1"/>
  <c r="BD77" i="7004"/>
  <c r="BB78" i="7004"/>
  <c r="BC78" i="7004"/>
  <c r="BD78" i="7004"/>
  <c r="BE78" i="7004"/>
  <c r="BB79" i="7004"/>
  <c r="BC79" i="7004"/>
  <c r="BD79" i="7004"/>
  <c r="BE79" i="7004"/>
  <c r="BB80" i="7004"/>
  <c r="BC80" i="7004"/>
  <c r="BE80" i="7004" s="1"/>
  <c r="BD80" i="7004"/>
  <c r="BB81" i="7004"/>
  <c r="BC81" i="7004"/>
  <c r="BE81" i="7004" s="1"/>
  <c r="BD81" i="7004"/>
  <c r="BB82" i="7004"/>
  <c r="BC82" i="7004"/>
  <c r="BE82" i="7004" s="1"/>
  <c r="BD82" i="7004"/>
  <c r="BB83" i="7004"/>
  <c r="BC83" i="7004"/>
  <c r="BE83" i="7004" s="1"/>
  <c r="BD83" i="7004"/>
  <c r="BB84" i="7004"/>
  <c r="BC84" i="7004"/>
  <c r="BE84" i="7004" s="1"/>
  <c r="BD84" i="7004"/>
  <c r="BB85" i="7004"/>
  <c r="BC85" i="7004"/>
  <c r="BE85" i="7004" s="1"/>
  <c r="BD85" i="7004"/>
  <c r="BB86" i="7004"/>
  <c r="BC86" i="7004"/>
  <c r="BE86" i="7004" s="1"/>
  <c r="BD86" i="7004"/>
  <c r="BB87" i="7004"/>
  <c r="BC87" i="7004"/>
  <c r="BE87" i="7004" s="1"/>
  <c r="BD87" i="7004"/>
  <c r="BB88" i="7004"/>
  <c r="BC88" i="7004"/>
  <c r="BE88" i="7004" s="1"/>
  <c r="BD88" i="7004"/>
  <c r="BB89" i="7004"/>
  <c r="BC89" i="7004"/>
  <c r="BE89" i="7004" s="1"/>
  <c r="BD89" i="7004"/>
  <c r="BB90" i="7004"/>
  <c r="BC90" i="7004"/>
  <c r="BE90" i="7004" s="1"/>
  <c r="BD90" i="7004"/>
  <c r="BB91" i="7004"/>
  <c r="BC91" i="7004"/>
  <c r="BE91" i="7004" s="1"/>
  <c r="BD91" i="7004"/>
  <c r="BB92" i="7004"/>
  <c r="BC92" i="7004"/>
  <c r="BE92" i="7004" s="1"/>
  <c r="BD92" i="7004"/>
  <c r="BB93" i="7004"/>
  <c r="BC93" i="7004"/>
  <c r="BE93" i="7004" s="1"/>
  <c r="BD93" i="7004"/>
  <c r="BB94" i="7004"/>
  <c r="BC94" i="7004"/>
  <c r="BE94" i="7004" s="1"/>
  <c r="BD94" i="7004"/>
  <c r="BB95" i="7004"/>
  <c r="BC95" i="7004"/>
  <c r="BE95" i="7004" s="1"/>
  <c r="BD95" i="7004"/>
  <c r="BB96" i="7004"/>
  <c r="BC96" i="7004"/>
  <c r="BE96" i="7004" s="1"/>
  <c r="BD96" i="7004"/>
  <c r="BB97" i="7004"/>
  <c r="BC97" i="7004"/>
  <c r="BE97" i="7004" s="1"/>
  <c r="BD97" i="7004"/>
  <c r="BB98" i="7004"/>
  <c r="BC98" i="7004"/>
  <c r="BE98" i="7004" s="1"/>
  <c r="BD98" i="7004"/>
  <c r="BB99" i="7004"/>
  <c r="BC99" i="7004"/>
  <c r="BE99" i="7004" s="1"/>
  <c r="BD99" i="7004"/>
  <c r="BB100" i="7004"/>
  <c r="BC100" i="7004"/>
  <c r="BE100" i="7004" s="1"/>
  <c r="BD100" i="7004"/>
  <c r="BB101" i="7004"/>
  <c r="BC101" i="7004"/>
  <c r="BE101" i="7004" s="1"/>
  <c r="BD101" i="7004"/>
  <c r="BB102" i="7004"/>
  <c r="BC102" i="7004"/>
  <c r="BE102" i="7004" s="1"/>
  <c r="BD102" i="7004"/>
  <c r="AY9" i="7083"/>
  <c r="AX9" i="7083"/>
  <c r="AW9" i="7083"/>
  <c r="AV9" i="7083"/>
  <c r="AY8" i="7083"/>
  <c r="AX8" i="7083"/>
  <c r="AW8" i="7083"/>
  <c r="AV8" i="7083"/>
  <c r="AY7" i="7083"/>
  <c r="AX7" i="7083"/>
  <c r="AW7" i="7083"/>
  <c r="AV7" i="7083"/>
  <c r="AY6" i="7083"/>
  <c r="AX6" i="7083"/>
  <c r="AW6" i="7083"/>
  <c r="AV6" i="7083"/>
  <c r="AY5" i="7083"/>
  <c r="AX5" i="7083"/>
  <c r="AW5" i="7083"/>
  <c r="AV5" i="7083"/>
  <c r="AY4" i="7083"/>
  <c r="AX4" i="7083"/>
  <c r="AW4" i="7083"/>
  <c r="AV4" i="7083"/>
  <c r="AY3" i="7083"/>
  <c r="AX3" i="7083"/>
  <c r="AW3" i="7083"/>
  <c r="AV3" i="7083"/>
  <c r="AZ5" i="7083" l="1"/>
  <c r="AZ6" i="7083" s="1"/>
  <c r="AZ7" i="7083" s="1"/>
  <c r="AZ8" i="7083" s="1"/>
  <c r="AZ9" i="7083" s="1"/>
  <c r="AJ30" i="7085"/>
  <c r="AJ51" i="7085"/>
  <c r="AJ59" i="7085"/>
  <c r="AJ99" i="7085"/>
  <c r="AJ111" i="7085"/>
  <c r="AJ174" i="7085"/>
  <c r="AJ22" i="7085"/>
  <c r="AJ26" i="7085"/>
  <c r="AJ21" i="7085"/>
  <c r="AJ38" i="7085"/>
  <c r="AJ63" i="7085"/>
  <c r="AJ82" i="7085"/>
  <c r="AJ86" i="7085"/>
  <c r="AJ154" i="7085"/>
  <c r="AJ10" i="7085"/>
  <c r="AJ45" i="7085"/>
  <c r="AJ49" i="7085"/>
  <c r="AJ57" i="7085"/>
  <c r="AJ109" i="7085"/>
  <c r="AJ164" i="7085"/>
  <c r="AJ172" i="7085"/>
  <c r="AJ44" i="7085"/>
  <c r="AJ64" i="7085"/>
  <c r="AJ131" i="7085"/>
  <c r="AJ6" i="7085"/>
  <c r="AJ56" i="7085"/>
  <c r="AJ139" i="7085"/>
  <c r="AJ3" i="7085"/>
  <c r="AJ4" i="7085"/>
  <c r="AJ13" i="7085"/>
  <c r="AJ14" i="7085"/>
  <c r="AJ37" i="7085"/>
  <c r="AJ41" i="7085"/>
  <c r="AJ54" i="7085"/>
  <c r="AJ71" i="7085"/>
  <c r="AJ75" i="7085"/>
  <c r="AJ79" i="7085"/>
  <c r="AJ92" i="7085"/>
  <c r="AJ108" i="7085"/>
  <c r="AJ117" i="7085"/>
  <c r="AJ127" i="7085"/>
  <c r="AJ141" i="7085"/>
  <c r="AJ146" i="7085"/>
  <c r="AJ162" i="7085"/>
  <c r="AJ29" i="7085"/>
  <c r="AJ48" i="7085"/>
  <c r="AJ52" i="7085"/>
  <c r="AJ69" i="7085"/>
  <c r="AJ89" i="7085"/>
  <c r="AJ90" i="7085"/>
  <c r="AJ102" i="7085"/>
  <c r="AJ106" i="7085"/>
  <c r="AJ115" i="7085"/>
  <c r="AJ121" i="7085"/>
  <c r="AJ125" i="7085"/>
  <c r="AJ144" i="7085"/>
  <c r="AJ149" i="7085"/>
  <c r="AJ160" i="7085"/>
  <c r="AJ161" i="7085"/>
  <c r="AJ165" i="7085"/>
  <c r="AJ166" i="7085"/>
  <c r="AJ27" i="7085"/>
  <c r="AJ36" i="7085"/>
  <c r="AJ53" i="7085"/>
  <c r="AJ58" i="7085"/>
  <c r="AJ62" i="7085"/>
  <c r="AJ67" i="7085"/>
  <c r="AJ93" i="7085"/>
  <c r="AJ97" i="7085"/>
  <c r="AJ112" i="7085"/>
  <c r="AJ113" i="7085"/>
  <c r="AJ122" i="7085"/>
  <c r="AJ123" i="7085"/>
  <c r="AJ133" i="7085"/>
  <c r="AJ147" i="7085"/>
  <c r="AJ151" i="7085"/>
  <c r="AJ163" i="7085"/>
  <c r="AJ175" i="7085"/>
  <c r="AJ156" i="7085"/>
  <c r="AJ168" i="7085"/>
  <c r="AJ178" i="7085"/>
  <c r="AJ107" i="7085"/>
  <c r="AJ5" i="7085"/>
  <c r="AJ11" i="7085"/>
  <c r="AJ33" i="7085"/>
  <c r="AJ39" i="7085"/>
  <c r="AJ50" i="7085"/>
  <c r="AJ55" i="7085"/>
  <c r="AJ65" i="7085"/>
  <c r="AJ70" i="7085"/>
  <c r="AJ74" i="7085"/>
  <c r="AJ78" i="7085"/>
  <c r="AJ81" i="7085"/>
  <c r="AJ110" i="7085"/>
  <c r="AJ128" i="7085"/>
  <c r="AJ129" i="7085"/>
  <c r="AJ135" i="7085"/>
  <c r="AJ177" i="7085"/>
  <c r="AJ181" i="7085"/>
  <c r="AO4" i="7085"/>
  <c r="AO5" i="7085" s="1"/>
  <c r="AO6" i="7085" s="1"/>
  <c r="AO7" i="7085" s="1"/>
  <c r="AO8" i="7085" s="1"/>
  <c r="AO9" i="7085" s="1"/>
  <c r="AO10" i="7085" s="1"/>
  <c r="AO11" i="7085" s="1"/>
  <c r="AO12" i="7085" s="1"/>
  <c r="AO13" i="7085" s="1"/>
  <c r="AO14" i="7085" s="1"/>
  <c r="AO15" i="7085" s="1"/>
  <c r="AO16" i="7085" s="1"/>
  <c r="AO17" i="7085" s="1"/>
  <c r="AO18" i="7085" s="1"/>
  <c r="AO19" i="7085" s="1"/>
  <c r="AO20" i="7085" s="1"/>
  <c r="AO21" i="7085" s="1"/>
  <c r="AO22" i="7085" s="1"/>
  <c r="AO23" i="7085" s="1"/>
  <c r="AO24" i="7085" s="1"/>
  <c r="AO25" i="7085" s="1"/>
  <c r="AO26" i="7085" s="1"/>
  <c r="AO27" i="7085" s="1"/>
  <c r="AO28" i="7085" s="1"/>
  <c r="AO29" i="7085" s="1"/>
  <c r="AO30" i="7085" s="1"/>
  <c r="AO31" i="7085" s="1"/>
  <c r="AO32" i="7085" s="1"/>
  <c r="AO33" i="7085" s="1"/>
  <c r="AO34" i="7085" s="1"/>
  <c r="AO35" i="7085" s="1"/>
  <c r="AO36" i="7085" s="1"/>
  <c r="AO37" i="7085" s="1"/>
  <c r="AO38" i="7085" s="1"/>
  <c r="AO39" i="7085" s="1"/>
  <c r="AO40" i="7085" s="1"/>
  <c r="AO41" i="7085" s="1"/>
  <c r="AO42" i="7085" s="1"/>
  <c r="AO43" i="7085" s="1"/>
  <c r="AO44" i="7085" s="1"/>
  <c r="AO45" i="7085" s="1"/>
  <c r="AO46" i="7085" s="1"/>
  <c r="AO47" i="7085" s="1"/>
  <c r="AO48" i="7085" s="1"/>
  <c r="AO49" i="7085" s="1"/>
  <c r="AO50" i="7085" s="1"/>
  <c r="AO51" i="7085" s="1"/>
  <c r="AO52" i="7085" s="1"/>
  <c r="AO53" i="7085" s="1"/>
  <c r="AO54" i="7085" s="1"/>
  <c r="AO55" i="7085" s="1"/>
  <c r="AO56" i="7085" s="1"/>
  <c r="AO57" i="7085" s="1"/>
  <c r="AO58" i="7085" s="1"/>
  <c r="AO59" i="7085" s="1"/>
  <c r="AO60" i="7085" s="1"/>
  <c r="AO61" i="7085" s="1"/>
  <c r="AO62" i="7085" s="1"/>
  <c r="AO63" i="7085" s="1"/>
  <c r="AO64" i="7085" s="1"/>
  <c r="AO65" i="7085" s="1"/>
  <c r="AO66" i="7085" s="1"/>
  <c r="AO67" i="7085" s="1"/>
  <c r="AO68" i="7085" s="1"/>
  <c r="AO69" i="7085" s="1"/>
  <c r="AO70" i="7085" s="1"/>
  <c r="AO71" i="7085" s="1"/>
  <c r="AO72" i="7085" s="1"/>
  <c r="AO73" i="7085" s="1"/>
  <c r="AO74" i="7085" s="1"/>
  <c r="AO75" i="7085" s="1"/>
  <c r="AO76" i="7085" s="1"/>
  <c r="AO77" i="7085" s="1"/>
  <c r="AO78" i="7085" s="1"/>
  <c r="AO79" i="7085" s="1"/>
  <c r="AO80" i="7085" s="1"/>
  <c r="AO81" i="7085" s="1"/>
  <c r="AO82" i="7085" s="1"/>
  <c r="AO83" i="7085" s="1"/>
  <c r="AO84" i="7085" s="1"/>
  <c r="AO85" i="7085" s="1"/>
  <c r="AO86" i="7085" s="1"/>
  <c r="AO87" i="7085" s="1"/>
  <c r="AO88" i="7085" s="1"/>
  <c r="AO89" i="7085" s="1"/>
  <c r="AO90" i="7085" s="1"/>
  <c r="AO91" i="7085" s="1"/>
  <c r="AO92" i="7085" s="1"/>
  <c r="AO93" i="7085" s="1"/>
  <c r="AO94" i="7085" s="1"/>
  <c r="AO95" i="7085" s="1"/>
  <c r="AO96" i="7085" s="1"/>
  <c r="AO97" i="7085" s="1"/>
  <c r="AO98" i="7085" s="1"/>
  <c r="AO99" i="7085" s="1"/>
  <c r="AO100" i="7085" s="1"/>
  <c r="AO101" i="7085" s="1"/>
  <c r="AO102" i="7085" s="1"/>
  <c r="AO103" i="7085" s="1"/>
  <c r="AO104" i="7085" s="1"/>
  <c r="AO105" i="7085" s="1"/>
  <c r="AO106" i="7085" s="1"/>
  <c r="AO107" i="7085" s="1"/>
  <c r="AO108" i="7085" s="1"/>
  <c r="AO109" i="7085" s="1"/>
  <c r="AO110" i="7085" s="1"/>
  <c r="AO111" i="7085" s="1"/>
  <c r="AO112" i="7085" s="1"/>
  <c r="AO113" i="7085" s="1"/>
  <c r="AO114" i="7085" s="1"/>
  <c r="AO115" i="7085" s="1"/>
  <c r="AO116" i="7085" s="1"/>
  <c r="AO117" i="7085" s="1"/>
  <c r="AO118" i="7085" s="1"/>
  <c r="AO119" i="7085" s="1"/>
  <c r="AO120" i="7085" s="1"/>
  <c r="AO121" i="7085" s="1"/>
  <c r="AO122" i="7085" s="1"/>
  <c r="AO123" i="7085" s="1"/>
  <c r="AO124" i="7085" s="1"/>
  <c r="AO125" i="7085" s="1"/>
  <c r="AO126" i="7085" s="1"/>
  <c r="AO127" i="7085" s="1"/>
  <c r="AO128" i="7085" s="1"/>
  <c r="AO129" i="7085" s="1"/>
  <c r="AO130" i="7085" s="1"/>
  <c r="AO131" i="7085" s="1"/>
  <c r="AO132" i="7085" s="1"/>
  <c r="AO133" i="7085" s="1"/>
  <c r="AO134" i="7085" s="1"/>
  <c r="AO135" i="7085" s="1"/>
  <c r="AO136" i="7085" s="1"/>
  <c r="AO137" i="7085" s="1"/>
  <c r="AO138" i="7085" s="1"/>
  <c r="AO139" i="7085" s="1"/>
  <c r="AO140" i="7085" s="1"/>
  <c r="AO141" i="7085" s="1"/>
  <c r="AO142" i="7085" s="1"/>
  <c r="AO143" i="7085" s="1"/>
  <c r="AO144" i="7085" s="1"/>
  <c r="AO145" i="7085" s="1"/>
  <c r="AO146" i="7085" s="1"/>
  <c r="AO147" i="7085" s="1"/>
  <c r="AO148" i="7085" s="1"/>
  <c r="AO149" i="7085" s="1"/>
  <c r="AO150" i="7085" s="1"/>
  <c r="AO151" i="7085" s="1"/>
  <c r="AO152" i="7085" s="1"/>
  <c r="AO153" i="7085" s="1"/>
  <c r="AO154" i="7085" s="1"/>
  <c r="AO155" i="7085" s="1"/>
  <c r="AO156" i="7085" s="1"/>
  <c r="AO157" i="7085" s="1"/>
  <c r="AO158" i="7085" s="1"/>
  <c r="AO159" i="7085" s="1"/>
  <c r="AO160" i="7085" s="1"/>
  <c r="AO161" i="7085" s="1"/>
  <c r="AO162" i="7085" s="1"/>
  <c r="AO163" i="7085" s="1"/>
  <c r="AO164" i="7085" s="1"/>
  <c r="AO165" i="7085" s="1"/>
  <c r="AO166" i="7085" s="1"/>
  <c r="AO167" i="7085" s="1"/>
  <c r="AO168" i="7085" s="1"/>
  <c r="AO169" i="7085" s="1"/>
  <c r="AO170" i="7085" s="1"/>
  <c r="AO171" i="7085" s="1"/>
  <c r="AO172" i="7085" s="1"/>
  <c r="AO173" i="7085" s="1"/>
  <c r="AJ8" i="7085"/>
  <c r="AJ12" i="7085"/>
  <c r="AJ18" i="7085"/>
  <c r="AJ19" i="7085"/>
  <c r="AJ20" i="7085"/>
  <c r="AJ24" i="7085"/>
  <c r="AJ28" i="7085"/>
  <c r="AJ31" i="7085"/>
  <c r="AJ32" i="7085"/>
  <c r="AJ43" i="7085"/>
  <c r="AJ46" i="7085"/>
  <c r="AJ47" i="7085"/>
  <c r="AJ94" i="7085"/>
  <c r="AJ101" i="7085"/>
  <c r="AJ159" i="7085"/>
  <c r="AJ171" i="7085"/>
  <c r="AJ173" i="7085"/>
  <c r="AJ176" i="7085"/>
  <c r="AJ9" i="7085"/>
  <c r="AJ16" i="7085"/>
  <c r="AJ25" i="7085"/>
  <c r="AJ73" i="7085"/>
  <c r="AJ77" i="7085"/>
  <c r="AJ80" i="7085"/>
  <c r="AJ84" i="7085"/>
  <c r="AJ105" i="7085"/>
  <c r="AJ138" i="7085"/>
  <c r="AJ140" i="7085"/>
  <c r="AJ142" i="7085"/>
  <c r="AJ143" i="7085"/>
  <c r="AJ153" i="7085"/>
  <c r="AJ17" i="7085"/>
  <c r="AJ34" i="7085"/>
  <c r="AJ40" i="7085"/>
  <c r="AJ61" i="7085"/>
  <c r="AJ66" i="7085"/>
  <c r="AJ96" i="7085"/>
  <c r="AJ98" i="7085"/>
  <c r="AJ119" i="7085"/>
  <c r="AJ126" i="7085"/>
  <c r="AJ130" i="7085"/>
  <c r="AJ145" i="7085"/>
  <c r="AJ169" i="7085"/>
  <c r="AJ170" i="7085"/>
  <c r="AJ179" i="7085"/>
  <c r="AJ180" i="7085"/>
  <c r="AJ68" i="7085"/>
  <c r="AJ76" i="7085"/>
  <c r="AJ85" i="7085"/>
  <c r="AJ88" i="7085"/>
  <c r="AJ91" i="7085"/>
  <c r="AJ95" i="7085"/>
  <c r="AJ100" i="7085"/>
  <c r="AJ103" i="7085"/>
  <c r="AJ114" i="7085"/>
  <c r="AJ116" i="7085"/>
  <c r="AJ118" i="7085"/>
  <c r="AJ120" i="7085"/>
  <c r="AJ124" i="7085"/>
  <c r="AJ132" i="7085"/>
  <c r="AJ134" i="7085"/>
  <c r="AJ136" i="7085"/>
  <c r="AJ137" i="7085"/>
  <c r="AJ148" i="7085"/>
  <c r="AJ150" i="7085"/>
  <c r="AJ152" i="7085"/>
  <c r="AJ155" i="7085"/>
  <c r="AJ157" i="7085"/>
  <c r="AJ158" i="7085"/>
  <c r="AJ167" i="7085"/>
  <c r="AJ9" i="7084"/>
  <c r="AJ8" i="7084"/>
  <c r="AJ6" i="7084"/>
  <c r="AJ22" i="7084"/>
  <c r="AJ23" i="7084"/>
  <c r="AJ20" i="7084"/>
  <c r="AJ17" i="7084"/>
  <c r="AJ16" i="7084"/>
  <c r="AJ14" i="7084"/>
  <c r="AJ13" i="7084"/>
  <c r="AJ12" i="7084"/>
  <c r="AJ10" i="7084"/>
  <c r="AJ5" i="7084"/>
  <c r="AJ4" i="7084"/>
  <c r="AJ15" i="7084"/>
  <c r="AJ3" i="7084"/>
  <c r="AJ11" i="7084"/>
  <c r="AJ7" i="7084"/>
  <c r="AJ83" i="7085"/>
  <c r="AJ7" i="7085"/>
  <c r="AJ15" i="7085"/>
  <c r="AJ23" i="7085"/>
  <c r="AJ35" i="7085"/>
  <c r="AJ42" i="7085"/>
  <c r="AJ60" i="7085"/>
  <c r="AJ72" i="7085"/>
  <c r="AJ87" i="7085"/>
  <c r="AJ104" i="7085"/>
  <c r="AJ21" i="7084"/>
  <c r="AJ19" i="7084"/>
  <c r="AJ18" i="7084"/>
  <c r="AO4" i="7084"/>
  <c r="AO5" i="7084" s="1"/>
  <c r="AO6" i="7084" s="1"/>
  <c r="AO7" i="7084" s="1"/>
  <c r="AO8" i="7084" s="1"/>
  <c r="AO9" i="7084" s="1"/>
  <c r="AO10" i="7084" s="1"/>
  <c r="AO11" i="7084" s="1"/>
  <c r="AO12" i="7084" s="1"/>
  <c r="AO13" i="7084" s="1"/>
  <c r="AO14" i="7084" s="1"/>
  <c r="AO15" i="7084" s="1"/>
  <c r="AO16" i="7084" s="1"/>
  <c r="AO17" i="7084" s="1"/>
  <c r="AO18" i="7084" s="1"/>
  <c r="AO19" i="7084" s="1"/>
  <c r="AO20" i="7084" s="1"/>
  <c r="AO21" i="7084" s="1"/>
  <c r="AO22" i="7084" s="1"/>
  <c r="AO23" i="7084" s="1"/>
  <c r="AU9" i="7083"/>
  <c r="AU8" i="7083"/>
  <c r="AU5" i="7083"/>
  <c r="AU4" i="7083"/>
  <c r="AU6" i="7083"/>
  <c r="AU7" i="7083"/>
  <c r="AU3" i="7083"/>
  <c r="AX94" i="7004"/>
  <c r="AY94" i="7004"/>
  <c r="AX95" i="7004"/>
  <c r="AY95" i="7004"/>
  <c r="AX96" i="7004"/>
  <c r="AY96" i="7004"/>
  <c r="AX97" i="7004"/>
  <c r="AY97" i="7004"/>
  <c r="AX98" i="7004"/>
  <c r="AY98" i="7004"/>
  <c r="AX99" i="7004"/>
  <c r="AY99" i="7004"/>
  <c r="AX100" i="7004"/>
  <c r="AY100" i="7004"/>
  <c r="AX101" i="7004"/>
  <c r="AY101" i="7004"/>
  <c r="AU101" i="7004" s="1"/>
  <c r="AX102" i="7004"/>
  <c r="AY102" i="7004"/>
  <c r="AQ102" i="7004"/>
  <c r="AQ66" i="7004"/>
  <c r="AC66" i="7004"/>
  <c r="AQ62" i="7004"/>
  <c r="N62" i="7004"/>
  <c r="BB62" i="7004" l="1"/>
  <c r="BB63" i="7004"/>
  <c r="AU102" i="7004"/>
  <c r="AU100" i="7004"/>
  <c r="AU99" i="7004"/>
  <c r="AU95" i="7004"/>
  <c r="AU96" i="7004"/>
  <c r="AU94" i="7004"/>
  <c r="AU98" i="7004"/>
  <c r="AU97" i="7004"/>
  <c r="A266" i="6847"/>
  <c r="A267" i="6847"/>
  <c r="A268" i="6847"/>
  <c r="H268" i="6847"/>
  <c r="I268" i="6847"/>
  <c r="H266" i="6847"/>
  <c r="I266" i="6847"/>
  <c r="H267" i="6847"/>
  <c r="I267" i="6847"/>
  <c r="W6" i="7082"/>
  <c r="X6" i="7082"/>
  <c r="Z6" i="7082"/>
  <c r="AC6" i="7082"/>
  <c r="W7" i="7082"/>
  <c r="X7" i="7082"/>
  <c r="Z7" i="7082"/>
  <c r="AC7" i="7082"/>
  <c r="W8" i="7082"/>
  <c r="V8" i="7082" s="1"/>
  <c r="X8" i="7082"/>
  <c r="Z8" i="7082"/>
  <c r="AC8" i="7082"/>
  <c r="W9" i="7082"/>
  <c r="X9" i="7082"/>
  <c r="Z9" i="7082"/>
  <c r="AC9" i="7082"/>
  <c r="W10" i="7082"/>
  <c r="X10" i="7082"/>
  <c r="Z10" i="7082"/>
  <c r="AC10" i="7082"/>
  <c r="W11" i="7082"/>
  <c r="X11" i="7082"/>
  <c r="V11" i="7082" s="1"/>
  <c r="Z11" i="7082"/>
  <c r="AC11" i="7082"/>
  <c r="W12" i="7082"/>
  <c r="V12" i="7082" s="1"/>
  <c r="X12" i="7082"/>
  <c r="Z12" i="7082"/>
  <c r="AC12" i="7082"/>
  <c r="W13" i="7082"/>
  <c r="V13" i="7082" s="1"/>
  <c r="X13" i="7082"/>
  <c r="Z13" i="7082"/>
  <c r="AC13" i="7082"/>
  <c r="W14" i="7082"/>
  <c r="V14" i="7082" s="1"/>
  <c r="X14" i="7082"/>
  <c r="Z14" i="7082"/>
  <c r="AC14" i="7082"/>
  <c r="W15" i="7082"/>
  <c r="X15" i="7082"/>
  <c r="Z15" i="7082"/>
  <c r="AC15" i="7082"/>
  <c r="V16" i="7082"/>
  <c r="W16" i="7082"/>
  <c r="X16" i="7082"/>
  <c r="Z16" i="7082"/>
  <c r="AC16" i="7082"/>
  <c r="W17" i="7082"/>
  <c r="X17" i="7082"/>
  <c r="Z17" i="7082"/>
  <c r="AC17" i="7082"/>
  <c r="W18" i="7082"/>
  <c r="X18" i="7082"/>
  <c r="Z18" i="7082"/>
  <c r="AC18" i="7082"/>
  <c r="W19" i="7082"/>
  <c r="X19" i="7082"/>
  <c r="Z19" i="7082"/>
  <c r="AC19" i="7082"/>
  <c r="W20" i="7082"/>
  <c r="V20" i="7082" s="1"/>
  <c r="X20" i="7082"/>
  <c r="Z20" i="7082"/>
  <c r="AC20" i="7082"/>
  <c r="W21" i="7082"/>
  <c r="X21" i="7082"/>
  <c r="Z21" i="7082"/>
  <c r="AC21" i="7082"/>
  <c r="W3" i="7082"/>
  <c r="X3" i="7082"/>
  <c r="Z3" i="7082"/>
  <c r="V3" i="7082" s="1"/>
  <c r="W4" i="7082"/>
  <c r="X4" i="7082"/>
  <c r="Z4" i="7082"/>
  <c r="W5" i="7082"/>
  <c r="V5" i="7082" s="1"/>
  <c r="X5" i="7082"/>
  <c r="Z5" i="7082"/>
  <c r="AC4" i="7082"/>
  <c r="AC5" i="7082"/>
  <c r="AC3" i="7082"/>
  <c r="Z2" i="7082"/>
  <c r="X2" i="7082"/>
  <c r="W2" i="7082"/>
  <c r="AA3" i="7082"/>
  <c r="A233" i="6847"/>
  <c r="A234" i="6847"/>
  <c r="A235" i="6847"/>
  <c r="A236" i="6847"/>
  <c r="A237" i="6847"/>
  <c r="A238" i="6847"/>
  <c r="A239" i="6847"/>
  <c r="A240" i="6847"/>
  <c r="A241" i="6847"/>
  <c r="A242" i="6847"/>
  <c r="A243" i="6847"/>
  <c r="A244" i="6847"/>
  <c r="A245" i="6847"/>
  <c r="A246" i="6847"/>
  <c r="A247" i="6847"/>
  <c r="A248" i="6847"/>
  <c r="A249" i="6847"/>
  <c r="A250" i="6847"/>
  <c r="A251" i="6847"/>
  <c r="A252" i="6847"/>
  <c r="A253" i="6847"/>
  <c r="A254" i="6847"/>
  <c r="A255" i="6847"/>
  <c r="A256" i="6847"/>
  <c r="A257" i="6847"/>
  <c r="A258" i="6847"/>
  <c r="A259" i="6847"/>
  <c r="A260" i="6847"/>
  <c r="A261" i="6847"/>
  <c r="A262" i="6847"/>
  <c r="A263" i="6847"/>
  <c r="A264" i="6847"/>
  <c r="A265" i="6847"/>
  <c r="H233" i="6847"/>
  <c r="I233" i="6847"/>
  <c r="H234" i="6847"/>
  <c r="I234" i="6847"/>
  <c r="H235" i="6847"/>
  <c r="I235" i="6847"/>
  <c r="H236" i="6847"/>
  <c r="I236" i="6847"/>
  <c r="H237" i="6847"/>
  <c r="I237" i="6847"/>
  <c r="H238" i="6847"/>
  <c r="I238" i="6847"/>
  <c r="H239" i="6847"/>
  <c r="I239" i="6847"/>
  <c r="H240" i="6847"/>
  <c r="I240" i="6847"/>
  <c r="H241" i="6847"/>
  <c r="I241" i="6847"/>
  <c r="H242" i="6847"/>
  <c r="I242" i="6847"/>
  <c r="H243" i="6847"/>
  <c r="I243" i="6847"/>
  <c r="H244" i="6847"/>
  <c r="I244" i="6847"/>
  <c r="H245" i="6847"/>
  <c r="I245" i="6847"/>
  <c r="H246" i="6847"/>
  <c r="I246" i="6847"/>
  <c r="H247" i="6847"/>
  <c r="I247" i="6847"/>
  <c r="H248" i="6847"/>
  <c r="I248" i="6847"/>
  <c r="H249" i="6847"/>
  <c r="I249" i="6847"/>
  <c r="H250" i="6847"/>
  <c r="I250" i="6847"/>
  <c r="H251" i="6847"/>
  <c r="I251" i="6847"/>
  <c r="H252" i="6847"/>
  <c r="I252" i="6847"/>
  <c r="H253" i="6847"/>
  <c r="I253" i="6847"/>
  <c r="H254" i="6847"/>
  <c r="I254" i="6847"/>
  <c r="H255" i="6847"/>
  <c r="I255" i="6847"/>
  <c r="H256" i="6847"/>
  <c r="I256" i="6847"/>
  <c r="H257" i="6847"/>
  <c r="I257" i="6847"/>
  <c r="H258" i="6847"/>
  <c r="I258" i="6847"/>
  <c r="H259" i="6847"/>
  <c r="I259" i="6847"/>
  <c r="H260" i="6847"/>
  <c r="I260" i="6847"/>
  <c r="H261" i="6847"/>
  <c r="I261" i="6847"/>
  <c r="H262" i="6847"/>
  <c r="I262" i="6847"/>
  <c r="H263" i="6847"/>
  <c r="I263" i="6847"/>
  <c r="H264" i="6847"/>
  <c r="I264" i="6847"/>
  <c r="H265" i="6847"/>
  <c r="I265" i="6847"/>
  <c r="A221" i="6847"/>
  <c r="A222" i="6847"/>
  <c r="A223" i="6847"/>
  <c r="A224" i="6847"/>
  <c r="A225" i="6847"/>
  <c r="A226" i="6847"/>
  <c r="A227" i="6847"/>
  <c r="A228" i="6847"/>
  <c r="A229" i="6847"/>
  <c r="A230" i="6847"/>
  <c r="A231" i="6847"/>
  <c r="A232" i="6847"/>
  <c r="H221" i="6847"/>
  <c r="I221" i="6847"/>
  <c r="H222" i="6847"/>
  <c r="I222" i="6847"/>
  <c r="H223" i="6847"/>
  <c r="I223" i="6847"/>
  <c r="H224" i="6847"/>
  <c r="I224" i="6847"/>
  <c r="H225" i="6847"/>
  <c r="I225" i="6847"/>
  <c r="H226" i="6847"/>
  <c r="I226" i="6847"/>
  <c r="H227" i="6847"/>
  <c r="I227" i="6847"/>
  <c r="H228" i="6847"/>
  <c r="I228" i="6847"/>
  <c r="H229" i="6847"/>
  <c r="I229" i="6847"/>
  <c r="H230" i="6847"/>
  <c r="I230" i="6847"/>
  <c r="H231" i="6847"/>
  <c r="I231" i="6847"/>
  <c r="H232" i="6847"/>
  <c r="I232" i="6847"/>
  <c r="A220" i="6847"/>
  <c r="A218" i="6847"/>
  <c r="A219" i="6847"/>
  <c r="H218" i="6847"/>
  <c r="I218" i="6847"/>
  <c r="H219" i="6847"/>
  <c r="I219" i="6847"/>
  <c r="H220" i="6847"/>
  <c r="I220" i="6847"/>
  <c r="A216" i="6847"/>
  <c r="A217" i="6847"/>
  <c r="H216" i="6847"/>
  <c r="I216" i="6847"/>
  <c r="H217" i="6847"/>
  <c r="I217" i="6847"/>
  <c r="T5" i="7016"/>
  <c r="S5" i="7016"/>
  <c r="T4" i="7016"/>
  <c r="Q4" i="7016" s="1"/>
  <c r="Q5" i="7016" s="1"/>
  <c r="S4" i="7016"/>
  <c r="M4" i="7016"/>
  <c r="N4" i="7016"/>
  <c r="O4" i="7016"/>
  <c r="P4" i="7016"/>
  <c r="M5" i="7016"/>
  <c r="N5" i="7016"/>
  <c r="O5" i="7016"/>
  <c r="P5" i="7016"/>
  <c r="A211" i="6847"/>
  <c r="A212" i="6847"/>
  <c r="A213" i="6847"/>
  <c r="A214" i="6847"/>
  <c r="A215" i="6847"/>
  <c r="H211" i="6847"/>
  <c r="I211" i="6847"/>
  <c r="H212" i="6847"/>
  <c r="I212" i="6847"/>
  <c r="H213" i="6847"/>
  <c r="I213" i="6847"/>
  <c r="H214" i="6847"/>
  <c r="I214" i="6847"/>
  <c r="H215" i="6847"/>
  <c r="I215" i="6847"/>
  <c r="A208" i="6847"/>
  <c r="A209" i="6847"/>
  <c r="A210" i="6847"/>
  <c r="H208" i="6847"/>
  <c r="I208" i="6847"/>
  <c r="H209" i="6847"/>
  <c r="I209" i="6847"/>
  <c r="H210" i="6847"/>
  <c r="I210" i="6847"/>
  <c r="Y4" i="7080"/>
  <c r="AA4" i="7080"/>
  <c r="W4" i="7080" s="1"/>
  <c r="Y5" i="7080"/>
  <c r="AA5" i="7080"/>
  <c r="Y6" i="7080"/>
  <c r="AA6" i="7080"/>
  <c r="A197" i="6847"/>
  <c r="A198" i="6847"/>
  <c r="A199" i="6847"/>
  <c r="A200" i="6847"/>
  <c r="A201" i="6847"/>
  <c r="A202" i="6847"/>
  <c r="A203" i="6847"/>
  <c r="A204" i="6847"/>
  <c r="A205" i="6847"/>
  <c r="A206" i="6847"/>
  <c r="A207" i="6847"/>
  <c r="H197" i="6847"/>
  <c r="I197" i="6847"/>
  <c r="H198" i="6847"/>
  <c r="I198" i="6847"/>
  <c r="H199" i="6847"/>
  <c r="I199" i="6847"/>
  <c r="H200" i="6847"/>
  <c r="I200" i="6847"/>
  <c r="H201" i="6847"/>
  <c r="I201" i="6847"/>
  <c r="H202" i="6847"/>
  <c r="I202" i="6847"/>
  <c r="H203" i="6847"/>
  <c r="I203" i="6847"/>
  <c r="H204" i="6847"/>
  <c r="I204" i="6847"/>
  <c r="H205" i="6847"/>
  <c r="I205" i="6847"/>
  <c r="H206" i="6847"/>
  <c r="I206" i="6847"/>
  <c r="H207" i="6847"/>
  <c r="I207" i="6847"/>
  <c r="Y7" i="7081"/>
  <c r="AA7" i="7081"/>
  <c r="Y8" i="7081"/>
  <c r="AA8" i="7081"/>
  <c r="Y9" i="7081"/>
  <c r="AA9" i="7081"/>
  <c r="Y10" i="7081"/>
  <c r="AA10" i="7081"/>
  <c r="Y11" i="7081"/>
  <c r="AA11" i="7081"/>
  <c r="Y12" i="7081"/>
  <c r="AA12" i="7081"/>
  <c r="Y13" i="7081"/>
  <c r="AA13" i="7081"/>
  <c r="Y14" i="7081"/>
  <c r="AA14" i="7081"/>
  <c r="Y15" i="7081"/>
  <c r="AA15" i="7081"/>
  <c r="V15" i="7081"/>
  <c r="U15" i="7081"/>
  <c r="T15" i="7081"/>
  <c r="S15" i="7081"/>
  <c r="V14" i="7081"/>
  <c r="U14" i="7081"/>
  <c r="T14" i="7081"/>
  <c r="S14" i="7081"/>
  <c r="V13" i="7081"/>
  <c r="U13" i="7081"/>
  <c r="T13" i="7081"/>
  <c r="S13" i="7081"/>
  <c r="V12" i="7081"/>
  <c r="U12" i="7081"/>
  <c r="T12" i="7081"/>
  <c r="S12" i="7081"/>
  <c r="V11" i="7081"/>
  <c r="U11" i="7081"/>
  <c r="T11" i="7081"/>
  <c r="R11" i="7081" s="1"/>
  <c r="S11" i="7081"/>
  <c r="V10" i="7081"/>
  <c r="U10" i="7081"/>
  <c r="T10" i="7081"/>
  <c r="S10" i="7081"/>
  <c r="V9" i="7081"/>
  <c r="U9" i="7081"/>
  <c r="T9" i="7081"/>
  <c r="S9" i="7081"/>
  <c r="V8" i="7081"/>
  <c r="U8" i="7081"/>
  <c r="T8" i="7081"/>
  <c r="S8" i="7081"/>
  <c r="V7" i="7081"/>
  <c r="U7" i="7081"/>
  <c r="T7" i="7081"/>
  <c r="S7" i="7081"/>
  <c r="AA6" i="7081"/>
  <c r="Y6" i="7081"/>
  <c r="V6" i="7081"/>
  <c r="U6" i="7081"/>
  <c r="T6" i="7081"/>
  <c r="S6" i="7081"/>
  <c r="AA5" i="7081"/>
  <c r="Y5" i="7081"/>
  <c r="V5" i="7081"/>
  <c r="U5" i="7081"/>
  <c r="T5" i="7081"/>
  <c r="S5" i="7081"/>
  <c r="AA4" i="7081"/>
  <c r="W4" i="7081" s="1"/>
  <c r="Y4" i="7081"/>
  <c r="V4" i="7081"/>
  <c r="U4" i="7081"/>
  <c r="T4" i="7081"/>
  <c r="S4" i="7081"/>
  <c r="V3" i="7081"/>
  <c r="U3" i="7081"/>
  <c r="T3" i="7081"/>
  <c r="S3" i="7081"/>
  <c r="S3" i="7080"/>
  <c r="T3" i="7080"/>
  <c r="U3" i="7080"/>
  <c r="V3" i="7080"/>
  <c r="S4" i="7080"/>
  <c r="T4" i="7080"/>
  <c r="U4" i="7080"/>
  <c r="V4" i="7080"/>
  <c r="S5" i="7080"/>
  <c r="T5" i="7080"/>
  <c r="U5" i="7080"/>
  <c r="V5" i="7080"/>
  <c r="S6" i="7080"/>
  <c r="T6" i="7080"/>
  <c r="U6" i="7080"/>
  <c r="V6" i="7080"/>
  <c r="A194" i="6847"/>
  <c r="A195" i="6847"/>
  <c r="A196" i="6847"/>
  <c r="H194" i="6847"/>
  <c r="I194" i="6847"/>
  <c r="H195" i="6847"/>
  <c r="I195" i="6847"/>
  <c r="H196" i="6847"/>
  <c r="I196" i="6847"/>
  <c r="A193" i="6847"/>
  <c r="H193" i="6847"/>
  <c r="I193" i="6847"/>
  <c r="V9" i="7082" l="1"/>
  <c r="V7" i="7082"/>
  <c r="L4" i="7016"/>
  <c r="V21" i="7082"/>
  <c r="V19" i="7082"/>
  <c r="V6" i="7082"/>
  <c r="V10" i="7082"/>
  <c r="R10" i="7081"/>
  <c r="L5" i="7016"/>
  <c r="V4" i="7082"/>
  <c r="V18" i="7082"/>
  <c r="V17" i="7082"/>
  <c r="V15" i="7082"/>
  <c r="AA4" i="7082"/>
  <c r="AA5" i="7082" s="1"/>
  <c r="AA6" i="7082" s="1"/>
  <c r="AA7" i="7082" s="1"/>
  <c r="AA8" i="7082" s="1"/>
  <c r="AA9" i="7082" s="1"/>
  <c r="AA10" i="7082" s="1"/>
  <c r="AA11" i="7082" s="1"/>
  <c r="AA12" i="7082" s="1"/>
  <c r="AA13" i="7082" s="1"/>
  <c r="AA14" i="7082" s="1"/>
  <c r="AA15" i="7082" s="1"/>
  <c r="AA16" i="7082" s="1"/>
  <c r="AA17" i="7082" s="1"/>
  <c r="AA18" i="7082" s="1"/>
  <c r="AA19" i="7082" s="1"/>
  <c r="AA20" i="7082" s="1"/>
  <c r="AA21" i="7082" s="1"/>
  <c r="V2" i="7082"/>
  <c r="W5" i="7080"/>
  <c r="W6" i="7080" s="1"/>
  <c r="R5" i="7080"/>
  <c r="R6" i="7080"/>
  <c r="R4" i="7080"/>
  <c r="R3" i="7080"/>
  <c r="W5" i="7081"/>
  <c r="W6" i="7081" s="1"/>
  <c r="W7" i="7081" s="1"/>
  <c r="W8" i="7081" s="1"/>
  <c r="W9" i="7081" s="1"/>
  <c r="W10" i="7081" s="1"/>
  <c r="W11" i="7081" s="1"/>
  <c r="W12" i="7081" s="1"/>
  <c r="W13" i="7081" s="1"/>
  <c r="W14" i="7081" s="1"/>
  <c r="W15" i="7081" s="1"/>
  <c r="R4" i="7081"/>
  <c r="R7" i="7081"/>
  <c r="R14" i="7081"/>
  <c r="R13" i="7081"/>
  <c r="R3" i="7081"/>
  <c r="R12" i="7081"/>
  <c r="R5" i="7081"/>
  <c r="R8" i="7081"/>
  <c r="R15" i="7081"/>
  <c r="R6" i="7081"/>
  <c r="R9" i="7081"/>
  <c r="A175" i="6847"/>
  <c r="A176" i="6847"/>
  <c r="A177" i="6847"/>
  <c r="A178" i="6847"/>
  <c r="A179" i="6847"/>
  <c r="A180" i="6847"/>
  <c r="A181" i="6847"/>
  <c r="A182" i="6847"/>
  <c r="A183" i="6847"/>
  <c r="A184" i="6847"/>
  <c r="A185" i="6847"/>
  <c r="A186" i="6847"/>
  <c r="A187" i="6847"/>
  <c r="A188" i="6847"/>
  <c r="A189" i="6847"/>
  <c r="A190" i="6847"/>
  <c r="A191" i="6847"/>
  <c r="A192" i="6847"/>
  <c r="H175" i="6847"/>
  <c r="I175" i="6847"/>
  <c r="H176" i="6847"/>
  <c r="I176" i="6847"/>
  <c r="H177" i="6847"/>
  <c r="I177" i="6847"/>
  <c r="H178" i="6847"/>
  <c r="I178" i="6847"/>
  <c r="H179" i="6847"/>
  <c r="I179" i="6847"/>
  <c r="H180" i="6847"/>
  <c r="I180" i="6847"/>
  <c r="H181" i="6847"/>
  <c r="I181" i="6847"/>
  <c r="H182" i="6847"/>
  <c r="I182" i="6847"/>
  <c r="H183" i="6847"/>
  <c r="I183" i="6847"/>
  <c r="H184" i="6847"/>
  <c r="I184" i="6847"/>
  <c r="H185" i="6847"/>
  <c r="I185" i="6847"/>
  <c r="H186" i="6847"/>
  <c r="I186" i="6847"/>
  <c r="H187" i="6847"/>
  <c r="I187" i="6847"/>
  <c r="H188" i="6847"/>
  <c r="I188" i="6847"/>
  <c r="H189" i="6847"/>
  <c r="I189" i="6847"/>
  <c r="H190" i="6847"/>
  <c r="I190" i="6847"/>
  <c r="H191" i="6847"/>
  <c r="I191" i="6847"/>
  <c r="H192" i="6847"/>
  <c r="I192" i="6847"/>
  <c r="A172" i="6847"/>
  <c r="A173" i="6847"/>
  <c r="A174" i="6847"/>
  <c r="H172" i="6847"/>
  <c r="I172" i="6847"/>
  <c r="H173" i="6847"/>
  <c r="I173" i="6847"/>
  <c r="H174" i="6847"/>
  <c r="I174" i="6847"/>
  <c r="A153" i="6847"/>
  <c r="A154" i="6847"/>
  <c r="A155" i="6847"/>
  <c r="A156" i="6847"/>
  <c r="A157" i="6847"/>
  <c r="A158" i="6847"/>
  <c r="A159" i="6847"/>
  <c r="A160" i="6847"/>
  <c r="A161" i="6847"/>
  <c r="A162" i="6847"/>
  <c r="A163" i="6847"/>
  <c r="A164" i="6847"/>
  <c r="A165" i="6847"/>
  <c r="A166" i="6847"/>
  <c r="A167" i="6847"/>
  <c r="A168" i="6847"/>
  <c r="A169" i="6847"/>
  <c r="A170" i="6847"/>
  <c r="A171" i="6847"/>
  <c r="H153" i="6847"/>
  <c r="I153" i="6847"/>
  <c r="H154" i="6847"/>
  <c r="I154" i="6847"/>
  <c r="H155" i="6847"/>
  <c r="I155" i="6847"/>
  <c r="H156" i="6847"/>
  <c r="I156" i="6847"/>
  <c r="H157" i="6847"/>
  <c r="I157" i="6847"/>
  <c r="H158" i="6847"/>
  <c r="I158" i="6847"/>
  <c r="H159" i="6847"/>
  <c r="I159" i="6847"/>
  <c r="H160" i="6847"/>
  <c r="I160" i="6847"/>
  <c r="H161" i="6847"/>
  <c r="I161" i="6847"/>
  <c r="H162" i="6847"/>
  <c r="I162" i="6847"/>
  <c r="H163" i="6847"/>
  <c r="I163" i="6847"/>
  <c r="H164" i="6847"/>
  <c r="I164" i="6847"/>
  <c r="H165" i="6847"/>
  <c r="I165" i="6847"/>
  <c r="H166" i="6847"/>
  <c r="I166" i="6847"/>
  <c r="H167" i="6847"/>
  <c r="I167" i="6847"/>
  <c r="H168" i="6847"/>
  <c r="I168" i="6847"/>
  <c r="H169" i="6847"/>
  <c r="I169" i="6847"/>
  <c r="H170" i="6847"/>
  <c r="I170" i="6847"/>
  <c r="H171" i="6847"/>
  <c r="I171" i="6847"/>
  <c r="A152" i="6847"/>
  <c r="H152" i="6847"/>
  <c r="I152" i="6847"/>
  <c r="A148" i="6847"/>
  <c r="A149" i="6847"/>
  <c r="A150" i="6847"/>
  <c r="A151" i="6847"/>
  <c r="H148" i="6847"/>
  <c r="H149" i="6847"/>
  <c r="I149" i="6847"/>
  <c r="H150" i="6847"/>
  <c r="I150" i="6847"/>
  <c r="H151" i="6847"/>
  <c r="I151" i="6847"/>
  <c r="A147" i="6847" l="1"/>
  <c r="H147" i="6847"/>
  <c r="I147" i="6847"/>
  <c r="A139" i="6847"/>
  <c r="A140" i="6847"/>
  <c r="A141" i="6847"/>
  <c r="A142" i="6847"/>
  <c r="A143" i="6847"/>
  <c r="A144" i="6847"/>
  <c r="A145" i="6847"/>
  <c r="A146" i="6847"/>
  <c r="H139" i="6847"/>
  <c r="I139" i="6847"/>
  <c r="H140" i="6847"/>
  <c r="I140" i="6847"/>
  <c r="H141" i="6847"/>
  <c r="I141" i="6847"/>
  <c r="H142" i="6847"/>
  <c r="I142" i="6847"/>
  <c r="H143" i="6847"/>
  <c r="I143" i="6847"/>
  <c r="H144" i="6847"/>
  <c r="I144" i="6847"/>
  <c r="H145" i="6847"/>
  <c r="I145" i="6847"/>
  <c r="H146" i="6847"/>
  <c r="I146" i="6847"/>
  <c r="A134" i="6847"/>
  <c r="A135" i="6847"/>
  <c r="A136" i="6847"/>
  <c r="A137" i="6847"/>
  <c r="A138" i="6847"/>
  <c r="H134" i="6847"/>
  <c r="I134" i="6847"/>
  <c r="H135" i="6847"/>
  <c r="I135" i="6847"/>
  <c r="H136" i="6847"/>
  <c r="I136" i="6847"/>
  <c r="H137" i="6847"/>
  <c r="I137" i="6847"/>
  <c r="H138" i="6847"/>
  <c r="I138" i="6847"/>
  <c r="A117" i="6847"/>
  <c r="A118" i="6847"/>
  <c r="A119" i="6847"/>
  <c r="A120" i="6847"/>
  <c r="A121" i="6847"/>
  <c r="A122" i="6847"/>
  <c r="A123" i="6847"/>
  <c r="A124" i="6847"/>
  <c r="A125" i="6847"/>
  <c r="A126" i="6847"/>
  <c r="A127" i="6847"/>
  <c r="A128" i="6847"/>
  <c r="A129" i="6847"/>
  <c r="A130" i="6847"/>
  <c r="A131" i="6847"/>
  <c r="A132" i="6847"/>
  <c r="A133" i="6847"/>
  <c r="H117" i="6847"/>
  <c r="I117" i="6847"/>
  <c r="H118" i="6847"/>
  <c r="I118" i="6847"/>
  <c r="H119" i="6847"/>
  <c r="I119" i="6847"/>
  <c r="H120" i="6847"/>
  <c r="I120" i="6847"/>
  <c r="H121" i="6847"/>
  <c r="I121" i="6847"/>
  <c r="H122" i="6847"/>
  <c r="I122" i="6847"/>
  <c r="H123" i="6847"/>
  <c r="I123" i="6847"/>
  <c r="H124" i="6847"/>
  <c r="I124" i="6847"/>
  <c r="H125" i="6847"/>
  <c r="I125" i="6847"/>
  <c r="H126" i="6847"/>
  <c r="I126" i="6847"/>
  <c r="H127" i="6847"/>
  <c r="I127" i="6847"/>
  <c r="H128" i="6847"/>
  <c r="I128" i="6847"/>
  <c r="H129" i="6847"/>
  <c r="I129" i="6847"/>
  <c r="H130" i="6847"/>
  <c r="I130" i="6847"/>
  <c r="H131" i="6847"/>
  <c r="I131" i="6847"/>
  <c r="H132" i="6847"/>
  <c r="I132" i="6847"/>
  <c r="H133" i="6847"/>
  <c r="I133" i="6847"/>
  <c r="A109" i="6847"/>
  <c r="A110" i="6847"/>
  <c r="A111" i="6847"/>
  <c r="A112" i="6847"/>
  <c r="A113" i="6847"/>
  <c r="A114" i="6847"/>
  <c r="A115" i="6847"/>
  <c r="A116" i="6847"/>
  <c r="H109" i="6847"/>
  <c r="I109" i="6847"/>
  <c r="H110" i="6847"/>
  <c r="I110" i="6847"/>
  <c r="H111" i="6847"/>
  <c r="I111" i="6847"/>
  <c r="H112" i="6847"/>
  <c r="I112" i="6847"/>
  <c r="H113" i="6847"/>
  <c r="I113" i="6847"/>
  <c r="H114" i="6847"/>
  <c r="I114" i="6847"/>
  <c r="H115" i="6847"/>
  <c r="I115" i="6847"/>
  <c r="H116" i="6847"/>
  <c r="I116" i="6847"/>
  <c r="A46" i="6847"/>
  <c r="A47" i="6847"/>
  <c r="A48" i="6847"/>
  <c r="A49" i="6847"/>
  <c r="A50" i="6847"/>
  <c r="A51" i="6847"/>
  <c r="A52" i="6847"/>
  <c r="A53" i="6847"/>
  <c r="A54" i="6847"/>
  <c r="A55" i="6847"/>
  <c r="A56" i="6847"/>
  <c r="A57" i="6847"/>
  <c r="A58" i="6847"/>
  <c r="A59" i="6847"/>
  <c r="A60" i="6847"/>
  <c r="A61" i="6847"/>
  <c r="A62" i="6847"/>
  <c r="A63" i="6847"/>
  <c r="A64" i="6847"/>
  <c r="A65" i="6847"/>
  <c r="A66" i="6847"/>
  <c r="A67" i="6847"/>
  <c r="A68" i="6847"/>
  <c r="A69" i="6847"/>
  <c r="A70" i="6847"/>
  <c r="A71" i="6847"/>
  <c r="A72" i="6847"/>
  <c r="A73" i="6847"/>
  <c r="A74" i="6847"/>
  <c r="A75" i="6847"/>
  <c r="A76" i="6847"/>
  <c r="A77" i="6847"/>
  <c r="A78" i="6847"/>
  <c r="A79" i="6847"/>
  <c r="A80" i="6847"/>
  <c r="A81" i="6847"/>
  <c r="A82" i="6847"/>
  <c r="A83" i="6847"/>
  <c r="A84" i="6847"/>
  <c r="A85" i="6847"/>
  <c r="A86" i="6847"/>
  <c r="A87" i="6847"/>
  <c r="A88" i="6847"/>
  <c r="A89" i="6847"/>
  <c r="A90" i="6847"/>
  <c r="A91" i="6847"/>
  <c r="A92" i="6847"/>
  <c r="A93" i="6847"/>
  <c r="A94" i="6847"/>
  <c r="A95" i="6847"/>
  <c r="A96" i="6847"/>
  <c r="A97" i="6847"/>
  <c r="A98" i="6847"/>
  <c r="A99" i="6847"/>
  <c r="A100" i="6847"/>
  <c r="A101" i="6847"/>
  <c r="A102" i="6847"/>
  <c r="A103" i="6847"/>
  <c r="A104" i="6847"/>
  <c r="A105" i="6847"/>
  <c r="A106" i="6847"/>
  <c r="A107" i="6847"/>
  <c r="A108" i="6847"/>
  <c r="H46" i="6847"/>
  <c r="I46" i="6847"/>
  <c r="H47" i="6847"/>
  <c r="I47" i="6847"/>
  <c r="H48" i="6847"/>
  <c r="I48" i="6847"/>
  <c r="H49" i="6847"/>
  <c r="I49" i="6847"/>
  <c r="H50" i="6847"/>
  <c r="I50" i="6847"/>
  <c r="H51" i="6847"/>
  <c r="I51" i="6847"/>
  <c r="H52" i="6847"/>
  <c r="I52" i="6847"/>
  <c r="H53" i="6847"/>
  <c r="I53" i="6847"/>
  <c r="H54" i="6847"/>
  <c r="I54" i="6847"/>
  <c r="H55" i="6847"/>
  <c r="I55" i="6847"/>
  <c r="H56" i="6847"/>
  <c r="I56" i="6847"/>
  <c r="H57" i="6847"/>
  <c r="I57" i="6847"/>
  <c r="H58" i="6847"/>
  <c r="I58" i="6847"/>
  <c r="H59" i="6847"/>
  <c r="I59" i="6847"/>
  <c r="H60" i="6847"/>
  <c r="I60" i="6847"/>
  <c r="H61" i="6847"/>
  <c r="I61" i="6847"/>
  <c r="H62" i="6847"/>
  <c r="I62" i="6847"/>
  <c r="H63" i="6847"/>
  <c r="I63" i="6847"/>
  <c r="H64" i="6847"/>
  <c r="I64" i="6847"/>
  <c r="H65" i="6847"/>
  <c r="I65" i="6847"/>
  <c r="H66" i="6847"/>
  <c r="I66" i="6847"/>
  <c r="H67" i="6847"/>
  <c r="I67" i="6847"/>
  <c r="H68" i="6847"/>
  <c r="I68" i="6847"/>
  <c r="H69" i="6847"/>
  <c r="I69" i="6847"/>
  <c r="H70" i="6847"/>
  <c r="I70" i="6847"/>
  <c r="H71" i="6847"/>
  <c r="I71" i="6847"/>
  <c r="H72" i="6847"/>
  <c r="I72" i="6847"/>
  <c r="H73" i="6847"/>
  <c r="I73" i="6847"/>
  <c r="H74" i="6847"/>
  <c r="I74" i="6847"/>
  <c r="H75" i="6847"/>
  <c r="I75" i="6847"/>
  <c r="H76" i="6847"/>
  <c r="I76" i="6847"/>
  <c r="H77" i="6847"/>
  <c r="I77" i="6847"/>
  <c r="H78" i="6847"/>
  <c r="I78" i="6847"/>
  <c r="H79" i="6847"/>
  <c r="I79" i="6847"/>
  <c r="H80" i="6847"/>
  <c r="I80" i="6847"/>
  <c r="H81" i="6847"/>
  <c r="I81" i="6847"/>
  <c r="H82" i="6847"/>
  <c r="I82" i="6847"/>
  <c r="H83" i="6847"/>
  <c r="I83" i="6847"/>
  <c r="H84" i="6847"/>
  <c r="I84" i="6847"/>
  <c r="H85" i="6847"/>
  <c r="I85" i="6847"/>
  <c r="H86" i="6847"/>
  <c r="I86" i="6847"/>
  <c r="H87" i="6847"/>
  <c r="I87" i="6847"/>
  <c r="H88" i="6847"/>
  <c r="I88" i="6847"/>
  <c r="H89" i="6847"/>
  <c r="I89" i="6847"/>
  <c r="H90" i="6847"/>
  <c r="I90" i="6847"/>
  <c r="H91" i="6847"/>
  <c r="I91" i="6847"/>
  <c r="H92" i="6847"/>
  <c r="I92" i="6847"/>
  <c r="H93" i="6847"/>
  <c r="I93" i="6847"/>
  <c r="H94" i="6847"/>
  <c r="I94" i="6847"/>
  <c r="H95" i="6847"/>
  <c r="I95" i="6847"/>
  <c r="H96" i="6847"/>
  <c r="I96" i="6847"/>
  <c r="H97" i="6847"/>
  <c r="I97" i="6847"/>
  <c r="H98" i="6847"/>
  <c r="I98" i="6847"/>
  <c r="H99" i="6847"/>
  <c r="I99" i="6847"/>
  <c r="H100" i="6847"/>
  <c r="I100" i="6847"/>
  <c r="H101" i="6847"/>
  <c r="I101" i="6847"/>
  <c r="H102" i="6847"/>
  <c r="I102" i="6847"/>
  <c r="H103" i="6847"/>
  <c r="I103" i="6847"/>
  <c r="H104" i="6847"/>
  <c r="I104" i="6847"/>
  <c r="H105" i="6847"/>
  <c r="I105" i="6847"/>
  <c r="H106" i="6847"/>
  <c r="I106" i="6847"/>
  <c r="H107" i="6847"/>
  <c r="I107" i="6847"/>
  <c r="H108" i="6847"/>
  <c r="I108" i="6847"/>
  <c r="H40" i="6847"/>
  <c r="I40" i="6847"/>
  <c r="H41" i="6847"/>
  <c r="I41" i="6847"/>
  <c r="H42" i="6847"/>
  <c r="I42" i="6847"/>
  <c r="H43" i="6847"/>
  <c r="I43" i="6847"/>
  <c r="H44" i="6847"/>
  <c r="I44" i="6847"/>
  <c r="H45" i="6847"/>
  <c r="I45" i="6847"/>
  <c r="A40" i="6847"/>
  <c r="A41" i="6847"/>
  <c r="A42" i="6847"/>
  <c r="A43" i="6847"/>
  <c r="A44" i="6847"/>
  <c r="A45" i="6847"/>
  <c r="H34" i="6847"/>
  <c r="I34" i="6847"/>
  <c r="H35" i="6847"/>
  <c r="I35" i="6847"/>
  <c r="H36" i="6847"/>
  <c r="I36" i="6847"/>
  <c r="H37" i="6847"/>
  <c r="I37" i="6847"/>
  <c r="H38" i="6847"/>
  <c r="I38" i="6847"/>
  <c r="H39" i="6847"/>
  <c r="I39" i="6847"/>
  <c r="A34" i="6847"/>
  <c r="A35" i="6847"/>
  <c r="A36" i="6847"/>
  <c r="A37" i="6847"/>
  <c r="A38" i="6847"/>
  <c r="A39" i="6847"/>
  <c r="H18" i="6847"/>
  <c r="I18" i="6847"/>
  <c r="A18" i="6847"/>
  <c r="I795" i="7078"/>
  <c r="H795" i="7078"/>
  <c r="L795" i="7078" s="1"/>
  <c r="A795" i="7078"/>
  <c r="I794" i="7078"/>
  <c r="H794" i="7078"/>
  <c r="L794" i="7078" s="1"/>
  <c r="A794" i="7078"/>
  <c r="L793" i="7078"/>
  <c r="I793" i="7078"/>
  <c r="H793" i="7078"/>
  <c r="A793" i="7078"/>
  <c r="L792" i="7078"/>
  <c r="I792" i="7078"/>
  <c r="H792" i="7078"/>
  <c r="A792" i="7078"/>
  <c r="I791" i="7078"/>
  <c r="H791" i="7078"/>
  <c r="L791" i="7078" s="1"/>
  <c r="A791" i="7078"/>
  <c r="I790" i="7078"/>
  <c r="H790" i="7078"/>
  <c r="L790" i="7078" s="1"/>
  <c r="A790" i="7078"/>
  <c r="I789" i="7078"/>
  <c r="H789" i="7078"/>
  <c r="L789" i="7078" s="1"/>
  <c r="A789" i="7078"/>
  <c r="I788" i="7078"/>
  <c r="H788" i="7078"/>
  <c r="L788" i="7078" s="1"/>
  <c r="A788" i="7078"/>
  <c r="I787" i="7078"/>
  <c r="H787" i="7078"/>
  <c r="L787" i="7078" s="1"/>
  <c r="A787" i="7078"/>
  <c r="I786" i="7078"/>
  <c r="H786" i="7078"/>
  <c r="L786" i="7078" s="1"/>
  <c r="A786" i="7078"/>
  <c r="L785" i="7078"/>
  <c r="I785" i="7078"/>
  <c r="H785" i="7078"/>
  <c r="A785" i="7078"/>
  <c r="L784" i="7078"/>
  <c r="I784" i="7078"/>
  <c r="H784" i="7078"/>
  <c r="A784" i="7078"/>
  <c r="I783" i="7078"/>
  <c r="H783" i="7078"/>
  <c r="L783" i="7078" s="1"/>
  <c r="A783" i="7078"/>
  <c r="I782" i="7078"/>
  <c r="H782" i="7078"/>
  <c r="L782" i="7078" s="1"/>
  <c r="A782" i="7078"/>
  <c r="I781" i="7078"/>
  <c r="H781" i="7078"/>
  <c r="L781" i="7078" s="1"/>
  <c r="A781" i="7078"/>
  <c r="I780" i="7078"/>
  <c r="H780" i="7078"/>
  <c r="L780" i="7078" s="1"/>
  <c r="A780" i="7078"/>
  <c r="I779" i="7078"/>
  <c r="H779" i="7078"/>
  <c r="L779" i="7078" s="1"/>
  <c r="A779" i="7078"/>
  <c r="I778" i="7078"/>
  <c r="H778" i="7078"/>
  <c r="L778" i="7078" s="1"/>
  <c r="A778" i="7078"/>
  <c r="L777" i="7078"/>
  <c r="I777" i="7078"/>
  <c r="H777" i="7078"/>
  <c r="A777" i="7078"/>
  <c r="L776" i="7078"/>
  <c r="I776" i="7078"/>
  <c r="H776" i="7078"/>
  <c r="A776" i="7078"/>
  <c r="I775" i="7078"/>
  <c r="H775" i="7078"/>
  <c r="L775" i="7078" s="1"/>
  <c r="A775" i="7078"/>
  <c r="I774" i="7078"/>
  <c r="H774" i="7078"/>
  <c r="L774" i="7078" s="1"/>
  <c r="A774" i="7078"/>
  <c r="I773" i="7078"/>
  <c r="H773" i="7078"/>
  <c r="L773" i="7078" s="1"/>
  <c r="A773" i="7078"/>
  <c r="I772" i="7078"/>
  <c r="H772" i="7078"/>
  <c r="L772" i="7078" s="1"/>
  <c r="A772" i="7078"/>
  <c r="I771" i="7078"/>
  <c r="H771" i="7078"/>
  <c r="L771" i="7078" s="1"/>
  <c r="A771" i="7078"/>
  <c r="I770" i="7078"/>
  <c r="H770" i="7078"/>
  <c r="L770" i="7078" s="1"/>
  <c r="A770" i="7078"/>
  <c r="L769" i="7078"/>
  <c r="I769" i="7078"/>
  <c r="H769" i="7078"/>
  <c r="A769" i="7078"/>
  <c r="L768" i="7078"/>
  <c r="I768" i="7078"/>
  <c r="H768" i="7078"/>
  <c r="A768" i="7078"/>
  <c r="I767" i="7078"/>
  <c r="H767" i="7078"/>
  <c r="L767" i="7078" s="1"/>
  <c r="A767" i="7078"/>
  <c r="I766" i="7078"/>
  <c r="H766" i="7078"/>
  <c r="L766" i="7078" s="1"/>
  <c r="A766" i="7078"/>
  <c r="I765" i="7078"/>
  <c r="H765" i="7078"/>
  <c r="L765" i="7078" s="1"/>
  <c r="A765" i="7078"/>
  <c r="I764" i="7078"/>
  <c r="H764" i="7078"/>
  <c r="L764" i="7078" s="1"/>
  <c r="A764" i="7078"/>
  <c r="I763" i="7078"/>
  <c r="H763" i="7078"/>
  <c r="L763" i="7078" s="1"/>
  <c r="A763" i="7078"/>
  <c r="I762" i="7078"/>
  <c r="H762" i="7078"/>
  <c r="L762" i="7078" s="1"/>
  <c r="A762" i="7078"/>
  <c r="L761" i="7078"/>
  <c r="I761" i="7078"/>
  <c r="H761" i="7078"/>
  <c r="A761" i="7078"/>
  <c r="L760" i="7078"/>
  <c r="I760" i="7078"/>
  <c r="H760" i="7078"/>
  <c r="A760" i="7078"/>
  <c r="I759" i="7078"/>
  <c r="H759" i="7078"/>
  <c r="L759" i="7078" s="1"/>
  <c r="A759" i="7078"/>
  <c r="I758" i="7078"/>
  <c r="H758" i="7078"/>
  <c r="L758" i="7078" s="1"/>
  <c r="A758" i="7078"/>
  <c r="I757" i="7078"/>
  <c r="H757" i="7078"/>
  <c r="L757" i="7078" s="1"/>
  <c r="A757" i="7078"/>
  <c r="I756" i="7078"/>
  <c r="H756" i="7078"/>
  <c r="L756" i="7078" s="1"/>
  <c r="A756" i="7078"/>
  <c r="I755" i="7078"/>
  <c r="H755" i="7078"/>
  <c r="L755" i="7078" s="1"/>
  <c r="A755" i="7078"/>
  <c r="I754" i="7078"/>
  <c r="H754" i="7078"/>
  <c r="L754" i="7078" s="1"/>
  <c r="A754" i="7078"/>
  <c r="L753" i="7078"/>
  <c r="I753" i="7078"/>
  <c r="H753" i="7078"/>
  <c r="A753" i="7078"/>
  <c r="L752" i="7078"/>
  <c r="I752" i="7078"/>
  <c r="H752" i="7078"/>
  <c r="A752" i="7078"/>
  <c r="I751" i="7078"/>
  <c r="H751" i="7078"/>
  <c r="L751" i="7078" s="1"/>
  <c r="A751" i="7078"/>
  <c r="I750" i="7078"/>
  <c r="H750" i="7078"/>
  <c r="L750" i="7078" s="1"/>
  <c r="A750" i="7078"/>
  <c r="I749" i="7078"/>
  <c r="H749" i="7078"/>
  <c r="L749" i="7078" s="1"/>
  <c r="A749" i="7078"/>
  <c r="I748" i="7078"/>
  <c r="H748" i="7078"/>
  <c r="L748" i="7078" s="1"/>
  <c r="A748" i="7078"/>
  <c r="I747" i="7078"/>
  <c r="H747" i="7078"/>
  <c r="L747" i="7078" s="1"/>
  <c r="A747" i="7078"/>
  <c r="I746" i="7078"/>
  <c r="H746" i="7078"/>
  <c r="L746" i="7078" s="1"/>
  <c r="A746" i="7078"/>
  <c r="L745" i="7078"/>
  <c r="I745" i="7078"/>
  <c r="H745" i="7078"/>
  <c r="A745" i="7078"/>
  <c r="L744" i="7078"/>
  <c r="I744" i="7078"/>
  <c r="H744" i="7078"/>
  <c r="A744" i="7078"/>
  <c r="I743" i="7078"/>
  <c r="H743" i="7078"/>
  <c r="L743" i="7078" s="1"/>
  <c r="A743" i="7078"/>
  <c r="I742" i="7078"/>
  <c r="H742" i="7078"/>
  <c r="L742" i="7078" s="1"/>
  <c r="A742" i="7078"/>
  <c r="I741" i="7078"/>
  <c r="H741" i="7078"/>
  <c r="L741" i="7078" s="1"/>
  <c r="A741" i="7078"/>
  <c r="I740" i="7078"/>
  <c r="H740" i="7078"/>
  <c r="L740" i="7078" s="1"/>
  <c r="A740" i="7078"/>
  <c r="I739" i="7078"/>
  <c r="H739" i="7078"/>
  <c r="L739" i="7078" s="1"/>
  <c r="A739" i="7078"/>
  <c r="I738" i="7078"/>
  <c r="H738" i="7078"/>
  <c r="L738" i="7078" s="1"/>
  <c r="A738" i="7078"/>
  <c r="L737" i="7078"/>
  <c r="I737" i="7078"/>
  <c r="H737" i="7078"/>
  <c r="A737" i="7078"/>
  <c r="L736" i="7078"/>
  <c r="I736" i="7078"/>
  <c r="H736" i="7078"/>
  <c r="A736" i="7078"/>
  <c r="I735" i="7078"/>
  <c r="H735" i="7078"/>
  <c r="L735" i="7078" s="1"/>
  <c r="A735" i="7078"/>
  <c r="I734" i="7078"/>
  <c r="H734" i="7078"/>
  <c r="L734" i="7078" s="1"/>
  <c r="A734" i="7078"/>
  <c r="I733" i="7078"/>
  <c r="H733" i="7078"/>
  <c r="L733" i="7078" s="1"/>
  <c r="A733" i="7078"/>
  <c r="I732" i="7078"/>
  <c r="H732" i="7078"/>
  <c r="L732" i="7078" s="1"/>
  <c r="A732" i="7078"/>
  <c r="I731" i="7078"/>
  <c r="H731" i="7078"/>
  <c r="L731" i="7078" s="1"/>
  <c r="A731" i="7078"/>
  <c r="I730" i="7078"/>
  <c r="H730" i="7078"/>
  <c r="L730" i="7078" s="1"/>
  <c r="A730" i="7078"/>
  <c r="L729" i="7078"/>
  <c r="I729" i="7078"/>
  <c r="H729" i="7078"/>
  <c r="A729" i="7078"/>
  <c r="L728" i="7078"/>
  <c r="I728" i="7078"/>
  <c r="H728" i="7078"/>
  <c r="A728" i="7078"/>
  <c r="I727" i="7078"/>
  <c r="H727" i="7078"/>
  <c r="L727" i="7078" s="1"/>
  <c r="A727" i="7078"/>
  <c r="I726" i="7078"/>
  <c r="H726" i="7078"/>
  <c r="L726" i="7078" s="1"/>
  <c r="A726" i="7078"/>
  <c r="I725" i="7078"/>
  <c r="H725" i="7078"/>
  <c r="L725" i="7078" s="1"/>
  <c r="A725" i="7078"/>
  <c r="I724" i="7078"/>
  <c r="H724" i="7078"/>
  <c r="L724" i="7078" s="1"/>
  <c r="A724" i="7078"/>
  <c r="I723" i="7078"/>
  <c r="H723" i="7078"/>
  <c r="L723" i="7078" s="1"/>
  <c r="A723" i="7078"/>
  <c r="I722" i="7078"/>
  <c r="H722" i="7078"/>
  <c r="L722" i="7078" s="1"/>
  <c r="A722" i="7078"/>
  <c r="L721" i="7078"/>
  <c r="I721" i="7078"/>
  <c r="H721" i="7078"/>
  <c r="A721" i="7078"/>
  <c r="L720" i="7078"/>
  <c r="I720" i="7078"/>
  <c r="H720" i="7078"/>
  <c r="A720" i="7078"/>
  <c r="I719" i="7078"/>
  <c r="H719" i="7078"/>
  <c r="L719" i="7078" s="1"/>
  <c r="A719" i="7078"/>
  <c r="I718" i="7078"/>
  <c r="H718" i="7078"/>
  <c r="L718" i="7078" s="1"/>
  <c r="A718" i="7078"/>
  <c r="I717" i="7078"/>
  <c r="H717" i="7078"/>
  <c r="L717" i="7078" s="1"/>
  <c r="A717" i="7078"/>
  <c r="I716" i="7078"/>
  <c r="H716" i="7078"/>
  <c r="L716" i="7078" s="1"/>
  <c r="A716" i="7078"/>
  <c r="I715" i="7078"/>
  <c r="H715" i="7078"/>
  <c r="L715" i="7078" s="1"/>
  <c r="A715" i="7078"/>
  <c r="I714" i="7078"/>
  <c r="H714" i="7078"/>
  <c r="L714" i="7078" s="1"/>
  <c r="A714" i="7078"/>
  <c r="L713" i="7078"/>
  <c r="I713" i="7078"/>
  <c r="H713" i="7078"/>
  <c r="A713" i="7078"/>
  <c r="L712" i="7078"/>
  <c r="I712" i="7078"/>
  <c r="H712" i="7078"/>
  <c r="A712" i="7078"/>
  <c r="I711" i="7078"/>
  <c r="H711" i="7078"/>
  <c r="L711" i="7078" s="1"/>
  <c r="A711" i="7078"/>
  <c r="I710" i="7078"/>
  <c r="H710" i="7078"/>
  <c r="L710" i="7078" s="1"/>
  <c r="A710" i="7078"/>
  <c r="I709" i="7078"/>
  <c r="H709" i="7078"/>
  <c r="L709" i="7078" s="1"/>
  <c r="A709" i="7078"/>
  <c r="I708" i="7078"/>
  <c r="H708" i="7078"/>
  <c r="L708" i="7078" s="1"/>
  <c r="A708" i="7078"/>
  <c r="I707" i="7078"/>
  <c r="H707" i="7078"/>
  <c r="L707" i="7078" s="1"/>
  <c r="A707" i="7078"/>
  <c r="I706" i="7078"/>
  <c r="H706" i="7078"/>
  <c r="L706" i="7078" s="1"/>
  <c r="A706" i="7078"/>
  <c r="L705" i="7078"/>
  <c r="I705" i="7078"/>
  <c r="H705" i="7078"/>
  <c r="A705" i="7078"/>
  <c r="L704" i="7078"/>
  <c r="I704" i="7078"/>
  <c r="H704" i="7078"/>
  <c r="A704" i="7078"/>
  <c r="I703" i="7078"/>
  <c r="H703" i="7078"/>
  <c r="L703" i="7078" s="1"/>
  <c r="A703" i="7078"/>
  <c r="I702" i="7078"/>
  <c r="H702" i="7078"/>
  <c r="L702" i="7078" s="1"/>
  <c r="A702" i="7078"/>
  <c r="I701" i="7078"/>
  <c r="H701" i="7078"/>
  <c r="L701" i="7078" s="1"/>
  <c r="A701" i="7078"/>
  <c r="I700" i="7078"/>
  <c r="H700" i="7078"/>
  <c r="L700" i="7078" s="1"/>
  <c r="A700" i="7078"/>
  <c r="I699" i="7078"/>
  <c r="H699" i="7078"/>
  <c r="L699" i="7078" s="1"/>
  <c r="A699" i="7078"/>
  <c r="I698" i="7078"/>
  <c r="H698" i="7078"/>
  <c r="L698" i="7078" s="1"/>
  <c r="A698" i="7078"/>
  <c r="L697" i="7078"/>
  <c r="I697" i="7078"/>
  <c r="H697" i="7078"/>
  <c r="A697" i="7078"/>
  <c r="L696" i="7078"/>
  <c r="I696" i="7078"/>
  <c r="H696" i="7078"/>
  <c r="A696" i="7078"/>
  <c r="I695" i="7078"/>
  <c r="H695" i="7078"/>
  <c r="L695" i="7078" s="1"/>
  <c r="A695" i="7078"/>
  <c r="I694" i="7078"/>
  <c r="H694" i="7078"/>
  <c r="L694" i="7078" s="1"/>
  <c r="A694" i="7078"/>
  <c r="I693" i="7078"/>
  <c r="H693" i="7078"/>
  <c r="L693" i="7078" s="1"/>
  <c r="A693" i="7078"/>
  <c r="I692" i="7078"/>
  <c r="H692" i="7078"/>
  <c r="L692" i="7078" s="1"/>
  <c r="A692" i="7078"/>
  <c r="I691" i="7078"/>
  <c r="H691" i="7078"/>
  <c r="L691" i="7078" s="1"/>
  <c r="A691" i="7078"/>
  <c r="I690" i="7078"/>
  <c r="H690" i="7078"/>
  <c r="L690" i="7078" s="1"/>
  <c r="A690" i="7078"/>
  <c r="L689" i="7078"/>
  <c r="I689" i="7078"/>
  <c r="H689" i="7078"/>
  <c r="A689" i="7078"/>
  <c r="L688" i="7078"/>
  <c r="I688" i="7078"/>
  <c r="H688" i="7078"/>
  <c r="A688" i="7078"/>
  <c r="I687" i="7078"/>
  <c r="H687" i="7078"/>
  <c r="L687" i="7078" s="1"/>
  <c r="A687" i="7078"/>
  <c r="I686" i="7078"/>
  <c r="H686" i="7078"/>
  <c r="L686" i="7078" s="1"/>
  <c r="A686" i="7078"/>
  <c r="I685" i="7078"/>
  <c r="H685" i="7078"/>
  <c r="L685" i="7078" s="1"/>
  <c r="A685" i="7078"/>
  <c r="I684" i="7078"/>
  <c r="H684" i="7078"/>
  <c r="L684" i="7078" s="1"/>
  <c r="A684" i="7078"/>
  <c r="I683" i="7078"/>
  <c r="H683" i="7078"/>
  <c r="L683" i="7078" s="1"/>
  <c r="A683" i="7078"/>
  <c r="I682" i="7078"/>
  <c r="H682" i="7078"/>
  <c r="L682" i="7078" s="1"/>
  <c r="A682" i="7078"/>
  <c r="L681" i="7078"/>
  <c r="I681" i="7078"/>
  <c r="H681" i="7078"/>
  <c r="A681" i="7078"/>
  <c r="L680" i="7078"/>
  <c r="I680" i="7078"/>
  <c r="H680" i="7078"/>
  <c r="A680" i="7078"/>
  <c r="I679" i="7078"/>
  <c r="H679" i="7078"/>
  <c r="L679" i="7078" s="1"/>
  <c r="A679" i="7078"/>
  <c r="I678" i="7078"/>
  <c r="H678" i="7078"/>
  <c r="L678" i="7078" s="1"/>
  <c r="A678" i="7078"/>
  <c r="I677" i="7078"/>
  <c r="H677" i="7078"/>
  <c r="L677" i="7078" s="1"/>
  <c r="A677" i="7078"/>
  <c r="I676" i="7078"/>
  <c r="H676" i="7078"/>
  <c r="L676" i="7078" s="1"/>
  <c r="A676" i="7078"/>
  <c r="I675" i="7078"/>
  <c r="H675" i="7078"/>
  <c r="L675" i="7078" s="1"/>
  <c r="A675" i="7078"/>
  <c r="I674" i="7078"/>
  <c r="H674" i="7078"/>
  <c r="L674" i="7078" s="1"/>
  <c r="A674" i="7078"/>
  <c r="L673" i="7078"/>
  <c r="I673" i="7078"/>
  <c r="H673" i="7078"/>
  <c r="A673" i="7078"/>
  <c r="L672" i="7078"/>
  <c r="I672" i="7078"/>
  <c r="H672" i="7078"/>
  <c r="A672" i="7078"/>
  <c r="I671" i="7078"/>
  <c r="H671" i="7078"/>
  <c r="L671" i="7078" s="1"/>
  <c r="A671" i="7078"/>
  <c r="I670" i="7078"/>
  <c r="H670" i="7078"/>
  <c r="L670" i="7078" s="1"/>
  <c r="A670" i="7078"/>
  <c r="I669" i="7078"/>
  <c r="H669" i="7078"/>
  <c r="L669" i="7078" s="1"/>
  <c r="A669" i="7078"/>
  <c r="I668" i="7078"/>
  <c r="H668" i="7078"/>
  <c r="L668" i="7078" s="1"/>
  <c r="A668" i="7078"/>
  <c r="I667" i="7078"/>
  <c r="H667" i="7078"/>
  <c r="L667" i="7078" s="1"/>
  <c r="A667" i="7078"/>
  <c r="I666" i="7078"/>
  <c r="H666" i="7078"/>
  <c r="L666" i="7078" s="1"/>
  <c r="A666" i="7078"/>
  <c r="L665" i="7078"/>
  <c r="I665" i="7078"/>
  <c r="H665" i="7078"/>
  <c r="A665" i="7078"/>
  <c r="L664" i="7078"/>
  <c r="I664" i="7078"/>
  <c r="H664" i="7078"/>
  <c r="A664" i="7078"/>
  <c r="I663" i="7078"/>
  <c r="H663" i="7078"/>
  <c r="L663" i="7078" s="1"/>
  <c r="A663" i="7078"/>
  <c r="I662" i="7078"/>
  <c r="H662" i="7078"/>
  <c r="L662" i="7078" s="1"/>
  <c r="A662" i="7078"/>
  <c r="I661" i="7078"/>
  <c r="H661" i="7078"/>
  <c r="L661" i="7078" s="1"/>
  <c r="A661" i="7078"/>
  <c r="I660" i="7078"/>
  <c r="H660" i="7078"/>
  <c r="L660" i="7078" s="1"/>
  <c r="A660" i="7078"/>
  <c r="I659" i="7078"/>
  <c r="H659" i="7078"/>
  <c r="L659" i="7078" s="1"/>
  <c r="A659" i="7078"/>
  <c r="I658" i="7078"/>
  <c r="H658" i="7078"/>
  <c r="L658" i="7078" s="1"/>
  <c r="A658" i="7078"/>
  <c r="L657" i="7078"/>
  <c r="I657" i="7078"/>
  <c r="H657" i="7078"/>
  <c r="A657" i="7078"/>
  <c r="L656" i="7078"/>
  <c r="I656" i="7078"/>
  <c r="H656" i="7078"/>
  <c r="A656" i="7078"/>
  <c r="I655" i="7078"/>
  <c r="H655" i="7078"/>
  <c r="L655" i="7078" s="1"/>
  <c r="A655" i="7078"/>
  <c r="I654" i="7078"/>
  <c r="H654" i="7078"/>
  <c r="L654" i="7078" s="1"/>
  <c r="A654" i="7078"/>
  <c r="I653" i="7078"/>
  <c r="H653" i="7078"/>
  <c r="L653" i="7078" s="1"/>
  <c r="A653" i="7078"/>
  <c r="I652" i="7078"/>
  <c r="H652" i="7078"/>
  <c r="L652" i="7078" s="1"/>
  <c r="A652" i="7078"/>
  <c r="I651" i="7078"/>
  <c r="H651" i="7078"/>
  <c r="L651" i="7078" s="1"/>
  <c r="A651" i="7078"/>
  <c r="I650" i="7078"/>
  <c r="H650" i="7078"/>
  <c r="L650" i="7078" s="1"/>
  <c r="A650" i="7078"/>
  <c r="I649" i="7078"/>
  <c r="H649" i="7078"/>
  <c r="L649" i="7078" s="1"/>
  <c r="A649" i="7078"/>
  <c r="L648" i="7078"/>
  <c r="I648" i="7078"/>
  <c r="H648" i="7078"/>
  <c r="A648" i="7078"/>
  <c r="L647" i="7078"/>
  <c r="I647" i="7078"/>
  <c r="H647" i="7078"/>
  <c r="A647" i="7078"/>
  <c r="I646" i="7078"/>
  <c r="H646" i="7078"/>
  <c r="L646" i="7078" s="1"/>
  <c r="A646" i="7078"/>
  <c r="I645" i="7078"/>
  <c r="H645" i="7078"/>
  <c r="L645" i="7078" s="1"/>
  <c r="A645" i="7078"/>
  <c r="I644" i="7078"/>
  <c r="H644" i="7078"/>
  <c r="L644" i="7078" s="1"/>
  <c r="A644" i="7078"/>
  <c r="I643" i="7078"/>
  <c r="H643" i="7078"/>
  <c r="L643" i="7078" s="1"/>
  <c r="A643" i="7078"/>
  <c r="I642" i="7078"/>
  <c r="H642" i="7078"/>
  <c r="L642" i="7078" s="1"/>
  <c r="A642" i="7078"/>
  <c r="L641" i="7078"/>
  <c r="I641" i="7078"/>
  <c r="H641" i="7078"/>
  <c r="A641" i="7078"/>
  <c r="L640" i="7078"/>
  <c r="I640" i="7078"/>
  <c r="H640" i="7078"/>
  <c r="A640" i="7078"/>
  <c r="L639" i="7078"/>
  <c r="I639" i="7078"/>
  <c r="H639" i="7078"/>
  <c r="A639" i="7078"/>
  <c r="I638" i="7078"/>
  <c r="H638" i="7078"/>
  <c r="L638" i="7078" s="1"/>
  <c r="A638" i="7078"/>
  <c r="I637" i="7078"/>
  <c r="H637" i="7078"/>
  <c r="L637" i="7078" s="1"/>
  <c r="A637" i="7078"/>
  <c r="I636" i="7078"/>
  <c r="H636" i="7078"/>
  <c r="L636" i="7078" s="1"/>
  <c r="A636" i="7078"/>
  <c r="I635" i="7078"/>
  <c r="H635" i="7078"/>
  <c r="L635" i="7078" s="1"/>
  <c r="A635" i="7078"/>
  <c r="I634" i="7078"/>
  <c r="H634" i="7078"/>
  <c r="L634" i="7078" s="1"/>
  <c r="A634" i="7078"/>
  <c r="L633" i="7078"/>
  <c r="I633" i="7078"/>
  <c r="H633" i="7078"/>
  <c r="A633" i="7078"/>
  <c r="L632" i="7078"/>
  <c r="I632" i="7078"/>
  <c r="H632" i="7078"/>
  <c r="A632" i="7078"/>
  <c r="I631" i="7078"/>
  <c r="H631" i="7078"/>
  <c r="L631" i="7078" s="1"/>
  <c r="A631" i="7078"/>
  <c r="I630" i="7078"/>
  <c r="H630" i="7078"/>
  <c r="L630" i="7078" s="1"/>
  <c r="A630" i="7078"/>
  <c r="I629" i="7078"/>
  <c r="H629" i="7078"/>
  <c r="L629" i="7078" s="1"/>
  <c r="A629" i="7078"/>
  <c r="I628" i="7078"/>
  <c r="H628" i="7078"/>
  <c r="L628" i="7078" s="1"/>
  <c r="A628" i="7078"/>
  <c r="I627" i="7078"/>
  <c r="H627" i="7078"/>
  <c r="L627" i="7078" s="1"/>
  <c r="A627" i="7078"/>
  <c r="I626" i="7078"/>
  <c r="H626" i="7078"/>
  <c r="L626" i="7078" s="1"/>
  <c r="A626" i="7078"/>
  <c r="L625" i="7078"/>
  <c r="I625" i="7078"/>
  <c r="H625" i="7078"/>
  <c r="A625" i="7078"/>
  <c r="I624" i="7078"/>
  <c r="H624" i="7078"/>
  <c r="L624" i="7078" s="1"/>
  <c r="A624" i="7078"/>
  <c r="I623" i="7078"/>
  <c r="H623" i="7078"/>
  <c r="L623" i="7078" s="1"/>
  <c r="A623" i="7078"/>
  <c r="I622" i="7078"/>
  <c r="H622" i="7078"/>
  <c r="L622" i="7078" s="1"/>
  <c r="A622" i="7078"/>
  <c r="I621" i="7078"/>
  <c r="H621" i="7078"/>
  <c r="L621" i="7078" s="1"/>
  <c r="A621" i="7078"/>
  <c r="L620" i="7078"/>
  <c r="I620" i="7078"/>
  <c r="H620" i="7078"/>
  <c r="A620" i="7078"/>
  <c r="I619" i="7078"/>
  <c r="H619" i="7078"/>
  <c r="L619" i="7078" s="1"/>
  <c r="A619" i="7078"/>
  <c r="I618" i="7078"/>
  <c r="H618" i="7078"/>
  <c r="L618" i="7078" s="1"/>
  <c r="A618" i="7078"/>
  <c r="I617" i="7078"/>
  <c r="H617" i="7078"/>
  <c r="L617" i="7078" s="1"/>
  <c r="A617" i="7078"/>
  <c r="I616" i="7078"/>
  <c r="H616" i="7078"/>
  <c r="L616" i="7078" s="1"/>
  <c r="A616" i="7078"/>
  <c r="I615" i="7078"/>
  <c r="H615" i="7078"/>
  <c r="L615" i="7078" s="1"/>
  <c r="A615" i="7078"/>
  <c r="I614" i="7078"/>
  <c r="H614" i="7078"/>
  <c r="L614" i="7078" s="1"/>
  <c r="A614" i="7078"/>
  <c r="I613" i="7078"/>
  <c r="H613" i="7078"/>
  <c r="L613" i="7078" s="1"/>
  <c r="A613" i="7078"/>
  <c r="L612" i="7078"/>
  <c r="I612" i="7078"/>
  <c r="H612" i="7078"/>
  <c r="A612" i="7078"/>
  <c r="I611" i="7078"/>
  <c r="H611" i="7078"/>
  <c r="L611" i="7078" s="1"/>
  <c r="A611" i="7078"/>
  <c r="I610" i="7078"/>
  <c r="H610" i="7078"/>
  <c r="L610" i="7078" s="1"/>
  <c r="A610" i="7078"/>
  <c r="I609" i="7078"/>
  <c r="H609" i="7078"/>
  <c r="L609" i="7078" s="1"/>
  <c r="A609" i="7078"/>
  <c r="I608" i="7078"/>
  <c r="H608" i="7078"/>
  <c r="L608" i="7078" s="1"/>
  <c r="A608" i="7078"/>
  <c r="I607" i="7078"/>
  <c r="H607" i="7078"/>
  <c r="L607" i="7078" s="1"/>
  <c r="A607" i="7078"/>
  <c r="I606" i="7078"/>
  <c r="H606" i="7078"/>
  <c r="L606" i="7078" s="1"/>
  <c r="A606" i="7078"/>
  <c r="I605" i="7078"/>
  <c r="H605" i="7078"/>
  <c r="L605" i="7078" s="1"/>
  <c r="A605" i="7078"/>
  <c r="L604" i="7078"/>
  <c r="I604" i="7078"/>
  <c r="H604" i="7078"/>
  <c r="A604" i="7078"/>
  <c r="I603" i="7078"/>
  <c r="H603" i="7078"/>
  <c r="L603" i="7078" s="1"/>
  <c r="A603" i="7078"/>
  <c r="I602" i="7078"/>
  <c r="H602" i="7078"/>
  <c r="L602" i="7078" s="1"/>
  <c r="A602" i="7078"/>
  <c r="I601" i="7078"/>
  <c r="H601" i="7078"/>
  <c r="L601" i="7078" s="1"/>
  <c r="A601" i="7078"/>
  <c r="I600" i="7078"/>
  <c r="H600" i="7078"/>
  <c r="L600" i="7078" s="1"/>
  <c r="A600" i="7078"/>
  <c r="I599" i="7078"/>
  <c r="H599" i="7078"/>
  <c r="L599" i="7078" s="1"/>
  <c r="A599" i="7078"/>
  <c r="I598" i="7078"/>
  <c r="H598" i="7078"/>
  <c r="L598" i="7078" s="1"/>
  <c r="A598" i="7078"/>
  <c r="I597" i="7078"/>
  <c r="H597" i="7078"/>
  <c r="L597" i="7078" s="1"/>
  <c r="A597" i="7078"/>
  <c r="L596" i="7078"/>
  <c r="I596" i="7078"/>
  <c r="H596" i="7078"/>
  <c r="A596" i="7078"/>
  <c r="I595" i="7078"/>
  <c r="H595" i="7078"/>
  <c r="L595" i="7078" s="1"/>
  <c r="A595" i="7078"/>
  <c r="I594" i="7078"/>
  <c r="H594" i="7078"/>
  <c r="L594" i="7078" s="1"/>
  <c r="A594" i="7078"/>
  <c r="I593" i="7078"/>
  <c r="H593" i="7078"/>
  <c r="L593" i="7078" s="1"/>
  <c r="A593" i="7078"/>
  <c r="I592" i="7078"/>
  <c r="H592" i="7078"/>
  <c r="L592" i="7078" s="1"/>
  <c r="A592" i="7078"/>
  <c r="I591" i="7078"/>
  <c r="H591" i="7078"/>
  <c r="L591" i="7078" s="1"/>
  <c r="A591" i="7078"/>
  <c r="I590" i="7078"/>
  <c r="H590" i="7078"/>
  <c r="L590" i="7078" s="1"/>
  <c r="A590" i="7078"/>
  <c r="I589" i="7078"/>
  <c r="H589" i="7078"/>
  <c r="L589" i="7078" s="1"/>
  <c r="A589" i="7078"/>
  <c r="L588" i="7078"/>
  <c r="I588" i="7078"/>
  <c r="H588" i="7078"/>
  <c r="A588" i="7078"/>
  <c r="I587" i="7078"/>
  <c r="H587" i="7078"/>
  <c r="L587" i="7078" s="1"/>
  <c r="A587" i="7078"/>
  <c r="I586" i="7078"/>
  <c r="H586" i="7078"/>
  <c r="L586" i="7078" s="1"/>
  <c r="A586" i="7078"/>
  <c r="I585" i="7078"/>
  <c r="H585" i="7078"/>
  <c r="L585" i="7078" s="1"/>
  <c r="A585" i="7078"/>
  <c r="I584" i="7078"/>
  <c r="H584" i="7078"/>
  <c r="L584" i="7078" s="1"/>
  <c r="A584" i="7078"/>
  <c r="I583" i="7078"/>
  <c r="H583" i="7078"/>
  <c r="L583" i="7078" s="1"/>
  <c r="A583" i="7078"/>
  <c r="I582" i="7078"/>
  <c r="H582" i="7078"/>
  <c r="L582" i="7078" s="1"/>
  <c r="A582" i="7078"/>
  <c r="I581" i="7078"/>
  <c r="H581" i="7078"/>
  <c r="L581" i="7078" s="1"/>
  <c r="A581" i="7078"/>
  <c r="L580" i="7078"/>
  <c r="I580" i="7078"/>
  <c r="H580" i="7078"/>
  <c r="A580" i="7078"/>
  <c r="I579" i="7078"/>
  <c r="H579" i="7078"/>
  <c r="L579" i="7078" s="1"/>
  <c r="A579" i="7078"/>
  <c r="I578" i="7078"/>
  <c r="H578" i="7078"/>
  <c r="L578" i="7078" s="1"/>
  <c r="A578" i="7078"/>
  <c r="I577" i="7078"/>
  <c r="H577" i="7078"/>
  <c r="L577" i="7078" s="1"/>
  <c r="A577" i="7078"/>
  <c r="I576" i="7078"/>
  <c r="H576" i="7078"/>
  <c r="L576" i="7078" s="1"/>
  <c r="A576" i="7078"/>
  <c r="I575" i="7078"/>
  <c r="H575" i="7078"/>
  <c r="L575" i="7078" s="1"/>
  <c r="A575" i="7078"/>
  <c r="I574" i="7078"/>
  <c r="H574" i="7078"/>
  <c r="L574" i="7078" s="1"/>
  <c r="A574" i="7078"/>
  <c r="I573" i="7078"/>
  <c r="H573" i="7078"/>
  <c r="L573" i="7078" s="1"/>
  <c r="A573" i="7078"/>
  <c r="L572" i="7078"/>
  <c r="I572" i="7078"/>
  <c r="H572" i="7078"/>
  <c r="A572" i="7078"/>
  <c r="I571" i="7078"/>
  <c r="H571" i="7078"/>
  <c r="L571" i="7078" s="1"/>
  <c r="A571" i="7078"/>
  <c r="I570" i="7078"/>
  <c r="H570" i="7078"/>
  <c r="L570" i="7078" s="1"/>
  <c r="A570" i="7078"/>
  <c r="I569" i="7078"/>
  <c r="H569" i="7078"/>
  <c r="L569" i="7078" s="1"/>
  <c r="A569" i="7078"/>
  <c r="I568" i="7078"/>
  <c r="H568" i="7078"/>
  <c r="L568" i="7078" s="1"/>
  <c r="A568" i="7078"/>
  <c r="I567" i="7078"/>
  <c r="H567" i="7078"/>
  <c r="L567" i="7078" s="1"/>
  <c r="A567" i="7078"/>
  <c r="I566" i="7078"/>
  <c r="H566" i="7078"/>
  <c r="L566" i="7078" s="1"/>
  <c r="A566" i="7078"/>
  <c r="I565" i="7078"/>
  <c r="H565" i="7078"/>
  <c r="L565" i="7078" s="1"/>
  <c r="A565" i="7078"/>
  <c r="L564" i="7078"/>
  <c r="I564" i="7078"/>
  <c r="H564" i="7078"/>
  <c r="A564" i="7078"/>
  <c r="I563" i="7078"/>
  <c r="H563" i="7078"/>
  <c r="L563" i="7078" s="1"/>
  <c r="A563" i="7078"/>
  <c r="I562" i="7078"/>
  <c r="H562" i="7078"/>
  <c r="L562" i="7078" s="1"/>
  <c r="A562" i="7078"/>
  <c r="I561" i="7078"/>
  <c r="H561" i="7078"/>
  <c r="L561" i="7078" s="1"/>
  <c r="A561" i="7078"/>
  <c r="I560" i="7078"/>
  <c r="H560" i="7078"/>
  <c r="L560" i="7078" s="1"/>
  <c r="A560" i="7078"/>
  <c r="I559" i="7078"/>
  <c r="H559" i="7078"/>
  <c r="L559" i="7078" s="1"/>
  <c r="A559" i="7078"/>
  <c r="I558" i="7078"/>
  <c r="H558" i="7078"/>
  <c r="L558" i="7078" s="1"/>
  <c r="A558" i="7078"/>
  <c r="I557" i="7078"/>
  <c r="H557" i="7078"/>
  <c r="L557" i="7078" s="1"/>
  <c r="A557" i="7078"/>
  <c r="L556" i="7078"/>
  <c r="I556" i="7078"/>
  <c r="H556" i="7078"/>
  <c r="A556" i="7078"/>
  <c r="I555" i="7078"/>
  <c r="H555" i="7078"/>
  <c r="L555" i="7078" s="1"/>
  <c r="A555" i="7078"/>
  <c r="I554" i="7078"/>
  <c r="H554" i="7078"/>
  <c r="L554" i="7078" s="1"/>
  <c r="A554" i="7078"/>
  <c r="I553" i="7078"/>
  <c r="H553" i="7078"/>
  <c r="L553" i="7078" s="1"/>
  <c r="A553" i="7078"/>
  <c r="I552" i="7078"/>
  <c r="H552" i="7078"/>
  <c r="L552" i="7078" s="1"/>
  <c r="A552" i="7078"/>
  <c r="I551" i="7078"/>
  <c r="H551" i="7078"/>
  <c r="L551" i="7078" s="1"/>
  <c r="A551" i="7078"/>
  <c r="I550" i="7078"/>
  <c r="H550" i="7078"/>
  <c r="L550" i="7078" s="1"/>
  <c r="A550" i="7078"/>
  <c r="I549" i="7078"/>
  <c r="H549" i="7078"/>
  <c r="L549" i="7078" s="1"/>
  <c r="A549" i="7078"/>
  <c r="L548" i="7078"/>
  <c r="I548" i="7078"/>
  <c r="H548" i="7078"/>
  <c r="A548" i="7078"/>
  <c r="I547" i="7078"/>
  <c r="H547" i="7078"/>
  <c r="L547" i="7078" s="1"/>
  <c r="A547" i="7078"/>
  <c r="I546" i="7078"/>
  <c r="H546" i="7078"/>
  <c r="L546" i="7078" s="1"/>
  <c r="A546" i="7078"/>
  <c r="I545" i="7078"/>
  <c r="H545" i="7078"/>
  <c r="L545" i="7078" s="1"/>
  <c r="A545" i="7078"/>
  <c r="I544" i="7078"/>
  <c r="H544" i="7078"/>
  <c r="L544" i="7078" s="1"/>
  <c r="A544" i="7078"/>
  <c r="I543" i="7078"/>
  <c r="H543" i="7078"/>
  <c r="L543" i="7078" s="1"/>
  <c r="A543" i="7078"/>
  <c r="I542" i="7078"/>
  <c r="H542" i="7078"/>
  <c r="L542" i="7078" s="1"/>
  <c r="A542" i="7078"/>
  <c r="I541" i="7078"/>
  <c r="H541" i="7078"/>
  <c r="L541" i="7078" s="1"/>
  <c r="A541" i="7078"/>
  <c r="L540" i="7078"/>
  <c r="I540" i="7078"/>
  <c r="H540" i="7078"/>
  <c r="A540" i="7078"/>
  <c r="I539" i="7078"/>
  <c r="H539" i="7078"/>
  <c r="L539" i="7078" s="1"/>
  <c r="A539" i="7078"/>
  <c r="I538" i="7078"/>
  <c r="H538" i="7078"/>
  <c r="L538" i="7078" s="1"/>
  <c r="A538" i="7078"/>
  <c r="I537" i="7078"/>
  <c r="H537" i="7078"/>
  <c r="L537" i="7078" s="1"/>
  <c r="A537" i="7078"/>
  <c r="I536" i="7078"/>
  <c r="H536" i="7078"/>
  <c r="L536" i="7078" s="1"/>
  <c r="A536" i="7078"/>
  <c r="I535" i="7078"/>
  <c r="H535" i="7078"/>
  <c r="L535" i="7078" s="1"/>
  <c r="A535" i="7078"/>
  <c r="I534" i="7078"/>
  <c r="H534" i="7078"/>
  <c r="L534" i="7078" s="1"/>
  <c r="A534" i="7078"/>
  <c r="I533" i="7078"/>
  <c r="H533" i="7078"/>
  <c r="L533" i="7078" s="1"/>
  <c r="A533" i="7078"/>
  <c r="L532" i="7078"/>
  <c r="I532" i="7078"/>
  <c r="H532" i="7078"/>
  <c r="A532" i="7078"/>
  <c r="I531" i="7078"/>
  <c r="H531" i="7078"/>
  <c r="L531" i="7078" s="1"/>
  <c r="A531" i="7078"/>
  <c r="I530" i="7078"/>
  <c r="H530" i="7078"/>
  <c r="L530" i="7078" s="1"/>
  <c r="A530" i="7078"/>
  <c r="I529" i="7078"/>
  <c r="H529" i="7078"/>
  <c r="L529" i="7078" s="1"/>
  <c r="A529" i="7078"/>
  <c r="I528" i="7078"/>
  <c r="H528" i="7078"/>
  <c r="L528" i="7078" s="1"/>
  <c r="A528" i="7078"/>
  <c r="I527" i="7078"/>
  <c r="H527" i="7078"/>
  <c r="L527" i="7078" s="1"/>
  <c r="A527" i="7078"/>
  <c r="I526" i="7078"/>
  <c r="H526" i="7078"/>
  <c r="L526" i="7078" s="1"/>
  <c r="A526" i="7078"/>
  <c r="I525" i="7078"/>
  <c r="H525" i="7078"/>
  <c r="L525" i="7078" s="1"/>
  <c r="A525" i="7078"/>
  <c r="L524" i="7078"/>
  <c r="I524" i="7078"/>
  <c r="H524" i="7078"/>
  <c r="A524" i="7078"/>
  <c r="I523" i="7078"/>
  <c r="H523" i="7078"/>
  <c r="L523" i="7078" s="1"/>
  <c r="A523" i="7078"/>
  <c r="I522" i="7078"/>
  <c r="H522" i="7078"/>
  <c r="L522" i="7078" s="1"/>
  <c r="A522" i="7078"/>
  <c r="I521" i="7078"/>
  <c r="H521" i="7078"/>
  <c r="L521" i="7078" s="1"/>
  <c r="A521" i="7078"/>
  <c r="I520" i="7078"/>
  <c r="H520" i="7078"/>
  <c r="L520" i="7078" s="1"/>
  <c r="A520" i="7078"/>
  <c r="I519" i="7078"/>
  <c r="H519" i="7078"/>
  <c r="L519" i="7078" s="1"/>
  <c r="A519" i="7078"/>
  <c r="I518" i="7078"/>
  <c r="H518" i="7078"/>
  <c r="L518" i="7078" s="1"/>
  <c r="A518" i="7078"/>
  <c r="I517" i="7078"/>
  <c r="H517" i="7078"/>
  <c r="L517" i="7078" s="1"/>
  <c r="A517" i="7078"/>
  <c r="L516" i="7078"/>
  <c r="I516" i="7078"/>
  <c r="H516" i="7078"/>
  <c r="A516" i="7078"/>
  <c r="I515" i="7078"/>
  <c r="H515" i="7078"/>
  <c r="L515" i="7078" s="1"/>
  <c r="A515" i="7078"/>
  <c r="I514" i="7078"/>
  <c r="H514" i="7078"/>
  <c r="L514" i="7078" s="1"/>
  <c r="A514" i="7078"/>
  <c r="I513" i="7078"/>
  <c r="H513" i="7078"/>
  <c r="L513" i="7078" s="1"/>
  <c r="A513" i="7078"/>
  <c r="I512" i="7078"/>
  <c r="H512" i="7078"/>
  <c r="L512" i="7078" s="1"/>
  <c r="A512" i="7078"/>
  <c r="I511" i="7078"/>
  <c r="H511" i="7078"/>
  <c r="L511" i="7078" s="1"/>
  <c r="A511" i="7078"/>
  <c r="I510" i="7078"/>
  <c r="H510" i="7078"/>
  <c r="L510" i="7078" s="1"/>
  <c r="A510" i="7078"/>
  <c r="I509" i="7078"/>
  <c r="H509" i="7078"/>
  <c r="L509" i="7078" s="1"/>
  <c r="A509" i="7078"/>
  <c r="L508" i="7078"/>
  <c r="I508" i="7078"/>
  <c r="H508" i="7078"/>
  <c r="A508" i="7078"/>
  <c r="I507" i="7078"/>
  <c r="H507" i="7078"/>
  <c r="L507" i="7078" s="1"/>
  <c r="A507" i="7078"/>
  <c r="I506" i="7078"/>
  <c r="H506" i="7078"/>
  <c r="L506" i="7078" s="1"/>
  <c r="A506" i="7078"/>
  <c r="I505" i="7078"/>
  <c r="H505" i="7078"/>
  <c r="L505" i="7078" s="1"/>
  <c r="A505" i="7078"/>
  <c r="I504" i="7078"/>
  <c r="H504" i="7078"/>
  <c r="L504" i="7078" s="1"/>
  <c r="A504" i="7078"/>
  <c r="I503" i="7078"/>
  <c r="H503" i="7078"/>
  <c r="L503" i="7078" s="1"/>
  <c r="A503" i="7078"/>
  <c r="I502" i="7078"/>
  <c r="H502" i="7078"/>
  <c r="L502" i="7078" s="1"/>
  <c r="A502" i="7078"/>
  <c r="I501" i="7078"/>
  <c r="H501" i="7078"/>
  <c r="L501" i="7078" s="1"/>
  <c r="A501" i="7078"/>
  <c r="L500" i="7078"/>
  <c r="I500" i="7078"/>
  <c r="H500" i="7078"/>
  <c r="A500" i="7078"/>
  <c r="I499" i="7078"/>
  <c r="H499" i="7078"/>
  <c r="L499" i="7078" s="1"/>
  <c r="A499" i="7078"/>
  <c r="I498" i="7078"/>
  <c r="H498" i="7078"/>
  <c r="L498" i="7078" s="1"/>
  <c r="A498" i="7078"/>
  <c r="I497" i="7078"/>
  <c r="H497" i="7078"/>
  <c r="L497" i="7078" s="1"/>
  <c r="A497" i="7078"/>
  <c r="I496" i="7078"/>
  <c r="H496" i="7078"/>
  <c r="L496" i="7078" s="1"/>
  <c r="A496" i="7078"/>
  <c r="I495" i="7078"/>
  <c r="H495" i="7078"/>
  <c r="L495" i="7078" s="1"/>
  <c r="A495" i="7078"/>
  <c r="I494" i="7078"/>
  <c r="H494" i="7078"/>
  <c r="L494" i="7078" s="1"/>
  <c r="A494" i="7078"/>
  <c r="I493" i="7078"/>
  <c r="H493" i="7078"/>
  <c r="L493" i="7078" s="1"/>
  <c r="A493" i="7078"/>
  <c r="L492" i="7078"/>
  <c r="I492" i="7078"/>
  <c r="H492" i="7078"/>
  <c r="A492" i="7078"/>
  <c r="I491" i="7078"/>
  <c r="H491" i="7078"/>
  <c r="L491" i="7078" s="1"/>
  <c r="A491" i="7078"/>
  <c r="I490" i="7078"/>
  <c r="H490" i="7078"/>
  <c r="L490" i="7078" s="1"/>
  <c r="A490" i="7078"/>
  <c r="I489" i="7078"/>
  <c r="H489" i="7078"/>
  <c r="L489" i="7078" s="1"/>
  <c r="A489" i="7078"/>
  <c r="I488" i="7078"/>
  <c r="H488" i="7078"/>
  <c r="L488" i="7078" s="1"/>
  <c r="A488" i="7078"/>
  <c r="I487" i="7078"/>
  <c r="H487" i="7078"/>
  <c r="L487" i="7078" s="1"/>
  <c r="A487" i="7078"/>
  <c r="I486" i="7078"/>
  <c r="H486" i="7078"/>
  <c r="L486" i="7078" s="1"/>
  <c r="A486" i="7078"/>
  <c r="I485" i="7078"/>
  <c r="H485" i="7078"/>
  <c r="L485" i="7078" s="1"/>
  <c r="A485" i="7078"/>
  <c r="L484" i="7078"/>
  <c r="I484" i="7078"/>
  <c r="H484" i="7078"/>
  <c r="A484" i="7078"/>
  <c r="I483" i="7078"/>
  <c r="H483" i="7078"/>
  <c r="L483" i="7078" s="1"/>
  <c r="A483" i="7078"/>
  <c r="I482" i="7078"/>
  <c r="H482" i="7078"/>
  <c r="L482" i="7078" s="1"/>
  <c r="A482" i="7078"/>
  <c r="I481" i="7078"/>
  <c r="H481" i="7078"/>
  <c r="L481" i="7078" s="1"/>
  <c r="A481" i="7078"/>
  <c r="I480" i="7078"/>
  <c r="H480" i="7078"/>
  <c r="L480" i="7078" s="1"/>
  <c r="A480" i="7078"/>
  <c r="I479" i="7078"/>
  <c r="H479" i="7078"/>
  <c r="L479" i="7078" s="1"/>
  <c r="A479" i="7078"/>
  <c r="I478" i="7078"/>
  <c r="H478" i="7078"/>
  <c r="L478" i="7078" s="1"/>
  <c r="A478" i="7078"/>
  <c r="I477" i="7078"/>
  <c r="H477" i="7078"/>
  <c r="L477" i="7078" s="1"/>
  <c r="A477" i="7078"/>
  <c r="L476" i="7078"/>
  <c r="I476" i="7078"/>
  <c r="H476" i="7078"/>
  <c r="A476" i="7078"/>
  <c r="I475" i="7078"/>
  <c r="H475" i="7078"/>
  <c r="L475" i="7078" s="1"/>
  <c r="A475" i="7078"/>
  <c r="I474" i="7078"/>
  <c r="H474" i="7078"/>
  <c r="L474" i="7078" s="1"/>
  <c r="A474" i="7078"/>
  <c r="I473" i="7078"/>
  <c r="H473" i="7078"/>
  <c r="L473" i="7078" s="1"/>
  <c r="A473" i="7078"/>
  <c r="I472" i="7078"/>
  <c r="H472" i="7078"/>
  <c r="L472" i="7078" s="1"/>
  <c r="A472" i="7078"/>
  <c r="I471" i="7078"/>
  <c r="H471" i="7078"/>
  <c r="L471" i="7078" s="1"/>
  <c r="A471" i="7078"/>
  <c r="I470" i="7078"/>
  <c r="H470" i="7078"/>
  <c r="L470" i="7078" s="1"/>
  <c r="A470" i="7078"/>
  <c r="I469" i="7078"/>
  <c r="H469" i="7078"/>
  <c r="L469" i="7078" s="1"/>
  <c r="A469" i="7078"/>
  <c r="L468" i="7078"/>
  <c r="I468" i="7078"/>
  <c r="H468" i="7078"/>
  <c r="A468" i="7078"/>
  <c r="I467" i="7078"/>
  <c r="H467" i="7078"/>
  <c r="L467" i="7078" s="1"/>
  <c r="A467" i="7078"/>
  <c r="I466" i="7078"/>
  <c r="H466" i="7078"/>
  <c r="L466" i="7078" s="1"/>
  <c r="A466" i="7078"/>
  <c r="I465" i="7078"/>
  <c r="H465" i="7078"/>
  <c r="L465" i="7078" s="1"/>
  <c r="A465" i="7078"/>
  <c r="I464" i="7078"/>
  <c r="H464" i="7078"/>
  <c r="L464" i="7078" s="1"/>
  <c r="A464" i="7078"/>
  <c r="I463" i="7078"/>
  <c r="H463" i="7078"/>
  <c r="L463" i="7078" s="1"/>
  <c r="A463" i="7078"/>
  <c r="I462" i="7078"/>
  <c r="H462" i="7078"/>
  <c r="L462" i="7078" s="1"/>
  <c r="A462" i="7078"/>
  <c r="I461" i="7078"/>
  <c r="H461" i="7078"/>
  <c r="L461" i="7078" s="1"/>
  <c r="A461" i="7078"/>
  <c r="L460" i="7078"/>
  <c r="I460" i="7078"/>
  <c r="H460" i="7078"/>
  <c r="A460" i="7078"/>
  <c r="I459" i="7078"/>
  <c r="H459" i="7078"/>
  <c r="L459" i="7078" s="1"/>
  <c r="A459" i="7078"/>
  <c r="I458" i="7078"/>
  <c r="H458" i="7078"/>
  <c r="L458" i="7078" s="1"/>
  <c r="A458" i="7078"/>
  <c r="I457" i="7078"/>
  <c r="H457" i="7078"/>
  <c r="L457" i="7078" s="1"/>
  <c r="A457" i="7078"/>
  <c r="I456" i="7078"/>
  <c r="H456" i="7078"/>
  <c r="L456" i="7078" s="1"/>
  <c r="A456" i="7078"/>
  <c r="I455" i="7078"/>
  <c r="H455" i="7078"/>
  <c r="L455" i="7078" s="1"/>
  <c r="A455" i="7078"/>
  <c r="I454" i="7078"/>
  <c r="H454" i="7078"/>
  <c r="L454" i="7078" s="1"/>
  <c r="A454" i="7078"/>
  <c r="I453" i="7078"/>
  <c r="H453" i="7078"/>
  <c r="L453" i="7078" s="1"/>
  <c r="A453" i="7078"/>
  <c r="L452" i="7078"/>
  <c r="I452" i="7078"/>
  <c r="H452" i="7078"/>
  <c r="A452" i="7078"/>
  <c r="I451" i="7078"/>
  <c r="H451" i="7078"/>
  <c r="L451" i="7078" s="1"/>
  <c r="A451" i="7078"/>
  <c r="I450" i="7078"/>
  <c r="H450" i="7078"/>
  <c r="L450" i="7078" s="1"/>
  <c r="A450" i="7078"/>
  <c r="I449" i="7078"/>
  <c r="H449" i="7078"/>
  <c r="L449" i="7078" s="1"/>
  <c r="A449" i="7078"/>
  <c r="I448" i="7078"/>
  <c r="H448" i="7078"/>
  <c r="L448" i="7078" s="1"/>
  <c r="A448" i="7078"/>
  <c r="I447" i="7078"/>
  <c r="H447" i="7078"/>
  <c r="L447" i="7078" s="1"/>
  <c r="A447" i="7078"/>
  <c r="I446" i="7078"/>
  <c r="H446" i="7078"/>
  <c r="L446" i="7078" s="1"/>
  <c r="A446" i="7078"/>
  <c r="I445" i="7078"/>
  <c r="H445" i="7078"/>
  <c r="L445" i="7078" s="1"/>
  <c r="A445" i="7078"/>
  <c r="L444" i="7078"/>
  <c r="I444" i="7078"/>
  <c r="H444" i="7078"/>
  <c r="A444" i="7078"/>
  <c r="I443" i="7078"/>
  <c r="H443" i="7078"/>
  <c r="L443" i="7078" s="1"/>
  <c r="A443" i="7078"/>
  <c r="I442" i="7078"/>
  <c r="H442" i="7078"/>
  <c r="L442" i="7078" s="1"/>
  <c r="A442" i="7078"/>
  <c r="I441" i="7078"/>
  <c r="H441" i="7078"/>
  <c r="L441" i="7078" s="1"/>
  <c r="A441" i="7078"/>
  <c r="I440" i="7078"/>
  <c r="H440" i="7078"/>
  <c r="L440" i="7078" s="1"/>
  <c r="A440" i="7078"/>
  <c r="I439" i="7078"/>
  <c r="H439" i="7078"/>
  <c r="L439" i="7078" s="1"/>
  <c r="A439" i="7078"/>
  <c r="I438" i="7078"/>
  <c r="H438" i="7078"/>
  <c r="L438" i="7078" s="1"/>
  <c r="A438" i="7078"/>
  <c r="I437" i="7078"/>
  <c r="H437" i="7078"/>
  <c r="L437" i="7078" s="1"/>
  <c r="A437" i="7078"/>
  <c r="L436" i="7078"/>
  <c r="I436" i="7078"/>
  <c r="H436" i="7078"/>
  <c r="A436" i="7078"/>
  <c r="I435" i="7078"/>
  <c r="H435" i="7078"/>
  <c r="L435" i="7078" s="1"/>
  <c r="A435" i="7078"/>
  <c r="I434" i="7078"/>
  <c r="H434" i="7078"/>
  <c r="L434" i="7078" s="1"/>
  <c r="A434" i="7078"/>
  <c r="I433" i="7078"/>
  <c r="H433" i="7078"/>
  <c r="L433" i="7078" s="1"/>
  <c r="A433" i="7078"/>
  <c r="I432" i="7078"/>
  <c r="H432" i="7078"/>
  <c r="L432" i="7078" s="1"/>
  <c r="A432" i="7078"/>
  <c r="I431" i="7078"/>
  <c r="H431" i="7078"/>
  <c r="L431" i="7078" s="1"/>
  <c r="A431" i="7078"/>
  <c r="I430" i="7078"/>
  <c r="H430" i="7078"/>
  <c r="L430" i="7078" s="1"/>
  <c r="A430" i="7078"/>
  <c r="I429" i="7078"/>
  <c r="H429" i="7078"/>
  <c r="L429" i="7078" s="1"/>
  <c r="A429" i="7078"/>
  <c r="L428" i="7078"/>
  <c r="I428" i="7078"/>
  <c r="H428" i="7078"/>
  <c r="A428" i="7078"/>
  <c r="I427" i="7078"/>
  <c r="H427" i="7078"/>
  <c r="L427" i="7078" s="1"/>
  <c r="A427" i="7078"/>
  <c r="I426" i="7078"/>
  <c r="H426" i="7078"/>
  <c r="L426" i="7078" s="1"/>
  <c r="A426" i="7078"/>
  <c r="I425" i="7078"/>
  <c r="H425" i="7078"/>
  <c r="L425" i="7078" s="1"/>
  <c r="A425" i="7078"/>
  <c r="I424" i="7078"/>
  <c r="H424" i="7078"/>
  <c r="L424" i="7078" s="1"/>
  <c r="A424" i="7078"/>
  <c r="I423" i="7078"/>
  <c r="H423" i="7078"/>
  <c r="L423" i="7078" s="1"/>
  <c r="A423" i="7078"/>
  <c r="I422" i="7078"/>
  <c r="H422" i="7078"/>
  <c r="L422" i="7078" s="1"/>
  <c r="A422" i="7078"/>
  <c r="I421" i="7078"/>
  <c r="H421" i="7078"/>
  <c r="L421" i="7078" s="1"/>
  <c r="A421" i="7078"/>
  <c r="L420" i="7078"/>
  <c r="I420" i="7078"/>
  <c r="H420" i="7078"/>
  <c r="A420" i="7078"/>
  <c r="I419" i="7078"/>
  <c r="H419" i="7078"/>
  <c r="L419" i="7078" s="1"/>
  <c r="A419" i="7078"/>
  <c r="I418" i="7078"/>
  <c r="H418" i="7078"/>
  <c r="L418" i="7078" s="1"/>
  <c r="A418" i="7078"/>
  <c r="I417" i="7078"/>
  <c r="H417" i="7078"/>
  <c r="L417" i="7078" s="1"/>
  <c r="A417" i="7078"/>
  <c r="I416" i="7078"/>
  <c r="H416" i="7078"/>
  <c r="L416" i="7078" s="1"/>
  <c r="A416" i="7078"/>
  <c r="I415" i="7078"/>
  <c r="H415" i="7078"/>
  <c r="L415" i="7078" s="1"/>
  <c r="A415" i="7078"/>
  <c r="I414" i="7078"/>
  <c r="H414" i="7078"/>
  <c r="L414" i="7078" s="1"/>
  <c r="A414" i="7078"/>
  <c r="I413" i="7078"/>
  <c r="H413" i="7078"/>
  <c r="L413" i="7078" s="1"/>
  <c r="A413" i="7078"/>
  <c r="L412" i="7078"/>
  <c r="I412" i="7078"/>
  <c r="H412" i="7078"/>
  <c r="A412" i="7078"/>
  <c r="I411" i="7078"/>
  <c r="H411" i="7078"/>
  <c r="L411" i="7078" s="1"/>
  <c r="A411" i="7078"/>
  <c r="I410" i="7078"/>
  <c r="H410" i="7078"/>
  <c r="L410" i="7078" s="1"/>
  <c r="A410" i="7078"/>
  <c r="I409" i="7078"/>
  <c r="H409" i="7078"/>
  <c r="L409" i="7078" s="1"/>
  <c r="A409" i="7078"/>
  <c r="L408" i="7078"/>
  <c r="I408" i="7078"/>
  <c r="H408" i="7078"/>
  <c r="A408" i="7078"/>
  <c r="L407" i="7078"/>
  <c r="I407" i="7078"/>
  <c r="H407" i="7078"/>
  <c r="A407" i="7078"/>
  <c r="I406" i="7078"/>
  <c r="H406" i="7078"/>
  <c r="L406" i="7078" s="1"/>
  <c r="A406" i="7078"/>
  <c r="I405" i="7078"/>
  <c r="H405" i="7078"/>
  <c r="L405" i="7078" s="1"/>
  <c r="A405" i="7078"/>
  <c r="I404" i="7078"/>
  <c r="H404" i="7078"/>
  <c r="L404" i="7078" s="1"/>
  <c r="A404" i="7078"/>
  <c r="I403" i="7078"/>
  <c r="H403" i="7078"/>
  <c r="L403" i="7078" s="1"/>
  <c r="A403" i="7078"/>
  <c r="I402" i="7078"/>
  <c r="H402" i="7078"/>
  <c r="L402" i="7078" s="1"/>
  <c r="A402" i="7078"/>
  <c r="L401" i="7078"/>
  <c r="I401" i="7078"/>
  <c r="H401" i="7078"/>
  <c r="A401" i="7078"/>
  <c r="L400" i="7078"/>
  <c r="I400" i="7078"/>
  <c r="H400" i="7078"/>
  <c r="A400" i="7078"/>
  <c r="L399" i="7078"/>
  <c r="I399" i="7078"/>
  <c r="H399" i="7078"/>
  <c r="A399" i="7078"/>
  <c r="I398" i="7078"/>
  <c r="H398" i="7078"/>
  <c r="L398" i="7078" s="1"/>
  <c r="A398" i="7078"/>
  <c r="L397" i="7078"/>
  <c r="I397" i="7078"/>
  <c r="H397" i="7078"/>
  <c r="A397" i="7078"/>
  <c r="L396" i="7078"/>
  <c r="I396" i="7078"/>
  <c r="H396" i="7078"/>
  <c r="A396" i="7078"/>
  <c r="I395" i="7078"/>
  <c r="H395" i="7078"/>
  <c r="L395" i="7078" s="1"/>
  <c r="A395" i="7078"/>
  <c r="I394" i="7078"/>
  <c r="H394" i="7078"/>
  <c r="L394" i="7078" s="1"/>
  <c r="A394" i="7078"/>
  <c r="I393" i="7078"/>
  <c r="H393" i="7078"/>
  <c r="L393" i="7078" s="1"/>
  <c r="A393" i="7078"/>
  <c r="L392" i="7078"/>
  <c r="I392" i="7078"/>
  <c r="H392" i="7078"/>
  <c r="A392" i="7078"/>
  <c r="L391" i="7078"/>
  <c r="I391" i="7078"/>
  <c r="H391" i="7078"/>
  <c r="A391" i="7078"/>
  <c r="I390" i="7078"/>
  <c r="H390" i="7078"/>
  <c r="L390" i="7078" s="1"/>
  <c r="A390" i="7078"/>
  <c r="I389" i="7078"/>
  <c r="H389" i="7078"/>
  <c r="L389" i="7078" s="1"/>
  <c r="A389" i="7078"/>
  <c r="I388" i="7078"/>
  <c r="H388" i="7078"/>
  <c r="L388" i="7078" s="1"/>
  <c r="A388" i="7078"/>
  <c r="I387" i="7078"/>
  <c r="H387" i="7078"/>
  <c r="L387" i="7078" s="1"/>
  <c r="A387" i="7078"/>
  <c r="I386" i="7078"/>
  <c r="H386" i="7078"/>
  <c r="L386" i="7078" s="1"/>
  <c r="A386" i="7078"/>
  <c r="L385" i="7078"/>
  <c r="I385" i="7078"/>
  <c r="H385" i="7078"/>
  <c r="A385" i="7078"/>
  <c r="L384" i="7078"/>
  <c r="I384" i="7078"/>
  <c r="H384" i="7078"/>
  <c r="A384" i="7078"/>
  <c r="L383" i="7078"/>
  <c r="I383" i="7078"/>
  <c r="H383" i="7078"/>
  <c r="A383" i="7078"/>
  <c r="I382" i="7078"/>
  <c r="H382" i="7078"/>
  <c r="L382" i="7078" s="1"/>
  <c r="A382" i="7078"/>
  <c r="L381" i="7078"/>
  <c r="I381" i="7078"/>
  <c r="H381" i="7078"/>
  <c r="A381" i="7078"/>
  <c r="L380" i="7078"/>
  <c r="I380" i="7078"/>
  <c r="H380" i="7078"/>
  <c r="A380" i="7078"/>
  <c r="I379" i="7078"/>
  <c r="H379" i="7078"/>
  <c r="L379" i="7078" s="1"/>
  <c r="A379" i="7078"/>
  <c r="I378" i="7078"/>
  <c r="H378" i="7078"/>
  <c r="L378" i="7078" s="1"/>
  <c r="A378" i="7078"/>
  <c r="I377" i="7078"/>
  <c r="H377" i="7078"/>
  <c r="L377" i="7078" s="1"/>
  <c r="A377" i="7078"/>
  <c r="L376" i="7078"/>
  <c r="I376" i="7078"/>
  <c r="H376" i="7078"/>
  <c r="A376" i="7078"/>
  <c r="L375" i="7078"/>
  <c r="I375" i="7078"/>
  <c r="H375" i="7078"/>
  <c r="A375" i="7078"/>
  <c r="I374" i="7078"/>
  <c r="H374" i="7078"/>
  <c r="L374" i="7078" s="1"/>
  <c r="A374" i="7078"/>
  <c r="I373" i="7078"/>
  <c r="H373" i="7078"/>
  <c r="L373" i="7078" s="1"/>
  <c r="A373" i="7078"/>
  <c r="I372" i="7078"/>
  <c r="H372" i="7078"/>
  <c r="L372" i="7078" s="1"/>
  <c r="A372" i="7078"/>
  <c r="I371" i="7078"/>
  <c r="H371" i="7078"/>
  <c r="L371" i="7078" s="1"/>
  <c r="A371" i="7078"/>
  <c r="I370" i="7078"/>
  <c r="H370" i="7078"/>
  <c r="L370" i="7078" s="1"/>
  <c r="A370" i="7078"/>
  <c r="L369" i="7078"/>
  <c r="I369" i="7078"/>
  <c r="H369" i="7078"/>
  <c r="A369" i="7078"/>
  <c r="L368" i="7078"/>
  <c r="I368" i="7078"/>
  <c r="H368" i="7078"/>
  <c r="A368" i="7078"/>
  <c r="L367" i="7078"/>
  <c r="I367" i="7078"/>
  <c r="H367" i="7078"/>
  <c r="A367" i="7078"/>
  <c r="I366" i="7078"/>
  <c r="H366" i="7078"/>
  <c r="L366" i="7078" s="1"/>
  <c r="A366" i="7078"/>
  <c r="L365" i="7078"/>
  <c r="I365" i="7078"/>
  <c r="H365" i="7078"/>
  <c r="A365" i="7078"/>
  <c r="L364" i="7078"/>
  <c r="I364" i="7078"/>
  <c r="H364" i="7078"/>
  <c r="A364" i="7078"/>
  <c r="I363" i="7078"/>
  <c r="H363" i="7078"/>
  <c r="L363" i="7078" s="1"/>
  <c r="A363" i="7078"/>
  <c r="I362" i="7078"/>
  <c r="H362" i="7078"/>
  <c r="L362" i="7078" s="1"/>
  <c r="A362" i="7078"/>
  <c r="I361" i="7078"/>
  <c r="H361" i="7078"/>
  <c r="L361" i="7078" s="1"/>
  <c r="A361" i="7078"/>
  <c r="I360" i="7078"/>
  <c r="H360" i="7078"/>
  <c r="L360" i="7078" s="1"/>
  <c r="A360" i="7078"/>
  <c r="I359" i="7078"/>
  <c r="H359" i="7078"/>
  <c r="L359" i="7078" s="1"/>
  <c r="A359" i="7078"/>
  <c r="I358" i="7078"/>
  <c r="H358" i="7078"/>
  <c r="L358" i="7078" s="1"/>
  <c r="A358" i="7078"/>
  <c r="I357" i="7078"/>
  <c r="H357" i="7078"/>
  <c r="L357" i="7078" s="1"/>
  <c r="A357" i="7078"/>
  <c r="L356" i="7078"/>
  <c r="I356" i="7078"/>
  <c r="H356" i="7078"/>
  <c r="A356" i="7078"/>
  <c r="I355" i="7078"/>
  <c r="H355" i="7078"/>
  <c r="L355" i="7078" s="1"/>
  <c r="A355" i="7078"/>
  <c r="I354" i="7078"/>
  <c r="H354" i="7078"/>
  <c r="L354" i="7078" s="1"/>
  <c r="A354" i="7078"/>
  <c r="I353" i="7078"/>
  <c r="H353" i="7078"/>
  <c r="L353" i="7078" s="1"/>
  <c r="A353" i="7078"/>
  <c r="I352" i="7078"/>
  <c r="H352" i="7078"/>
  <c r="L352" i="7078" s="1"/>
  <c r="A352" i="7078"/>
  <c r="I351" i="7078"/>
  <c r="H351" i="7078"/>
  <c r="L351" i="7078" s="1"/>
  <c r="A351" i="7078"/>
  <c r="I350" i="7078"/>
  <c r="H350" i="7078"/>
  <c r="L350" i="7078" s="1"/>
  <c r="A350" i="7078"/>
  <c r="L349" i="7078"/>
  <c r="I349" i="7078"/>
  <c r="H349" i="7078"/>
  <c r="A349" i="7078"/>
  <c r="L348" i="7078"/>
  <c r="I348" i="7078"/>
  <c r="H348" i="7078"/>
  <c r="A348" i="7078"/>
  <c r="I347" i="7078"/>
  <c r="H347" i="7078"/>
  <c r="L347" i="7078" s="1"/>
  <c r="A347" i="7078"/>
  <c r="I346" i="7078"/>
  <c r="H346" i="7078"/>
  <c r="L346" i="7078" s="1"/>
  <c r="A346" i="7078"/>
  <c r="I345" i="7078"/>
  <c r="H345" i="7078"/>
  <c r="L345" i="7078" s="1"/>
  <c r="A345" i="7078"/>
  <c r="I344" i="7078"/>
  <c r="H344" i="7078"/>
  <c r="L344" i="7078" s="1"/>
  <c r="A344" i="7078"/>
  <c r="I343" i="7078"/>
  <c r="H343" i="7078"/>
  <c r="L343" i="7078" s="1"/>
  <c r="A343" i="7078"/>
  <c r="I342" i="7078"/>
  <c r="H342" i="7078"/>
  <c r="L342" i="7078" s="1"/>
  <c r="A342" i="7078"/>
  <c r="I341" i="7078"/>
  <c r="H341" i="7078"/>
  <c r="L341" i="7078" s="1"/>
  <c r="A341" i="7078"/>
  <c r="L340" i="7078"/>
  <c r="I340" i="7078"/>
  <c r="H340" i="7078"/>
  <c r="A340" i="7078"/>
  <c r="I339" i="7078"/>
  <c r="H339" i="7078"/>
  <c r="L339" i="7078" s="1"/>
  <c r="A339" i="7078"/>
  <c r="I338" i="7078"/>
  <c r="H338" i="7078"/>
  <c r="L338" i="7078" s="1"/>
  <c r="A338" i="7078"/>
  <c r="I337" i="7078"/>
  <c r="H337" i="7078"/>
  <c r="L337" i="7078" s="1"/>
  <c r="A337" i="7078"/>
  <c r="I336" i="7078"/>
  <c r="H336" i="7078"/>
  <c r="L336" i="7078" s="1"/>
  <c r="A336" i="7078"/>
  <c r="I335" i="7078"/>
  <c r="H335" i="7078"/>
  <c r="L335" i="7078" s="1"/>
  <c r="A335" i="7078"/>
  <c r="I334" i="7078"/>
  <c r="H334" i="7078"/>
  <c r="L334" i="7078" s="1"/>
  <c r="A334" i="7078"/>
  <c r="L333" i="7078"/>
  <c r="I333" i="7078"/>
  <c r="H333" i="7078"/>
  <c r="A333" i="7078"/>
  <c r="L332" i="7078"/>
  <c r="I332" i="7078"/>
  <c r="H332" i="7078"/>
  <c r="A332" i="7078"/>
  <c r="I331" i="7078"/>
  <c r="H331" i="7078"/>
  <c r="L331" i="7078" s="1"/>
  <c r="A331" i="7078"/>
  <c r="I330" i="7078"/>
  <c r="H330" i="7078"/>
  <c r="L330" i="7078" s="1"/>
  <c r="A330" i="7078"/>
  <c r="I329" i="7078"/>
  <c r="H329" i="7078"/>
  <c r="L329" i="7078" s="1"/>
  <c r="A329" i="7078"/>
  <c r="I328" i="7078"/>
  <c r="H328" i="7078"/>
  <c r="L328" i="7078" s="1"/>
  <c r="A328" i="7078"/>
  <c r="I327" i="7078"/>
  <c r="H327" i="7078"/>
  <c r="L327" i="7078" s="1"/>
  <c r="A327" i="7078"/>
  <c r="I326" i="7078"/>
  <c r="H326" i="7078"/>
  <c r="L326" i="7078" s="1"/>
  <c r="A326" i="7078"/>
  <c r="I325" i="7078"/>
  <c r="H325" i="7078"/>
  <c r="L325" i="7078" s="1"/>
  <c r="A325" i="7078"/>
  <c r="L324" i="7078"/>
  <c r="I324" i="7078"/>
  <c r="H324" i="7078"/>
  <c r="A324" i="7078"/>
  <c r="I323" i="7078"/>
  <c r="H323" i="7078"/>
  <c r="L323" i="7078" s="1"/>
  <c r="A323" i="7078"/>
  <c r="I322" i="7078"/>
  <c r="H322" i="7078"/>
  <c r="L322" i="7078" s="1"/>
  <c r="A322" i="7078"/>
  <c r="I321" i="7078"/>
  <c r="H321" i="7078"/>
  <c r="L321" i="7078" s="1"/>
  <c r="A321" i="7078"/>
  <c r="I320" i="7078"/>
  <c r="H320" i="7078"/>
  <c r="L320" i="7078" s="1"/>
  <c r="A320" i="7078"/>
  <c r="I319" i="7078"/>
  <c r="H319" i="7078"/>
  <c r="L319" i="7078" s="1"/>
  <c r="A319" i="7078"/>
  <c r="I318" i="7078"/>
  <c r="H318" i="7078"/>
  <c r="L318" i="7078" s="1"/>
  <c r="A318" i="7078"/>
  <c r="L317" i="7078"/>
  <c r="I317" i="7078"/>
  <c r="H317" i="7078"/>
  <c r="A317" i="7078"/>
  <c r="L316" i="7078"/>
  <c r="I316" i="7078"/>
  <c r="H316" i="7078"/>
  <c r="A316" i="7078"/>
  <c r="I315" i="7078"/>
  <c r="H315" i="7078"/>
  <c r="L315" i="7078" s="1"/>
  <c r="A315" i="7078"/>
  <c r="I314" i="7078"/>
  <c r="H314" i="7078"/>
  <c r="L314" i="7078" s="1"/>
  <c r="A314" i="7078"/>
  <c r="I313" i="7078"/>
  <c r="H313" i="7078"/>
  <c r="L313" i="7078" s="1"/>
  <c r="A313" i="7078"/>
  <c r="I312" i="7078"/>
  <c r="H312" i="7078"/>
  <c r="L312" i="7078" s="1"/>
  <c r="A312" i="7078"/>
  <c r="I311" i="7078"/>
  <c r="H311" i="7078"/>
  <c r="L311" i="7078" s="1"/>
  <c r="A311" i="7078"/>
  <c r="I310" i="7078"/>
  <c r="H310" i="7078"/>
  <c r="L310" i="7078" s="1"/>
  <c r="A310" i="7078"/>
  <c r="I309" i="7078"/>
  <c r="H309" i="7078"/>
  <c r="L309" i="7078" s="1"/>
  <c r="A309" i="7078"/>
  <c r="L308" i="7078"/>
  <c r="I308" i="7078"/>
  <c r="H308" i="7078"/>
  <c r="A308" i="7078"/>
  <c r="I307" i="7078"/>
  <c r="H307" i="7078"/>
  <c r="L307" i="7078" s="1"/>
  <c r="A307" i="7078"/>
  <c r="I306" i="7078"/>
  <c r="H306" i="7078"/>
  <c r="L306" i="7078" s="1"/>
  <c r="A306" i="7078"/>
  <c r="I305" i="7078"/>
  <c r="H305" i="7078"/>
  <c r="L305" i="7078" s="1"/>
  <c r="A305" i="7078"/>
  <c r="I304" i="7078"/>
  <c r="H304" i="7078"/>
  <c r="L304" i="7078" s="1"/>
  <c r="A304" i="7078"/>
  <c r="I303" i="7078"/>
  <c r="H303" i="7078"/>
  <c r="L303" i="7078" s="1"/>
  <c r="A303" i="7078"/>
  <c r="I302" i="7078"/>
  <c r="H302" i="7078"/>
  <c r="L302" i="7078" s="1"/>
  <c r="A302" i="7078"/>
  <c r="L301" i="7078"/>
  <c r="I301" i="7078"/>
  <c r="H301" i="7078"/>
  <c r="A301" i="7078"/>
  <c r="L300" i="7078"/>
  <c r="I300" i="7078"/>
  <c r="H300" i="7078"/>
  <c r="A300" i="7078"/>
  <c r="I299" i="7078"/>
  <c r="H299" i="7078"/>
  <c r="L299" i="7078" s="1"/>
  <c r="A299" i="7078"/>
  <c r="I298" i="7078"/>
  <c r="H298" i="7078"/>
  <c r="L298" i="7078" s="1"/>
  <c r="A298" i="7078"/>
  <c r="I297" i="7078"/>
  <c r="H297" i="7078"/>
  <c r="L297" i="7078" s="1"/>
  <c r="A297" i="7078"/>
  <c r="I296" i="7078"/>
  <c r="H296" i="7078"/>
  <c r="L296" i="7078" s="1"/>
  <c r="A296" i="7078"/>
  <c r="I295" i="7078"/>
  <c r="H295" i="7078"/>
  <c r="L295" i="7078" s="1"/>
  <c r="A295" i="7078"/>
  <c r="I294" i="7078"/>
  <c r="H294" i="7078"/>
  <c r="L294" i="7078" s="1"/>
  <c r="A294" i="7078"/>
  <c r="I293" i="7078"/>
  <c r="H293" i="7078"/>
  <c r="L293" i="7078" s="1"/>
  <c r="A293" i="7078"/>
  <c r="I292" i="7078"/>
  <c r="H292" i="7078"/>
  <c r="L292" i="7078" s="1"/>
  <c r="A292" i="7078"/>
  <c r="I291" i="7078"/>
  <c r="H291" i="7078"/>
  <c r="L291" i="7078" s="1"/>
  <c r="A291" i="7078"/>
  <c r="I290" i="7078"/>
  <c r="H290" i="7078"/>
  <c r="L290" i="7078" s="1"/>
  <c r="A290" i="7078"/>
  <c r="I289" i="7078"/>
  <c r="H289" i="7078"/>
  <c r="L289" i="7078" s="1"/>
  <c r="A289" i="7078"/>
  <c r="I288" i="7078"/>
  <c r="H288" i="7078"/>
  <c r="L288" i="7078" s="1"/>
  <c r="A288" i="7078"/>
  <c r="I287" i="7078"/>
  <c r="H287" i="7078"/>
  <c r="L287" i="7078" s="1"/>
  <c r="A287" i="7078"/>
  <c r="L286" i="7078"/>
  <c r="I286" i="7078"/>
  <c r="H286" i="7078"/>
  <c r="A286" i="7078"/>
  <c r="I285" i="7078"/>
  <c r="H285" i="7078"/>
  <c r="L285" i="7078" s="1"/>
  <c r="A285" i="7078"/>
  <c r="I284" i="7078"/>
  <c r="H284" i="7078"/>
  <c r="L284" i="7078" s="1"/>
  <c r="A284" i="7078"/>
  <c r="I283" i="7078"/>
  <c r="H283" i="7078"/>
  <c r="L283" i="7078" s="1"/>
  <c r="A283" i="7078"/>
  <c r="I282" i="7078"/>
  <c r="H282" i="7078"/>
  <c r="L282" i="7078" s="1"/>
  <c r="A282" i="7078"/>
  <c r="I281" i="7078"/>
  <c r="H281" i="7078"/>
  <c r="L281" i="7078" s="1"/>
  <c r="A281" i="7078"/>
  <c r="I280" i="7078"/>
  <c r="H280" i="7078"/>
  <c r="L280" i="7078" s="1"/>
  <c r="A280" i="7078"/>
  <c r="I279" i="7078"/>
  <c r="H279" i="7078"/>
  <c r="L279" i="7078" s="1"/>
  <c r="A279" i="7078"/>
  <c r="L278" i="7078"/>
  <c r="I278" i="7078"/>
  <c r="H278" i="7078"/>
  <c r="A278" i="7078"/>
  <c r="I277" i="7078"/>
  <c r="H277" i="7078"/>
  <c r="L277" i="7078" s="1"/>
  <c r="A277" i="7078"/>
  <c r="I276" i="7078"/>
  <c r="H276" i="7078"/>
  <c r="L276" i="7078" s="1"/>
  <c r="A276" i="7078"/>
  <c r="I275" i="7078"/>
  <c r="H275" i="7078"/>
  <c r="L275" i="7078" s="1"/>
  <c r="A275" i="7078"/>
  <c r="I274" i="7078"/>
  <c r="H274" i="7078"/>
  <c r="L274" i="7078" s="1"/>
  <c r="A274" i="7078"/>
  <c r="I273" i="7078"/>
  <c r="H273" i="7078"/>
  <c r="L273" i="7078" s="1"/>
  <c r="A273" i="7078"/>
  <c r="I272" i="7078"/>
  <c r="H272" i="7078"/>
  <c r="L272" i="7078" s="1"/>
  <c r="A272" i="7078"/>
  <c r="I271" i="7078"/>
  <c r="H271" i="7078"/>
  <c r="L271" i="7078" s="1"/>
  <c r="A271" i="7078"/>
  <c r="L270" i="7078"/>
  <c r="I270" i="7078"/>
  <c r="H270" i="7078"/>
  <c r="A270" i="7078"/>
  <c r="I269" i="7078"/>
  <c r="H269" i="7078"/>
  <c r="L269" i="7078" s="1"/>
  <c r="A269" i="7078"/>
  <c r="I268" i="7078"/>
  <c r="H268" i="7078"/>
  <c r="L268" i="7078" s="1"/>
  <c r="A268" i="7078"/>
  <c r="I267" i="7078"/>
  <c r="H267" i="7078"/>
  <c r="L267" i="7078" s="1"/>
  <c r="A267" i="7078"/>
  <c r="I266" i="7078"/>
  <c r="H266" i="7078"/>
  <c r="L266" i="7078" s="1"/>
  <c r="A266" i="7078"/>
  <c r="I265" i="7078"/>
  <c r="H265" i="7078"/>
  <c r="L265" i="7078" s="1"/>
  <c r="A265" i="7078"/>
  <c r="I264" i="7078"/>
  <c r="H264" i="7078"/>
  <c r="L264" i="7078" s="1"/>
  <c r="A264" i="7078"/>
  <c r="I263" i="7078"/>
  <c r="H263" i="7078"/>
  <c r="L263" i="7078" s="1"/>
  <c r="A263" i="7078"/>
  <c r="L262" i="7078"/>
  <c r="I262" i="7078"/>
  <c r="H262" i="7078"/>
  <c r="A262" i="7078"/>
  <c r="I261" i="7078"/>
  <c r="H261" i="7078"/>
  <c r="L261" i="7078" s="1"/>
  <c r="A261" i="7078"/>
  <c r="I260" i="7078"/>
  <c r="H260" i="7078"/>
  <c r="L260" i="7078" s="1"/>
  <c r="A260" i="7078"/>
  <c r="I259" i="7078"/>
  <c r="H259" i="7078"/>
  <c r="L259" i="7078" s="1"/>
  <c r="A259" i="7078"/>
  <c r="I258" i="7078"/>
  <c r="H258" i="7078"/>
  <c r="L258" i="7078" s="1"/>
  <c r="A258" i="7078"/>
  <c r="I257" i="7078"/>
  <c r="H257" i="7078"/>
  <c r="L257" i="7078" s="1"/>
  <c r="A257" i="7078"/>
  <c r="I256" i="7078"/>
  <c r="H256" i="7078"/>
  <c r="L256" i="7078" s="1"/>
  <c r="A256" i="7078"/>
  <c r="I255" i="7078"/>
  <c r="H255" i="7078"/>
  <c r="L255" i="7078" s="1"/>
  <c r="A255" i="7078"/>
  <c r="L254" i="7078"/>
  <c r="I254" i="7078"/>
  <c r="H254" i="7078"/>
  <c r="A254" i="7078"/>
  <c r="I253" i="7078"/>
  <c r="H253" i="7078"/>
  <c r="L253" i="7078" s="1"/>
  <c r="A253" i="7078"/>
  <c r="I252" i="7078"/>
  <c r="H252" i="7078"/>
  <c r="L252" i="7078" s="1"/>
  <c r="A252" i="7078"/>
  <c r="I251" i="7078"/>
  <c r="H251" i="7078"/>
  <c r="L251" i="7078" s="1"/>
  <c r="A251" i="7078"/>
  <c r="I250" i="7078"/>
  <c r="H250" i="7078"/>
  <c r="L250" i="7078" s="1"/>
  <c r="A250" i="7078"/>
  <c r="I249" i="7078"/>
  <c r="H249" i="7078"/>
  <c r="L249" i="7078" s="1"/>
  <c r="A249" i="7078"/>
  <c r="I248" i="7078"/>
  <c r="H248" i="7078"/>
  <c r="L248" i="7078" s="1"/>
  <c r="A248" i="7078"/>
  <c r="I247" i="7078"/>
  <c r="H247" i="7078"/>
  <c r="L247" i="7078" s="1"/>
  <c r="A247" i="7078"/>
  <c r="L246" i="7078"/>
  <c r="I246" i="7078"/>
  <c r="H246" i="7078"/>
  <c r="A246" i="7078"/>
  <c r="I245" i="7078"/>
  <c r="H245" i="7078"/>
  <c r="L245" i="7078" s="1"/>
  <c r="A245" i="7078"/>
  <c r="I244" i="7078"/>
  <c r="H244" i="7078"/>
  <c r="L244" i="7078" s="1"/>
  <c r="A244" i="7078"/>
  <c r="I243" i="7078"/>
  <c r="H243" i="7078"/>
  <c r="L243" i="7078" s="1"/>
  <c r="A243" i="7078"/>
  <c r="I242" i="7078"/>
  <c r="H242" i="7078"/>
  <c r="L242" i="7078" s="1"/>
  <c r="A242" i="7078"/>
  <c r="I241" i="7078"/>
  <c r="H241" i="7078"/>
  <c r="L241" i="7078" s="1"/>
  <c r="A241" i="7078"/>
  <c r="I240" i="7078"/>
  <c r="H240" i="7078"/>
  <c r="L240" i="7078" s="1"/>
  <c r="A240" i="7078"/>
  <c r="I239" i="7078"/>
  <c r="H239" i="7078"/>
  <c r="L239" i="7078" s="1"/>
  <c r="A239" i="7078"/>
  <c r="L238" i="7078"/>
  <c r="I238" i="7078"/>
  <c r="H238" i="7078"/>
  <c r="A238" i="7078"/>
  <c r="I237" i="7078"/>
  <c r="H237" i="7078"/>
  <c r="L237" i="7078" s="1"/>
  <c r="A237" i="7078"/>
  <c r="I236" i="7078"/>
  <c r="H236" i="7078"/>
  <c r="L236" i="7078" s="1"/>
  <c r="A236" i="7078"/>
  <c r="I235" i="7078"/>
  <c r="H235" i="7078"/>
  <c r="L235" i="7078" s="1"/>
  <c r="A235" i="7078"/>
  <c r="I234" i="7078"/>
  <c r="H234" i="7078"/>
  <c r="L234" i="7078" s="1"/>
  <c r="A234" i="7078"/>
  <c r="I233" i="7078"/>
  <c r="H233" i="7078"/>
  <c r="L233" i="7078" s="1"/>
  <c r="A233" i="7078"/>
  <c r="I232" i="7078"/>
  <c r="H232" i="7078"/>
  <c r="L232" i="7078" s="1"/>
  <c r="A232" i="7078"/>
  <c r="I231" i="7078"/>
  <c r="H231" i="7078"/>
  <c r="L231" i="7078" s="1"/>
  <c r="A231" i="7078"/>
  <c r="L230" i="7078"/>
  <c r="I230" i="7078"/>
  <c r="H230" i="7078"/>
  <c r="A230" i="7078"/>
  <c r="I229" i="7078"/>
  <c r="H229" i="7078"/>
  <c r="L229" i="7078" s="1"/>
  <c r="A229" i="7078"/>
  <c r="I228" i="7078"/>
  <c r="H228" i="7078"/>
  <c r="L228" i="7078" s="1"/>
  <c r="A228" i="7078"/>
  <c r="I227" i="7078"/>
  <c r="H227" i="7078"/>
  <c r="L227" i="7078" s="1"/>
  <c r="A227" i="7078"/>
  <c r="I226" i="7078"/>
  <c r="H226" i="7078"/>
  <c r="L226" i="7078" s="1"/>
  <c r="A226" i="7078"/>
  <c r="I225" i="7078"/>
  <c r="H225" i="7078"/>
  <c r="L225" i="7078" s="1"/>
  <c r="A225" i="7078"/>
  <c r="I224" i="7078"/>
  <c r="H224" i="7078"/>
  <c r="L224" i="7078" s="1"/>
  <c r="A224" i="7078"/>
  <c r="I223" i="7078"/>
  <c r="H223" i="7078"/>
  <c r="L223" i="7078" s="1"/>
  <c r="A223" i="7078"/>
  <c r="I222" i="7078"/>
  <c r="H222" i="7078"/>
  <c r="L222" i="7078" s="1"/>
  <c r="A222" i="7078"/>
  <c r="I221" i="7078"/>
  <c r="H221" i="7078"/>
  <c r="L221" i="7078" s="1"/>
  <c r="A221" i="7078"/>
  <c r="I220" i="7078"/>
  <c r="H220" i="7078"/>
  <c r="L220" i="7078" s="1"/>
  <c r="A220" i="7078"/>
  <c r="L219" i="7078"/>
  <c r="I219" i="7078"/>
  <c r="H219" i="7078"/>
  <c r="A219" i="7078"/>
  <c r="L218" i="7078"/>
  <c r="I218" i="7078"/>
  <c r="H218" i="7078"/>
  <c r="A218" i="7078"/>
  <c r="L217" i="7078"/>
  <c r="I217" i="7078"/>
  <c r="H217" i="7078"/>
  <c r="A217" i="7078"/>
  <c r="I216" i="7078"/>
  <c r="H216" i="7078"/>
  <c r="L216" i="7078" s="1"/>
  <c r="A216" i="7078"/>
  <c r="I215" i="7078"/>
  <c r="H215" i="7078"/>
  <c r="L215" i="7078" s="1"/>
  <c r="A215" i="7078"/>
  <c r="I214" i="7078"/>
  <c r="H214" i="7078"/>
  <c r="L214" i="7078" s="1"/>
  <c r="A214" i="7078"/>
  <c r="I213" i="7078"/>
  <c r="H213" i="7078"/>
  <c r="L213" i="7078" s="1"/>
  <c r="A213" i="7078"/>
  <c r="I212" i="7078"/>
  <c r="H212" i="7078"/>
  <c r="L212" i="7078" s="1"/>
  <c r="A212" i="7078"/>
  <c r="L211" i="7078"/>
  <c r="I211" i="7078"/>
  <c r="H211" i="7078"/>
  <c r="A211" i="7078"/>
  <c r="L210" i="7078"/>
  <c r="I210" i="7078"/>
  <c r="H210" i="7078"/>
  <c r="A210" i="7078"/>
  <c r="L209" i="7078"/>
  <c r="I209" i="7078"/>
  <c r="H209" i="7078"/>
  <c r="A209" i="7078"/>
  <c r="I208" i="7078"/>
  <c r="H208" i="7078"/>
  <c r="L208" i="7078" s="1"/>
  <c r="A208" i="7078"/>
  <c r="I207" i="7078"/>
  <c r="H207" i="7078"/>
  <c r="L207" i="7078" s="1"/>
  <c r="A207" i="7078"/>
  <c r="I206" i="7078"/>
  <c r="H206" i="7078"/>
  <c r="L206" i="7078" s="1"/>
  <c r="A206" i="7078"/>
  <c r="I205" i="7078"/>
  <c r="H205" i="7078"/>
  <c r="L205" i="7078" s="1"/>
  <c r="A205" i="7078"/>
  <c r="I204" i="7078"/>
  <c r="H204" i="7078"/>
  <c r="L204" i="7078" s="1"/>
  <c r="A204" i="7078"/>
  <c r="L203" i="7078"/>
  <c r="I203" i="7078"/>
  <c r="H203" i="7078"/>
  <c r="A203" i="7078"/>
  <c r="L202" i="7078"/>
  <c r="I202" i="7078"/>
  <c r="H202" i="7078"/>
  <c r="A202" i="7078"/>
  <c r="L201" i="7078"/>
  <c r="I201" i="7078"/>
  <c r="H201" i="7078"/>
  <c r="A201" i="7078"/>
  <c r="I200" i="7078"/>
  <c r="H200" i="7078"/>
  <c r="L200" i="7078" s="1"/>
  <c r="A200" i="7078"/>
  <c r="I199" i="7078"/>
  <c r="H199" i="7078"/>
  <c r="L199" i="7078" s="1"/>
  <c r="A199" i="7078"/>
  <c r="I198" i="7078"/>
  <c r="H198" i="7078"/>
  <c r="L198" i="7078" s="1"/>
  <c r="A198" i="7078"/>
  <c r="I197" i="7078"/>
  <c r="H197" i="7078"/>
  <c r="L197" i="7078" s="1"/>
  <c r="A197" i="7078"/>
  <c r="I196" i="7078"/>
  <c r="H196" i="7078"/>
  <c r="L196" i="7078" s="1"/>
  <c r="A196" i="7078"/>
  <c r="L195" i="7078"/>
  <c r="I195" i="7078"/>
  <c r="H195" i="7078"/>
  <c r="A195" i="7078"/>
  <c r="L194" i="7078"/>
  <c r="I194" i="7078"/>
  <c r="H194" i="7078"/>
  <c r="A194" i="7078"/>
  <c r="L193" i="7078"/>
  <c r="I193" i="7078"/>
  <c r="H193" i="7078"/>
  <c r="A193" i="7078"/>
  <c r="I192" i="7078"/>
  <c r="H192" i="7078"/>
  <c r="L192" i="7078" s="1"/>
  <c r="A192" i="7078"/>
  <c r="I191" i="7078"/>
  <c r="H191" i="7078"/>
  <c r="L191" i="7078" s="1"/>
  <c r="A191" i="7078"/>
  <c r="I190" i="7078"/>
  <c r="H190" i="7078"/>
  <c r="L190" i="7078" s="1"/>
  <c r="A190" i="7078"/>
  <c r="I189" i="7078"/>
  <c r="H189" i="7078"/>
  <c r="L189" i="7078" s="1"/>
  <c r="A189" i="7078"/>
  <c r="I188" i="7078"/>
  <c r="H188" i="7078"/>
  <c r="L188" i="7078" s="1"/>
  <c r="A188" i="7078"/>
  <c r="L187" i="7078"/>
  <c r="I187" i="7078"/>
  <c r="H187" i="7078"/>
  <c r="A187" i="7078"/>
  <c r="L186" i="7078"/>
  <c r="I186" i="7078"/>
  <c r="H186" i="7078"/>
  <c r="A186" i="7078"/>
  <c r="L185" i="7078"/>
  <c r="I185" i="7078"/>
  <c r="H185" i="7078"/>
  <c r="A185" i="7078"/>
  <c r="I184" i="7078"/>
  <c r="H184" i="7078"/>
  <c r="L184" i="7078" s="1"/>
  <c r="A184" i="7078"/>
  <c r="I183" i="7078"/>
  <c r="H183" i="7078"/>
  <c r="L183" i="7078" s="1"/>
  <c r="A183" i="7078"/>
  <c r="I182" i="7078"/>
  <c r="H182" i="7078"/>
  <c r="L182" i="7078" s="1"/>
  <c r="A182" i="7078"/>
  <c r="I181" i="7078"/>
  <c r="H181" i="7078"/>
  <c r="L181" i="7078" s="1"/>
  <c r="A181" i="7078"/>
  <c r="I180" i="7078"/>
  <c r="H180" i="7078"/>
  <c r="L180" i="7078" s="1"/>
  <c r="A180" i="7078"/>
  <c r="L179" i="7078"/>
  <c r="I179" i="7078"/>
  <c r="H179" i="7078"/>
  <c r="A179" i="7078"/>
  <c r="L178" i="7078"/>
  <c r="I178" i="7078"/>
  <c r="H178" i="7078"/>
  <c r="A178" i="7078"/>
  <c r="L177" i="7078"/>
  <c r="I177" i="7078"/>
  <c r="H177" i="7078"/>
  <c r="A177" i="7078"/>
  <c r="I176" i="7078"/>
  <c r="H176" i="7078"/>
  <c r="L176" i="7078" s="1"/>
  <c r="A176" i="7078"/>
  <c r="I175" i="7078"/>
  <c r="H175" i="7078"/>
  <c r="L175" i="7078" s="1"/>
  <c r="A175" i="7078"/>
  <c r="I174" i="7078"/>
  <c r="H174" i="7078"/>
  <c r="L174" i="7078" s="1"/>
  <c r="A174" i="7078"/>
  <c r="I173" i="7078"/>
  <c r="H173" i="7078"/>
  <c r="L173" i="7078" s="1"/>
  <c r="A173" i="7078"/>
  <c r="I172" i="7078"/>
  <c r="H172" i="7078"/>
  <c r="L172" i="7078" s="1"/>
  <c r="A172" i="7078"/>
  <c r="L171" i="7078"/>
  <c r="I171" i="7078"/>
  <c r="H171" i="7078"/>
  <c r="A171" i="7078"/>
  <c r="L170" i="7078"/>
  <c r="I170" i="7078"/>
  <c r="H170" i="7078"/>
  <c r="A170" i="7078"/>
  <c r="L169" i="7078"/>
  <c r="I169" i="7078"/>
  <c r="H169" i="7078"/>
  <c r="A169" i="7078"/>
  <c r="I168" i="7078"/>
  <c r="H168" i="7078"/>
  <c r="L168" i="7078" s="1"/>
  <c r="A168" i="7078"/>
  <c r="I167" i="7078"/>
  <c r="H167" i="7078"/>
  <c r="L167" i="7078" s="1"/>
  <c r="A167" i="7078"/>
  <c r="I166" i="7078"/>
  <c r="H166" i="7078"/>
  <c r="L166" i="7078" s="1"/>
  <c r="A166" i="7078"/>
  <c r="I165" i="7078"/>
  <c r="H165" i="7078"/>
  <c r="L165" i="7078" s="1"/>
  <c r="A165" i="7078"/>
  <c r="I164" i="7078"/>
  <c r="H164" i="7078"/>
  <c r="L164" i="7078" s="1"/>
  <c r="A164" i="7078"/>
  <c r="L163" i="7078"/>
  <c r="I163" i="7078"/>
  <c r="H163" i="7078"/>
  <c r="A163" i="7078"/>
  <c r="L162" i="7078"/>
  <c r="I162" i="7078"/>
  <c r="H162" i="7078"/>
  <c r="A162" i="7078"/>
  <c r="L161" i="7078"/>
  <c r="I161" i="7078"/>
  <c r="H161" i="7078"/>
  <c r="A161" i="7078"/>
  <c r="I160" i="7078"/>
  <c r="H160" i="7078"/>
  <c r="L160" i="7078" s="1"/>
  <c r="A160" i="7078"/>
  <c r="I159" i="7078"/>
  <c r="H159" i="7078"/>
  <c r="L159" i="7078" s="1"/>
  <c r="A159" i="7078"/>
  <c r="I158" i="7078"/>
  <c r="H158" i="7078"/>
  <c r="L158" i="7078" s="1"/>
  <c r="A158" i="7078"/>
  <c r="I157" i="7078"/>
  <c r="H157" i="7078"/>
  <c r="L157" i="7078" s="1"/>
  <c r="A157" i="7078"/>
  <c r="I156" i="7078"/>
  <c r="H156" i="7078"/>
  <c r="L156" i="7078" s="1"/>
  <c r="A156" i="7078"/>
  <c r="L155" i="7078"/>
  <c r="I155" i="7078"/>
  <c r="H155" i="7078"/>
  <c r="A155" i="7078"/>
  <c r="L154" i="7078"/>
  <c r="I154" i="7078"/>
  <c r="H154" i="7078"/>
  <c r="A154" i="7078"/>
  <c r="L153" i="7078"/>
  <c r="I153" i="7078"/>
  <c r="H153" i="7078"/>
  <c r="A153" i="7078"/>
  <c r="I152" i="7078"/>
  <c r="H152" i="7078"/>
  <c r="L152" i="7078" s="1"/>
  <c r="A152" i="7078"/>
  <c r="I151" i="7078"/>
  <c r="H151" i="7078"/>
  <c r="L151" i="7078" s="1"/>
  <c r="A151" i="7078"/>
  <c r="I150" i="7078"/>
  <c r="H150" i="7078"/>
  <c r="L150" i="7078" s="1"/>
  <c r="A150" i="7078"/>
  <c r="I149" i="7078"/>
  <c r="H149" i="7078"/>
  <c r="L149" i="7078" s="1"/>
  <c r="A149" i="7078"/>
  <c r="I148" i="7078"/>
  <c r="H148" i="7078"/>
  <c r="L148" i="7078" s="1"/>
  <c r="A148" i="7078"/>
  <c r="L147" i="7078"/>
  <c r="I147" i="7078"/>
  <c r="H147" i="7078"/>
  <c r="A147" i="7078"/>
  <c r="L146" i="7078"/>
  <c r="I146" i="7078"/>
  <c r="H146" i="7078"/>
  <c r="A146" i="7078"/>
  <c r="L145" i="7078"/>
  <c r="I145" i="7078"/>
  <c r="H145" i="7078"/>
  <c r="A145" i="7078"/>
  <c r="I144" i="7078"/>
  <c r="H144" i="7078"/>
  <c r="L144" i="7078" s="1"/>
  <c r="A144" i="7078"/>
  <c r="I143" i="7078"/>
  <c r="H143" i="7078"/>
  <c r="L143" i="7078" s="1"/>
  <c r="A143" i="7078"/>
  <c r="I142" i="7078"/>
  <c r="H142" i="7078"/>
  <c r="L142" i="7078" s="1"/>
  <c r="A142" i="7078"/>
  <c r="I141" i="7078"/>
  <c r="H141" i="7078"/>
  <c r="L141" i="7078" s="1"/>
  <c r="A141" i="7078"/>
  <c r="I140" i="7078"/>
  <c r="H140" i="7078"/>
  <c r="L140" i="7078" s="1"/>
  <c r="A140" i="7078"/>
  <c r="L139" i="7078"/>
  <c r="I139" i="7078"/>
  <c r="H139" i="7078"/>
  <c r="A139" i="7078"/>
  <c r="L138" i="7078"/>
  <c r="I138" i="7078"/>
  <c r="H138" i="7078"/>
  <c r="A138" i="7078"/>
  <c r="L137" i="7078"/>
  <c r="I137" i="7078"/>
  <c r="H137" i="7078"/>
  <c r="A137" i="7078"/>
  <c r="I136" i="7078"/>
  <c r="H136" i="7078"/>
  <c r="L136" i="7078" s="1"/>
  <c r="A136" i="7078"/>
  <c r="I135" i="7078"/>
  <c r="H135" i="7078"/>
  <c r="L135" i="7078" s="1"/>
  <c r="A135" i="7078"/>
  <c r="I134" i="7078"/>
  <c r="H134" i="7078"/>
  <c r="L134" i="7078" s="1"/>
  <c r="A134" i="7078"/>
  <c r="I133" i="7078"/>
  <c r="H133" i="7078"/>
  <c r="L133" i="7078" s="1"/>
  <c r="A133" i="7078"/>
  <c r="I132" i="7078"/>
  <c r="H132" i="7078"/>
  <c r="L132" i="7078" s="1"/>
  <c r="A132" i="7078"/>
  <c r="L131" i="7078"/>
  <c r="I131" i="7078"/>
  <c r="H131" i="7078"/>
  <c r="A131" i="7078"/>
  <c r="L130" i="7078"/>
  <c r="I130" i="7078"/>
  <c r="H130" i="7078"/>
  <c r="A130" i="7078"/>
  <c r="L129" i="7078"/>
  <c r="I129" i="7078"/>
  <c r="H129" i="7078"/>
  <c r="A129" i="7078"/>
  <c r="I128" i="7078"/>
  <c r="H128" i="7078"/>
  <c r="L128" i="7078" s="1"/>
  <c r="A128" i="7078"/>
  <c r="I127" i="7078"/>
  <c r="H127" i="7078"/>
  <c r="L127" i="7078" s="1"/>
  <c r="A127" i="7078"/>
  <c r="I126" i="7078"/>
  <c r="H126" i="7078"/>
  <c r="L126" i="7078" s="1"/>
  <c r="A126" i="7078"/>
  <c r="I125" i="7078"/>
  <c r="H125" i="7078"/>
  <c r="L125" i="7078" s="1"/>
  <c r="A125" i="7078"/>
  <c r="I124" i="7078"/>
  <c r="H124" i="7078"/>
  <c r="L124" i="7078" s="1"/>
  <c r="A124" i="7078"/>
  <c r="L123" i="7078"/>
  <c r="I123" i="7078"/>
  <c r="H123" i="7078"/>
  <c r="A123" i="7078"/>
  <c r="L122" i="7078"/>
  <c r="I122" i="7078"/>
  <c r="H122" i="7078"/>
  <c r="A122" i="7078"/>
  <c r="L121" i="7078"/>
  <c r="I121" i="7078"/>
  <c r="H121" i="7078"/>
  <c r="A121" i="7078"/>
  <c r="I120" i="7078"/>
  <c r="H120" i="7078"/>
  <c r="L120" i="7078" s="1"/>
  <c r="A120" i="7078"/>
  <c r="I119" i="7078"/>
  <c r="H119" i="7078"/>
  <c r="L119" i="7078" s="1"/>
  <c r="A119" i="7078"/>
  <c r="I118" i="7078"/>
  <c r="H118" i="7078"/>
  <c r="L118" i="7078" s="1"/>
  <c r="A118" i="7078"/>
  <c r="I117" i="7078"/>
  <c r="H117" i="7078"/>
  <c r="L117" i="7078" s="1"/>
  <c r="A117" i="7078"/>
  <c r="I116" i="7078"/>
  <c r="H116" i="7078"/>
  <c r="L116" i="7078" s="1"/>
  <c r="A116" i="7078"/>
  <c r="L115" i="7078"/>
  <c r="I115" i="7078"/>
  <c r="H115" i="7078"/>
  <c r="A115" i="7078"/>
  <c r="L114" i="7078"/>
  <c r="I114" i="7078"/>
  <c r="H114" i="7078"/>
  <c r="A114" i="7078"/>
  <c r="L113" i="7078"/>
  <c r="I113" i="7078"/>
  <c r="H113" i="7078"/>
  <c r="A113" i="7078"/>
  <c r="I112" i="7078"/>
  <c r="H112" i="7078"/>
  <c r="L112" i="7078" s="1"/>
  <c r="A112" i="7078"/>
  <c r="I111" i="7078"/>
  <c r="H111" i="7078"/>
  <c r="L111" i="7078" s="1"/>
  <c r="A111" i="7078"/>
  <c r="I110" i="7078"/>
  <c r="H110" i="7078"/>
  <c r="L110" i="7078" s="1"/>
  <c r="A110" i="7078"/>
  <c r="I109" i="7078"/>
  <c r="H109" i="7078"/>
  <c r="L109" i="7078" s="1"/>
  <c r="A109" i="7078"/>
  <c r="I108" i="7078"/>
  <c r="H108" i="7078"/>
  <c r="L108" i="7078" s="1"/>
  <c r="A108" i="7078"/>
  <c r="L107" i="7078"/>
  <c r="I107" i="7078"/>
  <c r="H107" i="7078"/>
  <c r="A107" i="7078"/>
  <c r="L106" i="7078"/>
  <c r="I106" i="7078"/>
  <c r="H106" i="7078"/>
  <c r="A106" i="7078"/>
  <c r="I105" i="7078"/>
  <c r="H105" i="7078"/>
  <c r="L105" i="7078" s="1"/>
  <c r="A105" i="7078"/>
  <c r="I104" i="7078"/>
  <c r="H104" i="7078"/>
  <c r="L104" i="7078" s="1"/>
  <c r="A104" i="7078"/>
  <c r="I103" i="7078"/>
  <c r="H103" i="7078"/>
  <c r="L103" i="7078" s="1"/>
  <c r="A103" i="7078"/>
  <c r="I102" i="7078"/>
  <c r="H102" i="7078"/>
  <c r="L102" i="7078" s="1"/>
  <c r="A102" i="7078"/>
  <c r="I101" i="7078"/>
  <c r="H101" i="7078"/>
  <c r="L101" i="7078" s="1"/>
  <c r="A101" i="7078"/>
  <c r="I100" i="7078"/>
  <c r="H100" i="7078"/>
  <c r="L100" i="7078" s="1"/>
  <c r="A100" i="7078"/>
  <c r="L99" i="7078"/>
  <c r="I99" i="7078"/>
  <c r="H99" i="7078"/>
  <c r="A99" i="7078"/>
  <c r="L98" i="7078"/>
  <c r="I98" i="7078"/>
  <c r="H98" i="7078"/>
  <c r="A98" i="7078"/>
  <c r="L97" i="7078"/>
  <c r="I97" i="7078"/>
  <c r="H97" i="7078"/>
  <c r="A97" i="7078"/>
  <c r="I96" i="7078"/>
  <c r="H96" i="7078"/>
  <c r="L96" i="7078" s="1"/>
  <c r="A96" i="7078"/>
  <c r="I95" i="7078"/>
  <c r="H95" i="7078"/>
  <c r="L95" i="7078" s="1"/>
  <c r="A95" i="7078"/>
  <c r="I94" i="7078"/>
  <c r="H94" i="7078"/>
  <c r="L94" i="7078" s="1"/>
  <c r="A94" i="7078"/>
  <c r="I93" i="7078"/>
  <c r="H93" i="7078"/>
  <c r="L93" i="7078" s="1"/>
  <c r="A93" i="7078"/>
  <c r="I92" i="7078"/>
  <c r="H92" i="7078"/>
  <c r="L92" i="7078" s="1"/>
  <c r="A92" i="7078"/>
  <c r="I91" i="7078"/>
  <c r="H91" i="7078"/>
  <c r="L91" i="7078" s="1"/>
  <c r="A91" i="7078"/>
  <c r="I90" i="7078"/>
  <c r="H90" i="7078"/>
  <c r="L90" i="7078" s="1"/>
  <c r="A90" i="7078"/>
  <c r="I89" i="7078"/>
  <c r="H89" i="7078"/>
  <c r="L89" i="7078" s="1"/>
  <c r="A89" i="7078"/>
  <c r="I88" i="7078"/>
  <c r="H88" i="7078"/>
  <c r="L88" i="7078" s="1"/>
  <c r="A88" i="7078"/>
  <c r="I87" i="7078"/>
  <c r="H87" i="7078"/>
  <c r="L87" i="7078" s="1"/>
  <c r="A87" i="7078"/>
  <c r="L86" i="7078"/>
  <c r="I86" i="7078"/>
  <c r="H86" i="7078"/>
  <c r="A86" i="7078"/>
  <c r="I85" i="7078"/>
  <c r="H85" i="7078"/>
  <c r="L85" i="7078" s="1"/>
  <c r="A85" i="7078"/>
  <c r="I84" i="7078"/>
  <c r="H84" i="7078"/>
  <c r="L84" i="7078" s="1"/>
  <c r="A84" i="7078"/>
  <c r="I83" i="7078"/>
  <c r="H83" i="7078"/>
  <c r="L83" i="7078" s="1"/>
  <c r="A83" i="7078"/>
  <c r="I82" i="7078"/>
  <c r="H82" i="7078"/>
  <c r="L82" i="7078" s="1"/>
  <c r="A82" i="7078"/>
  <c r="I81" i="7078"/>
  <c r="H81" i="7078"/>
  <c r="L81" i="7078" s="1"/>
  <c r="A81" i="7078"/>
  <c r="I80" i="7078"/>
  <c r="H80" i="7078"/>
  <c r="L80" i="7078" s="1"/>
  <c r="A80" i="7078"/>
  <c r="I79" i="7078"/>
  <c r="H79" i="7078"/>
  <c r="L79" i="7078" s="1"/>
  <c r="A79" i="7078"/>
  <c r="I78" i="7078"/>
  <c r="H78" i="7078"/>
  <c r="L78" i="7078" s="1"/>
  <c r="A78" i="7078"/>
  <c r="I77" i="7078"/>
  <c r="H77" i="7078"/>
  <c r="L77" i="7078" s="1"/>
  <c r="A77" i="7078"/>
  <c r="I76" i="7078"/>
  <c r="H76" i="7078"/>
  <c r="L76" i="7078" s="1"/>
  <c r="A76" i="7078"/>
  <c r="L75" i="7078"/>
  <c r="I75" i="7078"/>
  <c r="H75" i="7078"/>
  <c r="A75" i="7078"/>
  <c r="L74" i="7078"/>
  <c r="I74" i="7078"/>
  <c r="H74" i="7078"/>
  <c r="A74" i="7078"/>
  <c r="I73" i="7078"/>
  <c r="H73" i="7078"/>
  <c r="L73" i="7078" s="1"/>
  <c r="A73" i="7078"/>
  <c r="I72" i="7078"/>
  <c r="H72" i="7078"/>
  <c r="L72" i="7078" s="1"/>
  <c r="A72" i="7078"/>
  <c r="I71" i="7078"/>
  <c r="H71" i="7078"/>
  <c r="L71" i="7078" s="1"/>
  <c r="A71" i="7078"/>
  <c r="I70" i="7078"/>
  <c r="H70" i="7078"/>
  <c r="L70" i="7078" s="1"/>
  <c r="A70" i="7078"/>
  <c r="I69" i="7078"/>
  <c r="H69" i="7078"/>
  <c r="L69" i="7078" s="1"/>
  <c r="A69" i="7078"/>
  <c r="I68" i="7078"/>
  <c r="H68" i="7078"/>
  <c r="L68" i="7078" s="1"/>
  <c r="A68" i="7078"/>
  <c r="L67" i="7078"/>
  <c r="I67" i="7078"/>
  <c r="H67" i="7078"/>
  <c r="A67" i="7078"/>
  <c r="L66" i="7078"/>
  <c r="I66" i="7078"/>
  <c r="H66" i="7078"/>
  <c r="A66" i="7078"/>
  <c r="L65" i="7078"/>
  <c r="I65" i="7078"/>
  <c r="H65" i="7078"/>
  <c r="A65" i="7078"/>
  <c r="I64" i="7078"/>
  <c r="H64" i="7078"/>
  <c r="L64" i="7078" s="1"/>
  <c r="A64" i="7078"/>
  <c r="I63" i="7078"/>
  <c r="H63" i="7078"/>
  <c r="L63" i="7078" s="1"/>
  <c r="A63" i="7078"/>
  <c r="I62" i="7078"/>
  <c r="H62" i="7078"/>
  <c r="L62" i="7078" s="1"/>
  <c r="A62" i="7078"/>
  <c r="I61" i="7078"/>
  <c r="H61" i="7078"/>
  <c r="L61" i="7078" s="1"/>
  <c r="A61" i="7078"/>
  <c r="I60" i="7078"/>
  <c r="H60" i="7078"/>
  <c r="L60" i="7078" s="1"/>
  <c r="A60" i="7078"/>
  <c r="I59" i="7078"/>
  <c r="H59" i="7078"/>
  <c r="L59" i="7078" s="1"/>
  <c r="A59" i="7078"/>
  <c r="I58" i="7078"/>
  <c r="H58" i="7078"/>
  <c r="L58" i="7078" s="1"/>
  <c r="A58" i="7078"/>
  <c r="I57" i="7078"/>
  <c r="H57" i="7078"/>
  <c r="L57" i="7078" s="1"/>
  <c r="A57" i="7078"/>
  <c r="I55" i="7078"/>
  <c r="H55" i="7078"/>
  <c r="L55" i="7078" s="1"/>
  <c r="A55" i="7078"/>
  <c r="I54" i="7078"/>
  <c r="H54" i="7078"/>
  <c r="L54" i="7078" s="1"/>
  <c r="A54" i="7078"/>
  <c r="L53" i="7078"/>
  <c r="I53" i="7078"/>
  <c r="H53" i="7078"/>
  <c r="A53" i="7078"/>
  <c r="I52" i="7078"/>
  <c r="H52" i="7078"/>
  <c r="L52" i="7078" s="1"/>
  <c r="A52" i="7078"/>
  <c r="I51" i="7078"/>
  <c r="H51" i="7078"/>
  <c r="L51" i="7078" s="1"/>
  <c r="A51" i="7078"/>
  <c r="I50" i="7078"/>
  <c r="H50" i="7078"/>
  <c r="L50" i="7078" s="1"/>
  <c r="A50" i="7078"/>
  <c r="I49" i="7078"/>
  <c r="H49" i="7078"/>
  <c r="L49" i="7078" s="1"/>
  <c r="A49" i="7078"/>
  <c r="I48" i="7078"/>
  <c r="H48" i="7078"/>
  <c r="L48" i="7078" s="1"/>
  <c r="A48" i="7078"/>
  <c r="I47" i="7078"/>
  <c r="H47" i="7078"/>
  <c r="L47" i="7078" s="1"/>
  <c r="A47" i="7078"/>
  <c r="I46" i="7078"/>
  <c r="H46" i="7078"/>
  <c r="L46" i="7078" s="1"/>
  <c r="A46" i="7078"/>
  <c r="I45" i="7078"/>
  <c r="H45" i="7078"/>
  <c r="L45" i="7078" s="1"/>
  <c r="A45" i="7078"/>
  <c r="I44" i="7078"/>
  <c r="H44" i="7078"/>
  <c r="L44" i="7078" s="1"/>
  <c r="A44" i="7078"/>
  <c r="I43" i="7078"/>
  <c r="H43" i="7078"/>
  <c r="L43" i="7078" s="1"/>
  <c r="A43" i="7078"/>
  <c r="L42" i="7078"/>
  <c r="I42" i="7078"/>
  <c r="H42" i="7078"/>
  <c r="A42" i="7078"/>
  <c r="L41" i="7078"/>
  <c r="I41" i="7078"/>
  <c r="H41" i="7078"/>
  <c r="A41" i="7078"/>
  <c r="I40" i="7078"/>
  <c r="H40" i="7078"/>
  <c r="L40" i="7078" s="1"/>
  <c r="A40" i="7078"/>
  <c r="I39" i="7078"/>
  <c r="H39" i="7078"/>
  <c r="L39" i="7078" s="1"/>
  <c r="A39" i="7078"/>
  <c r="I38" i="7078"/>
  <c r="H38" i="7078"/>
  <c r="L38" i="7078" s="1"/>
  <c r="A38" i="7078"/>
  <c r="I37" i="7078"/>
  <c r="H37" i="7078"/>
  <c r="L37" i="7078" s="1"/>
  <c r="A37" i="7078"/>
  <c r="I36" i="7078"/>
  <c r="H36" i="7078"/>
  <c r="L36" i="7078" s="1"/>
  <c r="A36" i="7078"/>
  <c r="I35" i="7078"/>
  <c r="H35" i="7078"/>
  <c r="L35" i="7078" s="1"/>
  <c r="A35" i="7078"/>
  <c r="L34" i="7078"/>
  <c r="I34" i="7078"/>
  <c r="H34" i="7078"/>
  <c r="A34" i="7078"/>
  <c r="L33" i="7078"/>
  <c r="I33" i="7078"/>
  <c r="H33" i="7078"/>
  <c r="A33" i="7078"/>
  <c r="L32" i="7078"/>
  <c r="I32" i="7078"/>
  <c r="H32" i="7078"/>
  <c r="A32" i="7078"/>
  <c r="I31" i="7078"/>
  <c r="H31" i="7078"/>
  <c r="L31" i="7078" s="1"/>
  <c r="A31" i="7078"/>
  <c r="I30" i="7078"/>
  <c r="H30" i="7078"/>
  <c r="L30" i="7078" s="1"/>
  <c r="A30" i="7078"/>
  <c r="I29" i="7078"/>
  <c r="H29" i="7078"/>
  <c r="L29" i="7078" s="1"/>
  <c r="A29" i="7078"/>
  <c r="I28" i="7078"/>
  <c r="H28" i="7078"/>
  <c r="L28" i="7078" s="1"/>
  <c r="A28" i="7078"/>
  <c r="I27" i="7078"/>
  <c r="H27" i="7078"/>
  <c r="L27" i="7078" s="1"/>
  <c r="A27" i="7078"/>
  <c r="I26" i="7078"/>
  <c r="H26" i="7078"/>
  <c r="L26" i="7078" s="1"/>
  <c r="A26" i="7078"/>
  <c r="I25" i="7078"/>
  <c r="H25" i="7078"/>
  <c r="L25" i="7078" s="1"/>
  <c r="A25" i="7078"/>
  <c r="I24" i="7078"/>
  <c r="H24" i="7078"/>
  <c r="L24" i="7078" s="1"/>
  <c r="A24" i="7078"/>
  <c r="I23" i="7078"/>
  <c r="H23" i="7078"/>
  <c r="L23" i="7078" s="1"/>
  <c r="A23" i="7078"/>
  <c r="I22" i="7078"/>
  <c r="H22" i="7078"/>
  <c r="L22" i="7078" s="1"/>
  <c r="A22" i="7078"/>
  <c r="L21" i="7078"/>
  <c r="I21" i="7078"/>
  <c r="H21" i="7078"/>
  <c r="A21" i="7078"/>
  <c r="I20" i="7078"/>
  <c r="H20" i="7078"/>
  <c r="L20" i="7078" s="1"/>
  <c r="C20" i="7078"/>
  <c r="C21" i="7078" s="1"/>
  <c r="C22" i="7078" s="1"/>
  <c r="C23" i="7078" s="1"/>
  <c r="C24" i="7078" s="1"/>
  <c r="C25" i="7078" s="1"/>
  <c r="C26" i="7078" s="1"/>
  <c r="C27" i="7078" s="1"/>
  <c r="C28" i="7078" s="1"/>
  <c r="C29" i="7078" s="1"/>
  <c r="C30" i="7078" s="1"/>
  <c r="C31" i="7078" s="1"/>
  <c r="C32" i="7078" s="1"/>
  <c r="C33" i="7078" s="1"/>
  <c r="C34" i="7078" s="1"/>
  <c r="C35" i="7078" s="1"/>
  <c r="C36" i="7078" s="1"/>
  <c r="C37" i="7078" s="1"/>
  <c r="C38" i="7078" s="1"/>
  <c r="C39" i="7078" s="1"/>
  <c r="C40" i="7078" s="1"/>
  <c r="C41" i="7078" s="1"/>
  <c r="C42" i="7078" s="1"/>
  <c r="C43" i="7078" s="1"/>
  <c r="C44" i="7078" s="1"/>
  <c r="C45" i="7078" s="1"/>
  <c r="C46" i="7078" s="1"/>
  <c r="C47" i="7078" s="1"/>
  <c r="C48" i="7078" s="1"/>
  <c r="C49" i="7078" s="1"/>
  <c r="C50" i="7078" s="1"/>
  <c r="C51" i="7078" s="1"/>
  <c r="C52" i="7078" s="1"/>
  <c r="C53" i="7078" s="1"/>
  <c r="C54" i="7078" s="1"/>
  <c r="C55" i="7078" s="1"/>
  <c r="C57" i="7078" s="1"/>
  <c r="C58" i="7078" s="1"/>
  <c r="C59" i="7078" s="1"/>
  <c r="C60" i="7078" s="1"/>
  <c r="C61" i="7078" s="1"/>
  <c r="C62" i="7078" s="1"/>
  <c r="C63" i="7078" s="1"/>
  <c r="C64" i="7078" s="1"/>
  <c r="C65" i="7078" s="1"/>
  <c r="C66" i="7078" s="1"/>
  <c r="C67" i="7078" s="1"/>
  <c r="C68" i="7078" s="1"/>
  <c r="C69" i="7078" s="1"/>
  <c r="C70" i="7078" s="1"/>
  <c r="C71" i="7078" s="1"/>
  <c r="C72" i="7078" s="1"/>
  <c r="C73" i="7078" s="1"/>
  <c r="C74" i="7078" s="1"/>
  <c r="C75" i="7078" s="1"/>
  <c r="C76" i="7078" s="1"/>
  <c r="C77" i="7078" s="1"/>
  <c r="C78" i="7078" s="1"/>
  <c r="C79" i="7078" s="1"/>
  <c r="C80" i="7078" s="1"/>
  <c r="C81" i="7078" s="1"/>
  <c r="C82" i="7078" s="1"/>
  <c r="C83" i="7078" s="1"/>
  <c r="C84" i="7078" s="1"/>
  <c r="C85" i="7078" s="1"/>
  <c r="C86" i="7078" s="1"/>
  <c r="C87" i="7078" s="1"/>
  <c r="C88" i="7078" s="1"/>
  <c r="C89" i="7078" s="1"/>
  <c r="C90" i="7078" s="1"/>
  <c r="C91" i="7078" s="1"/>
  <c r="C92" i="7078" s="1"/>
  <c r="C93" i="7078" s="1"/>
  <c r="C94" i="7078" s="1"/>
  <c r="C95" i="7078" s="1"/>
  <c r="C96" i="7078" s="1"/>
  <c r="C97" i="7078" s="1"/>
  <c r="C98" i="7078" s="1"/>
  <c r="C99" i="7078" s="1"/>
  <c r="C100" i="7078" s="1"/>
  <c r="C101" i="7078" s="1"/>
  <c r="C102" i="7078" s="1"/>
  <c r="C103" i="7078" s="1"/>
  <c r="C104" i="7078" s="1"/>
  <c r="C105" i="7078" s="1"/>
  <c r="C106" i="7078" s="1"/>
  <c r="C107" i="7078" s="1"/>
  <c r="C108" i="7078" s="1"/>
  <c r="C109" i="7078" s="1"/>
  <c r="C110" i="7078" s="1"/>
  <c r="C111" i="7078" s="1"/>
  <c r="C112" i="7078" s="1"/>
  <c r="C113" i="7078" s="1"/>
  <c r="C114" i="7078" s="1"/>
  <c r="C115" i="7078" s="1"/>
  <c r="C116" i="7078" s="1"/>
  <c r="C117" i="7078" s="1"/>
  <c r="C118" i="7078" s="1"/>
  <c r="C119" i="7078" s="1"/>
  <c r="C120" i="7078" s="1"/>
  <c r="C121" i="7078" s="1"/>
  <c r="C122" i="7078" s="1"/>
  <c r="C123" i="7078" s="1"/>
  <c r="C124" i="7078" s="1"/>
  <c r="C125" i="7078" s="1"/>
  <c r="C126" i="7078" s="1"/>
  <c r="C127" i="7078" s="1"/>
  <c r="C128" i="7078" s="1"/>
  <c r="C129" i="7078" s="1"/>
  <c r="C130" i="7078" s="1"/>
  <c r="C131" i="7078" s="1"/>
  <c r="C132" i="7078" s="1"/>
  <c r="C133" i="7078" s="1"/>
  <c r="C134" i="7078" s="1"/>
  <c r="C135" i="7078" s="1"/>
  <c r="C136" i="7078" s="1"/>
  <c r="C137" i="7078" s="1"/>
  <c r="C138" i="7078" s="1"/>
  <c r="C139" i="7078" s="1"/>
  <c r="C140" i="7078" s="1"/>
  <c r="C141" i="7078" s="1"/>
  <c r="C142" i="7078" s="1"/>
  <c r="C143" i="7078" s="1"/>
  <c r="C144" i="7078" s="1"/>
  <c r="C145" i="7078" s="1"/>
  <c r="C146" i="7078" s="1"/>
  <c r="C147" i="7078" s="1"/>
  <c r="C148" i="7078" s="1"/>
  <c r="C149" i="7078" s="1"/>
  <c r="C150" i="7078" s="1"/>
  <c r="C151" i="7078" s="1"/>
  <c r="C152" i="7078" s="1"/>
  <c r="C153" i="7078" s="1"/>
  <c r="C154" i="7078" s="1"/>
  <c r="C155" i="7078" s="1"/>
  <c r="C156" i="7078" s="1"/>
  <c r="C157" i="7078" s="1"/>
  <c r="C158" i="7078" s="1"/>
  <c r="C159" i="7078" s="1"/>
  <c r="C160" i="7078" s="1"/>
  <c r="C161" i="7078" s="1"/>
  <c r="C162" i="7078" s="1"/>
  <c r="C163" i="7078" s="1"/>
  <c r="C164" i="7078" s="1"/>
  <c r="C165" i="7078" s="1"/>
  <c r="C166" i="7078" s="1"/>
  <c r="C167" i="7078" s="1"/>
  <c r="C168" i="7078" s="1"/>
  <c r="C169" i="7078" s="1"/>
  <c r="C170" i="7078" s="1"/>
  <c r="C171" i="7078" s="1"/>
  <c r="C172" i="7078" s="1"/>
  <c r="C173" i="7078" s="1"/>
  <c r="C174" i="7078" s="1"/>
  <c r="C175" i="7078" s="1"/>
  <c r="C176" i="7078" s="1"/>
  <c r="C177" i="7078" s="1"/>
  <c r="C178" i="7078" s="1"/>
  <c r="C179" i="7078" s="1"/>
  <c r="C180" i="7078" s="1"/>
  <c r="C181" i="7078" s="1"/>
  <c r="C182" i="7078" s="1"/>
  <c r="C183" i="7078" s="1"/>
  <c r="C184" i="7078" s="1"/>
  <c r="C185" i="7078" s="1"/>
  <c r="C186" i="7078" s="1"/>
  <c r="C187" i="7078" s="1"/>
  <c r="C188" i="7078" s="1"/>
  <c r="C189" i="7078" s="1"/>
  <c r="C190" i="7078" s="1"/>
  <c r="C191" i="7078" s="1"/>
  <c r="C192" i="7078" s="1"/>
  <c r="C193" i="7078" s="1"/>
  <c r="C194" i="7078" s="1"/>
  <c r="C195" i="7078" s="1"/>
  <c r="C196" i="7078" s="1"/>
  <c r="C197" i="7078" s="1"/>
  <c r="C198" i="7078" s="1"/>
  <c r="C199" i="7078" s="1"/>
  <c r="C200" i="7078" s="1"/>
  <c r="C201" i="7078" s="1"/>
  <c r="C202" i="7078" s="1"/>
  <c r="C203" i="7078" s="1"/>
  <c r="C204" i="7078" s="1"/>
  <c r="C205" i="7078" s="1"/>
  <c r="C206" i="7078" s="1"/>
  <c r="C207" i="7078" s="1"/>
  <c r="C208" i="7078" s="1"/>
  <c r="C209" i="7078" s="1"/>
  <c r="C210" i="7078" s="1"/>
  <c r="C211" i="7078" s="1"/>
  <c r="C212" i="7078" s="1"/>
  <c r="C213" i="7078" s="1"/>
  <c r="C214" i="7078" s="1"/>
  <c r="C215" i="7078" s="1"/>
  <c r="C216" i="7078" s="1"/>
  <c r="C217" i="7078" s="1"/>
  <c r="C218" i="7078" s="1"/>
  <c r="C219" i="7078" s="1"/>
  <c r="C220" i="7078" s="1"/>
  <c r="C221" i="7078" s="1"/>
  <c r="C222" i="7078" s="1"/>
  <c r="C223" i="7078" s="1"/>
  <c r="C224" i="7078" s="1"/>
  <c r="C225" i="7078" s="1"/>
  <c r="C226" i="7078" s="1"/>
  <c r="C227" i="7078" s="1"/>
  <c r="C228" i="7078" s="1"/>
  <c r="C229" i="7078" s="1"/>
  <c r="C230" i="7078" s="1"/>
  <c r="C231" i="7078" s="1"/>
  <c r="C232" i="7078" s="1"/>
  <c r="C233" i="7078" s="1"/>
  <c r="C234" i="7078" s="1"/>
  <c r="C235" i="7078" s="1"/>
  <c r="C236" i="7078" s="1"/>
  <c r="C237" i="7078" s="1"/>
  <c r="C238" i="7078" s="1"/>
  <c r="C239" i="7078" s="1"/>
  <c r="C240" i="7078" s="1"/>
  <c r="C241" i="7078" s="1"/>
  <c r="C242" i="7078" s="1"/>
  <c r="C243" i="7078" s="1"/>
  <c r="C244" i="7078" s="1"/>
  <c r="C245" i="7078" s="1"/>
  <c r="C246" i="7078" s="1"/>
  <c r="C247" i="7078" s="1"/>
  <c r="C248" i="7078" s="1"/>
  <c r="C249" i="7078" s="1"/>
  <c r="C250" i="7078" s="1"/>
  <c r="C251" i="7078" s="1"/>
  <c r="C252" i="7078" s="1"/>
  <c r="C253" i="7078" s="1"/>
  <c r="C254" i="7078" s="1"/>
  <c r="C255" i="7078" s="1"/>
  <c r="C256" i="7078" s="1"/>
  <c r="C257" i="7078" s="1"/>
  <c r="C258" i="7078" s="1"/>
  <c r="C259" i="7078" s="1"/>
  <c r="C260" i="7078" s="1"/>
  <c r="C261" i="7078" s="1"/>
  <c r="C262" i="7078" s="1"/>
  <c r="C263" i="7078" s="1"/>
  <c r="C264" i="7078" s="1"/>
  <c r="C265" i="7078" s="1"/>
  <c r="C266" i="7078" s="1"/>
  <c r="C267" i="7078" s="1"/>
  <c r="C268" i="7078" s="1"/>
  <c r="C269" i="7078" s="1"/>
  <c r="C270" i="7078" s="1"/>
  <c r="C271" i="7078" s="1"/>
  <c r="C272" i="7078" s="1"/>
  <c r="C273" i="7078" s="1"/>
  <c r="C274" i="7078" s="1"/>
  <c r="C275" i="7078" s="1"/>
  <c r="C276" i="7078" s="1"/>
  <c r="C277" i="7078" s="1"/>
  <c r="C278" i="7078" s="1"/>
  <c r="C279" i="7078" s="1"/>
  <c r="C280" i="7078" s="1"/>
  <c r="C281" i="7078" s="1"/>
  <c r="C282" i="7078" s="1"/>
  <c r="C283" i="7078" s="1"/>
  <c r="C284" i="7078" s="1"/>
  <c r="C285" i="7078" s="1"/>
  <c r="C286" i="7078" s="1"/>
  <c r="C287" i="7078" s="1"/>
  <c r="C288" i="7078" s="1"/>
  <c r="C289" i="7078" s="1"/>
  <c r="C290" i="7078" s="1"/>
  <c r="C291" i="7078" s="1"/>
  <c r="C292" i="7078" s="1"/>
  <c r="C293" i="7078" s="1"/>
  <c r="C294" i="7078" s="1"/>
  <c r="C295" i="7078" s="1"/>
  <c r="C296" i="7078" s="1"/>
  <c r="C297" i="7078" s="1"/>
  <c r="C298" i="7078" s="1"/>
  <c r="C299" i="7078" s="1"/>
  <c r="C300" i="7078" s="1"/>
  <c r="C301" i="7078" s="1"/>
  <c r="C302" i="7078" s="1"/>
  <c r="C303" i="7078" s="1"/>
  <c r="C304" i="7078" s="1"/>
  <c r="C305" i="7078" s="1"/>
  <c r="C306" i="7078" s="1"/>
  <c r="C307" i="7078" s="1"/>
  <c r="C308" i="7078" s="1"/>
  <c r="C309" i="7078" s="1"/>
  <c r="C310" i="7078" s="1"/>
  <c r="C311" i="7078" s="1"/>
  <c r="C312" i="7078" s="1"/>
  <c r="C313" i="7078" s="1"/>
  <c r="C314" i="7078" s="1"/>
  <c r="C315" i="7078" s="1"/>
  <c r="C316" i="7078" s="1"/>
  <c r="C317" i="7078" s="1"/>
  <c r="C318" i="7078" s="1"/>
  <c r="C319" i="7078" s="1"/>
  <c r="C320" i="7078" s="1"/>
  <c r="C321" i="7078" s="1"/>
  <c r="C322" i="7078" s="1"/>
  <c r="C323" i="7078" s="1"/>
  <c r="C324" i="7078" s="1"/>
  <c r="C325" i="7078" s="1"/>
  <c r="C326" i="7078" s="1"/>
  <c r="C327" i="7078" s="1"/>
  <c r="C328" i="7078" s="1"/>
  <c r="C329" i="7078" s="1"/>
  <c r="C330" i="7078" s="1"/>
  <c r="C331" i="7078" s="1"/>
  <c r="C332" i="7078" s="1"/>
  <c r="C333" i="7078" s="1"/>
  <c r="C334" i="7078" s="1"/>
  <c r="C335" i="7078" s="1"/>
  <c r="C336" i="7078" s="1"/>
  <c r="C337" i="7078" s="1"/>
  <c r="C338" i="7078" s="1"/>
  <c r="C339" i="7078" s="1"/>
  <c r="C340" i="7078" s="1"/>
  <c r="C341" i="7078" s="1"/>
  <c r="C342" i="7078" s="1"/>
  <c r="C343" i="7078" s="1"/>
  <c r="C344" i="7078" s="1"/>
  <c r="C345" i="7078" s="1"/>
  <c r="C346" i="7078" s="1"/>
  <c r="C347" i="7078" s="1"/>
  <c r="C348" i="7078" s="1"/>
  <c r="C349" i="7078" s="1"/>
  <c r="C350" i="7078" s="1"/>
  <c r="C351" i="7078" s="1"/>
  <c r="C352" i="7078" s="1"/>
  <c r="C353" i="7078" s="1"/>
  <c r="C354" i="7078" s="1"/>
  <c r="C355" i="7078" s="1"/>
  <c r="C356" i="7078" s="1"/>
  <c r="C357" i="7078" s="1"/>
  <c r="C358" i="7078" s="1"/>
  <c r="C359" i="7078" s="1"/>
  <c r="C360" i="7078" s="1"/>
  <c r="C361" i="7078" s="1"/>
  <c r="C362" i="7078" s="1"/>
  <c r="C363" i="7078" s="1"/>
  <c r="C364" i="7078" s="1"/>
  <c r="C365" i="7078" s="1"/>
  <c r="C366" i="7078" s="1"/>
  <c r="C367" i="7078" s="1"/>
  <c r="C368" i="7078" s="1"/>
  <c r="C369" i="7078" s="1"/>
  <c r="C370" i="7078" s="1"/>
  <c r="C371" i="7078" s="1"/>
  <c r="C372" i="7078" s="1"/>
  <c r="C373" i="7078" s="1"/>
  <c r="C374" i="7078" s="1"/>
  <c r="C375" i="7078" s="1"/>
  <c r="C376" i="7078" s="1"/>
  <c r="C377" i="7078" s="1"/>
  <c r="C378" i="7078" s="1"/>
  <c r="C379" i="7078" s="1"/>
  <c r="C380" i="7078" s="1"/>
  <c r="C381" i="7078" s="1"/>
  <c r="C382" i="7078" s="1"/>
  <c r="C383" i="7078" s="1"/>
  <c r="C384" i="7078" s="1"/>
  <c r="C385" i="7078" s="1"/>
  <c r="C386" i="7078" s="1"/>
  <c r="C387" i="7078" s="1"/>
  <c r="C388" i="7078" s="1"/>
  <c r="C389" i="7078" s="1"/>
  <c r="C390" i="7078" s="1"/>
  <c r="C391" i="7078" s="1"/>
  <c r="C392" i="7078" s="1"/>
  <c r="C393" i="7078" s="1"/>
  <c r="C394" i="7078" s="1"/>
  <c r="C395" i="7078" s="1"/>
  <c r="C396" i="7078" s="1"/>
  <c r="C397" i="7078" s="1"/>
  <c r="C398" i="7078" s="1"/>
  <c r="C399" i="7078" s="1"/>
  <c r="C400" i="7078" s="1"/>
  <c r="C401" i="7078" s="1"/>
  <c r="C402" i="7078" s="1"/>
  <c r="C403" i="7078" s="1"/>
  <c r="C404" i="7078" s="1"/>
  <c r="C405" i="7078" s="1"/>
  <c r="C406" i="7078" s="1"/>
  <c r="C407" i="7078" s="1"/>
  <c r="C408" i="7078" s="1"/>
  <c r="C409" i="7078" s="1"/>
  <c r="C410" i="7078" s="1"/>
  <c r="C411" i="7078" s="1"/>
  <c r="C412" i="7078" s="1"/>
  <c r="C413" i="7078" s="1"/>
  <c r="C414" i="7078" s="1"/>
  <c r="C415" i="7078" s="1"/>
  <c r="C416" i="7078" s="1"/>
  <c r="C417" i="7078" s="1"/>
  <c r="C418" i="7078" s="1"/>
  <c r="C419" i="7078" s="1"/>
  <c r="C420" i="7078" s="1"/>
  <c r="C421" i="7078" s="1"/>
  <c r="C422" i="7078" s="1"/>
  <c r="C423" i="7078" s="1"/>
  <c r="C424" i="7078" s="1"/>
  <c r="C425" i="7078" s="1"/>
  <c r="C426" i="7078" s="1"/>
  <c r="C427" i="7078" s="1"/>
  <c r="C428" i="7078" s="1"/>
  <c r="C429" i="7078" s="1"/>
  <c r="C430" i="7078" s="1"/>
  <c r="C431" i="7078" s="1"/>
  <c r="C432" i="7078" s="1"/>
  <c r="C433" i="7078" s="1"/>
  <c r="C434" i="7078" s="1"/>
  <c r="C435" i="7078" s="1"/>
  <c r="C436" i="7078" s="1"/>
  <c r="C437" i="7078" s="1"/>
  <c r="C438" i="7078" s="1"/>
  <c r="C439" i="7078" s="1"/>
  <c r="C440" i="7078" s="1"/>
  <c r="C441" i="7078" s="1"/>
  <c r="C442" i="7078" s="1"/>
  <c r="C443" i="7078" s="1"/>
  <c r="C444" i="7078" s="1"/>
  <c r="C445" i="7078" s="1"/>
  <c r="C446" i="7078" s="1"/>
  <c r="C447" i="7078" s="1"/>
  <c r="C448" i="7078" s="1"/>
  <c r="C449" i="7078" s="1"/>
  <c r="C450" i="7078" s="1"/>
  <c r="C451" i="7078" s="1"/>
  <c r="C452" i="7078" s="1"/>
  <c r="C453" i="7078" s="1"/>
  <c r="C454" i="7078" s="1"/>
  <c r="C455" i="7078" s="1"/>
  <c r="C456" i="7078" s="1"/>
  <c r="C457" i="7078" s="1"/>
  <c r="C458" i="7078" s="1"/>
  <c r="C459" i="7078" s="1"/>
  <c r="C460" i="7078" s="1"/>
  <c r="C461" i="7078" s="1"/>
  <c r="C462" i="7078" s="1"/>
  <c r="C463" i="7078" s="1"/>
  <c r="C464" i="7078" s="1"/>
  <c r="C465" i="7078" s="1"/>
  <c r="C466" i="7078" s="1"/>
  <c r="C467" i="7078" s="1"/>
  <c r="C468" i="7078" s="1"/>
  <c r="C469" i="7078" s="1"/>
  <c r="C470" i="7078" s="1"/>
  <c r="C471" i="7078" s="1"/>
  <c r="C472" i="7078" s="1"/>
  <c r="C473" i="7078" s="1"/>
  <c r="C474" i="7078" s="1"/>
  <c r="C475" i="7078" s="1"/>
  <c r="C476" i="7078" s="1"/>
  <c r="C477" i="7078" s="1"/>
  <c r="C478" i="7078" s="1"/>
  <c r="C479" i="7078" s="1"/>
  <c r="C480" i="7078" s="1"/>
  <c r="C481" i="7078" s="1"/>
  <c r="C482" i="7078" s="1"/>
  <c r="C483" i="7078" s="1"/>
  <c r="C484" i="7078" s="1"/>
  <c r="C485" i="7078" s="1"/>
  <c r="C486" i="7078" s="1"/>
  <c r="C487" i="7078" s="1"/>
  <c r="C488" i="7078" s="1"/>
  <c r="C489" i="7078" s="1"/>
  <c r="C490" i="7078" s="1"/>
  <c r="C491" i="7078" s="1"/>
  <c r="C492" i="7078" s="1"/>
  <c r="C493" i="7078" s="1"/>
  <c r="C494" i="7078" s="1"/>
  <c r="C495" i="7078" s="1"/>
  <c r="C496" i="7078" s="1"/>
  <c r="C497" i="7078" s="1"/>
  <c r="C498" i="7078" s="1"/>
  <c r="C499" i="7078" s="1"/>
  <c r="C500" i="7078" s="1"/>
  <c r="C501" i="7078" s="1"/>
  <c r="C502" i="7078" s="1"/>
  <c r="C503" i="7078" s="1"/>
  <c r="C504" i="7078" s="1"/>
  <c r="C505" i="7078" s="1"/>
  <c r="C506" i="7078" s="1"/>
  <c r="C507" i="7078" s="1"/>
  <c r="C508" i="7078" s="1"/>
  <c r="C509" i="7078" s="1"/>
  <c r="C510" i="7078" s="1"/>
  <c r="C511" i="7078" s="1"/>
  <c r="C512" i="7078" s="1"/>
  <c r="C513" i="7078" s="1"/>
  <c r="C514" i="7078" s="1"/>
  <c r="C515" i="7078" s="1"/>
  <c r="C516" i="7078" s="1"/>
  <c r="C517" i="7078" s="1"/>
  <c r="C518" i="7078" s="1"/>
  <c r="C519" i="7078" s="1"/>
  <c r="C520" i="7078" s="1"/>
  <c r="C521" i="7078" s="1"/>
  <c r="C522" i="7078" s="1"/>
  <c r="C523" i="7078" s="1"/>
  <c r="C524" i="7078" s="1"/>
  <c r="C525" i="7078" s="1"/>
  <c r="C526" i="7078" s="1"/>
  <c r="C527" i="7078" s="1"/>
  <c r="C528" i="7078" s="1"/>
  <c r="C529" i="7078" s="1"/>
  <c r="C530" i="7078" s="1"/>
  <c r="C531" i="7078" s="1"/>
  <c r="C532" i="7078" s="1"/>
  <c r="C533" i="7078" s="1"/>
  <c r="C534" i="7078" s="1"/>
  <c r="C535" i="7078" s="1"/>
  <c r="C536" i="7078" s="1"/>
  <c r="C537" i="7078" s="1"/>
  <c r="C538" i="7078" s="1"/>
  <c r="C539" i="7078" s="1"/>
  <c r="C540" i="7078" s="1"/>
  <c r="C541" i="7078" s="1"/>
  <c r="C542" i="7078" s="1"/>
  <c r="C543" i="7078" s="1"/>
  <c r="C544" i="7078" s="1"/>
  <c r="C545" i="7078" s="1"/>
  <c r="C546" i="7078" s="1"/>
  <c r="C547" i="7078" s="1"/>
  <c r="C548" i="7078" s="1"/>
  <c r="C549" i="7078" s="1"/>
  <c r="C550" i="7078" s="1"/>
  <c r="C551" i="7078" s="1"/>
  <c r="C552" i="7078" s="1"/>
  <c r="C553" i="7078" s="1"/>
  <c r="C554" i="7078" s="1"/>
  <c r="C555" i="7078" s="1"/>
  <c r="C556" i="7078" s="1"/>
  <c r="C557" i="7078" s="1"/>
  <c r="C558" i="7078" s="1"/>
  <c r="C559" i="7078" s="1"/>
  <c r="C560" i="7078" s="1"/>
  <c r="C561" i="7078" s="1"/>
  <c r="C562" i="7078" s="1"/>
  <c r="C563" i="7078" s="1"/>
  <c r="C564" i="7078" s="1"/>
  <c r="C565" i="7078" s="1"/>
  <c r="C566" i="7078" s="1"/>
  <c r="C567" i="7078" s="1"/>
  <c r="C568" i="7078" s="1"/>
  <c r="C569" i="7078" s="1"/>
  <c r="C570" i="7078" s="1"/>
  <c r="C571" i="7078" s="1"/>
  <c r="C572" i="7078" s="1"/>
  <c r="C573" i="7078" s="1"/>
  <c r="C574" i="7078" s="1"/>
  <c r="C575" i="7078" s="1"/>
  <c r="C576" i="7078" s="1"/>
  <c r="C577" i="7078" s="1"/>
  <c r="C578" i="7078" s="1"/>
  <c r="C579" i="7078" s="1"/>
  <c r="C580" i="7078" s="1"/>
  <c r="C581" i="7078" s="1"/>
  <c r="C582" i="7078" s="1"/>
  <c r="C583" i="7078" s="1"/>
  <c r="C584" i="7078" s="1"/>
  <c r="C585" i="7078" s="1"/>
  <c r="C586" i="7078" s="1"/>
  <c r="C587" i="7078" s="1"/>
  <c r="C588" i="7078" s="1"/>
  <c r="C589" i="7078" s="1"/>
  <c r="C590" i="7078" s="1"/>
  <c r="C591" i="7078" s="1"/>
  <c r="C592" i="7078" s="1"/>
  <c r="C593" i="7078" s="1"/>
  <c r="C594" i="7078" s="1"/>
  <c r="C595" i="7078" s="1"/>
  <c r="C596" i="7078" s="1"/>
  <c r="C597" i="7078" s="1"/>
  <c r="C598" i="7078" s="1"/>
  <c r="C599" i="7078" s="1"/>
  <c r="C600" i="7078" s="1"/>
  <c r="C601" i="7078" s="1"/>
  <c r="C602" i="7078" s="1"/>
  <c r="C603" i="7078" s="1"/>
  <c r="C604" i="7078" s="1"/>
  <c r="C605" i="7078" s="1"/>
  <c r="C606" i="7078" s="1"/>
  <c r="C607" i="7078" s="1"/>
  <c r="C608" i="7078" s="1"/>
  <c r="C609" i="7078" s="1"/>
  <c r="C610" i="7078" s="1"/>
  <c r="C611" i="7078" s="1"/>
  <c r="C612" i="7078" s="1"/>
  <c r="C613" i="7078" s="1"/>
  <c r="C614" i="7078" s="1"/>
  <c r="C615" i="7078" s="1"/>
  <c r="C616" i="7078" s="1"/>
  <c r="C617" i="7078" s="1"/>
  <c r="C618" i="7078" s="1"/>
  <c r="C619" i="7078" s="1"/>
  <c r="C620" i="7078" s="1"/>
  <c r="C621" i="7078" s="1"/>
  <c r="C622" i="7078" s="1"/>
  <c r="C623" i="7078" s="1"/>
  <c r="C624" i="7078" s="1"/>
  <c r="C625" i="7078" s="1"/>
  <c r="C626" i="7078" s="1"/>
  <c r="C627" i="7078" s="1"/>
  <c r="C628" i="7078" s="1"/>
  <c r="C629" i="7078" s="1"/>
  <c r="C630" i="7078" s="1"/>
  <c r="C631" i="7078" s="1"/>
  <c r="C632" i="7078" s="1"/>
  <c r="C633" i="7078" s="1"/>
  <c r="C634" i="7078" s="1"/>
  <c r="C635" i="7078" s="1"/>
  <c r="C636" i="7078" s="1"/>
  <c r="C637" i="7078" s="1"/>
  <c r="C638" i="7078" s="1"/>
  <c r="C639" i="7078" s="1"/>
  <c r="C640" i="7078" s="1"/>
  <c r="C641" i="7078" s="1"/>
  <c r="C642" i="7078" s="1"/>
  <c r="C643" i="7078" s="1"/>
  <c r="C644" i="7078" s="1"/>
  <c r="C645" i="7078" s="1"/>
  <c r="C646" i="7078" s="1"/>
  <c r="C647" i="7078" s="1"/>
  <c r="C648" i="7078" s="1"/>
  <c r="C649" i="7078" s="1"/>
  <c r="C650" i="7078" s="1"/>
  <c r="C651" i="7078" s="1"/>
  <c r="C652" i="7078" s="1"/>
  <c r="C653" i="7078" s="1"/>
  <c r="C654" i="7078" s="1"/>
  <c r="C655" i="7078" s="1"/>
  <c r="C656" i="7078" s="1"/>
  <c r="C657" i="7078" s="1"/>
  <c r="C658" i="7078" s="1"/>
  <c r="C659" i="7078" s="1"/>
  <c r="C660" i="7078" s="1"/>
  <c r="C661" i="7078" s="1"/>
  <c r="C662" i="7078" s="1"/>
  <c r="C663" i="7078" s="1"/>
  <c r="C664" i="7078" s="1"/>
  <c r="C665" i="7078" s="1"/>
  <c r="C666" i="7078" s="1"/>
  <c r="C667" i="7078" s="1"/>
  <c r="C668" i="7078" s="1"/>
  <c r="C669" i="7078" s="1"/>
  <c r="C670" i="7078" s="1"/>
  <c r="C671" i="7078" s="1"/>
  <c r="C672" i="7078" s="1"/>
  <c r="C673" i="7078" s="1"/>
  <c r="C674" i="7078" s="1"/>
  <c r="C675" i="7078" s="1"/>
  <c r="C676" i="7078" s="1"/>
  <c r="C677" i="7078" s="1"/>
  <c r="C678" i="7078" s="1"/>
  <c r="C679" i="7078" s="1"/>
  <c r="C680" i="7078" s="1"/>
  <c r="C681" i="7078" s="1"/>
  <c r="C682" i="7078" s="1"/>
  <c r="C683" i="7078" s="1"/>
  <c r="C684" i="7078" s="1"/>
  <c r="C685" i="7078" s="1"/>
  <c r="C686" i="7078" s="1"/>
  <c r="C687" i="7078" s="1"/>
  <c r="C688" i="7078" s="1"/>
  <c r="C689" i="7078" s="1"/>
  <c r="C690" i="7078" s="1"/>
  <c r="C691" i="7078" s="1"/>
  <c r="C692" i="7078" s="1"/>
  <c r="C693" i="7078" s="1"/>
  <c r="C694" i="7078" s="1"/>
  <c r="C695" i="7078" s="1"/>
  <c r="C696" i="7078" s="1"/>
  <c r="C697" i="7078" s="1"/>
  <c r="C698" i="7078" s="1"/>
  <c r="C699" i="7078" s="1"/>
  <c r="C700" i="7078" s="1"/>
  <c r="C701" i="7078" s="1"/>
  <c r="C702" i="7078" s="1"/>
  <c r="C703" i="7078" s="1"/>
  <c r="C704" i="7078" s="1"/>
  <c r="C705" i="7078" s="1"/>
  <c r="C706" i="7078" s="1"/>
  <c r="C707" i="7078" s="1"/>
  <c r="C708" i="7078" s="1"/>
  <c r="C709" i="7078" s="1"/>
  <c r="C710" i="7078" s="1"/>
  <c r="C711" i="7078" s="1"/>
  <c r="C712" i="7078" s="1"/>
  <c r="C713" i="7078" s="1"/>
  <c r="C714" i="7078" s="1"/>
  <c r="C715" i="7078" s="1"/>
  <c r="C716" i="7078" s="1"/>
  <c r="C717" i="7078" s="1"/>
  <c r="C718" i="7078" s="1"/>
  <c r="C719" i="7078" s="1"/>
  <c r="C720" i="7078" s="1"/>
  <c r="C721" i="7078" s="1"/>
  <c r="C722" i="7078" s="1"/>
  <c r="C723" i="7078" s="1"/>
  <c r="C724" i="7078" s="1"/>
  <c r="C725" i="7078" s="1"/>
  <c r="C726" i="7078" s="1"/>
  <c r="C727" i="7078" s="1"/>
  <c r="C728" i="7078" s="1"/>
  <c r="C729" i="7078" s="1"/>
  <c r="C730" i="7078" s="1"/>
  <c r="C731" i="7078" s="1"/>
  <c r="C732" i="7078" s="1"/>
  <c r="C733" i="7078" s="1"/>
  <c r="C734" i="7078" s="1"/>
  <c r="C735" i="7078" s="1"/>
  <c r="C736" i="7078" s="1"/>
  <c r="C737" i="7078" s="1"/>
  <c r="C738" i="7078" s="1"/>
  <c r="C739" i="7078" s="1"/>
  <c r="C740" i="7078" s="1"/>
  <c r="C741" i="7078" s="1"/>
  <c r="C742" i="7078" s="1"/>
  <c r="C743" i="7078" s="1"/>
  <c r="C744" i="7078" s="1"/>
  <c r="C745" i="7078" s="1"/>
  <c r="C746" i="7078" s="1"/>
  <c r="C747" i="7078" s="1"/>
  <c r="C748" i="7078" s="1"/>
  <c r="C749" i="7078" s="1"/>
  <c r="C750" i="7078" s="1"/>
  <c r="C751" i="7078" s="1"/>
  <c r="C752" i="7078" s="1"/>
  <c r="C753" i="7078" s="1"/>
  <c r="C754" i="7078" s="1"/>
  <c r="C755" i="7078" s="1"/>
  <c r="C756" i="7078" s="1"/>
  <c r="C757" i="7078" s="1"/>
  <c r="C758" i="7078" s="1"/>
  <c r="C759" i="7078" s="1"/>
  <c r="C760" i="7078" s="1"/>
  <c r="C761" i="7078" s="1"/>
  <c r="C762" i="7078" s="1"/>
  <c r="C763" i="7078" s="1"/>
  <c r="C764" i="7078" s="1"/>
  <c r="C765" i="7078" s="1"/>
  <c r="C766" i="7078" s="1"/>
  <c r="C767" i="7078" s="1"/>
  <c r="C768" i="7078" s="1"/>
  <c r="C769" i="7078" s="1"/>
  <c r="C770" i="7078" s="1"/>
  <c r="C771" i="7078" s="1"/>
  <c r="C772" i="7078" s="1"/>
  <c r="C773" i="7078" s="1"/>
  <c r="C774" i="7078" s="1"/>
  <c r="C775" i="7078" s="1"/>
  <c r="C776" i="7078" s="1"/>
  <c r="C777" i="7078" s="1"/>
  <c r="C778" i="7078" s="1"/>
  <c r="C779" i="7078" s="1"/>
  <c r="C780" i="7078" s="1"/>
  <c r="C781" i="7078" s="1"/>
  <c r="C782" i="7078" s="1"/>
  <c r="C783" i="7078" s="1"/>
  <c r="C784" i="7078" s="1"/>
  <c r="C785" i="7078" s="1"/>
  <c r="C786" i="7078" s="1"/>
  <c r="C787" i="7078" s="1"/>
  <c r="C788" i="7078" s="1"/>
  <c r="C789" i="7078" s="1"/>
  <c r="C790" i="7078" s="1"/>
  <c r="C791" i="7078" s="1"/>
  <c r="C792" i="7078" s="1"/>
  <c r="C793" i="7078" s="1"/>
  <c r="C794" i="7078" s="1"/>
  <c r="C795" i="7078" s="1"/>
  <c r="A20" i="7078"/>
  <c r="I19" i="7078"/>
  <c r="H19" i="7078"/>
  <c r="L19" i="7078" s="1"/>
  <c r="A19" i="7078"/>
  <c r="I17" i="7078"/>
  <c r="H17" i="7078"/>
  <c r="L17" i="7078" s="1"/>
  <c r="A17" i="7078"/>
  <c r="I16" i="7078"/>
  <c r="H16" i="7078"/>
  <c r="L16" i="7078" s="1"/>
  <c r="A16" i="7078"/>
  <c r="I15" i="7078"/>
  <c r="H15" i="7078"/>
  <c r="L15" i="7078" s="1"/>
  <c r="A15" i="7078"/>
  <c r="I14" i="7078"/>
  <c r="H14" i="7078"/>
  <c r="L14" i="7078" s="1"/>
  <c r="A14" i="7078"/>
  <c r="I13" i="7078"/>
  <c r="H13" i="7078"/>
  <c r="L13" i="7078" s="1"/>
  <c r="A13" i="7078"/>
  <c r="I12" i="7078"/>
  <c r="H12" i="7078"/>
  <c r="L12" i="7078" s="1"/>
  <c r="A12" i="7078"/>
  <c r="L11" i="7078"/>
  <c r="I11" i="7078"/>
  <c r="H11" i="7078"/>
  <c r="A11" i="7078"/>
  <c r="I10" i="7078"/>
  <c r="H10" i="7078"/>
  <c r="L10" i="7078" s="1"/>
  <c r="A10" i="7078"/>
  <c r="I9" i="7078"/>
  <c r="H9" i="7078"/>
  <c r="L9" i="7078" s="1"/>
  <c r="A9" i="7078"/>
  <c r="I8" i="7078"/>
  <c r="H8" i="7078"/>
  <c r="L8" i="7078" s="1"/>
  <c r="A8" i="7078"/>
  <c r="I7" i="7078"/>
  <c r="H7" i="7078"/>
  <c r="L7" i="7078" s="1"/>
  <c r="A7" i="7078"/>
  <c r="I6" i="7078"/>
  <c r="H6" i="7078"/>
  <c r="L6" i="7078" s="1"/>
  <c r="A6" i="7078"/>
  <c r="I5" i="7078"/>
  <c r="H5" i="7078"/>
  <c r="L5" i="7078" s="1"/>
  <c r="C5" i="7078"/>
  <c r="C6" i="7078" s="1"/>
  <c r="C7" i="7078" s="1"/>
  <c r="C8" i="7078" s="1"/>
  <c r="C9" i="7078" s="1"/>
  <c r="C10" i="7078" s="1"/>
  <c r="C11" i="7078" s="1"/>
  <c r="C12" i="7078" s="1"/>
  <c r="C13" i="7078" s="1"/>
  <c r="C14" i="7078" s="1"/>
  <c r="C15" i="7078" s="1"/>
  <c r="C16" i="7078" s="1"/>
  <c r="C17" i="7078" s="1"/>
  <c r="A5" i="7078"/>
  <c r="I4" i="7078"/>
  <c r="H4" i="7078"/>
  <c r="L4" i="7078" s="1"/>
  <c r="A4" i="7078"/>
  <c r="I3" i="7078"/>
  <c r="H3" i="7078"/>
  <c r="L3" i="7078" s="1"/>
  <c r="C3" i="7078"/>
  <c r="C4" i="7078" s="1"/>
  <c r="A3" i="7078"/>
  <c r="I2" i="7078"/>
  <c r="H2" i="7078"/>
  <c r="A2" i="7078"/>
  <c r="L2" i="7078" l="1"/>
  <c r="L539" i="6847"/>
  <c r="L528" i="6847"/>
  <c r="L521" i="6847"/>
  <c r="L538" i="6847"/>
  <c r="L537" i="6847"/>
  <c r="L534" i="6847"/>
  <c r="L525" i="6847"/>
  <c r="L514" i="6847"/>
  <c r="L526" i="6847"/>
  <c r="L517" i="6847"/>
  <c r="L529" i="6847"/>
  <c r="L518" i="6847"/>
  <c r="L522" i="6847"/>
  <c r="L531" i="6847"/>
  <c r="L535" i="6847"/>
  <c r="L532" i="6847"/>
  <c r="L523" i="6847"/>
  <c r="L536" i="6847"/>
  <c r="L524" i="6847"/>
  <c r="L515" i="6847"/>
  <c r="L530" i="6847"/>
  <c r="L533" i="6847"/>
  <c r="L520" i="6847"/>
  <c r="L527" i="6847"/>
  <c r="L516" i="6847"/>
  <c r="L519" i="6847"/>
  <c r="L346" i="6847"/>
  <c r="L363" i="6847"/>
  <c r="L379" i="6847"/>
  <c r="L395" i="6847"/>
  <c r="L411" i="6847"/>
  <c r="L427" i="6847"/>
  <c r="L443" i="6847"/>
  <c r="L459" i="6847"/>
  <c r="L475" i="6847"/>
  <c r="L491" i="6847"/>
  <c r="L507" i="6847"/>
  <c r="L272" i="6847"/>
  <c r="L280" i="6847"/>
  <c r="L288" i="6847"/>
  <c r="L296" i="6847"/>
  <c r="L304" i="6847"/>
  <c r="L312" i="6847"/>
  <c r="L320" i="6847"/>
  <c r="L328" i="6847"/>
  <c r="L378" i="6847"/>
  <c r="L343" i="6847"/>
  <c r="L301" i="6847"/>
  <c r="L426" i="6847"/>
  <c r="L498" i="6847"/>
  <c r="L273" i="6847"/>
  <c r="L394" i="6847"/>
  <c r="L410" i="6847"/>
  <c r="L458" i="6847"/>
  <c r="L490" i="6847"/>
  <c r="L333" i="6847"/>
  <c r="L269" i="6847"/>
  <c r="L285" i="6847"/>
  <c r="L317" i="6847"/>
  <c r="L362" i="6847"/>
  <c r="L466" i="6847"/>
  <c r="L289" i="6847"/>
  <c r="L305" i="6847"/>
  <c r="L321" i="6847"/>
  <c r="L339" i="6847"/>
  <c r="L450" i="6847"/>
  <c r="L325" i="6847"/>
  <c r="L293" i="6847"/>
  <c r="L337" i="6847"/>
  <c r="L493" i="6847"/>
  <c r="L448" i="6847"/>
  <c r="L384" i="6847"/>
  <c r="L300" i="6847"/>
  <c r="L500" i="6847"/>
  <c r="L440" i="6847"/>
  <c r="L432" i="6847"/>
  <c r="L407" i="6847"/>
  <c r="L366" i="6847"/>
  <c r="L338" i="6847"/>
  <c r="L496" i="6847"/>
  <c r="L479" i="6847"/>
  <c r="L460" i="6847"/>
  <c r="L418" i="6847"/>
  <c r="L393" i="6847"/>
  <c r="L334" i="6847"/>
  <c r="L478" i="6847"/>
  <c r="L423" i="6847"/>
  <c r="L361" i="6847"/>
  <c r="L332" i="6847"/>
  <c r="L489" i="6847"/>
  <c r="L370" i="6847"/>
  <c r="L276" i="6847"/>
  <c r="L503" i="6847"/>
  <c r="L486" i="6847"/>
  <c r="L469" i="6847"/>
  <c r="L452" i="6847"/>
  <c r="L435" i="6847"/>
  <c r="L396" i="6847"/>
  <c r="L371" i="6847"/>
  <c r="L424" i="6847"/>
  <c r="L415" i="6847"/>
  <c r="L404" i="6847"/>
  <c r="L392" i="6847"/>
  <c r="L383" i="6847"/>
  <c r="L372" i="6847"/>
  <c r="L360" i="6847"/>
  <c r="L331" i="6847"/>
  <c r="L315" i="6847"/>
  <c r="L299" i="6847"/>
  <c r="L283" i="6847"/>
  <c r="L351" i="6847"/>
  <c r="L322" i="6847"/>
  <c r="L306" i="6847"/>
  <c r="L290" i="6847"/>
  <c r="L274" i="6847"/>
  <c r="L347" i="6847"/>
  <c r="L428" i="6847"/>
  <c r="L335" i="6847"/>
  <c r="L492" i="6847"/>
  <c r="L447" i="6847"/>
  <c r="L389" i="6847"/>
  <c r="L461" i="6847"/>
  <c r="L316" i="6847"/>
  <c r="L308" i="6847"/>
  <c r="L499" i="6847"/>
  <c r="L456" i="6847"/>
  <c r="L400" i="6847"/>
  <c r="L431" i="6847"/>
  <c r="L408" i="6847"/>
  <c r="L388" i="6847"/>
  <c r="L367" i="6847"/>
  <c r="L323" i="6847"/>
  <c r="L291" i="6847"/>
  <c r="L330" i="6847"/>
  <c r="L298" i="6847"/>
  <c r="L350" i="6847"/>
  <c r="L474" i="6847"/>
  <c r="L329" i="6847"/>
  <c r="L297" i="6847"/>
  <c r="L336" i="6847"/>
  <c r="L463" i="6847"/>
  <c r="L506" i="6847"/>
  <c r="L442" i="6847"/>
  <c r="L313" i="6847"/>
  <c r="L281" i="6847"/>
  <c r="L512" i="6847"/>
  <c r="L480" i="6847"/>
  <c r="L444" i="6847"/>
  <c r="L380" i="6847"/>
  <c r="L354" i="6847"/>
  <c r="L487" i="6847"/>
  <c r="L455" i="6847"/>
  <c r="L438" i="6847"/>
  <c r="L430" i="6847"/>
  <c r="L405" i="6847"/>
  <c r="L364" i="6847"/>
  <c r="L513" i="6847"/>
  <c r="L494" i="6847"/>
  <c r="L477" i="6847"/>
  <c r="L449" i="6847"/>
  <c r="L416" i="6847"/>
  <c r="L391" i="6847"/>
  <c r="L344" i="6847"/>
  <c r="L465" i="6847"/>
  <c r="L419" i="6847"/>
  <c r="L357" i="6847"/>
  <c r="L352" i="6847"/>
  <c r="L485" i="6847"/>
  <c r="L324" i="6847"/>
  <c r="L353" i="6847"/>
  <c r="L501" i="6847"/>
  <c r="L484" i="6847"/>
  <c r="L467" i="6847"/>
  <c r="L441" i="6847"/>
  <c r="L402" i="6847"/>
  <c r="L377" i="6847"/>
  <c r="L433" i="6847"/>
  <c r="L422" i="6847"/>
  <c r="L413" i="6847"/>
  <c r="L401" i="6847"/>
  <c r="L390" i="6847"/>
  <c r="L381" i="6847"/>
  <c r="L369" i="6847"/>
  <c r="L358" i="6847"/>
  <c r="L326" i="6847"/>
  <c r="L310" i="6847"/>
  <c r="L294" i="6847"/>
  <c r="L278" i="6847"/>
  <c r="L349" i="6847"/>
  <c r="L319" i="6847"/>
  <c r="L303" i="6847"/>
  <c r="L287" i="6847"/>
  <c r="L271" i="6847"/>
  <c r="L482" i="6847"/>
  <c r="L309" i="6847"/>
  <c r="L277" i="6847"/>
  <c r="L508" i="6847"/>
  <c r="L476" i="6847"/>
  <c r="L425" i="6847"/>
  <c r="L359" i="6847"/>
  <c r="L342" i="6847"/>
  <c r="L483" i="6847"/>
  <c r="L453" i="6847"/>
  <c r="L436" i="6847"/>
  <c r="L403" i="6847"/>
  <c r="L511" i="6847"/>
  <c r="L464" i="6847"/>
  <c r="L414" i="6847"/>
  <c r="L510" i="6847"/>
  <c r="L386" i="6847"/>
  <c r="L340" i="6847"/>
  <c r="L472" i="6847"/>
  <c r="L341" i="6847"/>
  <c r="L473" i="6847"/>
  <c r="L439" i="6847"/>
  <c r="L375" i="6847"/>
  <c r="L420" i="6847"/>
  <c r="L399" i="6847"/>
  <c r="L376" i="6847"/>
  <c r="L356" i="6847"/>
  <c r="L307" i="6847"/>
  <c r="L275" i="6847"/>
  <c r="L314" i="6847"/>
  <c r="L282" i="6847"/>
  <c r="L497" i="6847"/>
  <c r="L470" i="6847"/>
  <c r="L368" i="6847"/>
  <c r="L462" i="6847"/>
  <c r="L495" i="6847"/>
  <c r="L502" i="6847"/>
  <c r="L488" i="6847"/>
  <c r="L398" i="6847"/>
  <c r="L406" i="6847"/>
  <c r="L365" i="6847"/>
  <c r="L286" i="6847"/>
  <c r="L295" i="6847"/>
  <c r="L421" i="6847"/>
  <c r="L451" i="6847"/>
  <c r="L345" i="6847"/>
  <c r="L445" i="6847"/>
  <c r="L446" i="6847"/>
  <c r="L457" i="6847"/>
  <c r="L471" i="6847"/>
  <c r="L373" i="6847"/>
  <c r="L397" i="6847"/>
  <c r="L270" i="6847"/>
  <c r="L279" i="6847"/>
  <c r="L504" i="6847"/>
  <c r="L409" i="6847"/>
  <c r="L481" i="6847"/>
  <c r="L387" i="6847"/>
  <c r="L284" i="6847"/>
  <c r="L505" i="6847"/>
  <c r="L437" i="6847"/>
  <c r="L417" i="6847"/>
  <c r="L374" i="6847"/>
  <c r="L302" i="6847"/>
  <c r="L311" i="6847"/>
  <c r="L355" i="6847"/>
  <c r="L434" i="6847"/>
  <c r="L509" i="6847"/>
  <c r="L412" i="6847"/>
  <c r="L382" i="6847"/>
  <c r="L292" i="6847"/>
  <c r="L454" i="6847"/>
  <c r="L429" i="6847"/>
  <c r="L385" i="6847"/>
  <c r="L318" i="6847"/>
  <c r="L327" i="6847"/>
  <c r="L348" i="6847"/>
  <c r="L245" i="6847"/>
  <c r="L253" i="6847"/>
  <c r="L221" i="6847"/>
  <c r="L229" i="6847"/>
  <c r="L202" i="6847"/>
  <c r="L236" i="6847"/>
  <c r="L244" i="6847"/>
  <c r="L252" i="6847"/>
  <c r="L228" i="6847"/>
  <c r="L194" i="6847"/>
  <c r="L237" i="6847"/>
  <c r="L261" i="6847"/>
  <c r="L213" i="6847"/>
  <c r="L208" i="6847"/>
  <c r="L260" i="6847"/>
  <c r="L201" i="6847"/>
  <c r="L193" i="6847"/>
  <c r="L265" i="6847"/>
  <c r="L233" i="6847"/>
  <c r="L248" i="6847"/>
  <c r="L222" i="6847"/>
  <c r="L235" i="6847"/>
  <c r="L199" i="6847"/>
  <c r="L231" i="6847"/>
  <c r="L258" i="6847"/>
  <c r="L242" i="6847"/>
  <c r="L218" i="6847"/>
  <c r="L246" i="6847"/>
  <c r="L267" i="6847"/>
  <c r="L225" i="6847"/>
  <c r="L257" i="6847"/>
  <c r="L205" i="6847"/>
  <c r="L206" i="6847"/>
  <c r="L203" i="6847"/>
  <c r="L262" i="6847"/>
  <c r="L226" i="6847"/>
  <c r="L255" i="6847"/>
  <c r="L239" i="6847"/>
  <c r="L230" i="6847"/>
  <c r="L238" i="6847"/>
  <c r="L196" i="6847"/>
  <c r="L263" i="6847"/>
  <c r="L247" i="6847"/>
  <c r="L200" i="6847"/>
  <c r="L254" i="6847"/>
  <c r="L212" i="6847"/>
  <c r="L211" i="6847"/>
  <c r="L180" i="6847"/>
  <c r="L188" i="6847"/>
  <c r="L157" i="6847"/>
  <c r="L165" i="6847"/>
  <c r="L256" i="6847"/>
  <c r="L214" i="6847"/>
  <c r="L249" i="6847"/>
  <c r="L197" i="6847"/>
  <c r="L209" i="6847"/>
  <c r="L198" i="6847"/>
  <c r="L217" i="6847"/>
  <c r="L251" i="6847"/>
  <c r="L268" i="6847"/>
  <c r="L207" i="6847"/>
  <c r="L216" i="6847"/>
  <c r="L223" i="6847"/>
  <c r="L250" i="6847"/>
  <c r="L234" i="6847"/>
  <c r="L266" i="6847"/>
  <c r="L259" i="6847"/>
  <c r="L210" i="6847"/>
  <c r="L195" i="6847"/>
  <c r="L175" i="6847"/>
  <c r="L183" i="6847"/>
  <c r="L191" i="6847"/>
  <c r="L158" i="6847"/>
  <c r="L166" i="6847"/>
  <c r="L150" i="6847"/>
  <c r="L240" i="6847"/>
  <c r="L232" i="6847"/>
  <c r="L241" i="6847"/>
  <c r="L264" i="6847"/>
  <c r="L220" i="6847"/>
  <c r="L224" i="6847"/>
  <c r="L227" i="6847"/>
  <c r="L243" i="6847"/>
  <c r="L215" i="6847"/>
  <c r="L204" i="6847"/>
  <c r="L219" i="6847"/>
  <c r="L173" i="6847"/>
  <c r="L187" i="6847"/>
  <c r="L170" i="6847"/>
  <c r="L184" i="6847"/>
  <c r="L185" i="6847"/>
  <c r="L167" i="6847"/>
  <c r="L148" i="6847"/>
  <c r="L163" i="6847"/>
  <c r="L186" i="6847"/>
  <c r="L169" i="6847"/>
  <c r="L179" i="6847"/>
  <c r="L162" i="6847"/>
  <c r="L176" i="6847"/>
  <c r="L182" i="6847"/>
  <c r="L164" i="6847"/>
  <c r="L152" i="6847"/>
  <c r="L160" i="6847"/>
  <c r="L181" i="6847"/>
  <c r="L40" i="6847"/>
  <c r="L101" i="6847"/>
  <c r="L99" i="6847"/>
  <c r="L97" i="6847"/>
  <c r="L96" i="6847"/>
  <c r="L94" i="6847"/>
  <c r="L85" i="6847"/>
  <c r="L83" i="6847"/>
  <c r="L81" i="6847"/>
  <c r="L80" i="6847"/>
  <c r="L78" i="6847"/>
  <c r="L69" i="6847"/>
  <c r="L67" i="6847"/>
  <c r="L65" i="6847"/>
  <c r="L64" i="6847"/>
  <c r="L62" i="6847"/>
  <c r="L53" i="6847"/>
  <c r="L51" i="6847"/>
  <c r="L49" i="6847"/>
  <c r="L48" i="6847"/>
  <c r="L46" i="6847"/>
  <c r="L133" i="6847"/>
  <c r="L117" i="6847"/>
  <c r="L137" i="6847"/>
  <c r="L135" i="6847"/>
  <c r="L143" i="6847"/>
  <c r="L189" i="6847"/>
  <c r="L168" i="6847"/>
  <c r="L156" i="6847"/>
  <c r="L190" i="6847"/>
  <c r="L151" i="6847"/>
  <c r="L38" i="6847"/>
  <c r="L37" i="6847"/>
  <c r="L35" i="6847"/>
  <c r="L98" i="6847"/>
  <c r="L82" i="6847"/>
  <c r="L66" i="6847"/>
  <c r="L50" i="6847"/>
  <c r="L128" i="6847"/>
  <c r="L126" i="6847"/>
  <c r="L124" i="6847"/>
  <c r="L123" i="6847"/>
  <c r="L121" i="6847"/>
  <c r="L134" i="6847"/>
  <c r="L147" i="6847"/>
  <c r="L171" i="6847"/>
  <c r="L159" i="6847"/>
  <c r="L149" i="6847"/>
  <c r="L172" i="6847"/>
  <c r="L39" i="6847"/>
  <c r="L44" i="6847"/>
  <c r="L43" i="6847"/>
  <c r="L41" i="6847"/>
  <c r="L107" i="6847"/>
  <c r="L105" i="6847"/>
  <c r="L104" i="6847"/>
  <c r="L102" i="6847"/>
  <c r="L93" i="6847"/>
  <c r="L91" i="6847"/>
  <c r="L89" i="6847"/>
  <c r="L88" i="6847"/>
  <c r="L86" i="6847"/>
  <c r="L77" i="6847"/>
  <c r="L75" i="6847"/>
  <c r="L73" i="6847"/>
  <c r="L72" i="6847"/>
  <c r="L70" i="6847"/>
  <c r="L61" i="6847"/>
  <c r="L59" i="6847"/>
  <c r="L57" i="6847"/>
  <c r="L56" i="6847"/>
  <c r="L54" i="6847"/>
  <c r="L116" i="6847"/>
  <c r="L114" i="6847"/>
  <c r="L112" i="6847"/>
  <c r="L111" i="6847"/>
  <c r="L109" i="6847"/>
  <c r="L125" i="6847"/>
  <c r="L138" i="6847"/>
  <c r="L174" i="6847"/>
  <c r="L192" i="6847"/>
  <c r="L153" i="6847"/>
  <c r="L18" i="6847"/>
  <c r="L34" i="6847"/>
  <c r="L45" i="6847"/>
  <c r="L106" i="6847"/>
  <c r="L90" i="6847"/>
  <c r="L74" i="6847"/>
  <c r="L58" i="6847"/>
  <c r="L113" i="6847"/>
  <c r="L132" i="6847"/>
  <c r="L131" i="6847"/>
  <c r="L129" i="6847"/>
  <c r="L120" i="6847"/>
  <c r="L118" i="6847"/>
  <c r="L146" i="6847"/>
  <c r="L144" i="6847"/>
  <c r="L142" i="6847"/>
  <c r="L141" i="6847"/>
  <c r="L139" i="6847"/>
  <c r="L178" i="6847"/>
  <c r="L155" i="6847"/>
  <c r="L177" i="6847"/>
  <c r="L154" i="6847"/>
  <c r="L161" i="6847"/>
  <c r="L36" i="6847"/>
  <c r="L42" i="6847"/>
  <c r="L108" i="6847"/>
  <c r="L103" i="6847"/>
  <c r="L100" i="6847"/>
  <c r="L95" i="6847"/>
  <c r="L92" i="6847"/>
  <c r="L87" i="6847"/>
  <c r="L84" i="6847"/>
  <c r="L79" i="6847"/>
  <c r="L76" i="6847"/>
  <c r="L71" i="6847"/>
  <c r="L68" i="6847"/>
  <c r="L63" i="6847"/>
  <c r="L60" i="6847"/>
  <c r="L55" i="6847"/>
  <c r="L52" i="6847"/>
  <c r="L47" i="6847"/>
  <c r="L115" i="6847"/>
  <c r="L110" i="6847"/>
  <c r="L130" i="6847"/>
  <c r="L127" i="6847"/>
  <c r="L122" i="6847"/>
  <c r="L119" i="6847"/>
  <c r="L136" i="6847"/>
  <c r="L145" i="6847"/>
  <c r="L140" i="6847"/>
  <c r="U4" i="7076"/>
  <c r="V4" i="7076"/>
  <c r="U5" i="7076"/>
  <c r="V5" i="7076"/>
  <c r="U6" i="7076"/>
  <c r="V6" i="7076"/>
  <c r="U7" i="7076"/>
  <c r="V7" i="7076"/>
  <c r="U8" i="7076"/>
  <c r="V8" i="7076"/>
  <c r="U9" i="7076"/>
  <c r="V9" i="7076"/>
  <c r="U10" i="7076"/>
  <c r="V10" i="7076"/>
  <c r="U11" i="7076"/>
  <c r="V11" i="7076"/>
  <c r="U12" i="7076"/>
  <c r="V12" i="7076"/>
  <c r="U13" i="7076"/>
  <c r="V13" i="7076"/>
  <c r="U14" i="7076"/>
  <c r="V14" i="7076"/>
  <c r="U15" i="7076"/>
  <c r="V15" i="7076"/>
  <c r="U16" i="7076"/>
  <c r="V16" i="7076"/>
  <c r="U17" i="7076"/>
  <c r="V17" i="7076"/>
  <c r="O15" i="7077"/>
  <c r="P15" i="7077"/>
  <c r="Q15" i="7077"/>
  <c r="U15" i="7077"/>
  <c r="V15" i="7077"/>
  <c r="O16" i="7077"/>
  <c r="P16" i="7077"/>
  <c r="Q16" i="7077"/>
  <c r="U16" i="7077"/>
  <c r="V16" i="7077"/>
  <c r="O17" i="7077"/>
  <c r="P17" i="7077"/>
  <c r="Q17" i="7077"/>
  <c r="U17" i="7077"/>
  <c r="V17" i="7077"/>
  <c r="O18" i="7077"/>
  <c r="P18" i="7077"/>
  <c r="Q18" i="7077"/>
  <c r="U18" i="7077"/>
  <c r="V18" i="7077"/>
  <c r="O19" i="7077"/>
  <c r="P19" i="7077"/>
  <c r="Q19" i="7077"/>
  <c r="U19" i="7077"/>
  <c r="V19" i="7077"/>
  <c r="O20" i="7077"/>
  <c r="P20" i="7077"/>
  <c r="Q20" i="7077"/>
  <c r="U20" i="7077"/>
  <c r="V20" i="7077"/>
  <c r="O21" i="7077"/>
  <c r="P21" i="7077"/>
  <c r="Q21" i="7077"/>
  <c r="U21" i="7077"/>
  <c r="V21" i="7077"/>
  <c r="O22" i="7077"/>
  <c r="P22" i="7077"/>
  <c r="Q22" i="7077"/>
  <c r="U22" i="7077"/>
  <c r="V22" i="7077"/>
  <c r="O23" i="7077"/>
  <c r="P23" i="7077"/>
  <c r="Q23" i="7077"/>
  <c r="U23" i="7077"/>
  <c r="V23" i="7077"/>
  <c r="O24" i="7077"/>
  <c r="P24" i="7077"/>
  <c r="Q24" i="7077"/>
  <c r="U24" i="7077"/>
  <c r="V24" i="7077"/>
  <c r="O25" i="7077"/>
  <c r="P25" i="7077"/>
  <c r="Q25" i="7077"/>
  <c r="U25" i="7077"/>
  <c r="V25" i="7077"/>
  <c r="O26" i="7077"/>
  <c r="P26" i="7077"/>
  <c r="Q26" i="7077"/>
  <c r="U26" i="7077"/>
  <c r="V26" i="7077"/>
  <c r="O27" i="7077"/>
  <c r="P27" i="7077"/>
  <c r="Q27" i="7077"/>
  <c r="U27" i="7077"/>
  <c r="V27" i="7077"/>
  <c r="O28" i="7077"/>
  <c r="P28" i="7077"/>
  <c r="Q28" i="7077"/>
  <c r="U28" i="7077"/>
  <c r="V28" i="7077"/>
  <c r="O29" i="7077"/>
  <c r="P29" i="7077"/>
  <c r="Q29" i="7077"/>
  <c r="U29" i="7077"/>
  <c r="V29" i="7077"/>
  <c r="O30" i="7077"/>
  <c r="P30" i="7077"/>
  <c r="Q30" i="7077"/>
  <c r="U30" i="7077"/>
  <c r="V30" i="7077"/>
  <c r="O31" i="7077"/>
  <c r="P31" i="7077"/>
  <c r="Q31" i="7077"/>
  <c r="U31" i="7077"/>
  <c r="V31" i="7077"/>
  <c r="O32" i="7077"/>
  <c r="P32" i="7077"/>
  <c r="Q32" i="7077"/>
  <c r="U32" i="7077"/>
  <c r="V32" i="7077"/>
  <c r="O33" i="7077"/>
  <c r="P33" i="7077"/>
  <c r="Q33" i="7077"/>
  <c r="U33" i="7077"/>
  <c r="V33" i="7077"/>
  <c r="O34" i="7077"/>
  <c r="P34" i="7077"/>
  <c r="Q34" i="7077"/>
  <c r="U34" i="7077"/>
  <c r="V34" i="7077"/>
  <c r="O35" i="7077"/>
  <c r="P35" i="7077"/>
  <c r="Q35" i="7077"/>
  <c r="U35" i="7077"/>
  <c r="V35" i="7077"/>
  <c r="O36" i="7077"/>
  <c r="P36" i="7077"/>
  <c r="Q36" i="7077"/>
  <c r="U36" i="7077"/>
  <c r="V36" i="7077"/>
  <c r="O37" i="7077"/>
  <c r="P37" i="7077"/>
  <c r="Q37" i="7077"/>
  <c r="U37" i="7077"/>
  <c r="V37" i="7077"/>
  <c r="O38" i="7077"/>
  <c r="P38" i="7077"/>
  <c r="Q38" i="7077"/>
  <c r="U38" i="7077"/>
  <c r="V38" i="7077"/>
  <c r="O39" i="7077"/>
  <c r="P39" i="7077"/>
  <c r="Q39" i="7077"/>
  <c r="U39" i="7077"/>
  <c r="V39" i="7077"/>
  <c r="O40" i="7077"/>
  <c r="P40" i="7077"/>
  <c r="Q40" i="7077"/>
  <c r="U40" i="7077"/>
  <c r="V40" i="7077"/>
  <c r="O41" i="7077"/>
  <c r="P41" i="7077"/>
  <c r="Q41" i="7077"/>
  <c r="U41" i="7077"/>
  <c r="V41" i="7077"/>
  <c r="O42" i="7077"/>
  <c r="P42" i="7077"/>
  <c r="Q42" i="7077"/>
  <c r="U42" i="7077"/>
  <c r="V42" i="7077"/>
  <c r="O43" i="7077"/>
  <c r="P43" i="7077"/>
  <c r="Q43" i="7077"/>
  <c r="U43" i="7077"/>
  <c r="V43" i="7077"/>
  <c r="O44" i="7077"/>
  <c r="P44" i="7077"/>
  <c r="Q44" i="7077"/>
  <c r="U44" i="7077"/>
  <c r="V44" i="7077"/>
  <c r="O45" i="7077"/>
  <c r="P45" i="7077"/>
  <c r="Q45" i="7077"/>
  <c r="U45" i="7077"/>
  <c r="V45" i="7077"/>
  <c r="O46" i="7077"/>
  <c r="P46" i="7077"/>
  <c r="Q46" i="7077"/>
  <c r="U46" i="7077"/>
  <c r="V46" i="7077"/>
  <c r="O47" i="7077"/>
  <c r="P47" i="7077"/>
  <c r="Q47" i="7077"/>
  <c r="U47" i="7077"/>
  <c r="V47" i="7077"/>
  <c r="O48" i="7077"/>
  <c r="P48" i="7077"/>
  <c r="Q48" i="7077"/>
  <c r="U48" i="7077"/>
  <c r="V48" i="7077"/>
  <c r="O49" i="7077"/>
  <c r="P49" i="7077"/>
  <c r="Q49" i="7077"/>
  <c r="U49" i="7077"/>
  <c r="V49" i="7077"/>
  <c r="O50" i="7077"/>
  <c r="P50" i="7077"/>
  <c r="Q50" i="7077"/>
  <c r="U50" i="7077"/>
  <c r="V50" i="7077"/>
  <c r="O51" i="7077"/>
  <c r="P51" i="7077"/>
  <c r="Q51" i="7077"/>
  <c r="U51" i="7077"/>
  <c r="V51" i="7077"/>
  <c r="O52" i="7077"/>
  <c r="P52" i="7077"/>
  <c r="Q52" i="7077"/>
  <c r="U52" i="7077"/>
  <c r="V52" i="7077"/>
  <c r="O53" i="7077"/>
  <c r="P53" i="7077"/>
  <c r="Q53" i="7077"/>
  <c r="U53" i="7077"/>
  <c r="V53" i="7077"/>
  <c r="O54" i="7077"/>
  <c r="P54" i="7077"/>
  <c r="Q54" i="7077"/>
  <c r="U54" i="7077"/>
  <c r="V54" i="7077"/>
  <c r="O55" i="7077"/>
  <c r="P55" i="7077"/>
  <c r="Q55" i="7077"/>
  <c r="U55" i="7077"/>
  <c r="V55" i="7077"/>
  <c r="O56" i="7077"/>
  <c r="P56" i="7077"/>
  <c r="Q56" i="7077"/>
  <c r="U56" i="7077"/>
  <c r="V56" i="7077"/>
  <c r="O57" i="7077"/>
  <c r="P57" i="7077"/>
  <c r="Q57" i="7077"/>
  <c r="U57" i="7077"/>
  <c r="V57" i="7077"/>
  <c r="O58" i="7077"/>
  <c r="P58" i="7077"/>
  <c r="Q58" i="7077"/>
  <c r="U58" i="7077"/>
  <c r="V58" i="7077"/>
  <c r="O59" i="7077"/>
  <c r="P59" i="7077"/>
  <c r="Q59" i="7077"/>
  <c r="U59" i="7077"/>
  <c r="V59" i="7077"/>
  <c r="V14" i="7077"/>
  <c r="U14" i="7077"/>
  <c r="Q14" i="7077"/>
  <c r="P14" i="7077"/>
  <c r="O14" i="7077"/>
  <c r="V13" i="7077"/>
  <c r="U13" i="7077"/>
  <c r="Q13" i="7077"/>
  <c r="P13" i="7077"/>
  <c r="O13" i="7077"/>
  <c r="V12" i="7077"/>
  <c r="U12" i="7077"/>
  <c r="Q12" i="7077"/>
  <c r="P12" i="7077"/>
  <c r="O12" i="7077"/>
  <c r="V11" i="7077"/>
  <c r="U11" i="7077"/>
  <c r="Q11" i="7077"/>
  <c r="P11" i="7077"/>
  <c r="O11" i="7077"/>
  <c r="V10" i="7077"/>
  <c r="U10" i="7077"/>
  <c r="Q10" i="7077"/>
  <c r="P10" i="7077"/>
  <c r="O10" i="7077"/>
  <c r="V9" i="7077"/>
  <c r="U9" i="7077"/>
  <c r="Q9" i="7077"/>
  <c r="P9" i="7077"/>
  <c r="O9" i="7077"/>
  <c r="V8" i="7077"/>
  <c r="U8" i="7077"/>
  <c r="Q8" i="7077"/>
  <c r="P8" i="7077"/>
  <c r="O8" i="7077"/>
  <c r="V7" i="7077"/>
  <c r="U7" i="7077"/>
  <c r="Q7" i="7077"/>
  <c r="P7" i="7077"/>
  <c r="O7" i="7077"/>
  <c r="V6" i="7077"/>
  <c r="U6" i="7077"/>
  <c r="Q6" i="7077"/>
  <c r="P6" i="7077"/>
  <c r="O6" i="7077"/>
  <c r="V5" i="7077"/>
  <c r="U5" i="7077"/>
  <c r="Q5" i="7077"/>
  <c r="P5" i="7077"/>
  <c r="O5" i="7077"/>
  <c r="V4" i="7077"/>
  <c r="U4" i="7077"/>
  <c r="Q4" i="7077"/>
  <c r="P4" i="7077"/>
  <c r="O4" i="7077"/>
  <c r="Q3" i="7077"/>
  <c r="P3" i="7077"/>
  <c r="O3" i="7077"/>
  <c r="O3" i="7076"/>
  <c r="P3" i="7076"/>
  <c r="Q3" i="7076"/>
  <c r="O4" i="7076"/>
  <c r="P4" i="7076"/>
  <c r="Q4" i="7076"/>
  <c r="O5" i="7076"/>
  <c r="P5" i="7076"/>
  <c r="Q5" i="7076"/>
  <c r="O6" i="7076"/>
  <c r="P6" i="7076"/>
  <c r="Q6" i="7076"/>
  <c r="O7" i="7076"/>
  <c r="P7" i="7076"/>
  <c r="Q7" i="7076"/>
  <c r="O8" i="7076"/>
  <c r="P8" i="7076"/>
  <c r="Q8" i="7076"/>
  <c r="O9" i="7076"/>
  <c r="P9" i="7076"/>
  <c r="Q9" i="7076"/>
  <c r="O10" i="7076"/>
  <c r="P10" i="7076"/>
  <c r="Q10" i="7076"/>
  <c r="O11" i="7076"/>
  <c r="P11" i="7076"/>
  <c r="Q11" i="7076"/>
  <c r="O12" i="7076"/>
  <c r="P12" i="7076"/>
  <c r="Q12" i="7076"/>
  <c r="O13" i="7076"/>
  <c r="P13" i="7076"/>
  <c r="Q13" i="7076"/>
  <c r="O14" i="7076"/>
  <c r="P14" i="7076"/>
  <c r="Q14" i="7076"/>
  <c r="O15" i="7076"/>
  <c r="P15" i="7076"/>
  <c r="Q15" i="7076"/>
  <c r="O16" i="7076"/>
  <c r="P16" i="7076"/>
  <c r="Q16" i="7076"/>
  <c r="O17" i="7076"/>
  <c r="P17" i="7076"/>
  <c r="Q17" i="7076"/>
  <c r="T8" i="7019"/>
  <c r="T9" i="7019"/>
  <c r="T10" i="7019"/>
  <c r="T7" i="7019"/>
  <c r="O27" i="7012"/>
  <c r="P27" i="7012"/>
  <c r="Q27" i="7012"/>
  <c r="R27" i="7012"/>
  <c r="U27" i="7012"/>
  <c r="W27" i="7012"/>
  <c r="O28" i="7012"/>
  <c r="P28" i="7012"/>
  <c r="Q28" i="7012"/>
  <c r="R28" i="7012"/>
  <c r="U28" i="7012"/>
  <c r="W28" i="7012"/>
  <c r="N27" i="7012" l="1"/>
  <c r="N28" i="7012"/>
  <c r="S4" i="7076"/>
  <c r="S5" i="7076" s="1"/>
  <c r="S6" i="7076" s="1"/>
  <c r="S7" i="7076" s="1"/>
  <c r="S8" i="7076" s="1"/>
  <c r="S9" i="7076" s="1"/>
  <c r="S10" i="7076" s="1"/>
  <c r="S11" i="7076" s="1"/>
  <c r="S12" i="7076" s="1"/>
  <c r="S13" i="7076" s="1"/>
  <c r="S14" i="7076" s="1"/>
  <c r="S15" i="7076" s="1"/>
  <c r="S16" i="7076" s="1"/>
  <c r="S17" i="7076" s="1"/>
  <c r="S4" i="7077"/>
  <c r="S5" i="7077" s="1"/>
  <c r="S6" i="7077" s="1"/>
  <c r="S7" i="7077" s="1"/>
  <c r="S8" i="7077" s="1"/>
  <c r="S9" i="7077" s="1"/>
  <c r="S10" i="7077" s="1"/>
  <c r="S11" i="7077" s="1"/>
  <c r="S12" i="7077" s="1"/>
  <c r="S13" i="7077" s="1"/>
  <c r="S14" i="7077" s="1"/>
  <c r="S15" i="7077" s="1"/>
  <c r="S16" i="7077" s="1"/>
  <c r="S17" i="7077" s="1"/>
  <c r="S18" i="7077" s="1"/>
  <c r="S19" i="7077" s="1"/>
  <c r="S20" i="7077" s="1"/>
  <c r="S21" i="7077" s="1"/>
  <c r="S22" i="7077" s="1"/>
  <c r="S23" i="7077" s="1"/>
  <c r="S24" i="7077" s="1"/>
  <c r="S25" i="7077" s="1"/>
  <c r="S26" i="7077" s="1"/>
  <c r="S27" i="7077" s="1"/>
  <c r="S28" i="7077" s="1"/>
  <c r="S29" i="7077" s="1"/>
  <c r="S30" i="7077" s="1"/>
  <c r="S31" i="7077" s="1"/>
  <c r="S32" i="7077" s="1"/>
  <c r="S33" i="7077" s="1"/>
  <c r="S34" i="7077" s="1"/>
  <c r="S35" i="7077" s="1"/>
  <c r="S36" i="7077" s="1"/>
  <c r="S37" i="7077" s="1"/>
  <c r="S38" i="7077" s="1"/>
  <c r="S39" i="7077" s="1"/>
  <c r="S40" i="7077" s="1"/>
  <c r="S41" i="7077" s="1"/>
  <c r="S42" i="7077" s="1"/>
  <c r="S43" i="7077" s="1"/>
  <c r="S44" i="7077" s="1"/>
  <c r="S45" i="7077" s="1"/>
  <c r="S46" i="7077" s="1"/>
  <c r="S47" i="7077" s="1"/>
  <c r="S48" i="7077" s="1"/>
  <c r="S49" i="7077" s="1"/>
  <c r="S50" i="7077" s="1"/>
  <c r="S51" i="7077" s="1"/>
  <c r="S52" i="7077" s="1"/>
  <c r="S53" i="7077" s="1"/>
  <c r="S54" i="7077" s="1"/>
  <c r="S55" i="7077" s="1"/>
  <c r="S56" i="7077" s="1"/>
  <c r="S57" i="7077" s="1"/>
  <c r="S58" i="7077" s="1"/>
  <c r="S59" i="7077" s="1"/>
  <c r="BE8" i="7073" l="1"/>
  <c r="BD8" i="7073"/>
  <c r="BB8" i="7073"/>
  <c r="BE7" i="7073"/>
  <c r="BD7" i="7073"/>
  <c r="BB7" i="7073"/>
  <c r="BE6" i="7073"/>
  <c r="BD6" i="7073"/>
  <c r="BB6" i="7073"/>
  <c r="BE4" i="7073"/>
  <c r="BD4" i="7073"/>
  <c r="AZ4" i="7073" s="1"/>
  <c r="BB4" i="7073"/>
  <c r="BD7" i="7074"/>
  <c r="BD8" i="7074"/>
  <c r="BD9" i="7074"/>
  <c r="BD10" i="7074"/>
  <c r="BD11" i="7074"/>
  <c r="BD12" i="7074"/>
  <c r="BD13" i="7074"/>
  <c r="BD14" i="7074"/>
  <c r="BD15" i="7074"/>
  <c r="BD16" i="7074"/>
  <c r="BD17" i="7074"/>
  <c r="BD18" i="7074"/>
  <c r="BD19" i="7074"/>
  <c r="BD20" i="7074"/>
  <c r="BD21" i="7074"/>
  <c r="BD22" i="7074"/>
  <c r="BD23" i="7074"/>
  <c r="BD24" i="7074"/>
  <c r="BD25" i="7074"/>
  <c r="BD26" i="7074"/>
  <c r="BD27" i="7074"/>
  <c r="BD28" i="7074"/>
  <c r="BD29" i="7074"/>
  <c r="BD30" i="7074"/>
  <c r="BD31" i="7074"/>
  <c r="BD32" i="7074"/>
  <c r="BD33" i="7074"/>
  <c r="BD34" i="7074"/>
  <c r="BB7" i="7074"/>
  <c r="BB8" i="7074"/>
  <c r="BB9" i="7074"/>
  <c r="BB10" i="7074"/>
  <c r="BB11" i="7074"/>
  <c r="BB12" i="7074"/>
  <c r="BB13" i="7074"/>
  <c r="BB14" i="7074"/>
  <c r="BB15" i="7074"/>
  <c r="BB16" i="7074"/>
  <c r="BB17" i="7074"/>
  <c r="BB18" i="7074"/>
  <c r="BB19" i="7074"/>
  <c r="BB20" i="7074"/>
  <c r="BB21" i="7074"/>
  <c r="BB22" i="7074"/>
  <c r="BB23" i="7074"/>
  <c r="BB24" i="7074"/>
  <c r="BB25" i="7074"/>
  <c r="BB26" i="7074"/>
  <c r="BB27" i="7074"/>
  <c r="BB28" i="7074"/>
  <c r="BB29" i="7074"/>
  <c r="BB30" i="7074"/>
  <c r="BB31" i="7074"/>
  <c r="BB32" i="7074"/>
  <c r="BB33" i="7074"/>
  <c r="BB34" i="7074"/>
  <c r="BE34" i="7074"/>
  <c r="AY34" i="7074"/>
  <c r="AX34" i="7074"/>
  <c r="AW34" i="7074"/>
  <c r="AV34" i="7074"/>
  <c r="BE33" i="7074"/>
  <c r="AY33" i="7074"/>
  <c r="AX33" i="7074"/>
  <c r="AW33" i="7074"/>
  <c r="AV33" i="7074"/>
  <c r="AU33" i="7074" s="1"/>
  <c r="BE32" i="7074"/>
  <c r="AY32" i="7074"/>
  <c r="AX32" i="7074"/>
  <c r="AW32" i="7074"/>
  <c r="AU32" i="7074" s="1"/>
  <c r="AV32" i="7074"/>
  <c r="BE31" i="7074"/>
  <c r="AY31" i="7074"/>
  <c r="AX31" i="7074"/>
  <c r="AW31" i="7074"/>
  <c r="AV31" i="7074"/>
  <c r="BE30" i="7074"/>
  <c r="AY30" i="7074"/>
  <c r="AX30" i="7074"/>
  <c r="AW30" i="7074"/>
  <c r="AV30" i="7074"/>
  <c r="BE29" i="7074"/>
  <c r="AY29" i="7074"/>
  <c r="AX29" i="7074"/>
  <c r="AW29" i="7074"/>
  <c r="AV29" i="7074"/>
  <c r="BE28" i="7074"/>
  <c r="AY28" i="7074"/>
  <c r="AX28" i="7074"/>
  <c r="AW28" i="7074"/>
  <c r="AV28" i="7074"/>
  <c r="BE27" i="7074"/>
  <c r="AY27" i="7074"/>
  <c r="AX27" i="7074"/>
  <c r="AW27" i="7074"/>
  <c r="AV27" i="7074"/>
  <c r="BE26" i="7074"/>
  <c r="AY26" i="7074"/>
  <c r="AX26" i="7074"/>
  <c r="AW26" i="7074"/>
  <c r="AV26" i="7074"/>
  <c r="BE25" i="7074"/>
  <c r="AY25" i="7074"/>
  <c r="AX25" i="7074"/>
  <c r="AW25" i="7074"/>
  <c r="AV25" i="7074"/>
  <c r="BE24" i="7074"/>
  <c r="AY24" i="7074"/>
  <c r="AX24" i="7074"/>
  <c r="AW24" i="7074"/>
  <c r="AV24" i="7074"/>
  <c r="BE23" i="7074"/>
  <c r="AY23" i="7074"/>
  <c r="AX23" i="7074"/>
  <c r="AW23" i="7074"/>
  <c r="AV23" i="7074"/>
  <c r="BE22" i="7074"/>
  <c r="AY22" i="7074"/>
  <c r="AX22" i="7074"/>
  <c r="AW22" i="7074"/>
  <c r="AV22" i="7074"/>
  <c r="BE21" i="7074"/>
  <c r="AY21" i="7074"/>
  <c r="AX21" i="7074"/>
  <c r="AW21" i="7074"/>
  <c r="AV21" i="7074"/>
  <c r="BE20" i="7074"/>
  <c r="AY20" i="7074"/>
  <c r="AX20" i="7074"/>
  <c r="AW20" i="7074"/>
  <c r="AV20" i="7074"/>
  <c r="BE19" i="7074"/>
  <c r="AY19" i="7074"/>
  <c r="AX19" i="7074"/>
  <c r="AW19" i="7074"/>
  <c r="AV19" i="7074"/>
  <c r="BE18" i="7074"/>
  <c r="AY18" i="7074"/>
  <c r="AX18" i="7074"/>
  <c r="AW18" i="7074"/>
  <c r="AV18" i="7074"/>
  <c r="BE17" i="7074"/>
  <c r="AY17" i="7074"/>
  <c r="AX17" i="7074"/>
  <c r="AW17" i="7074"/>
  <c r="AV17" i="7074"/>
  <c r="BE16" i="7074"/>
  <c r="AY16" i="7074"/>
  <c r="AX16" i="7074"/>
  <c r="AW16" i="7074"/>
  <c r="AV16" i="7074"/>
  <c r="BE15" i="7074"/>
  <c r="AY15" i="7074"/>
  <c r="AX15" i="7074"/>
  <c r="AW15" i="7074"/>
  <c r="AV15" i="7074"/>
  <c r="BE14" i="7074"/>
  <c r="AY14" i="7074"/>
  <c r="AX14" i="7074"/>
  <c r="AW14" i="7074"/>
  <c r="AV14" i="7074"/>
  <c r="BE13" i="7074"/>
  <c r="AY13" i="7074"/>
  <c r="AX13" i="7074"/>
  <c r="AW13" i="7074"/>
  <c r="AV13" i="7074"/>
  <c r="BE12" i="7074"/>
  <c r="AY12" i="7074"/>
  <c r="AX12" i="7074"/>
  <c r="AW12" i="7074"/>
  <c r="AV12" i="7074"/>
  <c r="BE11" i="7074"/>
  <c r="AY11" i="7074"/>
  <c r="AX11" i="7074"/>
  <c r="AW11" i="7074"/>
  <c r="AV11" i="7074"/>
  <c r="BE10" i="7074"/>
  <c r="AY10" i="7074"/>
  <c r="AX10" i="7074"/>
  <c r="AW10" i="7074"/>
  <c r="AV10" i="7074"/>
  <c r="BE9" i="7074"/>
  <c r="AY9" i="7074"/>
  <c r="AX9" i="7074"/>
  <c r="AW9" i="7074"/>
  <c r="AV9" i="7074"/>
  <c r="BE8" i="7074"/>
  <c r="AY8" i="7074"/>
  <c r="AX8" i="7074"/>
  <c r="AW8" i="7074"/>
  <c r="AV8" i="7074"/>
  <c r="BE7" i="7074"/>
  <c r="AY7" i="7074"/>
  <c r="AX7" i="7074"/>
  <c r="AW7" i="7074"/>
  <c r="AV7" i="7074"/>
  <c r="BE6" i="7074"/>
  <c r="BD6" i="7074"/>
  <c r="BB6" i="7074"/>
  <c r="AY6" i="7074"/>
  <c r="AX6" i="7074"/>
  <c r="AW6" i="7074"/>
  <c r="AV6" i="7074"/>
  <c r="BE5" i="7074"/>
  <c r="BD5" i="7074"/>
  <c r="BB5" i="7074"/>
  <c r="AY5" i="7074"/>
  <c r="AX5" i="7074"/>
  <c r="AW5" i="7074"/>
  <c r="AV5" i="7074"/>
  <c r="BE4" i="7074"/>
  <c r="BD4" i="7074"/>
  <c r="AZ4" i="7074" s="1"/>
  <c r="BB4" i="7074"/>
  <c r="AY4" i="7074"/>
  <c r="AX4" i="7074"/>
  <c r="AW4" i="7074"/>
  <c r="AV4" i="7074"/>
  <c r="AY3" i="7074"/>
  <c r="AX3" i="7074"/>
  <c r="AW3" i="7074"/>
  <c r="AV3" i="7074"/>
  <c r="BD5" i="7073"/>
  <c r="BB5" i="7073"/>
  <c r="AU14" i="7074" l="1"/>
  <c r="AU30" i="7074"/>
  <c r="AU16" i="7074"/>
  <c r="AU28" i="7074"/>
  <c r="AZ5" i="7074"/>
  <c r="AZ6" i="7074" s="1"/>
  <c r="AZ7" i="7074" s="1"/>
  <c r="AZ8" i="7074" s="1"/>
  <c r="AZ9" i="7074" s="1"/>
  <c r="AZ10" i="7074" s="1"/>
  <c r="AZ11" i="7074" s="1"/>
  <c r="AZ12" i="7074" s="1"/>
  <c r="AZ13" i="7074" s="1"/>
  <c r="AZ14" i="7074" s="1"/>
  <c r="AZ15" i="7074" s="1"/>
  <c r="AZ16" i="7074" s="1"/>
  <c r="AZ17" i="7074" s="1"/>
  <c r="AZ18" i="7074" s="1"/>
  <c r="AZ19" i="7074" s="1"/>
  <c r="AZ20" i="7074" s="1"/>
  <c r="AZ21" i="7074" s="1"/>
  <c r="AZ22" i="7074" s="1"/>
  <c r="AZ23" i="7074" s="1"/>
  <c r="AZ24" i="7074" s="1"/>
  <c r="AZ25" i="7074" s="1"/>
  <c r="AZ26" i="7074" s="1"/>
  <c r="AZ27" i="7074" s="1"/>
  <c r="AZ28" i="7074" s="1"/>
  <c r="AZ29" i="7074" s="1"/>
  <c r="AZ30" i="7074" s="1"/>
  <c r="AZ31" i="7074" s="1"/>
  <c r="AZ32" i="7074" s="1"/>
  <c r="AZ33" i="7074" s="1"/>
  <c r="AZ34" i="7074" s="1"/>
  <c r="AU12" i="7074"/>
  <c r="AU18" i="7074"/>
  <c r="AU3" i="7074"/>
  <c r="AU10" i="7074"/>
  <c r="AU22" i="7074"/>
  <c r="AU26" i="7074"/>
  <c r="AU5" i="7074"/>
  <c r="AU8" i="7074"/>
  <c r="AU24" i="7074"/>
  <c r="AU11" i="7074"/>
  <c r="AU13" i="7074"/>
  <c r="AU15" i="7074"/>
  <c r="AU17" i="7074"/>
  <c r="AU19" i="7074"/>
  <c r="AU29" i="7074"/>
  <c r="AU31" i="7074"/>
  <c r="AU34" i="7074"/>
  <c r="AU27" i="7074"/>
  <c r="AU4" i="7074"/>
  <c r="AU6" i="7074"/>
  <c r="AU7" i="7074"/>
  <c r="AU9" i="7074"/>
  <c r="AU20" i="7074"/>
  <c r="AU21" i="7074"/>
  <c r="AU23" i="7074"/>
  <c r="AU25" i="7074"/>
  <c r="BE5" i="7073"/>
  <c r="AV7" i="7073"/>
  <c r="AW7" i="7073"/>
  <c r="AX7" i="7073"/>
  <c r="AY7" i="7073"/>
  <c r="AV8" i="7073"/>
  <c r="AW8" i="7073"/>
  <c r="AX8" i="7073"/>
  <c r="AY8" i="7073"/>
  <c r="AV3" i="7073"/>
  <c r="AW3" i="7073"/>
  <c r="AX3" i="7073"/>
  <c r="AY3" i="7073"/>
  <c r="AV4" i="7073"/>
  <c r="AW4" i="7073"/>
  <c r="AX4" i="7073"/>
  <c r="AY4" i="7073"/>
  <c r="AV5" i="7073"/>
  <c r="AW5" i="7073"/>
  <c r="AX5" i="7073"/>
  <c r="AY5" i="7073"/>
  <c r="AV6" i="7073"/>
  <c r="AW6" i="7073"/>
  <c r="AX6" i="7073"/>
  <c r="AY6" i="7073"/>
  <c r="AU3" i="7073" l="1"/>
  <c r="AU8" i="7073"/>
  <c r="AU7" i="7073"/>
  <c r="AU6" i="7073"/>
  <c r="AU4" i="7073"/>
  <c r="AU5" i="7073"/>
  <c r="AZ5" i="7073"/>
  <c r="AZ6" i="7073" s="1"/>
  <c r="AZ7" i="7073" s="1"/>
  <c r="AZ8" i="7073" s="1"/>
  <c r="V11" i="7063"/>
  <c r="V12" i="7063"/>
  <c r="V13" i="7063"/>
  <c r="V14" i="7063"/>
  <c r="V15" i="7063"/>
  <c r="V16" i="7063"/>
  <c r="V17" i="7063"/>
  <c r="V18" i="7063"/>
  <c r="V19" i="7063"/>
  <c r="V20" i="7063"/>
  <c r="V21" i="7063"/>
  <c r="V22" i="7063"/>
  <c r="V23" i="7063"/>
  <c r="V24" i="7063"/>
  <c r="V25" i="7063"/>
  <c r="V26" i="7063"/>
  <c r="V27" i="7063"/>
  <c r="V28" i="7063"/>
  <c r="V29" i="7063"/>
  <c r="V30" i="7063"/>
  <c r="V31" i="7063"/>
  <c r="V32" i="7063"/>
  <c r="V33" i="7063"/>
  <c r="V34" i="7063"/>
  <c r="V35" i="7063"/>
  <c r="V36" i="7063"/>
  <c r="V37" i="7063"/>
  <c r="V38" i="7063"/>
  <c r="V39" i="7063"/>
  <c r="V40" i="7063"/>
  <c r="V41" i="7063"/>
  <c r="V42" i="7063"/>
  <c r="V43" i="7063"/>
  <c r="V44" i="7063"/>
  <c r="V45" i="7063"/>
  <c r="V46" i="7063"/>
  <c r="Q5" i="7064"/>
  <c r="P5" i="7064" s="1"/>
  <c r="R5" i="7064"/>
  <c r="T5" i="7064"/>
  <c r="W5" i="7064"/>
  <c r="Q6" i="7064"/>
  <c r="P6" i="7064" s="1"/>
  <c r="R6" i="7064"/>
  <c r="T6" i="7064"/>
  <c r="W6" i="7064"/>
  <c r="Q7" i="7064"/>
  <c r="P7" i="7064" s="1"/>
  <c r="R7" i="7064"/>
  <c r="T7" i="7064"/>
  <c r="W7" i="7064"/>
  <c r="Q8" i="7064"/>
  <c r="P8" i="7064" s="1"/>
  <c r="R8" i="7064"/>
  <c r="T8" i="7064"/>
  <c r="W8" i="7064"/>
  <c r="Q9" i="7064"/>
  <c r="P9" i="7064" s="1"/>
  <c r="R9" i="7064"/>
  <c r="T9" i="7064"/>
  <c r="W9" i="7064"/>
  <c r="Q10" i="7064"/>
  <c r="P10" i="7064" s="1"/>
  <c r="R10" i="7064"/>
  <c r="T10" i="7064"/>
  <c r="W10" i="7064"/>
  <c r="S46" i="7063"/>
  <c r="Q46" i="7063"/>
  <c r="P46" i="7063"/>
  <c r="S45" i="7063"/>
  <c r="Q45" i="7063"/>
  <c r="P45" i="7063"/>
  <c r="S44" i="7063"/>
  <c r="Q44" i="7063"/>
  <c r="P44" i="7063"/>
  <c r="S43" i="7063"/>
  <c r="Q43" i="7063"/>
  <c r="P43" i="7063"/>
  <c r="S42" i="7063"/>
  <c r="Q42" i="7063"/>
  <c r="P42" i="7063"/>
  <c r="S41" i="7063"/>
  <c r="Q41" i="7063"/>
  <c r="P41" i="7063"/>
  <c r="S40" i="7063"/>
  <c r="Q40" i="7063"/>
  <c r="P40" i="7063"/>
  <c r="S39" i="7063"/>
  <c r="Q39" i="7063"/>
  <c r="P39" i="7063"/>
  <c r="S38" i="7063"/>
  <c r="Q38" i="7063"/>
  <c r="P38" i="7063"/>
  <c r="S37" i="7063"/>
  <c r="Q37" i="7063"/>
  <c r="P37" i="7063"/>
  <c r="S36" i="7063"/>
  <c r="Q36" i="7063"/>
  <c r="P36" i="7063"/>
  <c r="S35" i="7063"/>
  <c r="Q35" i="7063"/>
  <c r="P35" i="7063"/>
  <c r="S34" i="7063"/>
  <c r="Q34" i="7063"/>
  <c r="P34" i="7063"/>
  <c r="S33" i="7063"/>
  <c r="Q33" i="7063"/>
  <c r="P33" i="7063"/>
  <c r="O33" i="7063" l="1"/>
  <c r="O34" i="7063"/>
  <c r="O35" i="7063"/>
  <c r="O42" i="7063"/>
  <c r="O43" i="7063"/>
  <c r="O44" i="7063"/>
  <c r="O45" i="7063"/>
  <c r="O46" i="7063"/>
  <c r="O38" i="7063"/>
  <c r="O41" i="7063"/>
  <c r="O37" i="7063"/>
  <c r="O36" i="7063"/>
  <c r="O39" i="7063"/>
  <c r="O40" i="7063"/>
  <c r="AX85" i="7004" l="1"/>
  <c r="AY85" i="7004"/>
  <c r="AX86" i="7004"/>
  <c r="AY86" i="7004"/>
  <c r="AX87" i="7004"/>
  <c r="AY87" i="7004"/>
  <c r="AX88" i="7004"/>
  <c r="AY88" i="7004"/>
  <c r="AX89" i="7004"/>
  <c r="AY89" i="7004"/>
  <c r="AX90" i="7004"/>
  <c r="AY90" i="7004"/>
  <c r="AX91" i="7004"/>
  <c r="AY91" i="7004"/>
  <c r="AX92" i="7004"/>
  <c r="AY92" i="7004"/>
  <c r="AX93" i="7004"/>
  <c r="AY93" i="7004"/>
  <c r="AX77" i="7004"/>
  <c r="AY77" i="7004"/>
  <c r="AX78" i="7004"/>
  <c r="AY78" i="7004"/>
  <c r="AX79" i="7004"/>
  <c r="AY79" i="7004"/>
  <c r="AX80" i="7004"/>
  <c r="AY80" i="7004"/>
  <c r="AX81" i="7004"/>
  <c r="AY81" i="7004"/>
  <c r="AX82" i="7004"/>
  <c r="AY82" i="7004"/>
  <c r="AX83" i="7004"/>
  <c r="AY83" i="7004"/>
  <c r="AX84" i="7004"/>
  <c r="AY84" i="7004"/>
  <c r="Q8" i="6997"/>
  <c r="S8" i="6997"/>
  <c r="Q9" i="6997"/>
  <c r="S9" i="6997"/>
  <c r="Q4" i="6997"/>
  <c r="Q5" i="6997"/>
  <c r="Q6" i="6997"/>
  <c r="Q7" i="6997"/>
  <c r="S4" i="6997"/>
  <c r="S5" i="6997"/>
  <c r="S6" i="6997"/>
  <c r="S7" i="6997"/>
  <c r="S3" i="6997"/>
  <c r="O3" i="6997" s="1"/>
  <c r="O4" i="6997" s="1"/>
  <c r="O5" i="6997" s="1"/>
  <c r="O6" i="6997" s="1"/>
  <c r="Q3" i="6997"/>
  <c r="K3" i="6997"/>
  <c r="L3" i="6997"/>
  <c r="J3" i="6997" s="1"/>
  <c r="M3" i="6997"/>
  <c r="N3" i="6997"/>
  <c r="K4" i="6997"/>
  <c r="L4" i="6997"/>
  <c r="M4" i="6997"/>
  <c r="N4" i="6997"/>
  <c r="K5" i="6997"/>
  <c r="L5" i="6997"/>
  <c r="J5" i="6997" s="1"/>
  <c r="M5" i="6997"/>
  <c r="N5" i="6997"/>
  <c r="K6" i="6997"/>
  <c r="L6" i="6997"/>
  <c r="M6" i="6997"/>
  <c r="N6" i="6997"/>
  <c r="K7" i="6997"/>
  <c r="L7" i="6997"/>
  <c r="J7" i="6997" s="1"/>
  <c r="M7" i="6997"/>
  <c r="N7" i="6997"/>
  <c r="K8" i="6997"/>
  <c r="L8" i="6997"/>
  <c r="M8" i="6997"/>
  <c r="N8" i="6997"/>
  <c r="K9" i="6997"/>
  <c r="L9" i="6997"/>
  <c r="J9" i="6997" s="1"/>
  <c r="M9" i="6997"/>
  <c r="N9" i="6997"/>
  <c r="BO29" i="6996"/>
  <c r="BP29" i="6996"/>
  <c r="BR29" i="6996"/>
  <c r="BU29" i="6996"/>
  <c r="BW29" i="6996"/>
  <c r="BO30" i="6996"/>
  <c r="BP30" i="6996"/>
  <c r="BR30" i="6996"/>
  <c r="BU30" i="6996"/>
  <c r="BW30" i="6996"/>
  <c r="BO31" i="6996"/>
  <c r="BP31" i="6996"/>
  <c r="BR31" i="6996"/>
  <c r="BU31" i="6996"/>
  <c r="BW31" i="6996"/>
  <c r="BO32" i="6996"/>
  <c r="BP32" i="6996"/>
  <c r="BR32" i="6996"/>
  <c r="BU32" i="6996"/>
  <c r="BW32" i="6996"/>
  <c r="BO33" i="6996"/>
  <c r="BP33" i="6996"/>
  <c r="BR33" i="6996"/>
  <c r="BU33" i="6996"/>
  <c r="BW33" i="6996"/>
  <c r="BO34" i="6996"/>
  <c r="BP34" i="6996"/>
  <c r="BR34" i="6996"/>
  <c r="BU34" i="6996"/>
  <c r="BW34" i="6996"/>
  <c r="BO35" i="6996"/>
  <c r="BP35" i="6996"/>
  <c r="BR35" i="6996"/>
  <c r="BU35" i="6996"/>
  <c r="BW35" i="6996"/>
  <c r="BO36" i="6996"/>
  <c r="BP36" i="6996"/>
  <c r="BR36" i="6996"/>
  <c r="BU36" i="6996"/>
  <c r="BW36" i="6996"/>
  <c r="BO37" i="6996"/>
  <c r="BP37" i="6996"/>
  <c r="BR37" i="6996"/>
  <c r="BU37" i="6996"/>
  <c r="BW37" i="6996"/>
  <c r="BO38" i="6996"/>
  <c r="BP38" i="6996"/>
  <c r="BR38" i="6996"/>
  <c r="BU38" i="6996"/>
  <c r="BW38" i="6996"/>
  <c r="BO39" i="6996"/>
  <c r="BP39" i="6996"/>
  <c r="BR39" i="6996"/>
  <c r="BU39" i="6996"/>
  <c r="BW39" i="6996"/>
  <c r="BO40" i="6996"/>
  <c r="BP40" i="6996"/>
  <c r="BR40" i="6996"/>
  <c r="BU40" i="6996"/>
  <c r="BW40" i="6996"/>
  <c r="BO41" i="6996"/>
  <c r="BP41" i="6996"/>
  <c r="BR41" i="6996"/>
  <c r="BU41" i="6996"/>
  <c r="BW41" i="6996"/>
  <c r="BO42" i="6996"/>
  <c r="BP42" i="6996"/>
  <c r="BR42" i="6996"/>
  <c r="BU42" i="6996"/>
  <c r="BW42" i="6996"/>
  <c r="BO43" i="6996"/>
  <c r="BP43" i="6996"/>
  <c r="BR43" i="6996"/>
  <c r="BU43" i="6996"/>
  <c r="BW43" i="6996"/>
  <c r="BO44" i="6996"/>
  <c r="BP44" i="6996"/>
  <c r="BR44" i="6996"/>
  <c r="BU44" i="6996"/>
  <c r="BW44" i="6996"/>
  <c r="BO45" i="6996"/>
  <c r="BP45" i="6996"/>
  <c r="BR45" i="6996"/>
  <c r="BU45" i="6996"/>
  <c r="BW45" i="6996"/>
  <c r="BO46" i="6996"/>
  <c r="BP46" i="6996"/>
  <c r="BR46" i="6996"/>
  <c r="BU46" i="6996"/>
  <c r="BW46" i="6996"/>
  <c r="BO47" i="6996"/>
  <c r="BP47" i="6996"/>
  <c r="BR47" i="6996"/>
  <c r="BU47" i="6996"/>
  <c r="BW47" i="6996"/>
  <c r="BO48" i="6996"/>
  <c r="BP48" i="6996"/>
  <c r="BR48" i="6996"/>
  <c r="BU48" i="6996"/>
  <c r="BW48" i="6996"/>
  <c r="BO49" i="6996"/>
  <c r="BP49" i="6996"/>
  <c r="BR49" i="6996"/>
  <c r="BU49" i="6996"/>
  <c r="BW49" i="6996"/>
  <c r="BO50" i="6996"/>
  <c r="BP50" i="6996"/>
  <c r="BR50" i="6996"/>
  <c r="BU50" i="6996"/>
  <c r="BW50" i="6996"/>
  <c r="BO51" i="6996"/>
  <c r="BP51" i="6996"/>
  <c r="BR51" i="6996"/>
  <c r="BU51" i="6996"/>
  <c r="BW51" i="6996"/>
  <c r="BO52" i="6996"/>
  <c r="BP52" i="6996"/>
  <c r="BR52" i="6996"/>
  <c r="BU52" i="6996"/>
  <c r="BW52" i="6996"/>
  <c r="BO53" i="6996"/>
  <c r="BP53" i="6996"/>
  <c r="BR53" i="6996"/>
  <c r="BU53" i="6996"/>
  <c r="BW53" i="6996"/>
  <c r="BO54" i="6996"/>
  <c r="BP54" i="6996"/>
  <c r="BR54" i="6996"/>
  <c r="BU54" i="6996"/>
  <c r="BW54" i="6996"/>
  <c r="BO55" i="6996"/>
  <c r="BP55" i="6996"/>
  <c r="BR55" i="6996"/>
  <c r="BU55" i="6996"/>
  <c r="BW55" i="6996"/>
  <c r="BO56" i="6996"/>
  <c r="BP56" i="6996"/>
  <c r="BR56" i="6996"/>
  <c r="BU56" i="6996"/>
  <c r="BW56" i="6996"/>
  <c r="BO57" i="6996"/>
  <c r="BP57" i="6996"/>
  <c r="BR57" i="6996"/>
  <c r="BU57" i="6996"/>
  <c r="BW57" i="6996"/>
  <c r="BO58" i="6996"/>
  <c r="BP58" i="6996"/>
  <c r="BR58" i="6996"/>
  <c r="BU58" i="6996"/>
  <c r="BW58" i="6996"/>
  <c r="BO59" i="6996"/>
  <c r="BP59" i="6996"/>
  <c r="BR59" i="6996"/>
  <c r="BU59" i="6996"/>
  <c r="BW59" i="6996"/>
  <c r="BO60" i="6996"/>
  <c r="BP60" i="6996"/>
  <c r="BR60" i="6996"/>
  <c r="BU60" i="6996"/>
  <c r="BW60" i="6996"/>
  <c r="BO61" i="6996"/>
  <c r="BP61" i="6996"/>
  <c r="BR61" i="6996"/>
  <c r="BU61" i="6996"/>
  <c r="BW61" i="6996"/>
  <c r="BO62" i="6996"/>
  <c r="BP62" i="6996"/>
  <c r="BR62" i="6996"/>
  <c r="BU62" i="6996"/>
  <c r="BW62" i="6996"/>
  <c r="BO63" i="6996"/>
  <c r="BP63" i="6996"/>
  <c r="BR63" i="6996"/>
  <c r="BU63" i="6996"/>
  <c r="BW63" i="6996"/>
  <c r="BO64" i="6996"/>
  <c r="BP64" i="6996"/>
  <c r="BR64" i="6996"/>
  <c r="BU64" i="6996"/>
  <c r="BW64" i="6996"/>
  <c r="BO65" i="6996"/>
  <c r="BP65" i="6996"/>
  <c r="BR65" i="6996"/>
  <c r="BU65" i="6996"/>
  <c r="BW65" i="6996"/>
  <c r="BO66" i="6996"/>
  <c r="BP66" i="6996"/>
  <c r="BR66" i="6996"/>
  <c r="BU66" i="6996"/>
  <c r="BW66" i="6996"/>
  <c r="BO67" i="6996"/>
  <c r="BP67" i="6996"/>
  <c r="BR67" i="6996"/>
  <c r="BU67" i="6996"/>
  <c r="BW67" i="6996"/>
  <c r="BO68" i="6996"/>
  <c r="BP68" i="6996"/>
  <c r="BR68" i="6996"/>
  <c r="BU68" i="6996"/>
  <c r="BW68" i="6996"/>
  <c r="BO69" i="6996"/>
  <c r="BP69" i="6996"/>
  <c r="BR69" i="6996"/>
  <c r="BU69" i="6996"/>
  <c r="BW69" i="6996"/>
  <c r="BO70" i="6996"/>
  <c r="BP70" i="6996"/>
  <c r="BR70" i="6996"/>
  <c r="BU70" i="6996"/>
  <c r="BW70" i="6996"/>
  <c r="BO71" i="6996"/>
  <c r="BP71" i="6996"/>
  <c r="BR71" i="6996"/>
  <c r="BU71" i="6996"/>
  <c r="BW71" i="6996"/>
  <c r="BO72" i="6996"/>
  <c r="BP72" i="6996"/>
  <c r="BR72" i="6996"/>
  <c r="BU72" i="6996"/>
  <c r="BW72" i="6996"/>
  <c r="BO73" i="6996"/>
  <c r="BP73" i="6996"/>
  <c r="BR73" i="6996"/>
  <c r="BU73" i="6996"/>
  <c r="BW73" i="6996"/>
  <c r="J8" i="6997" l="1"/>
  <c r="J6" i="6997"/>
  <c r="J4" i="6997"/>
  <c r="BN71" i="6996"/>
  <c r="BN67" i="6996"/>
  <c r="BN63" i="6996"/>
  <c r="BN59" i="6996"/>
  <c r="BN55" i="6996"/>
  <c r="BN51" i="6996"/>
  <c r="BN47" i="6996"/>
  <c r="BN43" i="6996"/>
  <c r="BN39" i="6996"/>
  <c r="BN35" i="6996"/>
  <c r="BN31" i="6996"/>
  <c r="AU86" i="7004"/>
  <c r="BN70" i="6996"/>
  <c r="BN66" i="6996"/>
  <c r="BN62" i="6996"/>
  <c r="BN58" i="6996"/>
  <c r="BN54" i="6996"/>
  <c r="BN50" i="6996"/>
  <c r="BN46" i="6996"/>
  <c r="BN42" i="6996"/>
  <c r="BN38" i="6996"/>
  <c r="BN34" i="6996"/>
  <c r="BN30" i="6996"/>
  <c r="BN65" i="6996"/>
  <c r="BN64" i="6996"/>
  <c r="BN61" i="6996"/>
  <c r="BN60" i="6996"/>
  <c r="BN53" i="6996"/>
  <c r="BN48" i="6996"/>
  <c r="BN45" i="6996"/>
  <c r="BN33" i="6996"/>
  <c r="BN32" i="6996"/>
  <c r="BN29" i="6996"/>
  <c r="BN73" i="6996"/>
  <c r="BN72" i="6996"/>
  <c r="BN69" i="6996"/>
  <c r="BN68" i="6996"/>
  <c r="BN57" i="6996"/>
  <c r="BN56" i="6996"/>
  <c r="BN52" i="6996"/>
  <c r="BN49" i="6996"/>
  <c r="BN44" i="6996"/>
  <c r="BN41" i="6996"/>
  <c r="BN40" i="6996"/>
  <c r="BN37" i="6996"/>
  <c r="BN36" i="6996"/>
  <c r="AU93" i="7004"/>
  <c r="AU90" i="7004"/>
  <c r="AU89" i="7004"/>
  <c r="AU85" i="7004"/>
  <c r="AU82" i="7004"/>
  <c r="AU79" i="7004"/>
  <c r="AU92" i="7004"/>
  <c r="AU83" i="7004"/>
  <c r="AU81" i="7004"/>
  <c r="AU91" i="7004"/>
  <c r="AU88" i="7004"/>
  <c r="AU87" i="7004"/>
  <c r="AU77" i="7004"/>
  <c r="AU80" i="7004"/>
  <c r="AU84" i="7004"/>
  <c r="AU78" i="7004"/>
  <c r="O7" i="6997"/>
  <c r="O8" i="6997" s="1"/>
  <c r="O9" i="6997" s="1"/>
  <c r="O36" i="6917"/>
  <c r="P36" i="6917"/>
  <c r="Q36" i="6917"/>
  <c r="R36" i="6917"/>
  <c r="N36" i="6917" s="1"/>
  <c r="U36" i="6917"/>
  <c r="W36" i="6917"/>
  <c r="O37" i="6917"/>
  <c r="N37" i="6917" s="1"/>
  <c r="P37" i="6917"/>
  <c r="Q37" i="6917"/>
  <c r="R37" i="6917"/>
  <c r="U37" i="6917"/>
  <c r="W37" i="6917"/>
  <c r="O38" i="6917"/>
  <c r="P38" i="6917"/>
  <c r="Q38" i="6917"/>
  <c r="R38" i="6917"/>
  <c r="U38" i="6917"/>
  <c r="W38" i="6917"/>
  <c r="O39" i="6917"/>
  <c r="N39" i="6917" s="1"/>
  <c r="P39" i="6917"/>
  <c r="Q39" i="6917"/>
  <c r="R39" i="6917"/>
  <c r="U39" i="6917"/>
  <c r="W39" i="6917"/>
  <c r="O5" i="6991"/>
  <c r="N5" i="6991" s="1"/>
  <c r="P5" i="6991"/>
  <c r="Q5" i="6991"/>
  <c r="R5" i="6991"/>
  <c r="U5" i="6991"/>
  <c r="W5" i="6991"/>
  <c r="O6" i="6991"/>
  <c r="N6" i="6991" s="1"/>
  <c r="P6" i="6991"/>
  <c r="Q6" i="6991"/>
  <c r="R6" i="6991"/>
  <c r="U6" i="6991"/>
  <c r="W6" i="6991"/>
  <c r="O7" i="6991"/>
  <c r="N7" i="6991" s="1"/>
  <c r="P7" i="6991"/>
  <c r="Q7" i="6991"/>
  <c r="R7" i="6991"/>
  <c r="U7" i="6991"/>
  <c r="W7" i="6991"/>
  <c r="N38" i="6917" l="1"/>
  <c r="H37" i="6892"/>
  <c r="G37" i="6892" s="1"/>
  <c r="B32" i="6911"/>
  <c r="K6" i="7071" l="1"/>
  <c r="AS7" i="7071" s="1"/>
  <c r="AO7" i="7071" s="1"/>
  <c r="B43" i="6911"/>
  <c r="B15" i="6911"/>
  <c r="AQ8" i="7069"/>
  <c r="AR8" i="7069"/>
  <c r="AT8" i="7069" s="1"/>
  <c r="AS8" i="7069"/>
  <c r="AQ9" i="7069"/>
  <c r="AR9" i="7069"/>
  <c r="AT9" i="7069" s="1"/>
  <c r="AS9" i="7069"/>
  <c r="AQ10" i="7069"/>
  <c r="AR10" i="7069"/>
  <c r="AT10" i="7069" s="1"/>
  <c r="AS10" i="7069"/>
  <c r="A8" i="7069"/>
  <c r="A9" i="7069"/>
  <c r="A10" i="7069" s="1"/>
  <c r="A6" i="7069"/>
  <c r="A7" i="7069" s="1"/>
  <c r="AQ7" i="7069"/>
  <c r="AR7" i="7069"/>
  <c r="AT7" i="7069" s="1"/>
  <c r="AS7" i="7069"/>
  <c r="AQ12" i="7071"/>
  <c r="AR12" i="7071"/>
  <c r="AT12" i="7071" s="1"/>
  <c r="AS12" i="7071"/>
  <c r="AQ13" i="7071"/>
  <c r="AR13" i="7071"/>
  <c r="AT13" i="7071" s="1"/>
  <c r="AS13" i="7071"/>
  <c r="AQ14" i="7071"/>
  <c r="AR14" i="7071"/>
  <c r="AT14" i="7071" s="1"/>
  <c r="AS14" i="7071"/>
  <c r="AQ15" i="7071"/>
  <c r="AR15" i="7071"/>
  <c r="AT15" i="7071" s="1"/>
  <c r="AS15" i="7071"/>
  <c r="AQ16" i="7071"/>
  <c r="AR16" i="7071"/>
  <c r="AT16" i="7071" s="1"/>
  <c r="AS16" i="7071"/>
  <c r="AQ17" i="7071"/>
  <c r="AR17" i="7071"/>
  <c r="AT17" i="7071" s="1"/>
  <c r="AS17" i="7071"/>
  <c r="AQ18" i="7071"/>
  <c r="AR18" i="7071"/>
  <c r="AS18" i="7071"/>
  <c r="AT18" i="7071"/>
  <c r="AQ19" i="7071"/>
  <c r="AR19" i="7071"/>
  <c r="AS19" i="7071"/>
  <c r="AT19" i="7071"/>
  <c r="AQ20" i="7071"/>
  <c r="AR20" i="7071"/>
  <c r="AT20" i="7071" s="1"/>
  <c r="AS20" i="7071"/>
  <c r="AQ21" i="7071"/>
  <c r="AR21" i="7071"/>
  <c r="AT21" i="7071" s="1"/>
  <c r="AS21" i="7071"/>
  <c r="AQ22" i="7071"/>
  <c r="AR22" i="7071"/>
  <c r="AT22" i="7071" s="1"/>
  <c r="AS22" i="7071"/>
  <c r="AQ23" i="7071"/>
  <c r="AR23" i="7071"/>
  <c r="AT23" i="7071" s="1"/>
  <c r="AS23" i="7071"/>
  <c r="AQ24" i="7071"/>
  <c r="AR24" i="7071"/>
  <c r="AT24" i="7071" s="1"/>
  <c r="AS24" i="7071"/>
  <c r="AQ25" i="7071"/>
  <c r="AR25" i="7071"/>
  <c r="AT25" i="7071" s="1"/>
  <c r="AS25" i="7071"/>
  <c r="AQ26" i="7071"/>
  <c r="AR26" i="7071"/>
  <c r="AS26" i="7071"/>
  <c r="AT26" i="7071"/>
  <c r="AQ27" i="7071"/>
  <c r="AR27" i="7071"/>
  <c r="AS27" i="7071"/>
  <c r="AT27" i="7071"/>
  <c r="AQ28" i="7071"/>
  <c r="AR28" i="7071"/>
  <c r="AT28" i="7071" s="1"/>
  <c r="AS28" i="7071"/>
  <c r="AQ29" i="7071"/>
  <c r="AR29" i="7071"/>
  <c r="AT29" i="7071" s="1"/>
  <c r="AS29" i="7071"/>
  <c r="AQ30" i="7071"/>
  <c r="AR30" i="7071"/>
  <c r="AS30" i="7071"/>
  <c r="AT30" i="7071"/>
  <c r="AQ31" i="7071"/>
  <c r="AR31" i="7071"/>
  <c r="AS31" i="7071"/>
  <c r="AT31" i="7071"/>
  <c r="AQ32" i="7071"/>
  <c r="AR32" i="7071"/>
  <c r="AT32" i="7071" s="1"/>
  <c r="AS32" i="7071"/>
  <c r="AQ33" i="7071"/>
  <c r="AR33" i="7071"/>
  <c r="AT33" i="7071" s="1"/>
  <c r="AS33" i="7071"/>
  <c r="AQ34" i="7071"/>
  <c r="AR34" i="7071"/>
  <c r="AT34" i="7071" s="1"/>
  <c r="AS34" i="7071"/>
  <c r="AQ35" i="7071"/>
  <c r="AR35" i="7071"/>
  <c r="AS35" i="7071"/>
  <c r="AT35" i="7071"/>
  <c r="AQ36" i="7071"/>
  <c r="AR36" i="7071"/>
  <c r="AT36" i="7071" s="1"/>
  <c r="AS36" i="7071"/>
  <c r="AQ37" i="7071"/>
  <c r="AR37" i="7071"/>
  <c r="AT37" i="7071" s="1"/>
  <c r="AS37" i="7071"/>
  <c r="AQ38" i="7071"/>
  <c r="AR38" i="7071"/>
  <c r="AS38" i="7071"/>
  <c r="AT38" i="7071"/>
  <c r="A11" i="7071"/>
  <c r="A12" i="7071"/>
  <c r="A13" i="7071" s="1"/>
  <c r="A14" i="7071" s="1"/>
  <c r="A15" i="7071"/>
  <c r="A16" i="7071"/>
  <c r="A17" i="7071"/>
  <c r="A18" i="7071"/>
  <c r="A19" i="7071"/>
  <c r="A20" i="7071"/>
  <c r="A21" i="7071"/>
  <c r="A22" i="7071"/>
  <c r="A23" i="7071"/>
  <c r="A24" i="7071"/>
  <c r="A25" i="7071"/>
  <c r="A26" i="7071"/>
  <c r="A27" i="7071" s="1"/>
  <c r="A28" i="7071"/>
  <c r="A29" i="7071"/>
  <c r="A30" i="7071"/>
  <c r="A31" i="7071"/>
  <c r="A32" i="7071" s="1"/>
  <c r="A33" i="7071"/>
  <c r="A34" i="7071"/>
  <c r="A35" i="7071"/>
  <c r="A36" i="7071"/>
  <c r="A37" i="7071"/>
  <c r="A38" i="7071"/>
  <c r="AN38" i="7071"/>
  <c r="AL38" i="7071"/>
  <c r="AK38" i="7071"/>
  <c r="AN37" i="7071"/>
  <c r="AL37" i="7071"/>
  <c r="AK37" i="7071"/>
  <c r="AN36" i="7071"/>
  <c r="AL36" i="7071"/>
  <c r="AK36" i="7071"/>
  <c r="AN35" i="7071"/>
  <c r="AL35" i="7071"/>
  <c r="AK35" i="7071"/>
  <c r="AN34" i="7071"/>
  <c r="AL34" i="7071"/>
  <c r="AK34" i="7071"/>
  <c r="AN33" i="7071"/>
  <c r="AL33" i="7071"/>
  <c r="AK33" i="7071"/>
  <c r="AN32" i="7071"/>
  <c r="AL32" i="7071"/>
  <c r="AK32" i="7071"/>
  <c r="AN31" i="7071"/>
  <c r="AL31" i="7071"/>
  <c r="AK31" i="7071"/>
  <c r="AN30" i="7071"/>
  <c r="AL30" i="7071"/>
  <c r="AK30" i="7071"/>
  <c r="AN29" i="7071"/>
  <c r="AL29" i="7071"/>
  <c r="AK29" i="7071"/>
  <c r="AN28" i="7071"/>
  <c r="AL28" i="7071"/>
  <c r="AK28" i="7071"/>
  <c r="AN27" i="7071"/>
  <c r="AL27" i="7071"/>
  <c r="AK27" i="7071"/>
  <c r="AN26" i="7071"/>
  <c r="AL26" i="7071"/>
  <c r="AK26" i="7071"/>
  <c r="AN25" i="7071"/>
  <c r="AL25" i="7071"/>
  <c r="AK25" i="7071"/>
  <c r="AN24" i="7071"/>
  <c r="AL24" i="7071"/>
  <c r="AK24" i="7071"/>
  <c r="AN23" i="7071"/>
  <c r="AL23" i="7071"/>
  <c r="AK23" i="7071"/>
  <c r="AN22" i="7071"/>
  <c r="AL22" i="7071"/>
  <c r="AK22" i="7071"/>
  <c r="AN21" i="7071"/>
  <c r="AL21" i="7071"/>
  <c r="AK21" i="7071"/>
  <c r="AN20" i="7071"/>
  <c r="AL20" i="7071"/>
  <c r="AK20" i="7071"/>
  <c r="AN19" i="7071"/>
  <c r="AL19" i="7071"/>
  <c r="AK19" i="7071"/>
  <c r="AN18" i="7071"/>
  <c r="AL18" i="7071"/>
  <c r="AK18" i="7071"/>
  <c r="AN17" i="7071"/>
  <c r="AL17" i="7071"/>
  <c r="AK17" i="7071"/>
  <c r="AN16" i="7071"/>
  <c r="AL16" i="7071"/>
  <c r="AK16" i="7071"/>
  <c r="AN15" i="7071"/>
  <c r="AL15" i="7071"/>
  <c r="AK15" i="7071"/>
  <c r="AN14" i="7071"/>
  <c r="AL14" i="7071"/>
  <c r="AK14" i="7071"/>
  <c r="AN13" i="7071"/>
  <c r="AL13" i="7071"/>
  <c r="AK13" i="7071"/>
  <c r="AN12" i="7071"/>
  <c r="AL12" i="7071"/>
  <c r="AK12" i="7071"/>
  <c r="AS11" i="7071"/>
  <c r="AR11" i="7071"/>
  <c r="AT11" i="7071" s="1"/>
  <c r="AQ11" i="7071"/>
  <c r="AN11" i="7071"/>
  <c r="AL11" i="7071"/>
  <c r="AK11" i="7071"/>
  <c r="AS10" i="7071"/>
  <c r="AR10" i="7071"/>
  <c r="AT10" i="7071" s="1"/>
  <c r="AQ10" i="7071"/>
  <c r="AN10" i="7071"/>
  <c r="AL10" i="7071"/>
  <c r="AK10" i="7071"/>
  <c r="AS9" i="7071"/>
  <c r="AR9" i="7071"/>
  <c r="AT9" i="7071" s="1"/>
  <c r="AQ9" i="7071"/>
  <c r="AN9" i="7071"/>
  <c r="AL9" i="7071"/>
  <c r="AK9" i="7071"/>
  <c r="A9" i="7071"/>
  <c r="A10" i="7071" s="1"/>
  <c r="AS8" i="7071"/>
  <c r="AR8" i="7071"/>
  <c r="AT8" i="7071" s="1"/>
  <c r="AQ8" i="7071"/>
  <c r="AN8" i="7071"/>
  <c r="AL8" i="7071"/>
  <c r="AK8" i="7071"/>
  <c r="AR7" i="7071"/>
  <c r="AT7" i="7071" s="1"/>
  <c r="AQ7" i="7071"/>
  <c r="AN7" i="7071"/>
  <c r="AL7" i="7071"/>
  <c r="AK7" i="7071"/>
  <c r="AN6" i="7071"/>
  <c r="AL6" i="7071"/>
  <c r="AK6" i="7071"/>
  <c r="AI7" i="7070"/>
  <c r="AH7" i="7070"/>
  <c r="AJ7" i="7070" s="1"/>
  <c r="AG7" i="7070"/>
  <c r="AE7" i="7070"/>
  <c r="AD7" i="7070"/>
  <c r="AB7" i="7070"/>
  <c r="AA7" i="7070"/>
  <c r="AD6" i="7070"/>
  <c r="AB6" i="7070"/>
  <c r="AA6" i="7070"/>
  <c r="Z6" i="7070" s="1"/>
  <c r="A7" i="7070"/>
  <c r="A6" i="7070"/>
  <c r="AK6" i="7069"/>
  <c r="AL6" i="7069"/>
  <c r="AN6" i="7069"/>
  <c r="AK7" i="7069"/>
  <c r="AL7" i="7069"/>
  <c r="AN7" i="7069"/>
  <c r="AK8" i="7069"/>
  <c r="AL8" i="7069"/>
  <c r="AN8" i="7069"/>
  <c r="AK9" i="7069"/>
  <c r="AL9" i="7069"/>
  <c r="AN9" i="7069"/>
  <c r="AK10" i="7069"/>
  <c r="AL10" i="7069"/>
  <c r="AN10" i="7069"/>
  <c r="Z7" i="7070" l="1"/>
  <c r="AJ17" i="7071"/>
  <c r="AJ23" i="7071"/>
  <c r="A6" i="7071"/>
  <c r="A7" i="7071"/>
  <c r="A8" i="7071" s="1"/>
  <c r="AJ10" i="7071"/>
  <c r="AJ31" i="7071"/>
  <c r="AJ33" i="7071"/>
  <c r="AJ24" i="7071"/>
  <c r="AJ32" i="7071"/>
  <c r="AJ9" i="7071"/>
  <c r="AJ13" i="7071"/>
  <c r="AJ19" i="7071"/>
  <c r="AJ7" i="7071"/>
  <c r="AO8" i="7071"/>
  <c r="AJ14" i="7071"/>
  <c r="AJ25" i="7071"/>
  <c r="AJ35" i="7071"/>
  <c r="AJ37" i="7071"/>
  <c r="AJ16" i="7071"/>
  <c r="AJ21" i="7071"/>
  <c r="AJ27" i="7071"/>
  <c r="AJ36" i="7071"/>
  <c r="AJ12" i="7071"/>
  <c r="AJ15" i="7071"/>
  <c r="AJ26" i="7071"/>
  <c r="AJ34" i="7071"/>
  <c r="AJ6" i="7071"/>
  <c r="AJ11" i="7071"/>
  <c r="AJ20" i="7071"/>
  <c r="AJ22" i="7071"/>
  <c r="AJ29" i="7071"/>
  <c r="AJ38" i="7071"/>
  <c r="AJ8" i="7071"/>
  <c r="AJ18" i="7071"/>
  <c r="AJ28" i="7071"/>
  <c r="AJ30" i="7071"/>
  <c r="AJ10" i="7069"/>
  <c r="AJ7" i="7069"/>
  <c r="AJ9" i="7069"/>
  <c r="AJ8" i="7069"/>
  <c r="AJ6" i="7069"/>
  <c r="AO7" i="7069"/>
  <c r="AO8" i="7069" s="1"/>
  <c r="AO9" i="7069" s="1"/>
  <c r="AO10" i="7069" s="1"/>
  <c r="AO9" i="7071" l="1"/>
  <c r="B42" i="6911"/>
  <c r="V29" i="7068"/>
  <c r="T29" i="7068"/>
  <c r="Q29" i="7068"/>
  <c r="P29" i="7068"/>
  <c r="O29" i="7068"/>
  <c r="N29" i="7068"/>
  <c r="V28" i="7068"/>
  <c r="T28" i="7068"/>
  <c r="Q28" i="7068"/>
  <c r="P28" i="7068"/>
  <c r="O28" i="7068"/>
  <c r="N28" i="7068"/>
  <c r="V27" i="7068"/>
  <c r="T27" i="7068"/>
  <c r="Q27" i="7068"/>
  <c r="P27" i="7068"/>
  <c r="O27" i="7068"/>
  <c r="N27" i="7068"/>
  <c r="M27" i="7068"/>
  <c r="V26" i="7068"/>
  <c r="T26" i="7068"/>
  <c r="Q26" i="7068"/>
  <c r="P26" i="7068"/>
  <c r="O26" i="7068"/>
  <c r="N26" i="7068"/>
  <c r="M26" i="7068" s="1"/>
  <c r="V25" i="7068"/>
  <c r="T25" i="7068"/>
  <c r="Q25" i="7068"/>
  <c r="P25" i="7068"/>
  <c r="O25" i="7068"/>
  <c r="N25" i="7068"/>
  <c r="V24" i="7068"/>
  <c r="T24" i="7068"/>
  <c r="Q24" i="7068"/>
  <c r="P24" i="7068"/>
  <c r="O24" i="7068"/>
  <c r="N24" i="7068"/>
  <c r="V23" i="7068"/>
  <c r="T23" i="7068"/>
  <c r="Q23" i="7068"/>
  <c r="P23" i="7068"/>
  <c r="O23" i="7068"/>
  <c r="N23" i="7068"/>
  <c r="V22" i="7068"/>
  <c r="T22" i="7068"/>
  <c r="Q22" i="7068"/>
  <c r="P22" i="7068"/>
  <c r="O22" i="7068"/>
  <c r="N22" i="7068"/>
  <c r="V21" i="7068"/>
  <c r="T21" i="7068"/>
  <c r="Q21" i="7068"/>
  <c r="P21" i="7068"/>
  <c r="O21" i="7068"/>
  <c r="N21" i="7068"/>
  <c r="V20" i="7068"/>
  <c r="T20" i="7068"/>
  <c r="Q20" i="7068"/>
  <c r="P20" i="7068"/>
  <c r="O20" i="7068"/>
  <c r="N20" i="7068"/>
  <c r="V19" i="7068"/>
  <c r="T19" i="7068"/>
  <c r="Q19" i="7068"/>
  <c r="P19" i="7068"/>
  <c r="O19" i="7068"/>
  <c r="N19" i="7068"/>
  <c r="V18" i="7068"/>
  <c r="T18" i="7068"/>
  <c r="Q18" i="7068"/>
  <c r="P18" i="7068"/>
  <c r="O18" i="7068"/>
  <c r="N18" i="7068"/>
  <c r="M18" i="7068"/>
  <c r="V17" i="7068"/>
  <c r="T17" i="7068"/>
  <c r="Q17" i="7068"/>
  <c r="P17" i="7068"/>
  <c r="O17" i="7068"/>
  <c r="N17" i="7068"/>
  <c r="V16" i="7068"/>
  <c r="T16" i="7068"/>
  <c r="Q16" i="7068"/>
  <c r="P16" i="7068"/>
  <c r="O16" i="7068"/>
  <c r="N16" i="7068"/>
  <c r="V15" i="7068"/>
  <c r="T15" i="7068"/>
  <c r="Q15" i="7068"/>
  <c r="P15" i="7068"/>
  <c r="O15" i="7068"/>
  <c r="N15" i="7068"/>
  <c r="V14" i="7068"/>
  <c r="T14" i="7068"/>
  <c r="Q14" i="7068"/>
  <c r="P14" i="7068"/>
  <c r="O14" i="7068"/>
  <c r="N14" i="7068"/>
  <c r="M14" i="7068" s="1"/>
  <c r="V13" i="7068"/>
  <c r="T13" i="7068"/>
  <c r="Q13" i="7068"/>
  <c r="P13" i="7068"/>
  <c r="O13" i="7068"/>
  <c r="N13" i="7068"/>
  <c r="M13" i="7068" s="1"/>
  <c r="V12" i="7068"/>
  <c r="T12" i="7068"/>
  <c r="Q12" i="7068"/>
  <c r="P12" i="7068"/>
  <c r="O12" i="7068"/>
  <c r="N12" i="7068"/>
  <c r="V11" i="7068"/>
  <c r="T11" i="7068"/>
  <c r="Q11" i="7068"/>
  <c r="P11" i="7068"/>
  <c r="O11" i="7068"/>
  <c r="N11" i="7068"/>
  <c r="M11" i="7068" s="1"/>
  <c r="V10" i="7068"/>
  <c r="T10" i="7068"/>
  <c r="Q10" i="7068"/>
  <c r="P10" i="7068"/>
  <c r="O10" i="7068"/>
  <c r="N10" i="7068"/>
  <c r="M10" i="7068" s="1"/>
  <c r="V9" i="7068"/>
  <c r="T9" i="7068"/>
  <c r="Q9" i="7068"/>
  <c r="P9" i="7068"/>
  <c r="O9" i="7068"/>
  <c r="N9" i="7068"/>
  <c r="V8" i="7068"/>
  <c r="T8" i="7068"/>
  <c r="Q8" i="7068"/>
  <c r="P8" i="7068"/>
  <c r="O8" i="7068"/>
  <c r="N8" i="7068"/>
  <c r="V7" i="7068"/>
  <c r="T7" i="7068"/>
  <c r="Q7" i="7068"/>
  <c r="P7" i="7068"/>
  <c r="O7" i="7068"/>
  <c r="N7" i="7068"/>
  <c r="M7" i="7068" s="1"/>
  <c r="V6" i="7068"/>
  <c r="T6" i="7068"/>
  <c r="Q6" i="7068"/>
  <c r="P6" i="7068"/>
  <c r="O6" i="7068"/>
  <c r="M6" i="7068" s="1"/>
  <c r="N6" i="7068"/>
  <c r="V5" i="7068"/>
  <c r="T5" i="7068"/>
  <c r="Q5" i="7068"/>
  <c r="P5" i="7068"/>
  <c r="O5" i="7068"/>
  <c r="N5" i="7068"/>
  <c r="V4" i="7068"/>
  <c r="T4" i="7068"/>
  <c r="Q4" i="7068"/>
  <c r="P4" i="7068"/>
  <c r="O4" i="7068"/>
  <c r="N4" i="7068"/>
  <c r="M4" i="7068" s="1"/>
  <c r="Q3" i="7068"/>
  <c r="P3" i="7068"/>
  <c r="O3" i="7068"/>
  <c r="N3" i="7068"/>
  <c r="M3" i="7068" s="1"/>
  <c r="Q3" i="7067"/>
  <c r="P3" i="7067"/>
  <c r="O3" i="7067"/>
  <c r="N3" i="7067"/>
  <c r="M21" i="7068" l="1"/>
  <c r="M23" i="7068"/>
  <c r="M22" i="7068"/>
  <c r="M15" i="7068"/>
  <c r="AO10" i="7071"/>
  <c r="R4" i="7068"/>
  <c r="R5" i="7068" s="1"/>
  <c r="R6" i="7068" s="1"/>
  <c r="R7" i="7068" s="1"/>
  <c r="R8" i="7068" s="1"/>
  <c r="R9" i="7068" s="1"/>
  <c r="R10" i="7068" s="1"/>
  <c r="R11" i="7068" s="1"/>
  <c r="R12" i="7068" s="1"/>
  <c r="R13" i="7068" s="1"/>
  <c r="R14" i="7068" s="1"/>
  <c r="R15" i="7068" s="1"/>
  <c r="R16" i="7068" s="1"/>
  <c r="R17" i="7068" s="1"/>
  <c r="R18" i="7068" s="1"/>
  <c r="R19" i="7068" s="1"/>
  <c r="R20" i="7068" s="1"/>
  <c r="R21" i="7068" s="1"/>
  <c r="R22" i="7068" s="1"/>
  <c r="R23" i="7068" s="1"/>
  <c r="R24" i="7068" s="1"/>
  <c r="R25" i="7068" s="1"/>
  <c r="R26" i="7068" s="1"/>
  <c r="R27" i="7068" s="1"/>
  <c r="R28" i="7068" s="1"/>
  <c r="R29" i="7068" s="1"/>
  <c r="M9" i="7068"/>
  <c r="M28" i="7068"/>
  <c r="M5" i="7068"/>
  <c r="M12" i="7068"/>
  <c r="M16" i="7068"/>
  <c r="M24" i="7068"/>
  <c r="M29" i="7068"/>
  <c r="M8" i="7068"/>
  <c r="M17" i="7068"/>
  <c r="M19" i="7068"/>
  <c r="M20" i="7068"/>
  <c r="M25" i="7068"/>
  <c r="M3" i="7067"/>
  <c r="AU7" i="7065"/>
  <c r="AY7" i="7065"/>
  <c r="AW7" i="7065"/>
  <c r="AW8" i="7065"/>
  <c r="AY8" i="7065"/>
  <c r="AW9" i="7065"/>
  <c r="AY9" i="7065"/>
  <c r="B14" i="6911"/>
  <c r="AW16" i="7066"/>
  <c r="AY16" i="7066"/>
  <c r="AW17" i="7066"/>
  <c r="AY17" i="7066"/>
  <c r="AW18" i="7066"/>
  <c r="AY18" i="7066"/>
  <c r="AW19" i="7066"/>
  <c r="AY19" i="7066"/>
  <c r="AW20" i="7066"/>
  <c r="AY20" i="7066"/>
  <c r="AW21" i="7066"/>
  <c r="AY21" i="7066"/>
  <c r="AW22" i="7066"/>
  <c r="AY22" i="7066"/>
  <c r="AW23" i="7066"/>
  <c r="AY23" i="7066"/>
  <c r="AW24" i="7066"/>
  <c r="AY24" i="7066"/>
  <c r="AW25" i="7066"/>
  <c r="AY25" i="7066"/>
  <c r="AW26" i="7066"/>
  <c r="AY26" i="7066"/>
  <c r="AW27" i="7066"/>
  <c r="AY27" i="7066"/>
  <c r="AW28" i="7066"/>
  <c r="AY28" i="7066"/>
  <c r="AW29" i="7066"/>
  <c r="AY29" i="7066"/>
  <c r="AW30" i="7066"/>
  <c r="AY30" i="7066"/>
  <c r="AW31" i="7066"/>
  <c r="AY31" i="7066"/>
  <c r="AW32" i="7066"/>
  <c r="AY32" i="7066"/>
  <c r="AW33" i="7066"/>
  <c r="AY33" i="7066"/>
  <c r="AW34" i="7066"/>
  <c r="AY34" i="7066"/>
  <c r="AW35" i="7066"/>
  <c r="AY35" i="7066"/>
  <c r="AW36" i="7066"/>
  <c r="AY36" i="7066"/>
  <c r="AW37" i="7066"/>
  <c r="AY37" i="7066"/>
  <c r="AW38" i="7066"/>
  <c r="AY38" i="7066"/>
  <c r="AT38" i="7066"/>
  <c r="AR38" i="7066"/>
  <c r="AQ38" i="7066"/>
  <c r="AT37" i="7066"/>
  <c r="AR37" i="7066"/>
  <c r="AQ37" i="7066"/>
  <c r="AT36" i="7066"/>
  <c r="AR36" i="7066"/>
  <c r="AQ36" i="7066"/>
  <c r="AT35" i="7066"/>
  <c r="AR35" i="7066"/>
  <c r="AQ35" i="7066"/>
  <c r="AT34" i="7066"/>
  <c r="AR34" i="7066"/>
  <c r="AQ34" i="7066"/>
  <c r="AT33" i="7066"/>
  <c r="AR33" i="7066"/>
  <c r="AQ33" i="7066"/>
  <c r="AT32" i="7066"/>
  <c r="AR32" i="7066"/>
  <c r="AQ32" i="7066"/>
  <c r="AT31" i="7066"/>
  <c r="AR31" i="7066"/>
  <c r="AQ31" i="7066"/>
  <c r="AT30" i="7066"/>
  <c r="AR30" i="7066"/>
  <c r="AQ30" i="7066"/>
  <c r="AT29" i="7066"/>
  <c r="AR29" i="7066"/>
  <c r="AQ29" i="7066"/>
  <c r="AT28" i="7066"/>
  <c r="AR28" i="7066"/>
  <c r="AQ28" i="7066"/>
  <c r="AT27" i="7066"/>
  <c r="AR27" i="7066"/>
  <c r="AQ27" i="7066"/>
  <c r="AT26" i="7066"/>
  <c r="AR26" i="7066"/>
  <c r="AQ26" i="7066"/>
  <c r="AT25" i="7066"/>
  <c r="AR25" i="7066"/>
  <c r="AQ25" i="7066"/>
  <c r="AT24" i="7066"/>
  <c r="AR24" i="7066"/>
  <c r="AQ24" i="7066"/>
  <c r="AT23" i="7066"/>
  <c r="AR23" i="7066"/>
  <c r="AQ23" i="7066"/>
  <c r="AT22" i="7066"/>
  <c r="AR22" i="7066"/>
  <c r="AQ22" i="7066"/>
  <c r="AT21" i="7066"/>
  <c r="AR21" i="7066"/>
  <c r="AQ21" i="7066"/>
  <c r="AT20" i="7066"/>
  <c r="AR20" i="7066"/>
  <c r="AQ20" i="7066"/>
  <c r="AT19" i="7066"/>
  <c r="AR19" i="7066"/>
  <c r="AQ19" i="7066"/>
  <c r="AT18" i="7066"/>
  <c r="AR18" i="7066"/>
  <c r="AQ18" i="7066"/>
  <c r="AT17" i="7066"/>
  <c r="AR17" i="7066"/>
  <c r="AQ17" i="7066"/>
  <c r="AT16" i="7066"/>
  <c r="AR16" i="7066"/>
  <c r="AQ16" i="7066"/>
  <c r="AY15" i="7066"/>
  <c r="AW15" i="7066"/>
  <c r="AT15" i="7066"/>
  <c r="AR15" i="7066"/>
  <c r="AQ15" i="7066"/>
  <c r="AY14" i="7066"/>
  <c r="AW14" i="7066"/>
  <c r="AT14" i="7066"/>
  <c r="AR14" i="7066"/>
  <c r="AQ14" i="7066"/>
  <c r="AY13" i="7066"/>
  <c r="AW13" i="7066"/>
  <c r="AT13" i="7066"/>
  <c r="AR13" i="7066"/>
  <c r="AQ13" i="7066"/>
  <c r="AY12" i="7066"/>
  <c r="AW12" i="7066"/>
  <c r="AT12" i="7066"/>
  <c r="AR12" i="7066"/>
  <c r="AQ12" i="7066"/>
  <c r="AY11" i="7066"/>
  <c r="AW11" i="7066"/>
  <c r="AT11" i="7066"/>
  <c r="AR11" i="7066"/>
  <c r="AQ11" i="7066"/>
  <c r="AY10" i="7066"/>
  <c r="AW10" i="7066"/>
  <c r="AT10" i="7066"/>
  <c r="AR10" i="7066"/>
  <c r="AQ10" i="7066"/>
  <c r="AY9" i="7066"/>
  <c r="AW9" i="7066"/>
  <c r="AT9" i="7066"/>
  <c r="AR9" i="7066"/>
  <c r="AQ9" i="7066"/>
  <c r="AY8" i="7066"/>
  <c r="AW8" i="7066"/>
  <c r="AT8" i="7066"/>
  <c r="AR8" i="7066"/>
  <c r="AQ8" i="7066"/>
  <c r="AY7" i="7066"/>
  <c r="AW7" i="7066"/>
  <c r="AT7" i="7066"/>
  <c r="AR7" i="7066"/>
  <c r="AQ7" i="7066"/>
  <c r="AT6" i="7066"/>
  <c r="AR6" i="7066"/>
  <c r="AQ6" i="7066"/>
  <c r="AQ6" i="7065"/>
  <c r="AR6" i="7065"/>
  <c r="AT6" i="7065"/>
  <c r="AQ7" i="7065"/>
  <c r="AR7" i="7065"/>
  <c r="AT7" i="7065"/>
  <c r="AQ8" i="7065"/>
  <c r="AR8" i="7065"/>
  <c r="AT8" i="7065"/>
  <c r="AQ9" i="7065"/>
  <c r="AR9" i="7065"/>
  <c r="AT9" i="7065"/>
  <c r="AP29" i="7066" l="1"/>
  <c r="AU7" i="7066"/>
  <c r="AU8" i="7066" s="1"/>
  <c r="AU9" i="7066" s="1"/>
  <c r="AU10" i="7066" s="1"/>
  <c r="AU11" i="7066" s="1"/>
  <c r="AU12" i="7066" s="1"/>
  <c r="AU13" i="7066" s="1"/>
  <c r="AU14" i="7066" s="1"/>
  <c r="AU15" i="7066" s="1"/>
  <c r="AU16" i="7066" s="1"/>
  <c r="AU17" i="7066" s="1"/>
  <c r="AU18" i="7066" s="1"/>
  <c r="AU19" i="7066" s="1"/>
  <c r="AU20" i="7066" s="1"/>
  <c r="AU21" i="7066" s="1"/>
  <c r="AU22" i="7066" s="1"/>
  <c r="AU23" i="7066" s="1"/>
  <c r="AU24" i="7066" s="1"/>
  <c r="AU25" i="7066" s="1"/>
  <c r="AU26" i="7066" s="1"/>
  <c r="AU27" i="7066" s="1"/>
  <c r="AU28" i="7066" s="1"/>
  <c r="AU29" i="7066" s="1"/>
  <c r="AU30" i="7066" s="1"/>
  <c r="AU31" i="7066" s="1"/>
  <c r="AU32" i="7066" s="1"/>
  <c r="AU33" i="7066" s="1"/>
  <c r="AU34" i="7066" s="1"/>
  <c r="AU35" i="7066" s="1"/>
  <c r="AU36" i="7066" s="1"/>
  <c r="AU37" i="7066" s="1"/>
  <c r="AU38" i="7066" s="1"/>
  <c r="AO11" i="7071"/>
  <c r="AP9" i="7065"/>
  <c r="AU8" i="7065"/>
  <c r="AU9" i="7065" s="1"/>
  <c r="AP8" i="7065"/>
  <c r="AP6" i="7065"/>
  <c r="AP6" i="7066"/>
  <c r="AP18" i="7066"/>
  <c r="AP26" i="7066"/>
  <c r="AP11" i="7066"/>
  <c r="AP15" i="7066"/>
  <c r="AP31" i="7066"/>
  <c r="AP35" i="7066"/>
  <c r="AP22" i="7066"/>
  <c r="AP9" i="7066"/>
  <c r="AP13" i="7066"/>
  <c r="AP16" i="7066"/>
  <c r="AP20" i="7066"/>
  <c r="AP24" i="7066"/>
  <c r="AP30" i="7066"/>
  <c r="AP33" i="7066"/>
  <c r="AP37" i="7066"/>
  <c r="AP7" i="7066"/>
  <c r="AP10" i="7066"/>
  <c r="AP14" i="7066"/>
  <c r="AP17" i="7066"/>
  <c r="AP21" i="7066"/>
  <c r="AP25" i="7066"/>
  <c r="AP28" i="7066"/>
  <c r="AP34" i="7066"/>
  <c r="AP38" i="7066"/>
  <c r="AP8" i="7066"/>
  <c r="AP12" i="7066"/>
  <c r="AP19" i="7066"/>
  <c r="AP23" i="7066"/>
  <c r="AP27" i="7066"/>
  <c r="AP32" i="7066"/>
  <c r="AP36" i="7066"/>
  <c r="AP7" i="7065"/>
  <c r="B41" i="6911"/>
  <c r="B40" i="6911"/>
  <c r="B39" i="6911"/>
  <c r="T4" i="7064"/>
  <c r="R4" i="7064"/>
  <c r="Q4" i="7064"/>
  <c r="T3" i="7064"/>
  <c r="R3" i="7064"/>
  <c r="Q3" i="7064"/>
  <c r="T2" i="7064"/>
  <c r="R2" i="7064"/>
  <c r="Q2" i="7064"/>
  <c r="S32" i="7063"/>
  <c r="Q32" i="7063"/>
  <c r="P32" i="7063"/>
  <c r="S31" i="7063"/>
  <c r="Q31" i="7063"/>
  <c r="P31" i="7063"/>
  <c r="S30" i="7063"/>
  <c r="Q30" i="7063"/>
  <c r="P30" i="7063"/>
  <c r="S29" i="7063"/>
  <c r="Q29" i="7063"/>
  <c r="P29" i="7063"/>
  <c r="S28" i="7063"/>
  <c r="Q28" i="7063"/>
  <c r="P28" i="7063"/>
  <c r="S27" i="7063"/>
  <c r="Q27" i="7063"/>
  <c r="P27" i="7063"/>
  <c r="S26" i="7063"/>
  <c r="Q26" i="7063"/>
  <c r="P26" i="7063"/>
  <c r="S25" i="7063"/>
  <c r="Q25" i="7063"/>
  <c r="P25" i="7063"/>
  <c r="S24" i="7063"/>
  <c r="Q24" i="7063"/>
  <c r="P24" i="7063"/>
  <c r="S23" i="7063"/>
  <c r="Q23" i="7063"/>
  <c r="P23" i="7063"/>
  <c r="S22" i="7063"/>
  <c r="Q22" i="7063"/>
  <c r="P22" i="7063"/>
  <c r="S21" i="7063"/>
  <c r="Q21" i="7063"/>
  <c r="P21" i="7063"/>
  <c r="S20" i="7063"/>
  <c r="Q20" i="7063"/>
  <c r="P20" i="7063"/>
  <c r="S19" i="7063"/>
  <c r="Q19" i="7063"/>
  <c r="P19" i="7063"/>
  <c r="S18" i="7063"/>
  <c r="Q18" i="7063"/>
  <c r="P18" i="7063"/>
  <c r="S17" i="7063"/>
  <c r="Q17" i="7063"/>
  <c r="P17" i="7063"/>
  <c r="S16" i="7063"/>
  <c r="Q16" i="7063"/>
  <c r="P16" i="7063"/>
  <c r="S15" i="7063"/>
  <c r="Q15" i="7063"/>
  <c r="P15" i="7063"/>
  <c r="S14" i="7063"/>
  <c r="Q14" i="7063"/>
  <c r="P14" i="7063"/>
  <c r="S13" i="7063"/>
  <c r="Q13" i="7063"/>
  <c r="P13" i="7063"/>
  <c r="S12" i="7063"/>
  <c r="Q12" i="7063"/>
  <c r="P12" i="7063"/>
  <c r="S11" i="7063"/>
  <c r="Q11" i="7063"/>
  <c r="P11" i="7063"/>
  <c r="S10" i="7063"/>
  <c r="Q10" i="7063"/>
  <c r="P10" i="7063"/>
  <c r="S9" i="7063"/>
  <c r="Q9" i="7063"/>
  <c r="P9" i="7063"/>
  <c r="S8" i="7063"/>
  <c r="Q8" i="7063"/>
  <c r="P8" i="7063"/>
  <c r="S7" i="7063"/>
  <c r="Q7" i="7063"/>
  <c r="P7" i="7063"/>
  <c r="S6" i="7063"/>
  <c r="Q6" i="7063"/>
  <c r="P6" i="7063"/>
  <c r="S5" i="7063"/>
  <c r="Q5" i="7063"/>
  <c r="P5" i="7063"/>
  <c r="S4" i="7063"/>
  <c r="Q4" i="7063"/>
  <c r="P4" i="7063"/>
  <c r="S3" i="7063"/>
  <c r="Q3" i="7063"/>
  <c r="P3" i="7063"/>
  <c r="S2" i="7063"/>
  <c r="Q2" i="7063"/>
  <c r="P2" i="7063"/>
  <c r="AS29" i="7058"/>
  <c r="AR29" i="7058"/>
  <c r="AT29" i="7058" s="1"/>
  <c r="AQ29" i="7058"/>
  <c r="AS28" i="7058"/>
  <c r="AR28" i="7058"/>
  <c r="AT28" i="7058" s="1"/>
  <c r="AQ28" i="7058"/>
  <c r="AS27" i="7058"/>
  <c r="AR27" i="7058"/>
  <c r="AT27" i="7058" s="1"/>
  <c r="AQ27" i="7058"/>
  <c r="AS26" i="7058"/>
  <c r="AR26" i="7058"/>
  <c r="AT26" i="7058" s="1"/>
  <c r="AQ26" i="7058"/>
  <c r="AS25" i="7058"/>
  <c r="AR25" i="7058"/>
  <c r="AT25" i="7058" s="1"/>
  <c r="AQ25" i="7058"/>
  <c r="AS24" i="7058"/>
  <c r="AR24" i="7058"/>
  <c r="AT24" i="7058" s="1"/>
  <c r="AQ24" i="7058"/>
  <c r="AS23" i="7058"/>
  <c r="AR23" i="7058"/>
  <c r="AT23" i="7058" s="1"/>
  <c r="AQ23" i="7058"/>
  <c r="AS22" i="7058"/>
  <c r="AR22" i="7058"/>
  <c r="AT22" i="7058" s="1"/>
  <c r="AQ22" i="7058"/>
  <c r="AT21" i="7058"/>
  <c r="AS21" i="7058"/>
  <c r="AR21" i="7058"/>
  <c r="AQ21" i="7058"/>
  <c r="AT20" i="7058"/>
  <c r="AS20" i="7058"/>
  <c r="AR20" i="7058"/>
  <c r="AQ20" i="7058"/>
  <c r="AS19" i="7058"/>
  <c r="AR19" i="7058"/>
  <c r="AT19" i="7058" s="1"/>
  <c r="AQ19" i="7058"/>
  <c r="AS18" i="7058"/>
  <c r="AR18" i="7058"/>
  <c r="AT18" i="7058" s="1"/>
  <c r="AQ18" i="7058"/>
  <c r="AS17" i="7058"/>
  <c r="AR17" i="7058"/>
  <c r="AT17" i="7058" s="1"/>
  <c r="AQ17" i="7058"/>
  <c r="AS16" i="7058"/>
  <c r="AR16" i="7058"/>
  <c r="AT16" i="7058" s="1"/>
  <c r="AQ16" i="7058"/>
  <c r="AS15" i="7058"/>
  <c r="AR15" i="7058"/>
  <c r="AT15" i="7058" s="1"/>
  <c r="AQ15" i="7058"/>
  <c r="AS14" i="7058"/>
  <c r="AR14" i="7058"/>
  <c r="AT14" i="7058" s="1"/>
  <c r="AQ14" i="7058"/>
  <c r="AS13" i="7058"/>
  <c r="AR13" i="7058"/>
  <c r="AT13" i="7058" s="1"/>
  <c r="AQ13" i="7058"/>
  <c r="AS12" i="7058"/>
  <c r="AR12" i="7058"/>
  <c r="AT12" i="7058" s="1"/>
  <c r="AQ12" i="7058"/>
  <c r="AS11" i="7058"/>
  <c r="AR11" i="7058"/>
  <c r="AT11" i="7058" s="1"/>
  <c r="AQ11" i="7058"/>
  <c r="AS10" i="7058"/>
  <c r="AR10" i="7058"/>
  <c r="AT10" i="7058" s="1"/>
  <c r="AQ10" i="7058"/>
  <c r="AS9" i="7058"/>
  <c r="AR9" i="7058"/>
  <c r="AT9" i="7058" s="1"/>
  <c r="AQ9" i="7058"/>
  <c r="AS8" i="7058"/>
  <c r="AR8" i="7058"/>
  <c r="AT8" i="7058" s="1"/>
  <c r="AQ8" i="7058"/>
  <c r="AS7" i="7058"/>
  <c r="AR7" i="7058"/>
  <c r="AT7" i="7058" s="1"/>
  <c r="AQ7" i="7058"/>
  <c r="AS6" i="7058"/>
  <c r="AR6" i="7058"/>
  <c r="AT6" i="7058" s="1"/>
  <c r="AQ6" i="7058"/>
  <c r="AS5" i="7058"/>
  <c r="AR5" i="7058"/>
  <c r="AT5" i="7058" s="1"/>
  <c r="AQ5" i="7058"/>
  <c r="AS4" i="7058"/>
  <c r="AR4" i="7058"/>
  <c r="AT4" i="7058" s="1"/>
  <c r="AQ4" i="7058"/>
  <c r="AS224" i="7062"/>
  <c r="AR224" i="7062"/>
  <c r="AT224" i="7062" s="1"/>
  <c r="AQ224" i="7062"/>
  <c r="AS223" i="7062"/>
  <c r="AR223" i="7062"/>
  <c r="AT223" i="7062" s="1"/>
  <c r="AQ223" i="7062"/>
  <c r="AS222" i="7062"/>
  <c r="AR222" i="7062"/>
  <c r="AT222" i="7062" s="1"/>
  <c r="AQ222" i="7062"/>
  <c r="AS221" i="7062"/>
  <c r="AR221" i="7062"/>
  <c r="AT221" i="7062" s="1"/>
  <c r="AQ221" i="7062"/>
  <c r="AS220" i="7062"/>
  <c r="AR220" i="7062"/>
  <c r="AT220" i="7062" s="1"/>
  <c r="AQ220" i="7062"/>
  <c r="AS219" i="7062"/>
  <c r="AR219" i="7062"/>
  <c r="AT219" i="7062" s="1"/>
  <c r="AQ219" i="7062"/>
  <c r="AS218" i="7062"/>
  <c r="AR218" i="7062"/>
  <c r="AT218" i="7062" s="1"/>
  <c r="AQ218" i="7062"/>
  <c r="AS217" i="7062"/>
  <c r="AR217" i="7062"/>
  <c r="AT217" i="7062" s="1"/>
  <c r="AQ217" i="7062"/>
  <c r="AS216" i="7062"/>
  <c r="AR216" i="7062"/>
  <c r="AT216" i="7062" s="1"/>
  <c r="AQ216" i="7062"/>
  <c r="AS215" i="7062"/>
  <c r="AR215" i="7062"/>
  <c r="AT215" i="7062" s="1"/>
  <c r="AQ215" i="7062"/>
  <c r="AS214" i="7062"/>
  <c r="AR214" i="7062"/>
  <c r="AT214" i="7062" s="1"/>
  <c r="AQ214" i="7062"/>
  <c r="AS213" i="7062"/>
  <c r="AR213" i="7062"/>
  <c r="AT213" i="7062" s="1"/>
  <c r="AQ213" i="7062"/>
  <c r="AS212" i="7062"/>
  <c r="AR212" i="7062"/>
  <c r="AT212" i="7062" s="1"/>
  <c r="AQ212" i="7062"/>
  <c r="AS211" i="7062"/>
  <c r="AR211" i="7062"/>
  <c r="AT211" i="7062" s="1"/>
  <c r="AQ211" i="7062"/>
  <c r="AS210" i="7062"/>
  <c r="AR210" i="7062"/>
  <c r="AT210" i="7062" s="1"/>
  <c r="AQ210" i="7062"/>
  <c r="AS209" i="7062"/>
  <c r="AR209" i="7062"/>
  <c r="AT209" i="7062" s="1"/>
  <c r="AQ209" i="7062"/>
  <c r="AS208" i="7062"/>
  <c r="AR208" i="7062"/>
  <c r="AT208" i="7062" s="1"/>
  <c r="AQ208" i="7062"/>
  <c r="AS207" i="7062"/>
  <c r="AR207" i="7062"/>
  <c r="AT207" i="7062" s="1"/>
  <c r="AQ207" i="7062"/>
  <c r="AS206" i="7062"/>
  <c r="AR206" i="7062"/>
  <c r="AT206" i="7062" s="1"/>
  <c r="AQ206" i="7062"/>
  <c r="AS205" i="7062"/>
  <c r="AR205" i="7062"/>
  <c r="AT205" i="7062" s="1"/>
  <c r="AQ205" i="7062"/>
  <c r="AS204" i="7062"/>
  <c r="AR204" i="7062"/>
  <c r="AT204" i="7062" s="1"/>
  <c r="AQ204" i="7062"/>
  <c r="AS203" i="7062"/>
  <c r="AR203" i="7062"/>
  <c r="AT203" i="7062" s="1"/>
  <c r="AQ203" i="7062"/>
  <c r="AT202" i="7062"/>
  <c r="AS202" i="7062"/>
  <c r="AR202" i="7062"/>
  <c r="AQ202" i="7062"/>
  <c r="AT201" i="7062"/>
  <c r="AS201" i="7062"/>
  <c r="AR201" i="7062"/>
  <c r="AQ201" i="7062"/>
  <c r="AS200" i="7062"/>
  <c r="AR200" i="7062"/>
  <c r="AT200" i="7062" s="1"/>
  <c r="AQ200" i="7062"/>
  <c r="AS199" i="7062"/>
  <c r="AR199" i="7062"/>
  <c r="AT199" i="7062" s="1"/>
  <c r="AQ199" i="7062"/>
  <c r="AS198" i="7062"/>
  <c r="AR198" i="7062"/>
  <c r="AT198" i="7062" s="1"/>
  <c r="AQ198" i="7062"/>
  <c r="AS197" i="7062"/>
  <c r="AR197" i="7062"/>
  <c r="AT197" i="7062" s="1"/>
  <c r="AQ197" i="7062"/>
  <c r="AS196" i="7062"/>
  <c r="AR196" i="7062"/>
  <c r="AT196" i="7062" s="1"/>
  <c r="AQ196" i="7062"/>
  <c r="AS195" i="7062"/>
  <c r="AR195" i="7062"/>
  <c r="AT195" i="7062" s="1"/>
  <c r="AQ195" i="7062"/>
  <c r="AS194" i="7062"/>
  <c r="AR194" i="7062"/>
  <c r="AT194" i="7062" s="1"/>
  <c r="AQ194" i="7062"/>
  <c r="AS193" i="7062"/>
  <c r="AR193" i="7062"/>
  <c r="AT193" i="7062" s="1"/>
  <c r="AQ193" i="7062"/>
  <c r="AS192" i="7062"/>
  <c r="AR192" i="7062"/>
  <c r="AT192" i="7062" s="1"/>
  <c r="AQ192" i="7062"/>
  <c r="AS191" i="7062"/>
  <c r="AR191" i="7062"/>
  <c r="AT191" i="7062" s="1"/>
  <c r="AQ191" i="7062"/>
  <c r="AS190" i="7062"/>
  <c r="AR190" i="7062"/>
  <c r="AT190" i="7062" s="1"/>
  <c r="AQ190" i="7062"/>
  <c r="AS189" i="7062"/>
  <c r="AR189" i="7062"/>
  <c r="AT189" i="7062" s="1"/>
  <c r="AQ189" i="7062"/>
  <c r="AS188" i="7062"/>
  <c r="AR188" i="7062"/>
  <c r="AT188" i="7062" s="1"/>
  <c r="AQ188" i="7062"/>
  <c r="AS187" i="7062"/>
  <c r="AR187" i="7062"/>
  <c r="AT187" i="7062" s="1"/>
  <c r="AQ187" i="7062"/>
  <c r="AS186" i="7062"/>
  <c r="AR186" i="7062"/>
  <c r="AT186" i="7062" s="1"/>
  <c r="AQ186" i="7062"/>
  <c r="AS185" i="7062"/>
  <c r="AR185" i="7062"/>
  <c r="AT185" i="7062" s="1"/>
  <c r="AQ185" i="7062"/>
  <c r="AS184" i="7062"/>
  <c r="AR184" i="7062"/>
  <c r="AT184" i="7062" s="1"/>
  <c r="AQ184" i="7062"/>
  <c r="AS183" i="7062"/>
  <c r="AR183" i="7062"/>
  <c r="AT183" i="7062" s="1"/>
  <c r="AQ183" i="7062"/>
  <c r="AS182" i="7062"/>
  <c r="AR182" i="7062"/>
  <c r="AT182" i="7062" s="1"/>
  <c r="AQ182" i="7062"/>
  <c r="AS181" i="7062"/>
  <c r="AR181" i="7062"/>
  <c r="AT181" i="7062" s="1"/>
  <c r="AQ181" i="7062"/>
  <c r="AS180" i="7062"/>
  <c r="AR180" i="7062"/>
  <c r="AT180" i="7062" s="1"/>
  <c r="AQ180" i="7062"/>
  <c r="AS179" i="7062"/>
  <c r="AR179" i="7062"/>
  <c r="AT179" i="7062" s="1"/>
  <c r="AQ179" i="7062"/>
  <c r="AS178" i="7062"/>
  <c r="AR178" i="7062"/>
  <c r="AT178" i="7062" s="1"/>
  <c r="AQ178" i="7062"/>
  <c r="AS177" i="7062"/>
  <c r="AR177" i="7062"/>
  <c r="AT177" i="7062" s="1"/>
  <c r="AQ177" i="7062"/>
  <c r="AS176" i="7062"/>
  <c r="AR176" i="7062"/>
  <c r="AT176" i="7062" s="1"/>
  <c r="AQ176" i="7062"/>
  <c r="AS175" i="7062"/>
  <c r="AR175" i="7062"/>
  <c r="AT175" i="7062" s="1"/>
  <c r="AQ175" i="7062"/>
  <c r="AS174" i="7062"/>
  <c r="AR174" i="7062"/>
  <c r="AT174" i="7062" s="1"/>
  <c r="AQ174" i="7062"/>
  <c r="AS173" i="7062"/>
  <c r="AR173" i="7062"/>
  <c r="AT173" i="7062" s="1"/>
  <c r="AQ173" i="7062"/>
  <c r="AS172" i="7062"/>
  <c r="AR172" i="7062"/>
  <c r="AT172" i="7062" s="1"/>
  <c r="AQ172" i="7062"/>
  <c r="AS171" i="7062"/>
  <c r="AR171" i="7062"/>
  <c r="AT171" i="7062" s="1"/>
  <c r="AQ171" i="7062"/>
  <c r="AT170" i="7062"/>
  <c r="AS170" i="7062"/>
  <c r="AR170" i="7062"/>
  <c r="AQ170" i="7062"/>
  <c r="AT169" i="7062"/>
  <c r="AS169" i="7062"/>
  <c r="AR169" i="7062"/>
  <c r="AQ169" i="7062"/>
  <c r="AS168" i="7062"/>
  <c r="AR168" i="7062"/>
  <c r="AT168" i="7062" s="1"/>
  <c r="AQ168" i="7062"/>
  <c r="AS167" i="7062"/>
  <c r="AR167" i="7062"/>
  <c r="AT167" i="7062" s="1"/>
  <c r="AQ167" i="7062"/>
  <c r="AS166" i="7062"/>
  <c r="AR166" i="7062"/>
  <c r="AT166" i="7062" s="1"/>
  <c r="AQ166" i="7062"/>
  <c r="AS165" i="7062"/>
  <c r="AR165" i="7062"/>
  <c r="AT165" i="7062" s="1"/>
  <c r="AQ165" i="7062"/>
  <c r="AS164" i="7062"/>
  <c r="AR164" i="7062"/>
  <c r="AT164" i="7062" s="1"/>
  <c r="AQ164" i="7062"/>
  <c r="AS163" i="7062"/>
  <c r="AR163" i="7062"/>
  <c r="AT163" i="7062" s="1"/>
  <c r="AQ163" i="7062"/>
  <c r="AS162" i="7062"/>
  <c r="AR162" i="7062"/>
  <c r="AT162" i="7062" s="1"/>
  <c r="AQ162" i="7062"/>
  <c r="AS161" i="7062"/>
  <c r="AR161" i="7062"/>
  <c r="AT161" i="7062" s="1"/>
  <c r="AQ161" i="7062"/>
  <c r="AS160" i="7062"/>
  <c r="AR160" i="7062"/>
  <c r="AT160" i="7062" s="1"/>
  <c r="AQ160" i="7062"/>
  <c r="AS159" i="7062"/>
  <c r="AR159" i="7062"/>
  <c r="AT159" i="7062" s="1"/>
  <c r="AQ159" i="7062"/>
  <c r="AS158" i="7062"/>
  <c r="AR158" i="7062"/>
  <c r="AT158" i="7062" s="1"/>
  <c r="AQ158" i="7062"/>
  <c r="AS157" i="7062"/>
  <c r="AR157" i="7062"/>
  <c r="AT157" i="7062" s="1"/>
  <c r="AQ157" i="7062"/>
  <c r="AS156" i="7062"/>
  <c r="AR156" i="7062"/>
  <c r="AT156" i="7062" s="1"/>
  <c r="AQ156" i="7062"/>
  <c r="AS155" i="7062"/>
  <c r="AR155" i="7062"/>
  <c r="AT155" i="7062" s="1"/>
  <c r="AQ155" i="7062"/>
  <c r="AS154" i="7062"/>
  <c r="AR154" i="7062"/>
  <c r="AT154" i="7062" s="1"/>
  <c r="AQ154" i="7062"/>
  <c r="AS153" i="7062"/>
  <c r="AR153" i="7062"/>
  <c r="AT153" i="7062" s="1"/>
  <c r="AQ153" i="7062"/>
  <c r="AS152" i="7062"/>
  <c r="AR152" i="7062"/>
  <c r="AT152" i="7062" s="1"/>
  <c r="AQ152" i="7062"/>
  <c r="AS151" i="7062"/>
  <c r="AR151" i="7062"/>
  <c r="AT151" i="7062" s="1"/>
  <c r="AQ151" i="7062"/>
  <c r="AS150" i="7062"/>
  <c r="AR150" i="7062"/>
  <c r="AT150" i="7062" s="1"/>
  <c r="AQ150" i="7062"/>
  <c r="AS149" i="7062"/>
  <c r="AR149" i="7062"/>
  <c r="AT149" i="7062" s="1"/>
  <c r="AQ149" i="7062"/>
  <c r="AS148" i="7062"/>
  <c r="AR148" i="7062"/>
  <c r="AT148" i="7062" s="1"/>
  <c r="AQ148" i="7062"/>
  <c r="AS147" i="7062"/>
  <c r="AR147" i="7062"/>
  <c r="AT147" i="7062" s="1"/>
  <c r="AQ147" i="7062"/>
  <c r="AS146" i="7062"/>
  <c r="AR146" i="7062"/>
  <c r="AT146" i="7062" s="1"/>
  <c r="AQ146" i="7062"/>
  <c r="AS145" i="7062"/>
  <c r="AR145" i="7062"/>
  <c r="AT145" i="7062" s="1"/>
  <c r="AQ145" i="7062"/>
  <c r="AS144" i="7062"/>
  <c r="AR144" i="7062"/>
  <c r="AT144" i="7062" s="1"/>
  <c r="AQ144" i="7062"/>
  <c r="AS143" i="7062"/>
  <c r="AR143" i="7062"/>
  <c r="AT143" i="7062" s="1"/>
  <c r="AQ143" i="7062"/>
  <c r="AS142" i="7062"/>
  <c r="AR142" i="7062"/>
  <c r="AT142" i="7062" s="1"/>
  <c r="AQ142" i="7062"/>
  <c r="AS141" i="7062"/>
  <c r="AR141" i="7062"/>
  <c r="AT141" i="7062" s="1"/>
  <c r="AQ141" i="7062"/>
  <c r="AS140" i="7062"/>
  <c r="AR140" i="7062"/>
  <c r="AT140" i="7062" s="1"/>
  <c r="AQ140" i="7062"/>
  <c r="AS139" i="7062"/>
  <c r="AR139" i="7062"/>
  <c r="AT139" i="7062" s="1"/>
  <c r="AQ139" i="7062"/>
  <c r="AT138" i="7062"/>
  <c r="AS138" i="7062"/>
  <c r="AR138" i="7062"/>
  <c r="AQ138" i="7062"/>
  <c r="AT137" i="7062"/>
  <c r="AS137" i="7062"/>
  <c r="AR137" i="7062"/>
  <c r="AQ137" i="7062"/>
  <c r="AS136" i="7062"/>
  <c r="AR136" i="7062"/>
  <c r="AT136" i="7062" s="1"/>
  <c r="AQ136" i="7062"/>
  <c r="AS135" i="7062"/>
  <c r="AR135" i="7062"/>
  <c r="AT135" i="7062" s="1"/>
  <c r="AQ135" i="7062"/>
  <c r="AS134" i="7062"/>
  <c r="AR134" i="7062"/>
  <c r="AT134" i="7062" s="1"/>
  <c r="AQ134" i="7062"/>
  <c r="AS133" i="7062"/>
  <c r="AR133" i="7062"/>
  <c r="AT133" i="7062" s="1"/>
  <c r="AQ133" i="7062"/>
  <c r="AS132" i="7062"/>
  <c r="AR132" i="7062"/>
  <c r="AT132" i="7062" s="1"/>
  <c r="AQ132" i="7062"/>
  <c r="AS131" i="7062"/>
  <c r="AR131" i="7062"/>
  <c r="AT131" i="7062" s="1"/>
  <c r="AQ131" i="7062"/>
  <c r="AS130" i="7062"/>
  <c r="AR130" i="7062"/>
  <c r="AT130" i="7062" s="1"/>
  <c r="AQ130" i="7062"/>
  <c r="AS129" i="7062"/>
  <c r="AR129" i="7062"/>
  <c r="AT129" i="7062" s="1"/>
  <c r="AQ129" i="7062"/>
  <c r="AS128" i="7062"/>
  <c r="AR128" i="7062"/>
  <c r="AT128" i="7062" s="1"/>
  <c r="AQ128" i="7062"/>
  <c r="AS127" i="7062"/>
  <c r="AR127" i="7062"/>
  <c r="AT127" i="7062" s="1"/>
  <c r="AQ127" i="7062"/>
  <c r="AS126" i="7062"/>
  <c r="AR126" i="7062"/>
  <c r="AT126" i="7062" s="1"/>
  <c r="AQ126" i="7062"/>
  <c r="AS125" i="7062"/>
  <c r="AR125" i="7062"/>
  <c r="AT125" i="7062" s="1"/>
  <c r="AQ125" i="7062"/>
  <c r="AS124" i="7062"/>
  <c r="AR124" i="7062"/>
  <c r="AT124" i="7062" s="1"/>
  <c r="AQ124" i="7062"/>
  <c r="AS123" i="7062"/>
  <c r="AR123" i="7062"/>
  <c r="AT123" i="7062" s="1"/>
  <c r="AQ123" i="7062"/>
  <c r="AS122" i="7062"/>
  <c r="AR122" i="7062"/>
  <c r="AT122" i="7062" s="1"/>
  <c r="AQ122" i="7062"/>
  <c r="AS121" i="7062"/>
  <c r="AR121" i="7062"/>
  <c r="AT121" i="7062" s="1"/>
  <c r="AQ121" i="7062"/>
  <c r="AS120" i="7062"/>
  <c r="AR120" i="7062"/>
  <c r="AT120" i="7062" s="1"/>
  <c r="AQ120" i="7062"/>
  <c r="AS119" i="7062"/>
  <c r="AR119" i="7062"/>
  <c r="AT119" i="7062" s="1"/>
  <c r="AQ119" i="7062"/>
  <c r="AS118" i="7062"/>
  <c r="AR118" i="7062"/>
  <c r="AT118" i="7062" s="1"/>
  <c r="AQ118" i="7062"/>
  <c r="AS117" i="7062"/>
  <c r="AR117" i="7062"/>
  <c r="AT117" i="7062" s="1"/>
  <c r="AQ117" i="7062"/>
  <c r="AS116" i="7062"/>
  <c r="AR116" i="7062"/>
  <c r="AT116" i="7062" s="1"/>
  <c r="AQ116" i="7062"/>
  <c r="AS115" i="7062"/>
  <c r="AR115" i="7062"/>
  <c r="AT115" i="7062" s="1"/>
  <c r="AQ115" i="7062"/>
  <c r="AS114" i="7062"/>
  <c r="AR114" i="7062"/>
  <c r="AT114" i="7062" s="1"/>
  <c r="AQ114" i="7062"/>
  <c r="AS113" i="7062"/>
  <c r="AR113" i="7062"/>
  <c r="AT113" i="7062" s="1"/>
  <c r="AQ113" i="7062"/>
  <c r="AS112" i="7062"/>
  <c r="AR112" i="7062"/>
  <c r="AT112" i="7062" s="1"/>
  <c r="AQ112" i="7062"/>
  <c r="AS111" i="7062"/>
  <c r="AR111" i="7062"/>
  <c r="AT111" i="7062" s="1"/>
  <c r="AQ111" i="7062"/>
  <c r="AS110" i="7062"/>
  <c r="AR110" i="7062"/>
  <c r="AT110" i="7062" s="1"/>
  <c r="AQ110" i="7062"/>
  <c r="AS109" i="7062"/>
  <c r="AR109" i="7062"/>
  <c r="AT109" i="7062" s="1"/>
  <c r="AQ109" i="7062"/>
  <c r="AS108" i="7062"/>
  <c r="AR108" i="7062"/>
  <c r="AT108" i="7062" s="1"/>
  <c r="AQ108" i="7062"/>
  <c r="AS107" i="7062"/>
  <c r="AR107" i="7062"/>
  <c r="AT107" i="7062" s="1"/>
  <c r="AQ107" i="7062"/>
  <c r="AT106" i="7062"/>
  <c r="AS106" i="7062"/>
  <c r="AR106" i="7062"/>
  <c r="AQ106" i="7062"/>
  <c r="AT105" i="7062"/>
  <c r="AS105" i="7062"/>
  <c r="AR105" i="7062"/>
  <c r="AQ105" i="7062"/>
  <c r="AS104" i="7062"/>
  <c r="AR104" i="7062"/>
  <c r="AT104" i="7062" s="1"/>
  <c r="AQ104" i="7062"/>
  <c r="AS103" i="7062"/>
  <c r="AR103" i="7062"/>
  <c r="AT103" i="7062" s="1"/>
  <c r="AQ103" i="7062"/>
  <c r="AS102" i="7062"/>
  <c r="AR102" i="7062"/>
  <c r="AT102" i="7062" s="1"/>
  <c r="AQ102" i="7062"/>
  <c r="AS101" i="7062"/>
  <c r="AR101" i="7062"/>
  <c r="AT101" i="7062" s="1"/>
  <c r="AQ101" i="7062"/>
  <c r="AS100" i="7062"/>
  <c r="AR100" i="7062"/>
  <c r="AT100" i="7062" s="1"/>
  <c r="AQ100" i="7062"/>
  <c r="AS99" i="7062"/>
  <c r="AR99" i="7062"/>
  <c r="AT99" i="7062" s="1"/>
  <c r="AQ99" i="7062"/>
  <c r="AS98" i="7062"/>
  <c r="AR98" i="7062"/>
  <c r="AT98" i="7062" s="1"/>
  <c r="AQ98" i="7062"/>
  <c r="AS97" i="7062"/>
  <c r="AR97" i="7062"/>
  <c r="AT97" i="7062" s="1"/>
  <c r="AQ97" i="7062"/>
  <c r="AS96" i="7062"/>
  <c r="AR96" i="7062"/>
  <c r="AT96" i="7062" s="1"/>
  <c r="AQ96" i="7062"/>
  <c r="AS95" i="7062"/>
  <c r="AR95" i="7062"/>
  <c r="AT95" i="7062" s="1"/>
  <c r="AQ95" i="7062"/>
  <c r="AS94" i="7062"/>
  <c r="AR94" i="7062"/>
  <c r="AT94" i="7062" s="1"/>
  <c r="AQ94" i="7062"/>
  <c r="AS93" i="7062"/>
  <c r="AR93" i="7062"/>
  <c r="AT93" i="7062" s="1"/>
  <c r="AQ93" i="7062"/>
  <c r="AS92" i="7062"/>
  <c r="AR92" i="7062"/>
  <c r="AT92" i="7062" s="1"/>
  <c r="AQ92" i="7062"/>
  <c r="AS91" i="7062"/>
  <c r="AR91" i="7062"/>
  <c r="AT91" i="7062" s="1"/>
  <c r="AQ91" i="7062"/>
  <c r="AS90" i="7062"/>
  <c r="AR90" i="7062"/>
  <c r="AT90" i="7062" s="1"/>
  <c r="AQ90" i="7062"/>
  <c r="AS89" i="7062"/>
  <c r="AR89" i="7062"/>
  <c r="AT89" i="7062" s="1"/>
  <c r="AQ89" i="7062"/>
  <c r="AS88" i="7062"/>
  <c r="AR88" i="7062"/>
  <c r="AT88" i="7062" s="1"/>
  <c r="AQ88" i="7062"/>
  <c r="AS87" i="7062"/>
  <c r="AR87" i="7062"/>
  <c r="AT87" i="7062" s="1"/>
  <c r="AQ87" i="7062"/>
  <c r="AS86" i="7062"/>
  <c r="AR86" i="7062"/>
  <c r="AT86" i="7062" s="1"/>
  <c r="AQ86" i="7062"/>
  <c r="AS85" i="7062"/>
  <c r="AR85" i="7062"/>
  <c r="AT85" i="7062" s="1"/>
  <c r="AQ85" i="7062"/>
  <c r="AS84" i="7062"/>
  <c r="AR84" i="7062"/>
  <c r="AT84" i="7062" s="1"/>
  <c r="AQ84" i="7062"/>
  <c r="AS83" i="7062"/>
  <c r="AR83" i="7062"/>
  <c r="AT83" i="7062" s="1"/>
  <c r="AQ83" i="7062"/>
  <c r="AS82" i="7062"/>
  <c r="AR82" i="7062"/>
  <c r="AT82" i="7062" s="1"/>
  <c r="AQ82" i="7062"/>
  <c r="AS81" i="7062"/>
  <c r="AR81" i="7062"/>
  <c r="AT81" i="7062" s="1"/>
  <c r="AQ81" i="7062"/>
  <c r="AS80" i="7062"/>
  <c r="AR80" i="7062"/>
  <c r="AT80" i="7062" s="1"/>
  <c r="AQ80" i="7062"/>
  <c r="AS79" i="7062"/>
  <c r="AR79" i="7062"/>
  <c r="AT79" i="7062" s="1"/>
  <c r="AQ79" i="7062"/>
  <c r="AS78" i="7062"/>
  <c r="AR78" i="7062"/>
  <c r="AT78" i="7062" s="1"/>
  <c r="AQ78" i="7062"/>
  <c r="AS77" i="7062"/>
  <c r="AR77" i="7062"/>
  <c r="AT77" i="7062" s="1"/>
  <c r="AQ77" i="7062"/>
  <c r="AS76" i="7062"/>
  <c r="AR76" i="7062"/>
  <c r="AT76" i="7062" s="1"/>
  <c r="AQ76" i="7062"/>
  <c r="AS75" i="7062"/>
  <c r="AR75" i="7062"/>
  <c r="AT75" i="7062" s="1"/>
  <c r="AQ75" i="7062"/>
  <c r="AT74" i="7062"/>
  <c r="AS74" i="7062"/>
  <c r="AR74" i="7062"/>
  <c r="AQ74" i="7062"/>
  <c r="AT73" i="7062"/>
  <c r="AS73" i="7062"/>
  <c r="AR73" i="7062"/>
  <c r="AQ73" i="7062"/>
  <c r="AS72" i="7062"/>
  <c r="AR72" i="7062"/>
  <c r="AT72" i="7062" s="1"/>
  <c r="AQ72" i="7062"/>
  <c r="AS71" i="7062"/>
  <c r="AR71" i="7062"/>
  <c r="AT71" i="7062" s="1"/>
  <c r="AQ71" i="7062"/>
  <c r="AS70" i="7062"/>
  <c r="AR70" i="7062"/>
  <c r="AT70" i="7062" s="1"/>
  <c r="AQ70" i="7062"/>
  <c r="AS69" i="7062"/>
  <c r="AR69" i="7062"/>
  <c r="AT69" i="7062" s="1"/>
  <c r="AQ69" i="7062"/>
  <c r="AS68" i="7062"/>
  <c r="AR68" i="7062"/>
  <c r="AT68" i="7062" s="1"/>
  <c r="AQ68" i="7062"/>
  <c r="AS67" i="7062"/>
  <c r="AR67" i="7062"/>
  <c r="AT67" i="7062" s="1"/>
  <c r="AQ67" i="7062"/>
  <c r="AS66" i="7062"/>
  <c r="AR66" i="7062"/>
  <c r="AT66" i="7062" s="1"/>
  <c r="AQ66" i="7062"/>
  <c r="AS65" i="7062"/>
  <c r="AR65" i="7062"/>
  <c r="AT65" i="7062" s="1"/>
  <c r="AQ65" i="7062"/>
  <c r="AS64" i="7062"/>
  <c r="AR64" i="7062"/>
  <c r="AT64" i="7062" s="1"/>
  <c r="AQ64" i="7062"/>
  <c r="AS63" i="7062"/>
  <c r="AR63" i="7062"/>
  <c r="AT63" i="7062" s="1"/>
  <c r="AQ63" i="7062"/>
  <c r="AS62" i="7062"/>
  <c r="AR62" i="7062"/>
  <c r="AT62" i="7062" s="1"/>
  <c r="AQ62" i="7062"/>
  <c r="AS61" i="7062"/>
  <c r="AR61" i="7062"/>
  <c r="AT61" i="7062" s="1"/>
  <c r="AQ61" i="7062"/>
  <c r="AS60" i="7062"/>
  <c r="AR60" i="7062"/>
  <c r="AT60" i="7062" s="1"/>
  <c r="AQ60" i="7062"/>
  <c r="AS59" i="7062"/>
  <c r="AR59" i="7062"/>
  <c r="AT59" i="7062" s="1"/>
  <c r="AQ59" i="7062"/>
  <c r="AN224" i="7062"/>
  <c r="AM224" i="7062"/>
  <c r="AL224" i="7062"/>
  <c r="AK224" i="7062"/>
  <c r="AN223" i="7062"/>
  <c r="AM223" i="7062"/>
  <c r="AL223" i="7062"/>
  <c r="AK223" i="7062"/>
  <c r="AN222" i="7062"/>
  <c r="AM222" i="7062"/>
  <c r="AL222" i="7062"/>
  <c r="AK222" i="7062"/>
  <c r="AN221" i="7062"/>
  <c r="AM221" i="7062"/>
  <c r="AL221" i="7062"/>
  <c r="AK221" i="7062"/>
  <c r="AN220" i="7062"/>
  <c r="AM220" i="7062"/>
  <c r="AL220" i="7062"/>
  <c r="AK220" i="7062"/>
  <c r="AN219" i="7062"/>
  <c r="AM219" i="7062"/>
  <c r="AL219" i="7062"/>
  <c r="AK219" i="7062"/>
  <c r="AN218" i="7062"/>
  <c r="AM218" i="7062"/>
  <c r="AL218" i="7062"/>
  <c r="AK218" i="7062"/>
  <c r="AN217" i="7062"/>
  <c r="AM217" i="7062"/>
  <c r="AL217" i="7062"/>
  <c r="AK217" i="7062"/>
  <c r="AN216" i="7062"/>
  <c r="AM216" i="7062"/>
  <c r="AL216" i="7062"/>
  <c r="AK216" i="7062"/>
  <c r="AN215" i="7062"/>
  <c r="AM215" i="7062"/>
  <c r="AL215" i="7062"/>
  <c r="AK215" i="7062"/>
  <c r="AN214" i="7062"/>
  <c r="AM214" i="7062"/>
  <c r="AL214" i="7062"/>
  <c r="AK214" i="7062"/>
  <c r="AN213" i="7062"/>
  <c r="AM213" i="7062"/>
  <c r="AL213" i="7062"/>
  <c r="AK213" i="7062"/>
  <c r="AN212" i="7062"/>
  <c r="AM212" i="7062"/>
  <c r="AL212" i="7062"/>
  <c r="AK212" i="7062"/>
  <c r="AN211" i="7062"/>
  <c r="AM211" i="7062"/>
  <c r="AL211" i="7062"/>
  <c r="AK211" i="7062"/>
  <c r="AN210" i="7062"/>
  <c r="AM210" i="7062"/>
  <c r="AL210" i="7062"/>
  <c r="AK210" i="7062"/>
  <c r="AN209" i="7062"/>
  <c r="AM209" i="7062"/>
  <c r="AL209" i="7062"/>
  <c r="AK209" i="7062"/>
  <c r="AN208" i="7062"/>
  <c r="AM208" i="7062"/>
  <c r="AL208" i="7062"/>
  <c r="AK208" i="7062"/>
  <c r="AN207" i="7062"/>
  <c r="AM207" i="7062"/>
  <c r="AL207" i="7062"/>
  <c r="AK207" i="7062"/>
  <c r="AN206" i="7062"/>
  <c r="AM206" i="7062"/>
  <c r="AL206" i="7062"/>
  <c r="AK206" i="7062"/>
  <c r="AN205" i="7062"/>
  <c r="AM205" i="7062"/>
  <c r="AL205" i="7062"/>
  <c r="AK205" i="7062"/>
  <c r="AN204" i="7062"/>
  <c r="AM204" i="7062"/>
  <c r="AL204" i="7062"/>
  <c r="AK204" i="7062"/>
  <c r="AN203" i="7062"/>
  <c r="AM203" i="7062"/>
  <c r="AL203" i="7062"/>
  <c r="AK203" i="7062"/>
  <c r="AN202" i="7062"/>
  <c r="AM202" i="7062"/>
  <c r="AL202" i="7062"/>
  <c r="AJ202" i="7062" s="1"/>
  <c r="AK202" i="7062"/>
  <c r="AN201" i="7062"/>
  <c r="AM201" i="7062"/>
  <c r="AL201" i="7062"/>
  <c r="AK201" i="7062"/>
  <c r="AN200" i="7062"/>
  <c r="AM200" i="7062"/>
  <c r="AL200" i="7062"/>
  <c r="AK200" i="7062"/>
  <c r="AN199" i="7062"/>
  <c r="AM199" i="7062"/>
  <c r="AL199" i="7062"/>
  <c r="AK199" i="7062"/>
  <c r="AN198" i="7062"/>
  <c r="AM198" i="7062"/>
  <c r="AL198" i="7062"/>
  <c r="AK198" i="7062"/>
  <c r="AN197" i="7062"/>
  <c r="AM197" i="7062"/>
  <c r="AL197" i="7062"/>
  <c r="AK197" i="7062"/>
  <c r="AN196" i="7062"/>
  <c r="AM196" i="7062"/>
  <c r="AL196" i="7062"/>
  <c r="AK196" i="7062"/>
  <c r="AN195" i="7062"/>
  <c r="AM195" i="7062"/>
  <c r="AL195" i="7062"/>
  <c r="AK195" i="7062"/>
  <c r="AN194" i="7062"/>
  <c r="AM194" i="7062"/>
  <c r="AL194" i="7062"/>
  <c r="AK194" i="7062"/>
  <c r="AN193" i="7062"/>
  <c r="AM193" i="7062"/>
  <c r="AL193" i="7062"/>
  <c r="AK193" i="7062"/>
  <c r="AN192" i="7062"/>
  <c r="AM192" i="7062"/>
  <c r="AL192" i="7062"/>
  <c r="AK192" i="7062"/>
  <c r="AN191" i="7062"/>
  <c r="AM191" i="7062"/>
  <c r="AL191" i="7062"/>
  <c r="AK191" i="7062"/>
  <c r="AN190" i="7062"/>
  <c r="AM190" i="7062"/>
  <c r="AL190" i="7062"/>
  <c r="AK190" i="7062"/>
  <c r="AN189" i="7062"/>
  <c r="AM189" i="7062"/>
  <c r="AL189" i="7062"/>
  <c r="AK189" i="7062"/>
  <c r="AN188" i="7062"/>
  <c r="AM188" i="7062"/>
  <c r="AL188" i="7062"/>
  <c r="AK188" i="7062"/>
  <c r="AN187" i="7062"/>
  <c r="AM187" i="7062"/>
  <c r="AL187" i="7062"/>
  <c r="AK187" i="7062"/>
  <c r="AN186" i="7062"/>
  <c r="AM186" i="7062"/>
  <c r="AL186" i="7062"/>
  <c r="AK186" i="7062"/>
  <c r="AN185" i="7062"/>
  <c r="AM185" i="7062"/>
  <c r="AL185" i="7062"/>
  <c r="AK185" i="7062"/>
  <c r="AN184" i="7062"/>
  <c r="AM184" i="7062"/>
  <c r="AL184" i="7062"/>
  <c r="AK184" i="7062"/>
  <c r="AN183" i="7062"/>
  <c r="AM183" i="7062"/>
  <c r="AL183" i="7062"/>
  <c r="AK183" i="7062"/>
  <c r="AN182" i="7062"/>
  <c r="AM182" i="7062"/>
  <c r="AL182" i="7062"/>
  <c r="AK182" i="7062"/>
  <c r="AN181" i="7062"/>
  <c r="AM181" i="7062"/>
  <c r="AL181" i="7062"/>
  <c r="AK181" i="7062"/>
  <c r="AN180" i="7062"/>
  <c r="AM180" i="7062"/>
  <c r="AL180" i="7062"/>
  <c r="AK180" i="7062"/>
  <c r="AN179" i="7062"/>
  <c r="AM179" i="7062"/>
  <c r="AL179" i="7062"/>
  <c r="AK179" i="7062"/>
  <c r="AN178" i="7062"/>
  <c r="AM178" i="7062"/>
  <c r="AL178" i="7062"/>
  <c r="AK178" i="7062"/>
  <c r="AN177" i="7062"/>
  <c r="AM177" i="7062"/>
  <c r="AL177" i="7062"/>
  <c r="AK177" i="7062"/>
  <c r="AN176" i="7062"/>
  <c r="AM176" i="7062"/>
  <c r="AL176" i="7062"/>
  <c r="AK176" i="7062"/>
  <c r="AN175" i="7062"/>
  <c r="AM175" i="7062"/>
  <c r="AL175" i="7062"/>
  <c r="AK175" i="7062"/>
  <c r="AN174" i="7062"/>
  <c r="AM174" i="7062"/>
  <c r="AL174" i="7062"/>
  <c r="AK174" i="7062"/>
  <c r="AN173" i="7062"/>
  <c r="AM173" i="7062"/>
  <c r="AL173" i="7062"/>
  <c r="AK173" i="7062"/>
  <c r="AN172" i="7062"/>
  <c r="AM172" i="7062"/>
  <c r="AL172" i="7062"/>
  <c r="AK172" i="7062"/>
  <c r="AN171" i="7062"/>
  <c r="AM171" i="7062"/>
  <c r="AL171" i="7062"/>
  <c r="AK171" i="7062"/>
  <c r="AN170" i="7062"/>
  <c r="AM170" i="7062"/>
  <c r="AL170" i="7062"/>
  <c r="AK170" i="7062"/>
  <c r="AN169" i="7062"/>
  <c r="AM169" i="7062"/>
  <c r="AL169" i="7062"/>
  <c r="AK169" i="7062"/>
  <c r="AN168" i="7062"/>
  <c r="AM168" i="7062"/>
  <c r="AL168" i="7062"/>
  <c r="AK168" i="7062"/>
  <c r="AN167" i="7062"/>
  <c r="AM167" i="7062"/>
  <c r="AL167" i="7062"/>
  <c r="AK167" i="7062"/>
  <c r="AN166" i="7062"/>
  <c r="AM166" i="7062"/>
  <c r="AL166" i="7062"/>
  <c r="AK166" i="7062"/>
  <c r="AN165" i="7062"/>
  <c r="AM165" i="7062"/>
  <c r="AL165" i="7062"/>
  <c r="AK165" i="7062"/>
  <c r="AN164" i="7062"/>
  <c r="AM164" i="7062"/>
  <c r="AL164" i="7062"/>
  <c r="AK164" i="7062"/>
  <c r="AN163" i="7062"/>
  <c r="AM163" i="7062"/>
  <c r="AL163" i="7062"/>
  <c r="AK163" i="7062"/>
  <c r="AN162" i="7062"/>
  <c r="AM162" i="7062"/>
  <c r="AL162" i="7062"/>
  <c r="AK162" i="7062"/>
  <c r="AN161" i="7062"/>
  <c r="AM161" i="7062"/>
  <c r="AL161" i="7062"/>
  <c r="AK161" i="7062"/>
  <c r="AN160" i="7062"/>
  <c r="AM160" i="7062"/>
  <c r="AL160" i="7062"/>
  <c r="AK160" i="7062"/>
  <c r="AN159" i="7062"/>
  <c r="AM159" i="7062"/>
  <c r="AL159" i="7062"/>
  <c r="AK159" i="7062"/>
  <c r="AN158" i="7062"/>
  <c r="AM158" i="7062"/>
  <c r="AL158" i="7062"/>
  <c r="AK158" i="7062"/>
  <c r="AN157" i="7062"/>
  <c r="AM157" i="7062"/>
  <c r="AL157" i="7062"/>
  <c r="AK157" i="7062"/>
  <c r="AN156" i="7062"/>
  <c r="AM156" i="7062"/>
  <c r="AL156" i="7062"/>
  <c r="AK156" i="7062"/>
  <c r="AN155" i="7062"/>
  <c r="AM155" i="7062"/>
  <c r="AL155" i="7062"/>
  <c r="AK155" i="7062"/>
  <c r="AN154" i="7062"/>
  <c r="AM154" i="7062"/>
  <c r="AL154" i="7062"/>
  <c r="AK154" i="7062"/>
  <c r="AN153" i="7062"/>
  <c r="AM153" i="7062"/>
  <c r="AL153" i="7062"/>
  <c r="AK153" i="7062"/>
  <c r="AN152" i="7062"/>
  <c r="AM152" i="7062"/>
  <c r="AL152" i="7062"/>
  <c r="AK152" i="7062"/>
  <c r="AN151" i="7062"/>
  <c r="AM151" i="7062"/>
  <c r="AL151" i="7062"/>
  <c r="AK151" i="7062"/>
  <c r="AN150" i="7062"/>
  <c r="AM150" i="7062"/>
  <c r="AL150" i="7062"/>
  <c r="AK150" i="7062"/>
  <c r="AN149" i="7062"/>
  <c r="AM149" i="7062"/>
  <c r="AL149" i="7062"/>
  <c r="AK149" i="7062"/>
  <c r="AN148" i="7062"/>
  <c r="AM148" i="7062"/>
  <c r="AL148" i="7062"/>
  <c r="AK148" i="7062"/>
  <c r="AN147" i="7062"/>
  <c r="AM147" i="7062"/>
  <c r="AL147" i="7062"/>
  <c r="AK147" i="7062"/>
  <c r="AN146" i="7062"/>
  <c r="AM146" i="7062"/>
  <c r="AL146" i="7062"/>
  <c r="AK146" i="7062"/>
  <c r="AN145" i="7062"/>
  <c r="AM145" i="7062"/>
  <c r="AL145" i="7062"/>
  <c r="AK145" i="7062"/>
  <c r="AN144" i="7062"/>
  <c r="AM144" i="7062"/>
  <c r="AL144" i="7062"/>
  <c r="AK144" i="7062"/>
  <c r="AN143" i="7062"/>
  <c r="AM143" i="7062"/>
  <c r="AL143" i="7062"/>
  <c r="AK143" i="7062"/>
  <c r="AN142" i="7062"/>
  <c r="AM142" i="7062"/>
  <c r="AL142" i="7062"/>
  <c r="AK142" i="7062"/>
  <c r="AN141" i="7062"/>
  <c r="AM141" i="7062"/>
  <c r="AL141" i="7062"/>
  <c r="AK141" i="7062"/>
  <c r="AN140" i="7062"/>
  <c r="AM140" i="7062"/>
  <c r="AL140" i="7062"/>
  <c r="AK140" i="7062"/>
  <c r="AN139" i="7062"/>
  <c r="AM139" i="7062"/>
  <c r="AL139" i="7062"/>
  <c r="AK139" i="7062"/>
  <c r="AN138" i="7062"/>
  <c r="AM138" i="7062"/>
  <c r="AL138" i="7062"/>
  <c r="AK138" i="7062"/>
  <c r="AN137" i="7062"/>
  <c r="AM137" i="7062"/>
  <c r="AL137" i="7062"/>
  <c r="AK137" i="7062"/>
  <c r="AN136" i="7062"/>
  <c r="AM136" i="7062"/>
  <c r="AL136" i="7062"/>
  <c r="AK136" i="7062"/>
  <c r="AN135" i="7062"/>
  <c r="AM135" i="7062"/>
  <c r="AL135" i="7062"/>
  <c r="AK135" i="7062"/>
  <c r="AN134" i="7062"/>
  <c r="AM134" i="7062"/>
  <c r="AL134" i="7062"/>
  <c r="AK134" i="7062"/>
  <c r="AN133" i="7062"/>
  <c r="AM133" i="7062"/>
  <c r="AL133" i="7062"/>
  <c r="AK133" i="7062"/>
  <c r="AN132" i="7062"/>
  <c r="AM132" i="7062"/>
  <c r="AL132" i="7062"/>
  <c r="AK132" i="7062"/>
  <c r="AN131" i="7062"/>
  <c r="AM131" i="7062"/>
  <c r="AL131" i="7062"/>
  <c r="AK131" i="7062"/>
  <c r="AN130" i="7062"/>
  <c r="AM130" i="7062"/>
  <c r="AL130" i="7062"/>
  <c r="AK130" i="7062"/>
  <c r="AN129" i="7062"/>
  <c r="AM129" i="7062"/>
  <c r="AL129" i="7062"/>
  <c r="AK129" i="7062"/>
  <c r="AN128" i="7062"/>
  <c r="AM128" i="7062"/>
  <c r="AL128" i="7062"/>
  <c r="AK128" i="7062"/>
  <c r="AN127" i="7062"/>
  <c r="AM127" i="7062"/>
  <c r="AL127" i="7062"/>
  <c r="AK127" i="7062"/>
  <c r="AN126" i="7062"/>
  <c r="AM126" i="7062"/>
  <c r="AL126" i="7062"/>
  <c r="AK126" i="7062"/>
  <c r="AN125" i="7062"/>
  <c r="AM125" i="7062"/>
  <c r="AL125" i="7062"/>
  <c r="AK125" i="7062"/>
  <c r="AN124" i="7062"/>
  <c r="AM124" i="7062"/>
  <c r="AL124" i="7062"/>
  <c r="AK124" i="7062"/>
  <c r="AN123" i="7062"/>
  <c r="AM123" i="7062"/>
  <c r="AL123" i="7062"/>
  <c r="AK123" i="7062"/>
  <c r="AN122" i="7062"/>
  <c r="AM122" i="7062"/>
  <c r="AL122" i="7062"/>
  <c r="AK122" i="7062"/>
  <c r="AN121" i="7062"/>
  <c r="AM121" i="7062"/>
  <c r="AL121" i="7062"/>
  <c r="AK121" i="7062"/>
  <c r="AN120" i="7062"/>
  <c r="AM120" i="7062"/>
  <c r="AL120" i="7062"/>
  <c r="AK120" i="7062"/>
  <c r="AN119" i="7062"/>
  <c r="AM119" i="7062"/>
  <c r="AL119" i="7062"/>
  <c r="AK119" i="7062"/>
  <c r="AN118" i="7062"/>
  <c r="AM118" i="7062"/>
  <c r="AL118" i="7062"/>
  <c r="AK118" i="7062"/>
  <c r="AN117" i="7062"/>
  <c r="AM117" i="7062"/>
  <c r="AL117" i="7062"/>
  <c r="AK117" i="7062"/>
  <c r="AN116" i="7062"/>
  <c r="AM116" i="7062"/>
  <c r="AL116" i="7062"/>
  <c r="AK116" i="7062"/>
  <c r="AN115" i="7062"/>
  <c r="AM115" i="7062"/>
  <c r="AL115" i="7062"/>
  <c r="AK115" i="7062"/>
  <c r="AN114" i="7062"/>
  <c r="AM114" i="7062"/>
  <c r="AL114" i="7062"/>
  <c r="AK114" i="7062"/>
  <c r="AN113" i="7062"/>
  <c r="AM113" i="7062"/>
  <c r="AL113" i="7062"/>
  <c r="AK113" i="7062"/>
  <c r="AN112" i="7062"/>
  <c r="AM112" i="7062"/>
  <c r="AL112" i="7062"/>
  <c r="AK112" i="7062"/>
  <c r="AN111" i="7062"/>
  <c r="AM111" i="7062"/>
  <c r="AL111" i="7062"/>
  <c r="AK111" i="7062"/>
  <c r="AN110" i="7062"/>
  <c r="AM110" i="7062"/>
  <c r="AL110" i="7062"/>
  <c r="AK110" i="7062"/>
  <c r="AN109" i="7062"/>
  <c r="AM109" i="7062"/>
  <c r="AL109" i="7062"/>
  <c r="AK109" i="7062"/>
  <c r="AN108" i="7062"/>
  <c r="AM108" i="7062"/>
  <c r="AL108" i="7062"/>
  <c r="AK108" i="7062"/>
  <c r="AN107" i="7062"/>
  <c r="AM107" i="7062"/>
  <c r="AL107" i="7062"/>
  <c r="AK107" i="7062"/>
  <c r="AN106" i="7062"/>
  <c r="AM106" i="7062"/>
  <c r="AL106" i="7062"/>
  <c r="AK106" i="7062"/>
  <c r="AN105" i="7062"/>
  <c r="AM105" i="7062"/>
  <c r="AL105" i="7062"/>
  <c r="AK105" i="7062"/>
  <c r="AN104" i="7062"/>
  <c r="AM104" i="7062"/>
  <c r="AL104" i="7062"/>
  <c r="AK104" i="7062"/>
  <c r="AN103" i="7062"/>
  <c r="AM103" i="7062"/>
  <c r="AL103" i="7062"/>
  <c r="AK103" i="7062"/>
  <c r="AN102" i="7062"/>
  <c r="AM102" i="7062"/>
  <c r="AL102" i="7062"/>
  <c r="AK102" i="7062"/>
  <c r="AN101" i="7062"/>
  <c r="AM101" i="7062"/>
  <c r="AL101" i="7062"/>
  <c r="AK101" i="7062"/>
  <c r="AN100" i="7062"/>
  <c r="AM100" i="7062"/>
  <c r="AL100" i="7062"/>
  <c r="AK100" i="7062"/>
  <c r="AN99" i="7062"/>
  <c r="AM99" i="7062"/>
  <c r="AL99" i="7062"/>
  <c r="AK99" i="7062"/>
  <c r="AN98" i="7062"/>
  <c r="AM98" i="7062"/>
  <c r="AL98" i="7062"/>
  <c r="AK98" i="7062"/>
  <c r="AN97" i="7062"/>
  <c r="AM97" i="7062"/>
  <c r="AL97" i="7062"/>
  <c r="AK97" i="7062"/>
  <c r="AN96" i="7062"/>
  <c r="AM96" i="7062"/>
  <c r="AL96" i="7062"/>
  <c r="AK96" i="7062"/>
  <c r="AN95" i="7062"/>
  <c r="AM95" i="7062"/>
  <c r="AL95" i="7062"/>
  <c r="AK95" i="7062"/>
  <c r="AN94" i="7062"/>
  <c r="AM94" i="7062"/>
  <c r="AL94" i="7062"/>
  <c r="AK94" i="7062"/>
  <c r="AN93" i="7062"/>
  <c r="AM93" i="7062"/>
  <c r="AL93" i="7062"/>
  <c r="AK93" i="7062"/>
  <c r="AN92" i="7062"/>
  <c r="AM92" i="7062"/>
  <c r="AL92" i="7062"/>
  <c r="AK92" i="7062"/>
  <c r="AN91" i="7062"/>
  <c r="AM91" i="7062"/>
  <c r="AL91" i="7062"/>
  <c r="AK91" i="7062"/>
  <c r="AN90" i="7062"/>
  <c r="AM90" i="7062"/>
  <c r="AL90" i="7062"/>
  <c r="AK90" i="7062"/>
  <c r="AN89" i="7062"/>
  <c r="AM89" i="7062"/>
  <c r="AL89" i="7062"/>
  <c r="AK89" i="7062"/>
  <c r="AN88" i="7062"/>
  <c r="AM88" i="7062"/>
  <c r="AL88" i="7062"/>
  <c r="AK88" i="7062"/>
  <c r="AN87" i="7062"/>
  <c r="AM87" i="7062"/>
  <c r="AL87" i="7062"/>
  <c r="AK87" i="7062"/>
  <c r="AN86" i="7062"/>
  <c r="AM86" i="7062"/>
  <c r="AL86" i="7062"/>
  <c r="AK86" i="7062"/>
  <c r="AN85" i="7062"/>
  <c r="AM85" i="7062"/>
  <c r="AL85" i="7062"/>
  <c r="AK85" i="7062"/>
  <c r="AN84" i="7062"/>
  <c r="AM84" i="7062"/>
  <c r="AL84" i="7062"/>
  <c r="AK84" i="7062"/>
  <c r="AN83" i="7062"/>
  <c r="AM83" i="7062"/>
  <c r="AL83" i="7062"/>
  <c r="AK83" i="7062"/>
  <c r="AN82" i="7062"/>
  <c r="AM82" i="7062"/>
  <c r="AL82" i="7062"/>
  <c r="AK82" i="7062"/>
  <c r="AN81" i="7062"/>
  <c r="AM81" i="7062"/>
  <c r="AL81" i="7062"/>
  <c r="AK81" i="7062"/>
  <c r="AN80" i="7062"/>
  <c r="AM80" i="7062"/>
  <c r="AL80" i="7062"/>
  <c r="AK80" i="7062"/>
  <c r="AN79" i="7062"/>
  <c r="AM79" i="7062"/>
  <c r="AL79" i="7062"/>
  <c r="AK79" i="7062"/>
  <c r="AN78" i="7062"/>
  <c r="AM78" i="7062"/>
  <c r="AL78" i="7062"/>
  <c r="AK78" i="7062"/>
  <c r="AN77" i="7062"/>
  <c r="AM77" i="7062"/>
  <c r="AL77" i="7062"/>
  <c r="AK77" i="7062"/>
  <c r="AN76" i="7062"/>
  <c r="AM76" i="7062"/>
  <c r="AL76" i="7062"/>
  <c r="AK76" i="7062"/>
  <c r="AN75" i="7062"/>
  <c r="AM75" i="7062"/>
  <c r="AL75" i="7062"/>
  <c r="AK75" i="7062"/>
  <c r="AN74" i="7062"/>
  <c r="AM74" i="7062"/>
  <c r="AL74" i="7062"/>
  <c r="AK74" i="7062"/>
  <c r="AN73" i="7062"/>
  <c r="AM73" i="7062"/>
  <c r="AL73" i="7062"/>
  <c r="AK73" i="7062"/>
  <c r="AN72" i="7062"/>
  <c r="AM72" i="7062"/>
  <c r="AL72" i="7062"/>
  <c r="AK72" i="7062"/>
  <c r="AN71" i="7062"/>
  <c r="AM71" i="7062"/>
  <c r="AL71" i="7062"/>
  <c r="AK71" i="7062"/>
  <c r="AN70" i="7062"/>
  <c r="AM70" i="7062"/>
  <c r="AL70" i="7062"/>
  <c r="AK70" i="7062"/>
  <c r="AN69" i="7062"/>
  <c r="AM69" i="7062"/>
  <c r="AL69" i="7062"/>
  <c r="AK69" i="7062"/>
  <c r="AN68" i="7062"/>
  <c r="AM68" i="7062"/>
  <c r="AL68" i="7062"/>
  <c r="AK68" i="7062"/>
  <c r="AN67" i="7062"/>
  <c r="AM67" i="7062"/>
  <c r="AL67" i="7062"/>
  <c r="AK67" i="7062"/>
  <c r="AN66" i="7062"/>
  <c r="AM66" i="7062"/>
  <c r="AL66" i="7062"/>
  <c r="AK66" i="7062"/>
  <c r="AN65" i="7062"/>
  <c r="AM65" i="7062"/>
  <c r="AL65" i="7062"/>
  <c r="AK65" i="7062"/>
  <c r="AN64" i="7062"/>
  <c r="AM64" i="7062"/>
  <c r="AL64" i="7062"/>
  <c r="AK64" i="7062"/>
  <c r="AN63" i="7062"/>
  <c r="AM63" i="7062"/>
  <c r="AL63" i="7062"/>
  <c r="AK63" i="7062"/>
  <c r="AN62" i="7062"/>
  <c r="AM62" i="7062"/>
  <c r="AL62" i="7062"/>
  <c r="AK62" i="7062"/>
  <c r="AN61" i="7062"/>
  <c r="AM61" i="7062"/>
  <c r="AL61" i="7062"/>
  <c r="AK61" i="7062"/>
  <c r="AN60" i="7062"/>
  <c r="AM60" i="7062"/>
  <c r="AL60" i="7062"/>
  <c r="AK60" i="7062"/>
  <c r="AN59" i="7062"/>
  <c r="AM59" i="7062"/>
  <c r="AL59" i="7062"/>
  <c r="AK59" i="7062"/>
  <c r="AS58" i="7062"/>
  <c r="AR58" i="7062"/>
  <c r="AT58" i="7062" s="1"/>
  <c r="AQ58" i="7062"/>
  <c r="AN58" i="7062"/>
  <c r="AM58" i="7062"/>
  <c r="AL58" i="7062"/>
  <c r="AK58" i="7062"/>
  <c r="AS57" i="7062"/>
  <c r="AR57" i="7062"/>
  <c r="AT57" i="7062" s="1"/>
  <c r="AQ57" i="7062"/>
  <c r="AN57" i="7062"/>
  <c r="AM57" i="7062"/>
  <c r="AL57" i="7062"/>
  <c r="AK57" i="7062"/>
  <c r="AS56" i="7062"/>
  <c r="AR56" i="7062"/>
  <c r="AT56" i="7062" s="1"/>
  <c r="AQ56" i="7062"/>
  <c r="AN56" i="7062"/>
  <c r="AM56" i="7062"/>
  <c r="AL56" i="7062"/>
  <c r="AK56" i="7062"/>
  <c r="AS55" i="7062"/>
  <c r="AR55" i="7062"/>
  <c r="AT55" i="7062" s="1"/>
  <c r="AQ55" i="7062"/>
  <c r="AN55" i="7062"/>
  <c r="AM55" i="7062"/>
  <c r="AL55" i="7062"/>
  <c r="AK55" i="7062"/>
  <c r="AS54" i="7062"/>
  <c r="AR54" i="7062"/>
  <c r="AT54" i="7062" s="1"/>
  <c r="AQ54" i="7062"/>
  <c r="AN54" i="7062"/>
  <c r="AM54" i="7062"/>
  <c r="AL54" i="7062"/>
  <c r="AK54" i="7062"/>
  <c r="AS53" i="7062"/>
  <c r="AR53" i="7062"/>
  <c r="AT53" i="7062" s="1"/>
  <c r="AQ53" i="7062"/>
  <c r="AN53" i="7062"/>
  <c r="AM53" i="7062"/>
  <c r="AL53" i="7062"/>
  <c r="AK53" i="7062"/>
  <c r="AS52" i="7062"/>
  <c r="AR52" i="7062"/>
  <c r="AT52" i="7062" s="1"/>
  <c r="AQ52" i="7062"/>
  <c r="AN52" i="7062"/>
  <c r="AM52" i="7062"/>
  <c r="AL52" i="7062"/>
  <c r="AK52" i="7062"/>
  <c r="AS51" i="7062"/>
  <c r="AR51" i="7062"/>
  <c r="AT51" i="7062" s="1"/>
  <c r="AQ51" i="7062"/>
  <c r="AN51" i="7062"/>
  <c r="AM51" i="7062"/>
  <c r="AL51" i="7062"/>
  <c r="AK51" i="7062"/>
  <c r="AS50" i="7062"/>
  <c r="AR50" i="7062"/>
  <c r="AT50" i="7062" s="1"/>
  <c r="AQ50" i="7062"/>
  <c r="AN50" i="7062"/>
  <c r="AM50" i="7062"/>
  <c r="AL50" i="7062"/>
  <c r="AK50" i="7062"/>
  <c r="AS49" i="7062"/>
  <c r="AR49" i="7062"/>
  <c r="AT49" i="7062" s="1"/>
  <c r="AQ49" i="7062"/>
  <c r="AN49" i="7062"/>
  <c r="AM49" i="7062"/>
  <c r="AL49" i="7062"/>
  <c r="AK49" i="7062"/>
  <c r="AS48" i="7062"/>
  <c r="AR48" i="7062"/>
  <c r="AT48" i="7062" s="1"/>
  <c r="AQ48" i="7062"/>
  <c r="AN48" i="7062"/>
  <c r="AM48" i="7062"/>
  <c r="AL48" i="7062"/>
  <c r="AK48" i="7062"/>
  <c r="AS47" i="7062"/>
  <c r="AR47" i="7062"/>
  <c r="AT47" i="7062" s="1"/>
  <c r="AQ47" i="7062"/>
  <c r="AN47" i="7062"/>
  <c r="AM47" i="7062"/>
  <c r="AL47" i="7062"/>
  <c r="AK47" i="7062"/>
  <c r="AS46" i="7062"/>
  <c r="AR46" i="7062"/>
  <c r="AT46" i="7062" s="1"/>
  <c r="AQ46" i="7062"/>
  <c r="AN46" i="7062"/>
  <c r="AM46" i="7062"/>
  <c r="AL46" i="7062"/>
  <c r="AK46" i="7062"/>
  <c r="AS45" i="7062"/>
  <c r="AR45" i="7062"/>
  <c r="AT45" i="7062" s="1"/>
  <c r="AQ45" i="7062"/>
  <c r="AN45" i="7062"/>
  <c r="AM45" i="7062"/>
  <c r="AL45" i="7062"/>
  <c r="AK45" i="7062"/>
  <c r="AS44" i="7062"/>
  <c r="AR44" i="7062"/>
  <c r="AT44" i="7062" s="1"/>
  <c r="AQ44" i="7062"/>
  <c r="AN44" i="7062"/>
  <c r="AM44" i="7062"/>
  <c r="AL44" i="7062"/>
  <c r="AK44" i="7062"/>
  <c r="AS43" i="7062"/>
  <c r="AR43" i="7062"/>
  <c r="AT43" i="7062" s="1"/>
  <c r="AQ43" i="7062"/>
  <c r="AN43" i="7062"/>
  <c r="AM43" i="7062"/>
  <c r="AL43" i="7062"/>
  <c r="AK43" i="7062"/>
  <c r="AS42" i="7062"/>
  <c r="AR42" i="7062"/>
  <c r="AT42" i="7062" s="1"/>
  <c r="AQ42" i="7062"/>
  <c r="AN42" i="7062"/>
  <c r="AM42" i="7062"/>
  <c r="AL42" i="7062"/>
  <c r="AK42" i="7062"/>
  <c r="AS41" i="7062"/>
  <c r="AR41" i="7062"/>
  <c r="AT41" i="7062" s="1"/>
  <c r="AQ41" i="7062"/>
  <c r="AN41" i="7062"/>
  <c r="AM41" i="7062"/>
  <c r="AL41" i="7062"/>
  <c r="AK41" i="7062"/>
  <c r="AS40" i="7062"/>
  <c r="AR40" i="7062"/>
  <c r="AT40" i="7062" s="1"/>
  <c r="AQ40" i="7062"/>
  <c r="AN40" i="7062"/>
  <c r="AM40" i="7062"/>
  <c r="AL40" i="7062"/>
  <c r="AK40" i="7062"/>
  <c r="AS39" i="7062"/>
  <c r="AR39" i="7062"/>
  <c r="AT39" i="7062" s="1"/>
  <c r="AQ39" i="7062"/>
  <c r="AN39" i="7062"/>
  <c r="AM39" i="7062"/>
  <c r="AL39" i="7062"/>
  <c r="AK39" i="7062"/>
  <c r="AS38" i="7062"/>
  <c r="AR38" i="7062"/>
  <c r="AT38" i="7062" s="1"/>
  <c r="AQ38" i="7062"/>
  <c r="AN38" i="7062"/>
  <c r="AM38" i="7062"/>
  <c r="AL38" i="7062"/>
  <c r="AK38" i="7062"/>
  <c r="AS37" i="7062"/>
  <c r="AR37" i="7062"/>
  <c r="AT37" i="7062" s="1"/>
  <c r="AQ37" i="7062"/>
  <c r="AN37" i="7062"/>
  <c r="AM37" i="7062"/>
  <c r="AL37" i="7062"/>
  <c r="AK37" i="7062"/>
  <c r="AS36" i="7062"/>
  <c r="AR36" i="7062"/>
  <c r="AT36" i="7062" s="1"/>
  <c r="AQ36" i="7062"/>
  <c r="AN36" i="7062"/>
  <c r="AM36" i="7062"/>
  <c r="AL36" i="7062"/>
  <c r="AK36" i="7062"/>
  <c r="AS35" i="7062"/>
  <c r="AR35" i="7062"/>
  <c r="AT35" i="7062" s="1"/>
  <c r="AQ35" i="7062"/>
  <c r="AN35" i="7062"/>
  <c r="AM35" i="7062"/>
  <c r="AL35" i="7062"/>
  <c r="AK35" i="7062"/>
  <c r="AS34" i="7062"/>
  <c r="AR34" i="7062"/>
  <c r="AT34" i="7062" s="1"/>
  <c r="AQ34" i="7062"/>
  <c r="AN34" i="7062"/>
  <c r="AM34" i="7062"/>
  <c r="AL34" i="7062"/>
  <c r="AK34" i="7062"/>
  <c r="AS33" i="7062"/>
  <c r="AR33" i="7062"/>
  <c r="AT33" i="7062" s="1"/>
  <c r="AQ33" i="7062"/>
  <c r="AN33" i="7062"/>
  <c r="AM33" i="7062"/>
  <c r="AL33" i="7062"/>
  <c r="AK33" i="7062"/>
  <c r="AS32" i="7062"/>
  <c r="AR32" i="7062"/>
  <c r="AT32" i="7062" s="1"/>
  <c r="AQ32" i="7062"/>
  <c r="AN32" i="7062"/>
  <c r="AM32" i="7062"/>
  <c r="AL32" i="7062"/>
  <c r="AK32" i="7062"/>
  <c r="AS31" i="7062"/>
  <c r="AR31" i="7062"/>
  <c r="AT31" i="7062" s="1"/>
  <c r="AQ31" i="7062"/>
  <c r="AN31" i="7062"/>
  <c r="AM31" i="7062"/>
  <c r="AL31" i="7062"/>
  <c r="AK31" i="7062"/>
  <c r="AS30" i="7062"/>
  <c r="AR30" i="7062"/>
  <c r="AT30" i="7062" s="1"/>
  <c r="AQ30" i="7062"/>
  <c r="AN30" i="7062"/>
  <c r="AM30" i="7062"/>
  <c r="AL30" i="7062"/>
  <c r="AK30" i="7062"/>
  <c r="AS29" i="7062"/>
  <c r="AR29" i="7062"/>
  <c r="AT29" i="7062" s="1"/>
  <c r="AQ29" i="7062"/>
  <c r="AN29" i="7062"/>
  <c r="AM29" i="7062"/>
  <c r="AL29" i="7062"/>
  <c r="AK29" i="7062"/>
  <c r="AS28" i="7062"/>
  <c r="AR28" i="7062"/>
  <c r="AT28" i="7062" s="1"/>
  <c r="AQ28" i="7062"/>
  <c r="AN28" i="7062"/>
  <c r="AM28" i="7062"/>
  <c r="AL28" i="7062"/>
  <c r="AK28" i="7062"/>
  <c r="AS27" i="7062"/>
  <c r="AR27" i="7062"/>
  <c r="AT27" i="7062" s="1"/>
  <c r="AQ27" i="7062"/>
  <c r="AN27" i="7062"/>
  <c r="AM27" i="7062"/>
  <c r="AL27" i="7062"/>
  <c r="AK27" i="7062"/>
  <c r="AS26" i="7062"/>
  <c r="AR26" i="7062"/>
  <c r="AT26" i="7062" s="1"/>
  <c r="AQ26" i="7062"/>
  <c r="AN26" i="7062"/>
  <c r="AM26" i="7062"/>
  <c r="AL26" i="7062"/>
  <c r="AK26" i="7062"/>
  <c r="AS25" i="7062"/>
  <c r="AR25" i="7062"/>
  <c r="AT25" i="7062" s="1"/>
  <c r="AQ25" i="7062"/>
  <c r="AN25" i="7062"/>
  <c r="AM25" i="7062"/>
  <c r="AL25" i="7062"/>
  <c r="AK25" i="7062"/>
  <c r="AS24" i="7062"/>
  <c r="AR24" i="7062"/>
  <c r="AT24" i="7062" s="1"/>
  <c r="AQ24" i="7062"/>
  <c r="AN24" i="7062"/>
  <c r="AM24" i="7062"/>
  <c r="AL24" i="7062"/>
  <c r="AK24" i="7062"/>
  <c r="AS23" i="7062"/>
  <c r="AR23" i="7062"/>
  <c r="AT23" i="7062" s="1"/>
  <c r="AQ23" i="7062"/>
  <c r="AN23" i="7062"/>
  <c r="AM23" i="7062"/>
  <c r="AL23" i="7062"/>
  <c r="AK23" i="7062"/>
  <c r="AS22" i="7062"/>
  <c r="AR22" i="7062"/>
  <c r="AT22" i="7062" s="1"/>
  <c r="AQ22" i="7062"/>
  <c r="AN22" i="7062"/>
  <c r="AM22" i="7062"/>
  <c r="AL22" i="7062"/>
  <c r="AK22" i="7062"/>
  <c r="AS21" i="7062"/>
  <c r="AR21" i="7062"/>
  <c r="AT21" i="7062" s="1"/>
  <c r="AQ21" i="7062"/>
  <c r="AN21" i="7062"/>
  <c r="AM21" i="7062"/>
  <c r="AL21" i="7062"/>
  <c r="AK21" i="7062"/>
  <c r="AS20" i="7062"/>
  <c r="AR20" i="7062"/>
  <c r="AT20" i="7062" s="1"/>
  <c r="AQ20" i="7062"/>
  <c r="AN20" i="7062"/>
  <c r="AM20" i="7062"/>
  <c r="AL20" i="7062"/>
  <c r="AK20" i="7062"/>
  <c r="AS19" i="7062"/>
  <c r="AR19" i="7062"/>
  <c r="AT19" i="7062" s="1"/>
  <c r="AQ19" i="7062"/>
  <c r="AN19" i="7062"/>
  <c r="AM19" i="7062"/>
  <c r="AL19" i="7062"/>
  <c r="AK19" i="7062"/>
  <c r="AS18" i="7062"/>
  <c r="AR18" i="7062"/>
  <c r="AT18" i="7062" s="1"/>
  <c r="AQ18" i="7062"/>
  <c r="AN18" i="7062"/>
  <c r="AM18" i="7062"/>
  <c r="AL18" i="7062"/>
  <c r="AK18" i="7062"/>
  <c r="AS17" i="7062"/>
  <c r="AR17" i="7062"/>
  <c r="AT17" i="7062" s="1"/>
  <c r="AQ17" i="7062"/>
  <c r="AN17" i="7062"/>
  <c r="AM17" i="7062"/>
  <c r="AL17" i="7062"/>
  <c r="AK17" i="7062"/>
  <c r="AS16" i="7062"/>
  <c r="AR16" i="7062"/>
  <c r="AT16" i="7062" s="1"/>
  <c r="AQ16" i="7062"/>
  <c r="AN16" i="7062"/>
  <c r="AM16" i="7062"/>
  <c r="AL16" i="7062"/>
  <c r="AK16" i="7062"/>
  <c r="AS15" i="7062"/>
  <c r="AR15" i="7062"/>
  <c r="AT15" i="7062" s="1"/>
  <c r="AQ15" i="7062"/>
  <c r="AN15" i="7062"/>
  <c r="AM15" i="7062"/>
  <c r="AL15" i="7062"/>
  <c r="AK15" i="7062"/>
  <c r="AS14" i="7062"/>
  <c r="AR14" i="7062"/>
  <c r="AT14" i="7062" s="1"/>
  <c r="AQ14" i="7062"/>
  <c r="AN14" i="7062"/>
  <c r="AM14" i="7062"/>
  <c r="AL14" i="7062"/>
  <c r="AK14" i="7062"/>
  <c r="AS13" i="7062"/>
  <c r="AR13" i="7062"/>
  <c r="AT13" i="7062" s="1"/>
  <c r="AQ13" i="7062"/>
  <c r="AN13" i="7062"/>
  <c r="AM13" i="7062"/>
  <c r="AL13" i="7062"/>
  <c r="AK13" i="7062"/>
  <c r="AS12" i="7062"/>
  <c r="AR12" i="7062"/>
  <c r="AT12" i="7062" s="1"/>
  <c r="AQ12" i="7062"/>
  <c r="AN12" i="7062"/>
  <c r="AM12" i="7062"/>
  <c r="AL12" i="7062"/>
  <c r="AK12" i="7062"/>
  <c r="AS11" i="7062"/>
  <c r="AR11" i="7062"/>
  <c r="AT11" i="7062" s="1"/>
  <c r="AQ11" i="7062"/>
  <c r="AN11" i="7062"/>
  <c r="AM11" i="7062"/>
  <c r="AL11" i="7062"/>
  <c r="AK11" i="7062"/>
  <c r="AS10" i="7062"/>
  <c r="AR10" i="7062"/>
  <c r="AT10" i="7062" s="1"/>
  <c r="AQ10" i="7062"/>
  <c r="AN10" i="7062"/>
  <c r="AM10" i="7062"/>
  <c r="AL10" i="7062"/>
  <c r="AK10" i="7062"/>
  <c r="AS9" i="7062"/>
  <c r="AR9" i="7062"/>
  <c r="AT9" i="7062" s="1"/>
  <c r="AQ9" i="7062"/>
  <c r="AN9" i="7062"/>
  <c r="AM9" i="7062"/>
  <c r="AL9" i="7062"/>
  <c r="AK9" i="7062"/>
  <c r="AS8" i="7062"/>
  <c r="AR8" i="7062"/>
  <c r="AT8" i="7062" s="1"/>
  <c r="AQ8" i="7062"/>
  <c r="AN8" i="7062"/>
  <c r="AM8" i="7062"/>
  <c r="AL8" i="7062"/>
  <c r="AK8" i="7062"/>
  <c r="AS7" i="7062"/>
  <c r="AR7" i="7062"/>
  <c r="AT7" i="7062" s="1"/>
  <c r="AQ7" i="7062"/>
  <c r="AN7" i="7062"/>
  <c r="AM7" i="7062"/>
  <c r="AL7" i="7062"/>
  <c r="AK7" i="7062"/>
  <c r="AS6" i="7062"/>
  <c r="AR6" i="7062"/>
  <c r="AT6" i="7062" s="1"/>
  <c r="AQ6" i="7062"/>
  <c r="AN6" i="7062"/>
  <c r="AM6" i="7062"/>
  <c r="AL6" i="7062"/>
  <c r="AK6" i="7062"/>
  <c r="AS5" i="7062"/>
  <c r="AR5" i="7062"/>
  <c r="AT5" i="7062" s="1"/>
  <c r="AQ5" i="7062"/>
  <c r="AN5" i="7062"/>
  <c r="AM5" i="7062"/>
  <c r="AL5" i="7062"/>
  <c r="AK5" i="7062"/>
  <c r="AS4" i="7062"/>
  <c r="AR4" i="7062"/>
  <c r="AT4" i="7062" s="1"/>
  <c r="AQ4" i="7062"/>
  <c r="AN4" i="7062"/>
  <c r="AM4" i="7062"/>
  <c r="AL4" i="7062"/>
  <c r="AK4" i="7062"/>
  <c r="AN3" i="7062"/>
  <c r="AM3" i="7062"/>
  <c r="AL3" i="7062"/>
  <c r="AK3" i="7062"/>
  <c r="BD11" i="7059"/>
  <c r="BC11" i="7059"/>
  <c r="BE11" i="7059" s="1"/>
  <c r="BD10" i="7059"/>
  <c r="BC10" i="7059"/>
  <c r="BE10" i="7059" s="1"/>
  <c r="BD9" i="7059"/>
  <c r="BC9" i="7059"/>
  <c r="BE9" i="7059" s="1"/>
  <c r="BD8" i="7059"/>
  <c r="BC8" i="7059"/>
  <c r="BE8" i="7059" s="1"/>
  <c r="BD7" i="7059"/>
  <c r="BC7" i="7059"/>
  <c r="BE7" i="7059" s="1"/>
  <c r="BD6" i="7059"/>
  <c r="BC6" i="7059"/>
  <c r="BE6" i="7059" s="1"/>
  <c r="BD5" i="7059"/>
  <c r="BC5" i="7059"/>
  <c r="BE5" i="7059" s="1"/>
  <c r="BD4" i="7059"/>
  <c r="AZ4" i="7059" s="1"/>
  <c r="BC4" i="7059"/>
  <c r="BE4" i="7059" s="1"/>
  <c r="BD106" i="7061"/>
  <c r="BC106" i="7061"/>
  <c r="BE106" i="7061" s="1"/>
  <c r="BD105" i="7061"/>
  <c r="BC105" i="7061"/>
  <c r="BE105" i="7061" s="1"/>
  <c r="BD104" i="7061"/>
  <c r="BC104" i="7061"/>
  <c r="BE104" i="7061" s="1"/>
  <c r="BD103" i="7061"/>
  <c r="BC103" i="7061"/>
  <c r="BE103" i="7061" s="1"/>
  <c r="BD102" i="7061"/>
  <c r="BC102" i="7061"/>
  <c r="BE102" i="7061" s="1"/>
  <c r="BD101" i="7061"/>
  <c r="BC101" i="7061"/>
  <c r="BE101" i="7061" s="1"/>
  <c r="BE100" i="7061"/>
  <c r="BD100" i="7061"/>
  <c r="BC100" i="7061"/>
  <c r="BD99" i="7061"/>
  <c r="BC99" i="7061"/>
  <c r="BE99" i="7061" s="1"/>
  <c r="BD98" i="7061"/>
  <c r="BC98" i="7061"/>
  <c r="BE98" i="7061" s="1"/>
  <c r="BD97" i="7061"/>
  <c r="BC97" i="7061"/>
  <c r="BE97" i="7061" s="1"/>
  <c r="BD96" i="7061"/>
  <c r="BC96" i="7061"/>
  <c r="BE96" i="7061" s="1"/>
  <c r="BD95" i="7061"/>
  <c r="BC95" i="7061"/>
  <c r="BE95" i="7061" s="1"/>
  <c r="BD94" i="7061"/>
  <c r="BC94" i="7061"/>
  <c r="BE94" i="7061" s="1"/>
  <c r="BD93" i="7061"/>
  <c r="BC93" i="7061"/>
  <c r="BE93" i="7061" s="1"/>
  <c r="BD92" i="7061"/>
  <c r="BC92" i="7061"/>
  <c r="BE92" i="7061" s="1"/>
  <c r="BD91" i="7061"/>
  <c r="BC91" i="7061"/>
  <c r="BE91" i="7061" s="1"/>
  <c r="BD90" i="7061"/>
  <c r="BC90" i="7061"/>
  <c r="BE90" i="7061" s="1"/>
  <c r="BD89" i="7061"/>
  <c r="BC89" i="7061"/>
  <c r="BE89" i="7061" s="1"/>
  <c r="BD88" i="7061"/>
  <c r="BC88" i="7061"/>
  <c r="BE88" i="7061" s="1"/>
  <c r="BD87" i="7061"/>
  <c r="BC87" i="7061"/>
  <c r="BE87" i="7061" s="1"/>
  <c r="BD86" i="7061"/>
  <c r="BC86" i="7061"/>
  <c r="BE86" i="7061" s="1"/>
  <c r="BD85" i="7061"/>
  <c r="BC85" i="7061"/>
  <c r="BE85" i="7061" s="1"/>
  <c r="BD84" i="7061"/>
  <c r="BC84" i="7061"/>
  <c r="BE84" i="7061" s="1"/>
  <c r="BD83" i="7061"/>
  <c r="BC83" i="7061"/>
  <c r="BE83" i="7061" s="1"/>
  <c r="BD82" i="7061"/>
  <c r="BC82" i="7061"/>
  <c r="BE82" i="7061" s="1"/>
  <c r="BD81" i="7061"/>
  <c r="BC81" i="7061"/>
  <c r="BE81" i="7061" s="1"/>
  <c r="BD80" i="7061"/>
  <c r="BC80" i="7061"/>
  <c r="BE80" i="7061" s="1"/>
  <c r="BD79" i="7061"/>
  <c r="BC79" i="7061"/>
  <c r="BE79" i="7061" s="1"/>
  <c r="BD78" i="7061"/>
  <c r="BC78" i="7061"/>
  <c r="BE78" i="7061" s="1"/>
  <c r="BD77" i="7061"/>
  <c r="BC77" i="7061"/>
  <c r="BE77" i="7061" s="1"/>
  <c r="BD76" i="7061"/>
  <c r="BC76" i="7061"/>
  <c r="BE76" i="7061" s="1"/>
  <c r="BD75" i="7061"/>
  <c r="BC75" i="7061"/>
  <c r="BE75" i="7061" s="1"/>
  <c r="BD74" i="7061"/>
  <c r="BC74" i="7061"/>
  <c r="BE74" i="7061" s="1"/>
  <c r="BD73" i="7061"/>
  <c r="BC73" i="7061"/>
  <c r="BE73" i="7061" s="1"/>
  <c r="BD72" i="7061"/>
  <c r="BC72" i="7061"/>
  <c r="BE72" i="7061" s="1"/>
  <c r="BD71" i="7061"/>
  <c r="BC71" i="7061"/>
  <c r="BE71" i="7061" s="1"/>
  <c r="BD70" i="7061"/>
  <c r="BC70" i="7061"/>
  <c r="BE70" i="7061" s="1"/>
  <c r="BD69" i="7061"/>
  <c r="BC69" i="7061"/>
  <c r="BE69" i="7061" s="1"/>
  <c r="BD68" i="7061"/>
  <c r="BC68" i="7061"/>
  <c r="BE68" i="7061" s="1"/>
  <c r="BD67" i="7061"/>
  <c r="BC67" i="7061"/>
  <c r="BE67" i="7061" s="1"/>
  <c r="BD66" i="7061"/>
  <c r="BC66" i="7061"/>
  <c r="BE66" i="7061" s="1"/>
  <c r="BD65" i="7061"/>
  <c r="BC65" i="7061"/>
  <c r="BE65" i="7061" s="1"/>
  <c r="BD64" i="7061"/>
  <c r="BC64" i="7061"/>
  <c r="BE64" i="7061" s="1"/>
  <c r="BD63" i="7061"/>
  <c r="BC63" i="7061"/>
  <c r="BE63" i="7061" s="1"/>
  <c r="BD62" i="7061"/>
  <c r="BC62" i="7061"/>
  <c r="BE62" i="7061" s="1"/>
  <c r="BD61" i="7061"/>
  <c r="BC61" i="7061"/>
  <c r="BE61" i="7061" s="1"/>
  <c r="BD60" i="7061"/>
  <c r="BC60" i="7061"/>
  <c r="BE60" i="7061" s="1"/>
  <c r="BD59" i="7061"/>
  <c r="BC59" i="7061"/>
  <c r="BE59" i="7061" s="1"/>
  <c r="BD58" i="7061"/>
  <c r="BC58" i="7061"/>
  <c r="BE58" i="7061" s="1"/>
  <c r="BD57" i="7061"/>
  <c r="BC57" i="7061"/>
  <c r="BE57" i="7061" s="1"/>
  <c r="BD56" i="7061"/>
  <c r="BC56" i="7061"/>
  <c r="BE56" i="7061" s="1"/>
  <c r="BD55" i="7061"/>
  <c r="BC55" i="7061"/>
  <c r="BE55" i="7061" s="1"/>
  <c r="BD54" i="7061"/>
  <c r="BC54" i="7061"/>
  <c r="BE54" i="7061" s="1"/>
  <c r="BD53" i="7061"/>
  <c r="BC53" i="7061"/>
  <c r="BE53" i="7061" s="1"/>
  <c r="BD52" i="7061"/>
  <c r="BC52" i="7061"/>
  <c r="BE52" i="7061" s="1"/>
  <c r="BD51" i="7061"/>
  <c r="BC51" i="7061"/>
  <c r="BE51" i="7061" s="1"/>
  <c r="BD50" i="7061"/>
  <c r="BC50" i="7061"/>
  <c r="BE50" i="7061" s="1"/>
  <c r="BD49" i="7061"/>
  <c r="BC49" i="7061"/>
  <c r="BE49" i="7061" s="1"/>
  <c r="BD48" i="7061"/>
  <c r="BC48" i="7061"/>
  <c r="BE48" i="7061" s="1"/>
  <c r="BD47" i="7061"/>
  <c r="BC47" i="7061"/>
  <c r="BE47" i="7061" s="1"/>
  <c r="BD46" i="7061"/>
  <c r="BC46" i="7061"/>
  <c r="BE46" i="7061" s="1"/>
  <c r="BD45" i="7061"/>
  <c r="BC45" i="7061"/>
  <c r="BE45" i="7061" s="1"/>
  <c r="BD44" i="7061"/>
  <c r="BC44" i="7061"/>
  <c r="BE44" i="7061" s="1"/>
  <c r="BD43" i="7061"/>
  <c r="BC43" i="7061"/>
  <c r="BE43" i="7061" s="1"/>
  <c r="BD42" i="7061"/>
  <c r="BC42" i="7061"/>
  <c r="BE42" i="7061" s="1"/>
  <c r="AY106" i="7061"/>
  <c r="AX106" i="7061"/>
  <c r="AW106" i="7061"/>
  <c r="AV106" i="7061"/>
  <c r="AQ106" i="7061"/>
  <c r="AC106" i="7061"/>
  <c r="AY105" i="7061"/>
  <c r="AX105" i="7061"/>
  <c r="AW105" i="7061"/>
  <c r="AV105" i="7061"/>
  <c r="AQ105" i="7061"/>
  <c r="AC105" i="7061"/>
  <c r="AY104" i="7061"/>
  <c r="AX104" i="7061"/>
  <c r="AW104" i="7061"/>
  <c r="AV104" i="7061"/>
  <c r="AQ104" i="7061"/>
  <c r="AC104" i="7061"/>
  <c r="AY103" i="7061"/>
  <c r="AX103" i="7061"/>
  <c r="AW103" i="7061"/>
  <c r="AV103" i="7061"/>
  <c r="AQ103" i="7061"/>
  <c r="AC103" i="7061"/>
  <c r="AY102" i="7061"/>
  <c r="AX102" i="7061"/>
  <c r="AW102" i="7061"/>
  <c r="AV102" i="7061"/>
  <c r="AQ102" i="7061"/>
  <c r="AC102" i="7061"/>
  <c r="AY101" i="7061"/>
  <c r="AX101" i="7061"/>
  <c r="AW101" i="7061"/>
  <c r="AV101" i="7061"/>
  <c r="AQ101" i="7061"/>
  <c r="AC101" i="7061"/>
  <c r="AY100" i="7061"/>
  <c r="AX100" i="7061"/>
  <c r="AW100" i="7061"/>
  <c r="AV100" i="7061"/>
  <c r="AQ100" i="7061"/>
  <c r="AC100" i="7061"/>
  <c r="AY99" i="7061"/>
  <c r="AX99" i="7061"/>
  <c r="AW99" i="7061"/>
  <c r="AV99" i="7061"/>
  <c r="AQ99" i="7061"/>
  <c r="AC99" i="7061"/>
  <c r="AY98" i="7061"/>
  <c r="AX98" i="7061"/>
  <c r="AW98" i="7061"/>
  <c r="AV98" i="7061"/>
  <c r="AQ98" i="7061"/>
  <c r="AC98" i="7061"/>
  <c r="AY97" i="7061"/>
  <c r="AX97" i="7061"/>
  <c r="AW97" i="7061"/>
  <c r="AV97" i="7061"/>
  <c r="AQ97" i="7061"/>
  <c r="AC97" i="7061"/>
  <c r="AY96" i="7061"/>
  <c r="AX96" i="7061"/>
  <c r="AW96" i="7061"/>
  <c r="AV96" i="7061"/>
  <c r="AQ96" i="7061"/>
  <c r="AC96" i="7061"/>
  <c r="AY95" i="7061"/>
  <c r="AX95" i="7061"/>
  <c r="AW95" i="7061"/>
  <c r="AV95" i="7061"/>
  <c r="AQ95" i="7061"/>
  <c r="AC95" i="7061"/>
  <c r="AY94" i="7061"/>
  <c r="AX94" i="7061"/>
  <c r="AW94" i="7061"/>
  <c r="AV94" i="7061"/>
  <c r="AQ94" i="7061"/>
  <c r="AC94" i="7061"/>
  <c r="AY93" i="7061"/>
  <c r="AX93" i="7061"/>
  <c r="AW93" i="7061"/>
  <c r="AV93" i="7061"/>
  <c r="AQ93" i="7061"/>
  <c r="AC93" i="7061"/>
  <c r="AY92" i="7061"/>
  <c r="AX92" i="7061"/>
  <c r="AW92" i="7061"/>
  <c r="AV92" i="7061"/>
  <c r="AQ92" i="7061"/>
  <c r="AC92" i="7061"/>
  <c r="AY91" i="7061"/>
  <c r="AX91" i="7061"/>
  <c r="AW91" i="7061"/>
  <c r="AV91" i="7061"/>
  <c r="AQ91" i="7061"/>
  <c r="AC91" i="7061"/>
  <c r="AY90" i="7061"/>
  <c r="AX90" i="7061"/>
  <c r="AW90" i="7061"/>
  <c r="AV90" i="7061"/>
  <c r="AQ90" i="7061"/>
  <c r="AC90" i="7061"/>
  <c r="AY89" i="7061"/>
  <c r="AX89" i="7061"/>
  <c r="AW89" i="7061"/>
  <c r="AV89" i="7061"/>
  <c r="AQ89" i="7061"/>
  <c r="AC89" i="7061"/>
  <c r="AY88" i="7061"/>
  <c r="AX88" i="7061"/>
  <c r="AW88" i="7061"/>
  <c r="AV88" i="7061"/>
  <c r="AQ88" i="7061"/>
  <c r="AC88" i="7061"/>
  <c r="AY87" i="7061"/>
  <c r="AX87" i="7061"/>
  <c r="AW87" i="7061"/>
  <c r="AV87" i="7061"/>
  <c r="AQ87" i="7061"/>
  <c r="AC87" i="7061"/>
  <c r="AY86" i="7061"/>
  <c r="AX86" i="7061"/>
  <c r="AW86" i="7061"/>
  <c r="AV86" i="7061"/>
  <c r="AQ86" i="7061"/>
  <c r="AC86" i="7061"/>
  <c r="AY85" i="7061"/>
  <c r="AX85" i="7061"/>
  <c r="AW85" i="7061"/>
  <c r="AV85" i="7061"/>
  <c r="AQ85" i="7061"/>
  <c r="AC85" i="7061"/>
  <c r="AY84" i="7061"/>
  <c r="AX84" i="7061"/>
  <c r="AW84" i="7061"/>
  <c r="AV84" i="7061"/>
  <c r="AQ84" i="7061"/>
  <c r="AC84" i="7061"/>
  <c r="AY83" i="7061"/>
  <c r="AX83" i="7061"/>
  <c r="AW83" i="7061"/>
  <c r="AV83" i="7061"/>
  <c r="AQ83" i="7061"/>
  <c r="AC83" i="7061"/>
  <c r="AY82" i="7061"/>
  <c r="AX82" i="7061"/>
  <c r="AW82" i="7061"/>
  <c r="AV82" i="7061"/>
  <c r="AQ82" i="7061"/>
  <c r="AC82" i="7061"/>
  <c r="AY81" i="7061"/>
  <c r="AX81" i="7061"/>
  <c r="AW81" i="7061"/>
  <c r="AV81" i="7061"/>
  <c r="AQ81" i="7061"/>
  <c r="AC81" i="7061"/>
  <c r="AY80" i="7061"/>
  <c r="AX80" i="7061"/>
  <c r="AW80" i="7061"/>
  <c r="AV80" i="7061"/>
  <c r="AQ80" i="7061"/>
  <c r="AC80" i="7061"/>
  <c r="AY79" i="7061"/>
  <c r="AX79" i="7061"/>
  <c r="AW79" i="7061"/>
  <c r="AV79" i="7061"/>
  <c r="AQ79" i="7061"/>
  <c r="AC79" i="7061"/>
  <c r="AY78" i="7061"/>
  <c r="AX78" i="7061"/>
  <c r="AW78" i="7061"/>
  <c r="AV78" i="7061"/>
  <c r="AQ78" i="7061"/>
  <c r="AC78" i="7061"/>
  <c r="AY77" i="7061"/>
  <c r="AX77" i="7061"/>
  <c r="AW77" i="7061"/>
  <c r="AV77" i="7061"/>
  <c r="AQ77" i="7061"/>
  <c r="AC77" i="7061"/>
  <c r="AY76" i="7061"/>
  <c r="AX76" i="7061"/>
  <c r="AW76" i="7061"/>
  <c r="AV76" i="7061"/>
  <c r="AQ76" i="7061"/>
  <c r="AC76" i="7061"/>
  <c r="AY75" i="7061"/>
  <c r="AX75" i="7061"/>
  <c r="AW75" i="7061"/>
  <c r="AV75" i="7061"/>
  <c r="AQ75" i="7061"/>
  <c r="AC75" i="7061"/>
  <c r="AY74" i="7061"/>
  <c r="AX74" i="7061"/>
  <c r="AW74" i="7061"/>
  <c r="AV74" i="7061"/>
  <c r="AQ74" i="7061"/>
  <c r="AC74" i="7061"/>
  <c r="AY73" i="7061"/>
  <c r="AX73" i="7061"/>
  <c r="AW73" i="7061"/>
  <c r="AV73" i="7061"/>
  <c r="AQ73" i="7061"/>
  <c r="AC73" i="7061"/>
  <c r="AY72" i="7061"/>
  <c r="AX72" i="7061"/>
  <c r="AW72" i="7061"/>
  <c r="AV72" i="7061"/>
  <c r="AQ72" i="7061"/>
  <c r="AC72" i="7061"/>
  <c r="AY71" i="7061"/>
  <c r="AX71" i="7061"/>
  <c r="AW71" i="7061"/>
  <c r="AV71" i="7061"/>
  <c r="AQ71" i="7061"/>
  <c r="AC71" i="7061"/>
  <c r="AY70" i="7061"/>
  <c r="AX70" i="7061"/>
  <c r="AW70" i="7061"/>
  <c r="AV70" i="7061"/>
  <c r="AQ70" i="7061"/>
  <c r="AC70" i="7061"/>
  <c r="AY69" i="7061"/>
  <c r="AX69" i="7061"/>
  <c r="AW69" i="7061"/>
  <c r="AV69" i="7061"/>
  <c r="AQ69" i="7061"/>
  <c r="AC69" i="7061"/>
  <c r="AY68" i="7061"/>
  <c r="AX68" i="7061"/>
  <c r="AW68" i="7061"/>
  <c r="AV68" i="7061"/>
  <c r="AQ68" i="7061"/>
  <c r="AC68" i="7061"/>
  <c r="AY67" i="7061"/>
  <c r="AX67" i="7061"/>
  <c r="AW67" i="7061"/>
  <c r="AV67" i="7061"/>
  <c r="AQ67" i="7061"/>
  <c r="AC67" i="7061"/>
  <c r="AY66" i="7061"/>
  <c r="AX66" i="7061"/>
  <c r="AW66" i="7061"/>
  <c r="AV66" i="7061"/>
  <c r="AQ66" i="7061"/>
  <c r="AC66" i="7061"/>
  <c r="AY65" i="7061"/>
  <c r="AX65" i="7061"/>
  <c r="AW65" i="7061"/>
  <c r="AV65" i="7061"/>
  <c r="AQ65" i="7061"/>
  <c r="AC65" i="7061"/>
  <c r="AY64" i="7061"/>
  <c r="AX64" i="7061"/>
  <c r="AW64" i="7061"/>
  <c r="AV64" i="7061"/>
  <c r="AQ64" i="7061"/>
  <c r="AC64" i="7061"/>
  <c r="AY63" i="7061"/>
  <c r="AX63" i="7061"/>
  <c r="AW63" i="7061"/>
  <c r="AV63" i="7061"/>
  <c r="AQ63" i="7061"/>
  <c r="AC63" i="7061"/>
  <c r="AY62" i="7061"/>
  <c r="AX62" i="7061"/>
  <c r="AW62" i="7061"/>
  <c r="AV62" i="7061"/>
  <c r="AQ62" i="7061"/>
  <c r="AC62" i="7061"/>
  <c r="AY61" i="7061"/>
  <c r="AX61" i="7061"/>
  <c r="AW61" i="7061"/>
  <c r="AV61" i="7061"/>
  <c r="AQ61" i="7061"/>
  <c r="AC61" i="7061"/>
  <c r="AY60" i="7061"/>
  <c r="AX60" i="7061"/>
  <c r="AW60" i="7061"/>
  <c r="AV60" i="7061"/>
  <c r="AQ60" i="7061"/>
  <c r="AC60" i="7061"/>
  <c r="AY59" i="7061"/>
  <c r="AX59" i="7061"/>
  <c r="AW59" i="7061"/>
  <c r="AV59" i="7061"/>
  <c r="AQ59" i="7061"/>
  <c r="AC59" i="7061"/>
  <c r="AY58" i="7061"/>
  <c r="AX58" i="7061"/>
  <c r="AW58" i="7061"/>
  <c r="AV58" i="7061"/>
  <c r="AQ58" i="7061"/>
  <c r="AC58" i="7061"/>
  <c r="AY57" i="7061"/>
  <c r="AX57" i="7061"/>
  <c r="AW57" i="7061"/>
  <c r="AV57" i="7061"/>
  <c r="AQ57" i="7061"/>
  <c r="AC57" i="7061"/>
  <c r="AY56" i="7061"/>
  <c r="AX56" i="7061"/>
  <c r="AW56" i="7061"/>
  <c r="AV56" i="7061"/>
  <c r="AQ56" i="7061"/>
  <c r="AC56" i="7061"/>
  <c r="AY55" i="7061"/>
  <c r="AX55" i="7061"/>
  <c r="AW55" i="7061"/>
  <c r="AV55" i="7061"/>
  <c r="AQ55" i="7061"/>
  <c r="AC55" i="7061"/>
  <c r="AY54" i="7061"/>
  <c r="AX54" i="7061"/>
  <c r="AW54" i="7061"/>
  <c r="AV54" i="7061"/>
  <c r="AQ54" i="7061"/>
  <c r="AC54" i="7061"/>
  <c r="AY53" i="7061"/>
  <c r="AX53" i="7061"/>
  <c r="AW53" i="7061"/>
  <c r="AV53" i="7061"/>
  <c r="AQ53" i="7061"/>
  <c r="AC53" i="7061"/>
  <c r="AY52" i="7061"/>
  <c r="AX52" i="7061"/>
  <c r="AW52" i="7061"/>
  <c r="AV52" i="7061"/>
  <c r="AQ52" i="7061"/>
  <c r="AC52" i="7061"/>
  <c r="AY51" i="7061"/>
  <c r="AX51" i="7061"/>
  <c r="AW51" i="7061"/>
  <c r="AV51" i="7061"/>
  <c r="AQ51" i="7061"/>
  <c r="AC51" i="7061"/>
  <c r="AY50" i="7061"/>
  <c r="AX50" i="7061"/>
  <c r="AW50" i="7061"/>
  <c r="AV50" i="7061"/>
  <c r="AQ50" i="7061"/>
  <c r="AC50" i="7061"/>
  <c r="AY49" i="7061"/>
  <c r="AX49" i="7061"/>
  <c r="AW49" i="7061"/>
  <c r="AV49" i="7061"/>
  <c r="AQ49" i="7061"/>
  <c r="AC49" i="7061"/>
  <c r="AY48" i="7061"/>
  <c r="AX48" i="7061"/>
  <c r="AW48" i="7061"/>
  <c r="AV48" i="7061"/>
  <c r="AQ48" i="7061"/>
  <c r="AC48" i="7061"/>
  <c r="AY47" i="7061"/>
  <c r="AX47" i="7061"/>
  <c r="AW47" i="7061"/>
  <c r="AV47" i="7061"/>
  <c r="AQ47" i="7061"/>
  <c r="AC47" i="7061"/>
  <c r="AY46" i="7061"/>
  <c r="AX46" i="7061"/>
  <c r="AW46" i="7061"/>
  <c r="AV46" i="7061"/>
  <c r="AQ46" i="7061"/>
  <c r="AC46" i="7061"/>
  <c r="AY45" i="7061"/>
  <c r="AX45" i="7061"/>
  <c r="AW45" i="7061"/>
  <c r="AV45" i="7061"/>
  <c r="AQ45" i="7061"/>
  <c r="AC45" i="7061"/>
  <c r="AY44" i="7061"/>
  <c r="AX44" i="7061"/>
  <c r="AW44" i="7061"/>
  <c r="AV44" i="7061"/>
  <c r="AQ44" i="7061"/>
  <c r="AC44" i="7061"/>
  <c r="AY43" i="7061"/>
  <c r="AX43" i="7061"/>
  <c r="AW43" i="7061"/>
  <c r="AV43" i="7061"/>
  <c r="AQ43" i="7061"/>
  <c r="AC43" i="7061"/>
  <c r="AY42" i="7061"/>
  <c r="AX42" i="7061"/>
  <c r="AW42" i="7061"/>
  <c r="AV42" i="7061"/>
  <c r="AQ42" i="7061"/>
  <c r="AC42" i="7061"/>
  <c r="BD41" i="7061"/>
  <c r="BC41" i="7061"/>
  <c r="BE41" i="7061" s="1"/>
  <c r="AY41" i="7061"/>
  <c r="AX41" i="7061"/>
  <c r="AW41" i="7061"/>
  <c r="AV41" i="7061"/>
  <c r="AQ41" i="7061"/>
  <c r="AC41" i="7061"/>
  <c r="BD40" i="7061"/>
  <c r="BC40" i="7061"/>
  <c r="BE40" i="7061" s="1"/>
  <c r="AY40" i="7061"/>
  <c r="AX40" i="7061"/>
  <c r="AW40" i="7061"/>
  <c r="AV40" i="7061"/>
  <c r="AQ40" i="7061"/>
  <c r="AC40" i="7061"/>
  <c r="BD39" i="7061"/>
  <c r="BC39" i="7061"/>
  <c r="BE39" i="7061" s="1"/>
  <c r="AY39" i="7061"/>
  <c r="AX39" i="7061"/>
  <c r="AW39" i="7061"/>
  <c r="AV39" i="7061"/>
  <c r="AQ39" i="7061"/>
  <c r="AC39" i="7061"/>
  <c r="BD38" i="7061"/>
  <c r="BC38" i="7061"/>
  <c r="BE38" i="7061" s="1"/>
  <c r="AY38" i="7061"/>
  <c r="AX38" i="7061"/>
  <c r="AW38" i="7061"/>
  <c r="AV38" i="7061"/>
  <c r="AQ38" i="7061"/>
  <c r="AC38" i="7061"/>
  <c r="BD37" i="7061"/>
  <c r="BC37" i="7061"/>
  <c r="BE37" i="7061" s="1"/>
  <c r="AY37" i="7061"/>
  <c r="AX37" i="7061"/>
  <c r="AW37" i="7061"/>
  <c r="AV37" i="7061"/>
  <c r="AQ37" i="7061"/>
  <c r="AC37" i="7061"/>
  <c r="BD36" i="7061"/>
  <c r="BC36" i="7061"/>
  <c r="BE36" i="7061" s="1"/>
  <c r="AY36" i="7061"/>
  <c r="AX36" i="7061"/>
  <c r="AW36" i="7061"/>
  <c r="AV36" i="7061"/>
  <c r="AQ36" i="7061"/>
  <c r="AC36" i="7061"/>
  <c r="BD35" i="7061"/>
  <c r="BC35" i="7061"/>
  <c r="BE35" i="7061" s="1"/>
  <c r="AY35" i="7061"/>
  <c r="AX35" i="7061"/>
  <c r="AW35" i="7061"/>
  <c r="AV35" i="7061"/>
  <c r="AQ35" i="7061"/>
  <c r="AC35" i="7061"/>
  <c r="BD34" i="7061"/>
  <c r="BC34" i="7061"/>
  <c r="BE34" i="7061" s="1"/>
  <c r="AY34" i="7061"/>
  <c r="AX34" i="7061"/>
  <c r="AW34" i="7061"/>
  <c r="AV34" i="7061"/>
  <c r="AQ34" i="7061"/>
  <c r="AC34" i="7061"/>
  <c r="BD33" i="7061"/>
  <c r="BC33" i="7061"/>
  <c r="BE33" i="7061" s="1"/>
  <c r="AY33" i="7061"/>
  <c r="AX33" i="7061"/>
  <c r="AW33" i="7061"/>
  <c r="AV33" i="7061"/>
  <c r="AQ33" i="7061"/>
  <c r="AC33" i="7061"/>
  <c r="BD32" i="7061"/>
  <c r="BC32" i="7061"/>
  <c r="BE32" i="7061" s="1"/>
  <c r="AY32" i="7061"/>
  <c r="AX32" i="7061"/>
  <c r="AW32" i="7061"/>
  <c r="AV32" i="7061"/>
  <c r="AQ32" i="7061"/>
  <c r="AC32" i="7061"/>
  <c r="BD31" i="7061"/>
  <c r="BC31" i="7061"/>
  <c r="BE31" i="7061" s="1"/>
  <c r="AY31" i="7061"/>
  <c r="AX31" i="7061"/>
  <c r="AW31" i="7061"/>
  <c r="AV31" i="7061"/>
  <c r="AQ31" i="7061"/>
  <c r="AC31" i="7061"/>
  <c r="BD30" i="7061"/>
  <c r="BC30" i="7061"/>
  <c r="BE30" i="7061" s="1"/>
  <c r="AY30" i="7061"/>
  <c r="AX30" i="7061"/>
  <c r="AW30" i="7061"/>
  <c r="AV30" i="7061"/>
  <c r="AQ30" i="7061"/>
  <c r="AC30" i="7061"/>
  <c r="BD29" i="7061"/>
  <c r="BC29" i="7061"/>
  <c r="BE29" i="7061" s="1"/>
  <c r="AY29" i="7061"/>
  <c r="AX29" i="7061"/>
  <c r="AW29" i="7061"/>
  <c r="AV29" i="7061"/>
  <c r="AQ29" i="7061"/>
  <c r="AC29" i="7061"/>
  <c r="BD28" i="7061"/>
  <c r="BC28" i="7061"/>
  <c r="BE28" i="7061" s="1"/>
  <c r="AY28" i="7061"/>
  <c r="AX28" i="7061"/>
  <c r="AW28" i="7061"/>
  <c r="AV28" i="7061"/>
  <c r="AQ28" i="7061"/>
  <c r="AC28" i="7061"/>
  <c r="BD27" i="7061"/>
  <c r="BC27" i="7061"/>
  <c r="BE27" i="7061" s="1"/>
  <c r="AY27" i="7061"/>
  <c r="AX27" i="7061"/>
  <c r="AW27" i="7061"/>
  <c r="AV27" i="7061"/>
  <c r="AQ27" i="7061"/>
  <c r="AC27" i="7061"/>
  <c r="BD26" i="7061"/>
  <c r="BC26" i="7061"/>
  <c r="BE26" i="7061" s="1"/>
  <c r="AY26" i="7061"/>
  <c r="AX26" i="7061"/>
  <c r="AW26" i="7061"/>
  <c r="AV26" i="7061"/>
  <c r="AQ26" i="7061"/>
  <c r="AC26" i="7061"/>
  <c r="BD25" i="7061"/>
  <c r="BC25" i="7061"/>
  <c r="BE25" i="7061" s="1"/>
  <c r="AY25" i="7061"/>
  <c r="AX25" i="7061"/>
  <c r="AW25" i="7061"/>
  <c r="AV25" i="7061"/>
  <c r="AQ25" i="7061"/>
  <c r="AC25" i="7061"/>
  <c r="BD24" i="7061"/>
  <c r="BC24" i="7061"/>
  <c r="BE24" i="7061" s="1"/>
  <c r="AY24" i="7061"/>
  <c r="AX24" i="7061"/>
  <c r="AW24" i="7061"/>
  <c r="AV24" i="7061"/>
  <c r="AQ24" i="7061"/>
  <c r="AC24" i="7061"/>
  <c r="BD23" i="7061"/>
  <c r="BC23" i="7061"/>
  <c r="BE23" i="7061" s="1"/>
  <c r="AY23" i="7061"/>
  <c r="AX23" i="7061"/>
  <c r="AW23" i="7061"/>
  <c r="AV23" i="7061"/>
  <c r="AQ23" i="7061"/>
  <c r="AC23" i="7061"/>
  <c r="BD22" i="7061"/>
  <c r="BC22" i="7061"/>
  <c r="BE22" i="7061" s="1"/>
  <c r="AY22" i="7061"/>
  <c r="AX22" i="7061"/>
  <c r="AW22" i="7061"/>
  <c r="AV22" i="7061"/>
  <c r="AQ22" i="7061"/>
  <c r="AC22" i="7061"/>
  <c r="BD21" i="7061"/>
  <c r="BC21" i="7061"/>
  <c r="BE21" i="7061" s="1"/>
  <c r="AY21" i="7061"/>
  <c r="AX21" i="7061"/>
  <c r="AW21" i="7061"/>
  <c r="AV21" i="7061"/>
  <c r="AQ21" i="7061"/>
  <c r="AC21" i="7061"/>
  <c r="BD20" i="7061"/>
  <c r="BC20" i="7061"/>
  <c r="BE20" i="7061" s="1"/>
  <c r="AY20" i="7061"/>
  <c r="AX20" i="7061"/>
  <c r="AW20" i="7061"/>
  <c r="AV20" i="7061"/>
  <c r="AQ20" i="7061"/>
  <c r="AC20" i="7061"/>
  <c r="BD19" i="7061"/>
  <c r="BC19" i="7061"/>
  <c r="BE19" i="7061" s="1"/>
  <c r="AY19" i="7061"/>
  <c r="AX19" i="7061"/>
  <c r="AW19" i="7061"/>
  <c r="AV19" i="7061"/>
  <c r="AQ19" i="7061"/>
  <c r="AC19" i="7061"/>
  <c r="BD18" i="7061"/>
  <c r="BC18" i="7061"/>
  <c r="BE18" i="7061" s="1"/>
  <c r="AY18" i="7061"/>
  <c r="AX18" i="7061"/>
  <c r="AW18" i="7061"/>
  <c r="AV18" i="7061"/>
  <c r="AQ18" i="7061"/>
  <c r="AC18" i="7061"/>
  <c r="BD17" i="7061"/>
  <c r="BC17" i="7061"/>
  <c r="BE17" i="7061" s="1"/>
  <c r="AY17" i="7061"/>
  <c r="AX17" i="7061"/>
  <c r="AW17" i="7061"/>
  <c r="AV17" i="7061"/>
  <c r="AQ17" i="7061"/>
  <c r="AC17" i="7061"/>
  <c r="BD16" i="7061"/>
  <c r="BC16" i="7061"/>
  <c r="BE16" i="7061" s="1"/>
  <c r="AY16" i="7061"/>
  <c r="AX16" i="7061"/>
  <c r="AW16" i="7061"/>
  <c r="AV16" i="7061"/>
  <c r="AQ16" i="7061"/>
  <c r="AC16" i="7061"/>
  <c r="BD15" i="7061"/>
  <c r="BC15" i="7061"/>
  <c r="BE15" i="7061" s="1"/>
  <c r="AY15" i="7061"/>
  <c r="AX15" i="7061"/>
  <c r="AW15" i="7061"/>
  <c r="AV15" i="7061"/>
  <c r="AQ15" i="7061"/>
  <c r="AC15" i="7061"/>
  <c r="BD14" i="7061"/>
  <c r="BC14" i="7061"/>
  <c r="BE14" i="7061" s="1"/>
  <c r="AY14" i="7061"/>
  <c r="AX14" i="7061"/>
  <c r="AW14" i="7061"/>
  <c r="AV14" i="7061"/>
  <c r="AQ14" i="7061"/>
  <c r="AC14" i="7061"/>
  <c r="BD13" i="7061"/>
  <c r="BC13" i="7061"/>
  <c r="BE13" i="7061" s="1"/>
  <c r="AY13" i="7061"/>
  <c r="AX13" i="7061"/>
  <c r="AW13" i="7061"/>
  <c r="AV13" i="7061"/>
  <c r="AQ13" i="7061"/>
  <c r="AC13" i="7061"/>
  <c r="BD12" i="7061"/>
  <c r="BC12" i="7061"/>
  <c r="BE12" i="7061" s="1"/>
  <c r="AY12" i="7061"/>
  <c r="AX12" i="7061"/>
  <c r="AW12" i="7061"/>
  <c r="AV12" i="7061"/>
  <c r="AQ12" i="7061"/>
  <c r="AC12" i="7061"/>
  <c r="BD11" i="7061"/>
  <c r="BC11" i="7061"/>
  <c r="BE11" i="7061" s="1"/>
  <c r="AY11" i="7061"/>
  <c r="AX11" i="7061"/>
  <c r="AW11" i="7061"/>
  <c r="AV11" i="7061"/>
  <c r="AQ11" i="7061"/>
  <c r="AC11" i="7061"/>
  <c r="BD10" i="7061"/>
  <c r="BC10" i="7061"/>
  <c r="BE10" i="7061" s="1"/>
  <c r="AY10" i="7061"/>
  <c r="AX10" i="7061"/>
  <c r="AW10" i="7061"/>
  <c r="AV10" i="7061"/>
  <c r="AQ10" i="7061"/>
  <c r="AC10" i="7061"/>
  <c r="BD9" i="7061"/>
  <c r="BC9" i="7061"/>
  <c r="BE9" i="7061" s="1"/>
  <c r="AY9" i="7061"/>
  <c r="AX9" i="7061"/>
  <c r="AW9" i="7061"/>
  <c r="AV9" i="7061"/>
  <c r="AQ9" i="7061"/>
  <c r="AC9" i="7061"/>
  <c r="BD8" i="7061"/>
  <c r="BC8" i="7061"/>
  <c r="BE8" i="7061" s="1"/>
  <c r="AY8" i="7061"/>
  <c r="AX8" i="7061"/>
  <c r="AW8" i="7061"/>
  <c r="AV8" i="7061"/>
  <c r="AQ8" i="7061"/>
  <c r="AC8" i="7061"/>
  <c r="BD7" i="7061"/>
  <c r="BC7" i="7061"/>
  <c r="BE7" i="7061" s="1"/>
  <c r="AY7" i="7061"/>
  <c r="AX7" i="7061"/>
  <c r="AW7" i="7061"/>
  <c r="AV7" i="7061"/>
  <c r="AQ7" i="7061"/>
  <c r="AC7" i="7061"/>
  <c r="BD6" i="7061"/>
  <c r="BC6" i="7061"/>
  <c r="BE6" i="7061" s="1"/>
  <c r="AY6" i="7061"/>
  <c r="AX6" i="7061"/>
  <c r="AW6" i="7061"/>
  <c r="AV6" i="7061"/>
  <c r="AQ6" i="7061"/>
  <c r="AC6" i="7061"/>
  <c r="BD5" i="7061"/>
  <c r="BC5" i="7061"/>
  <c r="BE5" i="7061" s="1"/>
  <c r="AY5" i="7061"/>
  <c r="AX5" i="7061"/>
  <c r="AW5" i="7061"/>
  <c r="AV5" i="7061"/>
  <c r="AQ5" i="7061"/>
  <c r="AC5" i="7061"/>
  <c r="BD4" i="7061"/>
  <c r="BC4" i="7061"/>
  <c r="BE4" i="7061" s="1"/>
  <c r="AY4" i="7061"/>
  <c r="AX4" i="7061"/>
  <c r="AW4" i="7061"/>
  <c r="AV4" i="7061"/>
  <c r="AQ4" i="7061"/>
  <c r="AC4" i="7061"/>
  <c r="AY3" i="7061"/>
  <c r="AX3" i="7061"/>
  <c r="AW3" i="7061"/>
  <c r="AV3" i="7061"/>
  <c r="AQ3" i="7061"/>
  <c r="AC3" i="7061"/>
  <c r="AK3" i="7058"/>
  <c r="AL3" i="7058"/>
  <c r="AM3" i="7058"/>
  <c r="AN3" i="7058"/>
  <c r="AK4" i="7058"/>
  <c r="AL4" i="7058"/>
  <c r="AM4" i="7058"/>
  <c r="AN4" i="7058"/>
  <c r="AK5" i="7058"/>
  <c r="AL5" i="7058"/>
  <c r="AM5" i="7058"/>
  <c r="AN5" i="7058"/>
  <c r="AK6" i="7058"/>
  <c r="AL6" i="7058"/>
  <c r="AM6" i="7058"/>
  <c r="AN6" i="7058"/>
  <c r="AK7" i="7058"/>
  <c r="AL7" i="7058"/>
  <c r="AM7" i="7058"/>
  <c r="AN7" i="7058"/>
  <c r="AK8" i="7058"/>
  <c r="AL8" i="7058"/>
  <c r="AM8" i="7058"/>
  <c r="AN8" i="7058"/>
  <c r="AK9" i="7058"/>
  <c r="AL9" i="7058"/>
  <c r="AM9" i="7058"/>
  <c r="AN9" i="7058"/>
  <c r="AK10" i="7058"/>
  <c r="AL10" i="7058"/>
  <c r="AM10" i="7058"/>
  <c r="AN10" i="7058"/>
  <c r="AK11" i="7058"/>
  <c r="AL11" i="7058"/>
  <c r="AM11" i="7058"/>
  <c r="AN11" i="7058"/>
  <c r="AK12" i="7058"/>
  <c r="AL12" i="7058"/>
  <c r="AM12" i="7058"/>
  <c r="AN12" i="7058"/>
  <c r="AK13" i="7058"/>
  <c r="AL13" i="7058"/>
  <c r="AM13" i="7058"/>
  <c r="AN13" i="7058"/>
  <c r="AK14" i="7058"/>
  <c r="AL14" i="7058"/>
  <c r="AM14" i="7058"/>
  <c r="AN14" i="7058"/>
  <c r="AK15" i="7058"/>
  <c r="AL15" i="7058"/>
  <c r="AM15" i="7058"/>
  <c r="AN15" i="7058"/>
  <c r="AK16" i="7058"/>
  <c r="AL16" i="7058"/>
  <c r="AM16" i="7058"/>
  <c r="AN16" i="7058"/>
  <c r="AK17" i="7058"/>
  <c r="AL17" i="7058"/>
  <c r="AM17" i="7058"/>
  <c r="AN17" i="7058"/>
  <c r="AK18" i="7058"/>
  <c r="AL18" i="7058"/>
  <c r="AM18" i="7058"/>
  <c r="AN18" i="7058"/>
  <c r="AK19" i="7058"/>
  <c r="AL19" i="7058"/>
  <c r="AM19" i="7058"/>
  <c r="AN19" i="7058"/>
  <c r="AK20" i="7058"/>
  <c r="AL20" i="7058"/>
  <c r="AM20" i="7058"/>
  <c r="AN20" i="7058"/>
  <c r="AK21" i="7058"/>
  <c r="AL21" i="7058"/>
  <c r="AM21" i="7058"/>
  <c r="AN21" i="7058"/>
  <c r="AK22" i="7058"/>
  <c r="AL22" i="7058"/>
  <c r="AM22" i="7058"/>
  <c r="AN22" i="7058"/>
  <c r="AK23" i="7058"/>
  <c r="AL23" i="7058"/>
  <c r="AM23" i="7058"/>
  <c r="AN23" i="7058"/>
  <c r="AK24" i="7058"/>
  <c r="AL24" i="7058"/>
  <c r="AM24" i="7058"/>
  <c r="AN24" i="7058"/>
  <c r="AK25" i="7058"/>
  <c r="AL25" i="7058"/>
  <c r="AM25" i="7058"/>
  <c r="AN25" i="7058"/>
  <c r="AK26" i="7058"/>
  <c r="AL26" i="7058"/>
  <c r="AM26" i="7058"/>
  <c r="AN26" i="7058"/>
  <c r="AK27" i="7058"/>
  <c r="AL27" i="7058"/>
  <c r="AM27" i="7058"/>
  <c r="AN27" i="7058"/>
  <c r="AK28" i="7058"/>
  <c r="AL28" i="7058"/>
  <c r="AM28" i="7058"/>
  <c r="AN28" i="7058"/>
  <c r="AK29" i="7058"/>
  <c r="AL29" i="7058"/>
  <c r="AM29" i="7058"/>
  <c r="AN29" i="7058"/>
  <c r="AV3" i="7059"/>
  <c r="AW3" i="7059"/>
  <c r="AV4" i="7059"/>
  <c r="AW4" i="7059"/>
  <c r="AV5" i="7059"/>
  <c r="AW5" i="7059"/>
  <c r="AV6" i="7059"/>
  <c r="AW6" i="7059"/>
  <c r="AV7" i="7059"/>
  <c r="AW7" i="7059"/>
  <c r="AV8" i="7059"/>
  <c r="AW8" i="7059"/>
  <c r="AV9" i="7059"/>
  <c r="AW9" i="7059"/>
  <c r="AV10" i="7059"/>
  <c r="AW10" i="7059"/>
  <c r="AV11" i="7059"/>
  <c r="AW11" i="7059"/>
  <c r="AX3" i="7059"/>
  <c r="AY3" i="7059"/>
  <c r="AX4" i="7059"/>
  <c r="AY4" i="7059"/>
  <c r="AX5" i="7059"/>
  <c r="AY5" i="7059"/>
  <c r="AX6" i="7059"/>
  <c r="AY6" i="7059"/>
  <c r="AX7" i="7059"/>
  <c r="AY7" i="7059"/>
  <c r="AX8" i="7059"/>
  <c r="AY8" i="7059"/>
  <c r="AX9" i="7059"/>
  <c r="AY9" i="7059"/>
  <c r="AX10" i="7059"/>
  <c r="AY10" i="7059"/>
  <c r="AX11" i="7059"/>
  <c r="AY11" i="7059"/>
  <c r="AJ17" i="7062" l="1"/>
  <c r="AJ21" i="7062"/>
  <c r="AJ25" i="7062"/>
  <c r="AU5" i="7059"/>
  <c r="AJ59" i="7062"/>
  <c r="AJ29" i="7062"/>
  <c r="N45" i="7061"/>
  <c r="N47" i="7061"/>
  <c r="N53" i="7061"/>
  <c r="N77" i="7061"/>
  <c r="N87" i="7061"/>
  <c r="AJ16" i="7062"/>
  <c r="AJ20" i="7062"/>
  <c r="AJ24" i="7062"/>
  <c r="AJ28" i="7062"/>
  <c r="AJ62" i="7062"/>
  <c r="AJ63" i="7062"/>
  <c r="AJ201" i="7062"/>
  <c r="O29" i="7063"/>
  <c r="AO12" i="7071"/>
  <c r="O27" i="7063"/>
  <c r="O30" i="7063"/>
  <c r="O28" i="7063"/>
  <c r="O3" i="7063"/>
  <c r="O5" i="7063"/>
  <c r="O7" i="7063"/>
  <c r="O9" i="7063"/>
  <c r="O15" i="7063"/>
  <c r="O16" i="7063"/>
  <c r="O22" i="7063"/>
  <c r="O23" i="7063"/>
  <c r="O26" i="7063"/>
  <c r="O31" i="7063"/>
  <c r="O32" i="7063"/>
  <c r="P3" i="7064"/>
  <c r="P4" i="7064"/>
  <c r="P2" i="7064"/>
  <c r="O12" i="7063"/>
  <c r="O20" i="7063"/>
  <c r="O2" i="7063"/>
  <c r="O13" i="7063"/>
  <c r="O19" i="7063"/>
  <c r="O4" i="7063"/>
  <c r="O6" i="7063"/>
  <c r="O8" i="7063"/>
  <c r="O10" i="7063"/>
  <c r="O11" i="7063"/>
  <c r="O17" i="7063"/>
  <c r="O21" i="7063"/>
  <c r="O24" i="7063"/>
  <c r="O14" i="7063"/>
  <c r="O18" i="7063"/>
  <c r="O25" i="7063"/>
  <c r="N34" i="7061"/>
  <c r="N36" i="7061"/>
  <c r="N62" i="7061"/>
  <c r="N66" i="7061"/>
  <c r="N88" i="7061"/>
  <c r="N90" i="7061"/>
  <c r="AJ111" i="7062"/>
  <c r="AJ172" i="7062"/>
  <c r="AJ175" i="7062"/>
  <c r="AJ178" i="7062"/>
  <c r="AJ179" i="7062"/>
  <c r="AJ189" i="7062"/>
  <c r="AJ193" i="7062"/>
  <c r="AJ4" i="7062"/>
  <c r="AJ8" i="7062"/>
  <c r="AJ12" i="7062"/>
  <c r="AJ211" i="7062"/>
  <c r="AJ214" i="7062"/>
  <c r="AJ33" i="7062"/>
  <c r="AJ37" i="7062"/>
  <c r="AJ41" i="7062"/>
  <c r="AJ45" i="7062"/>
  <c r="AJ49" i="7062"/>
  <c r="AJ53" i="7062"/>
  <c r="AJ57" i="7062"/>
  <c r="AJ70" i="7062"/>
  <c r="AJ74" i="7062"/>
  <c r="AJ78" i="7062"/>
  <c r="AJ82" i="7062"/>
  <c r="AJ86" i="7062"/>
  <c r="AJ90" i="7062"/>
  <c r="AJ94" i="7062"/>
  <c r="AJ98" i="7062"/>
  <c r="AJ106" i="7062"/>
  <c r="AJ114" i="7062"/>
  <c r="AJ143" i="7062"/>
  <c r="AJ162" i="7062"/>
  <c r="AJ170" i="7062"/>
  <c r="AJ182" i="7062"/>
  <c r="AU55" i="7061"/>
  <c r="AU57" i="7061"/>
  <c r="AU59" i="7061"/>
  <c r="AU16" i="7061"/>
  <c r="AU68" i="7061"/>
  <c r="N40" i="7061"/>
  <c r="N50" i="7061"/>
  <c r="N68" i="7061"/>
  <c r="AU101" i="7061"/>
  <c r="N16" i="7061"/>
  <c r="AU32" i="7061"/>
  <c r="N55" i="7061"/>
  <c r="N76" i="7061"/>
  <c r="BB77" i="7061" s="1"/>
  <c r="N82" i="7061"/>
  <c r="N52" i="7061"/>
  <c r="AU97" i="7061"/>
  <c r="N14" i="7061"/>
  <c r="AU94" i="7061"/>
  <c r="N97" i="7061"/>
  <c r="AO4" i="7058"/>
  <c r="AO5" i="7058" s="1"/>
  <c r="AO6" i="7058" s="1"/>
  <c r="AO7" i="7058" s="1"/>
  <c r="AO8" i="7058" s="1"/>
  <c r="AO9" i="7058" s="1"/>
  <c r="AO10" i="7058" s="1"/>
  <c r="AO11" i="7058" s="1"/>
  <c r="AO12" i="7058" s="1"/>
  <c r="AO13" i="7058" s="1"/>
  <c r="AO14" i="7058" s="1"/>
  <c r="AO15" i="7058" s="1"/>
  <c r="AO16" i="7058" s="1"/>
  <c r="AO17" i="7058" s="1"/>
  <c r="AO18" i="7058" s="1"/>
  <c r="AO19" i="7058" s="1"/>
  <c r="AO20" i="7058" s="1"/>
  <c r="AO21" i="7058" s="1"/>
  <c r="AO22" i="7058" s="1"/>
  <c r="AO23" i="7058" s="1"/>
  <c r="AO24" i="7058" s="1"/>
  <c r="AO25" i="7058" s="1"/>
  <c r="AO26" i="7058" s="1"/>
  <c r="AO27" i="7058" s="1"/>
  <c r="AO28" i="7058" s="1"/>
  <c r="AO29" i="7058" s="1"/>
  <c r="AJ24" i="7058"/>
  <c r="AJ11" i="7058"/>
  <c r="AJ10" i="7058"/>
  <c r="AJ15" i="7058"/>
  <c r="AJ28" i="7058"/>
  <c r="AJ26" i="7058"/>
  <c r="AJ19" i="7058"/>
  <c r="AJ8" i="7058"/>
  <c r="AJ29" i="7058"/>
  <c r="AJ27" i="7058"/>
  <c r="AJ25" i="7058"/>
  <c r="AJ23" i="7058"/>
  <c r="AJ21" i="7058"/>
  <c r="AJ20" i="7058"/>
  <c r="AJ12" i="7058"/>
  <c r="AJ9" i="7058"/>
  <c r="AJ7" i="7058"/>
  <c r="AJ16" i="7058"/>
  <c r="AJ14" i="7058"/>
  <c r="AJ13" i="7058"/>
  <c r="AJ6" i="7058"/>
  <c r="AJ18" i="7058"/>
  <c r="AJ17" i="7058"/>
  <c r="AJ5" i="7058"/>
  <c r="AJ4" i="7058"/>
  <c r="AJ3" i="7058"/>
  <c r="AJ105" i="7062"/>
  <c r="AJ109" i="7062"/>
  <c r="AJ129" i="7062"/>
  <c r="AJ148" i="7062"/>
  <c r="AJ188" i="7062"/>
  <c r="AJ192" i="7062"/>
  <c r="AJ174" i="7062"/>
  <c r="AJ203" i="7062"/>
  <c r="AJ133" i="7062"/>
  <c r="AJ137" i="7062"/>
  <c r="AJ147" i="7062"/>
  <c r="AJ158" i="7062"/>
  <c r="AJ163" i="7062"/>
  <c r="AJ161" i="7062"/>
  <c r="AJ185" i="7062"/>
  <c r="AJ196" i="7062"/>
  <c r="AJ220" i="7062"/>
  <c r="AJ97" i="7062"/>
  <c r="AJ121" i="7062"/>
  <c r="AJ206" i="7062"/>
  <c r="AJ210" i="7062"/>
  <c r="AJ5" i="7062"/>
  <c r="AJ9" i="7062"/>
  <c r="AJ13" i="7062"/>
  <c r="AJ32" i="7062"/>
  <c r="AJ36" i="7062"/>
  <c r="AJ40" i="7062"/>
  <c r="AJ44" i="7062"/>
  <c r="AJ48" i="7062"/>
  <c r="AJ52" i="7062"/>
  <c r="AJ56" i="7062"/>
  <c r="AJ67" i="7062"/>
  <c r="AJ71" i="7062"/>
  <c r="AJ75" i="7062"/>
  <c r="AJ79" i="7062"/>
  <c r="AJ83" i="7062"/>
  <c r="AJ87" i="7062"/>
  <c r="AJ91" i="7062"/>
  <c r="AJ103" i="7062"/>
  <c r="AJ159" i="7062"/>
  <c r="AJ165" i="7062"/>
  <c r="AJ169" i="7062"/>
  <c r="AJ66" i="7062"/>
  <c r="AJ101" i="7062"/>
  <c r="AJ112" i="7062"/>
  <c r="AJ120" i="7062"/>
  <c r="AJ130" i="7062"/>
  <c r="AJ131" i="7062"/>
  <c r="AJ140" i="7062"/>
  <c r="AJ149" i="7062"/>
  <c r="AJ166" i="7062"/>
  <c r="AJ183" i="7062"/>
  <c r="AJ187" i="7062"/>
  <c r="AJ205" i="7062"/>
  <c r="AJ115" i="7062"/>
  <c r="AJ200" i="7062"/>
  <c r="AJ224" i="7062"/>
  <c r="AJ117" i="7062"/>
  <c r="AJ118" i="7062"/>
  <c r="AJ123" i="7062"/>
  <c r="AJ126" i="7062"/>
  <c r="AJ135" i="7062"/>
  <c r="AJ144" i="7062"/>
  <c r="AJ145" i="7062"/>
  <c r="AJ151" i="7062"/>
  <c r="AJ155" i="7062"/>
  <c r="AJ198" i="7062"/>
  <c r="AJ208" i="7062"/>
  <c r="AJ218" i="7062"/>
  <c r="AJ222" i="7062"/>
  <c r="AJ6" i="7062"/>
  <c r="AJ7" i="7062"/>
  <c r="AJ100" i="7062"/>
  <c r="AJ116" i="7062"/>
  <c r="AJ134" i="7062"/>
  <c r="AJ194" i="7062"/>
  <c r="AJ197" i="7062"/>
  <c r="AJ217" i="7062"/>
  <c r="AJ221" i="7062"/>
  <c r="AJ10" i="7062"/>
  <c r="AJ11" i="7062"/>
  <c r="AJ14" i="7062"/>
  <c r="AJ15" i="7062"/>
  <c r="AJ18" i="7062"/>
  <c r="AJ19" i="7062"/>
  <c r="AJ22" i="7062"/>
  <c r="AJ23" i="7062"/>
  <c r="AJ26" i="7062"/>
  <c r="AJ27" i="7062"/>
  <c r="AJ30" i="7062"/>
  <c r="AJ31" i="7062"/>
  <c r="AJ34" i="7062"/>
  <c r="AJ35" i="7062"/>
  <c r="AJ38" i="7062"/>
  <c r="AJ39" i="7062"/>
  <c r="AJ42" i="7062"/>
  <c r="AJ43" i="7062"/>
  <c r="AJ46" i="7062"/>
  <c r="AJ47" i="7062"/>
  <c r="AJ50" i="7062"/>
  <c r="AJ51" i="7062"/>
  <c r="AJ54" i="7062"/>
  <c r="AJ55" i="7062"/>
  <c r="AJ58" i="7062"/>
  <c r="AJ60" i="7062"/>
  <c r="AJ61" i="7062"/>
  <c r="AJ64" i="7062"/>
  <c r="AJ65" i="7062"/>
  <c r="AJ68" i="7062"/>
  <c r="AJ69" i="7062"/>
  <c r="AJ72" i="7062"/>
  <c r="AJ73" i="7062"/>
  <c r="AJ76" i="7062"/>
  <c r="AJ77" i="7062"/>
  <c r="AJ80" i="7062"/>
  <c r="AJ81" i="7062"/>
  <c r="AJ84" i="7062"/>
  <c r="AJ85" i="7062"/>
  <c r="AJ88" i="7062"/>
  <c r="AJ89" i="7062"/>
  <c r="AJ92" i="7062"/>
  <c r="AJ93" i="7062"/>
  <c r="AJ104" i="7062"/>
  <c r="AJ107" i="7062"/>
  <c r="AJ119" i="7062"/>
  <c r="AJ127" i="7062"/>
  <c r="AJ141" i="7062"/>
  <c r="AJ156" i="7062"/>
  <c r="AJ173" i="7062"/>
  <c r="AJ177" i="7062"/>
  <c r="AJ191" i="7062"/>
  <c r="AJ213" i="7062"/>
  <c r="AJ96" i="7062"/>
  <c r="AJ99" i="7062"/>
  <c r="AJ108" i="7062"/>
  <c r="AJ110" i="7062"/>
  <c r="AJ113" i="7062"/>
  <c r="AJ124" i="7062"/>
  <c r="AJ125" i="7062"/>
  <c r="AJ138" i="7062"/>
  <c r="AJ139" i="7062"/>
  <c r="AJ152" i="7062"/>
  <c r="AJ153" i="7062"/>
  <c r="AJ181" i="7062"/>
  <c r="AJ216" i="7062"/>
  <c r="AJ95" i="7062"/>
  <c r="AJ3" i="7062"/>
  <c r="AO4" i="7062"/>
  <c r="AO5" i="7062" s="1"/>
  <c r="AO6" i="7062" s="1"/>
  <c r="AO7" i="7062" s="1"/>
  <c r="AO8" i="7062" s="1"/>
  <c r="AO9" i="7062" s="1"/>
  <c r="AO10" i="7062" s="1"/>
  <c r="AO11" i="7062" s="1"/>
  <c r="AO12" i="7062" s="1"/>
  <c r="AO13" i="7062" s="1"/>
  <c r="AO14" i="7062" s="1"/>
  <c r="AO15" i="7062" s="1"/>
  <c r="AO16" i="7062" s="1"/>
  <c r="AO17" i="7062" s="1"/>
  <c r="AO18" i="7062" s="1"/>
  <c r="AO19" i="7062" s="1"/>
  <c r="AO20" i="7062" s="1"/>
  <c r="AO21" i="7062" s="1"/>
  <c r="AO22" i="7062" s="1"/>
  <c r="AO23" i="7062" s="1"/>
  <c r="AO24" i="7062" s="1"/>
  <c r="AO25" i="7062" s="1"/>
  <c r="AO26" i="7062" s="1"/>
  <c r="AO27" i="7062" s="1"/>
  <c r="AO28" i="7062" s="1"/>
  <c r="AO29" i="7062" s="1"/>
  <c r="AO30" i="7062" s="1"/>
  <c r="AO31" i="7062" s="1"/>
  <c r="AO32" i="7062" s="1"/>
  <c r="AO33" i="7062" s="1"/>
  <c r="AO34" i="7062" s="1"/>
  <c r="AO35" i="7062" s="1"/>
  <c r="AO36" i="7062" s="1"/>
  <c r="AO37" i="7062" s="1"/>
  <c r="AO38" i="7062" s="1"/>
  <c r="AO39" i="7062" s="1"/>
  <c r="AO40" i="7062" s="1"/>
  <c r="AO41" i="7062" s="1"/>
  <c r="AO42" i="7062" s="1"/>
  <c r="AO43" i="7062" s="1"/>
  <c r="AO44" i="7062" s="1"/>
  <c r="AO45" i="7062" s="1"/>
  <c r="AO46" i="7062" s="1"/>
  <c r="AO47" i="7062" s="1"/>
  <c r="AO48" i="7062" s="1"/>
  <c r="AO49" i="7062" s="1"/>
  <c r="AO50" i="7062" s="1"/>
  <c r="AO51" i="7062" s="1"/>
  <c r="AO52" i="7062" s="1"/>
  <c r="AO53" i="7062" s="1"/>
  <c r="AO54" i="7062" s="1"/>
  <c r="AO55" i="7062" s="1"/>
  <c r="AO56" i="7062" s="1"/>
  <c r="AO57" i="7062" s="1"/>
  <c r="AO58" i="7062" s="1"/>
  <c r="AO59" i="7062" s="1"/>
  <c r="AO60" i="7062" s="1"/>
  <c r="AO61" i="7062" s="1"/>
  <c r="AO62" i="7062" s="1"/>
  <c r="AO63" i="7062" s="1"/>
  <c r="AO64" i="7062" s="1"/>
  <c r="AO65" i="7062" s="1"/>
  <c r="AO66" i="7062" s="1"/>
  <c r="AO67" i="7062" s="1"/>
  <c r="AO68" i="7062" s="1"/>
  <c r="AO69" i="7062" s="1"/>
  <c r="AO70" i="7062" s="1"/>
  <c r="AO71" i="7062" s="1"/>
  <c r="AO72" i="7062" s="1"/>
  <c r="AO73" i="7062" s="1"/>
  <c r="AO74" i="7062" s="1"/>
  <c r="AO75" i="7062" s="1"/>
  <c r="AO76" i="7062" s="1"/>
  <c r="AO77" i="7062" s="1"/>
  <c r="AO78" i="7062" s="1"/>
  <c r="AO79" i="7062" s="1"/>
  <c r="AO80" i="7062" s="1"/>
  <c r="AO81" i="7062" s="1"/>
  <c r="AO82" i="7062" s="1"/>
  <c r="AO83" i="7062" s="1"/>
  <c r="AO84" i="7062" s="1"/>
  <c r="AO85" i="7062" s="1"/>
  <c r="AO86" i="7062" s="1"/>
  <c r="AO87" i="7062" s="1"/>
  <c r="AO88" i="7062" s="1"/>
  <c r="AO89" i="7062" s="1"/>
  <c r="AO90" i="7062" s="1"/>
  <c r="AO91" i="7062" s="1"/>
  <c r="AO92" i="7062" s="1"/>
  <c r="AO93" i="7062" s="1"/>
  <c r="AO94" i="7062" s="1"/>
  <c r="AO95" i="7062" s="1"/>
  <c r="AO96" i="7062" s="1"/>
  <c r="AO97" i="7062" s="1"/>
  <c r="AO98" i="7062" s="1"/>
  <c r="AO99" i="7062" s="1"/>
  <c r="AO100" i="7062" s="1"/>
  <c r="AO101" i="7062" s="1"/>
  <c r="AO102" i="7062" s="1"/>
  <c r="AO103" i="7062" s="1"/>
  <c r="AO104" i="7062" s="1"/>
  <c r="AO105" i="7062" s="1"/>
  <c r="AO106" i="7062" s="1"/>
  <c r="AO107" i="7062" s="1"/>
  <c r="AO108" i="7062" s="1"/>
  <c r="AO109" i="7062" s="1"/>
  <c r="AO110" i="7062" s="1"/>
  <c r="AO111" i="7062" s="1"/>
  <c r="AO112" i="7062" s="1"/>
  <c r="AO113" i="7062" s="1"/>
  <c r="AO114" i="7062" s="1"/>
  <c r="AO115" i="7062" s="1"/>
  <c r="AO116" i="7062" s="1"/>
  <c r="AO117" i="7062" s="1"/>
  <c r="AO118" i="7062" s="1"/>
  <c r="AO119" i="7062" s="1"/>
  <c r="AO120" i="7062" s="1"/>
  <c r="AO121" i="7062" s="1"/>
  <c r="AO122" i="7062" s="1"/>
  <c r="AO123" i="7062" s="1"/>
  <c r="AO124" i="7062" s="1"/>
  <c r="AO125" i="7062" s="1"/>
  <c r="AO126" i="7062" s="1"/>
  <c r="AO127" i="7062" s="1"/>
  <c r="AO128" i="7062" s="1"/>
  <c r="AO129" i="7062" s="1"/>
  <c r="AO130" i="7062" s="1"/>
  <c r="AO131" i="7062" s="1"/>
  <c r="AO132" i="7062" s="1"/>
  <c r="AO133" i="7062" s="1"/>
  <c r="AO134" i="7062" s="1"/>
  <c r="AO135" i="7062" s="1"/>
  <c r="AO136" i="7062" s="1"/>
  <c r="AO137" i="7062" s="1"/>
  <c r="AO138" i="7062" s="1"/>
  <c r="AO139" i="7062" s="1"/>
  <c r="AO140" i="7062" s="1"/>
  <c r="AO141" i="7062" s="1"/>
  <c r="AO142" i="7062" s="1"/>
  <c r="AO143" i="7062" s="1"/>
  <c r="AO144" i="7062" s="1"/>
  <c r="AO145" i="7062" s="1"/>
  <c r="AO146" i="7062" s="1"/>
  <c r="AO147" i="7062" s="1"/>
  <c r="AO148" i="7062" s="1"/>
  <c r="AO149" i="7062" s="1"/>
  <c r="AO150" i="7062" s="1"/>
  <c r="AO151" i="7062" s="1"/>
  <c r="AO152" i="7062" s="1"/>
  <c r="AO153" i="7062" s="1"/>
  <c r="AO154" i="7062" s="1"/>
  <c r="AO155" i="7062" s="1"/>
  <c r="AO156" i="7062" s="1"/>
  <c r="AO157" i="7062" s="1"/>
  <c r="AO158" i="7062" s="1"/>
  <c r="AO159" i="7062" s="1"/>
  <c r="AO160" i="7062" s="1"/>
  <c r="AO161" i="7062" s="1"/>
  <c r="AO162" i="7062" s="1"/>
  <c r="AO163" i="7062" s="1"/>
  <c r="AO164" i="7062" s="1"/>
  <c r="AO165" i="7062" s="1"/>
  <c r="AO166" i="7062" s="1"/>
  <c r="AO167" i="7062" s="1"/>
  <c r="AO168" i="7062" s="1"/>
  <c r="AO169" i="7062" s="1"/>
  <c r="AO170" i="7062" s="1"/>
  <c r="AO171" i="7062" s="1"/>
  <c r="AO172" i="7062" s="1"/>
  <c r="AO173" i="7062" s="1"/>
  <c r="AO174" i="7062" s="1"/>
  <c r="AO175" i="7062" s="1"/>
  <c r="AO176" i="7062" s="1"/>
  <c r="AO177" i="7062" s="1"/>
  <c r="AO178" i="7062" s="1"/>
  <c r="AO179" i="7062" s="1"/>
  <c r="AO180" i="7062" s="1"/>
  <c r="AO181" i="7062" s="1"/>
  <c r="AO182" i="7062" s="1"/>
  <c r="AO183" i="7062" s="1"/>
  <c r="AO184" i="7062" s="1"/>
  <c r="AO185" i="7062" s="1"/>
  <c r="AO186" i="7062" s="1"/>
  <c r="AO187" i="7062" s="1"/>
  <c r="AO188" i="7062" s="1"/>
  <c r="AO189" i="7062" s="1"/>
  <c r="AO190" i="7062" s="1"/>
  <c r="AO191" i="7062" s="1"/>
  <c r="AO192" i="7062" s="1"/>
  <c r="AO193" i="7062" s="1"/>
  <c r="AO194" i="7062" s="1"/>
  <c r="AO195" i="7062" s="1"/>
  <c r="AO196" i="7062" s="1"/>
  <c r="AO197" i="7062" s="1"/>
  <c r="AO198" i="7062" s="1"/>
  <c r="AO199" i="7062" s="1"/>
  <c r="AO200" i="7062" s="1"/>
  <c r="AO201" i="7062" s="1"/>
  <c r="AO202" i="7062" s="1"/>
  <c r="AO203" i="7062" s="1"/>
  <c r="AO204" i="7062" s="1"/>
  <c r="AO205" i="7062" s="1"/>
  <c r="AO206" i="7062" s="1"/>
  <c r="AO207" i="7062" s="1"/>
  <c r="AO208" i="7062" s="1"/>
  <c r="AO209" i="7062" s="1"/>
  <c r="AO210" i="7062" s="1"/>
  <c r="AO211" i="7062" s="1"/>
  <c r="AO212" i="7062" s="1"/>
  <c r="AO213" i="7062" s="1"/>
  <c r="AO214" i="7062" s="1"/>
  <c r="AO215" i="7062" s="1"/>
  <c r="AO216" i="7062" s="1"/>
  <c r="AO217" i="7062" s="1"/>
  <c r="AO218" i="7062" s="1"/>
  <c r="AJ102" i="7062"/>
  <c r="AJ122" i="7062"/>
  <c r="AJ128" i="7062"/>
  <c r="AJ132" i="7062"/>
  <c r="AJ136" i="7062"/>
  <c r="AJ142" i="7062"/>
  <c r="AJ146" i="7062"/>
  <c r="AJ150" i="7062"/>
  <c r="AJ154" i="7062"/>
  <c r="AJ167" i="7062"/>
  <c r="AJ157" i="7062"/>
  <c r="AJ160" i="7062"/>
  <c r="AJ164" i="7062"/>
  <c r="AJ168" i="7062"/>
  <c r="AJ171" i="7062"/>
  <c r="AJ176" i="7062"/>
  <c r="AJ180" i="7062"/>
  <c r="AJ184" i="7062"/>
  <c r="AJ186" i="7062"/>
  <c r="AJ190" i="7062"/>
  <c r="AJ195" i="7062"/>
  <c r="AJ199" i="7062"/>
  <c r="AJ204" i="7062"/>
  <c r="AJ207" i="7062"/>
  <c r="AJ209" i="7062"/>
  <c r="AJ212" i="7062"/>
  <c r="AJ215" i="7062"/>
  <c r="AJ219" i="7062"/>
  <c r="AJ223" i="7062"/>
  <c r="AU3" i="7059"/>
  <c r="AU10" i="7059"/>
  <c r="AU7" i="7059"/>
  <c r="AU4" i="7059"/>
  <c r="AU6" i="7059"/>
  <c r="AU8" i="7059"/>
  <c r="AU11" i="7059"/>
  <c r="AU7" i="7061"/>
  <c r="AU8" i="7061"/>
  <c r="N22" i="7061"/>
  <c r="N26" i="7061"/>
  <c r="N28" i="7061"/>
  <c r="N59" i="7061"/>
  <c r="N60" i="7061"/>
  <c r="N78" i="7061"/>
  <c r="N80" i="7061"/>
  <c r="N104" i="7061"/>
  <c r="N32" i="7061"/>
  <c r="N70" i="7061"/>
  <c r="N72" i="7061"/>
  <c r="AU76" i="7061"/>
  <c r="AU47" i="7061"/>
  <c r="AU49" i="7061"/>
  <c r="AU52" i="7061"/>
  <c r="N61" i="7061"/>
  <c r="N63" i="7061"/>
  <c r="N65" i="7061"/>
  <c r="BB66" i="7061" s="1"/>
  <c r="N74" i="7061"/>
  <c r="N79" i="7061"/>
  <c r="AU82" i="7061"/>
  <c r="AU85" i="7061"/>
  <c r="AU103" i="7061"/>
  <c r="AU105" i="7061"/>
  <c r="N106" i="7061"/>
  <c r="AU5" i="7061"/>
  <c r="AU6" i="7061"/>
  <c r="AU22" i="7061"/>
  <c r="N30" i="7061"/>
  <c r="N38" i="7061"/>
  <c r="AU45" i="7061"/>
  <c r="N57" i="7061"/>
  <c r="AU60" i="7061"/>
  <c r="AU66" i="7061"/>
  <c r="AU70" i="7061"/>
  <c r="AU72" i="7061"/>
  <c r="AU74" i="7061"/>
  <c r="AU80" i="7061"/>
  <c r="AU87" i="7061"/>
  <c r="N89" i="7061"/>
  <c r="N91" i="7061"/>
  <c r="BB91" i="7061" s="1"/>
  <c r="N94" i="7061"/>
  <c r="N101" i="7061"/>
  <c r="AU106" i="7061"/>
  <c r="AU4" i="7061"/>
  <c r="AU10" i="7061"/>
  <c r="AU12" i="7061"/>
  <c r="AU14" i="7061"/>
  <c r="AU18" i="7061"/>
  <c r="AU20" i="7061"/>
  <c r="N24" i="7061"/>
  <c r="AU40" i="7061"/>
  <c r="AU43" i="7061"/>
  <c r="AU51" i="7061"/>
  <c r="AU3" i="7061"/>
  <c r="N10" i="7061"/>
  <c r="N12" i="7061"/>
  <c r="N18" i="7061"/>
  <c r="BB18" i="7061" s="1"/>
  <c r="N20" i="7061"/>
  <c r="AU24" i="7061"/>
  <c r="AU26" i="7061"/>
  <c r="AU28" i="7061"/>
  <c r="AU30" i="7061"/>
  <c r="AU34" i="7061"/>
  <c r="AU36" i="7061"/>
  <c r="AU38" i="7061"/>
  <c r="N43" i="7061"/>
  <c r="N85" i="7061"/>
  <c r="AU88" i="7061"/>
  <c r="AU98" i="7061"/>
  <c r="N103" i="7061"/>
  <c r="N7" i="7061"/>
  <c r="N49" i="7061"/>
  <c r="BB50" i="7061" s="1"/>
  <c r="N5" i="7061"/>
  <c r="N9" i="7061"/>
  <c r="N6" i="7061"/>
  <c r="N8" i="7061"/>
  <c r="AU9" i="7061"/>
  <c r="N11" i="7061"/>
  <c r="AU15" i="7061"/>
  <c r="N17" i="7061"/>
  <c r="AU25" i="7061"/>
  <c r="N27" i="7061"/>
  <c r="AU31" i="7061"/>
  <c r="N33" i="7061"/>
  <c r="AU41" i="7061"/>
  <c r="N42" i="7061"/>
  <c r="BB43" i="7061" s="1"/>
  <c r="AU46" i="7061"/>
  <c r="N48" i="7061"/>
  <c r="AU53" i="7061"/>
  <c r="N54" i="7061"/>
  <c r="AU62" i="7061"/>
  <c r="AU64" i="7061"/>
  <c r="AU69" i="7061"/>
  <c r="N71" i="7061"/>
  <c r="BB72" i="7061" s="1"/>
  <c r="AU77" i="7061"/>
  <c r="AU81" i="7061"/>
  <c r="N83" i="7061"/>
  <c r="AU90" i="7061"/>
  <c r="AU92" i="7061"/>
  <c r="N93" i="7061"/>
  <c r="AU95" i="7061"/>
  <c r="N96" i="7061"/>
  <c r="BB97" i="7061" s="1"/>
  <c r="AU99" i="7061"/>
  <c r="N100" i="7061"/>
  <c r="AU102" i="7061"/>
  <c r="N105" i="7061"/>
  <c r="N3" i="7061"/>
  <c r="B13" i="6911" s="1"/>
  <c r="AU17" i="7061"/>
  <c r="N19" i="7061"/>
  <c r="AU23" i="7061"/>
  <c r="N25" i="7061"/>
  <c r="AU33" i="7061"/>
  <c r="N35" i="7061"/>
  <c r="AU39" i="7061"/>
  <c r="N41" i="7061"/>
  <c r="AU48" i="7061"/>
  <c r="N51" i="7061"/>
  <c r="N56" i="7061"/>
  <c r="AU61" i="7061"/>
  <c r="N64" i="7061"/>
  <c r="AU67" i="7061"/>
  <c r="N69" i="7061"/>
  <c r="AU78" i="7061"/>
  <c r="AU83" i="7061"/>
  <c r="N84" i="7061"/>
  <c r="AU89" i="7061"/>
  <c r="N92" i="7061"/>
  <c r="N95" i="7061"/>
  <c r="N98" i="7061"/>
  <c r="N99" i="7061"/>
  <c r="BB100" i="7061" s="1"/>
  <c r="N102" i="7061"/>
  <c r="N4" i="7061"/>
  <c r="N13" i="7061"/>
  <c r="N21" i="7061"/>
  <c r="N29" i="7061"/>
  <c r="N37" i="7061"/>
  <c r="N44" i="7061"/>
  <c r="BB45" i="7061" s="1"/>
  <c r="N58" i="7061"/>
  <c r="N73" i="7061"/>
  <c r="AU11" i="7061"/>
  <c r="N15" i="7061"/>
  <c r="AU19" i="7061"/>
  <c r="N23" i="7061"/>
  <c r="AU27" i="7061"/>
  <c r="N31" i="7061"/>
  <c r="AU35" i="7061"/>
  <c r="N39" i="7061"/>
  <c r="BB40" i="7061" s="1"/>
  <c r="AU42" i="7061"/>
  <c r="N46" i="7061"/>
  <c r="N86" i="7061"/>
  <c r="AU13" i="7061"/>
  <c r="AU21" i="7061"/>
  <c r="AU29" i="7061"/>
  <c r="AU37" i="7061"/>
  <c r="AU44" i="7061"/>
  <c r="AU50" i="7061"/>
  <c r="AU54" i="7061"/>
  <c r="AU75" i="7061"/>
  <c r="AU56" i="7061"/>
  <c r="AU63" i="7061"/>
  <c r="N67" i="7061"/>
  <c r="BB67" i="7061" s="1"/>
  <c r="AU71" i="7061"/>
  <c r="N75" i="7061"/>
  <c r="AU79" i="7061"/>
  <c r="N81" i="7061"/>
  <c r="BB82" i="7061" s="1"/>
  <c r="AU84" i="7061"/>
  <c r="AU91" i="7061"/>
  <c r="AU58" i="7061"/>
  <c r="AU65" i="7061"/>
  <c r="AU73" i="7061"/>
  <c r="AU86" i="7061"/>
  <c r="AU93" i="7061"/>
  <c r="AU96" i="7061"/>
  <c r="AU100" i="7061"/>
  <c r="AU104" i="7061"/>
  <c r="AJ22" i="7058"/>
  <c r="AU9" i="7059"/>
  <c r="BB7" i="7061" l="1"/>
  <c r="BB88" i="7061"/>
  <c r="BB38" i="7061"/>
  <c r="BB65" i="7061"/>
  <c r="BB94" i="7061"/>
  <c r="BB34" i="7061"/>
  <c r="BB63" i="7061"/>
  <c r="BB87" i="7061"/>
  <c r="BB70" i="7061"/>
  <c r="BB57" i="7061"/>
  <c r="BB53" i="7061"/>
  <c r="W4" i="7064"/>
  <c r="AO13" i="7071"/>
  <c r="W3" i="7064"/>
  <c r="U3" i="7064" s="1"/>
  <c r="BB52" i="7061"/>
  <c r="BB35" i="7061"/>
  <c r="BB20" i="7061"/>
  <c r="BB33" i="7061"/>
  <c r="BB30" i="7061"/>
  <c r="BB93" i="7061"/>
  <c r="BB80" i="7061"/>
  <c r="BB62" i="7061"/>
  <c r="BB106" i="7061"/>
  <c r="BB60" i="7061"/>
  <c r="BB76" i="7061"/>
  <c r="BB32" i="7061"/>
  <c r="BB16" i="7061"/>
  <c r="BB14" i="7061"/>
  <c r="BB102" i="7061"/>
  <c r="BB73" i="7061"/>
  <c r="BB81" i="7061"/>
  <c r="BB12" i="7061"/>
  <c r="BB86" i="7061"/>
  <c r="BB58" i="7061"/>
  <c r="BB17" i="7061"/>
  <c r="BB46" i="7061"/>
  <c r="BB47" i="7061"/>
  <c r="BB99" i="7061"/>
  <c r="BB85" i="7061"/>
  <c r="BB56" i="7061"/>
  <c r="BB69" i="7061"/>
  <c r="BB68" i="7061"/>
  <c r="BB24" i="7061"/>
  <c r="BB74" i="7061"/>
  <c r="BB5" i="7061"/>
  <c r="BB96" i="7061"/>
  <c r="BB101" i="7061"/>
  <c r="BB49" i="7061"/>
  <c r="BB48" i="7061"/>
  <c r="BB95" i="7061"/>
  <c r="BB71" i="7061"/>
  <c r="BB79" i="7061"/>
  <c r="BB98" i="7061"/>
  <c r="BB51" i="7061"/>
  <c r="BB54" i="7061"/>
  <c r="BB55" i="7061"/>
  <c r="BB90" i="7061"/>
  <c r="BB89" i="7061"/>
  <c r="BB105" i="7061"/>
  <c r="BB84" i="7061"/>
  <c r="BB104" i="7061"/>
  <c r="BB44" i="7061"/>
  <c r="BB75" i="7061"/>
  <c r="BB59" i="7061"/>
  <c r="BB103" i="7061"/>
  <c r="BB41" i="7061"/>
  <c r="BB42" i="7061"/>
  <c r="BB25" i="7061"/>
  <c r="BB92" i="7061"/>
  <c r="BB64" i="7061"/>
  <c r="BB61" i="7061"/>
  <c r="BB83" i="7061"/>
  <c r="BB78" i="7061"/>
  <c r="BB27" i="7061"/>
  <c r="BB22" i="7061"/>
  <c r="BB8" i="7061"/>
  <c r="BB10" i="7061"/>
  <c r="BB28" i="7061"/>
  <c r="BB15" i="7061"/>
  <c r="BB13" i="7061"/>
  <c r="BB11" i="7061"/>
  <c r="BB36" i="7061"/>
  <c r="BB26" i="7061"/>
  <c r="BB9" i="7061"/>
  <c r="BB6" i="7061"/>
  <c r="BB19" i="7061"/>
  <c r="BB37" i="7061"/>
  <c r="BB31" i="7061"/>
  <c r="BB23" i="7061"/>
  <c r="BB4" i="7061"/>
  <c r="AZ4" i="7061" s="1"/>
  <c r="AZ5" i="7061" s="1"/>
  <c r="AZ6" i="7061" s="1"/>
  <c r="AZ7" i="7061" s="1"/>
  <c r="BB39" i="7061"/>
  <c r="BB29" i="7061"/>
  <c r="BB21" i="7061"/>
  <c r="AC3" i="7059"/>
  <c r="AQ3" i="7059"/>
  <c r="AC4" i="7059"/>
  <c r="AQ4" i="7059"/>
  <c r="AC5" i="7059"/>
  <c r="AQ5" i="7059"/>
  <c r="AC6" i="7059"/>
  <c r="AQ6" i="7059"/>
  <c r="AC7" i="7059"/>
  <c r="AQ7" i="7059"/>
  <c r="AC8" i="7059"/>
  <c r="AQ8" i="7059"/>
  <c r="AC9" i="7059"/>
  <c r="AQ9" i="7059"/>
  <c r="AC10" i="7059"/>
  <c r="AQ10" i="7059"/>
  <c r="AC11" i="7059"/>
  <c r="AQ11" i="7059"/>
  <c r="U4" i="7064" l="1"/>
  <c r="U5" i="7064" s="1"/>
  <c r="U6" i="7064" s="1"/>
  <c r="U7" i="7064" s="1"/>
  <c r="U8" i="7064" s="1"/>
  <c r="U9" i="7064" s="1"/>
  <c r="U10" i="7064" s="1"/>
  <c r="AO14" i="7071"/>
  <c r="AZ8" i="7061"/>
  <c r="AZ9" i="7061" s="1"/>
  <c r="AZ10" i="7061" s="1"/>
  <c r="AZ11" i="7061" s="1"/>
  <c r="AZ12" i="7061" s="1"/>
  <c r="AZ13" i="7061" s="1"/>
  <c r="AZ14" i="7061" s="1"/>
  <c r="AZ15" i="7061" s="1"/>
  <c r="AZ16" i="7061" s="1"/>
  <c r="AZ17" i="7061" s="1"/>
  <c r="AZ18" i="7061" s="1"/>
  <c r="AZ19" i="7061" s="1"/>
  <c r="AZ20" i="7061" s="1"/>
  <c r="AZ21" i="7061" s="1"/>
  <c r="AZ22" i="7061" s="1"/>
  <c r="AZ23" i="7061" s="1"/>
  <c r="AZ24" i="7061" s="1"/>
  <c r="AZ25" i="7061" s="1"/>
  <c r="AZ26" i="7061" s="1"/>
  <c r="AZ27" i="7061" s="1"/>
  <c r="AZ28" i="7061" s="1"/>
  <c r="AZ29" i="7061" s="1"/>
  <c r="AZ30" i="7061" s="1"/>
  <c r="AZ31" i="7061" s="1"/>
  <c r="AZ32" i="7061" s="1"/>
  <c r="AZ33" i="7061" s="1"/>
  <c r="AZ34" i="7061" s="1"/>
  <c r="AZ35" i="7061" s="1"/>
  <c r="AZ36" i="7061" s="1"/>
  <c r="AZ37" i="7061" s="1"/>
  <c r="AZ38" i="7061" s="1"/>
  <c r="AZ39" i="7061" s="1"/>
  <c r="AZ40" i="7061" s="1"/>
  <c r="AZ41" i="7061" s="1"/>
  <c r="AZ42" i="7061" s="1"/>
  <c r="AZ43" i="7061" s="1"/>
  <c r="AZ44" i="7061" s="1"/>
  <c r="AZ45" i="7061" s="1"/>
  <c r="AZ46" i="7061" s="1"/>
  <c r="AZ47" i="7061" s="1"/>
  <c r="AZ48" i="7061" s="1"/>
  <c r="AZ49" i="7061" s="1"/>
  <c r="AZ50" i="7061" s="1"/>
  <c r="AZ51" i="7061" s="1"/>
  <c r="AZ52" i="7061" s="1"/>
  <c r="AZ53" i="7061" s="1"/>
  <c r="AZ54" i="7061" s="1"/>
  <c r="AZ55" i="7061" s="1"/>
  <c r="AZ56" i="7061" s="1"/>
  <c r="AZ57" i="7061" s="1"/>
  <c r="AZ58" i="7061" s="1"/>
  <c r="AZ59" i="7061" s="1"/>
  <c r="AZ60" i="7061" s="1"/>
  <c r="AZ61" i="7061" s="1"/>
  <c r="AZ62" i="7061" s="1"/>
  <c r="AZ63" i="7061" s="1"/>
  <c r="AZ64" i="7061" s="1"/>
  <c r="AZ65" i="7061" s="1"/>
  <c r="AZ66" i="7061" s="1"/>
  <c r="AZ67" i="7061" s="1"/>
  <c r="AZ68" i="7061" s="1"/>
  <c r="AZ69" i="7061" s="1"/>
  <c r="AZ70" i="7061" s="1"/>
  <c r="AZ71" i="7061" s="1"/>
  <c r="AZ72" i="7061" s="1"/>
  <c r="AZ73" i="7061" s="1"/>
  <c r="AZ74" i="7061" s="1"/>
  <c r="AZ75" i="7061" s="1"/>
  <c r="AZ76" i="7061" s="1"/>
  <c r="AZ77" i="7061" s="1"/>
  <c r="AZ78" i="7061" s="1"/>
  <c r="AZ79" i="7061" s="1"/>
  <c r="AZ80" i="7061" s="1"/>
  <c r="AZ81" i="7061" s="1"/>
  <c r="AZ82" i="7061" s="1"/>
  <c r="AZ83" i="7061" s="1"/>
  <c r="AZ84" i="7061" s="1"/>
  <c r="AZ85" i="7061" s="1"/>
  <c r="AZ86" i="7061" s="1"/>
  <c r="AZ87" i="7061" s="1"/>
  <c r="AZ88" i="7061" s="1"/>
  <c r="AZ89" i="7061" s="1"/>
  <c r="AZ90" i="7061" s="1"/>
  <c r="AZ91" i="7061" s="1"/>
  <c r="AZ92" i="7061" s="1"/>
  <c r="AZ93" i="7061" s="1"/>
  <c r="AZ94" i="7061" s="1"/>
  <c r="AZ95" i="7061" s="1"/>
  <c r="AZ96" i="7061" s="1"/>
  <c r="AZ97" i="7061" s="1"/>
  <c r="AZ98" i="7061" s="1"/>
  <c r="AZ99" i="7061" s="1"/>
  <c r="AZ100" i="7061" s="1"/>
  <c r="AZ101" i="7061" s="1"/>
  <c r="AZ102" i="7061" s="1"/>
  <c r="AZ103" i="7061" s="1"/>
  <c r="AZ104" i="7061" s="1"/>
  <c r="AZ105" i="7061" s="1"/>
  <c r="AZ106" i="7061" s="1"/>
  <c r="N10" i="7059"/>
  <c r="N6" i="7059"/>
  <c r="N11" i="7059"/>
  <c r="N5" i="7059"/>
  <c r="N4" i="7059"/>
  <c r="N7" i="7059"/>
  <c r="N8" i="7059"/>
  <c r="N9" i="7059"/>
  <c r="N3" i="7059"/>
  <c r="AO15" i="7071" l="1"/>
  <c r="BB5" i="7059"/>
  <c r="AZ5" i="7059" s="1"/>
  <c r="AZ6" i="7059" s="1"/>
  <c r="AZ7" i="7059" s="1"/>
  <c r="BB11" i="7059"/>
  <c r="BB6" i="7059"/>
  <c r="BB10" i="7059"/>
  <c r="BB9" i="7059"/>
  <c r="BB8" i="7059"/>
  <c r="BB7" i="7059"/>
  <c r="BB4" i="7059"/>
  <c r="U4" i="7054"/>
  <c r="U5" i="7054"/>
  <c r="U6" i="7054"/>
  <c r="U7" i="7054"/>
  <c r="U8" i="7054"/>
  <c r="U9" i="7054"/>
  <c r="U10" i="7054"/>
  <c r="U11" i="7054"/>
  <c r="U12" i="7054"/>
  <c r="U15" i="7055"/>
  <c r="U16" i="7055"/>
  <c r="T17" i="7055"/>
  <c r="U17" i="7055"/>
  <c r="U18" i="7055"/>
  <c r="T19" i="7055"/>
  <c r="U19" i="7055"/>
  <c r="U20" i="7055"/>
  <c r="T21" i="7055"/>
  <c r="U21" i="7055"/>
  <c r="U22" i="7055"/>
  <c r="T23" i="7055"/>
  <c r="U23" i="7055"/>
  <c r="U24" i="7055"/>
  <c r="T25" i="7055"/>
  <c r="U25" i="7055"/>
  <c r="U26" i="7055"/>
  <c r="T27" i="7055"/>
  <c r="U27" i="7055"/>
  <c r="U28" i="7055"/>
  <c r="T29" i="7055"/>
  <c r="U29" i="7055"/>
  <c r="U30" i="7055"/>
  <c r="T31" i="7055"/>
  <c r="U31" i="7055"/>
  <c r="U32" i="7055"/>
  <c r="T33" i="7055"/>
  <c r="U33" i="7055"/>
  <c r="U34" i="7055"/>
  <c r="T35" i="7055"/>
  <c r="U35" i="7055"/>
  <c r="U36" i="7055"/>
  <c r="T37" i="7055"/>
  <c r="U37" i="7055"/>
  <c r="U38" i="7055"/>
  <c r="T39" i="7055"/>
  <c r="U39" i="7055"/>
  <c r="U40" i="7055"/>
  <c r="T41" i="7055"/>
  <c r="U41" i="7055"/>
  <c r="U42" i="7055"/>
  <c r="Q42" i="7055"/>
  <c r="O42" i="7055"/>
  <c r="N42" i="7055"/>
  <c r="J42" i="7055"/>
  <c r="Q41" i="7055"/>
  <c r="O41" i="7055"/>
  <c r="N41" i="7055"/>
  <c r="J41" i="7055"/>
  <c r="T42" i="7055" s="1"/>
  <c r="Q40" i="7055"/>
  <c r="O40" i="7055"/>
  <c r="N40" i="7055"/>
  <c r="J40" i="7055"/>
  <c r="Q39" i="7055"/>
  <c r="O39" i="7055"/>
  <c r="N39" i="7055"/>
  <c r="J39" i="7055"/>
  <c r="T40" i="7055" s="1"/>
  <c r="Q38" i="7055"/>
  <c r="O38" i="7055"/>
  <c r="N38" i="7055"/>
  <c r="J38" i="7055"/>
  <c r="Q37" i="7055"/>
  <c r="O37" i="7055"/>
  <c r="N37" i="7055"/>
  <c r="J37" i="7055"/>
  <c r="T38" i="7055" s="1"/>
  <c r="Q36" i="7055"/>
  <c r="O36" i="7055"/>
  <c r="N36" i="7055"/>
  <c r="J36" i="7055"/>
  <c r="Q35" i="7055"/>
  <c r="O35" i="7055"/>
  <c r="N35" i="7055"/>
  <c r="J35" i="7055"/>
  <c r="T36" i="7055" s="1"/>
  <c r="Q34" i="7055"/>
  <c r="O34" i="7055"/>
  <c r="N34" i="7055"/>
  <c r="J34" i="7055"/>
  <c r="Q33" i="7055"/>
  <c r="O33" i="7055"/>
  <c r="N33" i="7055"/>
  <c r="J33" i="7055"/>
  <c r="T34" i="7055" s="1"/>
  <c r="Q32" i="7055"/>
  <c r="O32" i="7055"/>
  <c r="N32" i="7055"/>
  <c r="J32" i="7055"/>
  <c r="Q31" i="7055"/>
  <c r="O31" i="7055"/>
  <c r="N31" i="7055"/>
  <c r="J31" i="7055"/>
  <c r="T32" i="7055" s="1"/>
  <c r="Q30" i="7055"/>
  <c r="O30" i="7055"/>
  <c r="N30" i="7055"/>
  <c r="J30" i="7055"/>
  <c r="Q29" i="7055"/>
  <c r="O29" i="7055"/>
  <c r="N29" i="7055"/>
  <c r="J29" i="7055"/>
  <c r="T30" i="7055" s="1"/>
  <c r="Q28" i="7055"/>
  <c r="O28" i="7055"/>
  <c r="N28" i="7055"/>
  <c r="J28" i="7055"/>
  <c r="Q27" i="7055"/>
  <c r="M27" i="7055" s="1"/>
  <c r="O27" i="7055"/>
  <c r="N27" i="7055"/>
  <c r="J27" i="7055"/>
  <c r="T28" i="7055" s="1"/>
  <c r="Q26" i="7055"/>
  <c r="O26" i="7055"/>
  <c r="N26" i="7055"/>
  <c r="J26" i="7055"/>
  <c r="Q25" i="7055"/>
  <c r="O25" i="7055"/>
  <c r="N25" i="7055"/>
  <c r="J25" i="7055"/>
  <c r="T26" i="7055" s="1"/>
  <c r="Q24" i="7055"/>
  <c r="O24" i="7055"/>
  <c r="N24" i="7055"/>
  <c r="J24" i="7055"/>
  <c r="Q23" i="7055"/>
  <c r="O23" i="7055"/>
  <c r="N23" i="7055"/>
  <c r="J23" i="7055"/>
  <c r="T24" i="7055" s="1"/>
  <c r="Q22" i="7055"/>
  <c r="O22" i="7055"/>
  <c r="N22" i="7055"/>
  <c r="J22" i="7055"/>
  <c r="Q21" i="7055"/>
  <c r="O21" i="7055"/>
  <c r="N21" i="7055"/>
  <c r="J21" i="7055"/>
  <c r="T22" i="7055" s="1"/>
  <c r="Q20" i="7055"/>
  <c r="M20" i="7055" s="1"/>
  <c r="O20" i="7055"/>
  <c r="N20" i="7055"/>
  <c r="J20" i="7055"/>
  <c r="Q19" i="7055"/>
  <c r="O19" i="7055"/>
  <c r="N19" i="7055"/>
  <c r="J19" i="7055"/>
  <c r="T20" i="7055" s="1"/>
  <c r="Q18" i="7055"/>
  <c r="O18" i="7055"/>
  <c r="N18" i="7055"/>
  <c r="J18" i="7055"/>
  <c r="Q17" i="7055"/>
  <c r="O17" i="7055"/>
  <c r="N17" i="7055"/>
  <c r="J17" i="7055"/>
  <c r="T18" i="7055" s="1"/>
  <c r="Q16" i="7055"/>
  <c r="O16" i="7055"/>
  <c r="N16" i="7055"/>
  <c r="J16" i="7055"/>
  <c r="Q15" i="7055"/>
  <c r="O15" i="7055"/>
  <c r="N15" i="7055"/>
  <c r="J15" i="7055"/>
  <c r="T16" i="7055" s="1"/>
  <c r="U14" i="7055"/>
  <c r="Q14" i="7055"/>
  <c r="O14" i="7055"/>
  <c r="N14" i="7055"/>
  <c r="J14" i="7055"/>
  <c r="T15" i="7055" s="1"/>
  <c r="U13" i="7055"/>
  <c r="Q13" i="7055"/>
  <c r="O13" i="7055"/>
  <c r="N13" i="7055"/>
  <c r="J13" i="7055"/>
  <c r="U12" i="7055"/>
  <c r="Q12" i="7055"/>
  <c r="O12" i="7055"/>
  <c r="N12" i="7055"/>
  <c r="J12" i="7055"/>
  <c r="U11" i="7055"/>
  <c r="Q11" i="7055"/>
  <c r="O11" i="7055"/>
  <c r="N11" i="7055"/>
  <c r="J11" i="7055"/>
  <c r="U10" i="7055"/>
  <c r="Q10" i="7055"/>
  <c r="O10" i="7055"/>
  <c r="N10" i="7055"/>
  <c r="J10" i="7055"/>
  <c r="U9" i="7055"/>
  <c r="Q9" i="7055"/>
  <c r="O9" i="7055"/>
  <c r="N9" i="7055"/>
  <c r="J9" i="7055"/>
  <c r="U8" i="7055"/>
  <c r="Q8" i="7055"/>
  <c r="O8" i="7055"/>
  <c r="N8" i="7055"/>
  <c r="J8" i="7055"/>
  <c r="U7" i="7055"/>
  <c r="Q7" i="7055"/>
  <c r="O7" i="7055"/>
  <c r="N7" i="7055"/>
  <c r="J7" i="7055"/>
  <c r="U6" i="7055"/>
  <c r="Q6" i="7055"/>
  <c r="O6" i="7055"/>
  <c r="N6" i="7055"/>
  <c r="J6" i="7055"/>
  <c r="U5" i="7055"/>
  <c r="Q5" i="7055"/>
  <c r="O5" i="7055"/>
  <c r="N5" i="7055"/>
  <c r="J5" i="7055"/>
  <c r="U4" i="7055"/>
  <c r="Q4" i="7055"/>
  <c r="O4" i="7055"/>
  <c r="N4" i="7055"/>
  <c r="J4" i="7055"/>
  <c r="Q3" i="7055"/>
  <c r="O3" i="7055"/>
  <c r="N3" i="7055"/>
  <c r="J3" i="7055"/>
  <c r="T4" i="7055" s="1"/>
  <c r="R4" i="7055" s="1"/>
  <c r="M21" i="7055" l="1"/>
  <c r="M28" i="7055"/>
  <c r="M16" i="7055"/>
  <c r="M22" i="7055"/>
  <c r="M29" i="7055"/>
  <c r="M36" i="7055"/>
  <c r="B38" i="6911"/>
  <c r="AO16" i="7071"/>
  <c r="AZ8" i="7059"/>
  <c r="AZ9" i="7059" s="1"/>
  <c r="AZ10" i="7059" s="1"/>
  <c r="AZ11" i="7059" s="1"/>
  <c r="M4" i="7055"/>
  <c r="M8" i="7055"/>
  <c r="M10" i="7055"/>
  <c r="T12" i="7055"/>
  <c r="M14" i="7055"/>
  <c r="M12" i="7055"/>
  <c r="T5" i="7055"/>
  <c r="R5" i="7055" s="1"/>
  <c r="T9" i="7055"/>
  <c r="M33" i="7055"/>
  <c r="M34" i="7055"/>
  <c r="M35" i="7055"/>
  <c r="M41" i="7055"/>
  <c r="M3" i="7055"/>
  <c r="M17" i="7055"/>
  <c r="M23" i="7055"/>
  <c r="M30" i="7055"/>
  <c r="M5" i="7055"/>
  <c r="T6" i="7055"/>
  <c r="T10" i="7055"/>
  <c r="T13" i="7055"/>
  <c r="M15" i="7055"/>
  <c r="M40" i="7055"/>
  <c r="T11" i="7055"/>
  <c r="M6" i="7055"/>
  <c r="T8" i="7055"/>
  <c r="T7" i="7055"/>
  <c r="M11" i="7055"/>
  <c r="M13" i="7055"/>
  <c r="M24" i="7055"/>
  <c r="M25" i="7055"/>
  <c r="M31" i="7055"/>
  <c r="M37" i="7055"/>
  <c r="M38" i="7055"/>
  <c r="M42" i="7055"/>
  <c r="M7" i="7055"/>
  <c r="M9" i="7055"/>
  <c r="T14" i="7055"/>
  <c r="M18" i="7055"/>
  <c r="M19" i="7055"/>
  <c r="M26" i="7055"/>
  <c r="M32" i="7055"/>
  <c r="M39" i="7055"/>
  <c r="N3" i="7054"/>
  <c r="O3" i="7054"/>
  <c r="Q3" i="7054"/>
  <c r="N4" i="7054"/>
  <c r="O4" i="7054"/>
  <c r="Q4" i="7054"/>
  <c r="N5" i="7054"/>
  <c r="O5" i="7054"/>
  <c r="Q5" i="7054"/>
  <c r="N6" i="7054"/>
  <c r="O6" i="7054"/>
  <c r="Q6" i="7054"/>
  <c r="N7" i="7054"/>
  <c r="O7" i="7054"/>
  <c r="Q7" i="7054"/>
  <c r="N8" i="7054"/>
  <c r="O8" i="7054"/>
  <c r="Q8" i="7054"/>
  <c r="N9" i="7054"/>
  <c r="O9" i="7054"/>
  <c r="Q9" i="7054"/>
  <c r="N10" i="7054"/>
  <c r="O10" i="7054"/>
  <c r="Q10" i="7054"/>
  <c r="N11" i="7054"/>
  <c r="O11" i="7054"/>
  <c r="Q11" i="7054"/>
  <c r="N12" i="7054"/>
  <c r="O12" i="7054"/>
  <c r="Q12" i="7054"/>
  <c r="J3" i="7054"/>
  <c r="J4" i="7054"/>
  <c r="J5" i="7054"/>
  <c r="J6" i="7054"/>
  <c r="T7" i="7054" s="1"/>
  <c r="J7" i="7054"/>
  <c r="J8" i="7054"/>
  <c r="J9" i="7054"/>
  <c r="J10" i="7054"/>
  <c r="T11" i="7054" s="1"/>
  <c r="J11" i="7054"/>
  <c r="J12" i="7054"/>
  <c r="AO17" i="7071" l="1"/>
  <c r="T10" i="7054"/>
  <c r="T6" i="7054"/>
  <c r="T9" i="7054"/>
  <c r="T5" i="7054"/>
  <c r="T12" i="7054"/>
  <c r="T8" i="7054"/>
  <c r="T4" i="7054"/>
  <c r="R6" i="7055"/>
  <c r="R7" i="7055" s="1"/>
  <c r="R8" i="7055" s="1"/>
  <c r="R9" i="7055" s="1"/>
  <c r="R10" i="7055" s="1"/>
  <c r="R11" i="7055" s="1"/>
  <c r="R12" i="7055" s="1"/>
  <c r="R13" i="7055" s="1"/>
  <c r="R14" i="7055" s="1"/>
  <c r="R15" i="7055" s="1"/>
  <c r="R16" i="7055" s="1"/>
  <c r="R17" i="7055" s="1"/>
  <c r="R18" i="7055" s="1"/>
  <c r="R19" i="7055" s="1"/>
  <c r="R20" i="7055" s="1"/>
  <c r="R21" i="7055" s="1"/>
  <c r="R22" i="7055" s="1"/>
  <c r="R23" i="7055" s="1"/>
  <c r="R24" i="7055" s="1"/>
  <c r="R25" i="7055" s="1"/>
  <c r="R26" i="7055" s="1"/>
  <c r="R27" i="7055" s="1"/>
  <c r="R28" i="7055" s="1"/>
  <c r="R29" i="7055" s="1"/>
  <c r="R30" i="7055" s="1"/>
  <c r="R31" i="7055" s="1"/>
  <c r="R32" i="7055" s="1"/>
  <c r="R33" i="7055" s="1"/>
  <c r="R34" i="7055" s="1"/>
  <c r="R35" i="7055" s="1"/>
  <c r="R36" i="7055" s="1"/>
  <c r="R37" i="7055" s="1"/>
  <c r="R38" i="7055" s="1"/>
  <c r="R39" i="7055" s="1"/>
  <c r="R40" i="7055" s="1"/>
  <c r="R41" i="7055" s="1"/>
  <c r="R42" i="7055" s="1"/>
  <c r="M8" i="7054"/>
  <c r="M11" i="7054"/>
  <c r="M5" i="7054"/>
  <c r="M9" i="7054"/>
  <c r="M3" i="7054"/>
  <c r="M4" i="7054"/>
  <c r="M10" i="7054"/>
  <c r="M12" i="7054"/>
  <c r="M7" i="7054"/>
  <c r="M6" i="7054"/>
  <c r="Y26" i="7051"/>
  <c r="X26" i="7051"/>
  <c r="U26" i="7051"/>
  <c r="T26" i="7051"/>
  <c r="S26" i="7051"/>
  <c r="R26" i="7051"/>
  <c r="Q26" i="7051" s="1"/>
  <c r="AO18" i="7071" l="1"/>
  <c r="R4" i="7054"/>
  <c r="R5" i="7054" s="1"/>
  <c r="R6" i="7054" s="1"/>
  <c r="R7" i="7054" s="1"/>
  <c r="R8" i="7054" s="1"/>
  <c r="R9" i="7054" s="1"/>
  <c r="R10" i="7054" s="1"/>
  <c r="R11" i="7054" s="1"/>
  <c r="R12" i="7054" s="1"/>
  <c r="B12" i="6911"/>
  <c r="U8" i="7053"/>
  <c r="S8" i="7053"/>
  <c r="P8" i="7053"/>
  <c r="O8" i="7053"/>
  <c r="N8" i="7053"/>
  <c r="M8" i="7053"/>
  <c r="U7" i="7053"/>
  <c r="S7" i="7053"/>
  <c r="P7" i="7053"/>
  <c r="O7" i="7053"/>
  <c r="N7" i="7053"/>
  <c r="M7" i="7053"/>
  <c r="L7" i="7053"/>
  <c r="U6" i="7053"/>
  <c r="S6" i="7053"/>
  <c r="P6" i="7053"/>
  <c r="O6" i="7053"/>
  <c r="N6" i="7053"/>
  <c r="M6" i="7053"/>
  <c r="L6" i="7053" s="1"/>
  <c r="U5" i="7053"/>
  <c r="S5" i="7053"/>
  <c r="P5" i="7053"/>
  <c r="O5" i="7053"/>
  <c r="N5" i="7053"/>
  <c r="M5" i="7053"/>
  <c r="L5" i="7053" s="1"/>
  <c r="U4" i="7053"/>
  <c r="Q4" i="7053" s="1"/>
  <c r="S4" i="7053"/>
  <c r="P4" i="7053"/>
  <c r="O4" i="7053"/>
  <c r="N4" i="7053"/>
  <c r="M4" i="7053"/>
  <c r="P3" i="7053"/>
  <c r="O3" i="7053"/>
  <c r="N3" i="7053"/>
  <c r="M3" i="7053"/>
  <c r="L3" i="7053"/>
  <c r="M8" i="7052"/>
  <c r="N8" i="7052"/>
  <c r="O8" i="7052"/>
  <c r="P8" i="7052"/>
  <c r="S8" i="7052"/>
  <c r="U8" i="7052"/>
  <c r="M9" i="7052"/>
  <c r="N9" i="7052"/>
  <c r="O9" i="7052"/>
  <c r="P9" i="7052"/>
  <c r="S9" i="7052"/>
  <c r="U9" i="7052"/>
  <c r="M10" i="7052"/>
  <c r="N10" i="7052"/>
  <c r="O10" i="7052"/>
  <c r="P10" i="7052"/>
  <c r="S10" i="7052"/>
  <c r="U10" i="7052"/>
  <c r="M11" i="7052"/>
  <c r="N11" i="7052"/>
  <c r="O11" i="7052"/>
  <c r="P11" i="7052"/>
  <c r="S11" i="7052"/>
  <c r="U11" i="7052"/>
  <c r="M12" i="7052"/>
  <c r="N12" i="7052"/>
  <c r="O12" i="7052"/>
  <c r="P12" i="7052"/>
  <c r="S12" i="7052"/>
  <c r="U12" i="7052"/>
  <c r="M13" i="7052"/>
  <c r="N13" i="7052"/>
  <c r="O13" i="7052"/>
  <c r="P13" i="7052"/>
  <c r="S13" i="7052"/>
  <c r="U13" i="7052"/>
  <c r="M14" i="7052"/>
  <c r="N14" i="7052"/>
  <c r="O14" i="7052"/>
  <c r="P14" i="7052"/>
  <c r="S14" i="7052"/>
  <c r="U14" i="7052"/>
  <c r="M15" i="7052"/>
  <c r="N15" i="7052"/>
  <c r="O15" i="7052"/>
  <c r="P15" i="7052"/>
  <c r="S15" i="7052"/>
  <c r="U15" i="7052"/>
  <c r="M16" i="7052"/>
  <c r="N16" i="7052"/>
  <c r="O16" i="7052"/>
  <c r="P16" i="7052"/>
  <c r="S16" i="7052"/>
  <c r="U16" i="7052"/>
  <c r="M17" i="7052"/>
  <c r="N17" i="7052"/>
  <c r="O17" i="7052"/>
  <c r="P17" i="7052"/>
  <c r="S17" i="7052"/>
  <c r="U17" i="7052"/>
  <c r="M18" i="7052"/>
  <c r="N18" i="7052"/>
  <c r="O18" i="7052"/>
  <c r="P18" i="7052"/>
  <c r="S18" i="7052"/>
  <c r="U18" i="7052"/>
  <c r="M19" i="7052"/>
  <c r="N19" i="7052"/>
  <c r="O19" i="7052"/>
  <c r="P19" i="7052"/>
  <c r="S19" i="7052"/>
  <c r="U19" i="7052"/>
  <c r="M20" i="7052"/>
  <c r="N20" i="7052"/>
  <c r="O20" i="7052"/>
  <c r="P20" i="7052"/>
  <c r="S20" i="7052"/>
  <c r="U20" i="7052"/>
  <c r="M21" i="7052"/>
  <c r="N21" i="7052"/>
  <c r="O21" i="7052"/>
  <c r="P21" i="7052"/>
  <c r="S21" i="7052"/>
  <c r="U21" i="7052"/>
  <c r="M22" i="7052"/>
  <c r="N22" i="7052"/>
  <c r="O22" i="7052"/>
  <c r="P22" i="7052"/>
  <c r="S22" i="7052"/>
  <c r="U22" i="7052"/>
  <c r="M23" i="7052"/>
  <c r="N23" i="7052"/>
  <c r="O23" i="7052"/>
  <c r="P23" i="7052"/>
  <c r="S23" i="7052"/>
  <c r="U23" i="7052"/>
  <c r="M24" i="7052"/>
  <c r="N24" i="7052"/>
  <c r="O24" i="7052"/>
  <c r="P24" i="7052"/>
  <c r="S24" i="7052"/>
  <c r="U24" i="7052"/>
  <c r="M25" i="7052"/>
  <c r="N25" i="7052"/>
  <c r="O25" i="7052"/>
  <c r="P25" i="7052"/>
  <c r="S25" i="7052"/>
  <c r="U25" i="7052"/>
  <c r="M26" i="7052"/>
  <c r="N26" i="7052"/>
  <c r="O26" i="7052"/>
  <c r="P26" i="7052"/>
  <c r="S26" i="7052"/>
  <c r="U26" i="7052"/>
  <c r="M27" i="7052"/>
  <c r="N27" i="7052"/>
  <c r="O27" i="7052"/>
  <c r="P27" i="7052"/>
  <c r="S27" i="7052"/>
  <c r="U27" i="7052"/>
  <c r="M28" i="7052"/>
  <c r="N28" i="7052"/>
  <c r="O28" i="7052"/>
  <c r="P28" i="7052"/>
  <c r="S28" i="7052"/>
  <c r="U28" i="7052"/>
  <c r="M29" i="7052"/>
  <c r="N29" i="7052"/>
  <c r="O29" i="7052"/>
  <c r="P29" i="7052"/>
  <c r="S29" i="7052"/>
  <c r="U29" i="7052"/>
  <c r="M30" i="7052"/>
  <c r="N30" i="7052"/>
  <c r="O30" i="7052"/>
  <c r="P30" i="7052"/>
  <c r="S30" i="7052"/>
  <c r="U30" i="7052"/>
  <c r="M31" i="7052"/>
  <c r="N31" i="7052"/>
  <c r="O31" i="7052"/>
  <c r="P31" i="7052"/>
  <c r="S31" i="7052"/>
  <c r="U31" i="7052"/>
  <c r="M32" i="7052"/>
  <c r="N32" i="7052"/>
  <c r="O32" i="7052"/>
  <c r="P32" i="7052"/>
  <c r="S32" i="7052"/>
  <c r="U32" i="7052"/>
  <c r="M33" i="7052"/>
  <c r="N33" i="7052"/>
  <c r="O33" i="7052"/>
  <c r="P33" i="7052"/>
  <c r="S33" i="7052"/>
  <c r="U33" i="7052"/>
  <c r="M34" i="7052"/>
  <c r="N34" i="7052"/>
  <c r="O34" i="7052"/>
  <c r="P34" i="7052"/>
  <c r="S34" i="7052"/>
  <c r="U34" i="7052"/>
  <c r="M35" i="7052"/>
  <c r="N35" i="7052"/>
  <c r="O35" i="7052"/>
  <c r="P35" i="7052"/>
  <c r="S35" i="7052"/>
  <c r="U35" i="7052"/>
  <c r="M36" i="7052"/>
  <c r="N36" i="7052"/>
  <c r="O36" i="7052"/>
  <c r="P36" i="7052"/>
  <c r="S36" i="7052"/>
  <c r="U36" i="7052"/>
  <c r="M37" i="7052"/>
  <c r="N37" i="7052"/>
  <c r="O37" i="7052"/>
  <c r="P37" i="7052"/>
  <c r="S37" i="7052"/>
  <c r="U37" i="7052"/>
  <c r="M38" i="7052"/>
  <c r="N38" i="7052"/>
  <c r="O38" i="7052"/>
  <c r="P38" i="7052"/>
  <c r="S38" i="7052"/>
  <c r="U38" i="7052"/>
  <c r="M39" i="7052"/>
  <c r="N39" i="7052"/>
  <c r="O39" i="7052"/>
  <c r="P39" i="7052"/>
  <c r="S39" i="7052"/>
  <c r="U39" i="7052"/>
  <c r="M40" i="7052"/>
  <c r="N40" i="7052"/>
  <c r="O40" i="7052"/>
  <c r="P40" i="7052"/>
  <c r="S40" i="7052"/>
  <c r="U40" i="7052"/>
  <c r="M41" i="7052"/>
  <c r="N41" i="7052"/>
  <c r="O41" i="7052"/>
  <c r="P41" i="7052"/>
  <c r="S41" i="7052"/>
  <c r="U41" i="7052"/>
  <c r="M42" i="7052"/>
  <c r="N42" i="7052"/>
  <c r="O42" i="7052"/>
  <c r="P42" i="7052"/>
  <c r="S42" i="7052"/>
  <c r="U42" i="7052"/>
  <c r="M43" i="7052"/>
  <c r="N43" i="7052"/>
  <c r="O43" i="7052"/>
  <c r="P43" i="7052"/>
  <c r="S43" i="7052"/>
  <c r="U43" i="7052"/>
  <c r="M44" i="7052"/>
  <c r="N44" i="7052"/>
  <c r="O44" i="7052"/>
  <c r="P44" i="7052"/>
  <c r="S44" i="7052"/>
  <c r="U44" i="7052"/>
  <c r="M45" i="7052"/>
  <c r="N45" i="7052"/>
  <c r="O45" i="7052"/>
  <c r="P45" i="7052"/>
  <c r="S45" i="7052"/>
  <c r="U45" i="7052"/>
  <c r="M46" i="7052"/>
  <c r="N46" i="7052"/>
  <c r="O46" i="7052"/>
  <c r="P46" i="7052"/>
  <c r="S46" i="7052"/>
  <c r="U46" i="7052"/>
  <c r="M47" i="7052"/>
  <c r="N47" i="7052"/>
  <c r="O47" i="7052"/>
  <c r="P47" i="7052"/>
  <c r="S47" i="7052"/>
  <c r="U47" i="7052"/>
  <c r="M48" i="7052"/>
  <c r="N48" i="7052"/>
  <c r="O48" i="7052"/>
  <c r="P48" i="7052"/>
  <c r="S48" i="7052"/>
  <c r="U48" i="7052"/>
  <c r="M4" i="7052"/>
  <c r="N4" i="7052"/>
  <c r="L4" i="7052" s="1"/>
  <c r="O4" i="7052"/>
  <c r="P4" i="7052"/>
  <c r="M5" i="7052"/>
  <c r="N5" i="7052"/>
  <c r="O5" i="7052"/>
  <c r="P5" i="7052"/>
  <c r="M6" i="7052"/>
  <c r="N6" i="7052"/>
  <c r="O6" i="7052"/>
  <c r="P6" i="7052"/>
  <c r="M7" i="7052"/>
  <c r="N7" i="7052"/>
  <c r="L7" i="7052" s="1"/>
  <c r="O7" i="7052"/>
  <c r="P7" i="7052"/>
  <c r="S5" i="7052"/>
  <c r="S6" i="7052"/>
  <c r="S7" i="7052"/>
  <c r="U5" i="7052"/>
  <c r="U6" i="7052"/>
  <c r="U7" i="7052"/>
  <c r="U4" i="7052"/>
  <c r="S4" i="7052"/>
  <c r="P3" i="7052"/>
  <c r="O3" i="7052"/>
  <c r="N3" i="7052"/>
  <c r="M3" i="7052"/>
  <c r="L8" i="7053" l="1"/>
  <c r="L4" i="7053"/>
  <c r="Q5" i="7053"/>
  <c r="Q6" i="7053" s="1"/>
  <c r="Q7" i="7053" s="1"/>
  <c r="Q8" i="7053" s="1"/>
  <c r="AO19" i="7071"/>
  <c r="L42" i="7052"/>
  <c r="L38" i="7052"/>
  <c r="L34" i="7052"/>
  <c r="L30" i="7052"/>
  <c r="L26" i="7052"/>
  <c r="L22" i="7052"/>
  <c r="L18" i="7052"/>
  <c r="L14" i="7052"/>
  <c r="L10" i="7052"/>
  <c r="L44" i="7052"/>
  <c r="L28" i="7052"/>
  <c r="L27" i="7052"/>
  <c r="L25" i="7052"/>
  <c r="L23" i="7052"/>
  <c r="L21" i="7052"/>
  <c r="L19" i="7052"/>
  <c r="L17" i="7052"/>
  <c r="L15" i="7052"/>
  <c r="L13" i="7052"/>
  <c r="L11" i="7052"/>
  <c r="L9" i="7052"/>
  <c r="L48" i="7052"/>
  <c r="L6" i="7052"/>
  <c r="L5" i="7052"/>
  <c r="L47" i="7052"/>
  <c r="L45" i="7052"/>
  <c r="L40" i="7052"/>
  <c r="L36" i="7052"/>
  <c r="L32" i="7052"/>
  <c r="Q4" i="7052"/>
  <c r="Q5" i="7052" s="1"/>
  <c r="Q6" i="7052" s="1"/>
  <c r="Q7" i="7052" s="1"/>
  <c r="Q8" i="7052" s="1"/>
  <c r="Q9" i="7052" s="1"/>
  <c r="Q10" i="7052" s="1"/>
  <c r="Q11" i="7052" s="1"/>
  <c r="Q12" i="7052" s="1"/>
  <c r="Q13" i="7052" s="1"/>
  <c r="Q14" i="7052" s="1"/>
  <c r="Q15" i="7052" s="1"/>
  <c r="Q16" i="7052" s="1"/>
  <c r="Q17" i="7052" s="1"/>
  <c r="Q18" i="7052" s="1"/>
  <c r="Q19" i="7052" s="1"/>
  <c r="Q20" i="7052" s="1"/>
  <c r="Q21" i="7052" s="1"/>
  <c r="Q22" i="7052" s="1"/>
  <c r="Q23" i="7052" s="1"/>
  <c r="Q24" i="7052" s="1"/>
  <c r="Q25" i="7052" s="1"/>
  <c r="Q26" i="7052" s="1"/>
  <c r="Q27" i="7052" s="1"/>
  <c r="Q28" i="7052" s="1"/>
  <c r="Q29" i="7052" s="1"/>
  <c r="Q30" i="7052" s="1"/>
  <c r="Q31" i="7052" s="1"/>
  <c r="Q32" i="7052" s="1"/>
  <c r="Q33" i="7052" s="1"/>
  <c r="Q34" i="7052" s="1"/>
  <c r="Q35" i="7052" s="1"/>
  <c r="Q36" i="7052" s="1"/>
  <c r="Q37" i="7052" s="1"/>
  <c r="Q38" i="7052" s="1"/>
  <c r="Q39" i="7052" s="1"/>
  <c r="Q40" i="7052" s="1"/>
  <c r="Q41" i="7052" s="1"/>
  <c r="Q42" i="7052" s="1"/>
  <c r="Q43" i="7052" s="1"/>
  <c r="Q44" i="7052" s="1"/>
  <c r="Q45" i="7052" s="1"/>
  <c r="Q46" i="7052" s="1"/>
  <c r="Q47" i="7052" s="1"/>
  <c r="L46" i="7052"/>
  <c r="L43" i="7052"/>
  <c r="L41" i="7052"/>
  <c r="L39" i="7052"/>
  <c r="L37" i="7052"/>
  <c r="L35" i="7052"/>
  <c r="L33" i="7052"/>
  <c r="L31" i="7052"/>
  <c r="L29" i="7052"/>
  <c r="L24" i="7052"/>
  <c r="L20" i="7052"/>
  <c r="L16" i="7052"/>
  <c r="L12" i="7052"/>
  <c r="L8" i="7052"/>
  <c r="L3" i="7052"/>
  <c r="X4" i="7050"/>
  <c r="Y4" i="7050"/>
  <c r="X5" i="7050"/>
  <c r="Y5" i="7050"/>
  <c r="X6" i="7050"/>
  <c r="Y6" i="7050"/>
  <c r="X7" i="7050"/>
  <c r="Y7" i="7050"/>
  <c r="X8" i="7050"/>
  <c r="Y8" i="7050"/>
  <c r="X9" i="7050"/>
  <c r="Y9" i="7050"/>
  <c r="X10" i="7050"/>
  <c r="Y10" i="7050"/>
  <c r="X11" i="7050"/>
  <c r="Y11" i="7050"/>
  <c r="B37" i="6911"/>
  <c r="X12" i="7051"/>
  <c r="Y12" i="7051"/>
  <c r="X13" i="7051"/>
  <c r="Y13" i="7051"/>
  <c r="X14" i="7051"/>
  <c r="Y14" i="7051"/>
  <c r="X15" i="7051"/>
  <c r="Y15" i="7051"/>
  <c r="X16" i="7051"/>
  <c r="Y16" i="7051"/>
  <c r="X17" i="7051"/>
  <c r="Y17" i="7051"/>
  <c r="X18" i="7051"/>
  <c r="Y18" i="7051"/>
  <c r="X19" i="7051"/>
  <c r="Y19" i="7051"/>
  <c r="X20" i="7051"/>
  <c r="Y20" i="7051"/>
  <c r="X21" i="7051"/>
  <c r="Y21" i="7051"/>
  <c r="X22" i="7051"/>
  <c r="Y22" i="7051"/>
  <c r="X23" i="7051"/>
  <c r="Y23" i="7051"/>
  <c r="X24" i="7051"/>
  <c r="Y24" i="7051"/>
  <c r="X25" i="7051"/>
  <c r="Y25" i="7051"/>
  <c r="U25" i="7051"/>
  <c r="T25" i="7051"/>
  <c r="S25" i="7051"/>
  <c r="R25" i="7051"/>
  <c r="U24" i="7051"/>
  <c r="T24" i="7051"/>
  <c r="S24" i="7051"/>
  <c r="R24" i="7051"/>
  <c r="U23" i="7051"/>
  <c r="T23" i="7051"/>
  <c r="S23" i="7051"/>
  <c r="R23" i="7051"/>
  <c r="U22" i="7051"/>
  <c r="T22" i="7051"/>
  <c r="S22" i="7051"/>
  <c r="R22" i="7051"/>
  <c r="U21" i="7051"/>
  <c r="T21" i="7051"/>
  <c r="S21" i="7051"/>
  <c r="R21" i="7051"/>
  <c r="U20" i="7051"/>
  <c r="T20" i="7051"/>
  <c r="S20" i="7051"/>
  <c r="R20" i="7051"/>
  <c r="U19" i="7051"/>
  <c r="T19" i="7051"/>
  <c r="S19" i="7051"/>
  <c r="R19" i="7051"/>
  <c r="U18" i="7051"/>
  <c r="T18" i="7051"/>
  <c r="S18" i="7051"/>
  <c r="R18" i="7051"/>
  <c r="U17" i="7051"/>
  <c r="T17" i="7051"/>
  <c r="S17" i="7051"/>
  <c r="R17" i="7051"/>
  <c r="U16" i="7051"/>
  <c r="T16" i="7051"/>
  <c r="S16" i="7051"/>
  <c r="R16" i="7051"/>
  <c r="U15" i="7051"/>
  <c r="T15" i="7051"/>
  <c r="S15" i="7051"/>
  <c r="R15" i="7051"/>
  <c r="U14" i="7051"/>
  <c r="T14" i="7051"/>
  <c r="S14" i="7051"/>
  <c r="R14" i="7051"/>
  <c r="U13" i="7051"/>
  <c r="T13" i="7051"/>
  <c r="S13" i="7051"/>
  <c r="R13" i="7051"/>
  <c r="U12" i="7051"/>
  <c r="T12" i="7051"/>
  <c r="S12" i="7051"/>
  <c r="R12" i="7051"/>
  <c r="Y11" i="7051"/>
  <c r="X11" i="7051"/>
  <c r="U11" i="7051"/>
  <c r="T11" i="7051"/>
  <c r="S11" i="7051"/>
  <c r="R11" i="7051"/>
  <c r="Y10" i="7051"/>
  <c r="X10" i="7051"/>
  <c r="U10" i="7051"/>
  <c r="T10" i="7051"/>
  <c r="S10" i="7051"/>
  <c r="R10" i="7051"/>
  <c r="Y9" i="7051"/>
  <c r="X9" i="7051"/>
  <c r="U9" i="7051"/>
  <c r="T9" i="7051"/>
  <c r="S9" i="7051"/>
  <c r="R9" i="7051"/>
  <c r="Y8" i="7051"/>
  <c r="X8" i="7051"/>
  <c r="U8" i="7051"/>
  <c r="T8" i="7051"/>
  <c r="S8" i="7051"/>
  <c r="R8" i="7051"/>
  <c r="Y7" i="7051"/>
  <c r="X7" i="7051"/>
  <c r="U7" i="7051"/>
  <c r="T7" i="7051"/>
  <c r="S7" i="7051"/>
  <c r="R7" i="7051"/>
  <c r="Y6" i="7051"/>
  <c r="X6" i="7051"/>
  <c r="U6" i="7051"/>
  <c r="T6" i="7051"/>
  <c r="S6" i="7051"/>
  <c r="R6" i="7051"/>
  <c r="Y5" i="7051"/>
  <c r="X5" i="7051"/>
  <c r="U5" i="7051"/>
  <c r="T5" i="7051"/>
  <c r="S5" i="7051"/>
  <c r="R5" i="7051"/>
  <c r="Y4" i="7051"/>
  <c r="X4" i="7051"/>
  <c r="U4" i="7051"/>
  <c r="T4" i="7051"/>
  <c r="S4" i="7051"/>
  <c r="R4" i="7051"/>
  <c r="Y3" i="7051"/>
  <c r="X3" i="7051"/>
  <c r="U3" i="7051"/>
  <c r="T3" i="7051"/>
  <c r="S3" i="7051"/>
  <c r="R3" i="7051"/>
  <c r="U2" i="7051"/>
  <c r="T2" i="7051"/>
  <c r="S2" i="7051"/>
  <c r="R2" i="7051"/>
  <c r="R2" i="7050"/>
  <c r="S2" i="7050"/>
  <c r="T2" i="7050"/>
  <c r="U2" i="7050"/>
  <c r="R3" i="7050"/>
  <c r="S3" i="7050"/>
  <c r="T3" i="7050"/>
  <c r="U3" i="7050"/>
  <c r="X3" i="7050"/>
  <c r="Y3" i="7050"/>
  <c r="R4" i="7050"/>
  <c r="S4" i="7050"/>
  <c r="T4" i="7050"/>
  <c r="U4" i="7050"/>
  <c r="R5" i="7050"/>
  <c r="S5" i="7050"/>
  <c r="T5" i="7050"/>
  <c r="U5" i="7050"/>
  <c r="R6" i="7050"/>
  <c r="S6" i="7050"/>
  <c r="T6" i="7050"/>
  <c r="U6" i="7050"/>
  <c r="R7" i="7050"/>
  <c r="S7" i="7050"/>
  <c r="T7" i="7050"/>
  <c r="U7" i="7050"/>
  <c r="R8" i="7050"/>
  <c r="S8" i="7050"/>
  <c r="T8" i="7050"/>
  <c r="U8" i="7050"/>
  <c r="R9" i="7050"/>
  <c r="S9" i="7050"/>
  <c r="T9" i="7050"/>
  <c r="U9" i="7050"/>
  <c r="R10" i="7050"/>
  <c r="S10" i="7050"/>
  <c r="T10" i="7050"/>
  <c r="U10" i="7050"/>
  <c r="R11" i="7050"/>
  <c r="S11" i="7050"/>
  <c r="T11" i="7050"/>
  <c r="U11" i="7050"/>
  <c r="Q7" i="7051" l="1"/>
  <c r="AO20" i="7071"/>
  <c r="V7" i="7063"/>
  <c r="Q4" i="7050"/>
  <c r="Q8" i="7051"/>
  <c r="Q13" i="7051"/>
  <c r="Q15" i="7051"/>
  <c r="Q18" i="7051"/>
  <c r="Q22" i="7051"/>
  <c r="Q24" i="7051"/>
  <c r="Q11" i="7051"/>
  <c r="Q5" i="7050"/>
  <c r="Q3" i="7050"/>
  <c r="Q10" i="7050"/>
  <c r="V3" i="7050"/>
  <c r="V4" i="7050" s="1"/>
  <c r="V5" i="7050" s="1"/>
  <c r="V6" i="7050" s="1"/>
  <c r="V7" i="7050" s="1"/>
  <c r="V8" i="7050" s="1"/>
  <c r="V9" i="7050" s="1"/>
  <c r="V10" i="7050" s="1"/>
  <c r="V11" i="7050" s="1"/>
  <c r="Q11" i="7050"/>
  <c r="Q8" i="7050"/>
  <c r="Q7" i="7050"/>
  <c r="Q9" i="7050"/>
  <c r="Q6" i="7050"/>
  <c r="Q2" i="7050"/>
  <c r="Q25" i="7051"/>
  <c r="Q4" i="7051"/>
  <c r="Q14" i="7051"/>
  <c r="Q19" i="7051"/>
  <c r="Q23" i="7051"/>
  <c r="V3" i="7051"/>
  <c r="V4" i="7051" s="1"/>
  <c r="V5" i="7051" s="1"/>
  <c r="V6" i="7051" s="1"/>
  <c r="V7" i="7051" s="1"/>
  <c r="V8" i="7051" s="1"/>
  <c r="V9" i="7051" s="1"/>
  <c r="V10" i="7051" s="1"/>
  <c r="V11" i="7051" s="1"/>
  <c r="V12" i="7051" s="1"/>
  <c r="V13" i="7051" s="1"/>
  <c r="V14" i="7051" s="1"/>
  <c r="V15" i="7051" s="1"/>
  <c r="V16" i="7051" s="1"/>
  <c r="V17" i="7051" s="1"/>
  <c r="V18" i="7051" s="1"/>
  <c r="V19" i="7051" s="1"/>
  <c r="V20" i="7051" s="1"/>
  <c r="V21" i="7051" s="1"/>
  <c r="V22" i="7051" s="1"/>
  <c r="V23" i="7051" s="1"/>
  <c r="V24" i="7051" s="1"/>
  <c r="V25" i="7051" s="1"/>
  <c r="V26" i="7051" s="1"/>
  <c r="Q3" i="7051"/>
  <c r="Q9" i="7051"/>
  <c r="Q5" i="7051"/>
  <c r="Q2" i="7051"/>
  <c r="Q10" i="7051"/>
  <c r="Q20" i="7051"/>
  <c r="Q12" i="7051"/>
  <c r="Q16" i="7051"/>
  <c r="Q21" i="7051"/>
  <c r="Q6" i="7051"/>
  <c r="Q17" i="7051"/>
  <c r="B36" i="6911"/>
  <c r="R14" i="7049"/>
  <c r="S14" i="7049"/>
  <c r="R15" i="7049"/>
  <c r="S15" i="7049"/>
  <c r="R16" i="7049"/>
  <c r="S16" i="7049"/>
  <c r="R17" i="7049"/>
  <c r="S17" i="7049"/>
  <c r="R18" i="7049"/>
  <c r="S18" i="7049"/>
  <c r="R19" i="7049"/>
  <c r="S19" i="7049"/>
  <c r="R20" i="7049"/>
  <c r="S20" i="7049"/>
  <c r="R3" i="7048"/>
  <c r="S3" i="7048"/>
  <c r="O15" i="7049"/>
  <c r="M15" i="7049"/>
  <c r="L15" i="7049"/>
  <c r="O14" i="7049"/>
  <c r="M14" i="7049"/>
  <c r="L14" i="7049"/>
  <c r="O20" i="7049"/>
  <c r="M20" i="7049"/>
  <c r="L20" i="7049"/>
  <c r="O19" i="7049"/>
  <c r="M19" i="7049"/>
  <c r="L19" i="7049"/>
  <c r="O18" i="7049"/>
  <c r="M18" i="7049"/>
  <c r="L18" i="7049"/>
  <c r="O17" i="7049"/>
  <c r="M17" i="7049"/>
  <c r="L17" i="7049"/>
  <c r="O16" i="7049"/>
  <c r="M16" i="7049"/>
  <c r="L16" i="7049"/>
  <c r="S13" i="7049"/>
  <c r="R13" i="7049"/>
  <c r="O13" i="7049"/>
  <c r="M13" i="7049"/>
  <c r="L13" i="7049"/>
  <c r="S12" i="7049"/>
  <c r="R12" i="7049"/>
  <c r="O12" i="7049"/>
  <c r="M12" i="7049"/>
  <c r="L12" i="7049"/>
  <c r="S11" i="7049"/>
  <c r="R11" i="7049"/>
  <c r="O11" i="7049"/>
  <c r="M11" i="7049"/>
  <c r="L11" i="7049"/>
  <c r="S10" i="7049"/>
  <c r="R10" i="7049"/>
  <c r="O10" i="7049"/>
  <c r="M10" i="7049"/>
  <c r="L10" i="7049"/>
  <c r="S9" i="7049"/>
  <c r="R9" i="7049"/>
  <c r="O9" i="7049"/>
  <c r="M9" i="7049"/>
  <c r="L9" i="7049"/>
  <c r="S8" i="7049"/>
  <c r="R8" i="7049"/>
  <c r="O8" i="7049"/>
  <c r="M8" i="7049"/>
  <c r="L8" i="7049"/>
  <c r="S7" i="7049"/>
  <c r="R7" i="7049"/>
  <c r="O7" i="7049"/>
  <c r="M7" i="7049"/>
  <c r="L7" i="7049"/>
  <c r="S6" i="7049"/>
  <c r="R6" i="7049"/>
  <c r="O6" i="7049"/>
  <c r="M6" i="7049"/>
  <c r="L6" i="7049"/>
  <c r="S5" i="7049"/>
  <c r="R5" i="7049"/>
  <c r="O5" i="7049"/>
  <c r="M5" i="7049"/>
  <c r="L5" i="7049"/>
  <c r="S4" i="7049"/>
  <c r="R4" i="7049"/>
  <c r="O4" i="7049"/>
  <c r="M4" i="7049"/>
  <c r="L4" i="7049"/>
  <c r="S3" i="7049"/>
  <c r="R3" i="7049"/>
  <c r="O3" i="7049"/>
  <c r="M3" i="7049"/>
  <c r="L3" i="7049"/>
  <c r="O2" i="7049"/>
  <c r="M2" i="7049"/>
  <c r="L2" i="7049"/>
  <c r="L2" i="7048"/>
  <c r="M2" i="7048"/>
  <c r="O2" i="7048"/>
  <c r="L3" i="7048"/>
  <c r="M3" i="7048"/>
  <c r="O3" i="7048"/>
  <c r="B34" i="6911"/>
  <c r="N6" i="7047"/>
  <c r="O6" i="7047"/>
  <c r="Q6" i="7047"/>
  <c r="T6" i="7047"/>
  <c r="U6" i="7047"/>
  <c r="N7" i="7047"/>
  <c r="O7" i="7047"/>
  <c r="Q7" i="7047"/>
  <c r="T7" i="7047"/>
  <c r="U7" i="7047"/>
  <c r="N8" i="7047"/>
  <c r="M8" i="7047" s="1"/>
  <c r="O8" i="7047"/>
  <c r="Q8" i="7047"/>
  <c r="T8" i="7047"/>
  <c r="U8" i="7047"/>
  <c r="N9" i="7047"/>
  <c r="O9" i="7047"/>
  <c r="Q9" i="7047"/>
  <c r="T9" i="7047"/>
  <c r="U9" i="7047"/>
  <c r="T5" i="7047"/>
  <c r="U5" i="7047"/>
  <c r="U4" i="7047"/>
  <c r="R4" i="7047" s="1"/>
  <c r="R5" i="7047" s="1"/>
  <c r="T4" i="7047"/>
  <c r="N4" i="7047"/>
  <c r="O4" i="7047"/>
  <c r="Q4" i="7047"/>
  <c r="N5" i="7047"/>
  <c r="O5" i="7047"/>
  <c r="Q5" i="7047"/>
  <c r="O3" i="7047"/>
  <c r="N3" i="7047"/>
  <c r="Q3" i="7047"/>
  <c r="M8" i="7046"/>
  <c r="N8" i="7046"/>
  <c r="O8" i="7046"/>
  <c r="P8" i="7046"/>
  <c r="S8" i="7046"/>
  <c r="T8" i="7046"/>
  <c r="M9" i="7046"/>
  <c r="N9" i="7046"/>
  <c r="O9" i="7046"/>
  <c r="P9" i="7046"/>
  <c r="S9" i="7046"/>
  <c r="T9" i="7046"/>
  <c r="M10" i="7046"/>
  <c r="N10" i="7046"/>
  <c r="O10" i="7046"/>
  <c r="P10" i="7046"/>
  <c r="S10" i="7046"/>
  <c r="T10" i="7046"/>
  <c r="M11" i="7046"/>
  <c r="N11" i="7046"/>
  <c r="O11" i="7046"/>
  <c r="P11" i="7046"/>
  <c r="S11" i="7046"/>
  <c r="T11" i="7046"/>
  <c r="M12" i="7046"/>
  <c r="N12" i="7046"/>
  <c r="O12" i="7046"/>
  <c r="P12" i="7046"/>
  <c r="S12" i="7046"/>
  <c r="T12" i="7046"/>
  <c r="S5" i="7046"/>
  <c r="T5" i="7046"/>
  <c r="S6" i="7046"/>
  <c r="T6" i="7046"/>
  <c r="S7" i="7046"/>
  <c r="T7" i="7046"/>
  <c r="T4" i="7046"/>
  <c r="Q4" i="7046" s="1"/>
  <c r="S4" i="7046"/>
  <c r="M4" i="7046"/>
  <c r="N4" i="7046"/>
  <c r="O4" i="7046"/>
  <c r="M5" i="7046"/>
  <c r="N5" i="7046"/>
  <c r="O5" i="7046"/>
  <c r="M6" i="7046"/>
  <c r="N6" i="7046"/>
  <c r="O6" i="7046"/>
  <c r="M7" i="7046"/>
  <c r="N7" i="7046"/>
  <c r="O7" i="7046"/>
  <c r="O3" i="7046"/>
  <c r="N3" i="7046"/>
  <c r="M3" i="7046"/>
  <c r="P7" i="7046"/>
  <c r="P6" i="7046"/>
  <c r="P5" i="7046"/>
  <c r="P4" i="7046"/>
  <c r="P3" i="7046"/>
  <c r="B35" i="6911"/>
  <c r="M7" i="7047" l="1"/>
  <c r="M4" i="7047"/>
  <c r="R6" i="7047"/>
  <c r="R7" i="7047" s="1"/>
  <c r="R8" i="7047" s="1"/>
  <c r="R9" i="7047" s="1"/>
  <c r="M6" i="7047"/>
  <c r="M5" i="7047"/>
  <c r="M9" i="7047"/>
  <c r="AO21" i="7071"/>
  <c r="K4" i="7049"/>
  <c r="K8" i="7049"/>
  <c r="K12" i="7049"/>
  <c r="K18" i="7049"/>
  <c r="K15" i="7049"/>
  <c r="P3" i="7048"/>
  <c r="K2" i="7048"/>
  <c r="K2" i="7049"/>
  <c r="K5" i="7049"/>
  <c r="K9" i="7049"/>
  <c r="K13" i="7049"/>
  <c r="K19" i="7049"/>
  <c r="P3" i="7049"/>
  <c r="P4" i="7049" s="1"/>
  <c r="P5" i="7049" s="1"/>
  <c r="P6" i="7049" s="1"/>
  <c r="P7" i="7049" s="1"/>
  <c r="P8" i="7049" s="1"/>
  <c r="P9" i="7049" s="1"/>
  <c r="P10" i="7049" s="1"/>
  <c r="P11" i="7049" s="1"/>
  <c r="P12" i="7049" s="1"/>
  <c r="P13" i="7049" s="1"/>
  <c r="P14" i="7049" s="1"/>
  <c r="P15" i="7049" s="1"/>
  <c r="P16" i="7049" s="1"/>
  <c r="P17" i="7049" s="1"/>
  <c r="P18" i="7049" s="1"/>
  <c r="P19" i="7049" s="1"/>
  <c r="P20" i="7049" s="1"/>
  <c r="K6" i="7049"/>
  <c r="K10" i="7049"/>
  <c r="K16" i="7049"/>
  <c r="K20" i="7049"/>
  <c r="K3" i="7049"/>
  <c r="K7" i="7049"/>
  <c r="K11" i="7049"/>
  <c r="K17" i="7049"/>
  <c r="K14" i="7049"/>
  <c r="K3" i="7048"/>
  <c r="M3" i="7047"/>
  <c r="L12" i="7046"/>
  <c r="L7" i="7046"/>
  <c r="L10" i="7046"/>
  <c r="L4" i="7046"/>
  <c r="L8" i="7046"/>
  <c r="L6" i="7046"/>
  <c r="L5" i="7046"/>
  <c r="L11" i="7046"/>
  <c r="L9" i="7046"/>
  <c r="Q5" i="7046"/>
  <c r="Q6" i="7046" s="1"/>
  <c r="Q7" i="7046" s="1"/>
  <c r="Q8" i="7046" s="1"/>
  <c r="Q9" i="7046" s="1"/>
  <c r="Q10" i="7046" s="1"/>
  <c r="Q11" i="7046" s="1"/>
  <c r="Q12" i="7046" s="1"/>
  <c r="L3" i="7046"/>
  <c r="AF40" i="6892"/>
  <c r="AE40" i="6892" s="1"/>
  <c r="AF39" i="6892"/>
  <c r="AE39" i="6892" s="1"/>
  <c r="AF31" i="6892"/>
  <c r="AE31" i="6892" s="1"/>
  <c r="W40" i="6892"/>
  <c r="V40" i="6892" s="1"/>
  <c r="W39" i="6892"/>
  <c r="V39" i="6892" s="1"/>
  <c r="W31" i="6892"/>
  <c r="N40" i="6892"/>
  <c r="M40" i="6892" s="1"/>
  <c r="N39" i="6892"/>
  <c r="M39" i="6892" s="1"/>
  <c r="N31" i="6892"/>
  <c r="E40" i="6892"/>
  <c r="D40" i="6892" s="1"/>
  <c r="E39" i="6892"/>
  <c r="D39" i="6892" s="1"/>
  <c r="AO22" i="7071" l="1"/>
  <c r="E31" i="6892"/>
  <c r="D31" i="6892" s="1"/>
  <c r="AJ17" i="6892"/>
  <c r="AA17" i="6892"/>
  <c r="R17" i="6892"/>
  <c r="I17" i="6892"/>
  <c r="V4" i="7044"/>
  <c r="V5" i="7044"/>
  <c r="V6" i="7044"/>
  <c r="V7" i="7044"/>
  <c r="V8" i="7044"/>
  <c r="V13" i="7045"/>
  <c r="U14" i="7045"/>
  <c r="V14" i="7045"/>
  <c r="V15" i="7045"/>
  <c r="U16" i="7045"/>
  <c r="V16" i="7045"/>
  <c r="V17" i="7045"/>
  <c r="U18" i="7045"/>
  <c r="V18" i="7045"/>
  <c r="V19" i="7045"/>
  <c r="U20" i="7045"/>
  <c r="V20" i="7045"/>
  <c r="V21" i="7045"/>
  <c r="U22" i="7045"/>
  <c r="V22" i="7045"/>
  <c r="V23" i="7045"/>
  <c r="U24" i="7045"/>
  <c r="V24" i="7045"/>
  <c r="V25" i="7045"/>
  <c r="U26" i="7045"/>
  <c r="V26" i="7045"/>
  <c r="V27" i="7045"/>
  <c r="U28" i="7045"/>
  <c r="V28" i="7045"/>
  <c r="V29" i="7045"/>
  <c r="R29" i="7045"/>
  <c r="P29" i="7045"/>
  <c r="O29" i="7045"/>
  <c r="G29" i="7045"/>
  <c r="R28" i="7045"/>
  <c r="P28" i="7045"/>
  <c r="O28" i="7045"/>
  <c r="G28" i="7045"/>
  <c r="U29" i="7045" s="1"/>
  <c r="R27" i="7045"/>
  <c r="P27" i="7045"/>
  <c r="O27" i="7045"/>
  <c r="G27" i="7045"/>
  <c r="R26" i="7045"/>
  <c r="N26" i="7045" s="1"/>
  <c r="P26" i="7045"/>
  <c r="O26" i="7045"/>
  <c r="G26" i="7045"/>
  <c r="U27" i="7045" s="1"/>
  <c r="R25" i="7045"/>
  <c r="P25" i="7045"/>
  <c r="O25" i="7045"/>
  <c r="G25" i="7045"/>
  <c r="R24" i="7045"/>
  <c r="P24" i="7045"/>
  <c r="O24" i="7045"/>
  <c r="G24" i="7045"/>
  <c r="U25" i="7045" s="1"/>
  <c r="R23" i="7045"/>
  <c r="P23" i="7045"/>
  <c r="O23" i="7045"/>
  <c r="G23" i="7045"/>
  <c r="R22" i="7045"/>
  <c r="P22" i="7045"/>
  <c r="O22" i="7045"/>
  <c r="G22" i="7045"/>
  <c r="U23" i="7045" s="1"/>
  <c r="R21" i="7045"/>
  <c r="P21" i="7045"/>
  <c r="O21" i="7045"/>
  <c r="G21" i="7045"/>
  <c r="R20" i="7045"/>
  <c r="P20" i="7045"/>
  <c r="O20" i="7045"/>
  <c r="G20" i="7045"/>
  <c r="U21" i="7045" s="1"/>
  <c r="R19" i="7045"/>
  <c r="P19" i="7045"/>
  <c r="O19" i="7045"/>
  <c r="G19" i="7045"/>
  <c r="R18" i="7045"/>
  <c r="P18" i="7045"/>
  <c r="O18" i="7045"/>
  <c r="G18" i="7045"/>
  <c r="U19" i="7045" s="1"/>
  <c r="R17" i="7045"/>
  <c r="P17" i="7045"/>
  <c r="O17" i="7045"/>
  <c r="G17" i="7045"/>
  <c r="R16" i="7045"/>
  <c r="P16" i="7045"/>
  <c r="O16" i="7045"/>
  <c r="G16" i="7045"/>
  <c r="U17" i="7045" s="1"/>
  <c r="R15" i="7045"/>
  <c r="P15" i="7045"/>
  <c r="O15" i="7045"/>
  <c r="G15" i="7045"/>
  <c r="R14" i="7045"/>
  <c r="P14" i="7045"/>
  <c r="O14" i="7045"/>
  <c r="G14" i="7045"/>
  <c r="U15" i="7045" s="1"/>
  <c r="R13" i="7045"/>
  <c r="P13" i="7045"/>
  <c r="O13" i="7045"/>
  <c r="G13" i="7045"/>
  <c r="V12" i="7045"/>
  <c r="R12" i="7045"/>
  <c r="P12" i="7045"/>
  <c r="O12" i="7045"/>
  <c r="G12" i="7045"/>
  <c r="U13" i="7045" s="1"/>
  <c r="V11" i="7045"/>
  <c r="R11" i="7045"/>
  <c r="P11" i="7045"/>
  <c r="O11" i="7045"/>
  <c r="G11" i="7045"/>
  <c r="V10" i="7045"/>
  <c r="R10" i="7045"/>
  <c r="P10" i="7045"/>
  <c r="O10" i="7045"/>
  <c r="G10" i="7045"/>
  <c r="V9" i="7045"/>
  <c r="R9" i="7045"/>
  <c r="P9" i="7045"/>
  <c r="O9" i="7045"/>
  <c r="G9" i="7045"/>
  <c r="V8" i="7045"/>
  <c r="R8" i="7045"/>
  <c r="P8" i="7045"/>
  <c r="O8" i="7045"/>
  <c r="G8" i="7045"/>
  <c r="U9" i="7045" s="1"/>
  <c r="V7" i="7045"/>
  <c r="R7" i="7045"/>
  <c r="P7" i="7045"/>
  <c r="O7" i="7045"/>
  <c r="G7" i="7045"/>
  <c r="V6" i="7045"/>
  <c r="R6" i="7045"/>
  <c r="P6" i="7045"/>
  <c r="O6" i="7045"/>
  <c r="G6" i="7045"/>
  <c r="U7" i="7045" s="1"/>
  <c r="V5" i="7045"/>
  <c r="R5" i="7045"/>
  <c r="P5" i="7045"/>
  <c r="O5" i="7045"/>
  <c r="G5" i="7045"/>
  <c r="V4" i="7045"/>
  <c r="R4" i="7045"/>
  <c r="P4" i="7045"/>
  <c r="O4" i="7045"/>
  <c r="G4" i="7045"/>
  <c r="U5" i="7045" s="1"/>
  <c r="R3" i="7045"/>
  <c r="P3" i="7045"/>
  <c r="O3" i="7045"/>
  <c r="G3" i="7045"/>
  <c r="U4" i="7045" s="1"/>
  <c r="S4" i="7045" s="1"/>
  <c r="S5" i="7045" s="1"/>
  <c r="O3" i="7044"/>
  <c r="P3" i="7044"/>
  <c r="R3" i="7044"/>
  <c r="O4" i="7044"/>
  <c r="P4" i="7044"/>
  <c r="R4" i="7044"/>
  <c r="O5" i="7044"/>
  <c r="P5" i="7044"/>
  <c r="R5" i="7044"/>
  <c r="O6" i="7044"/>
  <c r="P6" i="7044"/>
  <c r="R6" i="7044"/>
  <c r="O7" i="7044"/>
  <c r="P7" i="7044"/>
  <c r="R7" i="7044"/>
  <c r="O8" i="7044"/>
  <c r="P8" i="7044"/>
  <c r="R8" i="7044"/>
  <c r="O9" i="7044"/>
  <c r="P9" i="7044"/>
  <c r="R9" i="7044"/>
  <c r="V9" i="7044"/>
  <c r="G3" i="7044"/>
  <c r="G4" i="7044"/>
  <c r="U5" i="7044" s="1"/>
  <c r="G5" i="7044"/>
  <c r="G6" i="7044"/>
  <c r="G7" i="7044"/>
  <c r="G8" i="7044"/>
  <c r="G9" i="7044"/>
  <c r="U8" i="7044" l="1"/>
  <c r="U4" i="7044"/>
  <c r="S4" i="7044" s="1"/>
  <c r="S5" i="7044" s="1"/>
  <c r="S6" i="7044" s="1"/>
  <c r="S7" i="7044" s="1"/>
  <c r="S8" i="7044" s="1"/>
  <c r="U7" i="7044"/>
  <c r="U6" i="7044"/>
  <c r="N23" i="7045"/>
  <c r="N11" i="7045"/>
  <c r="N9" i="7044"/>
  <c r="N28" i="7045"/>
  <c r="B33" i="6911"/>
  <c r="AO23" i="7071"/>
  <c r="N6" i="7044"/>
  <c r="N7" i="7044"/>
  <c r="N3" i="7044"/>
  <c r="N8" i="7044"/>
  <c r="U9" i="7044"/>
  <c r="N4" i="7044"/>
  <c r="N5" i="7044"/>
  <c r="N7" i="7045"/>
  <c r="N12" i="7045"/>
  <c r="N17" i="7045"/>
  <c r="N5" i="7045"/>
  <c r="N15" i="7045"/>
  <c r="N24" i="7045"/>
  <c r="N4" i="7045"/>
  <c r="N13" i="7045"/>
  <c r="N16" i="7045"/>
  <c r="N3" i="7045"/>
  <c r="U6" i="7045"/>
  <c r="S6" i="7045" s="1"/>
  <c r="S7" i="7045" s="1"/>
  <c r="U10" i="7045"/>
  <c r="N18" i="7045"/>
  <c r="N14" i="7045"/>
  <c r="N27" i="7045"/>
  <c r="N6" i="7045"/>
  <c r="U8" i="7045"/>
  <c r="N9" i="7045"/>
  <c r="U11" i="7045"/>
  <c r="N19" i="7045"/>
  <c r="N21" i="7045"/>
  <c r="N29" i="7045"/>
  <c r="N8" i="7045"/>
  <c r="N10" i="7045"/>
  <c r="U12" i="7045"/>
  <c r="N20" i="7045"/>
  <c r="N22" i="7045"/>
  <c r="N25" i="7045"/>
  <c r="Q4" i="7042"/>
  <c r="R4" i="7042"/>
  <c r="Q5" i="7042"/>
  <c r="R5" i="7042"/>
  <c r="Q6" i="7042"/>
  <c r="R6" i="7042"/>
  <c r="Q7" i="7042"/>
  <c r="R7" i="7042"/>
  <c r="Q8" i="7042"/>
  <c r="R8" i="7042"/>
  <c r="K3" i="7042"/>
  <c r="L3" i="7042"/>
  <c r="N3" i="7042"/>
  <c r="K4" i="7042"/>
  <c r="L4" i="7042"/>
  <c r="N4" i="7042"/>
  <c r="K5" i="7042"/>
  <c r="L5" i="7042"/>
  <c r="N5" i="7042"/>
  <c r="K6" i="7042"/>
  <c r="L6" i="7042"/>
  <c r="N6" i="7042"/>
  <c r="K7" i="7042"/>
  <c r="L7" i="7042"/>
  <c r="N7" i="7042"/>
  <c r="K8" i="7042"/>
  <c r="L8" i="7042"/>
  <c r="N8" i="7042"/>
  <c r="R39" i="7043"/>
  <c r="Q39" i="7043"/>
  <c r="N39" i="7043"/>
  <c r="L39" i="7043"/>
  <c r="K39" i="7043"/>
  <c r="R38" i="7043"/>
  <c r="Q38" i="7043"/>
  <c r="N38" i="7043"/>
  <c r="L38" i="7043"/>
  <c r="K38" i="7043"/>
  <c r="R37" i="7043"/>
  <c r="Q37" i="7043"/>
  <c r="N37" i="7043"/>
  <c r="L37" i="7043"/>
  <c r="K37" i="7043"/>
  <c r="R36" i="7043"/>
  <c r="Q36" i="7043"/>
  <c r="N36" i="7043"/>
  <c r="L36" i="7043"/>
  <c r="K36" i="7043"/>
  <c r="R35" i="7043"/>
  <c r="Q35" i="7043"/>
  <c r="N35" i="7043"/>
  <c r="L35" i="7043"/>
  <c r="K35" i="7043"/>
  <c r="R34" i="7043"/>
  <c r="Q34" i="7043"/>
  <c r="N34" i="7043"/>
  <c r="L34" i="7043"/>
  <c r="K34" i="7043"/>
  <c r="R33" i="7043"/>
  <c r="Q33" i="7043"/>
  <c r="N33" i="7043"/>
  <c r="L33" i="7043"/>
  <c r="K33" i="7043"/>
  <c r="R32" i="7043"/>
  <c r="Q32" i="7043"/>
  <c r="N32" i="7043"/>
  <c r="L32" i="7043"/>
  <c r="K32" i="7043"/>
  <c r="R31" i="7043"/>
  <c r="Q31" i="7043"/>
  <c r="N31" i="7043"/>
  <c r="L31" i="7043"/>
  <c r="K31" i="7043"/>
  <c r="R30" i="7043"/>
  <c r="Q30" i="7043"/>
  <c r="N30" i="7043"/>
  <c r="L30" i="7043"/>
  <c r="K30" i="7043"/>
  <c r="R29" i="7043"/>
  <c r="Q29" i="7043"/>
  <c r="N29" i="7043"/>
  <c r="L29" i="7043"/>
  <c r="K29" i="7043"/>
  <c r="R28" i="7043"/>
  <c r="Q28" i="7043"/>
  <c r="N28" i="7043"/>
  <c r="L28" i="7043"/>
  <c r="K28" i="7043"/>
  <c r="R27" i="7043"/>
  <c r="Q27" i="7043"/>
  <c r="N27" i="7043"/>
  <c r="L27" i="7043"/>
  <c r="K27" i="7043"/>
  <c r="R26" i="7043"/>
  <c r="Q26" i="7043"/>
  <c r="N26" i="7043"/>
  <c r="L26" i="7043"/>
  <c r="K26" i="7043"/>
  <c r="R25" i="7043"/>
  <c r="Q25" i="7043"/>
  <c r="N25" i="7043"/>
  <c r="L25" i="7043"/>
  <c r="K25" i="7043"/>
  <c r="R24" i="7043"/>
  <c r="Q24" i="7043"/>
  <c r="N24" i="7043"/>
  <c r="L24" i="7043"/>
  <c r="K24" i="7043"/>
  <c r="R23" i="7043"/>
  <c r="Q23" i="7043"/>
  <c r="N23" i="7043"/>
  <c r="L23" i="7043"/>
  <c r="K23" i="7043"/>
  <c r="R22" i="7043"/>
  <c r="Q22" i="7043"/>
  <c r="N22" i="7043"/>
  <c r="L22" i="7043"/>
  <c r="K22" i="7043"/>
  <c r="R21" i="7043"/>
  <c r="Q21" i="7043"/>
  <c r="N21" i="7043"/>
  <c r="L21" i="7043"/>
  <c r="K21" i="7043"/>
  <c r="R20" i="7043"/>
  <c r="Q20" i="7043"/>
  <c r="N20" i="7043"/>
  <c r="L20" i="7043"/>
  <c r="K20" i="7043"/>
  <c r="R19" i="7043"/>
  <c r="Q19" i="7043"/>
  <c r="N19" i="7043"/>
  <c r="L19" i="7043"/>
  <c r="K19" i="7043"/>
  <c r="R18" i="7043"/>
  <c r="Q18" i="7043"/>
  <c r="N18" i="7043"/>
  <c r="L18" i="7043"/>
  <c r="K18" i="7043"/>
  <c r="R17" i="7043"/>
  <c r="Q17" i="7043"/>
  <c r="N17" i="7043"/>
  <c r="L17" i="7043"/>
  <c r="K17" i="7043"/>
  <c r="R16" i="7043"/>
  <c r="Q16" i="7043"/>
  <c r="N16" i="7043"/>
  <c r="L16" i="7043"/>
  <c r="K16" i="7043"/>
  <c r="R15" i="7043"/>
  <c r="Q15" i="7043"/>
  <c r="N15" i="7043"/>
  <c r="L15" i="7043"/>
  <c r="K15" i="7043"/>
  <c r="R14" i="7043"/>
  <c r="Q14" i="7043"/>
  <c r="N14" i="7043"/>
  <c r="L14" i="7043"/>
  <c r="K14" i="7043"/>
  <c r="R13" i="7043"/>
  <c r="Q13" i="7043"/>
  <c r="N13" i="7043"/>
  <c r="L13" i="7043"/>
  <c r="K13" i="7043"/>
  <c r="R12" i="7043"/>
  <c r="Q12" i="7043"/>
  <c r="N12" i="7043"/>
  <c r="L12" i="7043"/>
  <c r="K12" i="7043"/>
  <c r="R11" i="7043"/>
  <c r="Q11" i="7043"/>
  <c r="N11" i="7043"/>
  <c r="L11" i="7043"/>
  <c r="K11" i="7043"/>
  <c r="R10" i="7043"/>
  <c r="Q10" i="7043"/>
  <c r="N10" i="7043"/>
  <c r="L10" i="7043"/>
  <c r="K10" i="7043"/>
  <c r="R9" i="7043"/>
  <c r="Q9" i="7043"/>
  <c r="N9" i="7043"/>
  <c r="L9" i="7043"/>
  <c r="K9" i="7043"/>
  <c r="R8" i="7043"/>
  <c r="Q8" i="7043"/>
  <c r="N8" i="7043"/>
  <c r="L8" i="7043"/>
  <c r="K8" i="7043"/>
  <c r="R7" i="7043"/>
  <c r="Q7" i="7043"/>
  <c r="N7" i="7043"/>
  <c r="L7" i="7043"/>
  <c r="K7" i="7043"/>
  <c r="R6" i="7043"/>
  <c r="Q6" i="7043"/>
  <c r="N6" i="7043"/>
  <c r="L6" i="7043"/>
  <c r="K6" i="7043"/>
  <c r="R5" i="7043"/>
  <c r="Q5" i="7043"/>
  <c r="N5" i="7043"/>
  <c r="L5" i="7043"/>
  <c r="K5" i="7043"/>
  <c r="R4" i="7043"/>
  <c r="Q4" i="7043"/>
  <c r="O4" i="7043"/>
  <c r="N4" i="7043"/>
  <c r="L4" i="7043"/>
  <c r="K4" i="7043"/>
  <c r="N3" i="7043"/>
  <c r="L3" i="7043"/>
  <c r="K3" i="7043"/>
  <c r="S9" i="7044" l="1"/>
  <c r="AO24" i="7071"/>
  <c r="S8" i="7045"/>
  <c r="S9" i="7045" s="1"/>
  <c r="S10" i="7045" s="1"/>
  <c r="S11" i="7045" s="1"/>
  <c r="S12" i="7045" s="1"/>
  <c r="S13" i="7045" s="1"/>
  <c r="S14" i="7045" s="1"/>
  <c r="S15" i="7045" s="1"/>
  <c r="S16" i="7045" s="1"/>
  <c r="S17" i="7045" s="1"/>
  <c r="S18" i="7045" s="1"/>
  <c r="S19" i="7045" s="1"/>
  <c r="S20" i="7045" s="1"/>
  <c r="S21" i="7045" s="1"/>
  <c r="S22" i="7045" s="1"/>
  <c r="S23" i="7045" s="1"/>
  <c r="S24" i="7045" s="1"/>
  <c r="S25" i="7045" s="1"/>
  <c r="S26" i="7045" s="1"/>
  <c r="S27" i="7045" s="1"/>
  <c r="S28" i="7045" s="1"/>
  <c r="S29" i="7045" s="1"/>
  <c r="J3" i="7043"/>
  <c r="O5" i="7043"/>
  <c r="O6" i="7043" s="1"/>
  <c r="O7" i="7043" s="1"/>
  <c r="O8" i="7043" s="1"/>
  <c r="O9" i="7043" s="1"/>
  <c r="O10" i="7043" s="1"/>
  <c r="O11" i="7043" s="1"/>
  <c r="O12" i="7043" s="1"/>
  <c r="O13" i="7043" s="1"/>
  <c r="O14" i="7043" s="1"/>
  <c r="O15" i="7043" s="1"/>
  <c r="O16" i="7043" s="1"/>
  <c r="O17" i="7043" s="1"/>
  <c r="O18" i="7043" s="1"/>
  <c r="O19" i="7043" s="1"/>
  <c r="O20" i="7043" s="1"/>
  <c r="O21" i="7043" s="1"/>
  <c r="O22" i="7043" s="1"/>
  <c r="O23" i="7043" s="1"/>
  <c r="O24" i="7043" s="1"/>
  <c r="O25" i="7043" s="1"/>
  <c r="O26" i="7043" s="1"/>
  <c r="O27" i="7043" s="1"/>
  <c r="O28" i="7043" s="1"/>
  <c r="O29" i="7043" s="1"/>
  <c r="O30" i="7043" s="1"/>
  <c r="O31" i="7043" s="1"/>
  <c r="O32" i="7043" s="1"/>
  <c r="O33" i="7043" s="1"/>
  <c r="O34" i="7043" s="1"/>
  <c r="O35" i="7043" s="1"/>
  <c r="O36" i="7043" s="1"/>
  <c r="O37" i="7043" s="1"/>
  <c r="O38" i="7043" s="1"/>
  <c r="O39" i="7043" s="1"/>
  <c r="J8" i="7043"/>
  <c r="J12" i="7043"/>
  <c r="J16" i="7043"/>
  <c r="J20" i="7043"/>
  <c r="J24" i="7043"/>
  <c r="J28" i="7043"/>
  <c r="J32" i="7043"/>
  <c r="J36" i="7043"/>
  <c r="J5" i="7043"/>
  <c r="J9" i="7043"/>
  <c r="J13" i="7043"/>
  <c r="J17" i="7043"/>
  <c r="J21" i="7043"/>
  <c r="J25" i="7043"/>
  <c r="J29" i="7043"/>
  <c r="J33" i="7043"/>
  <c r="J37" i="7043"/>
  <c r="J6" i="7043"/>
  <c r="J10" i="7043"/>
  <c r="J14" i="7043"/>
  <c r="J18" i="7043"/>
  <c r="J22" i="7043"/>
  <c r="J26" i="7043"/>
  <c r="J30" i="7043"/>
  <c r="J34" i="7043"/>
  <c r="J38" i="7043"/>
  <c r="J4" i="7043"/>
  <c r="J7" i="7043"/>
  <c r="J11" i="7043"/>
  <c r="J15" i="7043"/>
  <c r="J19" i="7043"/>
  <c r="J23" i="7043"/>
  <c r="J27" i="7043"/>
  <c r="J31" i="7043"/>
  <c r="J35" i="7043"/>
  <c r="J39" i="7043"/>
  <c r="O4" i="7042"/>
  <c r="O5" i="7042" s="1"/>
  <c r="O6" i="7042" s="1"/>
  <c r="O7" i="7042" s="1"/>
  <c r="O8" i="7042" s="1"/>
  <c r="J7" i="7042"/>
  <c r="J6" i="7042"/>
  <c r="J5" i="7042"/>
  <c r="J8" i="7042"/>
  <c r="J4" i="7042"/>
  <c r="J3" i="7042"/>
  <c r="N2" i="7039"/>
  <c r="N3" i="7039"/>
  <c r="N4" i="7039"/>
  <c r="N5" i="7039"/>
  <c r="AL6" i="7039" s="1"/>
  <c r="N6" i="7039"/>
  <c r="N7" i="7039"/>
  <c r="N8" i="7039"/>
  <c r="N9" i="7039"/>
  <c r="AL10" i="7039" s="1"/>
  <c r="N10" i="7039"/>
  <c r="N11" i="7039"/>
  <c r="N12" i="7039"/>
  <c r="N13" i="7039"/>
  <c r="AO25" i="7071" l="1"/>
  <c r="AL13" i="7039"/>
  <c r="AL9" i="7039"/>
  <c r="AL5" i="7039"/>
  <c r="AL11" i="7039"/>
  <c r="AL7" i="7039"/>
  <c r="AL3" i="7039"/>
  <c r="AL4" i="7039"/>
  <c r="AL8" i="7039"/>
  <c r="AL12" i="7039"/>
  <c r="O2" i="7039"/>
  <c r="P2" i="7039"/>
  <c r="Q2" i="7039" s="1"/>
  <c r="AF2" i="7039"/>
  <c r="AG2" i="7039"/>
  <c r="AH2" i="7039"/>
  <c r="AI2" i="7039"/>
  <c r="P3" i="7039"/>
  <c r="O3" i="7039"/>
  <c r="AF3" i="7039"/>
  <c r="AG3" i="7039"/>
  <c r="AH3" i="7039"/>
  <c r="AI3" i="7039"/>
  <c r="AO3" i="7039"/>
  <c r="O4" i="7039"/>
  <c r="P4" i="7039"/>
  <c r="AF4" i="7039"/>
  <c r="AG4" i="7039"/>
  <c r="AH4" i="7039"/>
  <c r="AI4" i="7039"/>
  <c r="AO4" i="7039"/>
  <c r="P5" i="7039"/>
  <c r="O5" i="7039"/>
  <c r="AF5" i="7039"/>
  <c r="AG5" i="7039"/>
  <c r="AH5" i="7039"/>
  <c r="AI5" i="7039"/>
  <c r="AO5" i="7039"/>
  <c r="O6" i="7039"/>
  <c r="P6" i="7039"/>
  <c r="Q6" i="7039" s="1"/>
  <c r="AF6" i="7039"/>
  <c r="AG6" i="7039"/>
  <c r="AH6" i="7039"/>
  <c r="AI6" i="7039"/>
  <c r="AO6" i="7039"/>
  <c r="P7" i="7039"/>
  <c r="O7" i="7039"/>
  <c r="AF7" i="7039"/>
  <c r="AG7" i="7039"/>
  <c r="AH7" i="7039"/>
  <c r="AI7" i="7039"/>
  <c r="AO7" i="7039"/>
  <c r="O8" i="7039"/>
  <c r="P8" i="7039"/>
  <c r="AF8" i="7039"/>
  <c r="AG8" i="7039"/>
  <c r="AH8" i="7039"/>
  <c r="AI8" i="7039"/>
  <c r="AO8" i="7039"/>
  <c r="P9" i="7039"/>
  <c r="O9" i="7039"/>
  <c r="AF9" i="7039"/>
  <c r="AG9" i="7039"/>
  <c r="AH9" i="7039"/>
  <c r="AI9" i="7039"/>
  <c r="AO9" i="7039"/>
  <c r="O10" i="7039"/>
  <c r="P10" i="7039"/>
  <c r="Q10" i="7039" s="1"/>
  <c r="AF10" i="7039"/>
  <c r="AG10" i="7039"/>
  <c r="AH10" i="7039"/>
  <c r="AI10" i="7039"/>
  <c r="AO10" i="7039"/>
  <c r="P11" i="7039"/>
  <c r="O11" i="7039"/>
  <c r="AF11" i="7039"/>
  <c r="AG11" i="7039"/>
  <c r="AH11" i="7039"/>
  <c r="AI11" i="7039"/>
  <c r="AO11" i="7039"/>
  <c r="O12" i="7039"/>
  <c r="P12" i="7039"/>
  <c r="AF12" i="7039"/>
  <c r="AG12" i="7039"/>
  <c r="AH12" i="7039"/>
  <c r="AI12" i="7039"/>
  <c r="AO12" i="7039"/>
  <c r="P13" i="7039"/>
  <c r="O13" i="7039"/>
  <c r="AF13" i="7039"/>
  <c r="AG13" i="7039"/>
  <c r="AH13" i="7039"/>
  <c r="AI13" i="7039"/>
  <c r="AO13" i="7039"/>
  <c r="AO42" i="7041"/>
  <c r="AO41" i="7041"/>
  <c r="AO40" i="7041"/>
  <c r="AO39" i="7041"/>
  <c r="AL39" i="7041"/>
  <c r="AO38" i="7041"/>
  <c r="AO37" i="7041"/>
  <c r="AO36" i="7041"/>
  <c r="AO35" i="7041"/>
  <c r="AO34" i="7041"/>
  <c r="AO33" i="7041"/>
  <c r="AO32" i="7041"/>
  <c r="AO31" i="7041"/>
  <c r="AL31" i="7041"/>
  <c r="AO30" i="7041"/>
  <c r="AO29" i="7041"/>
  <c r="AO28" i="7041"/>
  <c r="AO27" i="7041"/>
  <c r="AO26" i="7041"/>
  <c r="AO25" i="7041"/>
  <c r="AO24" i="7041"/>
  <c r="AO23" i="7041"/>
  <c r="AO22" i="7041"/>
  <c r="AO21" i="7041"/>
  <c r="AO20" i="7041"/>
  <c r="AO19" i="7041"/>
  <c r="AO18" i="7041"/>
  <c r="AO17" i="7041"/>
  <c r="AO16" i="7041"/>
  <c r="AO15" i="7041"/>
  <c r="AO14" i="7041"/>
  <c r="AO13" i="7041"/>
  <c r="AF13" i="7041"/>
  <c r="AG13" i="7041"/>
  <c r="AH13" i="7041"/>
  <c r="AI13" i="7041"/>
  <c r="AF14" i="7041"/>
  <c r="AG14" i="7041"/>
  <c r="AH14" i="7041"/>
  <c r="AI14" i="7041"/>
  <c r="AF15" i="7041"/>
  <c r="AG15" i="7041"/>
  <c r="AH15" i="7041"/>
  <c r="AI15" i="7041"/>
  <c r="AF16" i="7041"/>
  <c r="AG16" i="7041"/>
  <c r="AH16" i="7041"/>
  <c r="AI16" i="7041"/>
  <c r="AF17" i="7041"/>
  <c r="AG17" i="7041"/>
  <c r="AH17" i="7041"/>
  <c r="AI17" i="7041"/>
  <c r="AF18" i="7041"/>
  <c r="AG18" i="7041"/>
  <c r="AH18" i="7041"/>
  <c r="AI18" i="7041"/>
  <c r="AF19" i="7041"/>
  <c r="AG19" i="7041"/>
  <c r="AH19" i="7041"/>
  <c r="AI19" i="7041"/>
  <c r="AI42" i="7041"/>
  <c r="AH42" i="7041"/>
  <c r="AG42" i="7041"/>
  <c r="AF42" i="7041"/>
  <c r="O42" i="7041"/>
  <c r="N42" i="7041"/>
  <c r="AI41" i="7041"/>
  <c r="AH41" i="7041"/>
  <c r="AG41" i="7041"/>
  <c r="AF41" i="7041"/>
  <c r="AE41" i="7041" s="1"/>
  <c r="O41" i="7041"/>
  <c r="N41" i="7041"/>
  <c r="AL42" i="7041" s="1"/>
  <c r="AI40" i="7041"/>
  <c r="AH40" i="7041"/>
  <c r="AG40" i="7041"/>
  <c r="AF40" i="7041"/>
  <c r="O40" i="7041"/>
  <c r="N40" i="7041"/>
  <c r="AL41" i="7041" s="1"/>
  <c r="AI39" i="7041"/>
  <c r="AH39" i="7041"/>
  <c r="AG39" i="7041"/>
  <c r="AF39" i="7041"/>
  <c r="O39" i="7041"/>
  <c r="N39" i="7041"/>
  <c r="AL40" i="7041" s="1"/>
  <c r="AI38" i="7041"/>
  <c r="AH38" i="7041"/>
  <c r="AG38" i="7041"/>
  <c r="AF38" i="7041"/>
  <c r="AE38" i="7041"/>
  <c r="O38" i="7041"/>
  <c r="N38" i="7041"/>
  <c r="AI37" i="7041"/>
  <c r="AH37" i="7041"/>
  <c r="AG37" i="7041"/>
  <c r="AF37" i="7041"/>
  <c r="O37" i="7041"/>
  <c r="N37" i="7041"/>
  <c r="AL38" i="7041" s="1"/>
  <c r="AI36" i="7041"/>
  <c r="AH36" i="7041"/>
  <c r="AG36" i="7041"/>
  <c r="AF36" i="7041"/>
  <c r="O36" i="7041"/>
  <c r="N36" i="7041"/>
  <c r="AL37" i="7041" s="1"/>
  <c r="AI35" i="7041"/>
  <c r="AH35" i="7041"/>
  <c r="AG35" i="7041"/>
  <c r="AF35" i="7041"/>
  <c r="O35" i="7041"/>
  <c r="N35" i="7041"/>
  <c r="AL35" i="7041" s="1"/>
  <c r="AI34" i="7041"/>
  <c r="AH34" i="7041"/>
  <c r="AG34" i="7041"/>
  <c r="AF34" i="7041"/>
  <c r="O34" i="7041"/>
  <c r="N34" i="7041"/>
  <c r="AL34" i="7041" s="1"/>
  <c r="AI33" i="7041"/>
  <c r="AH33" i="7041"/>
  <c r="AG33" i="7041"/>
  <c r="AF33" i="7041"/>
  <c r="AE33" i="7041"/>
  <c r="O33" i="7041"/>
  <c r="N33" i="7041"/>
  <c r="AI32" i="7041"/>
  <c r="AH32" i="7041"/>
  <c r="AG32" i="7041"/>
  <c r="AE32" i="7041" s="1"/>
  <c r="AF32" i="7041"/>
  <c r="O32" i="7041"/>
  <c r="N32" i="7041"/>
  <c r="AL33" i="7041" s="1"/>
  <c r="AI31" i="7041"/>
  <c r="AH31" i="7041"/>
  <c r="AG31" i="7041"/>
  <c r="AF31" i="7041"/>
  <c r="O31" i="7041"/>
  <c r="N31" i="7041"/>
  <c r="AL32" i="7041" s="1"/>
  <c r="AI30" i="7041"/>
  <c r="AH30" i="7041"/>
  <c r="AG30" i="7041"/>
  <c r="AF30" i="7041"/>
  <c r="AE30" i="7041"/>
  <c r="O30" i="7041"/>
  <c r="N30" i="7041"/>
  <c r="AI29" i="7041"/>
  <c r="AH29" i="7041"/>
  <c r="AG29" i="7041"/>
  <c r="AF29" i="7041"/>
  <c r="O29" i="7041"/>
  <c r="N29" i="7041"/>
  <c r="AL30" i="7041" s="1"/>
  <c r="AI28" i="7041"/>
  <c r="AH28" i="7041"/>
  <c r="AG28" i="7041"/>
  <c r="AF28" i="7041"/>
  <c r="O28" i="7041"/>
  <c r="N28" i="7041"/>
  <c r="AL29" i="7041" s="1"/>
  <c r="AI27" i="7041"/>
  <c r="AH27" i="7041"/>
  <c r="AG27" i="7041"/>
  <c r="AF27" i="7041"/>
  <c r="O27" i="7041"/>
  <c r="N27" i="7041"/>
  <c r="AL28" i="7041" s="1"/>
  <c r="AI26" i="7041"/>
  <c r="AH26" i="7041"/>
  <c r="AG26" i="7041"/>
  <c r="AF26" i="7041"/>
  <c r="O26" i="7041"/>
  <c r="N26" i="7041"/>
  <c r="AI25" i="7041"/>
  <c r="AH25" i="7041"/>
  <c r="AG25" i="7041"/>
  <c r="AF25" i="7041"/>
  <c r="O25" i="7041"/>
  <c r="N25" i="7041"/>
  <c r="AI24" i="7041"/>
  <c r="AH24" i="7041"/>
  <c r="AG24" i="7041"/>
  <c r="AF24" i="7041"/>
  <c r="O24" i="7041"/>
  <c r="N24" i="7041"/>
  <c r="AL25" i="7041" s="1"/>
  <c r="AI23" i="7041"/>
  <c r="AH23" i="7041"/>
  <c r="AG23" i="7041"/>
  <c r="AF23" i="7041"/>
  <c r="O23" i="7041"/>
  <c r="N23" i="7041"/>
  <c r="AL23" i="7041" s="1"/>
  <c r="AI22" i="7041"/>
  <c r="AH22" i="7041"/>
  <c r="AG22" i="7041"/>
  <c r="AF22" i="7041"/>
  <c r="O22" i="7041"/>
  <c r="N22" i="7041"/>
  <c r="AI21" i="7041"/>
  <c r="AH21" i="7041"/>
  <c r="AG21" i="7041"/>
  <c r="AF21" i="7041"/>
  <c r="O21" i="7041"/>
  <c r="N21" i="7041"/>
  <c r="AL22" i="7041" s="1"/>
  <c r="AI20" i="7041"/>
  <c r="AH20" i="7041"/>
  <c r="AG20" i="7041"/>
  <c r="AF20" i="7041"/>
  <c r="AE20" i="7041" s="1"/>
  <c r="O20" i="7041"/>
  <c r="N20" i="7041"/>
  <c r="AL21" i="7041" s="1"/>
  <c r="O19" i="7041"/>
  <c r="N19" i="7041"/>
  <c r="AL20" i="7041" s="1"/>
  <c r="O18" i="7041"/>
  <c r="N18" i="7041"/>
  <c r="AL19" i="7041" s="1"/>
  <c r="O17" i="7041"/>
  <c r="N17" i="7041"/>
  <c r="AL18" i="7041" s="1"/>
  <c r="O16" i="7041"/>
  <c r="N16" i="7041"/>
  <c r="AL17" i="7041" s="1"/>
  <c r="O15" i="7041"/>
  <c r="N15" i="7041"/>
  <c r="AL16" i="7041" s="1"/>
  <c r="O14" i="7041"/>
  <c r="N14" i="7041"/>
  <c r="O13" i="7041"/>
  <c r="N13" i="7041"/>
  <c r="AO12" i="7041"/>
  <c r="AI12" i="7041"/>
  <c r="AH12" i="7041"/>
  <c r="AG12" i="7041"/>
  <c r="AF12" i="7041"/>
  <c r="O12" i="7041"/>
  <c r="N12" i="7041"/>
  <c r="AO11" i="7041"/>
  <c r="AI11" i="7041"/>
  <c r="AH11" i="7041"/>
  <c r="AG11" i="7041"/>
  <c r="AF11" i="7041"/>
  <c r="O11" i="7041"/>
  <c r="N11" i="7041"/>
  <c r="AO10" i="7041"/>
  <c r="AI10" i="7041"/>
  <c r="AH10" i="7041"/>
  <c r="AG10" i="7041"/>
  <c r="AF10" i="7041"/>
  <c r="O10" i="7041"/>
  <c r="N10" i="7041"/>
  <c r="AO9" i="7041"/>
  <c r="AI9" i="7041"/>
  <c r="AH9" i="7041"/>
  <c r="AG9" i="7041"/>
  <c r="AF9" i="7041"/>
  <c r="O9" i="7041"/>
  <c r="N9" i="7041"/>
  <c r="AO8" i="7041"/>
  <c r="AI8" i="7041"/>
  <c r="AH8" i="7041"/>
  <c r="AG8" i="7041"/>
  <c r="AF8" i="7041"/>
  <c r="O8" i="7041"/>
  <c r="N8" i="7041"/>
  <c r="AO7" i="7041"/>
  <c r="AI7" i="7041"/>
  <c r="AH7" i="7041"/>
  <c r="AG7" i="7041"/>
  <c r="AF7" i="7041"/>
  <c r="O7" i="7041"/>
  <c r="N7" i="7041"/>
  <c r="AO6" i="7041"/>
  <c r="AI6" i="7041"/>
  <c r="AH6" i="7041"/>
  <c r="AG6" i="7041"/>
  <c r="AF6" i="7041"/>
  <c r="O6" i="7041"/>
  <c r="N6" i="7041"/>
  <c r="AO5" i="7041"/>
  <c r="AI5" i="7041"/>
  <c r="AH5" i="7041"/>
  <c r="AG5" i="7041"/>
  <c r="AF5" i="7041"/>
  <c r="O5" i="7041"/>
  <c r="N5" i="7041"/>
  <c r="AO4" i="7041"/>
  <c r="AI4" i="7041"/>
  <c r="AH4" i="7041"/>
  <c r="AG4" i="7041"/>
  <c r="AF4" i="7041"/>
  <c r="O4" i="7041"/>
  <c r="N4" i="7041"/>
  <c r="AO3" i="7041"/>
  <c r="AI3" i="7041"/>
  <c r="AH3" i="7041"/>
  <c r="AG3" i="7041"/>
  <c r="AF3" i="7041"/>
  <c r="O3" i="7041"/>
  <c r="N3" i="7041"/>
  <c r="B3" i="7041"/>
  <c r="AI2" i="7041"/>
  <c r="AH2" i="7041"/>
  <c r="AG2" i="7041"/>
  <c r="AF2" i="7041"/>
  <c r="O2" i="7041"/>
  <c r="N2" i="7041"/>
  <c r="B11" i="6911" s="1"/>
  <c r="B2" i="7041"/>
  <c r="P19" i="7041" s="1"/>
  <c r="W14" i="7038"/>
  <c r="V15" i="7038"/>
  <c r="W15" i="7038"/>
  <c r="W16" i="7038"/>
  <c r="W17" i="7038"/>
  <c r="W18" i="7038"/>
  <c r="W5" i="7040"/>
  <c r="W6" i="7040"/>
  <c r="S6" i="7040"/>
  <c r="R6" i="7040"/>
  <c r="Q6" i="7040"/>
  <c r="P6" i="7040"/>
  <c r="K6" i="7040"/>
  <c r="S5" i="7040"/>
  <c r="R5" i="7040"/>
  <c r="Q5" i="7040"/>
  <c r="P5" i="7040"/>
  <c r="K5" i="7040"/>
  <c r="V6" i="7040" s="1"/>
  <c r="S4" i="7040"/>
  <c r="R4" i="7040"/>
  <c r="Q4" i="7040"/>
  <c r="P4" i="7040"/>
  <c r="K4" i="7040"/>
  <c r="W8" i="7038"/>
  <c r="W9" i="7038"/>
  <c r="W10" i="7038"/>
  <c r="V11" i="7038"/>
  <c r="W11" i="7038"/>
  <c r="W12" i="7038"/>
  <c r="W13" i="7038"/>
  <c r="W6" i="7038"/>
  <c r="W7" i="7038"/>
  <c r="W5" i="7038"/>
  <c r="P8" i="7038"/>
  <c r="Q8" i="7038"/>
  <c r="R8" i="7038"/>
  <c r="S8" i="7038"/>
  <c r="P9" i="7038"/>
  <c r="Q9" i="7038"/>
  <c r="R9" i="7038"/>
  <c r="S9" i="7038"/>
  <c r="P10" i="7038"/>
  <c r="Q10" i="7038"/>
  <c r="R10" i="7038"/>
  <c r="S10" i="7038"/>
  <c r="P11" i="7038"/>
  <c r="Q11" i="7038"/>
  <c r="R11" i="7038"/>
  <c r="S11" i="7038"/>
  <c r="P12" i="7038"/>
  <c r="Q12" i="7038"/>
  <c r="R12" i="7038"/>
  <c r="S12" i="7038"/>
  <c r="P13" i="7038"/>
  <c r="Q13" i="7038"/>
  <c r="R13" i="7038"/>
  <c r="S13" i="7038"/>
  <c r="P14" i="7038"/>
  <c r="Q14" i="7038"/>
  <c r="R14" i="7038"/>
  <c r="S14" i="7038"/>
  <c r="P15" i="7038"/>
  <c r="Q15" i="7038"/>
  <c r="R15" i="7038"/>
  <c r="S15" i="7038"/>
  <c r="P16" i="7038"/>
  <c r="Q16" i="7038"/>
  <c r="R16" i="7038"/>
  <c r="S16" i="7038"/>
  <c r="P17" i="7038"/>
  <c r="Q17" i="7038"/>
  <c r="R17" i="7038"/>
  <c r="S17" i="7038"/>
  <c r="P18" i="7038"/>
  <c r="Q18" i="7038"/>
  <c r="R18" i="7038"/>
  <c r="S18" i="7038"/>
  <c r="P5" i="7038"/>
  <c r="Q5" i="7038"/>
  <c r="R5" i="7038"/>
  <c r="S5" i="7038"/>
  <c r="P6" i="7038"/>
  <c r="Q6" i="7038"/>
  <c r="R6" i="7038"/>
  <c r="S6" i="7038"/>
  <c r="P7" i="7038"/>
  <c r="Q7" i="7038"/>
  <c r="R7" i="7038"/>
  <c r="S7" i="7038"/>
  <c r="S4" i="7038"/>
  <c r="R4" i="7038"/>
  <c r="Q4" i="7038"/>
  <c r="P4" i="7038"/>
  <c r="K4" i="7038"/>
  <c r="B31" i="6911" s="1"/>
  <c r="K5" i="7038"/>
  <c r="V6" i="7038" s="1"/>
  <c r="K6" i="7038"/>
  <c r="K7" i="7038"/>
  <c r="K8" i="7038"/>
  <c r="K9" i="7038"/>
  <c r="V10" i="7038" s="1"/>
  <c r="K10" i="7038"/>
  <c r="K11" i="7038"/>
  <c r="K12" i="7038"/>
  <c r="K13" i="7038"/>
  <c r="V14" i="7038" s="1"/>
  <c r="K14" i="7038"/>
  <c r="K15" i="7038"/>
  <c r="V16" i="7038" s="1"/>
  <c r="K16" i="7038"/>
  <c r="K17" i="7038"/>
  <c r="V17" i="7038" s="1"/>
  <c r="K18" i="7038"/>
  <c r="P14" i="7041" l="1"/>
  <c r="AL15" i="7041"/>
  <c r="AL27" i="7041"/>
  <c r="V9" i="7038"/>
  <c r="P6" i="7041"/>
  <c r="V8" i="7038"/>
  <c r="O7" i="7038"/>
  <c r="V18" i="7038"/>
  <c r="P13" i="7041"/>
  <c r="AE19" i="7041"/>
  <c r="AL13" i="7041"/>
  <c r="V7" i="7038"/>
  <c r="AE2" i="7041"/>
  <c r="P4" i="7041"/>
  <c r="P31" i="7041"/>
  <c r="Q31" i="7041" s="1"/>
  <c r="AN31" i="7041" s="1"/>
  <c r="AE35" i="7041"/>
  <c r="P39" i="7041"/>
  <c r="Q39" i="7041" s="1"/>
  <c r="AN39" i="7041" s="1"/>
  <c r="AL24" i="7041"/>
  <c r="AL36" i="7041"/>
  <c r="P25" i="7041"/>
  <c r="Q25" i="7041" s="1"/>
  <c r="AL14" i="7041"/>
  <c r="AL26" i="7041"/>
  <c r="V13" i="7038"/>
  <c r="O6" i="7038"/>
  <c r="V12" i="7038"/>
  <c r="AL6" i="7041"/>
  <c r="AE18" i="7041"/>
  <c r="AO26" i="7071"/>
  <c r="AE10" i="7039"/>
  <c r="AE6" i="7039"/>
  <c r="AE2" i="7039"/>
  <c r="Q11" i="7039"/>
  <c r="Q13" i="7039"/>
  <c r="AE11" i="7039"/>
  <c r="Q9" i="7039"/>
  <c r="AN10" i="7039" s="1"/>
  <c r="Q5" i="7039"/>
  <c r="AN6" i="7039" s="1"/>
  <c r="AE3" i="7039"/>
  <c r="AE13" i="7039"/>
  <c r="Q12" i="7039"/>
  <c r="AN11" i="7039"/>
  <c r="AE9" i="7039"/>
  <c r="Q8" i="7039"/>
  <c r="Q7" i="7039"/>
  <c r="AN7" i="7039" s="1"/>
  <c r="AE5" i="7039"/>
  <c r="Q4" i="7039"/>
  <c r="Q3" i="7039"/>
  <c r="AN3" i="7039" s="1"/>
  <c r="AJ3" i="7039" s="1"/>
  <c r="AE7" i="7039"/>
  <c r="AE12" i="7039"/>
  <c r="AE8" i="7039"/>
  <c r="AE4" i="7039"/>
  <c r="AL4" i="7041"/>
  <c r="AE34" i="7041"/>
  <c r="P3" i="7041"/>
  <c r="Q3" i="7041" s="1"/>
  <c r="AL8" i="7041"/>
  <c r="AE9" i="7041"/>
  <c r="AL9" i="7041"/>
  <c r="AE28" i="7041"/>
  <c r="AE26" i="7041"/>
  <c r="P5" i="7041"/>
  <c r="Q5" i="7041" s="1"/>
  <c r="AL10" i="7041"/>
  <c r="AE11" i="7041"/>
  <c r="AE22" i="7041"/>
  <c r="Q4" i="7041"/>
  <c r="AE7" i="7041"/>
  <c r="Q13" i="7041"/>
  <c r="Q14" i="7041"/>
  <c r="AN14" i="7041" s="1"/>
  <c r="AE24" i="7041"/>
  <c r="AE29" i="7041"/>
  <c r="AE3" i="7041"/>
  <c r="AL11" i="7041"/>
  <c r="Q19" i="7041"/>
  <c r="AE21" i="7041"/>
  <c r="AE5" i="7041"/>
  <c r="AE6" i="7041"/>
  <c r="AE31" i="7041"/>
  <c r="AE37" i="7041"/>
  <c r="AE15" i="7041"/>
  <c r="Q6" i="7041"/>
  <c r="AE36" i="7041"/>
  <c r="AE8" i="7041"/>
  <c r="AE10" i="7041"/>
  <c r="AE12" i="7041"/>
  <c r="AE23" i="7041"/>
  <c r="AE42" i="7041"/>
  <c r="AE17" i="7041"/>
  <c r="AE13" i="7041"/>
  <c r="AL3" i="7041"/>
  <c r="P2" i="7041"/>
  <c r="Q2" i="7041" s="1"/>
  <c r="P24" i="7041"/>
  <c r="Q24" i="7041" s="1"/>
  <c r="P42" i="7041"/>
  <c r="Q42" i="7041" s="1"/>
  <c r="AN42" i="7041" s="1"/>
  <c r="P36" i="7041"/>
  <c r="Q36" i="7041" s="1"/>
  <c r="P29" i="7041"/>
  <c r="Q29" i="7041" s="1"/>
  <c r="P17" i="7041"/>
  <c r="Q17" i="7041" s="1"/>
  <c r="AN17" i="7041" s="1"/>
  <c r="P34" i="7041"/>
  <c r="Q34" i="7041" s="1"/>
  <c r="AN34" i="7041" s="1"/>
  <c r="P21" i="7041"/>
  <c r="Q21" i="7041" s="1"/>
  <c r="P16" i="7041"/>
  <c r="Q16" i="7041" s="1"/>
  <c r="AN16" i="7041" s="1"/>
  <c r="P40" i="7041"/>
  <c r="Q40" i="7041" s="1"/>
  <c r="P27" i="7041"/>
  <c r="Q27" i="7041" s="1"/>
  <c r="AE4" i="7041"/>
  <c r="AL7" i="7041"/>
  <c r="P9" i="7041"/>
  <c r="Q9" i="7041" s="1"/>
  <c r="P11" i="7041"/>
  <c r="Q11" i="7041" s="1"/>
  <c r="P12" i="7041"/>
  <c r="Q12" i="7041" s="1"/>
  <c r="P32" i="7041"/>
  <c r="Q32" i="7041" s="1"/>
  <c r="P18" i="7041"/>
  <c r="Q18" i="7041" s="1"/>
  <c r="AN18" i="7041" s="1"/>
  <c r="P30" i="7041"/>
  <c r="Q30" i="7041" s="1"/>
  <c r="AN30" i="7041" s="1"/>
  <c r="P38" i="7041"/>
  <c r="Q38" i="7041" s="1"/>
  <c r="AL5" i="7041"/>
  <c r="P7" i="7041"/>
  <c r="Q7" i="7041" s="1"/>
  <c r="AN7" i="7041" s="1"/>
  <c r="P8" i="7041"/>
  <c r="Q8" i="7041" s="1"/>
  <c r="P10" i="7041"/>
  <c r="Q10" i="7041" s="1"/>
  <c r="AL12" i="7041"/>
  <c r="AE16" i="7041"/>
  <c r="P23" i="7041"/>
  <c r="Q23" i="7041" s="1"/>
  <c r="AN23" i="7041" s="1"/>
  <c r="AE27" i="7041"/>
  <c r="P37" i="7041"/>
  <c r="Q37" i="7041" s="1"/>
  <c r="AN37" i="7041" s="1"/>
  <c r="AE40" i="7041"/>
  <c r="P26" i="7041"/>
  <c r="Q26" i="7041" s="1"/>
  <c r="AN26" i="7041" s="1"/>
  <c r="P15" i="7041"/>
  <c r="Q15" i="7041" s="1"/>
  <c r="P20" i="7041"/>
  <c r="Q20" i="7041" s="1"/>
  <c r="P33" i="7041"/>
  <c r="Q33" i="7041" s="1"/>
  <c r="AN33" i="7041" s="1"/>
  <c r="AE14" i="7041"/>
  <c r="P22" i="7041"/>
  <c r="Q22" i="7041" s="1"/>
  <c r="AN22" i="7041" s="1"/>
  <c r="AE25" i="7041"/>
  <c r="P28" i="7041"/>
  <c r="Q28" i="7041" s="1"/>
  <c r="P35" i="7041"/>
  <c r="Q35" i="7041" s="1"/>
  <c r="AN35" i="7041" s="1"/>
  <c r="AE39" i="7041"/>
  <c r="P41" i="7041"/>
  <c r="Q41" i="7041" s="1"/>
  <c r="V5" i="7038"/>
  <c r="T5" i="7038" s="1"/>
  <c r="T6" i="7038" s="1"/>
  <c r="T7" i="7038" s="1"/>
  <c r="T8" i="7038" s="1"/>
  <c r="T9" i="7038" s="1"/>
  <c r="T10" i="7038" s="1"/>
  <c r="T11" i="7038" s="1"/>
  <c r="T12" i="7038" s="1"/>
  <c r="T13" i="7038" s="1"/>
  <c r="T14" i="7038" s="1"/>
  <c r="T15" i="7038" s="1"/>
  <c r="T16" i="7038" s="1"/>
  <c r="T17" i="7038" s="1"/>
  <c r="T18" i="7038" s="1"/>
  <c r="O5" i="7038"/>
  <c r="O18" i="7038"/>
  <c r="O17" i="7038"/>
  <c r="O16" i="7038"/>
  <c r="O15" i="7038"/>
  <c r="O14" i="7038"/>
  <c r="O13" i="7038"/>
  <c r="O12" i="7038"/>
  <c r="O11" i="7038"/>
  <c r="O10" i="7038"/>
  <c r="O9" i="7038"/>
  <c r="O8" i="7038"/>
  <c r="V5" i="7040"/>
  <c r="T5" i="7040"/>
  <c r="T6" i="7040" s="1"/>
  <c r="O6" i="7040"/>
  <c r="O4" i="7040"/>
  <c r="O5" i="7040"/>
  <c r="O4" i="7038"/>
  <c r="B10" i="6911"/>
  <c r="Y18" i="7034"/>
  <c r="Y19" i="7034"/>
  <c r="Y20" i="7034"/>
  <c r="Y21" i="7034"/>
  <c r="Y22" i="7034"/>
  <c r="Y23" i="7034"/>
  <c r="Y24" i="7034"/>
  <c r="Y25" i="7034"/>
  <c r="Y4" i="7035"/>
  <c r="Y5" i="7035"/>
  <c r="Y6" i="7035"/>
  <c r="X7" i="7035"/>
  <c r="Y7" i="7035"/>
  <c r="U7" i="7035"/>
  <c r="T7" i="7035"/>
  <c r="S7" i="7035"/>
  <c r="R7" i="7035"/>
  <c r="U6" i="7035"/>
  <c r="T6" i="7035"/>
  <c r="S6" i="7035"/>
  <c r="Q6" i="7035" s="1"/>
  <c r="R6" i="7035"/>
  <c r="N6" i="7035"/>
  <c r="U5" i="7035"/>
  <c r="T5" i="7035"/>
  <c r="S5" i="7035"/>
  <c r="R5" i="7035"/>
  <c r="Q5" i="7035"/>
  <c r="N5" i="7035"/>
  <c r="U4" i="7035"/>
  <c r="T4" i="7035"/>
  <c r="S4" i="7035"/>
  <c r="R4" i="7035"/>
  <c r="N4" i="7035"/>
  <c r="X5" i="7035" s="1"/>
  <c r="U3" i="7035"/>
  <c r="T3" i="7035"/>
  <c r="S3" i="7035"/>
  <c r="R3" i="7035"/>
  <c r="N3" i="7035"/>
  <c r="R10" i="7034"/>
  <c r="S10" i="7034"/>
  <c r="T10" i="7034"/>
  <c r="U10" i="7034"/>
  <c r="Y10" i="7034"/>
  <c r="R11" i="7034"/>
  <c r="S11" i="7034"/>
  <c r="T11" i="7034"/>
  <c r="U11" i="7034"/>
  <c r="Y11" i="7034"/>
  <c r="R12" i="7034"/>
  <c r="S12" i="7034"/>
  <c r="T12" i="7034"/>
  <c r="U12" i="7034"/>
  <c r="Y12" i="7034"/>
  <c r="R13" i="7034"/>
  <c r="S13" i="7034"/>
  <c r="T13" i="7034"/>
  <c r="U13" i="7034"/>
  <c r="Y13" i="7034"/>
  <c r="R14" i="7034"/>
  <c r="S14" i="7034"/>
  <c r="T14" i="7034"/>
  <c r="U14" i="7034"/>
  <c r="Y14" i="7034"/>
  <c r="R15" i="7034"/>
  <c r="S15" i="7034"/>
  <c r="T15" i="7034"/>
  <c r="U15" i="7034"/>
  <c r="Y15" i="7034"/>
  <c r="R16" i="7034"/>
  <c r="S16" i="7034"/>
  <c r="T16" i="7034"/>
  <c r="U16" i="7034"/>
  <c r="Y16" i="7034"/>
  <c r="R17" i="7034"/>
  <c r="S17" i="7034"/>
  <c r="T17" i="7034"/>
  <c r="U17" i="7034"/>
  <c r="Y17" i="7034"/>
  <c r="R18" i="7034"/>
  <c r="S18" i="7034"/>
  <c r="T18" i="7034"/>
  <c r="U18" i="7034"/>
  <c r="R19" i="7034"/>
  <c r="S19" i="7034"/>
  <c r="T19" i="7034"/>
  <c r="U19" i="7034"/>
  <c r="R20" i="7034"/>
  <c r="S20" i="7034"/>
  <c r="T20" i="7034"/>
  <c r="U20" i="7034"/>
  <c r="R21" i="7034"/>
  <c r="S21" i="7034"/>
  <c r="T21" i="7034"/>
  <c r="U21" i="7034"/>
  <c r="R22" i="7034"/>
  <c r="S22" i="7034"/>
  <c r="T22" i="7034"/>
  <c r="U22" i="7034"/>
  <c r="R23" i="7034"/>
  <c r="S23" i="7034"/>
  <c r="T23" i="7034"/>
  <c r="U23" i="7034"/>
  <c r="R24" i="7034"/>
  <c r="S24" i="7034"/>
  <c r="T24" i="7034"/>
  <c r="U24" i="7034"/>
  <c r="R25" i="7034"/>
  <c r="S25" i="7034"/>
  <c r="T25" i="7034"/>
  <c r="U25" i="7034"/>
  <c r="Y5" i="7034"/>
  <c r="Y6" i="7034"/>
  <c r="Y7" i="7034"/>
  <c r="Y8" i="7034"/>
  <c r="Y9" i="7034"/>
  <c r="R4" i="7034"/>
  <c r="S4" i="7034"/>
  <c r="T4" i="7034"/>
  <c r="U4" i="7034"/>
  <c r="R5" i="7034"/>
  <c r="S5" i="7034"/>
  <c r="T5" i="7034"/>
  <c r="U5" i="7034"/>
  <c r="R6" i="7034"/>
  <c r="S6" i="7034"/>
  <c r="T6" i="7034"/>
  <c r="U6" i="7034"/>
  <c r="R7" i="7034"/>
  <c r="S7" i="7034"/>
  <c r="T7" i="7034"/>
  <c r="U7" i="7034"/>
  <c r="R8" i="7034"/>
  <c r="S8" i="7034"/>
  <c r="T8" i="7034"/>
  <c r="U8" i="7034"/>
  <c r="R9" i="7034"/>
  <c r="S9" i="7034"/>
  <c r="T9" i="7034"/>
  <c r="U9" i="7034"/>
  <c r="U3" i="7034"/>
  <c r="T3" i="7034"/>
  <c r="S3" i="7034"/>
  <c r="Y4" i="7034"/>
  <c r="R3" i="7034"/>
  <c r="N3" i="7034"/>
  <c r="B30" i="6911" s="1"/>
  <c r="N4" i="7034"/>
  <c r="N5" i="7034"/>
  <c r="N6" i="7034"/>
  <c r="N7" i="7034"/>
  <c r="N8" i="7034"/>
  <c r="N9" i="7034"/>
  <c r="N10" i="7034"/>
  <c r="X10" i="7034" s="1"/>
  <c r="N11" i="7034"/>
  <c r="N12" i="7034"/>
  <c r="N13" i="7034"/>
  <c r="N14" i="7034"/>
  <c r="X14" i="7034" s="1"/>
  <c r="N15" i="7034"/>
  <c r="N16" i="7034"/>
  <c r="N17" i="7034"/>
  <c r="N18" i="7034"/>
  <c r="N19" i="7034"/>
  <c r="N20" i="7034"/>
  <c r="N21" i="7034"/>
  <c r="N22" i="7034"/>
  <c r="N23" i="7034"/>
  <c r="N24" i="7034"/>
  <c r="N25" i="7034"/>
  <c r="X25" i="7034" s="1"/>
  <c r="AN27" i="7041" l="1"/>
  <c r="AN28" i="7041"/>
  <c r="AN40" i="7041"/>
  <c r="AN24" i="7041"/>
  <c r="X6" i="7035"/>
  <c r="AN41" i="7041"/>
  <c r="X24" i="7034"/>
  <c r="X20" i="7034"/>
  <c r="Q8" i="7034"/>
  <c r="Q6" i="7034"/>
  <c r="AN15" i="7041"/>
  <c r="AN38" i="7041"/>
  <c r="AN21" i="7041"/>
  <c r="AN36" i="7041"/>
  <c r="AN13" i="7041"/>
  <c r="AN4" i="7041"/>
  <c r="AN25" i="7041"/>
  <c r="AN19" i="7041"/>
  <c r="AN20" i="7041"/>
  <c r="AN32" i="7041"/>
  <c r="AN29" i="7041"/>
  <c r="AO27" i="7071"/>
  <c r="AN8" i="7039"/>
  <c r="AN12" i="7039"/>
  <c r="AN13" i="7039"/>
  <c r="AN9" i="7039"/>
  <c r="AN4" i="7039"/>
  <c r="AJ4" i="7039" s="1"/>
  <c r="AN5" i="7039"/>
  <c r="AN3" i="7041"/>
  <c r="AJ3" i="7041" s="1"/>
  <c r="AJ4" i="7041" s="1"/>
  <c r="AJ5" i="7041" s="1"/>
  <c r="AN5" i="7041"/>
  <c r="AN8" i="7041"/>
  <c r="AN10" i="7041"/>
  <c r="AN12" i="7041"/>
  <c r="AN6" i="7041"/>
  <c r="AN11" i="7041"/>
  <c r="AN9" i="7041"/>
  <c r="X19" i="7034"/>
  <c r="X18" i="7034"/>
  <c r="Q13" i="7034"/>
  <c r="X23" i="7034"/>
  <c r="X7" i="7034"/>
  <c r="Q5" i="7034"/>
  <c r="X22" i="7034"/>
  <c r="Q9" i="7034"/>
  <c r="X21" i="7034"/>
  <c r="X17" i="7034"/>
  <c r="X13" i="7034"/>
  <c r="X5" i="7034"/>
  <c r="X16" i="7034"/>
  <c r="X12" i="7034"/>
  <c r="X8" i="7034"/>
  <c r="X4" i="7034"/>
  <c r="V4" i="7034" s="1"/>
  <c r="V5" i="7034" s="1"/>
  <c r="V6" i="7034" s="1"/>
  <c r="Q3" i="7034"/>
  <c r="Q17" i="7034"/>
  <c r="X11" i="7034"/>
  <c r="X6" i="7034"/>
  <c r="Q4" i="7034"/>
  <c r="X9" i="7034"/>
  <c r="Q18" i="7034"/>
  <c r="X15" i="7034"/>
  <c r="Q20" i="7034"/>
  <c r="Q15" i="7034"/>
  <c r="Q11" i="7034"/>
  <c r="Q25" i="7034"/>
  <c r="Q23" i="7034"/>
  <c r="Q21" i="7034"/>
  <c r="Q19" i="7034"/>
  <c r="Q10" i="7034"/>
  <c r="Q22" i="7034"/>
  <c r="Q7" i="7034"/>
  <c r="Q24" i="7034"/>
  <c r="Q16" i="7034"/>
  <c r="Q14" i="7034"/>
  <c r="Q12" i="7034"/>
  <c r="X4" i="7035"/>
  <c r="Q3" i="7035"/>
  <c r="Q4" i="7035"/>
  <c r="Q7" i="7035"/>
  <c r="B29" i="6911"/>
  <c r="X4" i="7032"/>
  <c r="Y4" i="7032"/>
  <c r="X5" i="7032"/>
  <c r="Y5" i="7032"/>
  <c r="X14" i="7033"/>
  <c r="Y14" i="7033"/>
  <c r="X15" i="7033"/>
  <c r="Y15" i="7033"/>
  <c r="X16" i="7033"/>
  <c r="Y16" i="7033"/>
  <c r="T16" i="7033"/>
  <c r="S16" i="7033"/>
  <c r="R16" i="7033"/>
  <c r="T15" i="7033"/>
  <c r="S15" i="7033"/>
  <c r="R15" i="7033"/>
  <c r="T14" i="7033"/>
  <c r="S14" i="7033"/>
  <c r="R14" i="7033"/>
  <c r="Y13" i="7033"/>
  <c r="X13" i="7033"/>
  <c r="T13" i="7033"/>
  <c r="S13" i="7033"/>
  <c r="R13" i="7033"/>
  <c r="Y12" i="7033"/>
  <c r="X12" i="7033"/>
  <c r="T12" i="7033"/>
  <c r="S12" i="7033"/>
  <c r="R12" i="7033"/>
  <c r="Y11" i="7033"/>
  <c r="X11" i="7033"/>
  <c r="T11" i="7033"/>
  <c r="S11" i="7033"/>
  <c r="R11" i="7033"/>
  <c r="Y10" i="7033"/>
  <c r="X10" i="7033"/>
  <c r="T10" i="7033"/>
  <c r="S10" i="7033"/>
  <c r="R10" i="7033"/>
  <c r="Y9" i="7033"/>
  <c r="X9" i="7033"/>
  <c r="T9" i="7033"/>
  <c r="S9" i="7033"/>
  <c r="R9" i="7033"/>
  <c r="Y8" i="7033"/>
  <c r="X8" i="7033"/>
  <c r="T8" i="7033"/>
  <c r="S8" i="7033"/>
  <c r="R8" i="7033"/>
  <c r="Y7" i="7033"/>
  <c r="X7" i="7033"/>
  <c r="T7" i="7033"/>
  <c r="S7" i="7033"/>
  <c r="R7" i="7033"/>
  <c r="Y6" i="7033"/>
  <c r="X6" i="7033"/>
  <c r="T6" i="7033"/>
  <c r="S6" i="7033"/>
  <c r="R6" i="7033"/>
  <c r="Y5" i="7033"/>
  <c r="X5" i="7033"/>
  <c r="T5" i="7033"/>
  <c r="S5" i="7033"/>
  <c r="R5" i="7033"/>
  <c r="Y4" i="7033"/>
  <c r="X4" i="7033"/>
  <c r="T4" i="7033"/>
  <c r="S4" i="7033"/>
  <c r="R4" i="7033"/>
  <c r="T3" i="7033"/>
  <c r="S3" i="7033"/>
  <c r="R3" i="7033"/>
  <c r="R3" i="7032"/>
  <c r="S3" i="7032"/>
  <c r="T3" i="7032"/>
  <c r="R4" i="7032"/>
  <c r="S4" i="7032"/>
  <c r="T4" i="7032"/>
  <c r="R5" i="7032"/>
  <c r="S5" i="7032"/>
  <c r="T5" i="7032"/>
  <c r="V7" i="7034" l="1"/>
  <c r="V8" i="7034" s="1"/>
  <c r="V9" i="7034" s="1"/>
  <c r="V10" i="7034" s="1"/>
  <c r="V11" i="7034" s="1"/>
  <c r="V12" i="7034" s="1"/>
  <c r="V13" i="7034" s="1"/>
  <c r="V14" i="7034" s="1"/>
  <c r="V15" i="7034" s="1"/>
  <c r="V16" i="7034" s="1"/>
  <c r="V17" i="7034" s="1"/>
  <c r="V18" i="7034" s="1"/>
  <c r="V19" i="7034" s="1"/>
  <c r="V20" i="7034" s="1"/>
  <c r="V21" i="7034" s="1"/>
  <c r="V22" i="7034" s="1"/>
  <c r="V23" i="7034" s="1"/>
  <c r="V24" i="7034" s="1"/>
  <c r="V25" i="7034" s="1"/>
  <c r="AO28" i="7071"/>
  <c r="AJ5" i="7039"/>
  <c r="AJ6" i="7039" s="1"/>
  <c r="AJ7" i="7039" s="1"/>
  <c r="AJ8" i="7039" s="1"/>
  <c r="AJ9" i="7039" s="1"/>
  <c r="AJ10" i="7039" s="1"/>
  <c r="AJ11" i="7039" s="1"/>
  <c r="AJ12" i="7039" s="1"/>
  <c r="AJ13" i="7039" s="1"/>
  <c r="AJ6" i="7041"/>
  <c r="AJ7" i="7041" s="1"/>
  <c r="AJ8" i="7041" s="1"/>
  <c r="AJ9" i="7041" s="1"/>
  <c r="AJ10" i="7041" s="1"/>
  <c r="AJ11" i="7041" s="1"/>
  <c r="AJ12" i="7041" s="1"/>
  <c r="AJ13" i="7041" s="1"/>
  <c r="AJ14" i="7041" s="1"/>
  <c r="AJ15" i="7041" s="1"/>
  <c r="AJ16" i="7041" s="1"/>
  <c r="AJ17" i="7041" s="1"/>
  <c r="AJ18" i="7041" s="1"/>
  <c r="AJ19" i="7041" s="1"/>
  <c r="AJ20" i="7041" s="1"/>
  <c r="AJ21" i="7041" s="1"/>
  <c r="AJ22" i="7041" s="1"/>
  <c r="AJ23" i="7041" s="1"/>
  <c r="AJ24" i="7041" s="1"/>
  <c r="AJ25" i="7041" s="1"/>
  <c r="AJ26" i="7041" s="1"/>
  <c r="AJ27" i="7041" s="1"/>
  <c r="AJ28" i="7041" s="1"/>
  <c r="AJ29" i="7041" s="1"/>
  <c r="AJ30" i="7041" s="1"/>
  <c r="AJ31" i="7041" s="1"/>
  <c r="AJ32" i="7041" s="1"/>
  <c r="AJ33" i="7041" s="1"/>
  <c r="AJ34" i="7041" s="1"/>
  <c r="AJ35" i="7041" s="1"/>
  <c r="AJ36" i="7041" s="1"/>
  <c r="AJ37" i="7041" s="1"/>
  <c r="AJ38" i="7041" s="1"/>
  <c r="AJ39" i="7041" s="1"/>
  <c r="AJ40" i="7041" s="1"/>
  <c r="AJ41" i="7041" s="1"/>
  <c r="AJ42" i="7041" s="1"/>
  <c r="V4" i="7035"/>
  <c r="V5" i="7035" s="1"/>
  <c r="V6" i="7035" s="1"/>
  <c r="V7" i="7035" s="1"/>
  <c r="V4" i="7033"/>
  <c r="V5" i="7033" s="1"/>
  <c r="V6" i="7033" s="1"/>
  <c r="V7" i="7033" s="1"/>
  <c r="V8" i="7033" s="1"/>
  <c r="V9" i="7033" s="1"/>
  <c r="V10" i="7033" s="1"/>
  <c r="V11" i="7033" s="1"/>
  <c r="V12" i="7033" s="1"/>
  <c r="V13" i="7033" s="1"/>
  <c r="V14" i="7033" s="1"/>
  <c r="V15" i="7033" s="1"/>
  <c r="V16" i="7033" s="1"/>
  <c r="V4" i="7032"/>
  <c r="V5" i="7032" s="1"/>
  <c r="Y16" i="7031"/>
  <c r="Z16" i="7031"/>
  <c r="Y17" i="7031"/>
  <c r="Z17" i="7031"/>
  <c r="Y18" i="7031"/>
  <c r="Z18" i="7031"/>
  <c r="Y19" i="7031"/>
  <c r="Z19" i="7031"/>
  <c r="Y20" i="7031"/>
  <c r="Z20" i="7031"/>
  <c r="Y21" i="7031"/>
  <c r="Z21" i="7031"/>
  <c r="Y22" i="7031"/>
  <c r="Z22" i="7031"/>
  <c r="Y23" i="7031"/>
  <c r="Z23" i="7031"/>
  <c r="Y24" i="7031"/>
  <c r="Z24" i="7031"/>
  <c r="Y25" i="7031"/>
  <c r="Z25" i="7031"/>
  <c r="Y26" i="7031"/>
  <c r="Z26" i="7031"/>
  <c r="Y27" i="7031"/>
  <c r="Z27" i="7031"/>
  <c r="Y28" i="7031"/>
  <c r="Z28" i="7031"/>
  <c r="Y29" i="7031"/>
  <c r="Z29" i="7031"/>
  <c r="Y30" i="7031"/>
  <c r="Z30" i="7031"/>
  <c r="Y31" i="7031"/>
  <c r="Z31" i="7031"/>
  <c r="Y32" i="7031"/>
  <c r="Z32" i="7031"/>
  <c r="Y33" i="7031"/>
  <c r="Z33" i="7031"/>
  <c r="Y34" i="7031"/>
  <c r="Z34" i="7031"/>
  <c r="Y35" i="7031"/>
  <c r="Z35" i="7031"/>
  <c r="Y36" i="7031"/>
  <c r="Z36" i="7031"/>
  <c r="Y37" i="7031"/>
  <c r="Z37" i="7031"/>
  <c r="Z8" i="7030"/>
  <c r="Y8" i="7030"/>
  <c r="Z7" i="7030"/>
  <c r="Y7" i="7030"/>
  <c r="Z6" i="7030"/>
  <c r="Y6" i="7030"/>
  <c r="Z5" i="7030"/>
  <c r="Y5" i="7030"/>
  <c r="Z4" i="7030"/>
  <c r="Y4" i="7030"/>
  <c r="Z3" i="7030"/>
  <c r="Y3" i="7030"/>
  <c r="B9" i="6911"/>
  <c r="V37" i="7031"/>
  <c r="U37" i="7031"/>
  <c r="T37" i="7031"/>
  <c r="S37" i="7031"/>
  <c r="U36" i="7031"/>
  <c r="T36" i="7031"/>
  <c r="S36" i="7031"/>
  <c r="U35" i="7031"/>
  <c r="T35" i="7031"/>
  <c r="S35" i="7031"/>
  <c r="U34" i="7031"/>
  <c r="T34" i="7031"/>
  <c r="S34" i="7031"/>
  <c r="V33" i="7031"/>
  <c r="U33" i="7031"/>
  <c r="T33" i="7031"/>
  <c r="S33" i="7031"/>
  <c r="V32" i="7031"/>
  <c r="U32" i="7031"/>
  <c r="T32" i="7031"/>
  <c r="S32" i="7031"/>
  <c r="V31" i="7031"/>
  <c r="U31" i="7031"/>
  <c r="T31" i="7031"/>
  <c r="S31" i="7031"/>
  <c r="V30" i="7031"/>
  <c r="U30" i="7031"/>
  <c r="T30" i="7031"/>
  <c r="S30" i="7031"/>
  <c r="U29" i="7031"/>
  <c r="T29" i="7031"/>
  <c r="S29" i="7031"/>
  <c r="V28" i="7031"/>
  <c r="U28" i="7031"/>
  <c r="T28" i="7031"/>
  <c r="S28" i="7031"/>
  <c r="V27" i="7031"/>
  <c r="U27" i="7031"/>
  <c r="T27" i="7031"/>
  <c r="S27" i="7031"/>
  <c r="U26" i="7031"/>
  <c r="T26" i="7031"/>
  <c r="S26" i="7031"/>
  <c r="V25" i="7031"/>
  <c r="U25" i="7031"/>
  <c r="T25" i="7031"/>
  <c r="S25" i="7031"/>
  <c r="V24" i="7031"/>
  <c r="U24" i="7031"/>
  <c r="T24" i="7031"/>
  <c r="S24" i="7031"/>
  <c r="V23" i="7031"/>
  <c r="U23" i="7031"/>
  <c r="T23" i="7031"/>
  <c r="S23" i="7031"/>
  <c r="V22" i="7031"/>
  <c r="U22" i="7031"/>
  <c r="T22" i="7031"/>
  <c r="S22" i="7031"/>
  <c r="V21" i="7031"/>
  <c r="U21" i="7031"/>
  <c r="T21" i="7031"/>
  <c r="S21" i="7031"/>
  <c r="V20" i="7031"/>
  <c r="U20" i="7031"/>
  <c r="T20" i="7031"/>
  <c r="S20" i="7031"/>
  <c r="V19" i="7031"/>
  <c r="U19" i="7031"/>
  <c r="T19" i="7031"/>
  <c r="S19" i="7031"/>
  <c r="V18" i="7031"/>
  <c r="U18" i="7031"/>
  <c r="T18" i="7031"/>
  <c r="S18" i="7031"/>
  <c r="U17" i="7031"/>
  <c r="T17" i="7031"/>
  <c r="S17" i="7031"/>
  <c r="V16" i="7031"/>
  <c r="U16" i="7031"/>
  <c r="T16" i="7031"/>
  <c r="S16" i="7031"/>
  <c r="Z15" i="7031"/>
  <c r="Y15" i="7031"/>
  <c r="V15" i="7031"/>
  <c r="U15" i="7031"/>
  <c r="T15" i="7031"/>
  <c r="S15" i="7031"/>
  <c r="Z14" i="7031"/>
  <c r="Y14" i="7031"/>
  <c r="V14" i="7031"/>
  <c r="U14" i="7031"/>
  <c r="T14" i="7031"/>
  <c r="S14" i="7031"/>
  <c r="Z13" i="7031"/>
  <c r="Y13" i="7031"/>
  <c r="V13" i="7031"/>
  <c r="U13" i="7031"/>
  <c r="T13" i="7031"/>
  <c r="S13" i="7031"/>
  <c r="Z12" i="7031"/>
  <c r="Y12" i="7031"/>
  <c r="V12" i="7031"/>
  <c r="U12" i="7031"/>
  <c r="T12" i="7031"/>
  <c r="S12" i="7031"/>
  <c r="Z11" i="7031"/>
  <c r="Y11" i="7031"/>
  <c r="U11" i="7031"/>
  <c r="T11" i="7031"/>
  <c r="S11" i="7031"/>
  <c r="Z10" i="7031"/>
  <c r="Y10" i="7031"/>
  <c r="U10" i="7031"/>
  <c r="T10" i="7031"/>
  <c r="S10" i="7031"/>
  <c r="Z9" i="7031"/>
  <c r="Y9" i="7031"/>
  <c r="U9" i="7031"/>
  <c r="T9" i="7031"/>
  <c r="S9" i="7031"/>
  <c r="Z8" i="7031"/>
  <c r="Y8" i="7031"/>
  <c r="V8" i="7031"/>
  <c r="U8" i="7031"/>
  <c r="T8" i="7031"/>
  <c r="S8" i="7031"/>
  <c r="Z7" i="7031"/>
  <c r="Y7" i="7031"/>
  <c r="V7" i="7031"/>
  <c r="U7" i="7031"/>
  <c r="T7" i="7031"/>
  <c r="S7" i="7031"/>
  <c r="Z6" i="7031"/>
  <c r="Y6" i="7031"/>
  <c r="V6" i="7031"/>
  <c r="U6" i="7031"/>
  <c r="T6" i="7031"/>
  <c r="S6" i="7031"/>
  <c r="Z5" i="7031"/>
  <c r="Y5" i="7031"/>
  <c r="V5" i="7031"/>
  <c r="U5" i="7031"/>
  <c r="T5" i="7031"/>
  <c r="S5" i="7031"/>
  <c r="Z4" i="7031"/>
  <c r="Y4" i="7031"/>
  <c r="V4" i="7031"/>
  <c r="U4" i="7031"/>
  <c r="T4" i="7031"/>
  <c r="S4" i="7031"/>
  <c r="Z3" i="7031"/>
  <c r="Y3" i="7031"/>
  <c r="V3" i="7031"/>
  <c r="U3" i="7031"/>
  <c r="T3" i="7031"/>
  <c r="S3" i="7031"/>
  <c r="V2" i="7031"/>
  <c r="U2" i="7031"/>
  <c r="T2" i="7031"/>
  <c r="S2" i="7031"/>
  <c r="S2" i="7030"/>
  <c r="T2" i="7030"/>
  <c r="U2" i="7030"/>
  <c r="V2" i="7030"/>
  <c r="S3" i="7030"/>
  <c r="T3" i="7030"/>
  <c r="U3" i="7030"/>
  <c r="V3" i="7030"/>
  <c r="S4" i="7030"/>
  <c r="T4" i="7030"/>
  <c r="U4" i="7030"/>
  <c r="V4" i="7030"/>
  <c r="S5" i="7030"/>
  <c r="T5" i="7030"/>
  <c r="U5" i="7030"/>
  <c r="V5" i="7030"/>
  <c r="S6" i="7030"/>
  <c r="T6" i="7030"/>
  <c r="U6" i="7030"/>
  <c r="V6" i="7030"/>
  <c r="S7" i="7030"/>
  <c r="T7" i="7030"/>
  <c r="U7" i="7030"/>
  <c r="V7" i="7030"/>
  <c r="S8" i="7030"/>
  <c r="T8" i="7030"/>
  <c r="U8" i="7030"/>
  <c r="V8" i="7030"/>
  <c r="R8" i="7031" l="1"/>
  <c r="R37" i="7031"/>
  <c r="R12" i="7031"/>
  <c r="AO29" i="7071"/>
  <c r="R33" i="7031"/>
  <c r="R34" i="7031"/>
  <c r="R22" i="7031"/>
  <c r="R13" i="7031"/>
  <c r="R2" i="7031"/>
  <c r="R5" i="7031"/>
  <c r="R9" i="7031"/>
  <c r="R25" i="7031"/>
  <c r="R14" i="7031"/>
  <c r="R26" i="7031"/>
  <c r="W3" i="7031"/>
  <c r="W4" i="7031" s="1"/>
  <c r="W5" i="7031" s="1"/>
  <c r="W6" i="7031" s="1"/>
  <c r="W7" i="7031" s="1"/>
  <c r="W8" i="7031" s="1"/>
  <c r="W9" i="7031" s="1"/>
  <c r="W10" i="7031" s="1"/>
  <c r="W11" i="7031" s="1"/>
  <c r="W12" i="7031" s="1"/>
  <c r="W13" i="7031" s="1"/>
  <c r="W14" i="7031" s="1"/>
  <c r="W15" i="7031" s="1"/>
  <c r="W16" i="7031" s="1"/>
  <c r="W17" i="7031" s="1"/>
  <c r="W18" i="7031" s="1"/>
  <c r="W19" i="7031" s="1"/>
  <c r="W20" i="7031" s="1"/>
  <c r="W21" i="7031" s="1"/>
  <c r="W22" i="7031" s="1"/>
  <c r="W23" i="7031" s="1"/>
  <c r="W24" i="7031" s="1"/>
  <c r="W25" i="7031" s="1"/>
  <c r="W26" i="7031" s="1"/>
  <c r="W27" i="7031" s="1"/>
  <c r="W28" i="7031" s="1"/>
  <c r="W29" i="7031" s="1"/>
  <c r="W30" i="7031" s="1"/>
  <c r="W31" i="7031" s="1"/>
  <c r="W32" i="7031" s="1"/>
  <c r="W33" i="7031" s="1"/>
  <c r="W34" i="7031" s="1"/>
  <c r="W35" i="7031" s="1"/>
  <c r="W36" i="7031" s="1"/>
  <c r="W37" i="7031" s="1"/>
  <c r="W38" i="7031" s="1"/>
  <c r="W39" i="7031" s="1"/>
  <c r="W40" i="7031" s="1"/>
  <c r="W41" i="7031" s="1"/>
  <c r="W42" i="7031" s="1"/>
  <c r="W43" i="7031" s="1"/>
  <c r="W44" i="7031" s="1"/>
  <c r="W45" i="7031" s="1"/>
  <c r="W46" i="7031" s="1"/>
  <c r="W47" i="7031" s="1"/>
  <c r="W48" i="7031" s="1"/>
  <c r="W49" i="7031" s="1"/>
  <c r="W50" i="7031" s="1"/>
  <c r="W51" i="7031" s="1"/>
  <c r="W52" i="7031" s="1"/>
  <c r="W53" i="7031" s="1"/>
  <c r="W54" i="7031" s="1"/>
  <c r="W55" i="7031" s="1"/>
  <c r="W56" i="7031" s="1"/>
  <c r="W57" i="7031" s="1"/>
  <c r="W58" i="7031" s="1"/>
  <c r="W59" i="7031" s="1"/>
  <c r="W60" i="7031" s="1"/>
  <c r="W61" i="7031" s="1"/>
  <c r="W62" i="7031" s="1"/>
  <c r="W63" i="7031" s="1"/>
  <c r="W64" i="7031" s="1"/>
  <c r="W65" i="7031" s="1"/>
  <c r="W66" i="7031" s="1"/>
  <c r="W67" i="7031" s="1"/>
  <c r="W68" i="7031" s="1"/>
  <c r="W69" i="7031" s="1"/>
  <c r="W70" i="7031" s="1"/>
  <c r="W71" i="7031" s="1"/>
  <c r="R4" i="7031"/>
  <c r="R27" i="7031"/>
  <c r="R17" i="7031"/>
  <c r="R19" i="7031"/>
  <c r="R29" i="7031"/>
  <c r="R31" i="7031"/>
  <c r="R16" i="7031"/>
  <c r="R18" i="7031"/>
  <c r="R30" i="7031"/>
  <c r="R35" i="7031"/>
  <c r="R6" i="7031"/>
  <c r="R11" i="7031"/>
  <c r="R20" i="7031"/>
  <c r="R24" i="7031"/>
  <c r="R36" i="7031"/>
  <c r="R10" i="7031"/>
  <c r="R15" i="7031"/>
  <c r="R23" i="7031"/>
  <c r="R28" i="7031"/>
  <c r="R3" i="7031"/>
  <c r="R7" i="7031"/>
  <c r="R21" i="7031"/>
  <c r="R32" i="7031"/>
  <c r="R8" i="7030"/>
  <c r="R7" i="7030"/>
  <c r="R6" i="7030"/>
  <c r="R5" i="7030"/>
  <c r="R4" i="7030"/>
  <c r="R3" i="7030"/>
  <c r="R2" i="7030"/>
  <c r="W3" i="7030"/>
  <c r="W4" i="7030" s="1"/>
  <c r="W5" i="7030" s="1"/>
  <c r="W6" i="7030" s="1"/>
  <c r="W7" i="7030" s="1"/>
  <c r="W8" i="7030" s="1"/>
  <c r="W9" i="7030" s="1"/>
  <c r="W10" i="7030" s="1"/>
  <c r="W11" i="7030" s="1"/>
  <c r="W12" i="7030" s="1"/>
  <c r="B28" i="6911"/>
  <c r="AO30" i="7071" l="1"/>
  <c r="B8" i="6911"/>
  <c r="AO31" i="7071" l="1"/>
  <c r="V4" i="7063"/>
  <c r="B27" i="6911"/>
  <c r="B26" i="6911"/>
  <c r="B25" i="6911"/>
  <c r="B7" i="6911"/>
  <c r="Z17" i="7021"/>
  <c r="AA17" i="7021"/>
  <c r="Z18" i="7021"/>
  <c r="AA18" i="7021"/>
  <c r="Z19" i="7021"/>
  <c r="AA19" i="7021"/>
  <c r="Z20" i="7021"/>
  <c r="AA20" i="7021"/>
  <c r="Z21" i="7021"/>
  <c r="AA21" i="7021"/>
  <c r="Z22" i="7021"/>
  <c r="AA22" i="7021"/>
  <c r="Z23" i="7021"/>
  <c r="AA23" i="7021"/>
  <c r="Z24" i="7021"/>
  <c r="AA24" i="7021"/>
  <c r="Z25" i="7021"/>
  <c r="AA25" i="7021"/>
  <c r="Z26" i="7021"/>
  <c r="AA26" i="7021"/>
  <c r="Z27" i="7021"/>
  <c r="AA27" i="7021"/>
  <c r="T51" i="7021"/>
  <c r="U51" i="7021"/>
  <c r="T52" i="7021"/>
  <c r="U52" i="7021"/>
  <c r="T50" i="7021"/>
  <c r="U50" i="7021"/>
  <c r="T49" i="7021"/>
  <c r="U49" i="7021"/>
  <c r="T31" i="7021"/>
  <c r="U31" i="7021"/>
  <c r="T32" i="7021"/>
  <c r="U32" i="7021"/>
  <c r="T33" i="7021"/>
  <c r="U33" i="7021"/>
  <c r="T34" i="7021"/>
  <c r="U34" i="7021"/>
  <c r="T35" i="7021"/>
  <c r="U35" i="7021"/>
  <c r="T36" i="7021"/>
  <c r="U36" i="7021"/>
  <c r="T37" i="7021"/>
  <c r="U37" i="7021"/>
  <c r="T38" i="7021"/>
  <c r="U38" i="7021"/>
  <c r="T39" i="7021"/>
  <c r="U39" i="7021"/>
  <c r="T40" i="7021"/>
  <c r="U40" i="7021"/>
  <c r="T41" i="7021"/>
  <c r="U41" i="7021"/>
  <c r="T42" i="7021"/>
  <c r="U42" i="7021"/>
  <c r="T43" i="7021"/>
  <c r="U43" i="7021"/>
  <c r="T44" i="7021"/>
  <c r="U44" i="7021"/>
  <c r="T45" i="7021"/>
  <c r="U45" i="7021"/>
  <c r="T46" i="7021"/>
  <c r="U46" i="7021"/>
  <c r="T47" i="7021"/>
  <c r="U47" i="7021"/>
  <c r="T48" i="7021"/>
  <c r="U48" i="7021"/>
  <c r="T28" i="7021"/>
  <c r="U28" i="7021"/>
  <c r="T29" i="7021"/>
  <c r="U29" i="7021"/>
  <c r="T30" i="7021"/>
  <c r="U30" i="7021"/>
  <c r="T21" i="7021"/>
  <c r="U21" i="7021"/>
  <c r="T22" i="7021"/>
  <c r="U22" i="7021"/>
  <c r="T23" i="7021"/>
  <c r="U23" i="7021"/>
  <c r="T24" i="7021"/>
  <c r="U24" i="7021"/>
  <c r="T25" i="7021"/>
  <c r="U25" i="7021"/>
  <c r="T26" i="7021"/>
  <c r="U26" i="7021"/>
  <c r="T27" i="7021"/>
  <c r="U27" i="7021"/>
  <c r="T17" i="7021"/>
  <c r="U17" i="7021"/>
  <c r="T18" i="7021"/>
  <c r="U18" i="7021"/>
  <c r="T19" i="7021"/>
  <c r="U19" i="7021"/>
  <c r="T20" i="7021"/>
  <c r="U20" i="7021"/>
  <c r="T7" i="7021"/>
  <c r="U7" i="7021"/>
  <c r="T8" i="7021"/>
  <c r="U8" i="7021"/>
  <c r="AA9" i="7021"/>
  <c r="T9" i="7021"/>
  <c r="U9" i="7021"/>
  <c r="Z11" i="7021"/>
  <c r="T10" i="7021"/>
  <c r="U10" i="7021"/>
  <c r="AA10" i="7021"/>
  <c r="T11" i="7021"/>
  <c r="U11" i="7021"/>
  <c r="T12" i="7021"/>
  <c r="U12" i="7021"/>
  <c r="AA13" i="7021"/>
  <c r="T13" i="7021"/>
  <c r="U13" i="7021"/>
  <c r="T14" i="7021"/>
  <c r="U14" i="7021"/>
  <c r="T15" i="7021"/>
  <c r="U15" i="7021"/>
  <c r="T16" i="7021"/>
  <c r="U16" i="7021"/>
  <c r="U6" i="7021"/>
  <c r="T6" i="7021"/>
  <c r="U5" i="7021"/>
  <c r="T5" i="7021"/>
  <c r="W4" i="7021"/>
  <c r="U4" i="7021"/>
  <c r="T4" i="7021"/>
  <c r="AO32" i="7071" l="1"/>
  <c r="AA14" i="7021"/>
  <c r="Z15" i="7021"/>
  <c r="Z10" i="7021"/>
  <c r="Z16" i="7021"/>
  <c r="AA15" i="7021"/>
  <c r="S25" i="7021"/>
  <c r="AA7" i="7021"/>
  <c r="S4" i="7021"/>
  <c r="AA11" i="7021"/>
  <c r="S7" i="7021"/>
  <c r="S42" i="7021"/>
  <c r="S31" i="7021"/>
  <c r="S5" i="7021"/>
  <c r="S30" i="7021"/>
  <c r="S20" i="7021"/>
  <c r="S47" i="7021"/>
  <c r="S35" i="7021"/>
  <c r="AA12" i="7021"/>
  <c r="S22" i="7021"/>
  <c r="S21" i="7021"/>
  <c r="S28" i="7021"/>
  <c r="S44" i="7021"/>
  <c r="S36" i="7021"/>
  <c r="S33" i="7021"/>
  <c r="S51" i="7021"/>
  <c r="S15" i="7021"/>
  <c r="S14" i="7021"/>
  <c r="Z14" i="7021"/>
  <c r="S10" i="7021"/>
  <c r="S19" i="7021"/>
  <c r="S17" i="7021"/>
  <c r="S40" i="7021"/>
  <c r="S39" i="7021"/>
  <c r="S37" i="7021"/>
  <c r="S49" i="7021"/>
  <c r="S50" i="7021"/>
  <c r="S26" i="7021"/>
  <c r="S43" i="7021"/>
  <c r="S13" i="7021"/>
  <c r="S12" i="7021"/>
  <c r="S11" i="7021"/>
  <c r="S9" i="7021"/>
  <c r="S18" i="7021"/>
  <c r="S52" i="7021"/>
  <c r="Z12" i="7021"/>
  <c r="Z13" i="7021"/>
  <c r="Z6" i="7021"/>
  <c r="Z7" i="7021"/>
  <c r="S16" i="7021"/>
  <c r="Z8" i="7021"/>
  <c r="Z9" i="7021"/>
  <c r="S24" i="7021"/>
  <c r="AA8" i="7021"/>
  <c r="S46" i="7021"/>
  <c r="S29" i="7021"/>
  <c r="S41" i="7021"/>
  <c r="AA5" i="7021"/>
  <c r="S23" i="7021"/>
  <c r="S48" i="7021"/>
  <c r="S45" i="7021"/>
  <c r="S34" i="7021"/>
  <c r="S32" i="7021"/>
  <c r="AA16" i="7021"/>
  <c r="S8" i="7021"/>
  <c r="S27" i="7021"/>
  <c r="S38" i="7021"/>
  <c r="AA6" i="7021"/>
  <c r="Z5" i="7021"/>
  <c r="S6" i="7021"/>
  <c r="AO33" i="7071" l="1"/>
  <c r="X5" i="7021"/>
  <c r="X6" i="7021" s="1"/>
  <c r="X7" i="7021" s="1"/>
  <c r="X8" i="7021" s="1"/>
  <c r="X9" i="7021" s="1"/>
  <c r="X10" i="7021" s="1"/>
  <c r="X11" i="7021" s="1"/>
  <c r="X12" i="7021" s="1"/>
  <c r="X13" i="7021" s="1"/>
  <c r="X14" i="7021" s="1"/>
  <c r="X15" i="7021" s="1"/>
  <c r="X16" i="7021" s="1"/>
  <c r="X17" i="7021" s="1"/>
  <c r="X18" i="7021" s="1"/>
  <c r="X19" i="7021" s="1"/>
  <c r="X20" i="7021" s="1"/>
  <c r="X21" i="7021" s="1"/>
  <c r="X22" i="7021" s="1"/>
  <c r="X23" i="7021" s="1"/>
  <c r="X24" i="7021" s="1"/>
  <c r="X25" i="7021" s="1"/>
  <c r="X26" i="7021" s="1"/>
  <c r="X27" i="7021" s="1"/>
  <c r="X28" i="7021" s="1"/>
  <c r="X29" i="7021" s="1"/>
  <c r="X30" i="7021" s="1"/>
  <c r="X31" i="7021" s="1"/>
  <c r="X32" i="7021" s="1"/>
  <c r="X33" i="7021" s="1"/>
  <c r="X34" i="7021" s="1"/>
  <c r="X35" i="7021" s="1"/>
  <c r="X36" i="7021" s="1"/>
  <c r="X37" i="7021" s="1"/>
  <c r="X38" i="7021" s="1"/>
  <c r="X39" i="7021" s="1"/>
  <c r="X40" i="7021" s="1"/>
  <c r="X41" i="7021" s="1"/>
  <c r="X42" i="7021" s="1"/>
  <c r="X43" i="7021" s="1"/>
  <c r="X44" i="7021" s="1"/>
  <c r="X45" i="7021" s="1"/>
  <c r="X46" i="7021" s="1"/>
  <c r="X47" i="7021" s="1"/>
  <c r="X48" i="7021" s="1"/>
  <c r="X49" i="7021" s="1"/>
  <c r="X50" i="7021" s="1"/>
  <c r="X51" i="7021" s="1"/>
  <c r="X52" i="7021" s="1"/>
  <c r="X53" i="7021" s="1"/>
  <c r="X54" i="7021" s="1"/>
  <c r="X55" i="7021" s="1"/>
  <c r="X56" i="7021" s="1"/>
  <c r="X57" i="7021" s="1"/>
  <c r="X58" i="7021" s="1"/>
  <c r="X59" i="7021" s="1"/>
  <c r="X60" i="7021" s="1"/>
  <c r="X61" i="7021" s="1"/>
  <c r="X62" i="7021" s="1"/>
  <c r="X63" i="7021" s="1"/>
  <c r="X64" i="7021" s="1"/>
  <c r="AO34" i="7071" l="1"/>
  <c r="AO35" i="7071" l="1"/>
  <c r="O6" i="7019"/>
  <c r="O7" i="7019"/>
  <c r="O8" i="7019"/>
  <c r="O9" i="7019"/>
  <c r="O10" i="7019"/>
  <c r="M10" i="7019"/>
  <c r="L10" i="7019"/>
  <c r="M9" i="7019"/>
  <c r="L9" i="7019"/>
  <c r="M8" i="7019"/>
  <c r="L8" i="7019"/>
  <c r="M7" i="7019"/>
  <c r="L7" i="7019"/>
  <c r="M6" i="7019"/>
  <c r="L6" i="7019"/>
  <c r="AO36" i="7071" l="1"/>
  <c r="V8" i="7063"/>
  <c r="K9" i="7019"/>
  <c r="K10" i="7019"/>
  <c r="P7" i="7019"/>
  <c r="P8" i="7019" s="1"/>
  <c r="P9" i="7019" s="1"/>
  <c r="P10" i="7019" s="1"/>
  <c r="K6" i="7019"/>
  <c r="K7" i="7019"/>
  <c r="K8" i="7019"/>
  <c r="B6" i="6911"/>
  <c r="T23" i="7017"/>
  <c r="S23" i="7017"/>
  <c r="P23" i="7017"/>
  <c r="O23" i="7017"/>
  <c r="N23" i="7017"/>
  <c r="M23" i="7017"/>
  <c r="T22" i="7017"/>
  <c r="S22" i="7017"/>
  <c r="P22" i="7017"/>
  <c r="O22" i="7017"/>
  <c r="N22" i="7017"/>
  <c r="M22" i="7017"/>
  <c r="T21" i="7017"/>
  <c r="S21" i="7017"/>
  <c r="P21" i="7017"/>
  <c r="O21" i="7017"/>
  <c r="N21" i="7017"/>
  <c r="M21" i="7017"/>
  <c r="T20" i="7017"/>
  <c r="S20" i="7017"/>
  <c r="P20" i="7017"/>
  <c r="O20" i="7017"/>
  <c r="N20" i="7017"/>
  <c r="M20" i="7017"/>
  <c r="T19" i="7017"/>
  <c r="S19" i="7017"/>
  <c r="P19" i="7017"/>
  <c r="O19" i="7017"/>
  <c r="N19" i="7017"/>
  <c r="M19" i="7017"/>
  <c r="T18" i="7017"/>
  <c r="S18" i="7017"/>
  <c r="P18" i="7017"/>
  <c r="O18" i="7017"/>
  <c r="N18" i="7017"/>
  <c r="M18" i="7017"/>
  <c r="T17" i="7017"/>
  <c r="S17" i="7017"/>
  <c r="P17" i="7017"/>
  <c r="O17" i="7017"/>
  <c r="N17" i="7017"/>
  <c r="M17" i="7017"/>
  <c r="T16" i="7017"/>
  <c r="S16" i="7017"/>
  <c r="P16" i="7017"/>
  <c r="O16" i="7017"/>
  <c r="N16" i="7017"/>
  <c r="M16" i="7017"/>
  <c r="T15" i="7017"/>
  <c r="S15" i="7017"/>
  <c r="P15" i="7017"/>
  <c r="O15" i="7017"/>
  <c r="N15" i="7017"/>
  <c r="M15" i="7017"/>
  <c r="T14" i="7017"/>
  <c r="S14" i="7017"/>
  <c r="P14" i="7017"/>
  <c r="O14" i="7017"/>
  <c r="N14" i="7017"/>
  <c r="M14" i="7017"/>
  <c r="T13" i="7017"/>
  <c r="S13" i="7017"/>
  <c r="P13" i="7017"/>
  <c r="O13" i="7017"/>
  <c r="N13" i="7017"/>
  <c r="M13" i="7017"/>
  <c r="T12" i="7017"/>
  <c r="S12" i="7017"/>
  <c r="P12" i="7017"/>
  <c r="O12" i="7017"/>
  <c r="N12" i="7017"/>
  <c r="M12" i="7017"/>
  <c r="T11" i="7017"/>
  <c r="S11" i="7017"/>
  <c r="P11" i="7017"/>
  <c r="O11" i="7017"/>
  <c r="N11" i="7017"/>
  <c r="M11" i="7017"/>
  <c r="T10" i="7017"/>
  <c r="S10" i="7017"/>
  <c r="P10" i="7017"/>
  <c r="O10" i="7017"/>
  <c r="N10" i="7017"/>
  <c r="M10" i="7017"/>
  <c r="T9" i="7017"/>
  <c r="S9" i="7017"/>
  <c r="P9" i="7017"/>
  <c r="L9" i="7017" s="1"/>
  <c r="O9" i="7017"/>
  <c r="N9" i="7017"/>
  <c r="M9" i="7017"/>
  <c r="T8" i="7017"/>
  <c r="S8" i="7017"/>
  <c r="P8" i="7017"/>
  <c r="O8" i="7017"/>
  <c r="N8" i="7017"/>
  <c r="M8" i="7017"/>
  <c r="T7" i="7017"/>
  <c r="S7" i="7017"/>
  <c r="P7" i="7017"/>
  <c r="O7" i="7017"/>
  <c r="N7" i="7017"/>
  <c r="M7" i="7017"/>
  <c r="T6" i="7017"/>
  <c r="S6" i="7017"/>
  <c r="P6" i="7017"/>
  <c r="O6" i="7017"/>
  <c r="N6" i="7017"/>
  <c r="M6" i="7017"/>
  <c r="T5" i="7017"/>
  <c r="S5" i="7017"/>
  <c r="P5" i="7017"/>
  <c r="O5" i="7017"/>
  <c r="N5" i="7017"/>
  <c r="M5" i="7017"/>
  <c r="T4" i="7017"/>
  <c r="S4" i="7017"/>
  <c r="P4" i="7017"/>
  <c r="O4" i="7017"/>
  <c r="N4" i="7017"/>
  <c r="M4" i="7017"/>
  <c r="P3" i="7017"/>
  <c r="O3" i="7017"/>
  <c r="N3" i="7017"/>
  <c r="M3" i="7017"/>
  <c r="M3" i="7016"/>
  <c r="N3" i="7016"/>
  <c r="O3" i="7016"/>
  <c r="P3" i="7016"/>
  <c r="L18" i="7017" l="1"/>
  <c r="L17" i="7017"/>
  <c r="L21" i="7017"/>
  <c r="L14" i="7017"/>
  <c r="L22" i="7017"/>
  <c r="L6" i="7017"/>
  <c r="L3" i="7017"/>
  <c r="Q4" i="7017"/>
  <c r="Q5" i="7017" s="1"/>
  <c r="Q6" i="7017" s="1"/>
  <c r="Q7" i="7017" s="1"/>
  <c r="Q8" i="7017" s="1"/>
  <c r="Q9" i="7017" s="1"/>
  <c r="Q10" i="7017" s="1"/>
  <c r="Q11" i="7017" s="1"/>
  <c r="Q12" i="7017" s="1"/>
  <c r="Q13" i="7017" s="1"/>
  <c r="Q14" i="7017" s="1"/>
  <c r="Q15" i="7017" s="1"/>
  <c r="Q16" i="7017" s="1"/>
  <c r="Q17" i="7017" s="1"/>
  <c r="Q18" i="7017" s="1"/>
  <c r="Q19" i="7017" s="1"/>
  <c r="Q20" i="7017" s="1"/>
  <c r="Q21" i="7017" s="1"/>
  <c r="Q22" i="7017" s="1"/>
  <c r="Q23" i="7017" s="1"/>
  <c r="L13" i="7017"/>
  <c r="L23" i="7017"/>
  <c r="L12" i="7017"/>
  <c r="L5" i="7017"/>
  <c r="AO37" i="7071"/>
  <c r="V3" i="7063"/>
  <c r="T3" i="7063" s="1"/>
  <c r="T4" i="7063" s="1"/>
  <c r="L19" i="7017"/>
  <c r="L7" i="7017"/>
  <c r="L15" i="7017"/>
  <c r="L20" i="7017"/>
  <c r="L4" i="7017"/>
  <c r="L8" i="7017"/>
  <c r="L10" i="7017"/>
  <c r="L11" i="7017"/>
  <c r="L16" i="7017"/>
  <c r="L3" i="7016"/>
  <c r="B5" i="6911"/>
  <c r="AO38" i="7071" l="1"/>
  <c r="U3" i="7013" l="1"/>
  <c r="W3" i="7013"/>
  <c r="S3" i="7013" s="1"/>
  <c r="U4" i="7013"/>
  <c r="W4" i="7013"/>
  <c r="U13" i="7012"/>
  <c r="W13" i="7012"/>
  <c r="U14" i="7012"/>
  <c r="W14" i="7012"/>
  <c r="U15" i="7012"/>
  <c r="W15" i="7012"/>
  <c r="U16" i="7012"/>
  <c r="W16" i="7012"/>
  <c r="U17" i="7012"/>
  <c r="W17" i="7012"/>
  <c r="U18" i="7012"/>
  <c r="W18" i="7012"/>
  <c r="U19" i="7012"/>
  <c r="W19" i="7012"/>
  <c r="U20" i="7012"/>
  <c r="W20" i="7012"/>
  <c r="U21" i="7012"/>
  <c r="W21" i="7012"/>
  <c r="U22" i="7012"/>
  <c r="W22" i="7012"/>
  <c r="U23" i="7012"/>
  <c r="W23" i="7012"/>
  <c r="U24" i="7012"/>
  <c r="W24" i="7012"/>
  <c r="U25" i="7012"/>
  <c r="W25" i="7012"/>
  <c r="U26" i="7012"/>
  <c r="W26" i="7012"/>
  <c r="R4" i="7013"/>
  <c r="Q4" i="7013"/>
  <c r="P4" i="7013"/>
  <c r="O4" i="7013"/>
  <c r="R3" i="7013"/>
  <c r="Q3" i="7013"/>
  <c r="P3" i="7013"/>
  <c r="O3" i="7013"/>
  <c r="R2" i="7013"/>
  <c r="Q2" i="7013"/>
  <c r="P2" i="7013"/>
  <c r="O2" i="7013"/>
  <c r="B24" i="6911"/>
  <c r="O7" i="7012"/>
  <c r="P7" i="7012"/>
  <c r="Q7" i="7012"/>
  <c r="R7" i="7012"/>
  <c r="U7" i="7012"/>
  <c r="W7" i="7012"/>
  <c r="O8" i="7012"/>
  <c r="P8" i="7012"/>
  <c r="Q8" i="7012"/>
  <c r="R8" i="7012"/>
  <c r="U8" i="7012"/>
  <c r="W8" i="7012"/>
  <c r="O9" i="7012"/>
  <c r="P9" i="7012"/>
  <c r="Q9" i="7012"/>
  <c r="R9" i="7012"/>
  <c r="U9" i="7012"/>
  <c r="W9" i="7012"/>
  <c r="O10" i="7012"/>
  <c r="P10" i="7012"/>
  <c r="Q10" i="7012"/>
  <c r="R10" i="7012"/>
  <c r="U10" i="7012"/>
  <c r="W10" i="7012"/>
  <c r="O11" i="7012"/>
  <c r="P11" i="7012"/>
  <c r="Q11" i="7012"/>
  <c r="R11" i="7012"/>
  <c r="U11" i="7012"/>
  <c r="W11" i="7012"/>
  <c r="O12" i="7012"/>
  <c r="P12" i="7012"/>
  <c r="Q12" i="7012"/>
  <c r="R12" i="7012"/>
  <c r="U12" i="7012"/>
  <c r="W12" i="7012"/>
  <c r="O13" i="7012"/>
  <c r="P13" i="7012"/>
  <c r="Q13" i="7012"/>
  <c r="R13" i="7012"/>
  <c r="O14" i="7012"/>
  <c r="P14" i="7012"/>
  <c r="Q14" i="7012"/>
  <c r="R14" i="7012"/>
  <c r="O15" i="7012"/>
  <c r="P15" i="7012"/>
  <c r="Q15" i="7012"/>
  <c r="R15" i="7012"/>
  <c r="O16" i="7012"/>
  <c r="P16" i="7012"/>
  <c r="Q16" i="7012"/>
  <c r="R16" i="7012"/>
  <c r="O17" i="7012"/>
  <c r="P17" i="7012"/>
  <c r="Q17" i="7012"/>
  <c r="R17" i="7012"/>
  <c r="O18" i="7012"/>
  <c r="P18" i="7012"/>
  <c r="Q18" i="7012"/>
  <c r="R18" i="7012"/>
  <c r="O19" i="7012"/>
  <c r="P19" i="7012"/>
  <c r="Q19" i="7012"/>
  <c r="R19" i="7012"/>
  <c r="O20" i="7012"/>
  <c r="P20" i="7012"/>
  <c r="Q20" i="7012"/>
  <c r="R20" i="7012"/>
  <c r="O21" i="7012"/>
  <c r="P21" i="7012"/>
  <c r="Q21" i="7012"/>
  <c r="R21" i="7012"/>
  <c r="O22" i="7012"/>
  <c r="P22" i="7012"/>
  <c r="Q22" i="7012"/>
  <c r="R22" i="7012"/>
  <c r="O23" i="7012"/>
  <c r="P23" i="7012"/>
  <c r="Q23" i="7012"/>
  <c r="R23" i="7012"/>
  <c r="O24" i="7012"/>
  <c r="P24" i="7012"/>
  <c r="Q24" i="7012"/>
  <c r="R24" i="7012"/>
  <c r="O25" i="7012"/>
  <c r="P25" i="7012"/>
  <c r="Q25" i="7012"/>
  <c r="R25" i="7012"/>
  <c r="O26" i="7012"/>
  <c r="P26" i="7012"/>
  <c r="Q26" i="7012"/>
  <c r="R26" i="7012"/>
  <c r="W4" i="7012"/>
  <c r="W5" i="7012"/>
  <c r="W6" i="7012"/>
  <c r="U4" i="7012"/>
  <c r="U5" i="7012"/>
  <c r="U6" i="7012"/>
  <c r="U3" i="7012"/>
  <c r="R6" i="7012"/>
  <c r="Q6" i="7012"/>
  <c r="P6" i="7012"/>
  <c r="O6" i="7012"/>
  <c r="R5" i="7012"/>
  <c r="Q5" i="7012"/>
  <c r="P5" i="7012"/>
  <c r="O5" i="7012"/>
  <c r="R4" i="7012"/>
  <c r="Q4" i="7012"/>
  <c r="P4" i="7012"/>
  <c r="O4" i="7012"/>
  <c r="W3" i="7012"/>
  <c r="S3" i="7012" s="1"/>
  <c r="R3" i="7012"/>
  <c r="Q3" i="7012"/>
  <c r="P3" i="7012"/>
  <c r="O3" i="7012"/>
  <c r="R2" i="7012"/>
  <c r="Q2" i="7012"/>
  <c r="P2" i="7012"/>
  <c r="O2" i="7012"/>
  <c r="S4" i="7013" l="1"/>
  <c r="N2" i="7012"/>
  <c r="N5" i="7012"/>
  <c r="N2" i="7013"/>
  <c r="N4" i="7013"/>
  <c r="N3" i="7013"/>
  <c r="N26" i="7012"/>
  <c r="N22" i="7012"/>
  <c r="N16" i="7012"/>
  <c r="N9" i="7012"/>
  <c r="N3" i="7012"/>
  <c r="N6" i="7012"/>
  <c r="N25" i="7012"/>
  <c r="N21" i="7012"/>
  <c r="N19" i="7012"/>
  <c r="N15" i="7012"/>
  <c r="N12" i="7012"/>
  <c r="N8" i="7012"/>
  <c r="N4" i="7012"/>
  <c r="N24" i="7012"/>
  <c r="N23" i="7012"/>
  <c r="N20" i="7012"/>
  <c r="N18" i="7012"/>
  <c r="N17" i="7012"/>
  <c r="N14" i="7012"/>
  <c r="N13" i="7012"/>
  <c r="N11" i="7012"/>
  <c r="N10" i="7012"/>
  <c r="N7" i="7012"/>
  <c r="S4" i="7012"/>
  <c r="S5" i="7012" s="1"/>
  <c r="S6" i="7012" s="1"/>
  <c r="S7" i="7012" s="1"/>
  <c r="S8" i="7012" s="1"/>
  <c r="S9" i="7012" s="1"/>
  <c r="S10" i="7012" s="1"/>
  <c r="S11" i="7012" s="1"/>
  <c r="S12" i="7012" s="1"/>
  <c r="S13" i="7012" s="1"/>
  <c r="S14" i="7012" s="1"/>
  <c r="S15" i="7012" s="1"/>
  <c r="S16" i="7012" s="1"/>
  <c r="S17" i="7012" s="1"/>
  <c r="S18" i="7012" s="1"/>
  <c r="S19" i="7012" s="1"/>
  <c r="S20" i="7012" s="1"/>
  <c r="S21" i="7012" s="1"/>
  <c r="S22" i="7012" s="1"/>
  <c r="S23" i="7012" s="1"/>
  <c r="S24" i="7012" s="1"/>
  <c r="S25" i="7012" s="1"/>
  <c r="S26" i="7012" s="1"/>
  <c r="S27" i="7012" s="1"/>
  <c r="S28" i="7012" s="1"/>
  <c r="P2" i="7011"/>
  <c r="O2" i="7011"/>
  <c r="N2" i="7011"/>
  <c r="L2" i="7011" s="1"/>
  <c r="M2" i="7011"/>
  <c r="S6" i="7010"/>
  <c r="T6" i="7010"/>
  <c r="M6" i="7010"/>
  <c r="N6" i="7010"/>
  <c r="O6" i="7010"/>
  <c r="P6" i="7010"/>
  <c r="S4" i="7010"/>
  <c r="T4" i="7010"/>
  <c r="S5" i="7010"/>
  <c r="T5" i="7010"/>
  <c r="T3" i="7010"/>
  <c r="S3" i="7010"/>
  <c r="M3" i="7010"/>
  <c r="N3" i="7010"/>
  <c r="O3" i="7010"/>
  <c r="P3" i="7010"/>
  <c r="M4" i="7010"/>
  <c r="N4" i="7010"/>
  <c r="O4" i="7010"/>
  <c r="P4" i="7010"/>
  <c r="M5" i="7010"/>
  <c r="N5" i="7010"/>
  <c r="O5" i="7010"/>
  <c r="P5" i="7010"/>
  <c r="P2" i="7010"/>
  <c r="O2" i="7010"/>
  <c r="N2" i="7010"/>
  <c r="M2" i="7010"/>
  <c r="B23" i="6911"/>
  <c r="Q3" i="7010" l="1"/>
  <c r="L4" i="7010"/>
  <c r="L6" i="7010"/>
  <c r="L5" i="7010"/>
  <c r="L3" i="7010"/>
  <c r="Q4" i="7010"/>
  <c r="Q5" i="7010" s="1"/>
  <c r="Q6" i="7010" s="1"/>
  <c r="L2" i="7010"/>
  <c r="B22" i="6911"/>
  <c r="B21" i="6911" l="1"/>
  <c r="B20" i="6911"/>
  <c r="B4" i="6911"/>
  <c r="AY76" i="7004"/>
  <c r="AX76" i="7004"/>
  <c r="AY75" i="7004"/>
  <c r="AX75" i="7004"/>
  <c r="AY74" i="7004"/>
  <c r="AX74" i="7004"/>
  <c r="AY73" i="7004"/>
  <c r="AX73" i="7004"/>
  <c r="AY72" i="7004"/>
  <c r="AX72" i="7004"/>
  <c r="AY71" i="7004"/>
  <c r="AX71" i="7004"/>
  <c r="AY70" i="7004"/>
  <c r="AX70" i="7004"/>
  <c r="AY69" i="7004"/>
  <c r="AX69" i="7004"/>
  <c r="AY68" i="7004"/>
  <c r="AX68" i="7004"/>
  <c r="AY67" i="7004"/>
  <c r="AX67" i="7004"/>
  <c r="AY66" i="7004"/>
  <c r="AX66" i="7004"/>
  <c r="AY65" i="7004"/>
  <c r="AX65" i="7004"/>
  <c r="AY64" i="7004"/>
  <c r="AX64" i="7004"/>
  <c r="AY63" i="7004"/>
  <c r="AX63" i="7004"/>
  <c r="AY62" i="7004"/>
  <c r="AX62" i="7004"/>
  <c r="AY61" i="7004"/>
  <c r="AX61" i="7004"/>
  <c r="AY60" i="7004"/>
  <c r="AX60" i="7004"/>
  <c r="AY59" i="7004"/>
  <c r="AX59" i="7004"/>
  <c r="AY58" i="7004"/>
  <c r="AX58" i="7004"/>
  <c r="AY57" i="7004"/>
  <c r="AX57" i="7004"/>
  <c r="AY56" i="7004"/>
  <c r="AX56" i="7004"/>
  <c r="AY55" i="7004"/>
  <c r="AX55" i="7004"/>
  <c r="AY54" i="7004"/>
  <c r="AX54" i="7004"/>
  <c r="AY53" i="7004"/>
  <c r="AX53" i="7004"/>
  <c r="AY52" i="7004"/>
  <c r="AX52" i="7004"/>
  <c r="AY51" i="7004"/>
  <c r="AX51" i="7004"/>
  <c r="AY50" i="7004"/>
  <c r="AX50" i="7004"/>
  <c r="AY49" i="7004"/>
  <c r="AX49" i="7004"/>
  <c r="AY48" i="7004"/>
  <c r="AX48" i="7004"/>
  <c r="AY47" i="7004"/>
  <c r="AX47" i="7004"/>
  <c r="AY46" i="7004"/>
  <c r="AX46" i="7004"/>
  <c r="AY45" i="7004"/>
  <c r="AX45" i="7004"/>
  <c r="AY44" i="7004"/>
  <c r="AX44" i="7004"/>
  <c r="AY43" i="7004"/>
  <c r="AX43" i="7004"/>
  <c r="AY42" i="7004"/>
  <c r="AX42" i="7004"/>
  <c r="AY41" i="7004"/>
  <c r="AX41" i="7004"/>
  <c r="AY40" i="7004"/>
  <c r="AX40" i="7004"/>
  <c r="AY39" i="7004"/>
  <c r="AX39" i="7004"/>
  <c r="AY38" i="7004"/>
  <c r="AX38" i="7004"/>
  <c r="AY37" i="7004"/>
  <c r="AX37" i="7004"/>
  <c r="AY36" i="7004"/>
  <c r="AX36" i="7004"/>
  <c r="AY35" i="7004"/>
  <c r="AX35" i="7004"/>
  <c r="AY34" i="7004"/>
  <c r="AX34" i="7004"/>
  <c r="AY33" i="7004"/>
  <c r="AX33" i="7004"/>
  <c r="AY32" i="7004"/>
  <c r="AX32" i="7004"/>
  <c r="AY31" i="7004"/>
  <c r="AX31" i="7004"/>
  <c r="AY30" i="7004"/>
  <c r="AX30" i="7004"/>
  <c r="AY29" i="7004"/>
  <c r="AX29" i="7004"/>
  <c r="AY28" i="7004"/>
  <c r="AX28" i="7004"/>
  <c r="AY27" i="7004"/>
  <c r="AX27" i="7004"/>
  <c r="AY26" i="7004"/>
  <c r="AX26" i="7004"/>
  <c r="AY25" i="7004"/>
  <c r="AX25" i="7004"/>
  <c r="BD24" i="7004"/>
  <c r="BC24" i="7004"/>
  <c r="BE24" i="7004" s="1"/>
  <c r="BB24" i="7004"/>
  <c r="AY24" i="7004"/>
  <c r="AX24" i="7004"/>
  <c r="BD23" i="7004"/>
  <c r="BC23" i="7004"/>
  <c r="BE23" i="7004" s="1"/>
  <c r="BB23" i="7004"/>
  <c r="AY23" i="7004"/>
  <c r="AX23" i="7004"/>
  <c r="BD22" i="7004"/>
  <c r="BC22" i="7004"/>
  <c r="BE22" i="7004" s="1"/>
  <c r="BB22" i="7004"/>
  <c r="AY22" i="7004"/>
  <c r="AX22" i="7004"/>
  <c r="BD21" i="7004"/>
  <c r="BC21" i="7004"/>
  <c r="BE21" i="7004" s="1"/>
  <c r="BB21" i="7004"/>
  <c r="AY21" i="7004"/>
  <c r="AX21" i="7004"/>
  <c r="BD20" i="7004"/>
  <c r="BC20" i="7004"/>
  <c r="BE20" i="7004" s="1"/>
  <c r="BB20" i="7004"/>
  <c r="AY20" i="7004"/>
  <c r="AX20" i="7004"/>
  <c r="BD19" i="7004"/>
  <c r="BC19" i="7004"/>
  <c r="BE19" i="7004" s="1"/>
  <c r="BB19" i="7004"/>
  <c r="AY19" i="7004"/>
  <c r="AX19" i="7004"/>
  <c r="BD18" i="7004"/>
  <c r="BC18" i="7004"/>
  <c r="BE18" i="7004" s="1"/>
  <c r="BB18" i="7004"/>
  <c r="AY18" i="7004"/>
  <c r="AX18" i="7004"/>
  <c r="BD17" i="7004"/>
  <c r="BC17" i="7004"/>
  <c r="BE17" i="7004" s="1"/>
  <c r="BB17" i="7004"/>
  <c r="AY17" i="7004"/>
  <c r="AX17" i="7004"/>
  <c r="BD16" i="7004"/>
  <c r="BC16" i="7004"/>
  <c r="BE16" i="7004" s="1"/>
  <c r="BB16" i="7004"/>
  <c r="AY16" i="7004"/>
  <c r="AX16" i="7004"/>
  <c r="BD15" i="7004"/>
  <c r="BC15" i="7004"/>
  <c r="BE15" i="7004" s="1"/>
  <c r="BB15" i="7004"/>
  <c r="AY15" i="7004"/>
  <c r="AX15" i="7004"/>
  <c r="BD14" i="7004"/>
  <c r="BC14" i="7004"/>
  <c r="BE14" i="7004" s="1"/>
  <c r="BB14" i="7004"/>
  <c r="AY14" i="7004"/>
  <c r="AX14" i="7004"/>
  <c r="BD13" i="7004"/>
  <c r="BC13" i="7004"/>
  <c r="BE13" i="7004" s="1"/>
  <c r="BB13" i="7004"/>
  <c r="AY13" i="7004"/>
  <c r="AX13" i="7004"/>
  <c r="BD12" i="7004"/>
  <c r="BC12" i="7004"/>
  <c r="BE12" i="7004" s="1"/>
  <c r="BB12" i="7004"/>
  <c r="AY12" i="7004"/>
  <c r="AX12" i="7004"/>
  <c r="BD11" i="7004"/>
  <c r="BC11" i="7004"/>
  <c r="BE11" i="7004" s="1"/>
  <c r="BB11" i="7004"/>
  <c r="AY11" i="7004"/>
  <c r="AX11" i="7004"/>
  <c r="BD10" i="7004"/>
  <c r="BC10" i="7004"/>
  <c r="BE10" i="7004" s="1"/>
  <c r="BB10" i="7004"/>
  <c r="AY10" i="7004"/>
  <c r="AX10" i="7004"/>
  <c r="BD9" i="7004"/>
  <c r="BC9" i="7004"/>
  <c r="BE9" i="7004" s="1"/>
  <c r="BB9" i="7004"/>
  <c r="AY9" i="7004"/>
  <c r="AX9" i="7004"/>
  <c r="BD8" i="7004"/>
  <c r="BC8" i="7004"/>
  <c r="BE8" i="7004" s="1"/>
  <c r="BB8" i="7004"/>
  <c r="AY8" i="7004"/>
  <c r="AX8" i="7004"/>
  <c r="BD7" i="7004"/>
  <c r="BC7" i="7004"/>
  <c r="BE7" i="7004" s="1"/>
  <c r="BB7" i="7004"/>
  <c r="AY7" i="7004"/>
  <c r="AX7" i="7004"/>
  <c r="BD6" i="7004"/>
  <c r="BC6" i="7004"/>
  <c r="BE6" i="7004" s="1"/>
  <c r="BB6" i="7004"/>
  <c r="AY6" i="7004"/>
  <c r="AX6" i="7004"/>
  <c r="BD5" i="7004"/>
  <c r="BC5" i="7004"/>
  <c r="BE5" i="7004" s="1"/>
  <c r="BB5" i="7004"/>
  <c r="AY5" i="7004"/>
  <c r="AX5" i="7004"/>
  <c r="BD4" i="7004"/>
  <c r="BC4" i="7004"/>
  <c r="BE4" i="7004" s="1"/>
  <c r="BB4" i="7004"/>
  <c r="AY4" i="7004"/>
  <c r="AX4" i="7004"/>
  <c r="AY3" i="7004"/>
  <c r="AX3" i="7004"/>
  <c r="AU14" i="7004" l="1"/>
  <c r="AU19" i="7004"/>
  <c r="AU25" i="7004"/>
  <c r="AU28" i="7004"/>
  <c r="AU43" i="7004"/>
  <c r="AU46" i="7004"/>
  <c r="AU54" i="7004"/>
  <c r="AU57" i="7004"/>
  <c r="AU68" i="7004"/>
  <c r="AU70" i="7004"/>
  <c r="AU5" i="7004"/>
  <c r="AU9" i="7004"/>
  <c r="AU13" i="7004"/>
  <c r="AU67" i="7004"/>
  <c r="AU39" i="7004"/>
  <c r="AU34" i="7004"/>
  <c r="AU38" i="7004"/>
  <c r="AU53" i="7004"/>
  <c r="AU4" i="7004"/>
  <c r="AU12" i="7004"/>
  <c r="AU27" i="7004"/>
  <c r="AU33" i="7004"/>
  <c r="AU41" i="7004"/>
  <c r="AU52" i="7004"/>
  <c r="AU56" i="7004"/>
  <c r="AU61" i="7004"/>
  <c r="AU69" i="7004"/>
  <c r="AU74" i="7004"/>
  <c r="AU8" i="7004"/>
  <c r="AU6" i="7004"/>
  <c r="AU20" i="7004"/>
  <c r="AU24" i="7004"/>
  <c r="AU40" i="7004"/>
  <c r="AU47" i="7004"/>
  <c r="AU51" i="7004"/>
  <c r="AU60" i="7004"/>
  <c r="AU63" i="7004"/>
  <c r="AZ4" i="7004"/>
  <c r="AZ5" i="7004" s="1"/>
  <c r="AZ6" i="7004" s="1"/>
  <c r="AZ7" i="7004" s="1"/>
  <c r="AZ8" i="7004" s="1"/>
  <c r="AZ9" i="7004" s="1"/>
  <c r="AZ10" i="7004" s="1"/>
  <c r="AZ11" i="7004" s="1"/>
  <c r="AZ12" i="7004" s="1"/>
  <c r="AZ13" i="7004" s="1"/>
  <c r="AZ14" i="7004" s="1"/>
  <c r="AZ15" i="7004" s="1"/>
  <c r="AZ16" i="7004" s="1"/>
  <c r="AZ17" i="7004" s="1"/>
  <c r="AZ18" i="7004" s="1"/>
  <c r="AZ19" i="7004" s="1"/>
  <c r="AZ20" i="7004" s="1"/>
  <c r="AZ21" i="7004" s="1"/>
  <c r="AZ22" i="7004" s="1"/>
  <c r="AZ23" i="7004" s="1"/>
  <c r="AZ24" i="7004" s="1"/>
  <c r="AZ25" i="7004" s="1"/>
  <c r="AZ26" i="7004" s="1"/>
  <c r="AZ27" i="7004" s="1"/>
  <c r="AZ28" i="7004" s="1"/>
  <c r="AZ29" i="7004" s="1"/>
  <c r="AZ30" i="7004" s="1"/>
  <c r="AZ31" i="7004" s="1"/>
  <c r="AZ32" i="7004" s="1"/>
  <c r="AZ33" i="7004" s="1"/>
  <c r="AZ34" i="7004" s="1"/>
  <c r="AZ35" i="7004" s="1"/>
  <c r="AZ36" i="7004" s="1"/>
  <c r="AZ37" i="7004" s="1"/>
  <c r="AZ38" i="7004" s="1"/>
  <c r="AZ39" i="7004" s="1"/>
  <c r="AZ40" i="7004" s="1"/>
  <c r="AZ41" i="7004" s="1"/>
  <c r="AZ42" i="7004" s="1"/>
  <c r="AZ43" i="7004" s="1"/>
  <c r="AZ44" i="7004" s="1"/>
  <c r="AZ45" i="7004" s="1"/>
  <c r="AZ46" i="7004" s="1"/>
  <c r="AZ47" i="7004" s="1"/>
  <c r="AZ48" i="7004" s="1"/>
  <c r="AZ49" i="7004" s="1"/>
  <c r="AZ50" i="7004" s="1"/>
  <c r="AZ51" i="7004" s="1"/>
  <c r="AZ52" i="7004" s="1"/>
  <c r="AZ53" i="7004" s="1"/>
  <c r="AZ54" i="7004" s="1"/>
  <c r="AZ55" i="7004" s="1"/>
  <c r="AZ56" i="7004" s="1"/>
  <c r="AZ57" i="7004" s="1"/>
  <c r="AZ58" i="7004" s="1"/>
  <c r="AZ59" i="7004" s="1"/>
  <c r="AZ60" i="7004" s="1"/>
  <c r="AZ61" i="7004" s="1"/>
  <c r="AZ62" i="7004" s="1"/>
  <c r="AZ63" i="7004" s="1"/>
  <c r="AZ64" i="7004" s="1"/>
  <c r="AZ65" i="7004" s="1"/>
  <c r="AZ66" i="7004" s="1"/>
  <c r="AZ67" i="7004" s="1"/>
  <c r="AZ68" i="7004" s="1"/>
  <c r="AZ69" i="7004" s="1"/>
  <c r="AZ70" i="7004" s="1"/>
  <c r="AZ71" i="7004" s="1"/>
  <c r="AZ72" i="7004" s="1"/>
  <c r="AZ73" i="7004" s="1"/>
  <c r="AZ74" i="7004" s="1"/>
  <c r="AZ75" i="7004" s="1"/>
  <c r="AZ76" i="7004" s="1"/>
  <c r="AZ77" i="7004" s="1"/>
  <c r="AZ78" i="7004" s="1"/>
  <c r="AZ79" i="7004" s="1"/>
  <c r="AZ80" i="7004" s="1"/>
  <c r="AZ81" i="7004" s="1"/>
  <c r="AZ82" i="7004" s="1"/>
  <c r="AZ83" i="7004" s="1"/>
  <c r="AZ84" i="7004" s="1"/>
  <c r="AZ85" i="7004" s="1"/>
  <c r="AZ86" i="7004" s="1"/>
  <c r="AZ87" i="7004" s="1"/>
  <c r="AZ88" i="7004" s="1"/>
  <c r="AZ89" i="7004" s="1"/>
  <c r="AZ90" i="7004" s="1"/>
  <c r="AZ91" i="7004" s="1"/>
  <c r="AZ92" i="7004" s="1"/>
  <c r="AZ93" i="7004" s="1"/>
  <c r="AZ94" i="7004" s="1"/>
  <c r="AZ95" i="7004" s="1"/>
  <c r="AZ96" i="7004" s="1"/>
  <c r="AZ97" i="7004" s="1"/>
  <c r="AZ98" i="7004" s="1"/>
  <c r="AZ99" i="7004" s="1"/>
  <c r="AZ100" i="7004" s="1"/>
  <c r="AZ101" i="7004" s="1"/>
  <c r="AU18" i="7004"/>
  <c r="AU32" i="7004"/>
  <c r="AU45" i="7004"/>
  <c r="AU72" i="7004"/>
  <c r="AU3" i="7004"/>
  <c r="AU7" i="7004"/>
  <c r="AU11" i="7004"/>
  <c r="AU23" i="7004"/>
  <c r="AU37" i="7004"/>
  <c r="AU50" i="7004"/>
  <c r="AU62" i="7004"/>
  <c r="AU65" i="7004"/>
  <c r="AU75" i="7004"/>
  <c r="AU76" i="7004"/>
  <c r="AU10" i="7004"/>
  <c r="AU15" i="7004"/>
  <c r="AU16" i="7004"/>
  <c r="AU17" i="7004"/>
  <c r="AU21" i="7004"/>
  <c r="AU22" i="7004"/>
  <c r="AU26" i="7004"/>
  <c r="AU29" i="7004"/>
  <c r="AU30" i="7004"/>
  <c r="AU31" i="7004"/>
  <c r="AU35" i="7004"/>
  <c r="AU36" i="7004"/>
  <c r="AU42" i="7004"/>
  <c r="AU44" i="7004"/>
  <c r="AU48" i="7004"/>
  <c r="AU49" i="7004"/>
  <c r="AU55" i="7004"/>
  <c r="AU58" i="7004"/>
  <c r="AU59" i="7004"/>
  <c r="AU64" i="7004"/>
  <c r="AU66" i="7004"/>
  <c r="AU71" i="7004"/>
  <c r="AU73" i="7004"/>
  <c r="B19" i="6911"/>
  <c r="O3" i="7001"/>
  <c r="N3" i="7001"/>
  <c r="M3" i="7001"/>
  <c r="L3" i="7001"/>
  <c r="L12" i="7000"/>
  <c r="M12" i="7000"/>
  <c r="N12" i="7000"/>
  <c r="O12" i="7000"/>
  <c r="R12" i="7000"/>
  <c r="S12" i="7000"/>
  <c r="L13" i="7000"/>
  <c r="M13" i="7000"/>
  <c r="N13" i="7000"/>
  <c r="O13" i="7000"/>
  <c r="R13" i="7000"/>
  <c r="S13" i="7000"/>
  <c r="L14" i="7000"/>
  <c r="M14" i="7000"/>
  <c r="N14" i="7000"/>
  <c r="O14" i="7000"/>
  <c r="R14" i="7000"/>
  <c r="S14" i="7000"/>
  <c r="L4" i="7000"/>
  <c r="M4" i="7000"/>
  <c r="N4" i="7000"/>
  <c r="O4" i="7000"/>
  <c r="L5" i="7000"/>
  <c r="M5" i="7000"/>
  <c r="N5" i="7000"/>
  <c r="O5" i="7000"/>
  <c r="L6" i="7000"/>
  <c r="M6" i="7000"/>
  <c r="N6" i="7000"/>
  <c r="O6" i="7000"/>
  <c r="L7" i="7000"/>
  <c r="M7" i="7000"/>
  <c r="N7" i="7000"/>
  <c r="O7" i="7000"/>
  <c r="L8" i="7000"/>
  <c r="M8" i="7000"/>
  <c r="N8" i="7000"/>
  <c r="O8" i="7000"/>
  <c r="L9" i="7000"/>
  <c r="M9" i="7000"/>
  <c r="N9" i="7000"/>
  <c r="O9" i="7000"/>
  <c r="L10" i="7000"/>
  <c r="M10" i="7000"/>
  <c r="N10" i="7000"/>
  <c r="O10" i="7000"/>
  <c r="L11" i="7000"/>
  <c r="M11" i="7000"/>
  <c r="N11" i="7000"/>
  <c r="O11" i="7000"/>
  <c r="R5" i="7000"/>
  <c r="S5" i="7000"/>
  <c r="R6" i="7000"/>
  <c r="S6" i="7000"/>
  <c r="R7" i="7000"/>
  <c r="S7" i="7000"/>
  <c r="R8" i="7000"/>
  <c r="S8" i="7000"/>
  <c r="R9" i="7000"/>
  <c r="S9" i="7000"/>
  <c r="R10" i="7000"/>
  <c r="S10" i="7000"/>
  <c r="R11" i="7000"/>
  <c r="S11" i="7000"/>
  <c r="S4" i="7000"/>
  <c r="R4" i="7000"/>
  <c r="O3" i="7000"/>
  <c r="N3" i="7000"/>
  <c r="M3" i="7000"/>
  <c r="L3" i="7000"/>
  <c r="B3" i="6911"/>
  <c r="U12" i="6998"/>
  <c r="S12" i="6998"/>
  <c r="U11" i="6998"/>
  <c r="S11" i="6998"/>
  <c r="U10" i="6998"/>
  <c r="S10" i="6998"/>
  <c r="U9" i="6998"/>
  <c r="S9" i="6998"/>
  <c r="U8" i="6998"/>
  <c r="S8" i="6998"/>
  <c r="U7" i="6998"/>
  <c r="S7" i="6998"/>
  <c r="U6" i="6998"/>
  <c r="S6" i="6998"/>
  <c r="U5" i="6998"/>
  <c r="S5" i="6998"/>
  <c r="U4" i="6998"/>
  <c r="S4" i="6998"/>
  <c r="U3" i="6998"/>
  <c r="Q3" i="6998" s="1"/>
  <c r="S3" i="6998"/>
  <c r="V38" i="6999"/>
  <c r="T38" i="6999"/>
  <c r="V37" i="6999"/>
  <c r="T37" i="6999"/>
  <c r="V36" i="6999"/>
  <c r="T36" i="6999"/>
  <c r="V35" i="6999"/>
  <c r="T35" i="6999"/>
  <c r="V34" i="6999"/>
  <c r="T34" i="6999"/>
  <c r="V33" i="6999"/>
  <c r="T33" i="6999"/>
  <c r="V32" i="6999"/>
  <c r="T32" i="6999"/>
  <c r="V31" i="6999"/>
  <c r="T31" i="6999"/>
  <c r="V30" i="6999"/>
  <c r="T30" i="6999"/>
  <c r="V29" i="6999"/>
  <c r="T29" i="6999"/>
  <c r="V28" i="6999"/>
  <c r="T28" i="6999"/>
  <c r="V27" i="6999"/>
  <c r="T27" i="6999"/>
  <c r="V26" i="6999"/>
  <c r="T26" i="6999"/>
  <c r="V25" i="6999"/>
  <c r="T25" i="6999"/>
  <c r="V24" i="6999"/>
  <c r="T24" i="6999"/>
  <c r="V23" i="6999"/>
  <c r="T23" i="6999"/>
  <c r="V22" i="6999"/>
  <c r="T22" i="6999"/>
  <c r="V21" i="6999"/>
  <c r="T21" i="6999"/>
  <c r="V20" i="6999"/>
  <c r="T20" i="6999"/>
  <c r="V19" i="6999"/>
  <c r="T19" i="6999"/>
  <c r="V18" i="6999"/>
  <c r="T18" i="6999"/>
  <c r="V17" i="6999"/>
  <c r="T17" i="6999"/>
  <c r="Q38" i="6999"/>
  <c r="O38" i="6999"/>
  <c r="N38" i="6999"/>
  <c r="Q37" i="6999"/>
  <c r="O37" i="6999"/>
  <c r="N37" i="6999"/>
  <c r="Q36" i="6999"/>
  <c r="O36" i="6999"/>
  <c r="N36" i="6999"/>
  <c r="Q35" i="6999"/>
  <c r="O35" i="6999"/>
  <c r="N35" i="6999"/>
  <c r="Q34" i="6999"/>
  <c r="O34" i="6999"/>
  <c r="N34" i="6999"/>
  <c r="Q33" i="6999"/>
  <c r="O33" i="6999"/>
  <c r="N33" i="6999"/>
  <c r="Q32" i="6999"/>
  <c r="O32" i="6999"/>
  <c r="N32" i="6999"/>
  <c r="Q31" i="6999"/>
  <c r="O31" i="6999"/>
  <c r="N31" i="6999"/>
  <c r="Q30" i="6999"/>
  <c r="O30" i="6999"/>
  <c r="N30" i="6999"/>
  <c r="Q29" i="6999"/>
  <c r="O29" i="6999"/>
  <c r="N29" i="6999"/>
  <c r="Q28" i="6999"/>
  <c r="O28" i="6999"/>
  <c r="N28" i="6999"/>
  <c r="Q27" i="6999"/>
  <c r="O27" i="6999"/>
  <c r="N27" i="6999"/>
  <c r="Q26" i="6999"/>
  <c r="O26" i="6999"/>
  <c r="N26" i="6999"/>
  <c r="Q25" i="6999"/>
  <c r="O25" i="6999"/>
  <c r="N25" i="6999"/>
  <c r="Q24" i="6999"/>
  <c r="O24" i="6999"/>
  <c r="N24" i="6999"/>
  <c r="Q23" i="6999"/>
  <c r="O23" i="6999"/>
  <c r="N23" i="6999"/>
  <c r="Q22" i="6999"/>
  <c r="O22" i="6999"/>
  <c r="N22" i="6999"/>
  <c r="Q21" i="6999"/>
  <c r="O21" i="6999"/>
  <c r="N21" i="6999"/>
  <c r="Q20" i="6999"/>
  <c r="O20" i="6999"/>
  <c r="N20" i="6999"/>
  <c r="Q19" i="6999"/>
  <c r="O19" i="6999"/>
  <c r="N19" i="6999"/>
  <c r="Q18" i="6999"/>
  <c r="O18" i="6999"/>
  <c r="N18" i="6999"/>
  <c r="Q17" i="6999"/>
  <c r="O17" i="6999"/>
  <c r="N17" i="6999"/>
  <c r="V16" i="6999"/>
  <c r="T16" i="6999"/>
  <c r="Q16" i="6999"/>
  <c r="O16" i="6999"/>
  <c r="N16" i="6999"/>
  <c r="V15" i="6999"/>
  <c r="T15" i="6999"/>
  <c r="Q15" i="6999"/>
  <c r="O15" i="6999"/>
  <c r="N15" i="6999"/>
  <c r="V14" i="6999"/>
  <c r="T14" i="6999"/>
  <c r="Q14" i="6999"/>
  <c r="O14" i="6999"/>
  <c r="N14" i="6999"/>
  <c r="V13" i="6999"/>
  <c r="T13" i="6999"/>
  <c r="Q13" i="6999"/>
  <c r="O13" i="6999"/>
  <c r="N13" i="6999"/>
  <c r="V12" i="6999"/>
  <c r="T12" i="6999"/>
  <c r="Q12" i="6999"/>
  <c r="O12" i="6999"/>
  <c r="N12" i="6999"/>
  <c r="V11" i="6999"/>
  <c r="T11" i="6999"/>
  <c r="Q11" i="6999"/>
  <c r="O11" i="6999"/>
  <c r="N11" i="6999"/>
  <c r="V10" i="6999"/>
  <c r="T10" i="6999"/>
  <c r="Q10" i="6999"/>
  <c r="O10" i="6999"/>
  <c r="N10" i="6999"/>
  <c r="V9" i="6999"/>
  <c r="T9" i="6999"/>
  <c r="Q9" i="6999"/>
  <c r="O9" i="6999"/>
  <c r="N9" i="6999"/>
  <c r="V8" i="6999"/>
  <c r="T8" i="6999"/>
  <c r="Q8" i="6999"/>
  <c r="O8" i="6999"/>
  <c r="N8" i="6999"/>
  <c r="V7" i="6999"/>
  <c r="T7" i="6999"/>
  <c r="Q7" i="6999"/>
  <c r="O7" i="6999"/>
  <c r="N7" i="6999"/>
  <c r="V6" i="6999"/>
  <c r="T6" i="6999"/>
  <c r="Q6" i="6999"/>
  <c r="O6" i="6999"/>
  <c r="N6" i="6999"/>
  <c r="V5" i="6999"/>
  <c r="T5" i="6999"/>
  <c r="Q5" i="6999"/>
  <c r="O5" i="6999"/>
  <c r="N5" i="6999"/>
  <c r="V4" i="6999"/>
  <c r="T4" i="6999"/>
  <c r="Q4" i="6999"/>
  <c r="O4" i="6999"/>
  <c r="N4" i="6999"/>
  <c r="V3" i="6999"/>
  <c r="T3" i="6999"/>
  <c r="Q3" i="6999"/>
  <c r="O3" i="6999"/>
  <c r="N3" i="6999"/>
  <c r="Q2" i="6999"/>
  <c r="O2" i="6999"/>
  <c r="N2" i="6999"/>
  <c r="M2" i="6998"/>
  <c r="N2" i="6998"/>
  <c r="P2" i="6998"/>
  <c r="M3" i="6998"/>
  <c r="N3" i="6998"/>
  <c r="P3" i="6998"/>
  <c r="M4" i="6998"/>
  <c r="N4" i="6998"/>
  <c r="P4" i="6998"/>
  <c r="M5" i="6998"/>
  <c r="N5" i="6998"/>
  <c r="P5" i="6998"/>
  <c r="M6" i="6998"/>
  <c r="N6" i="6998"/>
  <c r="P6" i="6998"/>
  <c r="M7" i="6998"/>
  <c r="N7" i="6998"/>
  <c r="P7" i="6998"/>
  <c r="M8" i="6998"/>
  <c r="N8" i="6998"/>
  <c r="P8" i="6998"/>
  <c r="M9" i="6998"/>
  <c r="N9" i="6998"/>
  <c r="P9" i="6998"/>
  <c r="M10" i="6998"/>
  <c r="N10" i="6998"/>
  <c r="P10" i="6998"/>
  <c r="M11" i="6998"/>
  <c r="N11" i="6998"/>
  <c r="P11" i="6998"/>
  <c r="M12" i="6998"/>
  <c r="N12" i="6998"/>
  <c r="P12" i="6998"/>
  <c r="M2" i="6999" l="1"/>
  <c r="K3" i="7000"/>
  <c r="K3" i="7001"/>
  <c r="Q4" i="6998"/>
  <c r="Q5" i="6998" s="1"/>
  <c r="Q6" i="6998" s="1"/>
  <c r="Q7" i="6998" s="1"/>
  <c r="Q8" i="6998" s="1"/>
  <c r="Q9" i="6998" s="1"/>
  <c r="Q10" i="6998" s="1"/>
  <c r="Q11" i="6998" s="1"/>
  <c r="Q12" i="6998" s="1"/>
  <c r="M9" i="6999"/>
  <c r="M24" i="6999"/>
  <c r="M28" i="6999"/>
  <c r="M8" i="6999"/>
  <c r="M12" i="6999"/>
  <c r="M16" i="6999"/>
  <c r="M29" i="6999"/>
  <c r="M20" i="6999"/>
  <c r="M23" i="6999"/>
  <c r="P4" i="7000"/>
  <c r="P5" i="7000" s="1"/>
  <c r="P6" i="7000" s="1"/>
  <c r="P7" i="7000" s="1"/>
  <c r="P8" i="7000" s="1"/>
  <c r="P9" i="7000" s="1"/>
  <c r="P10" i="7000" s="1"/>
  <c r="P11" i="7000" s="1"/>
  <c r="P12" i="7000" s="1"/>
  <c r="P13" i="7000" s="1"/>
  <c r="P14" i="7000" s="1"/>
  <c r="K12" i="7000"/>
  <c r="K11" i="7000"/>
  <c r="K10" i="7000"/>
  <c r="K9" i="7000"/>
  <c r="K8" i="7000"/>
  <c r="K7" i="7000"/>
  <c r="K6" i="7000"/>
  <c r="K5" i="7000"/>
  <c r="K4" i="7000"/>
  <c r="K13" i="7000"/>
  <c r="K14" i="7000"/>
  <c r="M5" i="6999"/>
  <c r="M4" i="6999"/>
  <c r="M37" i="6999"/>
  <c r="M19" i="6999"/>
  <c r="M21" i="6999"/>
  <c r="R3" i="6999"/>
  <c r="R4" i="6999" s="1"/>
  <c r="R5" i="6999" s="1"/>
  <c r="R6" i="6999" s="1"/>
  <c r="R7" i="6999" s="1"/>
  <c r="R8" i="6999" s="1"/>
  <c r="R9" i="6999" s="1"/>
  <c r="R10" i="6999" s="1"/>
  <c r="R11" i="6999" s="1"/>
  <c r="R12" i="6999" s="1"/>
  <c r="R13" i="6999" s="1"/>
  <c r="R14" i="6999" s="1"/>
  <c r="R15" i="6999" s="1"/>
  <c r="R16" i="6999" s="1"/>
  <c r="R17" i="6999" s="1"/>
  <c r="R18" i="6999" s="1"/>
  <c r="R19" i="6999" s="1"/>
  <c r="R20" i="6999" s="1"/>
  <c r="R21" i="6999" s="1"/>
  <c r="R22" i="6999" s="1"/>
  <c r="R23" i="6999" s="1"/>
  <c r="R24" i="6999" s="1"/>
  <c r="R25" i="6999" s="1"/>
  <c r="R26" i="6999" s="1"/>
  <c r="R27" i="6999" s="1"/>
  <c r="R28" i="6999" s="1"/>
  <c r="R29" i="6999" s="1"/>
  <c r="R30" i="6999" s="1"/>
  <c r="R31" i="6999" s="1"/>
  <c r="R32" i="6999" s="1"/>
  <c r="R33" i="6999" s="1"/>
  <c r="R34" i="6999" s="1"/>
  <c r="R35" i="6999" s="1"/>
  <c r="R36" i="6999" s="1"/>
  <c r="R37" i="6999" s="1"/>
  <c r="R38" i="6999" s="1"/>
  <c r="M6" i="6999"/>
  <c r="M13" i="6999"/>
  <c r="M15" i="6999"/>
  <c r="M27" i="6999"/>
  <c r="M26" i="6999"/>
  <c r="M31" i="6999"/>
  <c r="M33" i="6999"/>
  <c r="M38" i="6999"/>
  <c r="M34" i="6999"/>
  <c r="M11" i="6999"/>
  <c r="M17" i="6999"/>
  <c r="M3" i="6999"/>
  <c r="M7" i="6999"/>
  <c r="M14" i="6999"/>
  <c r="M22" i="6999"/>
  <c r="M32" i="6999"/>
  <c r="M30" i="6999"/>
  <c r="M35" i="6999"/>
  <c r="M10" i="6999"/>
  <c r="M18" i="6999"/>
  <c r="M25" i="6999"/>
  <c r="M36" i="6999"/>
  <c r="L12" i="6998"/>
  <c r="L8" i="6998"/>
  <c r="L7" i="6998"/>
  <c r="L5" i="6998"/>
  <c r="L3" i="6998"/>
  <c r="L2" i="6998"/>
  <c r="L11" i="6998"/>
  <c r="L6" i="6998"/>
  <c r="L4" i="6998"/>
  <c r="L10" i="6998"/>
  <c r="L9" i="6998"/>
  <c r="B18" i="6911"/>
  <c r="B17" i="6911"/>
  <c r="BO7" i="6996"/>
  <c r="BP7" i="6996"/>
  <c r="BR7" i="6996"/>
  <c r="BU7" i="6996"/>
  <c r="BO8" i="6996"/>
  <c r="BP8" i="6996"/>
  <c r="BR8" i="6996"/>
  <c r="BU8" i="6996"/>
  <c r="BO9" i="6996"/>
  <c r="BP9" i="6996"/>
  <c r="BR9" i="6996"/>
  <c r="BU9" i="6996"/>
  <c r="BO10" i="6996"/>
  <c r="BP10" i="6996"/>
  <c r="BR10" i="6996"/>
  <c r="BU10" i="6996"/>
  <c r="BO11" i="6996"/>
  <c r="BP11" i="6996"/>
  <c r="BR11" i="6996"/>
  <c r="BU11" i="6996"/>
  <c r="BO12" i="6996"/>
  <c r="BP12" i="6996"/>
  <c r="BR12" i="6996"/>
  <c r="BU12" i="6996"/>
  <c r="BO13" i="6996"/>
  <c r="BP13" i="6996"/>
  <c r="BR13" i="6996"/>
  <c r="BU13" i="6996"/>
  <c r="BO14" i="6996"/>
  <c r="BP14" i="6996"/>
  <c r="BR14" i="6996"/>
  <c r="BU14" i="6996"/>
  <c r="BO15" i="6996"/>
  <c r="BP15" i="6996"/>
  <c r="BR15" i="6996"/>
  <c r="BU15" i="6996"/>
  <c r="BO16" i="6996"/>
  <c r="BP16" i="6996"/>
  <c r="BR16" i="6996"/>
  <c r="BU16" i="6996"/>
  <c r="BO17" i="6996"/>
  <c r="BP17" i="6996"/>
  <c r="BR17" i="6996"/>
  <c r="BU17" i="6996"/>
  <c r="BO18" i="6996"/>
  <c r="BP18" i="6996"/>
  <c r="BR18" i="6996"/>
  <c r="BU18" i="6996"/>
  <c r="BO19" i="6996"/>
  <c r="BP19" i="6996"/>
  <c r="BR19" i="6996"/>
  <c r="BU19" i="6996"/>
  <c r="BO20" i="6996"/>
  <c r="BP20" i="6996"/>
  <c r="BR20" i="6996"/>
  <c r="BU20" i="6996"/>
  <c r="BO21" i="6996"/>
  <c r="BP21" i="6996"/>
  <c r="BR21" i="6996"/>
  <c r="BU21" i="6996"/>
  <c r="BO22" i="6996"/>
  <c r="BP22" i="6996"/>
  <c r="BR22" i="6996"/>
  <c r="BU22" i="6996"/>
  <c r="BO23" i="6996"/>
  <c r="BP23" i="6996"/>
  <c r="BR23" i="6996"/>
  <c r="BU23" i="6996"/>
  <c r="BO24" i="6996"/>
  <c r="BP24" i="6996"/>
  <c r="BR24" i="6996"/>
  <c r="BU24" i="6996"/>
  <c r="BO25" i="6996"/>
  <c r="BP25" i="6996"/>
  <c r="BR25" i="6996"/>
  <c r="BU25" i="6996"/>
  <c r="BO26" i="6996"/>
  <c r="BP26" i="6996"/>
  <c r="BR26" i="6996"/>
  <c r="BU26" i="6996"/>
  <c r="BO27" i="6996"/>
  <c r="BP27" i="6996"/>
  <c r="BR27" i="6996"/>
  <c r="BU27" i="6996"/>
  <c r="BO28" i="6996"/>
  <c r="BP28" i="6996"/>
  <c r="BR28" i="6996"/>
  <c r="BU28" i="6996"/>
  <c r="BU6" i="6996"/>
  <c r="BU5" i="6996"/>
  <c r="BO5" i="6996"/>
  <c r="BP5" i="6996"/>
  <c r="BR5" i="6996"/>
  <c r="BO6" i="6996"/>
  <c r="BP6" i="6996"/>
  <c r="BR6" i="6996"/>
  <c r="BR4" i="6996"/>
  <c r="BP4" i="6996"/>
  <c r="BO4" i="6996"/>
  <c r="N2" i="6997"/>
  <c r="M2" i="6997"/>
  <c r="L2" i="6997"/>
  <c r="K2" i="6997"/>
  <c r="L28" i="6996"/>
  <c r="M28" i="6996" s="1"/>
  <c r="L27" i="6996"/>
  <c r="M27" i="6996" s="1"/>
  <c r="L26" i="6996"/>
  <c r="M26" i="6996" s="1"/>
  <c r="L25" i="6996"/>
  <c r="M25" i="6996" s="1"/>
  <c r="L24" i="6996"/>
  <c r="M24" i="6996" s="1"/>
  <c r="L23" i="6996"/>
  <c r="M23" i="6996" s="1"/>
  <c r="L22" i="6996"/>
  <c r="M22" i="6996" s="1"/>
  <c r="L21" i="6996"/>
  <c r="M21" i="6996" s="1"/>
  <c r="L20" i="6996"/>
  <c r="M20" i="6996" s="1"/>
  <c r="L19" i="6996"/>
  <c r="M19" i="6996" s="1"/>
  <c r="L18" i="6996"/>
  <c r="M18" i="6996" s="1"/>
  <c r="L17" i="6996"/>
  <c r="M17" i="6996" s="1"/>
  <c r="L16" i="6996"/>
  <c r="M16" i="6996" s="1"/>
  <c r="L15" i="6996"/>
  <c r="M15" i="6996" s="1"/>
  <c r="L14" i="6996"/>
  <c r="M14" i="6996" s="1"/>
  <c r="L13" i="6996"/>
  <c r="M13" i="6996" s="1"/>
  <c r="L11" i="6996"/>
  <c r="M11" i="6996" s="1"/>
  <c r="L10" i="6996"/>
  <c r="M10" i="6996" s="1"/>
  <c r="L9" i="6996"/>
  <c r="M9" i="6996" s="1"/>
  <c r="L8" i="6996"/>
  <c r="M8" i="6996" s="1"/>
  <c r="L7" i="6996"/>
  <c r="M7" i="6996" s="1"/>
  <c r="L6" i="6996"/>
  <c r="M6" i="6996" s="1"/>
  <c r="L5" i="6996"/>
  <c r="M5" i="6996" s="1"/>
  <c r="L4" i="6996"/>
  <c r="M4" i="6996" s="1"/>
  <c r="BN4" i="6996" l="1"/>
  <c r="V6" i="7063"/>
  <c r="V5" i="7063"/>
  <c r="T5" i="7063" s="1"/>
  <c r="C13" i="6996"/>
  <c r="BN6" i="6996"/>
  <c r="BN5" i="6996"/>
  <c r="C9" i="6996"/>
  <c r="C24" i="6996"/>
  <c r="C26" i="6996"/>
  <c r="BN25" i="6996"/>
  <c r="BN21" i="6996"/>
  <c r="BN17" i="6996"/>
  <c r="BN13" i="6996"/>
  <c r="BN9" i="6996"/>
  <c r="C10" i="6996"/>
  <c r="BW10" i="6996" s="1"/>
  <c r="C7" i="6996"/>
  <c r="C12" i="6996"/>
  <c r="C22" i="6996"/>
  <c r="C14" i="6996"/>
  <c r="BW14" i="6996" s="1"/>
  <c r="C16" i="6996"/>
  <c r="C19" i="6996"/>
  <c r="C28" i="6996"/>
  <c r="BN27" i="6996"/>
  <c r="BN23" i="6996"/>
  <c r="BN19" i="6996"/>
  <c r="BN15" i="6996"/>
  <c r="BN11" i="6996"/>
  <c r="BN7" i="6996"/>
  <c r="BN28" i="6996"/>
  <c r="BN26" i="6996"/>
  <c r="BN24" i="6996"/>
  <c r="BN22" i="6996"/>
  <c r="BN20" i="6996"/>
  <c r="BN18" i="6996"/>
  <c r="BN16" i="6996"/>
  <c r="BN14" i="6996"/>
  <c r="BN12" i="6996"/>
  <c r="BN10" i="6996"/>
  <c r="BN8" i="6996"/>
  <c r="J2" i="6997"/>
  <c r="C23" i="6996"/>
  <c r="C4" i="6996"/>
  <c r="C6" i="6996"/>
  <c r="C8" i="6996"/>
  <c r="BW8" i="6996" s="1"/>
  <c r="C15" i="6996"/>
  <c r="BW15" i="6996" s="1"/>
  <c r="C5" i="6996"/>
  <c r="C11" i="6996"/>
  <c r="BW11" i="6996" s="1"/>
  <c r="C18" i="6996"/>
  <c r="C17" i="6996"/>
  <c r="C27" i="6996"/>
  <c r="BW27" i="6996" s="1"/>
  <c r="C20" i="6996"/>
  <c r="BW20" i="6996" s="1"/>
  <c r="C21" i="6996"/>
  <c r="C25" i="6996"/>
  <c r="BW26" i="6996" s="1"/>
  <c r="BW6" i="6996" l="1"/>
  <c r="T6" i="7063"/>
  <c r="T7" i="7063" s="1"/>
  <c r="T8" i="7063" s="1"/>
  <c r="V10" i="7063"/>
  <c r="V9" i="7063"/>
  <c r="BW25" i="6996"/>
  <c r="BW21" i="6996"/>
  <c r="BW23" i="6996"/>
  <c r="F17" i="6996"/>
  <c r="BW17" i="6996"/>
  <c r="BW22" i="6996"/>
  <c r="BW18" i="6996"/>
  <c r="BW19" i="6996"/>
  <c r="BW16" i="6996"/>
  <c r="BW13" i="6996"/>
  <c r="BW12" i="6996"/>
  <c r="BW24" i="6996"/>
  <c r="F22" i="6996"/>
  <c r="BW5" i="6996"/>
  <c r="BS5" i="6996" s="1"/>
  <c r="F19" i="6996"/>
  <c r="BW28" i="6996"/>
  <c r="BW7" i="6996"/>
  <c r="BW9" i="6996"/>
  <c r="F27" i="6996"/>
  <c r="F25" i="6996"/>
  <c r="F8" i="6996"/>
  <c r="F23" i="6996"/>
  <c r="F24" i="6996"/>
  <c r="F12" i="6996"/>
  <c r="F6" i="6996"/>
  <c r="F21" i="6996"/>
  <c r="F5" i="6996"/>
  <c r="F7" i="6996"/>
  <c r="F4" i="6996"/>
  <c r="F13" i="6996"/>
  <c r="F16" i="6996"/>
  <c r="F18" i="6996"/>
  <c r="F26" i="6996"/>
  <c r="F15" i="6996"/>
  <c r="F10" i="6996"/>
  <c r="BS6" i="6996" l="1"/>
  <c r="BS7" i="6996" s="1"/>
  <c r="BS8" i="6996" s="1"/>
  <c r="BS9" i="6996" s="1"/>
  <c r="BS10" i="6996" s="1"/>
  <c r="BS11" i="6996" s="1"/>
  <c r="BS12" i="6996" s="1"/>
  <c r="BS13" i="6996" s="1"/>
  <c r="BS14" i="6996" s="1"/>
  <c r="BS15" i="6996" s="1"/>
  <c r="BS16" i="6996" s="1"/>
  <c r="BS17" i="6996" s="1"/>
  <c r="BS18" i="6996" s="1"/>
  <c r="BS19" i="6996" s="1"/>
  <c r="BS20" i="6996" s="1"/>
  <c r="BS21" i="6996" s="1"/>
  <c r="BS22" i="6996" s="1"/>
  <c r="BS23" i="6996" s="1"/>
  <c r="BS24" i="6996" s="1"/>
  <c r="BS25" i="6996" s="1"/>
  <c r="BS26" i="6996" s="1"/>
  <c r="BS27" i="6996" s="1"/>
  <c r="BS28" i="6996" s="1"/>
  <c r="BS29" i="6996" s="1"/>
  <c r="BS30" i="6996" s="1"/>
  <c r="BS31" i="6996" s="1"/>
  <c r="BS32" i="6996" s="1"/>
  <c r="BS33" i="6996" s="1"/>
  <c r="BS34" i="6996" s="1"/>
  <c r="BS35" i="6996" s="1"/>
  <c r="BS36" i="6996" s="1"/>
  <c r="BS37" i="6996" s="1"/>
  <c r="BS38" i="6996" s="1"/>
  <c r="BS39" i="6996" s="1"/>
  <c r="BS40" i="6996" s="1"/>
  <c r="BS41" i="6996" s="1"/>
  <c r="BS42" i="6996" s="1"/>
  <c r="BS43" i="6996" s="1"/>
  <c r="BS44" i="6996" s="1"/>
  <c r="BS45" i="6996" s="1"/>
  <c r="BS46" i="6996" s="1"/>
  <c r="BS47" i="6996" s="1"/>
  <c r="BS48" i="6996" s="1"/>
  <c r="BS49" i="6996" s="1"/>
  <c r="BS50" i="6996" s="1"/>
  <c r="BS51" i="6996" s="1"/>
  <c r="BS52" i="6996" s="1"/>
  <c r="BS53" i="6996" s="1"/>
  <c r="BS54" i="6996" s="1"/>
  <c r="BS55" i="6996" s="1"/>
  <c r="BS56" i="6996" s="1"/>
  <c r="BS57" i="6996" s="1"/>
  <c r="BS58" i="6996" s="1"/>
  <c r="BS59" i="6996" s="1"/>
  <c r="BS60" i="6996" s="1"/>
  <c r="BS61" i="6996" s="1"/>
  <c r="BS62" i="6996" s="1"/>
  <c r="BS63" i="6996" s="1"/>
  <c r="BS64" i="6996" s="1"/>
  <c r="BS65" i="6996" s="1"/>
  <c r="BS66" i="6996" s="1"/>
  <c r="BS67" i="6996" s="1"/>
  <c r="BS68" i="6996" s="1"/>
  <c r="BS69" i="6996" s="1"/>
  <c r="BS70" i="6996" s="1"/>
  <c r="T9" i="7063"/>
  <c r="T10" i="7063" s="1"/>
  <c r="T11" i="7063" s="1"/>
  <c r="T12" i="7063" s="1"/>
  <c r="T13" i="7063" s="1"/>
  <c r="T14" i="7063" s="1"/>
  <c r="T15" i="7063" s="1"/>
  <c r="T16" i="7063" s="1"/>
  <c r="T17" i="7063" s="1"/>
  <c r="T18" i="7063" s="1"/>
  <c r="T19" i="7063" s="1"/>
  <c r="T20" i="7063" s="1"/>
  <c r="T21" i="7063" s="1"/>
  <c r="T22" i="7063" s="1"/>
  <c r="T23" i="7063" s="1"/>
  <c r="T24" i="7063" s="1"/>
  <c r="T25" i="7063" s="1"/>
  <c r="T26" i="7063" s="1"/>
  <c r="T27" i="7063" s="1"/>
  <c r="T28" i="7063" s="1"/>
  <c r="T29" i="7063" s="1"/>
  <c r="T30" i="7063" s="1"/>
  <c r="T31" i="7063" s="1"/>
  <c r="T32" i="7063" s="1"/>
  <c r="T33" i="7063" s="1"/>
  <c r="T34" i="7063" s="1"/>
  <c r="T35" i="7063" s="1"/>
  <c r="T36" i="7063" s="1"/>
  <c r="T37" i="7063" s="1"/>
  <c r="T38" i="7063" s="1"/>
  <c r="T39" i="7063" s="1"/>
  <c r="T40" i="7063" s="1"/>
  <c r="T41" i="7063" s="1"/>
  <c r="T42" i="7063" s="1"/>
  <c r="T43" i="7063" s="1"/>
  <c r="T44" i="7063" s="1"/>
  <c r="T45" i="7063" s="1"/>
  <c r="T46" i="7063" s="1"/>
  <c r="B2" i="6911"/>
  <c r="U4" i="6991" l="1"/>
  <c r="U3" i="6991"/>
  <c r="W4" i="6991"/>
  <c r="W3" i="6991"/>
  <c r="S3" i="6991"/>
  <c r="S4" i="6991" s="1"/>
  <c r="S5" i="6991" s="1"/>
  <c r="S6" i="6991" s="1"/>
  <c r="S7" i="6991" s="1"/>
  <c r="B16" i="6911"/>
  <c r="U18" i="6917"/>
  <c r="W18" i="6917"/>
  <c r="U19" i="6917"/>
  <c r="W19" i="6917"/>
  <c r="U20" i="6917"/>
  <c r="W20" i="6917"/>
  <c r="U21" i="6917"/>
  <c r="W21" i="6917"/>
  <c r="U22" i="6917"/>
  <c r="W22" i="6917"/>
  <c r="U23" i="6917"/>
  <c r="W23" i="6917"/>
  <c r="U24" i="6917"/>
  <c r="W24" i="6917"/>
  <c r="U25" i="6917"/>
  <c r="W25" i="6917"/>
  <c r="U26" i="6917"/>
  <c r="W26" i="6917"/>
  <c r="U27" i="6917"/>
  <c r="W27" i="6917"/>
  <c r="U28" i="6917"/>
  <c r="W28" i="6917"/>
  <c r="U29" i="6917"/>
  <c r="W29" i="6917"/>
  <c r="U30" i="6917"/>
  <c r="W30" i="6917"/>
  <c r="U31" i="6917"/>
  <c r="W31" i="6917"/>
  <c r="U32" i="6917"/>
  <c r="W32" i="6917"/>
  <c r="U33" i="6917"/>
  <c r="W33" i="6917"/>
  <c r="U34" i="6917"/>
  <c r="W34" i="6917"/>
  <c r="U35" i="6917"/>
  <c r="W35" i="6917"/>
  <c r="R4" i="6991"/>
  <c r="Q4" i="6991"/>
  <c r="P4" i="6991"/>
  <c r="O4" i="6991"/>
  <c r="R3" i="6991"/>
  <c r="Q3" i="6991"/>
  <c r="P3" i="6991"/>
  <c r="O3" i="6991"/>
  <c r="R2" i="6991"/>
  <c r="Q2" i="6991"/>
  <c r="P2" i="6991"/>
  <c r="O2" i="6991"/>
  <c r="O21" i="6917"/>
  <c r="P21" i="6917"/>
  <c r="Q21" i="6917"/>
  <c r="R21" i="6917"/>
  <c r="O22" i="6917"/>
  <c r="P22" i="6917"/>
  <c r="Q22" i="6917"/>
  <c r="R22" i="6917"/>
  <c r="O23" i="6917"/>
  <c r="P23" i="6917"/>
  <c r="Q23" i="6917"/>
  <c r="R23" i="6917"/>
  <c r="O24" i="6917"/>
  <c r="P24" i="6917"/>
  <c r="Q24" i="6917"/>
  <c r="R24" i="6917"/>
  <c r="O25" i="6917"/>
  <c r="P25" i="6917"/>
  <c r="Q25" i="6917"/>
  <c r="R25" i="6917"/>
  <c r="O26" i="6917"/>
  <c r="P26" i="6917"/>
  <c r="Q26" i="6917"/>
  <c r="R26" i="6917"/>
  <c r="O27" i="6917"/>
  <c r="P27" i="6917"/>
  <c r="Q27" i="6917"/>
  <c r="R27" i="6917"/>
  <c r="O28" i="6917"/>
  <c r="P28" i="6917"/>
  <c r="Q28" i="6917"/>
  <c r="R28" i="6917"/>
  <c r="O29" i="6917"/>
  <c r="P29" i="6917"/>
  <c r="Q29" i="6917"/>
  <c r="R29" i="6917"/>
  <c r="O30" i="6917"/>
  <c r="P30" i="6917"/>
  <c r="Q30" i="6917"/>
  <c r="R30" i="6917"/>
  <c r="O31" i="6917"/>
  <c r="P31" i="6917"/>
  <c r="Q31" i="6917"/>
  <c r="R31" i="6917"/>
  <c r="O32" i="6917"/>
  <c r="P32" i="6917"/>
  <c r="Q32" i="6917"/>
  <c r="R32" i="6917"/>
  <c r="O33" i="6917"/>
  <c r="P33" i="6917"/>
  <c r="Q33" i="6917"/>
  <c r="O34" i="6917"/>
  <c r="P34" i="6917"/>
  <c r="Q34" i="6917"/>
  <c r="R34" i="6917"/>
  <c r="O35" i="6917"/>
  <c r="P35" i="6917"/>
  <c r="Q35" i="6917"/>
  <c r="R35" i="6917"/>
  <c r="N29" i="6917" l="1"/>
  <c r="N25" i="6917"/>
  <c r="N35" i="6917"/>
  <c r="N34" i="6917"/>
  <c r="N31" i="6917"/>
  <c r="N30" i="6917"/>
  <c r="N28" i="6917"/>
  <c r="N24" i="6917"/>
  <c r="N3" i="6991"/>
  <c r="N4" i="6991"/>
  <c r="N2" i="6991"/>
  <c r="N32" i="6917"/>
  <c r="N21" i="6917"/>
  <c r="N33" i="6917"/>
  <c r="N27" i="6917"/>
  <c r="N26" i="6917"/>
  <c r="N23" i="6917"/>
  <c r="N22" i="6917"/>
  <c r="F17" i="6892" l="1"/>
  <c r="H17" i="6892"/>
  <c r="G17" i="6892" s="1"/>
  <c r="H734" i="6916" l="1"/>
  <c r="W17" i="6917" l="1"/>
  <c r="W16" i="6917"/>
  <c r="W15" i="6917"/>
  <c r="W14" i="6917"/>
  <c r="W13" i="6917"/>
  <c r="W12" i="6917"/>
  <c r="W11" i="6917"/>
  <c r="W10" i="6917"/>
  <c r="W9" i="6917"/>
  <c r="W8" i="6917"/>
  <c r="W7" i="6917"/>
  <c r="W6" i="6917"/>
  <c r="W5" i="6917"/>
  <c r="W4" i="6917"/>
  <c r="W3" i="6917"/>
  <c r="U4" i="6917"/>
  <c r="U5" i="6917"/>
  <c r="U6" i="6917"/>
  <c r="U7" i="6917"/>
  <c r="U8" i="6917"/>
  <c r="U9" i="6917"/>
  <c r="U10" i="6917"/>
  <c r="U11" i="6917"/>
  <c r="U12" i="6917"/>
  <c r="U13" i="6917"/>
  <c r="U14" i="6917"/>
  <c r="U15" i="6917"/>
  <c r="U16" i="6917"/>
  <c r="U17" i="6917"/>
  <c r="U3" i="6917"/>
  <c r="R20" i="6917"/>
  <c r="Q20" i="6917"/>
  <c r="P20" i="6917"/>
  <c r="O20" i="6917"/>
  <c r="R19" i="6917"/>
  <c r="Q19" i="6917"/>
  <c r="P19" i="6917"/>
  <c r="O19" i="6917"/>
  <c r="R18" i="6917"/>
  <c r="Q18" i="6917"/>
  <c r="P18" i="6917"/>
  <c r="O18" i="6917"/>
  <c r="R17" i="6917"/>
  <c r="Q17" i="6917"/>
  <c r="P17" i="6917"/>
  <c r="O17" i="6917"/>
  <c r="R16" i="6917"/>
  <c r="Q16" i="6917"/>
  <c r="P16" i="6917"/>
  <c r="O16" i="6917"/>
  <c r="R15" i="6917"/>
  <c r="Q15" i="6917"/>
  <c r="P15" i="6917"/>
  <c r="O15" i="6917"/>
  <c r="R14" i="6917"/>
  <c r="Q14" i="6917"/>
  <c r="P14" i="6917"/>
  <c r="O14" i="6917"/>
  <c r="R13" i="6917"/>
  <c r="Q13" i="6917"/>
  <c r="P13" i="6917"/>
  <c r="O13" i="6917"/>
  <c r="R12" i="6917"/>
  <c r="Q12" i="6917"/>
  <c r="P12" i="6917"/>
  <c r="O12" i="6917"/>
  <c r="R11" i="6917"/>
  <c r="Q11" i="6917"/>
  <c r="P11" i="6917"/>
  <c r="O11" i="6917"/>
  <c r="R10" i="6917"/>
  <c r="Q10" i="6917"/>
  <c r="P10" i="6917"/>
  <c r="O10" i="6917"/>
  <c r="R9" i="6917"/>
  <c r="Q9" i="6917"/>
  <c r="P9" i="6917"/>
  <c r="O9" i="6917"/>
  <c r="R8" i="6917"/>
  <c r="Q8" i="6917"/>
  <c r="P8" i="6917"/>
  <c r="O8" i="6917"/>
  <c r="R7" i="6917"/>
  <c r="Q7" i="6917"/>
  <c r="P7" i="6917"/>
  <c r="O7" i="6917"/>
  <c r="R6" i="6917"/>
  <c r="Q6" i="6917"/>
  <c r="P6" i="6917"/>
  <c r="O6" i="6917"/>
  <c r="R5" i="6917"/>
  <c r="Q5" i="6917"/>
  <c r="P5" i="6917"/>
  <c r="O5" i="6917"/>
  <c r="R4" i="6917"/>
  <c r="Q4" i="6917"/>
  <c r="P4" i="6917"/>
  <c r="O4" i="6917"/>
  <c r="R3" i="6917"/>
  <c r="Q3" i="6917"/>
  <c r="P3" i="6917"/>
  <c r="O3" i="6917"/>
  <c r="R2" i="6917"/>
  <c r="P2" i="6917"/>
  <c r="O2" i="6917"/>
  <c r="Q2" i="6917"/>
  <c r="I752" i="6916"/>
  <c r="H752" i="6916"/>
  <c r="A752" i="6916"/>
  <c r="I751" i="6916"/>
  <c r="H751" i="6916"/>
  <c r="A751" i="6916"/>
  <c r="I750" i="6916"/>
  <c r="H750" i="6916"/>
  <c r="A750" i="6916"/>
  <c r="I749" i="6916"/>
  <c r="H749" i="6916"/>
  <c r="A749" i="6916"/>
  <c r="I748" i="6916"/>
  <c r="H748" i="6916"/>
  <c r="A748" i="6916"/>
  <c r="I747" i="6916"/>
  <c r="H747" i="6916"/>
  <c r="A747" i="6916"/>
  <c r="I746" i="6916"/>
  <c r="H746" i="6916"/>
  <c r="A746" i="6916"/>
  <c r="I745" i="6916"/>
  <c r="H745" i="6916"/>
  <c r="A745" i="6916"/>
  <c r="I744" i="6916"/>
  <c r="H744" i="6916"/>
  <c r="A744" i="6916"/>
  <c r="I743" i="6916"/>
  <c r="H743" i="6916"/>
  <c r="A743" i="6916"/>
  <c r="I742" i="6916"/>
  <c r="H742" i="6916"/>
  <c r="A742" i="6916"/>
  <c r="I741" i="6916"/>
  <c r="H741" i="6916"/>
  <c r="A741" i="6916"/>
  <c r="I740" i="6916"/>
  <c r="H740" i="6916"/>
  <c r="A740" i="6916"/>
  <c r="I739" i="6916"/>
  <c r="H739" i="6916"/>
  <c r="A739" i="6916"/>
  <c r="I738" i="6916"/>
  <c r="H738" i="6916"/>
  <c r="A738" i="6916"/>
  <c r="I737" i="6916"/>
  <c r="H737" i="6916"/>
  <c r="A737" i="6916"/>
  <c r="I736" i="6916"/>
  <c r="H736" i="6916"/>
  <c r="A736" i="6916"/>
  <c r="I735" i="6916"/>
  <c r="H735" i="6916"/>
  <c r="A735" i="6916"/>
  <c r="I734" i="6916"/>
  <c r="A734" i="6916"/>
  <c r="I733" i="6916"/>
  <c r="H733" i="6916"/>
  <c r="A733" i="6916"/>
  <c r="I732" i="6916"/>
  <c r="H732" i="6916"/>
  <c r="A732" i="6916"/>
  <c r="I731" i="6916"/>
  <c r="H731" i="6916"/>
  <c r="A731" i="6916"/>
  <c r="I730" i="6916"/>
  <c r="H730" i="6916"/>
  <c r="A730" i="6916"/>
  <c r="I729" i="6916"/>
  <c r="H729" i="6916"/>
  <c r="A729" i="6916"/>
  <c r="I728" i="6916"/>
  <c r="H728" i="6916"/>
  <c r="A728" i="6916"/>
  <c r="I727" i="6916"/>
  <c r="H727" i="6916"/>
  <c r="A727" i="6916"/>
  <c r="I726" i="6916"/>
  <c r="H726" i="6916"/>
  <c r="A726" i="6916"/>
  <c r="I725" i="6916"/>
  <c r="H725" i="6916"/>
  <c r="A725" i="6916"/>
  <c r="I724" i="6916"/>
  <c r="H724" i="6916"/>
  <c r="A724" i="6916"/>
  <c r="I723" i="6916"/>
  <c r="H723" i="6916"/>
  <c r="A723" i="6916"/>
  <c r="I722" i="6916"/>
  <c r="H722" i="6916"/>
  <c r="A722" i="6916"/>
  <c r="I721" i="6916"/>
  <c r="H721" i="6916"/>
  <c r="A721" i="6916"/>
  <c r="I720" i="6916"/>
  <c r="H720" i="6916"/>
  <c r="A720" i="6916"/>
  <c r="I719" i="6916"/>
  <c r="H719" i="6916"/>
  <c r="A719" i="6916"/>
  <c r="I718" i="6916"/>
  <c r="H718" i="6916"/>
  <c r="A718" i="6916"/>
  <c r="I717" i="6916"/>
  <c r="H717" i="6916"/>
  <c r="A717" i="6916"/>
  <c r="I716" i="6916"/>
  <c r="H716" i="6916"/>
  <c r="A716" i="6916"/>
  <c r="I715" i="6916"/>
  <c r="H715" i="6916"/>
  <c r="A715" i="6916"/>
  <c r="I714" i="6916"/>
  <c r="H714" i="6916"/>
  <c r="A714" i="6916"/>
  <c r="I713" i="6916"/>
  <c r="H713" i="6916"/>
  <c r="A713" i="6916"/>
  <c r="I712" i="6916"/>
  <c r="H712" i="6916"/>
  <c r="A712" i="6916"/>
  <c r="I711" i="6916"/>
  <c r="H711" i="6916"/>
  <c r="A711" i="6916"/>
  <c r="I710" i="6916"/>
  <c r="H710" i="6916"/>
  <c r="A710" i="6916"/>
  <c r="I709" i="6916"/>
  <c r="H709" i="6916"/>
  <c r="A709" i="6916"/>
  <c r="I708" i="6916"/>
  <c r="H708" i="6916"/>
  <c r="A708" i="6916"/>
  <c r="I707" i="6916"/>
  <c r="H707" i="6916"/>
  <c r="A707" i="6916"/>
  <c r="I706" i="6916"/>
  <c r="H706" i="6916"/>
  <c r="A706" i="6916"/>
  <c r="I705" i="6916"/>
  <c r="H705" i="6916"/>
  <c r="A705" i="6916"/>
  <c r="I704" i="6916"/>
  <c r="H704" i="6916"/>
  <c r="A704" i="6916"/>
  <c r="I703" i="6916"/>
  <c r="H703" i="6916"/>
  <c r="A703" i="6916"/>
  <c r="I702" i="6916"/>
  <c r="H702" i="6916"/>
  <c r="A702" i="6916"/>
  <c r="I701" i="6916"/>
  <c r="H701" i="6916"/>
  <c r="A701" i="6916"/>
  <c r="I700" i="6916"/>
  <c r="H700" i="6916"/>
  <c r="A700" i="6916"/>
  <c r="I699" i="6916"/>
  <c r="H699" i="6916"/>
  <c r="A699" i="6916"/>
  <c r="I698" i="6916"/>
  <c r="H698" i="6916"/>
  <c r="A698" i="6916"/>
  <c r="I697" i="6916"/>
  <c r="H697" i="6916"/>
  <c r="A697" i="6916"/>
  <c r="I696" i="6916"/>
  <c r="H696" i="6916"/>
  <c r="A696" i="6916"/>
  <c r="I695" i="6916"/>
  <c r="H695" i="6916"/>
  <c r="A695" i="6916"/>
  <c r="I694" i="6916"/>
  <c r="H694" i="6916"/>
  <c r="A694" i="6916"/>
  <c r="I693" i="6916"/>
  <c r="H693" i="6916"/>
  <c r="A693" i="6916"/>
  <c r="I692" i="6916"/>
  <c r="H692" i="6916"/>
  <c r="A692" i="6916"/>
  <c r="I691" i="6916"/>
  <c r="H691" i="6916"/>
  <c r="A691" i="6916"/>
  <c r="I690" i="6916"/>
  <c r="H690" i="6916"/>
  <c r="A690" i="6916"/>
  <c r="I689" i="6916"/>
  <c r="H689" i="6916"/>
  <c r="A689" i="6916"/>
  <c r="I688" i="6916"/>
  <c r="H688" i="6916"/>
  <c r="A688" i="6916"/>
  <c r="I687" i="6916"/>
  <c r="H687" i="6916"/>
  <c r="A687" i="6916"/>
  <c r="I686" i="6916"/>
  <c r="H686" i="6916"/>
  <c r="A686" i="6916"/>
  <c r="I685" i="6916"/>
  <c r="H685" i="6916"/>
  <c r="A685" i="6916"/>
  <c r="I684" i="6916"/>
  <c r="H684" i="6916"/>
  <c r="A684" i="6916"/>
  <c r="I683" i="6916"/>
  <c r="H683" i="6916"/>
  <c r="A683" i="6916"/>
  <c r="I682" i="6916"/>
  <c r="H682" i="6916"/>
  <c r="A682" i="6916"/>
  <c r="I681" i="6916"/>
  <c r="H681" i="6916"/>
  <c r="A681" i="6916"/>
  <c r="I680" i="6916"/>
  <c r="H680" i="6916"/>
  <c r="A680" i="6916"/>
  <c r="I679" i="6916"/>
  <c r="H679" i="6916"/>
  <c r="A679" i="6916"/>
  <c r="I678" i="6916"/>
  <c r="H678" i="6916"/>
  <c r="A678" i="6916"/>
  <c r="I677" i="6916"/>
  <c r="H677" i="6916"/>
  <c r="A677" i="6916"/>
  <c r="I676" i="6916"/>
  <c r="H676" i="6916"/>
  <c r="A676" i="6916"/>
  <c r="I675" i="6916"/>
  <c r="H675" i="6916"/>
  <c r="A675" i="6916"/>
  <c r="I674" i="6916"/>
  <c r="H674" i="6916"/>
  <c r="A674" i="6916"/>
  <c r="I673" i="6916"/>
  <c r="H673" i="6916"/>
  <c r="A673" i="6916"/>
  <c r="I672" i="6916"/>
  <c r="H672" i="6916"/>
  <c r="A672" i="6916"/>
  <c r="I671" i="6916"/>
  <c r="H671" i="6916"/>
  <c r="A671" i="6916"/>
  <c r="I670" i="6916"/>
  <c r="H670" i="6916"/>
  <c r="A670" i="6916"/>
  <c r="I669" i="6916"/>
  <c r="H669" i="6916"/>
  <c r="A669" i="6916"/>
  <c r="I668" i="6916"/>
  <c r="H668" i="6916"/>
  <c r="A668" i="6916"/>
  <c r="I667" i="6916"/>
  <c r="H667" i="6916"/>
  <c r="A667" i="6916"/>
  <c r="I666" i="6916"/>
  <c r="H666" i="6916"/>
  <c r="A666" i="6916"/>
  <c r="I665" i="6916"/>
  <c r="H665" i="6916"/>
  <c r="A665" i="6916"/>
  <c r="I664" i="6916"/>
  <c r="H664" i="6916"/>
  <c r="A664" i="6916"/>
  <c r="I663" i="6916"/>
  <c r="H663" i="6916"/>
  <c r="A663" i="6916"/>
  <c r="I662" i="6916"/>
  <c r="H662" i="6916"/>
  <c r="A662" i="6916"/>
  <c r="I661" i="6916"/>
  <c r="H661" i="6916"/>
  <c r="A661" i="6916"/>
  <c r="I660" i="6916"/>
  <c r="H660" i="6916"/>
  <c r="A660" i="6916"/>
  <c r="I659" i="6916"/>
  <c r="H659" i="6916"/>
  <c r="A659" i="6916"/>
  <c r="I658" i="6916"/>
  <c r="H658" i="6916"/>
  <c r="A658" i="6916"/>
  <c r="I657" i="6916"/>
  <c r="H657" i="6916"/>
  <c r="A657" i="6916"/>
  <c r="I656" i="6916"/>
  <c r="H656" i="6916"/>
  <c r="A656" i="6916"/>
  <c r="I655" i="6916"/>
  <c r="H655" i="6916"/>
  <c r="A655" i="6916"/>
  <c r="I654" i="6916"/>
  <c r="H654" i="6916"/>
  <c r="A654" i="6916"/>
  <c r="I653" i="6916"/>
  <c r="H653" i="6916"/>
  <c r="A653" i="6916"/>
  <c r="I652" i="6916"/>
  <c r="H652" i="6916"/>
  <c r="A652" i="6916"/>
  <c r="I651" i="6916"/>
  <c r="H651" i="6916"/>
  <c r="A651" i="6916"/>
  <c r="I650" i="6916"/>
  <c r="H650" i="6916"/>
  <c r="A650" i="6916"/>
  <c r="I649" i="6916"/>
  <c r="H649" i="6916"/>
  <c r="A649" i="6916"/>
  <c r="I648" i="6916"/>
  <c r="H648" i="6916"/>
  <c r="A648" i="6916"/>
  <c r="I647" i="6916"/>
  <c r="H647" i="6916"/>
  <c r="A647" i="6916"/>
  <c r="I646" i="6916"/>
  <c r="H646" i="6916"/>
  <c r="A646" i="6916"/>
  <c r="I645" i="6916"/>
  <c r="H645" i="6916"/>
  <c r="A645" i="6916"/>
  <c r="I644" i="6916"/>
  <c r="H644" i="6916"/>
  <c r="A644" i="6916"/>
  <c r="I643" i="6916"/>
  <c r="H643" i="6916"/>
  <c r="A643" i="6916"/>
  <c r="I642" i="6916"/>
  <c r="H642" i="6916"/>
  <c r="A642" i="6916"/>
  <c r="I641" i="6916"/>
  <c r="H641" i="6916"/>
  <c r="A641" i="6916"/>
  <c r="I640" i="6916"/>
  <c r="H640" i="6916"/>
  <c r="A640" i="6916"/>
  <c r="I639" i="6916"/>
  <c r="H639" i="6916"/>
  <c r="A639" i="6916"/>
  <c r="I638" i="6916"/>
  <c r="H638" i="6916"/>
  <c r="A638" i="6916"/>
  <c r="I637" i="6916"/>
  <c r="H637" i="6916"/>
  <c r="A637" i="6916"/>
  <c r="I636" i="6916"/>
  <c r="H636" i="6916"/>
  <c r="A636" i="6916"/>
  <c r="I635" i="6916"/>
  <c r="H635" i="6916"/>
  <c r="A635" i="6916"/>
  <c r="I634" i="6916"/>
  <c r="H634" i="6916"/>
  <c r="A634" i="6916"/>
  <c r="I633" i="6916"/>
  <c r="H633" i="6916"/>
  <c r="A633" i="6916"/>
  <c r="I632" i="6916"/>
  <c r="H632" i="6916"/>
  <c r="A632" i="6916"/>
  <c r="I631" i="6916"/>
  <c r="H631" i="6916"/>
  <c r="A631" i="6916"/>
  <c r="I630" i="6916"/>
  <c r="H630" i="6916"/>
  <c r="A630" i="6916"/>
  <c r="I629" i="6916"/>
  <c r="H629" i="6916"/>
  <c r="A629" i="6916"/>
  <c r="I628" i="6916"/>
  <c r="H628" i="6916"/>
  <c r="A628" i="6916"/>
  <c r="I627" i="6916"/>
  <c r="H627" i="6916"/>
  <c r="A627" i="6916"/>
  <c r="I626" i="6916"/>
  <c r="H626" i="6916"/>
  <c r="A626" i="6916"/>
  <c r="I625" i="6916"/>
  <c r="H625" i="6916"/>
  <c r="A625" i="6916"/>
  <c r="I624" i="6916"/>
  <c r="H624" i="6916"/>
  <c r="A624" i="6916"/>
  <c r="I623" i="6916"/>
  <c r="H623" i="6916"/>
  <c r="A623" i="6916"/>
  <c r="I622" i="6916"/>
  <c r="H622" i="6916"/>
  <c r="A622" i="6916"/>
  <c r="I621" i="6916"/>
  <c r="H621" i="6916"/>
  <c r="A621" i="6916"/>
  <c r="I620" i="6916"/>
  <c r="H620" i="6916"/>
  <c r="A620" i="6916"/>
  <c r="I619" i="6916"/>
  <c r="H619" i="6916"/>
  <c r="A619" i="6916"/>
  <c r="I618" i="6916"/>
  <c r="H618" i="6916"/>
  <c r="A618" i="6916"/>
  <c r="I617" i="6916"/>
  <c r="H617" i="6916"/>
  <c r="A617" i="6916"/>
  <c r="I616" i="6916"/>
  <c r="H616" i="6916"/>
  <c r="A616" i="6916"/>
  <c r="I615" i="6916"/>
  <c r="H615" i="6916"/>
  <c r="A615" i="6916"/>
  <c r="I614" i="6916"/>
  <c r="H614" i="6916"/>
  <c r="A614" i="6916"/>
  <c r="I613" i="6916"/>
  <c r="H613" i="6916"/>
  <c r="A613" i="6916"/>
  <c r="I612" i="6916"/>
  <c r="H612" i="6916"/>
  <c r="A612" i="6916"/>
  <c r="I611" i="6916"/>
  <c r="H611" i="6916"/>
  <c r="A611" i="6916"/>
  <c r="I610" i="6916"/>
  <c r="H610" i="6916"/>
  <c r="A610" i="6916"/>
  <c r="I609" i="6916"/>
  <c r="H609" i="6916"/>
  <c r="A609" i="6916"/>
  <c r="I608" i="6916"/>
  <c r="H608" i="6916"/>
  <c r="A608" i="6916"/>
  <c r="I607" i="6916"/>
  <c r="H607" i="6916"/>
  <c r="A607" i="6916"/>
  <c r="I606" i="6916"/>
  <c r="H606" i="6916"/>
  <c r="A606" i="6916"/>
  <c r="I605" i="6916"/>
  <c r="H605" i="6916"/>
  <c r="A605" i="6916"/>
  <c r="I604" i="6916"/>
  <c r="H604" i="6916"/>
  <c r="A604" i="6916"/>
  <c r="I603" i="6916"/>
  <c r="H603" i="6916"/>
  <c r="A603" i="6916"/>
  <c r="I602" i="6916"/>
  <c r="H602" i="6916"/>
  <c r="A602" i="6916"/>
  <c r="I601" i="6916"/>
  <c r="H601" i="6916"/>
  <c r="A601" i="6916"/>
  <c r="I600" i="6916"/>
  <c r="H600" i="6916"/>
  <c r="A600" i="6916"/>
  <c r="I599" i="6916"/>
  <c r="H599" i="6916"/>
  <c r="A599" i="6916"/>
  <c r="I598" i="6916"/>
  <c r="H598" i="6916"/>
  <c r="A598" i="6916"/>
  <c r="I597" i="6916"/>
  <c r="H597" i="6916"/>
  <c r="A597" i="6916"/>
  <c r="I596" i="6916"/>
  <c r="H596" i="6916"/>
  <c r="A596" i="6916"/>
  <c r="I595" i="6916"/>
  <c r="H595" i="6916"/>
  <c r="A595" i="6916"/>
  <c r="I594" i="6916"/>
  <c r="H594" i="6916"/>
  <c r="A594" i="6916"/>
  <c r="I593" i="6916"/>
  <c r="H593" i="6916"/>
  <c r="A593" i="6916"/>
  <c r="I592" i="6916"/>
  <c r="H592" i="6916"/>
  <c r="A592" i="6916"/>
  <c r="I591" i="6916"/>
  <c r="H591" i="6916"/>
  <c r="A591" i="6916"/>
  <c r="I590" i="6916"/>
  <c r="H590" i="6916"/>
  <c r="A590" i="6916"/>
  <c r="I589" i="6916"/>
  <c r="H589" i="6916"/>
  <c r="A589" i="6916"/>
  <c r="I588" i="6916"/>
  <c r="H588" i="6916"/>
  <c r="A588" i="6916"/>
  <c r="I587" i="6916"/>
  <c r="H587" i="6916"/>
  <c r="A587" i="6916"/>
  <c r="I586" i="6916"/>
  <c r="H586" i="6916"/>
  <c r="A586" i="6916"/>
  <c r="I585" i="6916"/>
  <c r="H585" i="6916"/>
  <c r="A585" i="6916"/>
  <c r="I584" i="6916"/>
  <c r="H584" i="6916"/>
  <c r="A584" i="6916"/>
  <c r="I583" i="6916"/>
  <c r="H583" i="6916"/>
  <c r="A583" i="6916"/>
  <c r="I582" i="6916"/>
  <c r="H582" i="6916"/>
  <c r="A582" i="6916"/>
  <c r="I581" i="6916"/>
  <c r="H581" i="6916"/>
  <c r="A581" i="6916"/>
  <c r="I580" i="6916"/>
  <c r="H580" i="6916"/>
  <c r="A580" i="6916"/>
  <c r="I579" i="6916"/>
  <c r="H579" i="6916"/>
  <c r="A579" i="6916"/>
  <c r="I578" i="6916"/>
  <c r="H578" i="6916"/>
  <c r="A578" i="6916"/>
  <c r="I577" i="6916"/>
  <c r="H577" i="6916"/>
  <c r="A577" i="6916"/>
  <c r="I576" i="6916"/>
  <c r="H576" i="6916"/>
  <c r="A576" i="6916"/>
  <c r="I575" i="6916"/>
  <c r="H575" i="6916"/>
  <c r="A575" i="6916"/>
  <c r="I574" i="6916"/>
  <c r="H574" i="6916"/>
  <c r="A574" i="6916"/>
  <c r="I573" i="6916"/>
  <c r="H573" i="6916"/>
  <c r="A573" i="6916"/>
  <c r="I572" i="6916"/>
  <c r="H572" i="6916"/>
  <c r="A572" i="6916"/>
  <c r="I571" i="6916"/>
  <c r="H571" i="6916"/>
  <c r="A571" i="6916"/>
  <c r="I570" i="6916"/>
  <c r="H570" i="6916"/>
  <c r="A570" i="6916"/>
  <c r="I569" i="6916"/>
  <c r="H569" i="6916"/>
  <c r="A569" i="6916"/>
  <c r="I568" i="6916"/>
  <c r="H568" i="6916"/>
  <c r="A568" i="6916"/>
  <c r="I567" i="6916"/>
  <c r="H567" i="6916"/>
  <c r="A567" i="6916"/>
  <c r="I566" i="6916"/>
  <c r="H566" i="6916"/>
  <c r="A566" i="6916"/>
  <c r="I565" i="6916"/>
  <c r="H565" i="6916"/>
  <c r="A565" i="6916"/>
  <c r="I564" i="6916"/>
  <c r="H564" i="6916"/>
  <c r="A564" i="6916"/>
  <c r="I563" i="6916"/>
  <c r="H563" i="6916"/>
  <c r="A563" i="6916"/>
  <c r="I562" i="6916"/>
  <c r="H562" i="6916"/>
  <c r="A562" i="6916"/>
  <c r="I561" i="6916"/>
  <c r="H561" i="6916"/>
  <c r="A561" i="6916"/>
  <c r="I560" i="6916"/>
  <c r="H560" i="6916"/>
  <c r="A560" i="6916"/>
  <c r="I559" i="6916"/>
  <c r="H559" i="6916"/>
  <c r="A559" i="6916"/>
  <c r="I558" i="6916"/>
  <c r="H558" i="6916"/>
  <c r="A558" i="6916"/>
  <c r="I557" i="6916"/>
  <c r="H557" i="6916"/>
  <c r="A557" i="6916"/>
  <c r="I556" i="6916"/>
  <c r="H556" i="6916"/>
  <c r="A556" i="6916"/>
  <c r="I555" i="6916"/>
  <c r="H555" i="6916"/>
  <c r="A555" i="6916"/>
  <c r="I554" i="6916"/>
  <c r="H554" i="6916"/>
  <c r="A554" i="6916"/>
  <c r="I553" i="6916"/>
  <c r="H553" i="6916"/>
  <c r="A553" i="6916"/>
  <c r="I552" i="6916"/>
  <c r="H552" i="6916"/>
  <c r="A552" i="6916"/>
  <c r="I551" i="6916"/>
  <c r="H551" i="6916"/>
  <c r="A551" i="6916"/>
  <c r="I550" i="6916"/>
  <c r="H550" i="6916"/>
  <c r="A550" i="6916"/>
  <c r="I549" i="6916"/>
  <c r="H549" i="6916"/>
  <c r="A549" i="6916"/>
  <c r="I548" i="6916"/>
  <c r="H548" i="6916"/>
  <c r="A548" i="6916"/>
  <c r="I547" i="6916"/>
  <c r="H547" i="6916"/>
  <c r="A547" i="6916"/>
  <c r="I546" i="6916"/>
  <c r="H546" i="6916"/>
  <c r="A546" i="6916"/>
  <c r="I545" i="6916"/>
  <c r="H545" i="6916"/>
  <c r="A545" i="6916"/>
  <c r="I544" i="6916"/>
  <c r="H544" i="6916"/>
  <c r="A544" i="6916"/>
  <c r="I543" i="6916"/>
  <c r="H543" i="6916"/>
  <c r="A543" i="6916"/>
  <c r="I542" i="6916"/>
  <c r="H542" i="6916"/>
  <c r="A542" i="6916"/>
  <c r="I541" i="6916"/>
  <c r="H541" i="6916"/>
  <c r="A541" i="6916"/>
  <c r="I540" i="6916"/>
  <c r="H540" i="6916"/>
  <c r="A540" i="6916"/>
  <c r="I539" i="6916"/>
  <c r="H539" i="6916"/>
  <c r="A539" i="6916"/>
  <c r="I538" i="6916"/>
  <c r="H538" i="6916"/>
  <c r="A538" i="6916"/>
  <c r="I537" i="6916"/>
  <c r="H537" i="6916"/>
  <c r="A537" i="6916"/>
  <c r="I536" i="6916"/>
  <c r="H536" i="6916"/>
  <c r="A536" i="6916"/>
  <c r="I535" i="6916"/>
  <c r="H535" i="6916"/>
  <c r="A535" i="6916"/>
  <c r="I534" i="6916"/>
  <c r="H534" i="6916"/>
  <c r="A534" i="6916"/>
  <c r="I533" i="6916"/>
  <c r="H533" i="6916"/>
  <c r="A533" i="6916"/>
  <c r="I532" i="6916"/>
  <c r="H532" i="6916"/>
  <c r="A532" i="6916"/>
  <c r="I531" i="6916"/>
  <c r="H531" i="6916"/>
  <c r="A531" i="6916"/>
  <c r="I530" i="6916"/>
  <c r="H530" i="6916"/>
  <c r="A530" i="6916"/>
  <c r="I529" i="6916"/>
  <c r="H529" i="6916"/>
  <c r="A529" i="6916"/>
  <c r="I528" i="6916"/>
  <c r="H528" i="6916"/>
  <c r="A528" i="6916"/>
  <c r="I527" i="6916"/>
  <c r="H527" i="6916"/>
  <c r="A527" i="6916"/>
  <c r="I526" i="6916"/>
  <c r="H526" i="6916"/>
  <c r="A526" i="6916"/>
  <c r="I525" i="6916"/>
  <c r="H525" i="6916"/>
  <c r="A525" i="6916"/>
  <c r="I524" i="6916"/>
  <c r="H524" i="6916"/>
  <c r="A524" i="6916"/>
  <c r="I523" i="6916"/>
  <c r="H523" i="6916"/>
  <c r="A523" i="6916"/>
  <c r="I522" i="6916"/>
  <c r="H522" i="6916"/>
  <c r="A522" i="6916"/>
  <c r="I521" i="6916"/>
  <c r="H521" i="6916"/>
  <c r="A521" i="6916"/>
  <c r="I520" i="6916"/>
  <c r="H520" i="6916"/>
  <c r="A520" i="6916"/>
  <c r="I519" i="6916"/>
  <c r="H519" i="6916"/>
  <c r="A519" i="6916"/>
  <c r="I518" i="6916"/>
  <c r="H518" i="6916"/>
  <c r="A518" i="6916"/>
  <c r="I517" i="6916"/>
  <c r="H517" i="6916"/>
  <c r="A517" i="6916"/>
  <c r="I516" i="6916"/>
  <c r="H516" i="6916"/>
  <c r="A516" i="6916"/>
  <c r="I515" i="6916"/>
  <c r="H515" i="6916"/>
  <c r="A515" i="6916"/>
  <c r="I514" i="6916"/>
  <c r="H514" i="6916"/>
  <c r="A514" i="6916"/>
  <c r="I513" i="6916"/>
  <c r="H513" i="6916"/>
  <c r="A513" i="6916"/>
  <c r="I512" i="6916"/>
  <c r="H512" i="6916"/>
  <c r="A512" i="6916"/>
  <c r="I511" i="6916"/>
  <c r="H511" i="6916"/>
  <c r="A511" i="6916"/>
  <c r="I510" i="6916"/>
  <c r="H510" i="6916"/>
  <c r="A510" i="6916"/>
  <c r="I509" i="6916"/>
  <c r="H509" i="6916"/>
  <c r="A509" i="6916"/>
  <c r="I508" i="6916"/>
  <c r="H508" i="6916"/>
  <c r="A508" i="6916"/>
  <c r="I507" i="6916"/>
  <c r="H507" i="6916"/>
  <c r="A507" i="6916"/>
  <c r="I506" i="6916"/>
  <c r="H506" i="6916"/>
  <c r="A506" i="6916"/>
  <c r="I505" i="6916"/>
  <c r="H505" i="6916"/>
  <c r="A505" i="6916"/>
  <c r="I504" i="6916"/>
  <c r="H504" i="6916"/>
  <c r="A504" i="6916"/>
  <c r="I503" i="6916"/>
  <c r="H503" i="6916"/>
  <c r="A503" i="6916"/>
  <c r="I502" i="6916"/>
  <c r="H502" i="6916"/>
  <c r="A502" i="6916"/>
  <c r="I501" i="6916"/>
  <c r="H501" i="6916"/>
  <c r="A501" i="6916"/>
  <c r="I500" i="6916"/>
  <c r="H500" i="6916"/>
  <c r="A500" i="6916"/>
  <c r="I499" i="6916"/>
  <c r="H499" i="6916"/>
  <c r="A499" i="6916"/>
  <c r="I498" i="6916"/>
  <c r="H498" i="6916"/>
  <c r="A498" i="6916"/>
  <c r="I497" i="6916"/>
  <c r="H497" i="6916"/>
  <c r="A497" i="6916"/>
  <c r="I496" i="6916"/>
  <c r="H496" i="6916"/>
  <c r="A496" i="6916"/>
  <c r="I495" i="6916"/>
  <c r="H495" i="6916"/>
  <c r="A495" i="6916"/>
  <c r="I494" i="6916"/>
  <c r="H494" i="6916"/>
  <c r="A494" i="6916"/>
  <c r="I493" i="6916"/>
  <c r="H493" i="6916"/>
  <c r="A493" i="6916"/>
  <c r="I492" i="6916"/>
  <c r="H492" i="6916"/>
  <c r="A492" i="6916"/>
  <c r="I491" i="6916"/>
  <c r="H491" i="6916"/>
  <c r="A491" i="6916"/>
  <c r="I490" i="6916"/>
  <c r="H490" i="6916"/>
  <c r="A490" i="6916"/>
  <c r="I489" i="6916"/>
  <c r="H489" i="6916"/>
  <c r="A489" i="6916"/>
  <c r="I488" i="6916"/>
  <c r="H488" i="6916"/>
  <c r="A488" i="6916"/>
  <c r="I487" i="6916"/>
  <c r="H487" i="6916"/>
  <c r="A487" i="6916"/>
  <c r="I486" i="6916"/>
  <c r="H486" i="6916"/>
  <c r="A486" i="6916"/>
  <c r="I485" i="6916"/>
  <c r="H485" i="6916"/>
  <c r="A485" i="6916"/>
  <c r="I484" i="6916"/>
  <c r="H484" i="6916"/>
  <c r="A484" i="6916"/>
  <c r="I483" i="6916"/>
  <c r="H483" i="6916"/>
  <c r="A483" i="6916"/>
  <c r="I482" i="6916"/>
  <c r="H482" i="6916"/>
  <c r="A482" i="6916"/>
  <c r="I481" i="6916"/>
  <c r="H481" i="6916"/>
  <c r="A481" i="6916"/>
  <c r="I480" i="6916"/>
  <c r="H480" i="6916"/>
  <c r="A480" i="6916"/>
  <c r="I479" i="6916"/>
  <c r="H479" i="6916"/>
  <c r="A479" i="6916"/>
  <c r="I478" i="6916"/>
  <c r="H478" i="6916"/>
  <c r="A478" i="6916"/>
  <c r="I477" i="6916"/>
  <c r="H477" i="6916"/>
  <c r="A477" i="6916"/>
  <c r="I476" i="6916"/>
  <c r="H476" i="6916"/>
  <c r="A476" i="6916"/>
  <c r="I475" i="6916"/>
  <c r="H475" i="6916"/>
  <c r="A475" i="6916"/>
  <c r="I474" i="6916"/>
  <c r="H474" i="6916"/>
  <c r="A474" i="6916"/>
  <c r="I473" i="6916"/>
  <c r="H473" i="6916"/>
  <c r="A473" i="6916"/>
  <c r="I472" i="6916"/>
  <c r="H472" i="6916"/>
  <c r="A472" i="6916"/>
  <c r="I471" i="6916"/>
  <c r="H471" i="6916"/>
  <c r="A471" i="6916"/>
  <c r="I470" i="6916"/>
  <c r="H470" i="6916"/>
  <c r="A470" i="6916"/>
  <c r="I469" i="6916"/>
  <c r="H469" i="6916"/>
  <c r="A469" i="6916"/>
  <c r="I468" i="6916"/>
  <c r="H468" i="6916"/>
  <c r="A468" i="6916"/>
  <c r="I467" i="6916"/>
  <c r="H467" i="6916"/>
  <c r="A467" i="6916"/>
  <c r="I466" i="6916"/>
  <c r="H466" i="6916"/>
  <c r="A466" i="6916"/>
  <c r="I465" i="6916"/>
  <c r="H465" i="6916"/>
  <c r="A465" i="6916"/>
  <c r="I464" i="6916"/>
  <c r="H464" i="6916"/>
  <c r="A464" i="6916"/>
  <c r="I463" i="6916"/>
  <c r="H463" i="6916"/>
  <c r="A463" i="6916"/>
  <c r="I462" i="6916"/>
  <c r="H462" i="6916"/>
  <c r="A462" i="6916"/>
  <c r="I461" i="6916"/>
  <c r="H461" i="6916"/>
  <c r="A461" i="6916"/>
  <c r="I460" i="6916"/>
  <c r="H460" i="6916"/>
  <c r="A460" i="6916"/>
  <c r="I459" i="6916"/>
  <c r="H459" i="6916"/>
  <c r="A459" i="6916"/>
  <c r="I458" i="6916"/>
  <c r="H458" i="6916"/>
  <c r="A458" i="6916"/>
  <c r="I457" i="6916"/>
  <c r="H457" i="6916"/>
  <c r="A457" i="6916"/>
  <c r="I456" i="6916"/>
  <c r="H456" i="6916"/>
  <c r="A456" i="6916"/>
  <c r="I455" i="6916"/>
  <c r="H455" i="6916"/>
  <c r="A455" i="6916"/>
  <c r="I454" i="6916"/>
  <c r="H454" i="6916"/>
  <c r="A454" i="6916"/>
  <c r="I453" i="6916"/>
  <c r="H453" i="6916"/>
  <c r="A453" i="6916"/>
  <c r="I452" i="6916"/>
  <c r="H452" i="6916"/>
  <c r="A452" i="6916"/>
  <c r="I451" i="6916"/>
  <c r="H451" i="6916"/>
  <c r="A451" i="6916"/>
  <c r="I450" i="6916"/>
  <c r="H450" i="6916"/>
  <c r="A450" i="6916"/>
  <c r="I449" i="6916"/>
  <c r="H449" i="6916"/>
  <c r="A449" i="6916"/>
  <c r="I448" i="6916"/>
  <c r="H448" i="6916"/>
  <c r="A448" i="6916"/>
  <c r="I447" i="6916"/>
  <c r="H447" i="6916"/>
  <c r="A447" i="6916"/>
  <c r="I446" i="6916"/>
  <c r="H446" i="6916"/>
  <c r="A446" i="6916"/>
  <c r="I445" i="6916"/>
  <c r="H445" i="6916"/>
  <c r="A445" i="6916"/>
  <c r="I444" i="6916"/>
  <c r="H444" i="6916"/>
  <c r="A444" i="6916"/>
  <c r="I443" i="6916"/>
  <c r="H443" i="6916"/>
  <c r="A443" i="6916"/>
  <c r="I442" i="6916"/>
  <c r="H442" i="6916"/>
  <c r="A442" i="6916"/>
  <c r="I441" i="6916"/>
  <c r="H441" i="6916"/>
  <c r="A441" i="6916"/>
  <c r="I440" i="6916"/>
  <c r="H440" i="6916"/>
  <c r="A440" i="6916"/>
  <c r="I439" i="6916"/>
  <c r="H439" i="6916"/>
  <c r="A439" i="6916"/>
  <c r="I438" i="6916"/>
  <c r="H438" i="6916"/>
  <c r="A438" i="6916"/>
  <c r="I437" i="6916"/>
  <c r="H437" i="6916"/>
  <c r="A437" i="6916"/>
  <c r="I436" i="6916"/>
  <c r="H436" i="6916"/>
  <c r="A436" i="6916"/>
  <c r="I435" i="6916"/>
  <c r="H435" i="6916"/>
  <c r="A435" i="6916"/>
  <c r="I434" i="6916"/>
  <c r="H434" i="6916"/>
  <c r="A434" i="6916"/>
  <c r="I433" i="6916"/>
  <c r="H433" i="6916"/>
  <c r="A433" i="6916"/>
  <c r="I432" i="6916"/>
  <c r="H432" i="6916"/>
  <c r="A432" i="6916"/>
  <c r="I431" i="6916"/>
  <c r="H431" i="6916"/>
  <c r="A431" i="6916"/>
  <c r="I430" i="6916"/>
  <c r="H430" i="6916"/>
  <c r="A430" i="6916"/>
  <c r="I429" i="6916"/>
  <c r="H429" i="6916"/>
  <c r="A429" i="6916"/>
  <c r="I428" i="6916"/>
  <c r="H428" i="6916"/>
  <c r="A428" i="6916"/>
  <c r="I427" i="6916"/>
  <c r="H427" i="6916"/>
  <c r="A427" i="6916"/>
  <c r="I426" i="6916"/>
  <c r="H426" i="6916"/>
  <c r="A426" i="6916"/>
  <c r="I425" i="6916"/>
  <c r="H425" i="6916"/>
  <c r="A425" i="6916"/>
  <c r="I424" i="6916"/>
  <c r="H424" i="6916"/>
  <c r="A424" i="6916"/>
  <c r="I423" i="6916"/>
  <c r="H423" i="6916"/>
  <c r="A423" i="6916"/>
  <c r="I422" i="6916"/>
  <c r="H422" i="6916"/>
  <c r="A422" i="6916"/>
  <c r="I421" i="6916"/>
  <c r="H421" i="6916"/>
  <c r="A421" i="6916"/>
  <c r="I420" i="6916"/>
  <c r="H420" i="6916"/>
  <c r="A420" i="6916"/>
  <c r="I419" i="6916"/>
  <c r="H419" i="6916"/>
  <c r="A419" i="6916"/>
  <c r="I418" i="6916"/>
  <c r="H418" i="6916"/>
  <c r="A418" i="6916"/>
  <c r="I417" i="6916"/>
  <c r="H417" i="6916"/>
  <c r="A417" i="6916"/>
  <c r="I416" i="6916"/>
  <c r="H416" i="6916"/>
  <c r="A416" i="6916"/>
  <c r="I415" i="6916"/>
  <c r="H415" i="6916"/>
  <c r="A415" i="6916"/>
  <c r="I414" i="6916"/>
  <c r="H414" i="6916"/>
  <c r="A414" i="6916"/>
  <c r="I413" i="6916"/>
  <c r="H413" i="6916"/>
  <c r="A413" i="6916"/>
  <c r="I412" i="6916"/>
  <c r="H412" i="6916"/>
  <c r="A412" i="6916"/>
  <c r="I411" i="6916"/>
  <c r="H411" i="6916"/>
  <c r="A411" i="6916"/>
  <c r="I410" i="6916"/>
  <c r="H410" i="6916"/>
  <c r="A410" i="6916"/>
  <c r="I409" i="6916"/>
  <c r="H409" i="6916"/>
  <c r="A409" i="6916"/>
  <c r="I408" i="6916"/>
  <c r="H408" i="6916"/>
  <c r="A408" i="6916"/>
  <c r="I407" i="6916"/>
  <c r="H407" i="6916"/>
  <c r="A407" i="6916"/>
  <c r="I406" i="6916"/>
  <c r="H406" i="6916"/>
  <c r="A406" i="6916"/>
  <c r="I405" i="6916"/>
  <c r="H405" i="6916"/>
  <c r="A405" i="6916"/>
  <c r="I404" i="6916"/>
  <c r="H404" i="6916"/>
  <c r="A404" i="6916"/>
  <c r="I403" i="6916"/>
  <c r="H403" i="6916"/>
  <c r="A403" i="6916"/>
  <c r="I402" i="6916"/>
  <c r="H402" i="6916"/>
  <c r="A402" i="6916"/>
  <c r="I401" i="6916"/>
  <c r="H401" i="6916"/>
  <c r="A401" i="6916"/>
  <c r="I400" i="6916"/>
  <c r="H400" i="6916"/>
  <c r="A400" i="6916"/>
  <c r="I399" i="6916"/>
  <c r="H399" i="6916"/>
  <c r="A399" i="6916"/>
  <c r="I398" i="6916"/>
  <c r="H398" i="6916"/>
  <c r="A398" i="6916"/>
  <c r="I397" i="6916"/>
  <c r="H397" i="6916"/>
  <c r="A397" i="6916"/>
  <c r="I396" i="6916"/>
  <c r="H396" i="6916"/>
  <c r="A396" i="6916"/>
  <c r="I395" i="6916"/>
  <c r="H395" i="6916"/>
  <c r="A395" i="6916"/>
  <c r="I394" i="6916"/>
  <c r="H394" i="6916"/>
  <c r="A394" i="6916"/>
  <c r="I393" i="6916"/>
  <c r="H393" i="6916"/>
  <c r="A393" i="6916"/>
  <c r="I392" i="6916"/>
  <c r="H392" i="6916"/>
  <c r="A392" i="6916"/>
  <c r="I391" i="6916"/>
  <c r="H391" i="6916"/>
  <c r="A391" i="6916"/>
  <c r="I390" i="6916"/>
  <c r="H390" i="6916"/>
  <c r="A390" i="6916"/>
  <c r="I389" i="6916"/>
  <c r="H389" i="6916"/>
  <c r="A389" i="6916"/>
  <c r="I388" i="6916"/>
  <c r="H388" i="6916"/>
  <c r="A388" i="6916"/>
  <c r="I387" i="6916"/>
  <c r="H387" i="6916"/>
  <c r="A387" i="6916"/>
  <c r="I386" i="6916"/>
  <c r="H386" i="6916"/>
  <c r="A386" i="6916"/>
  <c r="I385" i="6916"/>
  <c r="H385" i="6916"/>
  <c r="A385" i="6916"/>
  <c r="I384" i="6916"/>
  <c r="H384" i="6916"/>
  <c r="A384" i="6916"/>
  <c r="I383" i="6916"/>
  <c r="H383" i="6916"/>
  <c r="A383" i="6916"/>
  <c r="I382" i="6916"/>
  <c r="H382" i="6916"/>
  <c r="A382" i="6916"/>
  <c r="I381" i="6916"/>
  <c r="H381" i="6916"/>
  <c r="A381" i="6916"/>
  <c r="I380" i="6916"/>
  <c r="H380" i="6916"/>
  <c r="A380" i="6916"/>
  <c r="I379" i="6916"/>
  <c r="H379" i="6916"/>
  <c r="A379" i="6916"/>
  <c r="I378" i="6916"/>
  <c r="H378" i="6916"/>
  <c r="A378" i="6916"/>
  <c r="I377" i="6916"/>
  <c r="H377" i="6916"/>
  <c r="A377" i="6916"/>
  <c r="I376" i="6916"/>
  <c r="H376" i="6916"/>
  <c r="A376" i="6916"/>
  <c r="I375" i="6916"/>
  <c r="H375" i="6916"/>
  <c r="A375" i="6916"/>
  <c r="I374" i="6916"/>
  <c r="H374" i="6916"/>
  <c r="A374" i="6916"/>
  <c r="I373" i="6916"/>
  <c r="H373" i="6916"/>
  <c r="A373" i="6916"/>
  <c r="I372" i="6916"/>
  <c r="H372" i="6916"/>
  <c r="A372" i="6916"/>
  <c r="I371" i="6916"/>
  <c r="H371" i="6916"/>
  <c r="A371" i="6916"/>
  <c r="I370" i="6916"/>
  <c r="H370" i="6916"/>
  <c r="A370" i="6916"/>
  <c r="I369" i="6916"/>
  <c r="H369" i="6916"/>
  <c r="A369" i="6916"/>
  <c r="I368" i="6916"/>
  <c r="H368" i="6916"/>
  <c r="A368" i="6916"/>
  <c r="I367" i="6916"/>
  <c r="H367" i="6916"/>
  <c r="A367" i="6916"/>
  <c r="I366" i="6916"/>
  <c r="H366" i="6916"/>
  <c r="A366" i="6916"/>
  <c r="I365" i="6916"/>
  <c r="H365" i="6916"/>
  <c r="A365" i="6916"/>
  <c r="I364" i="6916"/>
  <c r="H364" i="6916"/>
  <c r="A364" i="6916"/>
  <c r="I363" i="6916"/>
  <c r="H363" i="6916"/>
  <c r="A363" i="6916"/>
  <c r="I362" i="6916"/>
  <c r="H362" i="6916"/>
  <c r="A362" i="6916"/>
  <c r="I361" i="6916"/>
  <c r="H361" i="6916"/>
  <c r="A361" i="6916"/>
  <c r="I360" i="6916"/>
  <c r="H360" i="6916"/>
  <c r="A360" i="6916"/>
  <c r="I359" i="6916"/>
  <c r="H359" i="6916"/>
  <c r="A359" i="6916"/>
  <c r="I358" i="6916"/>
  <c r="H358" i="6916"/>
  <c r="A358" i="6916"/>
  <c r="I357" i="6916"/>
  <c r="H357" i="6916"/>
  <c r="A357" i="6916"/>
  <c r="I356" i="6916"/>
  <c r="H356" i="6916"/>
  <c r="A356" i="6916"/>
  <c r="I355" i="6916"/>
  <c r="H355" i="6916"/>
  <c r="A355" i="6916"/>
  <c r="I354" i="6916"/>
  <c r="H354" i="6916"/>
  <c r="A354" i="6916"/>
  <c r="I353" i="6916"/>
  <c r="H353" i="6916"/>
  <c r="A353" i="6916"/>
  <c r="I352" i="6916"/>
  <c r="H352" i="6916"/>
  <c r="A352" i="6916"/>
  <c r="I351" i="6916"/>
  <c r="H351" i="6916"/>
  <c r="A351" i="6916"/>
  <c r="I350" i="6916"/>
  <c r="H350" i="6916"/>
  <c r="A350" i="6916"/>
  <c r="I349" i="6916"/>
  <c r="H349" i="6916"/>
  <c r="A349" i="6916"/>
  <c r="I348" i="6916"/>
  <c r="H348" i="6916"/>
  <c r="A348" i="6916"/>
  <c r="I347" i="6916"/>
  <c r="H347" i="6916"/>
  <c r="A347" i="6916"/>
  <c r="I346" i="6916"/>
  <c r="H346" i="6916"/>
  <c r="A346" i="6916"/>
  <c r="I345" i="6916"/>
  <c r="H345" i="6916"/>
  <c r="A345" i="6916"/>
  <c r="I344" i="6916"/>
  <c r="H344" i="6916"/>
  <c r="A344" i="6916"/>
  <c r="I343" i="6916"/>
  <c r="H343" i="6916"/>
  <c r="A343" i="6916"/>
  <c r="I342" i="6916"/>
  <c r="H342" i="6916"/>
  <c r="A342" i="6916"/>
  <c r="I341" i="6916"/>
  <c r="H341" i="6916"/>
  <c r="A341" i="6916"/>
  <c r="I340" i="6916"/>
  <c r="H340" i="6916"/>
  <c r="A340" i="6916"/>
  <c r="I339" i="6916"/>
  <c r="H339" i="6916"/>
  <c r="A339" i="6916"/>
  <c r="I338" i="6916"/>
  <c r="H338" i="6916"/>
  <c r="A338" i="6916"/>
  <c r="I337" i="6916"/>
  <c r="H337" i="6916"/>
  <c r="A337" i="6916"/>
  <c r="I336" i="6916"/>
  <c r="H336" i="6916"/>
  <c r="A336" i="6916"/>
  <c r="I335" i="6916"/>
  <c r="H335" i="6916"/>
  <c r="A335" i="6916"/>
  <c r="I334" i="6916"/>
  <c r="H334" i="6916"/>
  <c r="A334" i="6916"/>
  <c r="I333" i="6916"/>
  <c r="H333" i="6916"/>
  <c r="A333" i="6916"/>
  <c r="I332" i="6916"/>
  <c r="H332" i="6916"/>
  <c r="A332" i="6916"/>
  <c r="I331" i="6916"/>
  <c r="H331" i="6916"/>
  <c r="A331" i="6916"/>
  <c r="I330" i="6916"/>
  <c r="H330" i="6916"/>
  <c r="A330" i="6916"/>
  <c r="I329" i="6916"/>
  <c r="H329" i="6916"/>
  <c r="A329" i="6916"/>
  <c r="I328" i="6916"/>
  <c r="H328" i="6916"/>
  <c r="A328" i="6916"/>
  <c r="I327" i="6916"/>
  <c r="H327" i="6916"/>
  <c r="A327" i="6916"/>
  <c r="I326" i="6916"/>
  <c r="H326" i="6916"/>
  <c r="A326" i="6916"/>
  <c r="I325" i="6916"/>
  <c r="H325" i="6916"/>
  <c r="A325" i="6916"/>
  <c r="I324" i="6916"/>
  <c r="H324" i="6916"/>
  <c r="A324" i="6916"/>
  <c r="I323" i="6916"/>
  <c r="H323" i="6916"/>
  <c r="A323" i="6916"/>
  <c r="I322" i="6916"/>
  <c r="H322" i="6916"/>
  <c r="A322" i="6916"/>
  <c r="I321" i="6916"/>
  <c r="H321" i="6916"/>
  <c r="A321" i="6916"/>
  <c r="I320" i="6916"/>
  <c r="H320" i="6916"/>
  <c r="A320" i="6916"/>
  <c r="I319" i="6916"/>
  <c r="H319" i="6916"/>
  <c r="A319" i="6916"/>
  <c r="I318" i="6916"/>
  <c r="H318" i="6916"/>
  <c r="A318" i="6916"/>
  <c r="I317" i="6916"/>
  <c r="H317" i="6916"/>
  <c r="A317" i="6916"/>
  <c r="I316" i="6916"/>
  <c r="H316" i="6916"/>
  <c r="A316" i="6916"/>
  <c r="I315" i="6916"/>
  <c r="H315" i="6916"/>
  <c r="A315" i="6916"/>
  <c r="I314" i="6916"/>
  <c r="H314" i="6916"/>
  <c r="A314" i="6916"/>
  <c r="I313" i="6916"/>
  <c r="H313" i="6916"/>
  <c r="A313" i="6916"/>
  <c r="I312" i="6916"/>
  <c r="H312" i="6916"/>
  <c r="A312" i="6916"/>
  <c r="I311" i="6916"/>
  <c r="H311" i="6916"/>
  <c r="A311" i="6916"/>
  <c r="I310" i="6916"/>
  <c r="H310" i="6916"/>
  <c r="A310" i="6916"/>
  <c r="I309" i="6916"/>
  <c r="H309" i="6916"/>
  <c r="A309" i="6916"/>
  <c r="I308" i="6916"/>
  <c r="H308" i="6916"/>
  <c r="A308" i="6916"/>
  <c r="I307" i="6916"/>
  <c r="H307" i="6916"/>
  <c r="A307" i="6916"/>
  <c r="I306" i="6916"/>
  <c r="H306" i="6916"/>
  <c r="A306" i="6916"/>
  <c r="I305" i="6916"/>
  <c r="H305" i="6916"/>
  <c r="A305" i="6916"/>
  <c r="I304" i="6916"/>
  <c r="H304" i="6916"/>
  <c r="A304" i="6916"/>
  <c r="I303" i="6916"/>
  <c r="H303" i="6916"/>
  <c r="A303" i="6916"/>
  <c r="I302" i="6916"/>
  <c r="H302" i="6916"/>
  <c r="A302" i="6916"/>
  <c r="I301" i="6916"/>
  <c r="H301" i="6916"/>
  <c r="A301" i="6916"/>
  <c r="I300" i="6916"/>
  <c r="H300" i="6916"/>
  <c r="A300" i="6916"/>
  <c r="I299" i="6916"/>
  <c r="H299" i="6916"/>
  <c r="A299" i="6916"/>
  <c r="I298" i="6916"/>
  <c r="H298" i="6916"/>
  <c r="A298" i="6916"/>
  <c r="I297" i="6916"/>
  <c r="H297" i="6916"/>
  <c r="A297" i="6916"/>
  <c r="I296" i="6916"/>
  <c r="H296" i="6916"/>
  <c r="A296" i="6916"/>
  <c r="I295" i="6916"/>
  <c r="H295" i="6916"/>
  <c r="A295" i="6916"/>
  <c r="I294" i="6916"/>
  <c r="H294" i="6916"/>
  <c r="A294" i="6916"/>
  <c r="I293" i="6916"/>
  <c r="H293" i="6916"/>
  <c r="A293" i="6916"/>
  <c r="I292" i="6916"/>
  <c r="H292" i="6916"/>
  <c r="A292" i="6916"/>
  <c r="I291" i="6916"/>
  <c r="H291" i="6916"/>
  <c r="A291" i="6916"/>
  <c r="I290" i="6916"/>
  <c r="H290" i="6916"/>
  <c r="A290" i="6916"/>
  <c r="I289" i="6916"/>
  <c r="H289" i="6916"/>
  <c r="A289" i="6916"/>
  <c r="I288" i="6916"/>
  <c r="H288" i="6916"/>
  <c r="A288" i="6916"/>
  <c r="I287" i="6916"/>
  <c r="H287" i="6916"/>
  <c r="A287" i="6916"/>
  <c r="I286" i="6916"/>
  <c r="H286" i="6916"/>
  <c r="A286" i="6916"/>
  <c r="I285" i="6916"/>
  <c r="H285" i="6916"/>
  <c r="A285" i="6916"/>
  <c r="I284" i="6916"/>
  <c r="H284" i="6916"/>
  <c r="A284" i="6916"/>
  <c r="I283" i="6916"/>
  <c r="H283" i="6916"/>
  <c r="A283" i="6916"/>
  <c r="I282" i="6916"/>
  <c r="H282" i="6916"/>
  <c r="A282" i="6916"/>
  <c r="I281" i="6916"/>
  <c r="H281" i="6916"/>
  <c r="A281" i="6916"/>
  <c r="I280" i="6916"/>
  <c r="H280" i="6916"/>
  <c r="A280" i="6916"/>
  <c r="I279" i="6916"/>
  <c r="H279" i="6916"/>
  <c r="A279" i="6916"/>
  <c r="I278" i="6916"/>
  <c r="H278" i="6916"/>
  <c r="A278" i="6916"/>
  <c r="I277" i="6916"/>
  <c r="H277" i="6916"/>
  <c r="A277" i="6916"/>
  <c r="I276" i="6916"/>
  <c r="H276" i="6916"/>
  <c r="A276" i="6916"/>
  <c r="I275" i="6916"/>
  <c r="H275" i="6916"/>
  <c r="A275" i="6916"/>
  <c r="I274" i="6916"/>
  <c r="H274" i="6916"/>
  <c r="A274" i="6916"/>
  <c r="I273" i="6916"/>
  <c r="H273" i="6916"/>
  <c r="A273" i="6916"/>
  <c r="I272" i="6916"/>
  <c r="H272" i="6916"/>
  <c r="A272" i="6916"/>
  <c r="I271" i="6916"/>
  <c r="H271" i="6916"/>
  <c r="A271" i="6916"/>
  <c r="I270" i="6916"/>
  <c r="H270" i="6916"/>
  <c r="A270" i="6916"/>
  <c r="I269" i="6916"/>
  <c r="H269" i="6916"/>
  <c r="A269" i="6916"/>
  <c r="I268" i="6916"/>
  <c r="H268" i="6916"/>
  <c r="A268" i="6916"/>
  <c r="I267" i="6916"/>
  <c r="H267" i="6916"/>
  <c r="A267" i="6916"/>
  <c r="I266" i="6916"/>
  <c r="H266" i="6916"/>
  <c r="A266" i="6916"/>
  <c r="I265" i="6916"/>
  <c r="H265" i="6916"/>
  <c r="A265" i="6916"/>
  <c r="I264" i="6916"/>
  <c r="H264" i="6916"/>
  <c r="A264" i="6916"/>
  <c r="I263" i="6916"/>
  <c r="H263" i="6916"/>
  <c r="A263" i="6916"/>
  <c r="I262" i="6916"/>
  <c r="H262" i="6916"/>
  <c r="A262" i="6916"/>
  <c r="I261" i="6916"/>
  <c r="H261" i="6916"/>
  <c r="A261" i="6916"/>
  <c r="I260" i="6916"/>
  <c r="H260" i="6916"/>
  <c r="A260" i="6916"/>
  <c r="I259" i="6916"/>
  <c r="H259" i="6916"/>
  <c r="A259" i="6916"/>
  <c r="I258" i="6916"/>
  <c r="H258" i="6916"/>
  <c r="A258" i="6916"/>
  <c r="I257" i="6916"/>
  <c r="H257" i="6916"/>
  <c r="A257" i="6916"/>
  <c r="I256" i="6916"/>
  <c r="H256" i="6916"/>
  <c r="A256" i="6916"/>
  <c r="I255" i="6916"/>
  <c r="H255" i="6916"/>
  <c r="A255" i="6916"/>
  <c r="I254" i="6916"/>
  <c r="H254" i="6916"/>
  <c r="A254" i="6916"/>
  <c r="I253" i="6916"/>
  <c r="H253" i="6916"/>
  <c r="A253" i="6916"/>
  <c r="I252" i="6916"/>
  <c r="H252" i="6916"/>
  <c r="A252" i="6916"/>
  <c r="I251" i="6916"/>
  <c r="H251" i="6916"/>
  <c r="A251" i="6916"/>
  <c r="I250" i="6916"/>
  <c r="H250" i="6916"/>
  <c r="A250" i="6916"/>
  <c r="I249" i="6916"/>
  <c r="H249" i="6916"/>
  <c r="A249" i="6916"/>
  <c r="I248" i="6916"/>
  <c r="H248" i="6916"/>
  <c r="A248" i="6916"/>
  <c r="I247" i="6916"/>
  <c r="H247" i="6916"/>
  <c r="A247" i="6916"/>
  <c r="I246" i="6916"/>
  <c r="H246" i="6916"/>
  <c r="A246" i="6916"/>
  <c r="I245" i="6916"/>
  <c r="H245" i="6916"/>
  <c r="A245" i="6916"/>
  <c r="I244" i="6916"/>
  <c r="H244" i="6916"/>
  <c r="A244" i="6916"/>
  <c r="I243" i="6916"/>
  <c r="H243" i="6916"/>
  <c r="A243" i="6916"/>
  <c r="I242" i="6916"/>
  <c r="H242" i="6916"/>
  <c r="A242" i="6916"/>
  <c r="I241" i="6916"/>
  <c r="H241" i="6916"/>
  <c r="A241" i="6916"/>
  <c r="I240" i="6916"/>
  <c r="H240" i="6916"/>
  <c r="A240" i="6916"/>
  <c r="I239" i="6916"/>
  <c r="H239" i="6916"/>
  <c r="A239" i="6916"/>
  <c r="I238" i="6916"/>
  <c r="H238" i="6916"/>
  <c r="A238" i="6916"/>
  <c r="I237" i="6916"/>
  <c r="H237" i="6916"/>
  <c r="A237" i="6916"/>
  <c r="I236" i="6916"/>
  <c r="H236" i="6916"/>
  <c r="A236" i="6916"/>
  <c r="I235" i="6916"/>
  <c r="H235" i="6916"/>
  <c r="A235" i="6916"/>
  <c r="I234" i="6916"/>
  <c r="H234" i="6916"/>
  <c r="A234" i="6916"/>
  <c r="I233" i="6916"/>
  <c r="H233" i="6916"/>
  <c r="A233" i="6916"/>
  <c r="I232" i="6916"/>
  <c r="H232" i="6916"/>
  <c r="A232" i="6916"/>
  <c r="I231" i="6916"/>
  <c r="H231" i="6916"/>
  <c r="A231" i="6916"/>
  <c r="I230" i="6916"/>
  <c r="H230" i="6916"/>
  <c r="A230" i="6916"/>
  <c r="I229" i="6916"/>
  <c r="H229" i="6916"/>
  <c r="A229" i="6916"/>
  <c r="I228" i="6916"/>
  <c r="H228" i="6916"/>
  <c r="A228" i="6916"/>
  <c r="I227" i="6916"/>
  <c r="H227" i="6916"/>
  <c r="A227" i="6916"/>
  <c r="I226" i="6916"/>
  <c r="H226" i="6916"/>
  <c r="A226" i="6916"/>
  <c r="I225" i="6916"/>
  <c r="H225" i="6916"/>
  <c r="A225" i="6916"/>
  <c r="I224" i="6916"/>
  <c r="H224" i="6916"/>
  <c r="A224" i="6916"/>
  <c r="I223" i="6916"/>
  <c r="H223" i="6916"/>
  <c r="A223" i="6916"/>
  <c r="I222" i="6916"/>
  <c r="H222" i="6916"/>
  <c r="A222" i="6916"/>
  <c r="I221" i="6916"/>
  <c r="H221" i="6916"/>
  <c r="A221" i="6916"/>
  <c r="I220" i="6916"/>
  <c r="H220" i="6916"/>
  <c r="A220" i="6916"/>
  <c r="I219" i="6916"/>
  <c r="H219" i="6916"/>
  <c r="A219" i="6916"/>
  <c r="I218" i="6916"/>
  <c r="H218" i="6916"/>
  <c r="A218" i="6916"/>
  <c r="I217" i="6916"/>
  <c r="H217" i="6916"/>
  <c r="A217" i="6916"/>
  <c r="I216" i="6916"/>
  <c r="H216" i="6916"/>
  <c r="A216" i="6916"/>
  <c r="I215" i="6916"/>
  <c r="H215" i="6916"/>
  <c r="A215" i="6916"/>
  <c r="I214" i="6916"/>
  <c r="H214" i="6916"/>
  <c r="A214" i="6916"/>
  <c r="I213" i="6916"/>
  <c r="H213" i="6916"/>
  <c r="A213" i="6916"/>
  <c r="I212" i="6916"/>
  <c r="H212" i="6916"/>
  <c r="A212" i="6916"/>
  <c r="I211" i="6916"/>
  <c r="H211" i="6916"/>
  <c r="A211" i="6916"/>
  <c r="I210" i="6916"/>
  <c r="H210" i="6916"/>
  <c r="A210" i="6916"/>
  <c r="I209" i="6916"/>
  <c r="H209" i="6916"/>
  <c r="A209" i="6916"/>
  <c r="I208" i="6916"/>
  <c r="H208" i="6916"/>
  <c r="A208" i="6916"/>
  <c r="I207" i="6916"/>
  <c r="H207" i="6916"/>
  <c r="A207" i="6916"/>
  <c r="I206" i="6916"/>
  <c r="H206" i="6916"/>
  <c r="A206" i="6916"/>
  <c r="I205" i="6916"/>
  <c r="H205" i="6916"/>
  <c r="A205" i="6916"/>
  <c r="I204" i="6916"/>
  <c r="H204" i="6916"/>
  <c r="A204" i="6916"/>
  <c r="I203" i="6916"/>
  <c r="H203" i="6916"/>
  <c r="A203" i="6916"/>
  <c r="I202" i="6916"/>
  <c r="H202" i="6916"/>
  <c r="A202" i="6916"/>
  <c r="I201" i="6916"/>
  <c r="H201" i="6916"/>
  <c r="A201" i="6916"/>
  <c r="I200" i="6916"/>
  <c r="H200" i="6916"/>
  <c r="A200" i="6916"/>
  <c r="I199" i="6916"/>
  <c r="H199" i="6916"/>
  <c r="A199" i="6916"/>
  <c r="I198" i="6916"/>
  <c r="H198" i="6916"/>
  <c r="A198" i="6916"/>
  <c r="I197" i="6916"/>
  <c r="H197" i="6916"/>
  <c r="A197" i="6916"/>
  <c r="I196" i="6916"/>
  <c r="H196" i="6916"/>
  <c r="A196" i="6916"/>
  <c r="I195" i="6916"/>
  <c r="H195" i="6916"/>
  <c r="A195" i="6916"/>
  <c r="I194" i="6916"/>
  <c r="H194" i="6916"/>
  <c r="A194" i="6916"/>
  <c r="I193" i="6916"/>
  <c r="H193" i="6916"/>
  <c r="A193" i="6916"/>
  <c r="I192" i="6916"/>
  <c r="H192" i="6916"/>
  <c r="A192" i="6916"/>
  <c r="I191" i="6916"/>
  <c r="H191" i="6916"/>
  <c r="A191" i="6916"/>
  <c r="I190" i="6916"/>
  <c r="H190" i="6916"/>
  <c r="A190" i="6916"/>
  <c r="I189" i="6916"/>
  <c r="H189" i="6916"/>
  <c r="A189" i="6916"/>
  <c r="I188" i="6916"/>
  <c r="H188" i="6916"/>
  <c r="A188" i="6916"/>
  <c r="I187" i="6916"/>
  <c r="H187" i="6916"/>
  <c r="A187" i="6916"/>
  <c r="I186" i="6916"/>
  <c r="H186" i="6916"/>
  <c r="A186" i="6916"/>
  <c r="I185" i="6916"/>
  <c r="H185" i="6916"/>
  <c r="A185" i="6916"/>
  <c r="I184" i="6916"/>
  <c r="H184" i="6916"/>
  <c r="A184" i="6916"/>
  <c r="I183" i="6916"/>
  <c r="H183" i="6916"/>
  <c r="A183" i="6916"/>
  <c r="I182" i="6916"/>
  <c r="H182" i="6916"/>
  <c r="A182" i="6916"/>
  <c r="I181" i="6916"/>
  <c r="H181" i="6916"/>
  <c r="A181" i="6916"/>
  <c r="I180" i="6916"/>
  <c r="H180" i="6916"/>
  <c r="A180" i="6916"/>
  <c r="I179" i="6916"/>
  <c r="H179" i="6916"/>
  <c r="A179" i="6916"/>
  <c r="I178" i="6916"/>
  <c r="H178" i="6916"/>
  <c r="A178" i="6916"/>
  <c r="I177" i="6916"/>
  <c r="H177" i="6916"/>
  <c r="A177" i="6916"/>
  <c r="I176" i="6916"/>
  <c r="H176" i="6916"/>
  <c r="A176" i="6916"/>
  <c r="I175" i="6916"/>
  <c r="H175" i="6916"/>
  <c r="A175" i="6916"/>
  <c r="I174" i="6916"/>
  <c r="H174" i="6916"/>
  <c r="A174" i="6916"/>
  <c r="I173" i="6916"/>
  <c r="H173" i="6916"/>
  <c r="A173" i="6916"/>
  <c r="I172" i="6916"/>
  <c r="H172" i="6916"/>
  <c r="A172" i="6916"/>
  <c r="I171" i="6916"/>
  <c r="H171" i="6916"/>
  <c r="A171" i="6916"/>
  <c r="I170" i="6916"/>
  <c r="H170" i="6916"/>
  <c r="A170" i="6916"/>
  <c r="I169" i="6916"/>
  <c r="H169" i="6916"/>
  <c r="A169" i="6916"/>
  <c r="I168" i="6916"/>
  <c r="H168" i="6916"/>
  <c r="A168" i="6916"/>
  <c r="I167" i="6916"/>
  <c r="H167" i="6916"/>
  <c r="A167" i="6916"/>
  <c r="I166" i="6916"/>
  <c r="H166" i="6916"/>
  <c r="A166" i="6916"/>
  <c r="I165" i="6916"/>
  <c r="H165" i="6916"/>
  <c r="A165" i="6916"/>
  <c r="I164" i="6916"/>
  <c r="H164" i="6916"/>
  <c r="A164" i="6916"/>
  <c r="I163" i="6916"/>
  <c r="H163" i="6916"/>
  <c r="A163" i="6916"/>
  <c r="I162" i="6916"/>
  <c r="H162" i="6916"/>
  <c r="A162" i="6916"/>
  <c r="I161" i="6916"/>
  <c r="H161" i="6916"/>
  <c r="A161" i="6916"/>
  <c r="I160" i="6916"/>
  <c r="H160" i="6916"/>
  <c r="A160" i="6916"/>
  <c r="I159" i="6916"/>
  <c r="H159" i="6916"/>
  <c r="A159" i="6916"/>
  <c r="I158" i="6916"/>
  <c r="H158" i="6916"/>
  <c r="A158" i="6916"/>
  <c r="I157" i="6916"/>
  <c r="H157" i="6916"/>
  <c r="A157" i="6916"/>
  <c r="I156" i="6916"/>
  <c r="H156" i="6916"/>
  <c r="A156" i="6916"/>
  <c r="I155" i="6916"/>
  <c r="H155" i="6916"/>
  <c r="A155" i="6916"/>
  <c r="I154" i="6916"/>
  <c r="H154" i="6916"/>
  <c r="A154" i="6916"/>
  <c r="I153" i="6916"/>
  <c r="H153" i="6916"/>
  <c r="A153" i="6916"/>
  <c r="I152" i="6916"/>
  <c r="H152" i="6916"/>
  <c r="A152" i="6916"/>
  <c r="I151" i="6916"/>
  <c r="H151" i="6916"/>
  <c r="A151" i="6916"/>
  <c r="I150" i="6916"/>
  <c r="H150" i="6916"/>
  <c r="A150" i="6916"/>
  <c r="I149" i="6916"/>
  <c r="H149" i="6916"/>
  <c r="A149" i="6916"/>
  <c r="I148" i="6916"/>
  <c r="H148" i="6916"/>
  <c r="A148" i="6916"/>
  <c r="I147" i="6916"/>
  <c r="H147" i="6916"/>
  <c r="A147" i="6916"/>
  <c r="I146" i="6916"/>
  <c r="H146" i="6916"/>
  <c r="A146" i="6916"/>
  <c r="I145" i="6916"/>
  <c r="H145" i="6916"/>
  <c r="A145" i="6916"/>
  <c r="I144" i="6916"/>
  <c r="H144" i="6916"/>
  <c r="A144" i="6916"/>
  <c r="I143" i="6916"/>
  <c r="H143" i="6916"/>
  <c r="A143" i="6916"/>
  <c r="I142" i="6916"/>
  <c r="H142" i="6916"/>
  <c r="A142" i="6916"/>
  <c r="I141" i="6916"/>
  <c r="H141" i="6916"/>
  <c r="A141" i="6916"/>
  <c r="I140" i="6916"/>
  <c r="H140" i="6916"/>
  <c r="A140" i="6916"/>
  <c r="I139" i="6916"/>
  <c r="H139" i="6916"/>
  <c r="A139" i="6916"/>
  <c r="I138" i="6916"/>
  <c r="H138" i="6916"/>
  <c r="A138" i="6916"/>
  <c r="I137" i="6916"/>
  <c r="H137" i="6916"/>
  <c r="A137" i="6916"/>
  <c r="I136" i="6916"/>
  <c r="H136" i="6916"/>
  <c r="A136" i="6916"/>
  <c r="I135" i="6916"/>
  <c r="H135" i="6916"/>
  <c r="A135" i="6916"/>
  <c r="I134" i="6916"/>
  <c r="H134" i="6916"/>
  <c r="A134" i="6916"/>
  <c r="I133" i="6916"/>
  <c r="H133" i="6916"/>
  <c r="A133" i="6916"/>
  <c r="I132" i="6916"/>
  <c r="H132" i="6916"/>
  <c r="A132" i="6916"/>
  <c r="I131" i="6916"/>
  <c r="H131" i="6916"/>
  <c r="A131" i="6916"/>
  <c r="I130" i="6916"/>
  <c r="H130" i="6916"/>
  <c r="A130" i="6916"/>
  <c r="I129" i="6916"/>
  <c r="H129" i="6916"/>
  <c r="A129" i="6916"/>
  <c r="I128" i="6916"/>
  <c r="H128" i="6916"/>
  <c r="A128" i="6916"/>
  <c r="I127" i="6916"/>
  <c r="H127" i="6916"/>
  <c r="A127" i="6916"/>
  <c r="I126" i="6916"/>
  <c r="H126" i="6916"/>
  <c r="A126" i="6916"/>
  <c r="I125" i="6916"/>
  <c r="H125" i="6916"/>
  <c r="A125" i="6916"/>
  <c r="I124" i="6916"/>
  <c r="H124" i="6916"/>
  <c r="A124" i="6916"/>
  <c r="I123" i="6916"/>
  <c r="H123" i="6916"/>
  <c r="A123" i="6916"/>
  <c r="I122" i="6916"/>
  <c r="H122" i="6916"/>
  <c r="A122" i="6916"/>
  <c r="I121" i="6916"/>
  <c r="H121" i="6916"/>
  <c r="A121" i="6916"/>
  <c r="I120" i="6916"/>
  <c r="H120" i="6916"/>
  <c r="A120" i="6916"/>
  <c r="I119" i="6916"/>
  <c r="H119" i="6916"/>
  <c r="A119" i="6916"/>
  <c r="I118" i="6916"/>
  <c r="H118" i="6916"/>
  <c r="A118" i="6916"/>
  <c r="I117" i="6916"/>
  <c r="H117" i="6916"/>
  <c r="A117" i="6916"/>
  <c r="I116" i="6916"/>
  <c r="H116" i="6916"/>
  <c r="A116" i="6916"/>
  <c r="I115" i="6916"/>
  <c r="H115" i="6916"/>
  <c r="A115" i="6916"/>
  <c r="I114" i="6916"/>
  <c r="H114" i="6916"/>
  <c r="A114" i="6916"/>
  <c r="I113" i="6916"/>
  <c r="H113" i="6916"/>
  <c r="A113" i="6916"/>
  <c r="I112" i="6916"/>
  <c r="H112" i="6916"/>
  <c r="A112" i="6916"/>
  <c r="I111" i="6916"/>
  <c r="H111" i="6916"/>
  <c r="A111" i="6916"/>
  <c r="I110" i="6916"/>
  <c r="H110" i="6916"/>
  <c r="A110" i="6916"/>
  <c r="I109" i="6916"/>
  <c r="H109" i="6916"/>
  <c r="A109" i="6916"/>
  <c r="I108" i="6916"/>
  <c r="H108" i="6916"/>
  <c r="A108" i="6916"/>
  <c r="I107" i="6916"/>
  <c r="H107" i="6916"/>
  <c r="A107" i="6916"/>
  <c r="I106" i="6916"/>
  <c r="H106" i="6916"/>
  <c r="A106" i="6916"/>
  <c r="I105" i="6916"/>
  <c r="H105" i="6916"/>
  <c r="A105" i="6916"/>
  <c r="I104" i="6916"/>
  <c r="H104" i="6916"/>
  <c r="A104" i="6916"/>
  <c r="I103" i="6916"/>
  <c r="H103" i="6916"/>
  <c r="A103" i="6916"/>
  <c r="I102" i="6916"/>
  <c r="H102" i="6916"/>
  <c r="A102" i="6916"/>
  <c r="I101" i="6916"/>
  <c r="H101" i="6916"/>
  <c r="A101" i="6916"/>
  <c r="I100" i="6916"/>
  <c r="H100" i="6916"/>
  <c r="A100" i="6916"/>
  <c r="I99" i="6916"/>
  <c r="H99" i="6916"/>
  <c r="A99" i="6916"/>
  <c r="I98" i="6916"/>
  <c r="H98" i="6916"/>
  <c r="A98" i="6916"/>
  <c r="I97" i="6916"/>
  <c r="H97" i="6916"/>
  <c r="A97" i="6916"/>
  <c r="I96" i="6916"/>
  <c r="H96" i="6916"/>
  <c r="A96" i="6916"/>
  <c r="I95" i="6916"/>
  <c r="H95" i="6916"/>
  <c r="A95" i="6916"/>
  <c r="I94" i="6916"/>
  <c r="H94" i="6916"/>
  <c r="A94" i="6916"/>
  <c r="I93" i="6916"/>
  <c r="H93" i="6916"/>
  <c r="A93" i="6916"/>
  <c r="I92" i="6916"/>
  <c r="H92" i="6916"/>
  <c r="A92" i="6916"/>
  <c r="I91" i="6916"/>
  <c r="H91" i="6916"/>
  <c r="A91" i="6916"/>
  <c r="I90" i="6916"/>
  <c r="H90" i="6916"/>
  <c r="A90" i="6916"/>
  <c r="I89" i="6916"/>
  <c r="H89" i="6916"/>
  <c r="A89" i="6916"/>
  <c r="I88" i="6916"/>
  <c r="H88" i="6916"/>
  <c r="A88" i="6916"/>
  <c r="I87" i="6916"/>
  <c r="H87" i="6916"/>
  <c r="A87" i="6916"/>
  <c r="I86" i="6916"/>
  <c r="H86" i="6916"/>
  <c r="A86" i="6916"/>
  <c r="I85" i="6916"/>
  <c r="H85" i="6916"/>
  <c r="A85" i="6916"/>
  <c r="I84" i="6916"/>
  <c r="H84" i="6916"/>
  <c r="A84" i="6916"/>
  <c r="I83" i="6916"/>
  <c r="H83" i="6916"/>
  <c r="A83" i="6916"/>
  <c r="I82" i="6916"/>
  <c r="H82" i="6916"/>
  <c r="A82" i="6916"/>
  <c r="I81" i="6916"/>
  <c r="H81" i="6916"/>
  <c r="A81" i="6916"/>
  <c r="I80" i="6916"/>
  <c r="H80" i="6916"/>
  <c r="A80" i="6916"/>
  <c r="I79" i="6916"/>
  <c r="H79" i="6916"/>
  <c r="A79" i="6916"/>
  <c r="I78" i="6916"/>
  <c r="H78" i="6916"/>
  <c r="A78" i="6916"/>
  <c r="I77" i="6916"/>
  <c r="H77" i="6916"/>
  <c r="A77" i="6916"/>
  <c r="I76" i="6916"/>
  <c r="H76" i="6916"/>
  <c r="A76" i="6916"/>
  <c r="I75" i="6916"/>
  <c r="H75" i="6916"/>
  <c r="A75" i="6916"/>
  <c r="I74" i="6916"/>
  <c r="H74" i="6916"/>
  <c r="A74" i="6916"/>
  <c r="I73" i="6916"/>
  <c r="H73" i="6916"/>
  <c r="A73" i="6916"/>
  <c r="I72" i="6916"/>
  <c r="H72" i="6916"/>
  <c r="A72" i="6916"/>
  <c r="I71" i="6916"/>
  <c r="H71" i="6916"/>
  <c r="A71" i="6916"/>
  <c r="I70" i="6916"/>
  <c r="H70" i="6916"/>
  <c r="A70" i="6916"/>
  <c r="I69" i="6916"/>
  <c r="H69" i="6916"/>
  <c r="A69" i="6916"/>
  <c r="I68" i="6916"/>
  <c r="H68" i="6916"/>
  <c r="A68" i="6916"/>
  <c r="I67" i="6916"/>
  <c r="H67" i="6916"/>
  <c r="A67" i="6916"/>
  <c r="I66" i="6916"/>
  <c r="H66" i="6916"/>
  <c r="A66" i="6916"/>
  <c r="I65" i="6916"/>
  <c r="H65" i="6916"/>
  <c r="A65" i="6916"/>
  <c r="I64" i="6916"/>
  <c r="H64" i="6916"/>
  <c r="A64" i="6916"/>
  <c r="I63" i="6916"/>
  <c r="H63" i="6916"/>
  <c r="A63" i="6916"/>
  <c r="I62" i="6916"/>
  <c r="H62" i="6916"/>
  <c r="A62" i="6916"/>
  <c r="I61" i="6916"/>
  <c r="H61" i="6916"/>
  <c r="A61" i="6916"/>
  <c r="I60" i="6916"/>
  <c r="H60" i="6916"/>
  <c r="A60" i="6916"/>
  <c r="I59" i="6916"/>
  <c r="H59" i="6916"/>
  <c r="A59" i="6916"/>
  <c r="I58" i="6916"/>
  <c r="H58" i="6916"/>
  <c r="A58" i="6916"/>
  <c r="I57" i="6916"/>
  <c r="H57" i="6916"/>
  <c r="A57" i="6916"/>
  <c r="I56" i="6916"/>
  <c r="H56" i="6916"/>
  <c r="A56" i="6916"/>
  <c r="I55" i="6916"/>
  <c r="H55" i="6916"/>
  <c r="A55" i="6916"/>
  <c r="I54" i="6916"/>
  <c r="H54" i="6916"/>
  <c r="A54" i="6916"/>
  <c r="I53" i="6916"/>
  <c r="H53" i="6916"/>
  <c r="A53" i="6916"/>
  <c r="I52" i="6916"/>
  <c r="H52" i="6916"/>
  <c r="A52" i="6916"/>
  <c r="I51" i="6916"/>
  <c r="H51" i="6916"/>
  <c r="A51" i="6916"/>
  <c r="I50" i="6916"/>
  <c r="H50" i="6916"/>
  <c r="A50" i="6916"/>
  <c r="I49" i="6916"/>
  <c r="H49" i="6916"/>
  <c r="A49" i="6916"/>
  <c r="I48" i="6916"/>
  <c r="H48" i="6916"/>
  <c r="A48" i="6916"/>
  <c r="I47" i="6916"/>
  <c r="H47" i="6916"/>
  <c r="A47" i="6916"/>
  <c r="I46" i="6916"/>
  <c r="H46" i="6916"/>
  <c r="A46" i="6916"/>
  <c r="I45" i="6916"/>
  <c r="H45" i="6916"/>
  <c r="A45" i="6916"/>
  <c r="I44" i="6916"/>
  <c r="H44" i="6916"/>
  <c r="A44" i="6916"/>
  <c r="I43" i="6916"/>
  <c r="H43" i="6916"/>
  <c r="A43" i="6916"/>
  <c r="I42" i="6916"/>
  <c r="H42" i="6916"/>
  <c r="A42" i="6916"/>
  <c r="I41" i="6916"/>
  <c r="H41" i="6916"/>
  <c r="A41" i="6916"/>
  <c r="I40" i="6916"/>
  <c r="H40" i="6916"/>
  <c r="A40" i="6916"/>
  <c r="I39" i="6916"/>
  <c r="H39" i="6916"/>
  <c r="A39" i="6916"/>
  <c r="I38" i="6916"/>
  <c r="H38" i="6916"/>
  <c r="A38" i="6916"/>
  <c r="I37" i="6916"/>
  <c r="H37" i="6916"/>
  <c r="A37" i="6916"/>
  <c r="I36" i="6916"/>
  <c r="H36" i="6916"/>
  <c r="A36" i="6916"/>
  <c r="I35" i="6916"/>
  <c r="H35" i="6916"/>
  <c r="A35" i="6916"/>
  <c r="I34" i="6916"/>
  <c r="H34" i="6916"/>
  <c r="A34" i="6916"/>
  <c r="I33" i="6916"/>
  <c r="H33" i="6916"/>
  <c r="A33" i="6916"/>
  <c r="I32" i="6916"/>
  <c r="H32" i="6916"/>
  <c r="A32" i="6916"/>
  <c r="I31" i="6916"/>
  <c r="H31" i="6916"/>
  <c r="A31" i="6916"/>
  <c r="I30" i="6916"/>
  <c r="H30" i="6916"/>
  <c r="A30" i="6916"/>
  <c r="I29" i="6916"/>
  <c r="H29" i="6916"/>
  <c r="A29" i="6916"/>
  <c r="I28" i="6916"/>
  <c r="H28" i="6916"/>
  <c r="A28" i="6916"/>
  <c r="I27" i="6916"/>
  <c r="H27" i="6916"/>
  <c r="A27" i="6916"/>
  <c r="I26" i="6916"/>
  <c r="H26" i="6916"/>
  <c r="A26" i="6916"/>
  <c r="I25" i="6916"/>
  <c r="H25" i="6916"/>
  <c r="A25" i="6916"/>
  <c r="I24" i="6916"/>
  <c r="H24" i="6916"/>
  <c r="A24" i="6916"/>
  <c r="I23" i="6916"/>
  <c r="H23" i="6916"/>
  <c r="A23" i="6916"/>
  <c r="I22" i="6916"/>
  <c r="H22" i="6916"/>
  <c r="A22" i="6916"/>
  <c r="I21" i="6916"/>
  <c r="H21" i="6916"/>
  <c r="A21" i="6916"/>
  <c r="I20" i="6916"/>
  <c r="H20" i="6916"/>
  <c r="A20" i="6916"/>
  <c r="I19" i="6916"/>
  <c r="H19" i="6916"/>
  <c r="A19" i="6916"/>
  <c r="I18" i="6916"/>
  <c r="H18" i="6916"/>
  <c r="A18" i="6916"/>
  <c r="I17" i="6916"/>
  <c r="H17" i="6916"/>
  <c r="A17" i="6916"/>
  <c r="I16" i="6916"/>
  <c r="H16" i="6916"/>
  <c r="A16" i="6916"/>
  <c r="I15" i="6916"/>
  <c r="H15" i="6916"/>
  <c r="A15" i="6916"/>
  <c r="I14" i="6916"/>
  <c r="H14" i="6916"/>
  <c r="A14" i="6916"/>
  <c r="I13" i="6916"/>
  <c r="H13" i="6916"/>
  <c r="A13" i="6916"/>
  <c r="I12" i="6916"/>
  <c r="H12" i="6916"/>
  <c r="A12" i="6916"/>
  <c r="I11" i="6916"/>
  <c r="H11" i="6916"/>
  <c r="A11" i="6916"/>
  <c r="I10" i="6916"/>
  <c r="H10" i="6916"/>
  <c r="A10" i="6916"/>
  <c r="I9" i="6916"/>
  <c r="H9" i="6916"/>
  <c r="A9" i="6916"/>
  <c r="I8" i="6916"/>
  <c r="H8" i="6916"/>
  <c r="A8" i="6916"/>
  <c r="I7" i="6916"/>
  <c r="H7" i="6916"/>
  <c r="A7" i="6916"/>
  <c r="I6" i="6916"/>
  <c r="H6" i="6916"/>
  <c r="A6" i="6916"/>
  <c r="I5" i="6916"/>
  <c r="H5" i="6916"/>
  <c r="A5" i="6916"/>
  <c r="I4" i="6916"/>
  <c r="H4" i="6916"/>
  <c r="A4" i="6916"/>
  <c r="I3" i="6916"/>
  <c r="H3" i="6916"/>
  <c r="C3" i="6916"/>
  <c r="C4" i="6916" s="1"/>
  <c r="C5" i="6916" s="1"/>
  <c r="C6" i="6916" s="1"/>
  <c r="C7" i="6916" s="1"/>
  <c r="C8" i="6916" s="1"/>
  <c r="C9" i="6916" s="1"/>
  <c r="C10" i="6916" s="1"/>
  <c r="C11" i="6916" s="1"/>
  <c r="C12" i="6916" s="1"/>
  <c r="C13" i="6916" s="1"/>
  <c r="C14" i="6916" s="1"/>
  <c r="C15" i="6916" s="1"/>
  <c r="C16" i="6916" s="1"/>
  <c r="C17" i="6916" s="1"/>
  <c r="C18" i="6916" s="1"/>
  <c r="C19" i="6916" s="1"/>
  <c r="C20" i="6916" s="1"/>
  <c r="C21" i="6916" s="1"/>
  <c r="C22" i="6916" s="1"/>
  <c r="C23" i="6916" s="1"/>
  <c r="C24" i="6916" s="1"/>
  <c r="C25" i="6916" s="1"/>
  <c r="C26" i="6916" s="1"/>
  <c r="C27" i="6916" s="1"/>
  <c r="C28" i="6916" s="1"/>
  <c r="C29" i="6916" s="1"/>
  <c r="C30" i="6916" s="1"/>
  <c r="C31" i="6916" s="1"/>
  <c r="C32" i="6916" s="1"/>
  <c r="C33" i="6916" s="1"/>
  <c r="C34" i="6916" s="1"/>
  <c r="C35" i="6916" s="1"/>
  <c r="C36" i="6916" s="1"/>
  <c r="C37" i="6916" s="1"/>
  <c r="C38" i="6916" s="1"/>
  <c r="C39" i="6916" s="1"/>
  <c r="C40" i="6916" s="1"/>
  <c r="C41" i="6916" s="1"/>
  <c r="C42" i="6916" s="1"/>
  <c r="C43" i="6916" s="1"/>
  <c r="C44" i="6916" s="1"/>
  <c r="C45" i="6916" s="1"/>
  <c r="C46" i="6916" s="1"/>
  <c r="C47" i="6916" s="1"/>
  <c r="C48" i="6916" s="1"/>
  <c r="C49" i="6916" s="1"/>
  <c r="C50" i="6916" s="1"/>
  <c r="C51" i="6916" s="1"/>
  <c r="C52" i="6916" s="1"/>
  <c r="C53" i="6916" s="1"/>
  <c r="C54" i="6916" s="1"/>
  <c r="C55" i="6916" s="1"/>
  <c r="C56" i="6916" s="1"/>
  <c r="C57" i="6916" s="1"/>
  <c r="C58" i="6916" s="1"/>
  <c r="C59" i="6916" s="1"/>
  <c r="C60" i="6916" s="1"/>
  <c r="C61" i="6916" s="1"/>
  <c r="C62" i="6916" s="1"/>
  <c r="C63" i="6916" s="1"/>
  <c r="C64" i="6916" s="1"/>
  <c r="C65" i="6916" s="1"/>
  <c r="C66" i="6916" s="1"/>
  <c r="C67" i="6916" s="1"/>
  <c r="C68" i="6916" s="1"/>
  <c r="C69" i="6916" s="1"/>
  <c r="C70" i="6916" s="1"/>
  <c r="C71" i="6916" s="1"/>
  <c r="C72" i="6916" s="1"/>
  <c r="C73" i="6916" s="1"/>
  <c r="C74" i="6916" s="1"/>
  <c r="C75" i="6916" s="1"/>
  <c r="C76" i="6916" s="1"/>
  <c r="C77" i="6916" s="1"/>
  <c r="C78" i="6916" s="1"/>
  <c r="C79" i="6916" s="1"/>
  <c r="C80" i="6916" s="1"/>
  <c r="C81" i="6916" s="1"/>
  <c r="C82" i="6916" s="1"/>
  <c r="C83" i="6916" s="1"/>
  <c r="C84" i="6916" s="1"/>
  <c r="C85" i="6916" s="1"/>
  <c r="C86" i="6916" s="1"/>
  <c r="C87" i="6916" s="1"/>
  <c r="C88" i="6916" s="1"/>
  <c r="C89" i="6916" s="1"/>
  <c r="C90" i="6916" s="1"/>
  <c r="C91" i="6916" s="1"/>
  <c r="C92" i="6916" s="1"/>
  <c r="C93" i="6916" s="1"/>
  <c r="C94" i="6916" s="1"/>
  <c r="C95" i="6916" s="1"/>
  <c r="C96" i="6916" s="1"/>
  <c r="C97" i="6916" s="1"/>
  <c r="C98" i="6916" s="1"/>
  <c r="C99" i="6916" s="1"/>
  <c r="C100" i="6916" s="1"/>
  <c r="C101" i="6916" s="1"/>
  <c r="C102" i="6916" s="1"/>
  <c r="C103" i="6916" s="1"/>
  <c r="C104" i="6916" s="1"/>
  <c r="C105" i="6916" s="1"/>
  <c r="C106" i="6916" s="1"/>
  <c r="C107" i="6916" s="1"/>
  <c r="C108" i="6916" s="1"/>
  <c r="C109" i="6916" s="1"/>
  <c r="C110" i="6916" s="1"/>
  <c r="C111" i="6916" s="1"/>
  <c r="C112" i="6916" s="1"/>
  <c r="C113" i="6916" s="1"/>
  <c r="C114" i="6916" s="1"/>
  <c r="C115" i="6916" s="1"/>
  <c r="C116" i="6916" s="1"/>
  <c r="C117" i="6916" s="1"/>
  <c r="C118" i="6916" s="1"/>
  <c r="C119" i="6916" s="1"/>
  <c r="C120" i="6916" s="1"/>
  <c r="C121" i="6916" s="1"/>
  <c r="C122" i="6916" s="1"/>
  <c r="C123" i="6916" s="1"/>
  <c r="C124" i="6916" s="1"/>
  <c r="C125" i="6916" s="1"/>
  <c r="C126" i="6916" s="1"/>
  <c r="C127" i="6916" s="1"/>
  <c r="C128" i="6916" s="1"/>
  <c r="C129" i="6916" s="1"/>
  <c r="C130" i="6916" s="1"/>
  <c r="C131" i="6916" s="1"/>
  <c r="C132" i="6916" s="1"/>
  <c r="C133" i="6916" s="1"/>
  <c r="C134" i="6916" s="1"/>
  <c r="C135" i="6916" s="1"/>
  <c r="C136" i="6916" s="1"/>
  <c r="C137" i="6916" s="1"/>
  <c r="C138" i="6916" s="1"/>
  <c r="C139" i="6916" s="1"/>
  <c r="C140" i="6916" s="1"/>
  <c r="C141" i="6916" s="1"/>
  <c r="C142" i="6916" s="1"/>
  <c r="C143" i="6916" s="1"/>
  <c r="C144" i="6916" s="1"/>
  <c r="C145" i="6916" s="1"/>
  <c r="C146" i="6916" s="1"/>
  <c r="C147" i="6916" s="1"/>
  <c r="C148" i="6916" s="1"/>
  <c r="C149" i="6916" s="1"/>
  <c r="C150" i="6916" s="1"/>
  <c r="C151" i="6916" s="1"/>
  <c r="C152" i="6916" s="1"/>
  <c r="C153" i="6916" s="1"/>
  <c r="C154" i="6916" s="1"/>
  <c r="C155" i="6916" s="1"/>
  <c r="C156" i="6916" s="1"/>
  <c r="C157" i="6916" s="1"/>
  <c r="C158" i="6916" s="1"/>
  <c r="C159" i="6916" s="1"/>
  <c r="C160" i="6916" s="1"/>
  <c r="C161" i="6916" s="1"/>
  <c r="C162" i="6916" s="1"/>
  <c r="C163" i="6916" s="1"/>
  <c r="C164" i="6916" s="1"/>
  <c r="C165" i="6916" s="1"/>
  <c r="C166" i="6916" s="1"/>
  <c r="C167" i="6916" s="1"/>
  <c r="C168" i="6916" s="1"/>
  <c r="C169" i="6916" s="1"/>
  <c r="C170" i="6916" s="1"/>
  <c r="C171" i="6916" s="1"/>
  <c r="C172" i="6916" s="1"/>
  <c r="C173" i="6916" s="1"/>
  <c r="C174" i="6916" s="1"/>
  <c r="C175" i="6916" s="1"/>
  <c r="C176" i="6916" s="1"/>
  <c r="C177" i="6916" s="1"/>
  <c r="C178" i="6916" s="1"/>
  <c r="C179" i="6916" s="1"/>
  <c r="C180" i="6916" s="1"/>
  <c r="C181" i="6916" s="1"/>
  <c r="C182" i="6916" s="1"/>
  <c r="C183" i="6916" s="1"/>
  <c r="C184" i="6916" s="1"/>
  <c r="C185" i="6916" s="1"/>
  <c r="C186" i="6916" s="1"/>
  <c r="C187" i="6916" s="1"/>
  <c r="C188" i="6916" s="1"/>
  <c r="C189" i="6916" s="1"/>
  <c r="C190" i="6916" s="1"/>
  <c r="C191" i="6916" s="1"/>
  <c r="C192" i="6916" s="1"/>
  <c r="C193" i="6916" s="1"/>
  <c r="C194" i="6916" s="1"/>
  <c r="C195" i="6916" s="1"/>
  <c r="C196" i="6916" s="1"/>
  <c r="C197" i="6916" s="1"/>
  <c r="C198" i="6916" s="1"/>
  <c r="C199" i="6916" s="1"/>
  <c r="C200" i="6916" s="1"/>
  <c r="C201" i="6916" s="1"/>
  <c r="C202" i="6916" s="1"/>
  <c r="C203" i="6916" s="1"/>
  <c r="C204" i="6916" s="1"/>
  <c r="C205" i="6916" s="1"/>
  <c r="C206" i="6916" s="1"/>
  <c r="C207" i="6916" s="1"/>
  <c r="C208" i="6916" s="1"/>
  <c r="C209" i="6916" s="1"/>
  <c r="C210" i="6916" s="1"/>
  <c r="C211" i="6916" s="1"/>
  <c r="C212" i="6916" s="1"/>
  <c r="C213" i="6916" s="1"/>
  <c r="C214" i="6916" s="1"/>
  <c r="C215" i="6916" s="1"/>
  <c r="C216" i="6916" s="1"/>
  <c r="C217" i="6916" s="1"/>
  <c r="C218" i="6916" s="1"/>
  <c r="C219" i="6916" s="1"/>
  <c r="C220" i="6916" s="1"/>
  <c r="C221" i="6916" s="1"/>
  <c r="C222" i="6916" s="1"/>
  <c r="C223" i="6916" s="1"/>
  <c r="C224" i="6916" s="1"/>
  <c r="C225" i="6916" s="1"/>
  <c r="C226" i="6916" s="1"/>
  <c r="C227" i="6916" s="1"/>
  <c r="C228" i="6916" s="1"/>
  <c r="C229" i="6916" s="1"/>
  <c r="C230" i="6916" s="1"/>
  <c r="C231" i="6916" s="1"/>
  <c r="C232" i="6916" s="1"/>
  <c r="C233" i="6916" s="1"/>
  <c r="C234" i="6916" s="1"/>
  <c r="C235" i="6916" s="1"/>
  <c r="C236" i="6916" s="1"/>
  <c r="C237" i="6916" s="1"/>
  <c r="C238" i="6916" s="1"/>
  <c r="C239" i="6916" s="1"/>
  <c r="C240" i="6916" s="1"/>
  <c r="C241" i="6916" s="1"/>
  <c r="C242" i="6916" s="1"/>
  <c r="C243" i="6916" s="1"/>
  <c r="C244" i="6916" s="1"/>
  <c r="C245" i="6916" s="1"/>
  <c r="C246" i="6916" s="1"/>
  <c r="C247" i="6916" s="1"/>
  <c r="C248" i="6916" s="1"/>
  <c r="C249" i="6916" s="1"/>
  <c r="C250" i="6916" s="1"/>
  <c r="C251" i="6916" s="1"/>
  <c r="C252" i="6916" s="1"/>
  <c r="C253" i="6916" s="1"/>
  <c r="C254" i="6916" s="1"/>
  <c r="C255" i="6916" s="1"/>
  <c r="C256" i="6916" s="1"/>
  <c r="C257" i="6916" s="1"/>
  <c r="C258" i="6916" s="1"/>
  <c r="C259" i="6916" s="1"/>
  <c r="C260" i="6916" s="1"/>
  <c r="C261" i="6916" s="1"/>
  <c r="C262" i="6916" s="1"/>
  <c r="C263" i="6916" s="1"/>
  <c r="C264" i="6916" s="1"/>
  <c r="C265" i="6916" s="1"/>
  <c r="C266" i="6916" s="1"/>
  <c r="C267" i="6916" s="1"/>
  <c r="C268" i="6916" s="1"/>
  <c r="C269" i="6916" s="1"/>
  <c r="C270" i="6916" s="1"/>
  <c r="C271" i="6916" s="1"/>
  <c r="C272" i="6916" s="1"/>
  <c r="C273" i="6916" s="1"/>
  <c r="C274" i="6916" s="1"/>
  <c r="C275" i="6916" s="1"/>
  <c r="C276" i="6916" s="1"/>
  <c r="C277" i="6916" s="1"/>
  <c r="C278" i="6916" s="1"/>
  <c r="C279" i="6916" s="1"/>
  <c r="C280" i="6916" s="1"/>
  <c r="C281" i="6916" s="1"/>
  <c r="C282" i="6916" s="1"/>
  <c r="C283" i="6916" s="1"/>
  <c r="C284" i="6916" s="1"/>
  <c r="C285" i="6916" s="1"/>
  <c r="C286" i="6916" s="1"/>
  <c r="C287" i="6916" s="1"/>
  <c r="C288" i="6916" s="1"/>
  <c r="C289" i="6916" s="1"/>
  <c r="C290" i="6916" s="1"/>
  <c r="C291" i="6916" s="1"/>
  <c r="C292" i="6916" s="1"/>
  <c r="C293" i="6916" s="1"/>
  <c r="C294" i="6916" s="1"/>
  <c r="C295" i="6916" s="1"/>
  <c r="C296" i="6916" s="1"/>
  <c r="C297" i="6916" s="1"/>
  <c r="C298" i="6916" s="1"/>
  <c r="C299" i="6916" s="1"/>
  <c r="C300" i="6916" s="1"/>
  <c r="C301" i="6916" s="1"/>
  <c r="C302" i="6916" s="1"/>
  <c r="C303" i="6916" s="1"/>
  <c r="C304" i="6916" s="1"/>
  <c r="C305" i="6916" s="1"/>
  <c r="C306" i="6916" s="1"/>
  <c r="C307" i="6916" s="1"/>
  <c r="C308" i="6916" s="1"/>
  <c r="C309" i="6916" s="1"/>
  <c r="C310" i="6916" s="1"/>
  <c r="C311" i="6916" s="1"/>
  <c r="C312" i="6916" s="1"/>
  <c r="C313" i="6916" s="1"/>
  <c r="C314" i="6916" s="1"/>
  <c r="C315" i="6916" s="1"/>
  <c r="C316" i="6916" s="1"/>
  <c r="C317" i="6916" s="1"/>
  <c r="C318" i="6916" s="1"/>
  <c r="C319" i="6916" s="1"/>
  <c r="C320" i="6916" s="1"/>
  <c r="C321" i="6916" s="1"/>
  <c r="C322" i="6916" s="1"/>
  <c r="C323" i="6916" s="1"/>
  <c r="C324" i="6916" s="1"/>
  <c r="C325" i="6916" s="1"/>
  <c r="C326" i="6916" s="1"/>
  <c r="C327" i="6916" s="1"/>
  <c r="C328" i="6916" s="1"/>
  <c r="C329" i="6916" s="1"/>
  <c r="C330" i="6916" s="1"/>
  <c r="C331" i="6916" s="1"/>
  <c r="C332" i="6916" s="1"/>
  <c r="C333" i="6916" s="1"/>
  <c r="C334" i="6916" s="1"/>
  <c r="C335" i="6916" s="1"/>
  <c r="C336" i="6916" s="1"/>
  <c r="C337" i="6916" s="1"/>
  <c r="C338" i="6916" s="1"/>
  <c r="C339" i="6916" s="1"/>
  <c r="C340" i="6916" s="1"/>
  <c r="C341" i="6916" s="1"/>
  <c r="C342" i="6916" s="1"/>
  <c r="C343" i="6916" s="1"/>
  <c r="C344" i="6916" s="1"/>
  <c r="C345" i="6916" s="1"/>
  <c r="C346" i="6916" s="1"/>
  <c r="C347" i="6916" s="1"/>
  <c r="C348" i="6916" s="1"/>
  <c r="C349" i="6916" s="1"/>
  <c r="C350" i="6916" s="1"/>
  <c r="C351" i="6916" s="1"/>
  <c r="C352" i="6916" s="1"/>
  <c r="C353" i="6916" s="1"/>
  <c r="C354" i="6916" s="1"/>
  <c r="C355" i="6916" s="1"/>
  <c r="C356" i="6916" s="1"/>
  <c r="C357" i="6916" s="1"/>
  <c r="C358" i="6916" s="1"/>
  <c r="C359" i="6916" s="1"/>
  <c r="C360" i="6916" s="1"/>
  <c r="C361" i="6916" s="1"/>
  <c r="C362" i="6916" s="1"/>
  <c r="C363" i="6916" s="1"/>
  <c r="C364" i="6916" s="1"/>
  <c r="C365" i="6916" s="1"/>
  <c r="C366" i="6916" s="1"/>
  <c r="C367" i="6916" s="1"/>
  <c r="C368" i="6916" s="1"/>
  <c r="C369" i="6916" s="1"/>
  <c r="C370" i="6916" s="1"/>
  <c r="C371" i="6916" s="1"/>
  <c r="C372" i="6916" s="1"/>
  <c r="C373" i="6916" s="1"/>
  <c r="C374" i="6916" s="1"/>
  <c r="C375" i="6916" s="1"/>
  <c r="C376" i="6916" s="1"/>
  <c r="C377" i="6916" s="1"/>
  <c r="C378" i="6916" s="1"/>
  <c r="C379" i="6916" s="1"/>
  <c r="C380" i="6916" s="1"/>
  <c r="C381" i="6916" s="1"/>
  <c r="C382" i="6916" s="1"/>
  <c r="C383" i="6916" s="1"/>
  <c r="C384" i="6916" s="1"/>
  <c r="C385" i="6916" s="1"/>
  <c r="C386" i="6916" s="1"/>
  <c r="C387" i="6916" s="1"/>
  <c r="C388" i="6916" s="1"/>
  <c r="C389" i="6916" s="1"/>
  <c r="C390" i="6916" s="1"/>
  <c r="C391" i="6916" s="1"/>
  <c r="C392" i="6916" s="1"/>
  <c r="C393" i="6916" s="1"/>
  <c r="C394" i="6916" s="1"/>
  <c r="C395" i="6916" s="1"/>
  <c r="C396" i="6916" s="1"/>
  <c r="C397" i="6916" s="1"/>
  <c r="C398" i="6916" s="1"/>
  <c r="C399" i="6916" s="1"/>
  <c r="C400" i="6916" s="1"/>
  <c r="C401" i="6916" s="1"/>
  <c r="C402" i="6916" s="1"/>
  <c r="C403" i="6916" s="1"/>
  <c r="C404" i="6916" s="1"/>
  <c r="C405" i="6916" s="1"/>
  <c r="C406" i="6916" s="1"/>
  <c r="C407" i="6916" s="1"/>
  <c r="C408" i="6916" s="1"/>
  <c r="C409" i="6916" s="1"/>
  <c r="C410" i="6916" s="1"/>
  <c r="C411" i="6916" s="1"/>
  <c r="C412" i="6916" s="1"/>
  <c r="C413" i="6916" s="1"/>
  <c r="C414" i="6916" s="1"/>
  <c r="C415" i="6916" s="1"/>
  <c r="C416" i="6916" s="1"/>
  <c r="C417" i="6916" s="1"/>
  <c r="C418" i="6916" s="1"/>
  <c r="C419" i="6916" s="1"/>
  <c r="C420" i="6916" s="1"/>
  <c r="C421" i="6916" s="1"/>
  <c r="C422" i="6916" s="1"/>
  <c r="C423" i="6916" s="1"/>
  <c r="C424" i="6916" s="1"/>
  <c r="C425" i="6916" s="1"/>
  <c r="C426" i="6916" s="1"/>
  <c r="C427" i="6916" s="1"/>
  <c r="C428" i="6916" s="1"/>
  <c r="C429" i="6916" s="1"/>
  <c r="C430" i="6916" s="1"/>
  <c r="C431" i="6916" s="1"/>
  <c r="C432" i="6916" s="1"/>
  <c r="C433" i="6916" s="1"/>
  <c r="C434" i="6916" s="1"/>
  <c r="C435" i="6916" s="1"/>
  <c r="C436" i="6916" s="1"/>
  <c r="C437" i="6916" s="1"/>
  <c r="C438" i="6916" s="1"/>
  <c r="C439" i="6916" s="1"/>
  <c r="C440" i="6916" s="1"/>
  <c r="C441" i="6916" s="1"/>
  <c r="C442" i="6916" s="1"/>
  <c r="C443" i="6916" s="1"/>
  <c r="C444" i="6916" s="1"/>
  <c r="C445" i="6916" s="1"/>
  <c r="C446" i="6916" s="1"/>
  <c r="C447" i="6916" s="1"/>
  <c r="C448" i="6916" s="1"/>
  <c r="C449" i="6916" s="1"/>
  <c r="C450" i="6916" s="1"/>
  <c r="C451" i="6916" s="1"/>
  <c r="C452" i="6916" s="1"/>
  <c r="C453" i="6916" s="1"/>
  <c r="C454" i="6916" s="1"/>
  <c r="C455" i="6916" s="1"/>
  <c r="C456" i="6916" s="1"/>
  <c r="C457" i="6916" s="1"/>
  <c r="C458" i="6916" s="1"/>
  <c r="C459" i="6916" s="1"/>
  <c r="C460" i="6916" s="1"/>
  <c r="C461" i="6916" s="1"/>
  <c r="C462" i="6916" s="1"/>
  <c r="C463" i="6916" s="1"/>
  <c r="C464" i="6916" s="1"/>
  <c r="C465" i="6916" s="1"/>
  <c r="C466" i="6916" s="1"/>
  <c r="C467" i="6916" s="1"/>
  <c r="C468" i="6916" s="1"/>
  <c r="C469" i="6916" s="1"/>
  <c r="C470" i="6916" s="1"/>
  <c r="C471" i="6916" s="1"/>
  <c r="C472" i="6916" s="1"/>
  <c r="C473" i="6916" s="1"/>
  <c r="C474" i="6916" s="1"/>
  <c r="C475" i="6916" s="1"/>
  <c r="C476" i="6916" s="1"/>
  <c r="C477" i="6916" s="1"/>
  <c r="C478" i="6916" s="1"/>
  <c r="C479" i="6916" s="1"/>
  <c r="C480" i="6916" s="1"/>
  <c r="C481" i="6916" s="1"/>
  <c r="C482" i="6916" s="1"/>
  <c r="C483" i="6916" s="1"/>
  <c r="C484" i="6916" s="1"/>
  <c r="C485" i="6916" s="1"/>
  <c r="C486" i="6916" s="1"/>
  <c r="C487" i="6916" s="1"/>
  <c r="C488" i="6916" s="1"/>
  <c r="C489" i="6916" s="1"/>
  <c r="C490" i="6916" s="1"/>
  <c r="C491" i="6916" s="1"/>
  <c r="C492" i="6916" s="1"/>
  <c r="C493" i="6916" s="1"/>
  <c r="C494" i="6916" s="1"/>
  <c r="C495" i="6916" s="1"/>
  <c r="C496" i="6916" s="1"/>
  <c r="C497" i="6916" s="1"/>
  <c r="C498" i="6916" s="1"/>
  <c r="C499" i="6916" s="1"/>
  <c r="C500" i="6916" s="1"/>
  <c r="C501" i="6916" s="1"/>
  <c r="C502" i="6916" s="1"/>
  <c r="C503" i="6916" s="1"/>
  <c r="C504" i="6916" s="1"/>
  <c r="C505" i="6916" s="1"/>
  <c r="C506" i="6916" s="1"/>
  <c r="C507" i="6916" s="1"/>
  <c r="C508" i="6916" s="1"/>
  <c r="C509" i="6916" s="1"/>
  <c r="C510" i="6916" s="1"/>
  <c r="C511" i="6916" s="1"/>
  <c r="C512" i="6916" s="1"/>
  <c r="C513" i="6916" s="1"/>
  <c r="C514" i="6916" s="1"/>
  <c r="C515" i="6916" s="1"/>
  <c r="C516" i="6916" s="1"/>
  <c r="C517" i="6916" s="1"/>
  <c r="C518" i="6916" s="1"/>
  <c r="C519" i="6916" s="1"/>
  <c r="C520" i="6916" s="1"/>
  <c r="C521" i="6916" s="1"/>
  <c r="C522" i="6916" s="1"/>
  <c r="C523" i="6916" s="1"/>
  <c r="C524" i="6916" s="1"/>
  <c r="C525" i="6916" s="1"/>
  <c r="C526" i="6916" s="1"/>
  <c r="C527" i="6916" s="1"/>
  <c r="C528" i="6916" s="1"/>
  <c r="C529" i="6916" s="1"/>
  <c r="C530" i="6916" s="1"/>
  <c r="C531" i="6916" s="1"/>
  <c r="C532" i="6916" s="1"/>
  <c r="C533" i="6916" s="1"/>
  <c r="C534" i="6916" s="1"/>
  <c r="C535" i="6916" s="1"/>
  <c r="C536" i="6916" s="1"/>
  <c r="C537" i="6916" s="1"/>
  <c r="C538" i="6916" s="1"/>
  <c r="C539" i="6916" s="1"/>
  <c r="C540" i="6916" s="1"/>
  <c r="C541" i="6916" s="1"/>
  <c r="C542" i="6916" s="1"/>
  <c r="C543" i="6916" s="1"/>
  <c r="C544" i="6916" s="1"/>
  <c r="C545" i="6916" s="1"/>
  <c r="C546" i="6916" s="1"/>
  <c r="C547" i="6916" s="1"/>
  <c r="C548" i="6916" s="1"/>
  <c r="C549" i="6916" s="1"/>
  <c r="C550" i="6916" s="1"/>
  <c r="C551" i="6916" s="1"/>
  <c r="C552" i="6916" s="1"/>
  <c r="C553" i="6916" s="1"/>
  <c r="C554" i="6916" s="1"/>
  <c r="C555" i="6916" s="1"/>
  <c r="C556" i="6916" s="1"/>
  <c r="C557" i="6916" s="1"/>
  <c r="C558" i="6916" s="1"/>
  <c r="C559" i="6916" s="1"/>
  <c r="C560" i="6916" s="1"/>
  <c r="C561" i="6916" s="1"/>
  <c r="C562" i="6916" s="1"/>
  <c r="C563" i="6916" s="1"/>
  <c r="C564" i="6916" s="1"/>
  <c r="C565" i="6916" s="1"/>
  <c r="C566" i="6916" s="1"/>
  <c r="C567" i="6916" s="1"/>
  <c r="C568" i="6916" s="1"/>
  <c r="C569" i="6916" s="1"/>
  <c r="C570" i="6916" s="1"/>
  <c r="C571" i="6916" s="1"/>
  <c r="C572" i="6916" s="1"/>
  <c r="C573" i="6916" s="1"/>
  <c r="C574" i="6916" s="1"/>
  <c r="C575" i="6916" s="1"/>
  <c r="C576" i="6916" s="1"/>
  <c r="C577" i="6916" s="1"/>
  <c r="C578" i="6916" s="1"/>
  <c r="C579" i="6916" s="1"/>
  <c r="C580" i="6916" s="1"/>
  <c r="C581" i="6916" s="1"/>
  <c r="C582" i="6916" s="1"/>
  <c r="C583" i="6916" s="1"/>
  <c r="C584" i="6916" s="1"/>
  <c r="C585" i="6916" s="1"/>
  <c r="C586" i="6916" s="1"/>
  <c r="C587" i="6916" s="1"/>
  <c r="C588" i="6916" s="1"/>
  <c r="C589" i="6916" s="1"/>
  <c r="C590" i="6916" s="1"/>
  <c r="C591" i="6916" s="1"/>
  <c r="C592" i="6916" s="1"/>
  <c r="C593" i="6916" s="1"/>
  <c r="C594" i="6916" s="1"/>
  <c r="C595" i="6916" s="1"/>
  <c r="C596" i="6916" s="1"/>
  <c r="C597" i="6916" s="1"/>
  <c r="C598" i="6916" s="1"/>
  <c r="C599" i="6916" s="1"/>
  <c r="C600" i="6916" s="1"/>
  <c r="C601" i="6916" s="1"/>
  <c r="C602" i="6916" s="1"/>
  <c r="C603" i="6916" s="1"/>
  <c r="C604" i="6916" s="1"/>
  <c r="C605" i="6916" s="1"/>
  <c r="C606" i="6916" s="1"/>
  <c r="C607" i="6916" s="1"/>
  <c r="C608" i="6916" s="1"/>
  <c r="C609" i="6916" s="1"/>
  <c r="C610" i="6916" s="1"/>
  <c r="C611" i="6916" s="1"/>
  <c r="C612" i="6916" s="1"/>
  <c r="C613" i="6916" s="1"/>
  <c r="C614" i="6916" s="1"/>
  <c r="C615" i="6916" s="1"/>
  <c r="C616" i="6916" s="1"/>
  <c r="C617" i="6916" s="1"/>
  <c r="C618" i="6916" s="1"/>
  <c r="C619" i="6916" s="1"/>
  <c r="C620" i="6916" s="1"/>
  <c r="C621" i="6916" s="1"/>
  <c r="C622" i="6916" s="1"/>
  <c r="C623" i="6916" s="1"/>
  <c r="C624" i="6916" s="1"/>
  <c r="C625" i="6916" s="1"/>
  <c r="C626" i="6916" s="1"/>
  <c r="C627" i="6916" s="1"/>
  <c r="C628" i="6916" s="1"/>
  <c r="C629" i="6916" s="1"/>
  <c r="C630" i="6916" s="1"/>
  <c r="C631" i="6916" s="1"/>
  <c r="C632" i="6916" s="1"/>
  <c r="C633" i="6916" s="1"/>
  <c r="C634" i="6916" s="1"/>
  <c r="C635" i="6916" s="1"/>
  <c r="C636" i="6916" s="1"/>
  <c r="C637" i="6916" s="1"/>
  <c r="C638" i="6916" s="1"/>
  <c r="C639" i="6916" s="1"/>
  <c r="C640" i="6916" s="1"/>
  <c r="C641" i="6916" s="1"/>
  <c r="C642" i="6916" s="1"/>
  <c r="C643" i="6916" s="1"/>
  <c r="C644" i="6916" s="1"/>
  <c r="C645" i="6916" s="1"/>
  <c r="C646" i="6916" s="1"/>
  <c r="C647" i="6916" s="1"/>
  <c r="C648" i="6916" s="1"/>
  <c r="C649" i="6916" s="1"/>
  <c r="C650" i="6916" s="1"/>
  <c r="C651" i="6916" s="1"/>
  <c r="C652" i="6916" s="1"/>
  <c r="C653" i="6916" s="1"/>
  <c r="C654" i="6916" s="1"/>
  <c r="C655" i="6916" s="1"/>
  <c r="C656" i="6916" s="1"/>
  <c r="C657" i="6916" s="1"/>
  <c r="C658" i="6916" s="1"/>
  <c r="C659" i="6916" s="1"/>
  <c r="C660" i="6916" s="1"/>
  <c r="C661" i="6916" s="1"/>
  <c r="C662" i="6916" s="1"/>
  <c r="C663" i="6916" s="1"/>
  <c r="C664" i="6916" s="1"/>
  <c r="C665" i="6916" s="1"/>
  <c r="C666" i="6916" s="1"/>
  <c r="C667" i="6916" s="1"/>
  <c r="C668" i="6916" s="1"/>
  <c r="C669" i="6916" s="1"/>
  <c r="C670" i="6916" s="1"/>
  <c r="C671" i="6916" s="1"/>
  <c r="C672" i="6916" s="1"/>
  <c r="C673" i="6916" s="1"/>
  <c r="C674" i="6916" s="1"/>
  <c r="C675" i="6916" s="1"/>
  <c r="C676" i="6916" s="1"/>
  <c r="C677" i="6916" s="1"/>
  <c r="C678" i="6916" s="1"/>
  <c r="C679" i="6916" s="1"/>
  <c r="C680" i="6916" s="1"/>
  <c r="C681" i="6916" s="1"/>
  <c r="C682" i="6916" s="1"/>
  <c r="C683" i="6916" s="1"/>
  <c r="C684" i="6916" s="1"/>
  <c r="C685" i="6916" s="1"/>
  <c r="C686" i="6916" s="1"/>
  <c r="C687" i="6916" s="1"/>
  <c r="C688" i="6916" s="1"/>
  <c r="C689" i="6916" s="1"/>
  <c r="C690" i="6916" s="1"/>
  <c r="C691" i="6916" s="1"/>
  <c r="C692" i="6916" s="1"/>
  <c r="C693" i="6916" s="1"/>
  <c r="C694" i="6916" s="1"/>
  <c r="C695" i="6916" s="1"/>
  <c r="C696" i="6916" s="1"/>
  <c r="C697" i="6916" s="1"/>
  <c r="C698" i="6916" s="1"/>
  <c r="C699" i="6916" s="1"/>
  <c r="C700" i="6916" s="1"/>
  <c r="C701" i="6916" s="1"/>
  <c r="C702" i="6916" s="1"/>
  <c r="C703" i="6916" s="1"/>
  <c r="C704" i="6916" s="1"/>
  <c r="C705" i="6916" s="1"/>
  <c r="C706" i="6916" s="1"/>
  <c r="C707" i="6916" s="1"/>
  <c r="C708" i="6916" s="1"/>
  <c r="C709" i="6916" s="1"/>
  <c r="C710" i="6916" s="1"/>
  <c r="C711" i="6916" s="1"/>
  <c r="C712" i="6916" s="1"/>
  <c r="C713" i="6916" s="1"/>
  <c r="C714" i="6916" s="1"/>
  <c r="C715" i="6916" s="1"/>
  <c r="C716" i="6916" s="1"/>
  <c r="C717" i="6916" s="1"/>
  <c r="C718" i="6916" s="1"/>
  <c r="C719" i="6916" s="1"/>
  <c r="C720" i="6916" s="1"/>
  <c r="C721" i="6916" s="1"/>
  <c r="C722" i="6916" s="1"/>
  <c r="C723" i="6916" s="1"/>
  <c r="C724" i="6916" s="1"/>
  <c r="C725" i="6916" s="1"/>
  <c r="C726" i="6916" s="1"/>
  <c r="C727" i="6916" s="1"/>
  <c r="C728" i="6916" s="1"/>
  <c r="C729" i="6916" s="1"/>
  <c r="C730" i="6916" s="1"/>
  <c r="C731" i="6916" s="1"/>
  <c r="C732" i="6916" s="1"/>
  <c r="C733" i="6916" s="1"/>
  <c r="C734" i="6916" s="1"/>
  <c r="C735" i="6916" s="1"/>
  <c r="C736" i="6916" s="1"/>
  <c r="C737" i="6916" s="1"/>
  <c r="C738" i="6916" s="1"/>
  <c r="C739" i="6916" s="1"/>
  <c r="C740" i="6916" s="1"/>
  <c r="C741" i="6916" s="1"/>
  <c r="C742" i="6916" s="1"/>
  <c r="C743" i="6916" s="1"/>
  <c r="C744" i="6916" s="1"/>
  <c r="C745" i="6916" s="1"/>
  <c r="C746" i="6916" s="1"/>
  <c r="C747" i="6916" s="1"/>
  <c r="C748" i="6916" s="1"/>
  <c r="C749" i="6916" s="1"/>
  <c r="C750" i="6916" s="1"/>
  <c r="C751" i="6916" s="1"/>
  <c r="C752" i="6916" s="1"/>
  <c r="A3" i="6916"/>
  <c r="I2" i="6916"/>
  <c r="H2" i="6916"/>
  <c r="A2" i="6916"/>
  <c r="N2" i="6917" l="1"/>
  <c r="N16" i="6917"/>
  <c r="N6" i="6917"/>
  <c r="N3" i="6917"/>
  <c r="N5" i="6917"/>
  <c r="N10" i="6917"/>
  <c r="N11" i="6917"/>
  <c r="N14" i="6917"/>
  <c r="N18" i="6917"/>
  <c r="N20" i="6917"/>
  <c r="N4" i="6917"/>
  <c r="N7" i="6917"/>
  <c r="N9" i="6917"/>
  <c r="N19" i="6917"/>
  <c r="S3" i="6917"/>
  <c r="S4" i="6917" s="1"/>
  <c r="S5" i="6917" s="1"/>
  <c r="S6" i="6917" s="1"/>
  <c r="S7" i="6917" s="1"/>
  <c r="S8" i="6917" s="1"/>
  <c r="S9" i="6917" s="1"/>
  <c r="S10" i="6917" s="1"/>
  <c r="S11" i="6917" s="1"/>
  <c r="S12" i="6917" s="1"/>
  <c r="S13" i="6917" s="1"/>
  <c r="S14" i="6917" s="1"/>
  <c r="S15" i="6917" s="1"/>
  <c r="S16" i="6917" s="1"/>
  <c r="S17" i="6917" s="1"/>
  <c r="S18" i="6917" s="1"/>
  <c r="S19" i="6917" s="1"/>
  <c r="S20" i="6917" s="1"/>
  <c r="S21" i="6917" s="1"/>
  <c r="S22" i="6917" s="1"/>
  <c r="S23" i="6917" s="1"/>
  <c r="S24" i="6917" s="1"/>
  <c r="S25" i="6917" s="1"/>
  <c r="S26" i="6917" s="1"/>
  <c r="S27" i="6917" s="1"/>
  <c r="S28" i="6917" s="1"/>
  <c r="S29" i="6917" s="1"/>
  <c r="S30" i="6917" s="1"/>
  <c r="S31" i="6917" s="1"/>
  <c r="S32" i="6917" s="1"/>
  <c r="S33" i="6917" s="1"/>
  <c r="S34" i="6917" s="1"/>
  <c r="S35" i="6917" s="1"/>
  <c r="S36" i="6917" s="1"/>
  <c r="S37" i="6917" s="1"/>
  <c r="S38" i="6917" s="1"/>
  <c r="S39" i="6917" s="1"/>
  <c r="N8" i="6917"/>
  <c r="N13" i="6917"/>
  <c r="N12" i="6917"/>
  <c r="N15" i="6917"/>
  <c r="N17" i="6917"/>
  <c r="I3" i="6847" l="1"/>
  <c r="I4" i="6847"/>
  <c r="I5" i="6847"/>
  <c r="I6" i="6847"/>
  <c r="I7" i="6847"/>
  <c r="I8" i="6847"/>
  <c r="I9" i="6847"/>
  <c r="I10" i="6847"/>
  <c r="I11" i="6847"/>
  <c r="I12" i="6847"/>
  <c r="I13" i="6847"/>
  <c r="I14" i="6847"/>
  <c r="I15" i="6847"/>
  <c r="I16" i="6847"/>
  <c r="I17" i="6847"/>
  <c r="I19" i="6847"/>
  <c r="I20" i="6847"/>
  <c r="I21" i="6847"/>
  <c r="I22" i="6847"/>
  <c r="I23" i="6847"/>
  <c r="I24" i="6847"/>
  <c r="I25" i="6847"/>
  <c r="I26" i="6847"/>
  <c r="I27" i="6847"/>
  <c r="I28" i="6847"/>
  <c r="I29" i="6847"/>
  <c r="I30" i="6847"/>
  <c r="I31" i="6847"/>
  <c r="I32" i="6847"/>
  <c r="I33" i="6847"/>
  <c r="I2" i="6847"/>
  <c r="C3" i="6847" l="1"/>
  <c r="H3" i="6847"/>
  <c r="L3" i="6847" s="1"/>
  <c r="H4" i="6847"/>
  <c r="L4" i="6847" s="1"/>
  <c r="H5" i="6847"/>
  <c r="L5" i="6847" s="1"/>
  <c r="H6" i="6847"/>
  <c r="L6" i="6847" s="1"/>
  <c r="H7" i="6847"/>
  <c r="L7" i="6847" s="1"/>
  <c r="H8" i="6847"/>
  <c r="L8" i="6847" s="1"/>
  <c r="H9" i="6847"/>
  <c r="L9" i="6847" s="1"/>
  <c r="H10" i="6847"/>
  <c r="L10" i="6847" s="1"/>
  <c r="H11" i="6847"/>
  <c r="L11" i="6847" s="1"/>
  <c r="H12" i="6847"/>
  <c r="L12" i="6847" s="1"/>
  <c r="H13" i="6847"/>
  <c r="L13" i="6847" s="1"/>
  <c r="H14" i="6847"/>
  <c r="L14" i="6847" s="1"/>
  <c r="H15" i="6847"/>
  <c r="L15" i="6847" s="1"/>
  <c r="H16" i="6847"/>
  <c r="L16" i="6847" s="1"/>
  <c r="H17" i="6847"/>
  <c r="L17" i="6847" s="1"/>
  <c r="H19" i="6847"/>
  <c r="L19" i="6847" s="1"/>
  <c r="H20" i="6847"/>
  <c r="L20" i="6847" s="1"/>
  <c r="H21" i="6847"/>
  <c r="L21" i="6847" s="1"/>
  <c r="H22" i="6847"/>
  <c r="L22" i="6847" s="1"/>
  <c r="H23" i="6847"/>
  <c r="L23" i="6847" s="1"/>
  <c r="H24" i="6847"/>
  <c r="L24" i="6847" s="1"/>
  <c r="H25" i="6847"/>
  <c r="L25" i="6847" s="1"/>
  <c r="H26" i="6847"/>
  <c r="L26" i="6847" s="1"/>
  <c r="H27" i="6847"/>
  <c r="L27" i="6847" s="1"/>
  <c r="H28" i="6847"/>
  <c r="L28" i="6847" s="1"/>
  <c r="H29" i="6847"/>
  <c r="L29" i="6847" s="1"/>
  <c r="H30" i="6847"/>
  <c r="L30" i="6847" s="1"/>
  <c r="H31" i="6847"/>
  <c r="L31" i="6847" s="1"/>
  <c r="H32" i="6847"/>
  <c r="L32" i="6847" s="1"/>
  <c r="H33" i="6847"/>
  <c r="L33" i="6847" s="1"/>
  <c r="H2" i="6847"/>
  <c r="L2" i="6847" s="1"/>
  <c r="A3" i="6847"/>
  <c r="A4" i="6847"/>
  <c r="A5" i="6847"/>
  <c r="A6" i="6847"/>
  <c r="A7" i="6847"/>
  <c r="A8" i="6847"/>
  <c r="A9" i="6847"/>
  <c r="A10" i="6847"/>
  <c r="A11" i="6847"/>
  <c r="A12" i="6847"/>
  <c r="A13" i="6847"/>
  <c r="A14" i="6847"/>
  <c r="A15" i="6847"/>
  <c r="A16" i="6847"/>
  <c r="A17" i="6847"/>
  <c r="A19" i="6847"/>
  <c r="A20" i="6847"/>
  <c r="A21" i="6847"/>
  <c r="A22" i="6847"/>
  <c r="A23" i="6847"/>
  <c r="A24" i="6847"/>
  <c r="A25" i="6847"/>
  <c r="A26" i="6847"/>
  <c r="A27" i="6847"/>
  <c r="A28" i="6847"/>
  <c r="A29" i="6847"/>
  <c r="A30" i="6847"/>
  <c r="A31" i="6847"/>
  <c r="A32" i="6847"/>
  <c r="A33" i="6847"/>
  <c r="A2" i="6847"/>
  <c r="T5" i="7091" l="1"/>
  <c r="DE32" i="7089"/>
  <c r="DE14" i="7089"/>
  <c r="U3" i="7082"/>
  <c r="U12" i="7082"/>
  <c r="U6" i="7082"/>
  <c r="AT13" i="7074"/>
  <c r="AT80" i="7004"/>
  <c r="Y7" i="7070"/>
  <c r="Y6" i="7070"/>
  <c r="AI8" i="7071"/>
  <c r="AI35" i="7071"/>
  <c r="AI29" i="7071"/>
  <c r="AI37" i="7071"/>
  <c r="AI30" i="7071"/>
  <c r="AI6" i="7071"/>
  <c r="AI22" i="7071"/>
  <c r="AI26" i="7071"/>
  <c r="AI32" i="7071"/>
  <c r="AI10" i="7069"/>
  <c r="AI33" i="7071"/>
  <c r="AI34" i="7071"/>
  <c r="AI31" i="7071"/>
  <c r="AI11" i="7071"/>
  <c r="AI19" i="7071"/>
  <c r="AI16" i="7071"/>
  <c r="L10" i="7068"/>
  <c r="L22" i="7068"/>
  <c r="L5" i="7068"/>
  <c r="AO29" i="7066"/>
  <c r="AO32" i="7066"/>
  <c r="AO8" i="7066"/>
  <c r="R59" i="7077"/>
  <c r="N59" i="7077" s="1"/>
  <c r="R55" i="7077"/>
  <c r="N55" i="7077" s="1"/>
  <c r="R51" i="7077"/>
  <c r="N51" i="7077" s="1"/>
  <c r="R47" i="7077"/>
  <c r="N47" i="7077" s="1"/>
  <c r="R43" i="7077"/>
  <c r="N43" i="7077" s="1"/>
  <c r="R39" i="7077"/>
  <c r="N39" i="7077" s="1"/>
  <c r="R35" i="7077"/>
  <c r="N35" i="7077" s="1"/>
  <c r="R31" i="7077"/>
  <c r="N31" i="7077" s="1"/>
  <c r="R27" i="7077"/>
  <c r="N27" i="7077" s="1"/>
  <c r="R23" i="7077"/>
  <c r="N23" i="7077" s="1"/>
  <c r="R19" i="7077"/>
  <c r="N19" i="7077" s="1"/>
  <c r="R15" i="7077"/>
  <c r="N15" i="7077" s="1"/>
  <c r="R13" i="7077"/>
  <c r="N13" i="7077" s="1"/>
  <c r="R11" i="7077"/>
  <c r="N11" i="7077" s="1"/>
  <c r="R9" i="7077"/>
  <c r="N9" i="7077" s="1"/>
  <c r="R7" i="7077"/>
  <c r="N7" i="7077" s="1"/>
  <c r="R5" i="7077"/>
  <c r="N5" i="7077" s="1"/>
  <c r="R6" i="7076"/>
  <c r="N6" i="7076" s="1"/>
  <c r="R10" i="7076"/>
  <c r="N10" i="7076" s="1"/>
  <c r="R14" i="7076"/>
  <c r="N14" i="7076" s="1"/>
  <c r="R56" i="7077"/>
  <c r="N56" i="7077" s="1"/>
  <c r="R52" i="7077"/>
  <c r="N52" i="7077" s="1"/>
  <c r="R48" i="7077"/>
  <c r="N48" i="7077" s="1"/>
  <c r="R44" i="7077"/>
  <c r="N44" i="7077" s="1"/>
  <c r="R40" i="7077"/>
  <c r="N40" i="7077" s="1"/>
  <c r="R36" i="7077"/>
  <c r="N36" i="7077" s="1"/>
  <c r="R32" i="7077"/>
  <c r="N32" i="7077" s="1"/>
  <c r="R28" i="7077"/>
  <c r="N28" i="7077" s="1"/>
  <c r="R24" i="7077"/>
  <c r="N24" i="7077" s="1"/>
  <c r="R20" i="7077"/>
  <c r="N20" i="7077" s="1"/>
  <c r="M20" i="7077" s="1"/>
  <c r="R16" i="7077"/>
  <c r="N16" i="7077" s="1"/>
  <c r="R5" i="7076"/>
  <c r="N5" i="7076" s="1"/>
  <c r="R9" i="7076"/>
  <c r="N9" i="7076" s="1"/>
  <c r="R13" i="7076"/>
  <c r="N13" i="7076" s="1"/>
  <c r="R17" i="7076"/>
  <c r="N17" i="7076" s="1"/>
  <c r="R54" i="7077"/>
  <c r="N54" i="7077" s="1"/>
  <c r="R46" i="7077"/>
  <c r="N46" i="7077" s="1"/>
  <c r="R38" i="7077"/>
  <c r="N38" i="7077" s="1"/>
  <c r="R30" i="7077"/>
  <c r="N30" i="7077" s="1"/>
  <c r="R22" i="7077"/>
  <c r="N22" i="7077" s="1"/>
  <c r="R12" i="7077"/>
  <c r="N12" i="7077" s="1"/>
  <c r="R4" i="7077"/>
  <c r="N4" i="7077" s="1"/>
  <c r="M4" i="7077" s="1"/>
  <c r="R3" i="7077"/>
  <c r="N3" i="7077" s="1"/>
  <c r="R7" i="7076"/>
  <c r="N7" i="7076" s="1"/>
  <c r="R15" i="7076"/>
  <c r="N15" i="7076" s="1"/>
  <c r="R53" i="7077"/>
  <c r="N53" i="7077" s="1"/>
  <c r="R45" i="7077"/>
  <c r="N45" i="7077" s="1"/>
  <c r="R37" i="7077"/>
  <c r="N37" i="7077" s="1"/>
  <c r="R29" i="7077"/>
  <c r="N29" i="7077" s="1"/>
  <c r="R21" i="7077"/>
  <c r="N21" i="7077" s="1"/>
  <c r="R14" i="7077"/>
  <c r="N14" i="7077" s="1"/>
  <c r="R6" i="7077"/>
  <c r="N6" i="7077" s="1"/>
  <c r="R8" i="7076"/>
  <c r="N8" i="7076" s="1"/>
  <c r="R16" i="7076"/>
  <c r="N16" i="7076" s="1"/>
  <c r="R58" i="7077"/>
  <c r="N58" i="7077" s="1"/>
  <c r="R42" i="7077"/>
  <c r="N42" i="7077" s="1"/>
  <c r="R26" i="7077"/>
  <c r="N26" i="7077" s="1"/>
  <c r="R8" i="7077"/>
  <c r="N8" i="7077" s="1"/>
  <c r="R12" i="7076"/>
  <c r="N12" i="7076" s="1"/>
  <c r="R49" i="7077"/>
  <c r="N49" i="7077" s="1"/>
  <c r="R33" i="7077"/>
  <c r="N33" i="7077" s="1"/>
  <c r="R17" i="7077"/>
  <c r="N17" i="7077" s="1"/>
  <c r="R11" i="7076"/>
  <c r="N11" i="7076" s="1"/>
  <c r="R57" i="7077"/>
  <c r="N57" i="7077" s="1"/>
  <c r="R25" i="7077"/>
  <c r="N25" i="7077" s="1"/>
  <c r="M25" i="7077" s="1"/>
  <c r="R50" i="7077"/>
  <c r="N50" i="7077" s="1"/>
  <c r="R18" i="7077"/>
  <c r="N18" i="7077" s="1"/>
  <c r="R10" i="7077"/>
  <c r="N10" i="7077" s="1"/>
  <c r="R4" i="7076"/>
  <c r="N4" i="7076" s="1"/>
  <c r="R41" i="7077"/>
  <c r="N41" i="7077" s="1"/>
  <c r="R3" i="7076"/>
  <c r="N3" i="7076" s="1"/>
  <c r="R34" i="7077"/>
  <c r="N34" i="7077" s="1"/>
  <c r="AT3" i="7061"/>
  <c r="L3" i="7055"/>
  <c r="K5" i="7052"/>
  <c r="J2" i="7049"/>
  <c r="N8" i="7033"/>
  <c r="U8" i="7033" s="1"/>
  <c r="Q8" i="7033" s="1"/>
  <c r="N13" i="7033"/>
  <c r="U13" i="7033" s="1"/>
  <c r="Q13" i="7033" s="1"/>
  <c r="N9" i="7033"/>
  <c r="U9" i="7033" s="1"/>
  <c r="Q9" i="7033" s="1"/>
  <c r="N7" i="7033"/>
  <c r="U7" i="7033" s="1"/>
  <c r="Q7" i="7033" s="1"/>
  <c r="N5" i="7033"/>
  <c r="U5" i="7033" s="1"/>
  <c r="Q5" i="7033" s="1"/>
  <c r="N5" i="7032"/>
  <c r="U5" i="7032" s="1"/>
  <c r="Q5" i="7032" s="1"/>
  <c r="N4" i="7033"/>
  <c r="U4" i="7033" s="1"/>
  <c r="Q4" i="7033" s="1"/>
  <c r="N14" i="7033"/>
  <c r="U14" i="7033" s="1"/>
  <c r="Q14" i="7033" s="1"/>
  <c r="N16" i="7033"/>
  <c r="U16" i="7033" s="1"/>
  <c r="Q16" i="7033" s="1"/>
  <c r="N6" i="7033"/>
  <c r="U6" i="7033" s="1"/>
  <c r="Q6" i="7033" s="1"/>
  <c r="N3" i="7033"/>
  <c r="U3" i="7033" s="1"/>
  <c r="Q3" i="7033" s="1"/>
  <c r="N11" i="7033"/>
  <c r="U11" i="7033" s="1"/>
  <c r="Q11" i="7033" s="1"/>
  <c r="N10" i="7033"/>
  <c r="U10" i="7033" s="1"/>
  <c r="Q10" i="7033" s="1"/>
  <c r="N3" i="7032"/>
  <c r="U3" i="7032" s="1"/>
  <c r="Q3" i="7032" s="1"/>
  <c r="N12" i="7033"/>
  <c r="U12" i="7033" s="1"/>
  <c r="Q12" i="7033" s="1"/>
  <c r="N4" i="7032"/>
  <c r="U4" i="7032" s="1"/>
  <c r="Q4" i="7032" s="1"/>
  <c r="N15" i="7033"/>
  <c r="U15" i="7033" s="1"/>
  <c r="Q15" i="7033" s="1"/>
  <c r="M11" i="7045"/>
  <c r="R5" i="7021"/>
  <c r="BM4" i="6996"/>
  <c r="M3" i="6917"/>
  <c r="M2" i="6917"/>
  <c r="C4" i="6847"/>
  <c r="AT3" i="7004" s="1"/>
  <c r="DE7" i="7089" l="1"/>
  <c r="AI24" i="7071"/>
  <c r="L2" i="6999"/>
  <c r="F3" i="2" s="1"/>
  <c r="L3" i="7068"/>
  <c r="AO9" i="7066"/>
  <c r="M3" i="7077"/>
  <c r="AE3" i="2" s="1"/>
  <c r="G3" i="2"/>
  <c r="Y4" i="2"/>
  <c r="M6" i="7012"/>
  <c r="M4" i="6917"/>
  <c r="C5" i="6847"/>
  <c r="DE8" i="7089" s="1"/>
  <c r="N4" i="7038" l="1"/>
  <c r="AE10" i="2"/>
  <c r="L6" i="7068"/>
  <c r="AO6" i="7066"/>
  <c r="AT8" i="7061"/>
  <c r="I5" i="7043"/>
  <c r="X10" i="2"/>
  <c r="E17" i="6892"/>
  <c r="D17" i="6892" s="1"/>
  <c r="C17" i="6892" s="1"/>
  <c r="L33" i="7055"/>
  <c r="J5" i="7049"/>
  <c r="AD2" i="7041"/>
  <c r="I3" i="7043"/>
  <c r="M2" i="7012"/>
  <c r="L3" i="6999"/>
  <c r="M5" i="6917"/>
  <c r="C6" i="6847"/>
  <c r="C30" i="2" s="1"/>
  <c r="U8" i="7082" l="1"/>
  <c r="B30" i="2"/>
  <c r="M16" i="7077"/>
  <c r="I7" i="2"/>
  <c r="F7" i="2"/>
  <c r="L4" i="7055"/>
  <c r="L3" i="7047"/>
  <c r="P5" i="7051"/>
  <c r="N6" i="7038"/>
  <c r="AD7" i="7041"/>
  <c r="P4" i="7034"/>
  <c r="Q4" i="7031"/>
  <c r="M6" i="6917"/>
  <c r="X30" i="2" s="1"/>
  <c r="C7" i="6847"/>
  <c r="AT4" i="7061" l="1"/>
  <c r="P3" i="7051"/>
  <c r="N5" i="7038"/>
  <c r="I6" i="7043"/>
  <c r="C4" i="2"/>
  <c r="B4" i="2"/>
  <c r="L6" i="6999"/>
  <c r="M7" i="6917"/>
  <c r="C8" i="6847"/>
  <c r="DE17" i="7089" l="1"/>
  <c r="B14" i="2"/>
  <c r="AI17" i="7071"/>
  <c r="AO20" i="7066"/>
  <c r="L7" i="7068"/>
  <c r="C14" i="2"/>
  <c r="M8" i="6917"/>
  <c r="C9" i="6847"/>
  <c r="X14" i="2" l="1"/>
  <c r="M9" i="6917"/>
  <c r="C10" i="6847"/>
  <c r="DE18" i="7089" l="1"/>
  <c r="L16" i="7068"/>
  <c r="L27" i="7055"/>
  <c r="AO25" i="7066"/>
  <c r="M12" i="7077"/>
  <c r="C17" i="2"/>
  <c r="B17" i="2"/>
  <c r="M10" i="6917"/>
  <c r="C11" i="6847"/>
  <c r="U9" i="7082" l="1"/>
  <c r="AO38" i="7066"/>
  <c r="L8" i="7068"/>
  <c r="M6" i="7077"/>
  <c r="P6" i="7051"/>
  <c r="M7" i="7045"/>
  <c r="P6" i="7033"/>
  <c r="L24" i="7055"/>
  <c r="K6" i="7052"/>
  <c r="AD3" i="7041"/>
  <c r="AI3" i="7062"/>
  <c r="N8" i="7038"/>
  <c r="M11" i="6917"/>
  <c r="C12" i="6847"/>
  <c r="U13" i="7082" l="1"/>
  <c r="P9" i="7051"/>
  <c r="AT60" i="7061"/>
  <c r="L18" i="7055"/>
  <c r="K9" i="7052"/>
  <c r="M15" i="7045"/>
  <c r="P12" i="7034"/>
  <c r="C13" i="6847"/>
  <c r="M12" i="6917"/>
  <c r="L30" i="6999" l="1"/>
  <c r="M13" i="6917"/>
  <c r="C14" i="6847"/>
  <c r="M7" i="7077" l="1"/>
  <c r="L15" i="6999"/>
  <c r="C15" i="6847"/>
  <c r="L8" i="7047" s="1"/>
  <c r="M14" i="6917"/>
  <c r="P19" i="7034" l="1"/>
  <c r="AD6" i="7041"/>
  <c r="M15" i="6917"/>
  <c r="C16" i="6847"/>
  <c r="DE25" i="7089" s="1"/>
  <c r="U17" i="7082" l="1"/>
  <c r="AT20" i="7074"/>
  <c r="M14" i="7077"/>
  <c r="M9" i="7012"/>
  <c r="L20" i="6999"/>
  <c r="P13" i="7033"/>
  <c r="M10" i="7045"/>
  <c r="AD12" i="7041"/>
  <c r="C17" i="6847"/>
  <c r="M17" i="6917" s="1"/>
  <c r="M22" i="7012"/>
  <c r="M16" i="6917"/>
  <c r="DE26" i="7089" l="1"/>
  <c r="AT19" i="7074"/>
  <c r="M15" i="7077"/>
  <c r="L6" i="7047"/>
  <c r="N9" i="7038"/>
  <c r="AD29" i="7041"/>
  <c r="C20" i="6847"/>
  <c r="AT15" i="7074" l="1"/>
  <c r="AI15" i="7071"/>
  <c r="L5" i="6999"/>
  <c r="M8" i="7045"/>
  <c r="P7" i="7034"/>
  <c r="K8" i="7052"/>
  <c r="AD11" i="7041"/>
  <c r="M16" i="7012"/>
  <c r="C21" i="6847"/>
  <c r="M19" i="6917"/>
  <c r="AO23" i="7066" l="1"/>
  <c r="AT24" i="7074"/>
  <c r="L12" i="7068"/>
  <c r="U16" i="7082"/>
  <c r="N17" i="7038"/>
  <c r="AT58" i="7061"/>
  <c r="M21" i="6917"/>
  <c r="M20" i="6917"/>
  <c r="C22" i="6847"/>
  <c r="M22" i="6917" l="1"/>
  <c r="C23" i="6847"/>
  <c r="DE10" i="7089" s="1"/>
  <c r="AI21" i="7071" l="1"/>
  <c r="M13" i="7077"/>
  <c r="M14" i="7045"/>
  <c r="C24" i="6847"/>
  <c r="M14" i="7012"/>
  <c r="M23" i="6917"/>
  <c r="DE35" i="7089" l="1"/>
  <c r="Q57" i="7031"/>
  <c r="M24" i="6917"/>
  <c r="L29" i="6999"/>
  <c r="C25" i="6847"/>
  <c r="M25" i="6917"/>
  <c r="K4" i="7010"/>
  <c r="M27" i="7012"/>
  <c r="AT26" i="7074"/>
  <c r="AI25" i="7071"/>
  <c r="L26" i="7068"/>
  <c r="M49" i="7077"/>
  <c r="L5" i="7047"/>
  <c r="N12" i="7038"/>
  <c r="AD21" i="7041"/>
  <c r="P17" i="7034"/>
  <c r="U19" i="7082" l="1"/>
  <c r="C26" i="6847"/>
  <c r="AO31" i="7066"/>
  <c r="AI13" i="7071"/>
  <c r="BM29" i="6996"/>
  <c r="J11" i="7000"/>
  <c r="M21" i="7012"/>
  <c r="L11" i="7068"/>
  <c r="AO21" i="7066"/>
  <c r="M9" i="7077"/>
  <c r="M25" i="7012"/>
  <c r="AT53" i="7061"/>
  <c r="AD30" i="7041"/>
  <c r="I10" i="7043"/>
  <c r="M26" i="6917"/>
  <c r="C27" i="6847"/>
  <c r="M30" i="7077" s="1"/>
  <c r="M27" i="6917" l="1"/>
  <c r="C28" i="6847"/>
  <c r="DE33" i="7089" l="1"/>
  <c r="Q42" i="7031"/>
  <c r="N35" i="7063"/>
  <c r="U20" i="7082"/>
  <c r="AT91" i="7004"/>
  <c r="AO36" i="7066"/>
  <c r="M24" i="7077"/>
  <c r="J11" i="7049"/>
  <c r="I17" i="7043"/>
  <c r="AT48" i="7061"/>
  <c r="P20" i="7034"/>
  <c r="M22" i="7045"/>
  <c r="N14" i="7038"/>
  <c r="L28" i="7055"/>
  <c r="AD22" i="7041"/>
  <c r="M28" i="6917"/>
  <c r="C29" i="6847"/>
  <c r="DE28" i="7089" l="1"/>
  <c r="Q64" i="7031"/>
  <c r="AT21" i="7074"/>
  <c r="L23" i="7055"/>
  <c r="P18" i="7034"/>
  <c r="P15" i="7051"/>
  <c r="AD20" i="7041"/>
  <c r="M16" i="7045"/>
  <c r="K6" i="7010"/>
  <c r="M29" i="6917"/>
  <c r="C30" i="6847"/>
  <c r="R63" i="7021" l="1"/>
  <c r="Q4" i="7081"/>
  <c r="AD24" i="7041"/>
  <c r="K20" i="7052"/>
  <c r="P17" i="7051"/>
  <c r="P14" i="7033"/>
  <c r="M30" i="6917"/>
  <c r="C31" i="6847"/>
  <c r="Q62" i="7031" s="1"/>
  <c r="L23" i="7068" l="1"/>
  <c r="L31" i="7055"/>
  <c r="M17" i="7045"/>
  <c r="Q19" i="7031"/>
  <c r="AD23" i="7041"/>
  <c r="P11" i="7034"/>
  <c r="L25" i="6999"/>
  <c r="M31" i="6917"/>
  <c r="C32" i="6847"/>
  <c r="M32" i="6917" s="1"/>
  <c r="C33" i="6847" l="1"/>
  <c r="M33" i="6917" l="1"/>
  <c r="C34" i="6847"/>
  <c r="M34" i="6917" s="1"/>
  <c r="C35" i="6847" l="1"/>
  <c r="C36" i="6847" s="1"/>
  <c r="BJ7" i="7090" s="1"/>
  <c r="M58" i="7077"/>
  <c r="K18" i="7052"/>
  <c r="AT74" i="7061"/>
  <c r="AD31" i="7041"/>
  <c r="AT59" i="7004"/>
  <c r="M35" i="6917"/>
  <c r="C37" i="6847" l="1"/>
  <c r="BM55" i="6996"/>
  <c r="M36" i="6917"/>
  <c r="N37" i="7063"/>
  <c r="X17" i="2"/>
  <c r="X50" i="2"/>
  <c r="X187" i="2"/>
  <c r="X24" i="2"/>
  <c r="X5" i="2"/>
  <c r="X16" i="2"/>
  <c r="X4" i="2"/>
  <c r="C38" i="6847" l="1"/>
  <c r="M37" i="6917"/>
  <c r="C39" i="6847" l="1"/>
  <c r="M38" i="6917"/>
  <c r="I7" i="7042"/>
  <c r="AD11" i="7039"/>
  <c r="DE15" i="7089" l="1"/>
  <c r="C40" i="6847"/>
  <c r="AI10" i="7071"/>
  <c r="U7" i="7082"/>
  <c r="AO11" i="7066"/>
  <c r="AT12" i="7074"/>
  <c r="M39" i="6917"/>
  <c r="L9" i="7068"/>
  <c r="M5" i="7077"/>
  <c r="L31" i="6999"/>
  <c r="E28" i="6892"/>
  <c r="D28" i="6892" s="1"/>
  <c r="R4" i="7021"/>
  <c r="M4" i="7012"/>
  <c r="L9" i="7047"/>
  <c r="AT10" i="7004"/>
  <c r="DE10" i="7087" l="1"/>
  <c r="T3" i="7091"/>
  <c r="AE24" i="2"/>
  <c r="AE5" i="2"/>
  <c r="AE8" i="2"/>
  <c r="C41" i="6847"/>
  <c r="DE11" i="7087" s="1"/>
  <c r="R8" i="7086"/>
  <c r="AT4" i="7073"/>
  <c r="M3" i="7076"/>
  <c r="P5" i="7032"/>
  <c r="AT5" i="7059"/>
  <c r="M6" i="7044"/>
  <c r="M4" i="7013"/>
  <c r="AD5" i="7039"/>
  <c r="L3" i="7054"/>
  <c r="M2" i="6991"/>
  <c r="L4" i="2"/>
  <c r="L3" i="2"/>
  <c r="AE4" i="7079" l="1"/>
  <c r="X4" i="7079"/>
  <c r="C42" i="6847"/>
  <c r="K3" i="6998"/>
  <c r="M3" i="6991"/>
  <c r="X9" i="7079" s="1"/>
  <c r="R10" i="7021"/>
  <c r="DE12" i="7087" l="1"/>
  <c r="Q11" i="7030"/>
  <c r="C43" i="6847"/>
  <c r="AT5" i="7073"/>
  <c r="M5" i="7044"/>
  <c r="P4" i="7050"/>
  <c r="AD8" i="7039"/>
  <c r="K2" i="7011"/>
  <c r="AB5" i="7079" s="1"/>
  <c r="L6" i="7054"/>
  <c r="P3" i="7035"/>
  <c r="M4" i="6991"/>
  <c r="K4" i="6998"/>
  <c r="L4" i="7047"/>
  <c r="P10" i="7051"/>
  <c r="L11" i="7055"/>
  <c r="AD8" i="7041"/>
  <c r="R49" i="7021"/>
  <c r="P5" i="7034"/>
  <c r="M9" i="7045"/>
  <c r="N11" i="7038"/>
  <c r="X5" i="7079" l="1"/>
  <c r="C44" i="6847"/>
  <c r="BJ7" i="7088" s="1"/>
  <c r="M5" i="6991"/>
  <c r="X70" i="7079" s="1"/>
  <c r="M11" i="7012"/>
  <c r="L13" i="6999"/>
  <c r="E22" i="6892"/>
  <c r="D22" i="6892" s="1"/>
  <c r="C45" i="6847" l="1"/>
  <c r="BJ6" i="7088" s="1"/>
  <c r="M6" i="6991"/>
  <c r="X12" i="7079" s="1"/>
  <c r="R13" i="7086"/>
  <c r="O8" i="7064"/>
  <c r="H39" i="6892"/>
  <c r="G39" i="6892" s="1"/>
  <c r="C39" i="6892" s="1"/>
  <c r="AG12" i="7079" l="1"/>
  <c r="AG10" i="7079"/>
  <c r="C46" i="6847"/>
  <c r="R14" i="7086"/>
  <c r="M7" i="6991"/>
  <c r="X10" i="7079" s="1"/>
  <c r="O7" i="7064"/>
  <c r="C47" i="6847" l="1"/>
  <c r="C48" i="6847" s="1"/>
  <c r="BM5" i="6996"/>
  <c r="Y168" i="2" s="1"/>
  <c r="C49" i="6847" l="1"/>
  <c r="C50" i="6847" s="1"/>
  <c r="AT9" i="7074"/>
  <c r="BM8" i="6996"/>
  <c r="R18" i="7021"/>
  <c r="C51" i="6847" l="1"/>
  <c r="C52" i="6847" s="1"/>
  <c r="BM10" i="6996"/>
  <c r="K5" i="7017"/>
  <c r="DE6" i="7089" l="1"/>
  <c r="M7" i="2" s="1"/>
  <c r="C53" i="6847"/>
  <c r="R7" i="7021"/>
  <c r="K3" i="7010"/>
  <c r="M11" i="2" l="1"/>
  <c r="M3" i="2"/>
  <c r="C54" i="6847"/>
  <c r="AI35" i="7085"/>
  <c r="N34" i="7063"/>
  <c r="M12" i="7012"/>
  <c r="L12" i="6999"/>
  <c r="DE9" i="7089" l="1"/>
  <c r="M18" i="2" s="1"/>
  <c r="C55" i="6847"/>
  <c r="M8" i="7012"/>
  <c r="M34" i="2" l="1"/>
  <c r="C56" i="6847"/>
  <c r="AI7" i="7085"/>
  <c r="R13" i="7021"/>
  <c r="M24" i="7012"/>
  <c r="L22" i="6999"/>
  <c r="C57" i="6847" l="1"/>
  <c r="DE21" i="7089" s="1"/>
  <c r="AI5" i="7085"/>
  <c r="BM16" i="6996"/>
  <c r="C58" i="6847" l="1"/>
  <c r="K14" i="7017"/>
  <c r="C59" i="6847" l="1"/>
  <c r="C60" i="6847" s="1"/>
  <c r="C61" i="6847" s="1"/>
  <c r="C62" i="6847" s="1"/>
  <c r="K11" i="7017"/>
  <c r="AT37" i="7004"/>
  <c r="BM17" i="6996"/>
  <c r="C63" i="6847" l="1"/>
  <c r="BM25" i="6996"/>
  <c r="R48" i="7021"/>
  <c r="BM18" i="6996"/>
  <c r="C64" i="6847" l="1"/>
  <c r="BM26" i="6996"/>
  <c r="DE12" i="7089" l="1"/>
  <c r="C65" i="6847"/>
  <c r="AO13" i="7066"/>
  <c r="AI9" i="7071"/>
  <c r="U5" i="7082"/>
  <c r="M3" i="7012"/>
  <c r="BM27" i="6996"/>
  <c r="L10" i="7055"/>
  <c r="I9" i="7043"/>
  <c r="K10" i="7017"/>
  <c r="K13" i="7052"/>
  <c r="AD10" i="7041"/>
  <c r="AT27" i="7061"/>
  <c r="I9" i="2" l="1"/>
  <c r="I5" i="2"/>
  <c r="C66" i="6847"/>
  <c r="AI38" i="7071"/>
  <c r="BM28" i="6996"/>
  <c r="R29" i="7021"/>
  <c r="BM20" i="6996"/>
  <c r="C67" i="6847" l="1"/>
  <c r="BM30" i="6996"/>
  <c r="C68" i="6847" l="1"/>
  <c r="BM31" i="6996"/>
  <c r="BM19" i="6996"/>
  <c r="C69" i="6847" l="1"/>
  <c r="BM32" i="6996"/>
  <c r="AI16" i="7085"/>
  <c r="C70" i="6847" l="1"/>
  <c r="DE11" i="7089" s="1"/>
  <c r="BM33" i="6996"/>
  <c r="N33" i="7063"/>
  <c r="AI36" i="7085"/>
  <c r="R31" i="7021"/>
  <c r="K15" i="7017"/>
  <c r="AT22" i="7061"/>
  <c r="M49" i="2" l="1"/>
  <c r="M9" i="2"/>
  <c r="C71" i="6847"/>
  <c r="BM34" i="6996"/>
  <c r="E4" i="6892"/>
  <c r="D4" i="6892" s="1"/>
  <c r="C72" i="6847" l="1"/>
  <c r="BM35" i="6996"/>
  <c r="M10" i="7012"/>
  <c r="R22" i="7021"/>
  <c r="C73" i="6847" l="1"/>
  <c r="AI67" i="7085"/>
  <c r="BM36" i="6996"/>
  <c r="L17" i="7068"/>
  <c r="C74" i="6847" l="1"/>
  <c r="BM37" i="6996"/>
  <c r="AI48" i="7085"/>
  <c r="L21" i="7068"/>
  <c r="C75" i="6847" l="1"/>
  <c r="BM38" i="6996"/>
  <c r="L20" i="7068"/>
  <c r="C76" i="6847" l="1"/>
  <c r="BM39" i="6996"/>
  <c r="AT44" i="7004"/>
  <c r="N16" i="7063"/>
  <c r="K32" i="7052"/>
  <c r="AT63" i="7061"/>
  <c r="L18" i="7068"/>
  <c r="C77" i="6847" l="1"/>
  <c r="BM40" i="6996"/>
  <c r="C78" i="6847" l="1"/>
  <c r="AI8" i="7085"/>
  <c r="BM41" i="6996"/>
  <c r="N18" i="7063"/>
  <c r="C79" i="6847" l="1"/>
  <c r="AI17" i="7085"/>
  <c r="BM42" i="6996"/>
  <c r="C80" i="6847" l="1"/>
  <c r="BM43" i="6996"/>
  <c r="R30" i="7021"/>
  <c r="C81" i="6847" l="1"/>
  <c r="BM44" i="6996"/>
  <c r="C82" i="6847" l="1"/>
  <c r="BM45" i="6996"/>
  <c r="R24" i="7021"/>
  <c r="C83" i="6847" l="1"/>
  <c r="DE30" i="7089" s="1"/>
  <c r="BM46" i="6996"/>
  <c r="C84" i="6847" l="1"/>
  <c r="BM47" i="6996"/>
  <c r="AI20" i="7071"/>
  <c r="AO37" i="7066"/>
  <c r="K31" i="7052"/>
  <c r="AT42" i="7061"/>
  <c r="I4" i="7042"/>
  <c r="AI5" i="7058"/>
  <c r="C85" i="6847" l="1"/>
  <c r="BM48" i="6996"/>
  <c r="N4" i="7063"/>
  <c r="BM6" i="6996"/>
  <c r="E23" i="6892"/>
  <c r="D23" i="6892" s="1"/>
  <c r="C86" i="6847" l="1"/>
  <c r="BM49" i="6996"/>
  <c r="Y66" i="2"/>
  <c r="AT18" i="7061"/>
  <c r="I7" i="7043"/>
  <c r="K4" i="7017"/>
  <c r="K3" i="7046"/>
  <c r="R16" i="7021"/>
  <c r="AT14" i="7061"/>
  <c r="BM7" i="6996"/>
  <c r="AT15" i="7004"/>
  <c r="E24" i="6892"/>
  <c r="D24" i="6892" s="1"/>
  <c r="X17" i="6892"/>
  <c r="C87" i="6847" l="1"/>
  <c r="BM50" i="6996"/>
  <c r="AI56" i="7085"/>
  <c r="Y5" i="2"/>
  <c r="Y54" i="2"/>
  <c r="K6" i="7017"/>
  <c r="N8" i="7063"/>
  <c r="BM9" i="6996"/>
  <c r="AG17" i="6892"/>
  <c r="O17" i="6892"/>
  <c r="V31" i="6892"/>
  <c r="M31" i="6892"/>
  <c r="C88" i="6847" l="1"/>
  <c r="BM51" i="6996"/>
  <c r="Y23" i="2"/>
  <c r="Y27" i="2"/>
  <c r="AT29" i="7061"/>
  <c r="K9" i="7017"/>
  <c r="K6" i="7046"/>
  <c r="AO16" i="7066"/>
  <c r="BM11" i="6996"/>
  <c r="C89" i="6847" l="1"/>
  <c r="BM52" i="6996"/>
  <c r="AT52" i="7061"/>
  <c r="BM12" i="6996"/>
  <c r="C90" i="6847" l="1"/>
  <c r="BM53" i="6996"/>
  <c r="AI6" i="7062"/>
  <c r="K43" i="7052"/>
  <c r="BM13" i="6996"/>
  <c r="C91" i="6847" l="1"/>
  <c r="DE23" i="7089" s="1"/>
  <c r="BM54" i="6996"/>
  <c r="AT6" i="7061"/>
  <c r="K44" i="7052"/>
  <c r="BM14" i="6996"/>
  <c r="AT16" i="7004"/>
  <c r="C92" i="6847" l="1"/>
  <c r="AT23" i="7074"/>
  <c r="BM56" i="6996"/>
  <c r="AT5" i="7061"/>
  <c r="K45" i="7052"/>
  <c r="BM15" i="6996"/>
  <c r="AT17" i="7004"/>
  <c r="C93" i="6847" l="1"/>
  <c r="BM57" i="6996"/>
  <c r="AI18" i="7062"/>
  <c r="K27" i="7052"/>
  <c r="BM21" i="6996"/>
  <c r="C94" i="6847" l="1"/>
  <c r="BM58" i="6996"/>
  <c r="AT99" i="7061"/>
  <c r="AI19" i="7062"/>
  <c r="K28" i="7052"/>
  <c r="I29" i="7043"/>
  <c r="BM22" i="6996"/>
  <c r="C95" i="6847" l="1"/>
  <c r="BM59" i="6996"/>
  <c r="I30" i="7043"/>
  <c r="AI94" i="7062"/>
  <c r="BM23" i="6996"/>
  <c r="C96" i="6847" l="1"/>
  <c r="BM60" i="6996"/>
  <c r="I32" i="7043"/>
  <c r="AI90" i="7062"/>
  <c r="BM24" i="6996"/>
  <c r="C97" i="6847" l="1"/>
  <c r="BM61" i="6996"/>
  <c r="Y48" i="2"/>
  <c r="Y98" i="2"/>
  <c r="Y71" i="2"/>
  <c r="Y9" i="2"/>
  <c r="Y58" i="2"/>
  <c r="Y77" i="2"/>
  <c r="Y75" i="2"/>
  <c r="Y174" i="2"/>
  <c r="Y57" i="2"/>
  <c r="Y378" i="2"/>
  <c r="Y391" i="2"/>
  <c r="Y21" i="2"/>
  <c r="Y74" i="2"/>
  <c r="Y55" i="2"/>
  <c r="Y143" i="2"/>
  <c r="Y33" i="2"/>
  <c r="Y339" i="2"/>
  <c r="Y86" i="2"/>
  <c r="Y201" i="2"/>
  <c r="Y154" i="2"/>
  <c r="Y84" i="2"/>
  <c r="Y11" i="2"/>
  <c r="Y416" i="2"/>
  <c r="Y18" i="2"/>
  <c r="Y59" i="2"/>
  <c r="Y345" i="2"/>
  <c r="Y133" i="2"/>
  <c r="Y340" i="2"/>
  <c r="Y176" i="2"/>
  <c r="Y72" i="2"/>
  <c r="Y49" i="2"/>
  <c r="Y97" i="2"/>
  <c r="Y85" i="2"/>
  <c r="Y93" i="2"/>
  <c r="Y105" i="2"/>
  <c r="Y32" i="2"/>
  <c r="Y29" i="2"/>
  <c r="Y175" i="2"/>
  <c r="Y92" i="2"/>
  <c r="Y418" i="2"/>
  <c r="Y43" i="2"/>
  <c r="Y417" i="2"/>
  <c r="Y22" i="2"/>
  <c r="Y415" i="2"/>
  <c r="Y268" i="2"/>
  <c r="Y136" i="2"/>
  <c r="Y13" i="2"/>
  <c r="Y90" i="2"/>
  <c r="Y46" i="2"/>
  <c r="Y36" i="2"/>
  <c r="Y14" i="2"/>
  <c r="M3" i="7045"/>
  <c r="P2" i="7051"/>
  <c r="K2" i="7010"/>
  <c r="P9" i="7033"/>
  <c r="C98" i="6847" l="1"/>
  <c r="BM62" i="6996"/>
  <c r="AB11" i="2"/>
  <c r="AB50" i="2"/>
  <c r="AB3" i="2"/>
  <c r="L9" i="6999"/>
  <c r="C99" i="6847" l="1"/>
  <c r="BM63" i="6996"/>
  <c r="Y420" i="2" s="1"/>
  <c r="Y419" i="2"/>
  <c r="L10" i="6999"/>
  <c r="C100" i="6847" l="1"/>
  <c r="BM64" i="6996"/>
  <c r="N19" i="7063"/>
  <c r="N9" i="7063"/>
  <c r="R15" i="7021"/>
  <c r="L17" i="7055"/>
  <c r="C101" i="6847" l="1"/>
  <c r="AI23" i="7085"/>
  <c r="BM65" i="6996"/>
  <c r="Y146" i="2"/>
  <c r="AD17" i="7041"/>
  <c r="M29" i="7045"/>
  <c r="Q15" i="7031"/>
  <c r="L6" i="7055"/>
  <c r="Y210" i="2" l="1"/>
  <c r="C102" i="6847"/>
  <c r="BM66" i="6996"/>
  <c r="AI134" i="7085"/>
  <c r="L17" i="6999"/>
  <c r="C103" i="6847" l="1"/>
  <c r="BM67" i="6996"/>
  <c r="Y401" i="2" s="1"/>
  <c r="Y400" i="2"/>
  <c r="C104" i="6847" l="1"/>
  <c r="BM68" i="6996"/>
  <c r="Y79" i="2" s="1"/>
  <c r="AT61" i="7061"/>
  <c r="K33" i="7052"/>
  <c r="N17" i="7063"/>
  <c r="L22" i="7055"/>
  <c r="C105" i="6847" l="1"/>
  <c r="BM69" i="6996"/>
  <c r="AD34" i="7041"/>
  <c r="P15" i="7034"/>
  <c r="L24" i="6999"/>
  <c r="C106" i="6847" l="1"/>
  <c r="M28" i="7012"/>
  <c r="BM70" i="6996"/>
  <c r="N39" i="7063"/>
  <c r="AI36" i="7071"/>
  <c r="AT86" i="7004"/>
  <c r="U21" i="7082"/>
  <c r="I11" i="7043"/>
  <c r="R28" i="7021"/>
  <c r="L27" i="6999"/>
  <c r="C107" i="6847" l="1"/>
  <c r="BM71" i="6996"/>
  <c r="AT20" i="7004"/>
  <c r="C108" i="6847" l="1"/>
  <c r="BM72" i="6996"/>
  <c r="AI6" i="7085"/>
  <c r="C109" i="6847" l="1"/>
  <c r="DE6" i="7087" s="1"/>
  <c r="BM73" i="6996"/>
  <c r="M23" i="7045"/>
  <c r="L34" i="7055"/>
  <c r="M3" i="7079" l="1"/>
  <c r="Y197" i="2"/>
  <c r="Y44" i="2"/>
  <c r="Y31" i="2"/>
  <c r="Y280" i="2"/>
  <c r="Y30" i="2"/>
  <c r="Y20" i="2"/>
  <c r="Y106" i="2"/>
  <c r="Y15" i="2"/>
  <c r="Y51" i="2"/>
  <c r="Y180" i="2"/>
  <c r="Y38" i="2"/>
  <c r="Y16" i="2"/>
  <c r="Y179" i="2"/>
  <c r="Y364" i="2"/>
  <c r="Y220" i="2"/>
  <c r="Y37" i="2"/>
  <c r="Y24" i="2"/>
  <c r="Y427" i="2"/>
  <c r="Y52" i="2"/>
  <c r="Y50" i="2"/>
  <c r="Y367" i="2"/>
  <c r="Y3" i="2"/>
  <c r="Y67" i="2"/>
  <c r="Y8" i="2"/>
  <c r="Y34" i="2"/>
  <c r="Y489" i="2"/>
  <c r="Y40" i="2"/>
  <c r="Y17" i="2"/>
  <c r="Y83" i="2"/>
  <c r="Y7" i="2"/>
  <c r="Y107" i="2"/>
  <c r="Y264" i="2"/>
  <c r="Y61" i="2"/>
  <c r="Y187" i="2"/>
  <c r="Y10" i="2"/>
  <c r="Y64" i="2"/>
  <c r="C110" i="6847"/>
  <c r="R5" i="7086"/>
  <c r="AI6" i="7069"/>
  <c r="AT3" i="7083"/>
  <c r="K5" i="6998"/>
  <c r="I2" i="6997"/>
  <c r="H23" i="6892" l="1"/>
  <c r="G23" i="6892" s="1"/>
  <c r="C23" i="6892" s="1"/>
  <c r="Y3" i="7079"/>
  <c r="G3" i="7079"/>
  <c r="C111" i="6847"/>
  <c r="I3" i="6997"/>
  <c r="L38" i="6999"/>
  <c r="C112" i="6847" l="1"/>
  <c r="O9" i="7064"/>
  <c r="I4" i="6997"/>
  <c r="Y51" i="7079"/>
  <c r="P23" i="7034"/>
  <c r="M28" i="7045"/>
  <c r="Y31" i="7079" l="1"/>
  <c r="C113" i="6847"/>
  <c r="I5" i="6997"/>
  <c r="Y67" i="7079" s="1"/>
  <c r="C114" i="6847" l="1"/>
  <c r="I6" i="6997"/>
  <c r="Y76" i="7079" l="1"/>
  <c r="C115" i="6847"/>
  <c r="BJ8" i="7088" s="1"/>
  <c r="I7" i="6997"/>
  <c r="AG43" i="7079" l="1"/>
  <c r="Y77" i="7079"/>
  <c r="C116" i="6847"/>
  <c r="BJ9" i="7088" s="1"/>
  <c r="I8" i="6997"/>
  <c r="L4" i="7054"/>
  <c r="AG46" i="7079" l="1"/>
  <c r="C117" i="6847"/>
  <c r="I9" i="6997"/>
  <c r="Y46" i="7079" s="1"/>
  <c r="M4" i="7044"/>
  <c r="AD6" i="7039"/>
  <c r="Y10" i="7079" l="1"/>
  <c r="Y5" i="7079"/>
  <c r="Y70" i="7079"/>
  <c r="C118" i="6847"/>
  <c r="L4" i="7068"/>
  <c r="AT3" i="7074"/>
  <c r="AO7" i="7066"/>
  <c r="AI7" i="7071"/>
  <c r="M7" i="7012"/>
  <c r="P4" i="7051"/>
  <c r="Q2" i="7031"/>
  <c r="N7" i="7038"/>
  <c r="M5" i="7045"/>
  <c r="AD13" i="7041"/>
  <c r="L4" i="6999"/>
  <c r="Y12" i="7079"/>
  <c r="Y4" i="7079"/>
  <c r="Y43" i="7079"/>
  <c r="Y9" i="7079"/>
  <c r="K6" i="6998"/>
  <c r="N4" i="2" l="1"/>
  <c r="AC39" i="2"/>
  <c r="F38" i="2"/>
  <c r="F39" i="2"/>
  <c r="F4" i="2"/>
  <c r="C119" i="6847"/>
  <c r="L7" i="6999"/>
  <c r="AO6" i="7065"/>
  <c r="C120" i="6847" l="1"/>
  <c r="Q7" i="7031" s="1"/>
  <c r="L8" i="6999"/>
  <c r="F68" i="2"/>
  <c r="AT3" i="7059"/>
  <c r="P2" i="7050"/>
  <c r="K3" i="7053"/>
  <c r="M2" i="7013"/>
  <c r="AD4" i="7039"/>
  <c r="M3" i="7044"/>
  <c r="K3" i="7016"/>
  <c r="C121" i="6847" l="1"/>
  <c r="Q58" i="7031" s="1"/>
  <c r="U4" i="7082"/>
  <c r="R8" i="7021"/>
  <c r="N5" i="7063"/>
  <c r="K12" i="7017"/>
  <c r="M5" i="7012"/>
  <c r="L11" i="6999"/>
  <c r="P8" i="7051"/>
  <c r="AD9" i="7041"/>
  <c r="I8" i="7043"/>
  <c r="P4" i="7033"/>
  <c r="AO14" i="7066"/>
  <c r="Q6" i="7031"/>
  <c r="F5" i="2"/>
  <c r="F17" i="2"/>
  <c r="F50" i="2"/>
  <c r="F118" i="2"/>
  <c r="J3" i="7079"/>
  <c r="I3" i="7079"/>
  <c r="M9" i="7044"/>
  <c r="P6" i="7035"/>
  <c r="F52" i="2" l="1"/>
  <c r="I6" i="2"/>
  <c r="I10" i="2"/>
  <c r="I38" i="2"/>
  <c r="I14" i="2"/>
  <c r="I39" i="2"/>
  <c r="I18" i="2"/>
  <c r="I24" i="2"/>
  <c r="I20" i="2"/>
  <c r="C122" i="6847"/>
  <c r="Q51" i="7031" s="1"/>
  <c r="M8" i="7077"/>
  <c r="L14" i="6999"/>
  <c r="F30" i="2" s="1"/>
  <c r="F6" i="2"/>
  <c r="E29" i="6892"/>
  <c r="D29" i="6892" s="1"/>
  <c r="E8" i="6892"/>
  <c r="D8" i="6892" s="1"/>
  <c r="K11" i="6998"/>
  <c r="AE70" i="2" l="1"/>
  <c r="AE21" i="2"/>
  <c r="C123" i="6847"/>
  <c r="AT16" i="7074"/>
  <c r="L16" i="6999"/>
  <c r="F70" i="2"/>
  <c r="K12" i="6998"/>
  <c r="F44" i="2" l="1"/>
  <c r="F56" i="2"/>
  <c r="C124" i="6847"/>
  <c r="U10" i="7082"/>
  <c r="M29" i="7077"/>
  <c r="AT44" i="7061"/>
  <c r="L30" i="7055"/>
  <c r="K10" i="7052"/>
  <c r="I15" i="7043"/>
  <c r="L18" i="6999"/>
  <c r="Q32" i="7031" l="1"/>
  <c r="C125" i="6847"/>
  <c r="U11" i="7082"/>
  <c r="AT82" i="7004"/>
  <c r="L19" i="6999"/>
  <c r="AT77" i="7061"/>
  <c r="K36" i="7052"/>
  <c r="E5" i="6892"/>
  <c r="D5" i="6892" s="1"/>
  <c r="DE27" i="7089" l="1"/>
  <c r="C126" i="6847"/>
  <c r="AO17" i="7066"/>
  <c r="AI23" i="7071"/>
  <c r="L21" i="6999"/>
  <c r="K3" i="7017"/>
  <c r="AT12" i="7004"/>
  <c r="J5" i="7000"/>
  <c r="C127" i="6847" l="1"/>
  <c r="L23" i="6999"/>
  <c r="J23" i="2"/>
  <c r="J36" i="2"/>
  <c r="J27" i="2"/>
  <c r="J49" i="2"/>
  <c r="E25" i="6892"/>
  <c r="D25" i="6892" s="1"/>
  <c r="DE34" i="7089" l="1"/>
  <c r="Q43" i="7031"/>
  <c r="C128" i="6847"/>
  <c r="M27" i="7077"/>
  <c r="L26" i="6999"/>
  <c r="M18" i="7012"/>
  <c r="J7" i="7049"/>
  <c r="J7" i="7019"/>
  <c r="P5" i="7033"/>
  <c r="J7" i="7000"/>
  <c r="DE20" i="7089" l="1"/>
  <c r="Q21" i="7031"/>
  <c r="C129" i="6847"/>
  <c r="DE19" i="7089" s="1"/>
  <c r="M21" i="7077"/>
  <c r="K5" i="7010"/>
  <c r="M17" i="7012"/>
  <c r="L32" i="6999"/>
  <c r="J8" i="7000"/>
  <c r="AT19" i="7004"/>
  <c r="C130" i="6847" l="1"/>
  <c r="BJ6" i="7090" s="1"/>
  <c r="L15" i="7068"/>
  <c r="AO26" i="7066"/>
  <c r="M11" i="7077"/>
  <c r="M15" i="7012"/>
  <c r="L26" i="7055"/>
  <c r="AD27" i="7041"/>
  <c r="L7" i="7047"/>
  <c r="L33" i="6999"/>
  <c r="AB197" i="2"/>
  <c r="AB44" i="2"/>
  <c r="AB71" i="2"/>
  <c r="AB136" i="2"/>
  <c r="AB55" i="2"/>
  <c r="AB146" i="2"/>
  <c r="AB19" i="2"/>
  <c r="AB89" i="2"/>
  <c r="AB88" i="2"/>
  <c r="AB37" i="2"/>
  <c r="AB43" i="2"/>
  <c r="AB416" i="2"/>
  <c r="AB42" i="2"/>
  <c r="AB24" i="2"/>
  <c r="AB40" i="2"/>
  <c r="AB133" i="2"/>
  <c r="AB339" i="2"/>
  <c r="AB210" i="2"/>
  <c r="AB25" i="2"/>
  <c r="AB279" i="2"/>
  <c r="AB61" i="2"/>
  <c r="AB46" i="2"/>
  <c r="AB48" i="2"/>
  <c r="AB340" i="2"/>
  <c r="AB64" i="2"/>
  <c r="AB77" i="2"/>
  <c r="AB268" i="2"/>
  <c r="AB107" i="2"/>
  <c r="AB16" i="2"/>
  <c r="AB264" i="2"/>
  <c r="AB36" i="2"/>
  <c r="AB72" i="2"/>
  <c r="AB345" i="2"/>
  <c r="AB79" i="2"/>
  <c r="AB45" i="2"/>
  <c r="AB400" i="2"/>
  <c r="AB333" i="2"/>
  <c r="AB106" i="2"/>
  <c r="AB49" i="2"/>
  <c r="AB401" i="2"/>
  <c r="AB4" i="2"/>
  <c r="AB15" i="2"/>
  <c r="AB83" i="2"/>
  <c r="AB105" i="2"/>
  <c r="AB174" i="2"/>
  <c r="AB378" i="2"/>
  <c r="AB427" i="2"/>
  <c r="AB26" i="2"/>
  <c r="AB10" i="2"/>
  <c r="AB52" i="2"/>
  <c r="AB280" i="2"/>
  <c r="AB22" i="2"/>
  <c r="AB154" i="2"/>
  <c r="AB175" i="2"/>
  <c r="AB70" i="2"/>
  <c r="AB67" i="2"/>
  <c r="AB27" i="2"/>
  <c r="AB98" i="2"/>
  <c r="AB56" i="2"/>
  <c r="AB7" i="2"/>
  <c r="AB13" i="2"/>
  <c r="AB364" i="2"/>
  <c r="AB93" i="2"/>
  <c r="AB74" i="2"/>
  <c r="AB84" i="2"/>
  <c r="AB180" i="2"/>
  <c r="AB73" i="2"/>
  <c r="AB39" i="2"/>
  <c r="AB14" i="2"/>
  <c r="AB168" i="2"/>
  <c r="AB143" i="2"/>
  <c r="AB68" i="2"/>
  <c r="AB30" i="2"/>
  <c r="AB220" i="2"/>
  <c r="AB367" i="2"/>
  <c r="AB58" i="2"/>
  <c r="AB75" i="2"/>
  <c r="AB391" i="2"/>
  <c r="AB489" i="2"/>
  <c r="AB152" i="2"/>
  <c r="AB179" i="2"/>
  <c r="AB34" i="2"/>
  <c r="AB8" i="2"/>
  <c r="AB59" i="2"/>
  <c r="AB85" i="2"/>
  <c r="AB415" i="2"/>
  <c r="AB47" i="2"/>
  <c r="AB38" i="2"/>
  <c r="AB32" i="2"/>
  <c r="AB176" i="2"/>
  <c r="AB108" i="2"/>
  <c r="AB187" i="2"/>
  <c r="AB33" i="2"/>
  <c r="AB66" i="2"/>
  <c r="AB86" i="2"/>
  <c r="AB57" i="2"/>
  <c r="AB417" i="2"/>
  <c r="AB118" i="2"/>
  <c r="AB12" i="2"/>
  <c r="AB41" i="2"/>
  <c r="AB20" i="2"/>
  <c r="AB18" i="2"/>
  <c r="AB201" i="2"/>
  <c r="AB160" i="2"/>
  <c r="AB17" i="2"/>
  <c r="AB21" i="2"/>
  <c r="AB54" i="2"/>
  <c r="AB9" i="2"/>
  <c r="AB92" i="2"/>
  <c r="AB418" i="2"/>
  <c r="AB6" i="2"/>
  <c r="AB53" i="2"/>
  <c r="AB5" i="2"/>
  <c r="AB51" i="2"/>
  <c r="AB23" i="2"/>
  <c r="AB29" i="2"/>
  <c r="AB97" i="2"/>
  <c r="AB419" i="2"/>
  <c r="AB205" i="2"/>
  <c r="AB31" i="2"/>
  <c r="AB90" i="2"/>
  <c r="AB420" i="2"/>
  <c r="AB209" i="2"/>
  <c r="AG9" i="2" l="1"/>
  <c r="AG632" i="2"/>
  <c r="AG630" i="2"/>
  <c r="AG96" i="2"/>
  <c r="AG289" i="2"/>
  <c r="AG469" i="2"/>
  <c r="AG795" i="2"/>
  <c r="AG623" i="2"/>
  <c r="AG47" i="2"/>
  <c r="AG743" i="2"/>
  <c r="AG733" i="2"/>
  <c r="AG4" i="2"/>
  <c r="AG477" i="2"/>
  <c r="AG305" i="2"/>
  <c r="AG268" i="2"/>
  <c r="AG352" i="2"/>
  <c r="AG551" i="2"/>
  <c r="AG635" i="2"/>
  <c r="AG419" i="2"/>
  <c r="AG708" i="2"/>
  <c r="AG774" i="2"/>
  <c r="AG566" i="2"/>
  <c r="AG316" i="2"/>
  <c r="AG452" i="2"/>
  <c r="AG207" i="2"/>
  <c r="AG138" i="2"/>
  <c r="AG644" i="2"/>
  <c r="AG295" i="2"/>
  <c r="AG759" i="2"/>
  <c r="AG717" i="2"/>
  <c r="AG780" i="2"/>
  <c r="AG388" i="2"/>
  <c r="AG135" i="2"/>
  <c r="AG176" i="2"/>
  <c r="AG29" i="2"/>
  <c r="AG529" i="2"/>
  <c r="AG773" i="2"/>
  <c r="AG266" i="2"/>
  <c r="AG502" i="2"/>
  <c r="AG287" i="2"/>
  <c r="AG222" i="2"/>
  <c r="AG353" i="2"/>
  <c r="AG547" i="2"/>
  <c r="AG318" i="2"/>
  <c r="AG589" i="2"/>
  <c r="AG617" i="2"/>
  <c r="AG735" i="2"/>
  <c r="AG543" i="2"/>
  <c r="AG700" i="2"/>
  <c r="AG174" i="2"/>
  <c r="AG745" i="2"/>
  <c r="AG571" i="2"/>
  <c r="AG246" i="2"/>
  <c r="AG168" i="2"/>
  <c r="AG233" i="2"/>
  <c r="AG540" i="2"/>
  <c r="AG624" i="2"/>
  <c r="AG180" i="2"/>
  <c r="AG279" i="2"/>
  <c r="AG95" i="2"/>
  <c r="AG286" i="2"/>
  <c r="AG230" i="2"/>
  <c r="AG525" i="2"/>
  <c r="AG479" i="2"/>
  <c r="AG501" i="2"/>
  <c r="AG684" i="2"/>
  <c r="AG169" i="2"/>
  <c r="AG679" i="2"/>
  <c r="AG44" i="2"/>
  <c r="AG183" i="2"/>
  <c r="AG322" i="2"/>
  <c r="AG784" i="2"/>
  <c r="AG93" i="2"/>
  <c r="AG250" i="2"/>
  <c r="AG342" i="2"/>
  <c r="AG61" i="2"/>
  <c r="AG512" i="2"/>
  <c r="AG483" i="2"/>
  <c r="AG718" i="2"/>
  <c r="AG510" i="2"/>
  <c r="AG179" i="2"/>
  <c r="AG523" i="2"/>
  <c r="AG240" i="2"/>
  <c r="AG348" i="2"/>
  <c r="AG662" i="2"/>
  <c r="AG101" i="2"/>
  <c r="AG568" i="2"/>
  <c r="AG64" i="2"/>
  <c r="AG308" i="2"/>
  <c r="AG731" i="2"/>
  <c r="AG703" i="2"/>
  <c r="AG591" i="2"/>
  <c r="AG10" i="2"/>
  <c r="AG732" i="2"/>
  <c r="AG57" i="2"/>
  <c r="AG3" i="2"/>
  <c r="AG777" i="2"/>
  <c r="AG776" i="2"/>
  <c r="AG426" i="2"/>
  <c r="AG598" i="2"/>
  <c r="AG264" i="2"/>
  <c r="AG190" i="2"/>
  <c r="AG451" i="2"/>
  <c r="AG681" i="2"/>
  <c r="AG559" i="2"/>
  <c r="AG527" i="2"/>
  <c r="AG691" i="2"/>
  <c r="AG396" i="2"/>
  <c r="AG33" i="2"/>
  <c r="AG26" i="2"/>
  <c r="AG217" i="2"/>
  <c r="AG376" i="2"/>
  <c r="AG333" i="2"/>
  <c r="AG631" i="2"/>
  <c r="AG265" i="2"/>
  <c r="AG665" i="2"/>
  <c r="AG629" i="2"/>
  <c r="AG726" i="2"/>
  <c r="AG127" i="2"/>
  <c r="AG580" i="2"/>
  <c r="AG765" i="2"/>
  <c r="AG66" i="2"/>
  <c r="AG258" i="2"/>
  <c r="AG330" i="2"/>
  <c r="AG75" i="2"/>
  <c r="AG130" i="2"/>
  <c r="AG275" i="2"/>
  <c r="AG252" i="2"/>
  <c r="AG133" i="2"/>
  <c r="AG206" i="2"/>
  <c r="AG196" i="2"/>
  <c r="AG485" i="2"/>
  <c r="AG550" i="2"/>
  <c r="AG655" i="2"/>
  <c r="AG297" i="2"/>
  <c r="AG457" i="2"/>
  <c r="AG309" i="2"/>
  <c r="AG249" i="2"/>
  <c r="AG688" i="2"/>
  <c r="AG335" i="2"/>
  <c r="AG313" i="2"/>
  <c r="AG263" i="2"/>
  <c r="AG208" i="2"/>
  <c r="AG643" i="2"/>
  <c r="AG497" i="2"/>
  <c r="AG382" i="2"/>
  <c r="AG203" i="2"/>
  <c r="AG280" i="2"/>
  <c r="AG738" i="2"/>
  <c r="AG273" i="2"/>
  <c r="AG182" i="2"/>
  <c r="AG347" i="2"/>
  <c r="AG157" i="2"/>
  <c r="AG524" i="2"/>
  <c r="AG680" i="2"/>
  <c r="AG546" i="2"/>
  <c r="AG35" i="2"/>
  <c r="AG248" i="2"/>
  <c r="AG247" i="2"/>
  <c r="AG651" i="2"/>
  <c r="AG226" i="2"/>
  <c r="AG553" i="2"/>
  <c r="AG791" i="2"/>
  <c r="AG272" i="2"/>
  <c r="AG237" i="2"/>
  <c r="AG592" i="2"/>
  <c r="AG220" i="2"/>
  <c r="AG304" i="2"/>
  <c r="AG561" i="2"/>
  <c r="AG505" i="2"/>
  <c r="AG40" i="2"/>
  <c r="AG159" i="2"/>
  <c r="AG447" i="2"/>
  <c r="AG443" i="2"/>
  <c r="AG325" i="2"/>
  <c r="AG600" i="2"/>
  <c r="AG606" i="2"/>
  <c r="AG254" i="2"/>
  <c r="AG244" i="2"/>
  <c r="AG241" i="2"/>
  <c r="AG154" i="2"/>
  <c r="AG541" i="2"/>
  <c r="AG650" i="2"/>
  <c r="AG409" i="2"/>
  <c r="AG407" i="2"/>
  <c r="AG399" i="2"/>
  <c r="AG17" i="2"/>
  <c r="AG379" i="2"/>
  <c r="AG778" i="2"/>
  <c r="AG195" i="2"/>
  <c r="AG499" i="2"/>
  <c r="AG498" i="2"/>
  <c r="AG98" i="2"/>
  <c r="AG725" i="2"/>
  <c r="AG480" i="2"/>
  <c r="AG306" i="2"/>
  <c r="AG701" i="2"/>
  <c r="AG12" i="2"/>
  <c r="AG729" i="2"/>
  <c r="AG197" i="2"/>
  <c r="AG152" i="2"/>
  <c r="AG694" i="2"/>
  <c r="AG137" i="2"/>
  <c r="AG277" i="2"/>
  <c r="AG13" i="2"/>
  <c r="AG292" i="2"/>
  <c r="AG121" i="2"/>
  <c r="AG702" i="2"/>
  <c r="AG39" i="2"/>
  <c r="AG51" i="2"/>
  <c r="AG648" i="2"/>
  <c r="AG189" i="2"/>
  <c r="AG156" i="2"/>
  <c r="AG573" i="2"/>
  <c r="AG354" i="2"/>
  <c r="AG327" i="2"/>
  <c r="AG326" i="2"/>
  <c r="AG282" i="2"/>
  <c r="AG785" i="2"/>
  <c r="AG74" i="2"/>
  <c r="AG70" i="2"/>
  <c r="AG34" i="2"/>
  <c r="AG734" i="2"/>
  <c r="AG504" i="2"/>
  <c r="AG155" i="2"/>
  <c r="AG690" i="2"/>
  <c r="AG341" i="2"/>
  <c r="AG242" i="2"/>
  <c r="AG616" i="2"/>
  <c r="AG476" i="2"/>
  <c r="AG468" i="2"/>
  <c r="AG329" i="2"/>
  <c r="AG128" i="2"/>
  <c r="AG737" i="2"/>
  <c r="AG73" i="2"/>
  <c r="AG302" i="2"/>
  <c r="AG185" i="2"/>
  <c r="AG766" i="2"/>
  <c r="AG177" i="2"/>
  <c r="AG470" i="2"/>
  <c r="AG111" i="2"/>
  <c r="AG131" i="2"/>
  <c r="AG530" i="2"/>
  <c r="AG724" i="2"/>
  <c r="AG331" i="2"/>
  <c r="AG238" i="2"/>
  <c r="AG779" i="2"/>
  <c r="AG134" i="2"/>
  <c r="AG446" i="2"/>
  <c r="AG634" i="2"/>
  <c r="AG296" i="2"/>
  <c r="AG472" i="2"/>
  <c r="AG755" i="2"/>
  <c r="AG393" i="2"/>
  <c r="AG646" i="2"/>
  <c r="AG362" i="2"/>
  <c r="AG355" i="2"/>
  <c r="AG324" i="2"/>
  <c r="AG239" i="2"/>
  <c r="AG181" i="2"/>
  <c r="AG663" i="2"/>
  <c r="AG576" i="2"/>
  <c r="AG427" i="2"/>
  <c r="AG713" i="2"/>
  <c r="AG549" i="2"/>
  <c r="AG46" i="2"/>
  <c r="AG653" i="2"/>
  <c r="AG678" i="2"/>
  <c r="AG596" i="2"/>
  <c r="AG719" i="2"/>
  <c r="AG695" i="2"/>
  <c r="AG556" i="2"/>
  <c r="AG417" i="2"/>
  <c r="AG369" i="2"/>
  <c r="AG615" i="2"/>
  <c r="AG405" i="2"/>
  <c r="AG772" i="2"/>
  <c r="AG492" i="2"/>
  <c r="AG394" i="2"/>
  <c r="AG390" i="2"/>
  <c r="AG771" i="2"/>
  <c r="AG620" i="2"/>
  <c r="AG77" i="2"/>
  <c r="AG677" i="2"/>
  <c r="AG194" i="2"/>
  <c r="AG705" i="2"/>
  <c r="AG539" i="2"/>
  <c r="AG106" i="2"/>
  <c r="AG125" i="2"/>
  <c r="AG402" i="2"/>
  <c r="AG544" i="2"/>
  <c r="AG223" i="2"/>
  <c r="AG299" i="2"/>
  <c r="AG58" i="2"/>
  <c r="AG604" i="2"/>
  <c r="AG193" i="2"/>
  <c r="AG271" i="2"/>
  <c r="AG139" i="2"/>
  <c r="AG557" i="2"/>
  <c r="AG385" i="2"/>
  <c r="AG494" i="2"/>
  <c r="AG587" i="2"/>
  <c r="AG682" i="2"/>
  <c r="AG320" i="2"/>
  <c r="AG303" i="2"/>
  <c r="AG235" i="2"/>
  <c r="AG153" i="2"/>
  <c r="AG610" i="2"/>
  <c r="AG214" i="2"/>
  <c r="AG104" i="2"/>
  <c r="AG345" i="2"/>
  <c r="AG487" i="2"/>
  <c r="AG687" i="2"/>
  <c r="AG748" i="2"/>
  <c r="AG793" i="2"/>
  <c r="AG55" i="2"/>
  <c r="AG42" i="2"/>
  <c r="AG359" i="2"/>
  <c r="AG84" i="2"/>
  <c r="AG28" i="2"/>
  <c r="AG164" i="2"/>
  <c r="AG415" i="2"/>
  <c r="AG151" i="2"/>
  <c r="AG542" i="2"/>
  <c r="AG191" i="2"/>
  <c r="AG439" i="2"/>
  <c r="AG740" i="2"/>
  <c r="AG706" i="2"/>
  <c r="AG312" i="2"/>
  <c r="AG374" i="2"/>
  <c r="AG5" i="2"/>
  <c r="AG693" i="2"/>
  <c r="AG642" i="2"/>
  <c r="AG314" i="2"/>
  <c r="AG50" i="2"/>
  <c r="AG145" i="2"/>
  <c r="AG229" i="2"/>
  <c r="AG639" i="2"/>
  <c r="AG317" i="2"/>
  <c r="AG107" i="2"/>
  <c r="AG528" i="2"/>
  <c r="AG43" i="2"/>
  <c r="AG601" i="2"/>
  <c r="AG14" i="2"/>
  <c r="AG94" i="2"/>
  <c r="AG500" i="2"/>
  <c r="AG536" i="2"/>
  <c r="AG411" i="2"/>
  <c r="AG175" i="2"/>
  <c r="AG493" i="2"/>
  <c r="AG27" i="2"/>
  <c r="AG626" i="2"/>
  <c r="AG507" i="2"/>
  <c r="AG120" i="2"/>
  <c r="AG259" i="2"/>
  <c r="AG560" i="2"/>
  <c r="AG406" i="2"/>
  <c r="AG99" i="2"/>
  <c r="AG344" i="2"/>
  <c r="AG72" i="2"/>
  <c r="AG538" i="2"/>
  <c r="AG435" i="2"/>
  <c r="AG762" i="2"/>
  <c r="AG474" i="2"/>
  <c r="AG652" i="2"/>
  <c r="AG613" i="2"/>
  <c r="AG720" i="2"/>
  <c r="AG178" i="2"/>
  <c r="AG370" i="2"/>
  <c r="AG205" i="2"/>
  <c r="AG686" i="2"/>
  <c r="AG754" i="2"/>
  <c r="AG609" i="2"/>
  <c r="AG97" i="2"/>
  <c r="AG741" i="2"/>
  <c r="AG337" i="2"/>
  <c r="AG210" i="2"/>
  <c r="AG392" i="2"/>
  <c r="AG365" i="2"/>
  <c r="AG478" i="2"/>
  <c r="AG391" i="2"/>
  <c r="AG558" i="2"/>
  <c r="AG672" i="2"/>
  <c r="AG234" i="2"/>
  <c r="AG658" i="2"/>
  <c r="AG54" i="2"/>
  <c r="AG664" i="2"/>
  <c r="AG520" i="2"/>
  <c r="AG336" i="2"/>
  <c r="AG395" i="2"/>
  <c r="AG315" i="2"/>
  <c r="AG742" i="2"/>
  <c r="AG575" i="2"/>
  <c r="AG537" i="2"/>
  <c r="AG676" i="2"/>
  <c r="AG577" i="2"/>
  <c r="AG187" i="2"/>
  <c r="AG173" i="2"/>
  <c r="AG636" i="2"/>
  <c r="AG360" i="2"/>
  <c r="AG172" i="2"/>
  <c r="AG149" i="2"/>
  <c r="AG454" i="2"/>
  <c r="AG747" i="2"/>
  <c r="AG783" i="2"/>
  <c r="AG433" i="2"/>
  <c r="AG716" i="2"/>
  <c r="AG202" i="2"/>
  <c r="AG115" i="2"/>
  <c r="AG760" i="2"/>
  <c r="AG100" i="2"/>
  <c r="AG614" i="2"/>
  <c r="AG22" i="2"/>
  <c r="AG274" i="2"/>
  <c r="AG293" i="2"/>
  <c r="AG723" i="2"/>
  <c r="AG204" i="2"/>
  <c r="AG117" i="2"/>
  <c r="AG71" i="2"/>
  <c r="AG68" i="2"/>
  <c r="AG625" i="2"/>
  <c r="AG364" i="2"/>
  <c r="AG401" i="2"/>
  <c r="AG431" i="2"/>
  <c r="AG59" i="2"/>
  <c r="AG715" i="2"/>
  <c r="AG619" i="2"/>
  <c r="AG656" i="2"/>
  <c r="AG143" i="2"/>
  <c r="AG171" i="2"/>
  <c r="AG339" i="2"/>
  <c r="AG381" i="2"/>
  <c r="AG78" i="2"/>
  <c r="AG782" i="2"/>
  <c r="AG269" i="2"/>
  <c r="AG372" i="2"/>
  <c r="AG186" i="2"/>
  <c r="AG618" i="2"/>
  <c r="AG307" i="2"/>
  <c r="AG455" i="2"/>
  <c r="AG45" i="2"/>
  <c r="AG595" i="2"/>
  <c r="AG163" i="2"/>
  <c r="AG448" i="2"/>
  <c r="AG255" i="2"/>
  <c r="AG567" i="2"/>
  <c r="AG709" i="2"/>
  <c r="AG449" i="2"/>
  <c r="AG118" i="2"/>
  <c r="AG572" i="2"/>
  <c r="AG69" i="2"/>
  <c r="AG473" i="2"/>
  <c r="AG736" i="2"/>
  <c r="AG144" i="2"/>
  <c r="AG253" i="2"/>
  <c r="AG119" i="2"/>
  <c r="AG243" i="2"/>
  <c r="AG685" i="2"/>
  <c r="AG142" i="2"/>
  <c r="AG440" i="2"/>
  <c r="AG218" i="2"/>
  <c r="AG673" i="2"/>
  <c r="AG770" i="2"/>
  <c r="AG421" i="2"/>
  <c r="AG48" i="2"/>
  <c r="AG56" i="2"/>
  <c r="AG552" i="2"/>
  <c r="AG578" i="2"/>
  <c r="AG8" i="2"/>
  <c r="AG386" i="2"/>
  <c r="AG437" i="2"/>
  <c r="AG63" i="2"/>
  <c r="AG751" i="2"/>
  <c r="AG683" i="2"/>
  <c r="AG319" i="2"/>
  <c r="AG146" i="2"/>
  <c r="AG224" i="2"/>
  <c r="AG599" i="2"/>
  <c r="AG647" i="2"/>
  <c r="AG260" i="2"/>
  <c r="AG328" i="2"/>
  <c r="AG654" i="2"/>
  <c r="AG340" i="2"/>
  <c r="AG429" i="2"/>
  <c r="AG491" i="2"/>
  <c r="AG521" i="2"/>
  <c r="AG343" i="2"/>
  <c r="AG270" i="2"/>
  <c r="AG787" i="2"/>
  <c r="AG416" i="2"/>
  <c r="AG24" i="2"/>
  <c r="AG400" i="2"/>
  <c r="AG579" i="2"/>
  <c r="AG323" i="2"/>
  <c r="AG588" i="2"/>
  <c r="AG438" i="2"/>
  <c r="AG92" i="2"/>
  <c r="AG594" i="2"/>
  <c r="AG356" i="2"/>
  <c r="AG384" i="2"/>
  <c r="AG166" i="2"/>
  <c r="AG496" i="2"/>
  <c r="AG465" i="2"/>
  <c r="AG228" i="2"/>
  <c r="AG689" i="2"/>
  <c r="AG466" i="2"/>
  <c r="AG109" i="2"/>
  <c r="AG698" i="2"/>
  <c r="AG373" i="2"/>
  <c r="AG506" i="2"/>
  <c r="AG565" i="2"/>
  <c r="AG425" i="2"/>
  <c r="AG311" i="2"/>
  <c r="AG363" i="2"/>
  <c r="AG471" i="2"/>
  <c r="AG667" i="2"/>
  <c r="AG116" i="2"/>
  <c r="AG605" i="2"/>
  <c r="AG215" i="2"/>
  <c r="AG430" i="2"/>
  <c r="AG86" i="2"/>
  <c r="AG332" i="2"/>
  <c r="AG481" i="2"/>
  <c r="AG108" i="2"/>
  <c r="AG758" i="2"/>
  <c r="AG361" i="2"/>
  <c r="AG212" i="2"/>
  <c r="AG660" i="2"/>
  <c r="AG767" i="2"/>
  <c r="AG290" i="2"/>
  <c r="AG482" i="2"/>
  <c r="AG225" i="2"/>
  <c r="AG334" i="2"/>
  <c r="AG366" i="2"/>
  <c r="AG432" i="2"/>
  <c r="AG79" i="2"/>
  <c r="AG129" i="2"/>
  <c r="AG31" i="2"/>
  <c r="AG707" i="2"/>
  <c r="AG671" i="2"/>
  <c r="AG781" i="2"/>
  <c r="AG640" i="2"/>
  <c r="AG105" i="2"/>
  <c r="AG761" i="2"/>
  <c r="AG696" i="2"/>
  <c r="AG582" i="2"/>
  <c r="AG532" i="2"/>
  <c r="AG633" i="2"/>
  <c r="AG545" i="2"/>
  <c r="AG460" i="2"/>
  <c r="AG548" i="2"/>
  <c r="AG533" i="2"/>
  <c r="AG593" i="2"/>
  <c r="AG19" i="2"/>
  <c r="AG170" i="2"/>
  <c r="AG768" i="2"/>
  <c r="AG65" i="2"/>
  <c r="AG251" i="2"/>
  <c r="AG515" i="2"/>
  <c r="AG490" i="2"/>
  <c r="AG517" i="2"/>
  <c r="AG80" i="2"/>
  <c r="AG102" i="2"/>
  <c r="AG188" i="2"/>
  <c r="AG581" i="2"/>
  <c r="AG201" i="2"/>
  <c r="AG488" i="2"/>
  <c r="AG397" i="2"/>
  <c r="AG638" i="2"/>
  <c r="AG495" i="2"/>
  <c r="AG211" i="2"/>
  <c r="AG584" i="2"/>
  <c r="AG554" i="2"/>
  <c r="AG456" i="2"/>
  <c r="AG294" i="2"/>
  <c r="AG608" i="2"/>
  <c r="AG746" i="2"/>
  <c r="AG450" i="2"/>
  <c r="AG257" i="2"/>
  <c r="AG198" i="2"/>
  <c r="AG53" i="2"/>
  <c r="AG123" i="2"/>
  <c r="AG749" i="2"/>
  <c r="AG15" i="2"/>
  <c r="AG744" i="2"/>
  <c r="AG489" i="2"/>
  <c r="AG753" i="2"/>
  <c r="AG645" i="2"/>
  <c r="AG25" i="2"/>
  <c r="AG60" i="2"/>
  <c r="AG278" i="2"/>
  <c r="AG442" i="2"/>
  <c r="AG750" i="2"/>
  <c r="AG445" i="2"/>
  <c r="AG140" i="2"/>
  <c r="AG358" i="2"/>
  <c r="AG628" i="2"/>
  <c r="AG712" i="2"/>
  <c r="AG192" i="2"/>
  <c r="AG555" i="2"/>
  <c r="AG511" i="2"/>
  <c r="AG763" i="2"/>
  <c r="AG30" i="2"/>
  <c r="AG23" i="2"/>
  <c r="AG62" i="2"/>
  <c r="AG82" i="2"/>
  <c r="AG231" i="2"/>
  <c r="AG298" i="2"/>
  <c r="AG284" i="2"/>
  <c r="AG564" i="2"/>
  <c r="AG37" i="2"/>
  <c r="AG232" i="2"/>
  <c r="AG110" i="2"/>
  <c r="AG283" i="2"/>
  <c r="AG85" i="2"/>
  <c r="AG162" i="2"/>
  <c r="AG514" i="2"/>
  <c r="AG245" i="2"/>
  <c r="AG675" i="2"/>
  <c r="AG475" i="2"/>
  <c r="AG199" i="2"/>
  <c r="AG657" i="2"/>
  <c r="AG262" i="2"/>
  <c r="AG526" i="2"/>
  <c r="AG786" i="2"/>
  <c r="AG757" i="2"/>
  <c r="AG281" i="2"/>
  <c r="AG583" i="2"/>
  <c r="AG428" i="2"/>
  <c r="AG503" i="2"/>
  <c r="AG436" i="2"/>
  <c r="AG383" i="2"/>
  <c r="AG727" i="2"/>
  <c r="AG11" i="2"/>
  <c r="AG621" i="2"/>
  <c r="AG461" i="2"/>
  <c r="AG88" i="2"/>
  <c r="AG519" i="2"/>
  <c r="AG590" i="2"/>
  <c r="AG463" i="2"/>
  <c r="AG160" i="2"/>
  <c r="AG602" i="2"/>
  <c r="AG422" i="2"/>
  <c r="AG90" i="2"/>
  <c r="AG288" i="2"/>
  <c r="AG661" i="2"/>
  <c r="AG518" i="2"/>
  <c r="AG408" i="2"/>
  <c r="AG38" i="2"/>
  <c r="AG699" i="2"/>
  <c r="AG711" i="2"/>
  <c r="AG769" i="2"/>
  <c r="AG216" i="2"/>
  <c r="AG89" i="2"/>
  <c r="AG375" i="2"/>
  <c r="AG113" i="2"/>
  <c r="AG200" i="2"/>
  <c r="AG213" i="2"/>
  <c r="AG535" i="2"/>
  <c r="AG668" i="2"/>
  <c r="AG150" i="2"/>
  <c r="AG147" i="2"/>
  <c r="AG627" i="2"/>
  <c r="AG301" i="2"/>
  <c r="AG756" i="2"/>
  <c r="AG389" i="2"/>
  <c r="AG285" i="2"/>
  <c r="AG184" i="2"/>
  <c r="AG378" i="2"/>
  <c r="AG367" i="2"/>
  <c r="AG136" i="2"/>
  <c r="AG350" i="2"/>
  <c r="AG413" i="2"/>
  <c r="AG570" i="2"/>
  <c r="AG730" i="2"/>
  <c r="AG441" i="2"/>
  <c r="AG752" i="2"/>
  <c r="AG126" i="2"/>
  <c r="AG321" i="2"/>
  <c r="AG261" i="2"/>
  <c r="AG161" i="2"/>
  <c r="AG597" i="2"/>
  <c r="AG49" i="2"/>
  <c r="AG790" i="2"/>
  <c r="AG418" i="2"/>
  <c r="AG41" i="2"/>
  <c r="AG562" i="2"/>
  <c r="AG467" i="2"/>
  <c r="AG794" i="2"/>
  <c r="AG486" i="2"/>
  <c r="AG122" i="2"/>
  <c r="AG414" i="2"/>
  <c r="AG722" i="2"/>
  <c r="AG434" i="2"/>
  <c r="AG649" i="2"/>
  <c r="AG83" i="2"/>
  <c r="AG221" i="2"/>
  <c r="AG612" i="2"/>
  <c r="AG697" i="2"/>
  <c r="AG775" i="2"/>
  <c r="AG91" i="2"/>
  <c r="AG704" i="2"/>
  <c r="AG444" i="2"/>
  <c r="AG721" i="2"/>
  <c r="AG404" i="2"/>
  <c r="AG669" i="2"/>
  <c r="AG148" i="2"/>
  <c r="AG6" i="2"/>
  <c r="AG32" i="2"/>
  <c r="AG7" i="2"/>
  <c r="AG276" i="2"/>
  <c r="AG219" i="2"/>
  <c r="AG586" i="2"/>
  <c r="AG300" i="2"/>
  <c r="AG637" i="2"/>
  <c r="AG387" i="2"/>
  <c r="AG788" i="2"/>
  <c r="AG569" i="2"/>
  <c r="AG141" i="2"/>
  <c r="AG338" i="2"/>
  <c r="AG52" i="2"/>
  <c r="AG377" i="2"/>
  <c r="AG410" i="2"/>
  <c r="AG103" i="2"/>
  <c r="AG508" i="2"/>
  <c r="AG764" i="2"/>
  <c r="AG20" i="2"/>
  <c r="AG622" i="2"/>
  <c r="AG513" i="2"/>
  <c r="AG692" i="2"/>
  <c r="AG209" i="2"/>
  <c r="AG167" i="2"/>
  <c r="AG87" i="2"/>
  <c r="AG424" i="2"/>
  <c r="AG132" i="2"/>
  <c r="AG357" i="2"/>
  <c r="AG453" i="2"/>
  <c r="AG563" i="2"/>
  <c r="AG67" i="2"/>
  <c r="AG158" i="2"/>
  <c r="AG36" i="2"/>
  <c r="AG165" i="2"/>
  <c r="AG659" i="2"/>
  <c r="AG256" i="2"/>
  <c r="AG585" i="2"/>
  <c r="AG459" i="2"/>
  <c r="AG368" i="2"/>
  <c r="AG641" i="2"/>
  <c r="AG534" i="2"/>
  <c r="AG516" i="2"/>
  <c r="AG76" i="2"/>
  <c r="AG124" i="2"/>
  <c r="AG739" i="2"/>
  <c r="AG412" i="2"/>
  <c r="AG574" i="2"/>
  <c r="AG464" i="2"/>
  <c r="AG674" i="2"/>
  <c r="AG611" i="2"/>
  <c r="AG81" i="2"/>
  <c r="AG18" i="2"/>
  <c r="AG670" i="2"/>
  <c r="AG21" i="2"/>
  <c r="AG522" i="2"/>
  <c r="AG371" i="2"/>
  <c r="AG714" i="2"/>
  <c r="AG291" i="2"/>
  <c r="AG710" i="2"/>
  <c r="AG607" i="2"/>
  <c r="AG728" i="2"/>
  <c r="AG420" i="2"/>
  <c r="AG603" i="2"/>
  <c r="AG458" i="2"/>
  <c r="AG267" i="2"/>
  <c r="AG484" i="2"/>
  <c r="AG351" i="2"/>
  <c r="AG792" i="2"/>
  <c r="AG114" i="2"/>
  <c r="AG346" i="2"/>
  <c r="AG666" i="2"/>
  <c r="AG398" i="2"/>
  <c r="AG16" i="2"/>
  <c r="AG509" i="2"/>
  <c r="AG462" i="2"/>
  <c r="AG236" i="2"/>
  <c r="AG227" i="2"/>
  <c r="AG349" i="2"/>
  <c r="AG423" i="2"/>
  <c r="AG380" i="2"/>
  <c r="AG789" i="2"/>
  <c r="AG310" i="2"/>
  <c r="AG531" i="2"/>
  <c r="AG403" i="2"/>
  <c r="AG112" i="2"/>
  <c r="C131" i="6847"/>
  <c r="J6" i="7019" s="1"/>
  <c r="L34" i="6999"/>
  <c r="P25" i="7034"/>
  <c r="Q30" i="7031"/>
  <c r="P20" i="7051"/>
  <c r="AD37" i="7041"/>
  <c r="J6" i="7049"/>
  <c r="P8" i="7033"/>
  <c r="C132" i="6847" l="1"/>
  <c r="Q63" i="7031" s="1"/>
  <c r="AT5" i="7074"/>
  <c r="L37" i="7055"/>
  <c r="P9" i="7034"/>
  <c r="Q14" i="7031"/>
  <c r="L35" i="6999"/>
  <c r="AF73" i="2"/>
  <c r="AF61" i="2"/>
  <c r="J8" i="7049"/>
  <c r="L14" i="7055"/>
  <c r="K26" i="7052"/>
  <c r="R14" i="7021"/>
  <c r="C133" i="6847" l="1"/>
  <c r="L36" i="6999"/>
  <c r="R20" i="7021"/>
  <c r="C134" i="6847" l="1"/>
  <c r="Q4" i="7030" s="1"/>
  <c r="AT32" i="7074"/>
  <c r="L37" i="6999"/>
  <c r="P21" i="7034"/>
  <c r="P18" i="7051"/>
  <c r="L29" i="7055"/>
  <c r="C135" i="6847" l="1"/>
  <c r="AT6" i="7073"/>
  <c r="M4" i="7076"/>
  <c r="K2" i="6998"/>
  <c r="F34" i="2"/>
  <c r="F25" i="2"/>
  <c r="F19" i="2"/>
  <c r="F20" i="2"/>
  <c r="F61" i="2"/>
  <c r="F16" i="2"/>
  <c r="F160" i="2"/>
  <c r="F45" i="2"/>
  <c r="F41" i="2"/>
  <c r="F40" i="2"/>
  <c r="F8" i="7079" l="1"/>
  <c r="F9" i="7079"/>
  <c r="F5" i="7079"/>
  <c r="F3" i="7079"/>
  <c r="F4" i="7079"/>
  <c r="AE8" i="7079"/>
  <c r="C136" i="6847"/>
  <c r="Q12" i="7030" s="1"/>
  <c r="P6" i="7050"/>
  <c r="N5" i="7040"/>
  <c r="K7" i="6998"/>
  <c r="F32" i="7079" s="1"/>
  <c r="J3" i="7049"/>
  <c r="AT12" i="7061"/>
  <c r="C137" i="6847" l="1"/>
  <c r="K8" i="6998"/>
  <c r="AT8" i="7059"/>
  <c r="F16" i="7079" l="1"/>
  <c r="C138" i="6847"/>
  <c r="Q6" i="7080"/>
  <c r="K9" i="6998"/>
  <c r="F25" i="7079" s="1"/>
  <c r="C139" i="6847" l="1"/>
  <c r="Q5" i="7031" s="1"/>
  <c r="L9" i="7054"/>
  <c r="P7" i="7035"/>
  <c r="K10" i="6998"/>
  <c r="F48" i="7079" s="1"/>
  <c r="F77" i="7079" l="1"/>
  <c r="F31" i="7079"/>
  <c r="F67" i="7079"/>
  <c r="F12" i="7079"/>
  <c r="F51" i="7079"/>
  <c r="F43" i="7079"/>
  <c r="F76" i="7079"/>
  <c r="F10" i="7079"/>
  <c r="F70" i="7079"/>
  <c r="F46" i="7079"/>
  <c r="C140" i="6847"/>
  <c r="J3" i="7000"/>
  <c r="R6" i="7021"/>
  <c r="L7" i="7055"/>
  <c r="M4" i="7045"/>
  <c r="P3" i="7033"/>
  <c r="Z42" i="2" l="1"/>
  <c r="C141" i="6847"/>
  <c r="U2" i="7082"/>
  <c r="N2" i="7063"/>
  <c r="H12" i="2" s="1"/>
  <c r="AT4" i="7004"/>
  <c r="J4" i="7000"/>
  <c r="I4" i="7043"/>
  <c r="Q3" i="7031"/>
  <c r="J4" i="7049"/>
  <c r="AD4" i="7041"/>
  <c r="P3" i="7034"/>
  <c r="AT7" i="7061"/>
  <c r="K4" i="7052"/>
  <c r="L11" i="2"/>
  <c r="L6" i="2"/>
  <c r="L42" i="2"/>
  <c r="AT10" i="7059"/>
  <c r="N8" i="2" l="1"/>
  <c r="N12" i="2"/>
  <c r="N42" i="2"/>
  <c r="N6" i="2"/>
  <c r="N3" i="2"/>
  <c r="C142" i="6847"/>
  <c r="AO15" i="7066"/>
  <c r="J16" i="7049"/>
  <c r="L25" i="7055"/>
  <c r="AT9" i="7061"/>
  <c r="J6" i="7000"/>
  <c r="Z13" i="2" s="1"/>
  <c r="Z67" i="2"/>
  <c r="G12" i="2"/>
  <c r="Z12" i="2"/>
  <c r="K15" i="2"/>
  <c r="K8" i="2"/>
  <c r="K19" i="2"/>
  <c r="K9" i="2"/>
  <c r="K5" i="2"/>
  <c r="K4" i="2"/>
  <c r="K6" i="2"/>
  <c r="K25" i="2"/>
  <c r="K12" i="2"/>
  <c r="K10" i="2"/>
  <c r="K30" i="2"/>
  <c r="K67" i="2"/>
  <c r="E12" i="6892"/>
  <c r="D12" i="6892" s="1"/>
  <c r="E6" i="6892"/>
  <c r="Z53" i="2" l="1"/>
  <c r="C143" i="6847"/>
  <c r="J9" i="7000"/>
  <c r="Z71" i="2"/>
  <c r="P5" i="7050"/>
  <c r="Z205" i="2" l="1"/>
  <c r="C144" i="6847"/>
  <c r="DE16" i="7089" s="1"/>
  <c r="J10" i="7000"/>
  <c r="Z209" i="2" s="1"/>
  <c r="I6" i="7042"/>
  <c r="N4" i="7040"/>
  <c r="AI18" i="7058"/>
  <c r="Z33" i="2" l="1"/>
  <c r="C145" i="6847"/>
  <c r="AO33" i="7066"/>
  <c r="J12" i="7000"/>
  <c r="Z89" i="2" s="1"/>
  <c r="AI6" i="7058"/>
  <c r="C146" i="6847" l="1"/>
  <c r="P7" i="7033"/>
  <c r="J13" i="7000"/>
  <c r="AI23" i="7058"/>
  <c r="C147" i="6847" l="1"/>
  <c r="J14" i="7000"/>
  <c r="Z66" i="2" s="1"/>
  <c r="Z176" i="2" l="1"/>
  <c r="Z391" i="2"/>
  <c r="Z70" i="2"/>
  <c r="Z14" i="2"/>
  <c r="Z401" i="2"/>
  <c r="Z345" i="2"/>
  <c r="Z39" i="2"/>
  <c r="Z55" i="2"/>
  <c r="Z41" i="2"/>
  <c r="Z136" i="2"/>
  <c r="Z44" i="2"/>
  <c r="Z50" i="2"/>
  <c r="Z38" i="2"/>
  <c r="Z268" i="2"/>
  <c r="Z7" i="2"/>
  <c r="Z9" i="2"/>
  <c r="Z30" i="2"/>
  <c r="Z418" i="2"/>
  <c r="Z197" i="2"/>
  <c r="Z22" i="2"/>
  <c r="Z23" i="2"/>
  <c r="Z43" i="2"/>
  <c r="Z378" i="2"/>
  <c r="Z15" i="2"/>
  <c r="Z118" i="2"/>
  <c r="Z48" i="2"/>
  <c r="Z4" i="2"/>
  <c r="Z37" i="2"/>
  <c r="Z364" i="2"/>
  <c r="Z97" i="2"/>
  <c r="Z179" i="2"/>
  <c r="Z280" i="2"/>
  <c r="Z34" i="2"/>
  <c r="Z73" i="2"/>
  <c r="Z180" i="2"/>
  <c r="Z333" i="2"/>
  <c r="Z49" i="2"/>
  <c r="Z58" i="2"/>
  <c r="Z21" i="2"/>
  <c r="Z427" i="2"/>
  <c r="Z16" i="2"/>
  <c r="Z400" i="2"/>
  <c r="Z79" i="2"/>
  <c r="Z105" i="2"/>
  <c r="Z210" i="2"/>
  <c r="Z88" i="2"/>
  <c r="Z160" i="2"/>
  <c r="Z24" i="2"/>
  <c r="Z72" i="2"/>
  <c r="Z3" i="2"/>
  <c r="Z46" i="2"/>
  <c r="Z86" i="2"/>
  <c r="Z419" i="2"/>
  <c r="Z279" i="2"/>
  <c r="Z40" i="2"/>
  <c r="Z415" i="2"/>
  <c r="Z92" i="2"/>
  <c r="Z32" i="2"/>
  <c r="Z107" i="2"/>
  <c r="Z85" i="2"/>
  <c r="Z417" i="2"/>
  <c r="Z84" i="2"/>
  <c r="Z25" i="2"/>
  <c r="Z146" i="2"/>
  <c r="Z26" i="2"/>
  <c r="Z54" i="2"/>
  <c r="Z52" i="2"/>
  <c r="Z108" i="2"/>
  <c r="Z77" i="2"/>
  <c r="Z18" i="2"/>
  <c r="Z51" i="2"/>
  <c r="Z10" i="2"/>
  <c r="Z17" i="2"/>
  <c r="Z154" i="2"/>
  <c r="Z45" i="2"/>
  <c r="Z57" i="2"/>
  <c r="Z29" i="2"/>
  <c r="Z47" i="2"/>
  <c r="Z133" i="2"/>
  <c r="Z220" i="2"/>
  <c r="Z61" i="2"/>
  <c r="Z174" i="2"/>
  <c r="Z36" i="2"/>
  <c r="Z93" i="2"/>
  <c r="Z264" i="2"/>
  <c r="Z8" i="2"/>
  <c r="Z339" i="2"/>
  <c r="Z340" i="2"/>
  <c r="Z19" i="2"/>
  <c r="Z59" i="2"/>
  <c r="Z420" i="2"/>
  <c r="Z64" i="2"/>
  <c r="Z20" i="2"/>
  <c r="Z367" i="2"/>
  <c r="Z31" i="2"/>
  <c r="Z75" i="2"/>
  <c r="C148" i="6847"/>
  <c r="DE7" i="7087" s="1"/>
  <c r="J3" i="7001"/>
  <c r="Z74" i="2"/>
  <c r="Z143" i="2"/>
  <c r="Z168" i="2"/>
  <c r="Z6" i="2"/>
  <c r="Z98" i="2"/>
  <c r="Z152" i="2"/>
  <c r="Z106" i="2"/>
  <c r="Z175" i="2"/>
  <c r="Z416" i="2"/>
  <c r="Z83" i="2"/>
  <c r="Z56" i="2"/>
  <c r="Z11" i="2"/>
  <c r="Z90" i="2"/>
  <c r="Z187" i="2"/>
  <c r="Z5" i="2"/>
  <c r="Z27" i="2"/>
  <c r="Z201" i="2"/>
  <c r="Z68" i="2"/>
  <c r="Z489" i="2"/>
  <c r="AI29" i="7058"/>
  <c r="M6" i="7079" l="1"/>
  <c r="H24" i="6892"/>
  <c r="G24" i="6892" s="1"/>
  <c r="C24" i="6892" s="1"/>
  <c r="Z67" i="7079"/>
  <c r="Z8" i="7079"/>
  <c r="Z31" i="7079"/>
  <c r="Z76" i="7079"/>
  <c r="Z32" i="7079"/>
  <c r="Z4" i="7079"/>
  <c r="Z9" i="7079"/>
  <c r="Z25" i="7079"/>
  <c r="Z51" i="7079"/>
  <c r="Z16" i="7079"/>
  <c r="Z70" i="7079"/>
  <c r="Z10" i="7079"/>
  <c r="Z3" i="7079"/>
  <c r="Z12" i="7079"/>
  <c r="Z5" i="7079"/>
  <c r="Z77" i="7079"/>
  <c r="Z46" i="7079"/>
  <c r="Z43" i="7079"/>
  <c r="Z48" i="7079"/>
  <c r="Z44" i="7079"/>
  <c r="C149" i="6847"/>
  <c r="R4" i="7086"/>
  <c r="AI13" i="7084"/>
  <c r="O3" i="7064"/>
  <c r="DE9" i="7087" l="1"/>
  <c r="T4" i="7091"/>
  <c r="L6" i="7079"/>
  <c r="L3" i="7079"/>
  <c r="C150" i="6847"/>
  <c r="AT7" i="7083"/>
  <c r="AI8" i="7069"/>
  <c r="AO7" i="7065"/>
  <c r="AT4" i="7059"/>
  <c r="K4" i="7053"/>
  <c r="O4" i="7064"/>
  <c r="AI28" i="7058"/>
  <c r="C151" i="6847" l="1"/>
  <c r="O5" i="7064"/>
  <c r="AT6" i="7004"/>
  <c r="C152" i="6847" l="1"/>
  <c r="O6" i="7064"/>
  <c r="F6" i="6892"/>
  <c r="D6" i="6892" s="1"/>
  <c r="C153" i="6847" l="1"/>
  <c r="DE13" i="7089" s="1"/>
  <c r="O10" i="7064"/>
  <c r="AO10" i="7066"/>
  <c r="N3" i="7063"/>
  <c r="AT19" i="7061"/>
  <c r="K3" i="7052"/>
  <c r="L8" i="7055"/>
  <c r="R12" i="7021"/>
  <c r="K7" i="7017"/>
  <c r="AT11" i="7004"/>
  <c r="M17" i="2" l="1"/>
  <c r="M10" i="2"/>
  <c r="M26" i="2"/>
  <c r="M8" i="2"/>
  <c r="M22" i="2"/>
  <c r="M89" i="2"/>
  <c r="M47" i="2"/>
  <c r="M28" i="2"/>
  <c r="M14" i="2"/>
  <c r="C154" i="6847"/>
  <c r="AI14" i="7071"/>
  <c r="N6" i="7063"/>
  <c r="H28" i="2" s="1"/>
  <c r="M13" i="7012"/>
  <c r="AO12" i="7066"/>
  <c r="N15" i="7038"/>
  <c r="AT28" i="7061"/>
  <c r="K14" i="7052"/>
  <c r="K8" i="7017"/>
  <c r="J28" i="2" s="1"/>
  <c r="J72" i="2"/>
  <c r="H6" i="2"/>
  <c r="H7" i="2"/>
  <c r="H4" i="2"/>
  <c r="AT13" i="7004"/>
  <c r="J32" i="2" l="1"/>
  <c r="J6" i="2"/>
  <c r="I28" i="2"/>
  <c r="I17" i="2"/>
  <c r="I47" i="2"/>
  <c r="I13" i="2"/>
  <c r="I45" i="2"/>
  <c r="I26" i="2"/>
  <c r="J29" i="2"/>
  <c r="J9" i="2"/>
  <c r="C155" i="6847"/>
  <c r="AI115" i="7085"/>
  <c r="AI27" i="7071"/>
  <c r="N12" i="7063"/>
  <c r="AT14" i="7004"/>
  <c r="C156" i="6847" l="1"/>
  <c r="N14" i="7063"/>
  <c r="AI15" i="7085"/>
  <c r="AT18" i="7004"/>
  <c r="C157" i="6847" l="1"/>
  <c r="AI12" i="7071"/>
  <c r="AT38" i="7004"/>
  <c r="K22" i="7052"/>
  <c r="AD32" i="7041"/>
  <c r="AT65" i="7061"/>
  <c r="AT15" i="7061"/>
  <c r="DE24" i="7089" l="1"/>
  <c r="C158" i="6847"/>
  <c r="C159" i="6847" s="1"/>
  <c r="C160" i="6847" s="1"/>
  <c r="AI18" i="7071"/>
  <c r="AO27" i="7066"/>
  <c r="K35" i="7052"/>
  <c r="AT49" i="7061"/>
  <c r="N22" i="7063"/>
  <c r="AT23" i="7004"/>
  <c r="C161" i="6847" l="1"/>
  <c r="C162" i="6847" s="1"/>
  <c r="T6" i="7091"/>
  <c r="C163" i="6847"/>
  <c r="N30" i="7063"/>
  <c r="N20" i="7063"/>
  <c r="AT25" i="7004"/>
  <c r="C164" i="6847" l="1"/>
  <c r="N36" i="7063"/>
  <c r="K30" i="7052"/>
  <c r="K19" i="7017"/>
  <c r="N10" i="7038"/>
  <c r="AT31" i="7061"/>
  <c r="AT26" i="7004"/>
  <c r="C165" i="6847" l="1"/>
  <c r="N38" i="7063"/>
  <c r="C166" i="6847" l="1"/>
  <c r="N40" i="7063"/>
  <c r="AO19" i="7066"/>
  <c r="N7" i="7063"/>
  <c r="AT32" i="7061"/>
  <c r="C167" i="6847" l="1"/>
  <c r="N41" i="7063"/>
  <c r="H9" i="2"/>
  <c r="H5" i="2"/>
  <c r="H32" i="2"/>
  <c r="C168" i="6847" l="1"/>
  <c r="N42" i="7063"/>
  <c r="AI33" i="7062"/>
  <c r="AT31" i="7004"/>
  <c r="C169" i="6847" l="1"/>
  <c r="N43" i="7063"/>
  <c r="AT37" i="7061"/>
  <c r="AT32" i="7004"/>
  <c r="C170" i="6847" l="1"/>
  <c r="N44" i="7063"/>
  <c r="N15" i="7063"/>
  <c r="AT34" i="7004"/>
  <c r="C171" i="6847" l="1"/>
  <c r="N45" i="7063"/>
  <c r="K34" i="7052"/>
  <c r="AT62" i="7061"/>
  <c r="C172" i="6847" l="1"/>
  <c r="N46" i="7063"/>
  <c r="C173" i="6847" l="1"/>
  <c r="AT3" i="7073"/>
  <c r="AT41" i="7061"/>
  <c r="AC5" i="7079" l="1"/>
  <c r="AC45" i="7079"/>
  <c r="AC8" i="7079"/>
  <c r="AC4" i="7079"/>
  <c r="C174" i="6847"/>
  <c r="AT7" i="7073"/>
  <c r="C175" i="6847" l="1"/>
  <c r="AT8" i="7073"/>
  <c r="AC32" i="7079" s="1"/>
  <c r="AC60" i="7079"/>
  <c r="AC30" i="7079" l="1"/>
  <c r="AC23" i="7079"/>
  <c r="AC26" i="7079"/>
  <c r="AC33" i="7079"/>
  <c r="AC73" i="7079"/>
  <c r="AC68" i="7079"/>
  <c r="AC16" i="7079"/>
  <c r="AC77" i="7079"/>
  <c r="AC81" i="7079"/>
  <c r="AC55" i="7079"/>
  <c r="AC78" i="7079"/>
  <c r="AC53" i="7079"/>
  <c r="AC18" i="7079"/>
  <c r="AC43" i="7079"/>
  <c r="AC14" i="7079"/>
  <c r="AC11" i="7079"/>
  <c r="AC72" i="7079"/>
  <c r="AC57" i="7079"/>
  <c r="AC13" i="7079"/>
  <c r="AC6" i="7079"/>
  <c r="AC75" i="7079"/>
  <c r="AC49" i="7079"/>
  <c r="AC41" i="7079"/>
  <c r="AC56" i="7079"/>
  <c r="AC71" i="7079"/>
  <c r="AC48" i="7079"/>
  <c r="AC39" i="7079"/>
  <c r="AC50" i="7079"/>
  <c r="AC15" i="7079"/>
  <c r="C176" i="6847"/>
  <c r="AT4" i="7074"/>
  <c r="L16" i="7055"/>
  <c r="AD5" i="7041"/>
  <c r="M6" i="7045"/>
  <c r="AC63" i="7079"/>
  <c r="AC25" i="7079"/>
  <c r="AC17" i="7079"/>
  <c r="AC82" i="7079"/>
  <c r="AC66" i="7079"/>
  <c r="AC12" i="7079"/>
  <c r="AC40" i="7079"/>
  <c r="AC76" i="7079"/>
  <c r="AC44" i="7079"/>
  <c r="AC79" i="7079"/>
  <c r="AC67" i="7079"/>
  <c r="AC38" i="7079"/>
  <c r="AC34" i="7079"/>
  <c r="AC80" i="7079"/>
  <c r="AC37" i="7079"/>
  <c r="AC22" i="7079"/>
  <c r="AC20" i="7079"/>
  <c r="AC3" i="7079"/>
  <c r="AC59" i="7079"/>
  <c r="AC46" i="7079"/>
  <c r="AC27" i="7079"/>
  <c r="AC52" i="7079"/>
  <c r="AC64" i="7079"/>
  <c r="AC36" i="7079"/>
  <c r="AC21" i="7079"/>
  <c r="AC83" i="7079"/>
  <c r="AC54" i="7079"/>
  <c r="AC10" i="7079"/>
  <c r="AC84" i="7079"/>
  <c r="AC65" i="7079"/>
  <c r="AC47" i="7079"/>
  <c r="AC29" i="7079"/>
  <c r="AC61" i="7079"/>
  <c r="AC62" i="7079"/>
  <c r="AC58" i="7079"/>
  <c r="AC31" i="7079"/>
  <c r="AC74" i="7079"/>
  <c r="AC70" i="7079"/>
  <c r="AC42" i="7079"/>
  <c r="AC35" i="7079"/>
  <c r="AC19" i="7079"/>
  <c r="AC51" i="7079"/>
  <c r="AC9" i="7079"/>
  <c r="AC69" i="7079"/>
  <c r="AC24" i="7079"/>
  <c r="AC7" i="7079"/>
  <c r="AT45" i="7004"/>
  <c r="AC73" i="2" l="1"/>
  <c r="AC76" i="2"/>
  <c r="C177" i="6847"/>
  <c r="AT6" i="7074"/>
  <c r="AT46" i="7004"/>
  <c r="C178" i="6847" l="1"/>
  <c r="AT7" i="7074"/>
  <c r="AC173" i="2"/>
  <c r="AC177" i="2" l="1"/>
  <c r="C179" i="6847"/>
  <c r="AT8" i="7074"/>
  <c r="C180" i="6847" l="1"/>
  <c r="AT10" i="7074"/>
  <c r="AC183" i="2"/>
  <c r="AC54" i="2"/>
  <c r="AT51" i="7004"/>
  <c r="C181" i="6847" l="1"/>
  <c r="AT11" i="7074"/>
  <c r="AC185" i="2"/>
  <c r="AT52" i="7004"/>
  <c r="AC188" i="2" l="1"/>
  <c r="AC8" i="2"/>
  <c r="C182" i="6847"/>
  <c r="AT14" i="7074"/>
  <c r="AT53" i="7004"/>
  <c r="C183" i="6847" l="1"/>
  <c r="AT17" i="7074"/>
  <c r="AT78" i="7061"/>
  <c r="C184" i="6847" l="1"/>
  <c r="AT18" i="7074"/>
  <c r="C185" i="6847" l="1"/>
  <c r="AT22" i="7074"/>
  <c r="AT60" i="7004"/>
  <c r="C186" i="6847" l="1"/>
  <c r="AT25" i="7074"/>
  <c r="AO24" i="7066"/>
  <c r="M22" i="7077"/>
  <c r="L20" i="7055"/>
  <c r="M18" i="7045"/>
  <c r="P10" i="7034"/>
  <c r="P14" i="7051"/>
  <c r="K25" i="7052"/>
  <c r="C187" i="6847" l="1"/>
  <c r="AT27" i="7074"/>
  <c r="C188" i="6847" l="1"/>
  <c r="AT28" i="7074"/>
  <c r="Q5" i="7081"/>
  <c r="C189" i="6847" l="1"/>
  <c r="AT29" i="7074"/>
  <c r="C190" i="6847" l="1"/>
  <c r="Q59" i="7031" s="1"/>
  <c r="AT30" i="7074"/>
  <c r="C191" i="6847" l="1"/>
  <c r="AT31" i="7074"/>
  <c r="C192" i="6847" l="1"/>
  <c r="AT33" i="7074"/>
  <c r="C193" i="6847" l="1"/>
  <c r="BJ11" i="7088" s="1"/>
  <c r="AT34" i="7074"/>
  <c r="AC16" i="2" l="1"/>
  <c r="AC31" i="2"/>
  <c r="AC105" i="2"/>
  <c r="AC43" i="2"/>
  <c r="AC14" i="2"/>
  <c r="AC10" i="2"/>
  <c r="AC187" i="2"/>
  <c r="AC4" i="2"/>
  <c r="AC280" i="2"/>
  <c r="AC391" i="2"/>
  <c r="AC417" i="2"/>
  <c r="AC71" i="2"/>
  <c r="AC107" i="2"/>
  <c r="AC209" i="2"/>
  <c r="AC133" i="2"/>
  <c r="AC97" i="2"/>
  <c r="AC85" i="2"/>
  <c r="AC84" i="2"/>
  <c r="AC225" i="2"/>
  <c r="AC108" i="2"/>
  <c r="AC19" i="2"/>
  <c r="AC50" i="2"/>
  <c r="AC15" i="2"/>
  <c r="AC262" i="2"/>
  <c r="AC66" i="2"/>
  <c r="AC146" i="2"/>
  <c r="AC45" i="2"/>
  <c r="AC53" i="2"/>
  <c r="AC260" i="2"/>
  <c r="AC17" i="2"/>
  <c r="AC210" i="2"/>
  <c r="AC48" i="2"/>
  <c r="AC400" i="2"/>
  <c r="AC36" i="2"/>
  <c r="AC23" i="2"/>
  <c r="AC261" i="2"/>
  <c r="AC77" i="2"/>
  <c r="AC33" i="2"/>
  <c r="AC341" i="2"/>
  <c r="AC61" i="2"/>
  <c r="AC62" i="2"/>
  <c r="AC235" i="2"/>
  <c r="AC197" i="2"/>
  <c r="AC418" i="2"/>
  <c r="AC154" i="2"/>
  <c r="AC264" i="2"/>
  <c r="AC75" i="2"/>
  <c r="AC194" i="2"/>
  <c r="AC345" i="2"/>
  <c r="AC22" i="2"/>
  <c r="AC193" i="2"/>
  <c r="AC427" i="2"/>
  <c r="AC113" i="2"/>
  <c r="AC57" i="2"/>
  <c r="AC106" i="2"/>
  <c r="AC168" i="2"/>
  <c r="AC34" i="2"/>
  <c r="AC37" i="2"/>
  <c r="AC69" i="2"/>
  <c r="AC18" i="2"/>
  <c r="AC98" i="2"/>
  <c r="AC218" i="2"/>
  <c r="AC32" i="2"/>
  <c r="AC38" i="2"/>
  <c r="AC136" i="2"/>
  <c r="AC11" i="2"/>
  <c r="AC268" i="2"/>
  <c r="AC205" i="2"/>
  <c r="AC20" i="2"/>
  <c r="AC175" i="2"/>
  <c r="AC88" i="2"/>
  <c r="AC27" i="2"/>
  <c r="AC80" i="2"/>
  <c r="AC364" i="2"/>
  <c r="AC64" i="2"/>
  <c r="AC83" i="2"/>
  <c r="AC378" i="2"/>
  <c r="AC227" i="2"/>
  <c r="AC12" i="2"/>
  <c r="AC282" i="2"/>
  <c r="AC44" i="2"/>
  <c r="AC119" i="2"/>
  <c r="AC21" i="2"/>
  <c r="AC202" i="2"/>
  <c r="AC415" i="2"/>
  <c r="AC70" i="2"/>
  <c r="AC13" i="2"/>
  <c r="AC41" i="2"/>
  <c r="AC86" i="2"/>
  <c r="AC339" i="2"/>
  <c r="AC29" i="2"/>
  <c r="AC5" i="2"/>
  <c r="AC220" i="2"/>
  <c r="AC118" i="2"/>
  <c r="AC281" i="2"/>
  <c r="AC176" i="2"/>
  <c r="AC420" i="2"/>
  <c r="AC25" i="2"/>
  <c r="AC174" i="2"/>
  <c r="AC148" i="2"/>
  <c r="AC211" i="2"/>
  <c r="AC46" i="2"/>
  <c r="AC367" i="2"/>
  <c r="AC489" i="2"/>
  <c r="AC401" i="2"/>
  <c r="AC256" i="2"/>
  <c r="AC52" i="2"/>
  <c r="AC340" i="2"/>
  <c r="AC58" i="2"/>
  <c r="AC369" i="2"/>
  <c r="AC3" i="2"/>
  <c r="AC42" i="2"/>
  <c r="AC333" i="2"/>
  <c r="AC68" i="2"/>
  <c r="AC56" i="2"/>
  <c r="AC419" i="2"/>
  <c r="AC59" i="2"/>
  <c r="AC28" i="2"/>
  <c r="AC93" i="2"/>
  <c r="AC180" i="2"/>
  <c r="AC201" i="2"/>
  <c r="AC74" i="2"/>
  <c r="AC67" i="2"/>
  <c r="AC90" i="2"/>
  <c r="AC7" i="2"/>
  <c r="AC152" i="2"/>
  <c r="AC416" i="2"/>
  <c r="AC251" i="2"/>
  <c r="AC72" i="2"/>
  <c r="AC92" i="2"/>
  <c r="AC160" i="2"/>
  <c r="AC26" i="2"/>
  <c r="AC250" i="2"/>
  <c r="AC143" i="2"/>
  <c r="AC265" i="2"/>
  <c r="AC24" i="2"/>
  <c r="AC79" i="2"/>
  <c r="AC30" i="2"/>
  <c r="AC179" i="2"/>
  <c r="AC51" i="2"/>
  <c r="AC89" i="2"/>
  <c r="AC40" i="2"/>
  <c r="AC47" i="2"/>
  <c r="AC279" i="2"/>
  <c r="AC81" i="2"/>
  <c r="AC259" i="2"/>
  <c r="AC6" i="2"/>
  <c r="AC242" i="2"/>
  <c r="AC55" i="2"/>
  <c r="AC9" i="2"/>
  <c r="AC49" i="2"/>
  <c r="AC224" i="2"/>
  <c r="C194" i="6847"/>
  <c r="AI7" i="7069"/>
  <c r="M3" i="7013"/>
  <c r="I16" i="7079" l="1"/>
  <c r="I77" i="7079"/>
  <c r="I10" i="7079"/>
  <c r="I7" i="7079"/>
  <c r="I40" i="7079"/>
  <c r="I32" i="7079"/>
  <c r="I31" i="7079"/>
  <c r="I65" i="7079"/>
  <c r="I79" i="7079"/>
  <c r="I46" i="7079"/>
  <c r="I4" i="7079"/>
  <c r="I8" i="7079"/>
  <c r="I70" i="7079"/>
  <c r="I24" i="7079"/>
  <c r="I25" i="7079"/>
  <c r="I5" i="7079"/>
  <c r="I51" i="7079"/>
  <c r="I12" i="7079"/>
  <c r="I6" i="7079"/>
  <c r="I44" i="7079"/>
  <c r="I67" i="7079"/>
  <c r="I45" i="7079"/>
  <c r="I76" i="7079"/>
  <c r="I60" i="7079"/>
  <c r="I49" i="7079"/>
  <c r="I43" i="7079"/>
  <c r="I9" i="7079"/>
  <c r="I48" i="7079"/>
  <c r="C195" i="6847"/>
  <c r="Q39" i="7031" s="1"/>
  <c r="M19" i="7012"/>
  <c r="I65" i="2" s="1"/>
  <c r="C196" i="6847" l="1"/>
  <c r="C197" i="6847" s="1"/>
  <c r="M23" i="7077"/>
  <c r="M23" i="7012"/>
  <c r="K18" i="7017"/>
  <c r="AT25" i="7061"/>
  <c r="K12" i="7052"/>
  <c r="K17" i="7017"/>
  <c r="C198" i="6847" l="1"/>
  <c r="Q3" i="7081"/>
  <c r="AD36" i="7041"/>
  <c r="N16" i="7038"/>
  <c r="AD170" i="2" l="1"/>
  <c r="AD40" i="2"/>
  <c r="AD119" i="2"/>
  <c r="C199" i="6847"/>
  <c r="Q6" i="7081"/>
  <c r="AT89" i="7061"/>
  <c r="C200" i="6847" l="1"/>
  <c r="Q7" i="7081"/>
  <c r="AD91" i="2"/>
  <c r="C201" i="6847" l="1"/>
  <c r="Q8" i="7081"/>
  <c r="AD110" i="2" s="1"/>
  <c r="AD38" i="7041"/>
  <c r="AD192" i="2"/>
  <c r="AT88" i="7061"/>
  <c r="C202" i="6847" l="1"/>
  <c r="Q9" i="7081"/>
  <c r="AD40" i="7041"/>
  <c r="K12" i="7046"/>
  <c r="I37" i="7043"/>
  <c r="AD219" i="2" l="1"/>
  <c r="C203" i="6847"/>
  <c r="L19" i="7068"/>
  <c r="Q10" i="7081"/>
  <c r="AT102" i="7061"/>
  <c r="C204" i="6847" l="1"/>
  <c r="Q11" i="7081"/>
  <c r="AD247" i="2" l="1"/>
  <c r="C205" i="6847"/>
  <c r="Q12" i="7081"/>
  <c r="C206" i="6847" l="1"/>
  <c r="Q13" i="7081"/>
  <c r="AI8" i="7062"/>
  <c r="C207" i="6847" l="1"/>
  <c r="Q14" i="7081"/>
  <c r="AI9" i="7062"/>
  <c r="C208" i="6847" l="1"/>
  <c r="Q15" i="7081"/>
  <c r="AD58" i="2" l="1"/>
  <c r="AD242" i="2"/>
  <c r="AD75" i="2"/>
  <c r="AD152" i="2"/>
  <c r="AD7" i="2"/>
  <c r="AD22" i="2"/>
  <c r="AD89" i="2"/>
  <c r="AD401" i="2"/>
  <c r="AD259" i="2"/>
  <c r="AD83" i="2"/>
  <c r="AD218" i="2"/>
  <c r="AD31" i="2"/>
  <c r="AD417" i="2"/>
  <c r="AD133" i="2"/>
  <c r="AD45" i="2"/>
  <c r="AD419" i="2"/>
  <c r="AD11" i="2"/>
  <c r="AD76" i="2"/>
  <c r="AD378" i="2"/>
  <c r="AD168" i="2"/>
  <c r="AD6" i="2"/>
  <c r="AD66" i="2"/>
  <c r="AD179" i="2"/>
  <c r="AD264" i="2"/>
  <c r="AD279" i="2"/>
  <c r="AD77" i="2"/>
  <c r="AD197" i="2"/>
  <c r="AD225" i="2"/>
  <c r="AD20" i="2"/>
  <c r="AD50" i="2"/>
  <c r="AD15" i="2"/>
  <c r="AD84" i="2"/>
  <c r="AD280" i="2"/>
  <c r="AD37" i="2"/>
  <c r="AD13" i="2"/>
  <c r="AD265" i="2"/>
  <c r="AD246" i="2"/>
  <c r="AD10" i="2"/>
  <c r="AD16" i="2"/>
  <c r="AD48" i="2"/>
  <c r="AD193" i="2"/>
  <c r="AD201" i="2"/>
  <c r="AD8" i="2"/>
  <c r="AD224" i="2"/>
  <c r="AD251" i="2"/>
  <c r="AD113" i="2"/>
  <c r="AD248" i="2"/>
  <c r="AD9" i="2"/>
  <c r="AD25" i="2"/>
  <c r="AD57" i="2"/>
  <c r="AD256" i="2"/>
  <c r="AD209" i="2"/>
  <c r="AD333" i="2"/>
  <c r="AD23" i="2"/>
  <c r="AD81" i="2"/>
  <c r="AD97" i="2"/>
  <c r="AD227" i="2"/>
  <c r="AD55" i="2"/>
  <c r="AD44" i="2"/>
  <c r="AD261" i="2"/>
  <c r="AD282" i="2"/>
  <c r="AD92" i="2"/>
  <c r="AD415" i="2"/>
  <c r="AD177" i="2"/>
  <c r="AD173" i="2"/>
  <c r="AD118" i="2"/>
  <c r="AD26" i="2"/>
  <c r="AD82" i="2"/>
  <c r="AD202" i="2"/>
  <c r="AD43" i="2"/>
  <c r="AD67" i="2"/>
  <c r="AD281" i="2"/>
  <c r="AD187" i="2"/>
  <c r="AD86" i="2"/>
  <c r="AD160" i="2"/>
  <c r="AD68" i="2"/>
  <c r="AD42" i="2"/>
  <c r="AD33" i="2"/>
  <c r="AD88" i="2"/>
  <c r="AD369" i="2"/>
  <c r="AD367" i="2"/>
  <c r="AD418" i="2"/>
  <c r="AD297" i="2"/>
  <c r="AD143" i="2"/>
  <c r="AD54" i="2"/>
  <c r="AD5" i="2"/>
  <c r="AD339" i="2"/>
  <c r="AD4" i="2"/>
  <c r="AD210" i="2"/>
  <c r="AD176" i="2"/>
  <c r="AD52" i="2"/>
  <c r="AD79" i="2"/>
  <c r="AD183" i="2"/>
  <c r="AD188" i="2"/>
  <c r="AD70" i="2"/>
  <c r="AD62" i="2"/>
  <c r="AD73" i="2"/>
  <c r="AD93" i="2"/>
  <c r="AD64" i="2"/>
  <c r="AD205" i="2"/>
  <c r="AD71" i="2"/>
  <c r="AD56" i="2"/>
  <c r="AD47" i="2"/>
  <c r="AD180" i="2"/>
  <c r="AD220" i="2"/>
  <c r="AD3" i="2"/>
  <c r="AD30" i="2"/>
  <c r="AD340" i="2"/>
  <c r="AD146" i="2"/>
  <c r="AD72" i="2"/>
  <c r="AD345" i="2"/>
  <c r="AD136" i="2"/>
  <c r="AD19" i="2"/>
  <c r="AD98" i="2"/>
  <c r="AD14" i="2"/>
  <c r="AD85" i="2"/>
  <c r="AD416" i="2"/>
  <c r="AD105" i="2"/>
  <c r="AD185" i="2"/>
  <c r="AD28" i="2"/>
  <c r="AD65" i="2"/>
  <c r="AD194" i="2"/>
  <c r="AD154" i="2"/>
  <c r="AD12" i="2"/>
  <c r="AD18" i="2"/>
  <c r="AD24" i="2"/>
  <c r="AD69" i="2"/>
  <c r="AD427" i="2"/>
  <c r="AD60" i="2"/>
  <c r="AD53" i="2"/>
  <c r="AD107" i="2"/>
  <c r="AD27" i="2"/>
  <c r="AD489" i="2"/>
  <c r="AD61" i="2"/>
  <c r="AD80" i="2"/>
  <c r="AD21" i="2"/>
  <c r="AD391" i="2"/>
  <c r="AD260" i="2"/>
  <c r="AD140" i="2"/>
  <c r="AD211" i="2"/>
  <c r="AD108" i="2"/>
  <c r="AD74" i="2"/>
  <c r="AD51" i="2"/>
  <c r="AD38" i="2"/>
  <c r="AD49" i="2"/>
  <c r="AD29" i="2"/>
  <c r="AD90" i="2"/>
  <c r="AD41" i="2"/>
  <c r="AD268" i="2"/>
  <c r="AD106" i="2"/>
  <c r="AD175" i="2"/>
  <c r="AD262" i="2"/>
  <c r="AD32" i="2"/>
  <c r="AD46" i="2"/>
  <c r="AD59" i="2"/>
  <c r="AD250" i="2"/>
  <c r="AD34" i="2"/>
  <c r="AD17" i="2"/>
  <c r="AD400" i="2"/>
  <c r="AD364" i="2"/>
  <c r="AD36" i="2"/>
  <c r="AD296" i="2"/>
  <c r="AD39" i="2"/>
  <c r="AD148" i="2"/>
  <c r="AD235" i="2"/>
  <c r="AD174" i="2"/>
  <c r="AD341" i="2"/>
  <c r="AD420" i="2"/>
  <c r="C209" i="6847"/>
  <c r="R6" i="7086"/>
  <c r="Q3" i="7080"/>
  <c r="L15" i="7079" l="1"/>
  <c r="AD15" i="7079"/>
  <c r="C210" i="6847"/>
  <c r="Q4" i="7080"/>
  <c r="AD73" i="7079" s="1"/>
  <c r="R25" i="7021"/>
  <c r="C211" i="6847" l="1"/>
  <c r="Q5" i="7080"/>
  <c r="AD25" i="7079" s="1"/>
  <c r="R15" i="7086"/>
  <c r="M17" i="7076"/>
  <c r="P9" i="7050"/>
  <c r="AD10" i="7039"/>
  <c r="L12" i="7054"/>
  <c r="Q8" i="7030"/>
  <c r="AD60" i="7079" l="1"/>
  <c r="AD9" i="7079"/>
  <c r="AD70" i="7079"/>
  <c r="AD6" i="7079"/>
  <c r="AD3" i="7079"/>
  <c r="AD10" i="7079"/>
  <c r="AD76" i="7079"/>
  <c r="AD46" i="7079"/>
  <c r="AD51" i="7079"/>
  <c r="AD24" i="7079"/>
  <c r="AD48" i="7079"/>
  <c r="AD5" i="7079"/>
  <c r="AD31" i="7079"/>
  <c r="AD8" i="7079"/>
  <c r="AD12" i="7079"/>
  <c r="AD77" i="7079"/>
  <c r="AD4" i="7079"/>
  <c r="AD44" i="7079"/>
  <c r="AD49" i="7079"/>
  <c r="AD67" i="7079"/>
  <c r="AD40" i="7079"/>
  <c r="AD16" i="7079"/>
  <c r="AD45" i="7079"/>
  <c r="AD65" i="7079"/>
  <c r="AD11" i="7079"/>
  <c r="C212" i="6847"/>
  <c r="AT13" i="7061"/>
  <c r="AT5" i="7004"/>
  <c r="R11" i="7021"/>
  <c r="AD32" i="7079"/>
  <c r="AD79" i="7079"/>
  <c r="AD43" i="7079"/>
  <c r="AD7" i="7079"/>
  <c r="AI30" i="7062"/>
  <c r="C213" i="6847" l="1"/>
  <c r="AI41" i="7085"/>
  <c r="K20" i="7017"/>
  <c r="G35" i="2"/>
  <c r="G54" i="2"/>
  <c r="K4" i="7046"/>
  <c r="C214" i="6847" l="1"/>
  <c r="AI100" i="7085"/>
  <c r="K21" i="7017"/>
  <c r="I31" i="7043"/>
  <c r="AI97" i="7062"/>
  <c r="C215" i="6847" l="1"/>
  <c r="K22" i="7017"/>
  <c r="I28" i="7043"/>
  <c r="AI98" i="7062"/>
  <c r="C216" i="6847" l="1"/>
  <c r="K23" i="7017"/>
  <c r="AI39" i="7062"/>
  <c r="K16" i="7052"/>
  <c r="C217" i="6847" l="1"/>
  <c r="K4" i="7016"/>
  <c r="AI3" i="7084"/>
  <c r="K5" i="7046"/>
  <c r="AI35" i="7062"/>
  <c r="J18" i="7079" l="1"/>
  <c r="AA18" i="7079"/>
  <c r="C218" i="6847"/>
  <c r="AI22" i="7084"/>
  <c r="K5" i="7016"/>
  <c r="J10" i="7079" s="1"/>
  <c r="AI14" i="7058"/>
  <c r="J45" i="7079" l="1"/>
  <c r="J77" i="7079"/>
  <c r="J46" i="7079"/>
  <c r="J32" i="7079"/>
  <c r="J44" i="7079"/>
  <c r="J31" i="7079"/>
  <c r="J9" i="7079"/>
  <c r="J7" i="7079"/>
  <c r="J29" i="7079"/>
  <c r="J51" i="7079"/>
  <c r="J8" i="7079"/>
  <c r="J43" i="7079"/>
  <c r="J76" i="7079"/>
  <c r="J6" i="7079"/>
  <c r="J48" i="7079"/>
  <c r="C219" i="6847"/>
  <c r="J8" i="7019"/>
  <c r="J65" i="7079"/>
  <c r="J40" i="7079"/>
  <c r="J16" i="7079"/>
  <c r="J25" i="7079"/>
  <c r="J79" i="7079"/>
  <c r="J15" i="7079"/>
  <c r="J12" i="7079"/>
  <c r="J5" i="7079"/>
  <c r="J11" i="7079"/>
  <c r="J49" i="7079"/>
  <c r="J67" i="7079"/>
  <c r="J4" i="7079"/>
  <c r="J24" i="7079"/>
  <c r="J60" i="7079"/>
  <c r="J73" i="7079"/>
  <c r="J70" i="7079"/>
  <c r="K8" i="7046"/>
  <c r="AI60" i="7062"/>
  <c r="AI80" i="7062"/>
  <c r="C220" i="6847" l="1"/>
  <c r="J9" i="7019"/>
  <c r="AF167" i="2"/>
  <c r="C221" i="6847" l="1"/>
  <c r="J10" i="7019"/>
  <c r="AF81" i="2" s="1"/>
  <c r="AF169" i="2"/>
  <c r="R33" i="7021"/>
  <c r="AI59" i="7062"/>
  <c r="AF341" i="2" l="1"/>
  <c r="AF282" i="2"/>
  <c r="AF417" i="2"/>
  <c r="AF82" i="2"/>
  <c r="AF12" i="2"/>
  <c r="AF179" i="2"/>
  <c r="AF72" i="2"/>
  <c r="AF173" i="2"/>
  <c r="AF16" i="2"/>
  <c r="AF58" i="2"/>
  <c r="AF242" i="2"/>
  <c r="AF268" i="2"/>
  <c r="AF89" i="2"/>
  <c r="AF117" i="2"/>
  <c r="AF11" i="2"/>
  <c r="AF28" i="2"/>
  <c r="AF218" i="2"/>
  <c r="AF281" i="2"/>
  <c r="AF177" i="2"/>
  <c r="AF88" i="2"/>
  <c r="AF70" i="2"/>
  <c r="AF262" i="2"/>
  <c r="AF4" i="2"/>
  <c r="AF235" i="2"/>
  <c r="AF219" i="2"/>
  <c r="AF140" i="2"/>
  <c r="AF259" i="2"/>
  <c r="AF39" i="2"/>
  <c r="AF418" i="2"/>
  <c r="AF40" i="2"/>
  <c r="AF27" i="2"/>
  <c r="AF160" i="2"/>
  <c r="AF220" i="2"/>
  <c r="AF185" i="2"/>
  <c r="AF23" i="2"/>
  <c r="AF210" i="2"/>
  <c r="AF227" i="2"/>
  <c r="AF97" i="2"/>
  <c r="AF68" i="2"/>
  <c r="AF194" i="2"/>
  <c r="AF66" i="2"/>
  <c r="AF34" i="2"/>
  <c r="AF279" i="2"/>
  <c r="AF64" i="2"/>
  <c r="AF29" i="2"/>
  <c r="AF188" i="2"/>
  <c r="AF42" i="2"/>
  <c r="AF93" i="2"/>
  <c r="AF26" i="2"/>
  <c r="AF54" i="2"/>
  <c r="AF123" i="2"/>
  <c r="AF19" i="2"/>
  <c r="AF427" i="2"/>
  <c r="AF400" i="2"/>
  <c r="AF391" i="2"/>
  <c r="AF31" i="2"/>
  <c r="AF21" i="2"/>
  <c r="AF7" i="2"/>
  <c r="AF119" i="2"/>
  <c r="AF148" i="2"/>
  <c r="AF174" i="2"/>
  <c r="AF38" i="2"/>
  <c r="AF53" i="2"/>
  <c r="AF33" i="2"/>
  <c r="AF136" i="2"/>
  <c r="AF35" i="2"/>
  <c r="AF14" i="2"/>
  <c r="AF367" i="2"/>
  <c r="AF183" i="2"/>
  <c r="AF15" i="2"/>
  <c r="AF250" i="2"/>
  <c r="AF340" i="2"/>
  <c r="AF184" i="2"/>
  <c r="AF113" i="2"/>
  <c r="AF211" i="2"/>
  <c r="AF193" i="2"/>
  <c r="AF224" i="2"/>
  <c r="AF67" i="2"/>
  <c r="AF118" i="2"/>
  <c r="AF44" i="2"/>
  <c r="AF489" i="2"/>
  <c r="AF264" i="2"/>
  <c r="AF6" i="2"/>
  <c r="AF13" i="2"/>
  <c r="AF25" i="2"/>
  <c r="AF76" i="2"/>
  <c r="AF187" i="2"/>
  <c r="AF378" i="2"/>
  <c r="AF333" i="2"/>
  <c r="AF50" i="2"/>
  <c r="AF246" i="2"/>
  <c r="AF420" i="2"/>
  <c r="AF46" i="2"/>
  <c r="AF59" i="2"/>
  <c r="AF369" i="2"/>
  <c r="AF197" i="2"/>
  <c r="AF55" i="2"/>
  <c r="AF37" i="2"/>
  <c r="AF52" i="2"/>
  <c r="AF345" i="2"/>
  <c r="AF106" i="2"/>
  <c r="AF74" i="2"/>
  <c r="AF168" i="2"/>
  <c r="AF22" i="2"/>
  <c r="AF86" i="2"/>
  <c r="AF80" i="2"/>
  <c r="AF10" i="2"/>
  <c r="AF280" i="2"/>
  <c r="AF416" i="2"/>
  <c r="AF36" i="2"/>
  <c r="AF364" i="2"/>
  <c r="AF170" i="2"/>
  <c r="AF83" i="2"/>
  <c r="AF176" i="2"/>
  <c r="AF30" i="2"/>
  <c r="AF419" i="2"/>
  <c r="AF209" i="2"/>
  <c r="AF17" i="2"/>
  <c r="AF41" i="2"/>
  <c r="AF24" i="2"/>
  <c r="AF205" i="2"/>
  <c r="AF256" i="2"/>
  <c r="AF91" i="2"/>
  <c r="AF146" i="2"/>
  <c r="AF43" i="2"/>
  <c r="AF175" i="2"/>
  <c r="AF79" i="2"/>
  <c r="AF49" i="2"/>
  <c r="AF84" i="2"/>
  <c r="AF143" i="2"/>
  <c r="AF47" i="2"/>
  <c r="AF57" i="2"/>
  <c r="AF20" i="2"/>
  <c r="AF154" i="2"/>
  <c r="AF3" i="2"/>
  <c r="AF152" i="2"/>
  <c r="AF45" i="2"/>
  <c r="AF180" i="2"/>
  <c r="AF251" i="2"/>
  <c r="C222" i="6847"/>
  <c r="M5" i="7076"/>
  <c r="AF201" i="2"/>
  <c r="AF48" i="2"/>
  <c r="AF247" i="2"/>
  <c r="AF110" i="2"/>
  <c r="AF248" i="2"/>
  <c r="AF5" i="2"/>
  <c r="AF108" i="2"/>
  <c r="AF260" i="2"/>
  <c r="AF8" i="2"/>
  <c r="AF296" i="2"/>
  <c r="AF144" i="2"/>
  <c r="AF56" i="2"/>
  <c r="AF18" i="2"/>
  <c r="AF62" i="2"/>
  <c r="AF75" i="2"/>
  <c r="AF85" i="2"/>
  <c r="AF107" i="2"/>
  <c r="AF92" i="2"/>
  <c r="AF297" i="2"/>
  <c r="AF339" i="2"/>
  <c r="AF415" i="2"/>
  <c r="AF77" i="2"/>
  <c r="AF105" i="2"/>
  <c r="AF69" i="2"/>
  <c r="AF192" i="2"/>
  <c r="AF90" i="2"/>
  <c r="AF265" i="2"/>
  <c r="AF60" i="2"/>
  <c r="AF65" i="2"/>
  <c r="AF223" i="2"/>
  <c r="AF98" i="2"/>
  <c r="AF225" i="2"/>
  <c r="AF261" i="2"/>
  <c r="AF32" i="2"/>
  <c r="AF71" i="2"/>
  <c r="AF51" i="2"/>
  <c r="AF9" i="2"/>
  <c r="AF133" i="2"/>
  <c r="AF202" i="2"/>
  <c r="AF401" i="2"/>
  <c r="AI61" i="7062"/>
  <c r="C223" i="6847" l="1"/>
  <c r="M6" i="7076"/>
  <c r="AE52" i="7079" l="1"/>
  <c r="C224" i="6847"/>
  <c r="M7" i="7076"/>
  <c r="P5" i="7035"/>
  <c r="AE56" i="7079" l="1"/>
  <c r="C225" i="6847"/>
  <c r="M8" i="7076"/>
  <c r="C226" i="6847" l="1"/>
  <c r="M9" i="7076"/>
  <c r="AI99" i="7062"/>
  <c r="C227" i="6847" l="1"/>
  <c r="M10" i="7076"/>
  <c r="C228" i="6847" l="1"/>
  <c r="M11" i="7076"/>
  <c r="C229" i="6847" l="1"/>
  <c r="Q9" i="7030" s="1"/>
  <c r="M12" i="7076"/>
  <c r="C230" i="6847" l="1"/>
  <c r="M13" i="7076"/>
  <c r="P11" i="7050"/>
  <c r="AI74" i="7062"/>
  <c r="C231" i="6847" l="1"/>
  <c r="AI19" i="7084"/>
  <c r="M14" i="7076"/>
  <c r="AI17" i="7058"/>
  <c r="AI72" i="7062"/>
  <c r="C232" i="6847" l="1"/>
  <c r="M15" i="7076"/>
  <c r="AI84" i="7062"/>
  <c r="C233" i="6847" l="1"/>
  <c r="M16" i="7076"/>
  <c r="AI51" i="7062"/>
  <c r="AI204" i="7062"/>
  <c r="AE17" i="7079" l="1"/>
  <c r="AE30" i="7079"/>
  <c r="AE26" i="7079"/>
  <c r="AE33" i="7079"/>
  <c r="AE23" i="7079"/>
  <c r="AE49" i="7079"/>
  <c r="AE55" i="7079"/>
  <c r="AE34" i="7079"/>
  <c r="AE31" i="7079"/>
  <c r="AE76" i="7079"/>
  <c r="AE64" i="7079"/>
  <c r="AE36" i="7079"/>
  <c r="AE9" i="7079"/>
  <c r="AE37" i="7079"/>
  <c r="AE14" i="7079"/>
  <c r="AE69" i="7079"/>
  <c r="AE63" i="7079"/>
  <c r="AE10" i="7079"/>
  <c r="AE20" i="7079"/>
  <c r="AE73" i="7079"/>
  <c r="AE57" i="7079"/>
  <c r="AE77" i="7079"/>
  <c r="AE81" i="7079"/>
  <c r="AE80" i="7079"/>
  <c r="AE5" i="7079"/>
  <c r="AE79" i="7079"/>
  <c r="AE19" i="7079"/>
  <c r="AE35" i="7079"/>
  <c r="AE25" i="7079"/>
  <c r="AE24" i="7079"/>
  <c r="AE59" i="7079"/>
  <c r="AE38" i="7079"/>
  <c r="AE84" i="7079"/>
  <c r="AE51" i="7079"/>
  <c r="AE75" i="7079"/>
  <c r="AE72" i="7079"/>
  <c r="AE42" i="7079"/>
  <c r="AE83" i="7079"/>
  <c r="AE53" i="7079"/>
  <c r="AE7" i="7079"/>
  <c r="AE47" i="7079"/>
  <c r="AE71" i="7079"/>
  <c r="AE21" i="7079"/>
  <c r="AE70" i="7079"/>
  <c r="AE46" i="7079"/>
  <c r="AE41" i="7079"/>
  <c r="AE48" i="7079"/>
  <c r="AE61" i="7079"/>
  <c r="AE12" i="7079"/>
  <c r="AE13" i="7079"/>
  <c r="AE44" i="7079"/>
  <c r="AE62" i="7079"/>
  <c r="AE43" i="7079"/>
  <c r="AE60" i="7079"/>
  <c r="AE18" i="7079"/>
  <c r="AE45" i="7079"/>
  <c r="AE27" i="7079"/>
  <c r="AE67" i="7079"/>
  <c r="AE66" i="7079"/>
  <c r="AE15" i="7079"/>
  <c r="AE40" i="7079"/>
  <c r="AE39" i="7079"/>
  <c r="AE74" i="7079"/>
  <c r="AE82" i="7079"/>
  <c r="AE22" i="7079"/>
  <c r="AE32" i="7079"/>
  <c r="AE3" i="7079"/>
  <c r="AE50" i="7079"/>
  <c r="AE16" i="7079"/>
  <c r="AE68" i="7079"/>
  <c r="AE78" i="7079"/>
  <c r="AE54" i="7079"/>
  <c r="AE65" i="7079"/>
  <c r="AE29" i="7079"/>
  <c r="AE58" i="7079"/>
  <c r="AE11" i="7079"/>
  <c r="AE6" i="7079"/>
  <c r="C234" i="6847"/>
  <c r="M10" i="7077"/>
  <c r="AE30" i="2" l="1"/>
  <c r="AE17" i="2"/>
  <c r="AE34" i="2"/>
  <c r="AE16" i="2"/>
  <c r="AE20" i="2"/>
  <c r="AE47" i="2"/>
  <c r="AE78" i="2"/>
  <c r="C235" i="6847"/>
  <c r="M17" i="7077"/>
  <c r="AE198" i="2" l="1"/>
  <c r="C236" i="6847"/>
  <c r="M18" i="7077"/>
  <c r="R42" i="7021"/>
  <c r="C237" i="6847" l="1"/>
  <c r="M19" i="7077"/>
  <c r="AE60" i="2" s="1"/>
  <c r="AE199" i="2"/>
  <c r="AI142" i="7062"/>
  <c r="AE26" i="2" l="1"/>
  <c r="AE15" i="2"/>
  <c r="AE52" i="2"/>
  <c r="AE69" i="2"/>
  <c r="AE200" i="2"/>
  <c r="AE31" i="2"/>
  <c r="C238" i="6847"/>
  <c r="Q48" i="7031" s="1"/>
  <c r="M26" i="7077"/>
  <c r="AI216" i="7062"/>
  <c r="C239" i="6847" l="1"/>
  <c r="M28" i="7077"/>
  <c r="AI215" i="7062"/>
  <c r="C240" i="6847" l="1"/>
  <c r="M31" i="7077"/>
  <c r="AI217" i="7062"/>
  <c r="C241" i="6847" l="1"/>
  <c r="Q47" i="7031" s="1"/>
  <c r="M32" i="7077"/>
  <c r="C242" i="6847" l="1"/>
  <c r="Q49" i="7031" s="1"/>
  <c r="M33" i="7077"/>
  <c r="AI82" i="7062"/>
  <c r="C243" i="6847" l="1"/>
  <c r="Q50" i="7031" s="1"/>
  <c r="M34" i="7077"/>
  <c r="AI85" i="7062"/>
  <c r="C244" i="6847" l="1"/>
  <c r="AI118" i="7085"/>
  <c r="M35" i="7077"/>
  <c r="C245" i="6847" l="1"/>
  <c r="M36" i="7077"/>
  <c r="C246" i="6847" l="1"/>
  <c r="M37" i="7077"/>
  <c r="AI152" i="7062"/>
  <c r="C247" i="6847" l="1"/>
  <c r="M38" i="7077"/>
  <c r="AI151" i="7062"/>
  <c r="C248" i="6847" l="1"/>
  <c r="M39" i="7077"/>
  <c r="AI141" i="7062"/>
  <c r="C249" i="6847" l="1"/>
  <c r="M40" i="7077"/>
  <c r="C250" i="6847" l="1"/>
  <c r="M41" i="7077"/>
  <c r="C251" i="6847" l="1"/>
  <c r="M42" i="7077"/>
  <c r="C252" i="6847" l="1"/>
  <c r="M43" i="7077"/>
  <c r="AI101" i="7062"/>
  <c r="C253" i="6847" l="1"/>
  <c r="Q60" i="7031" s="1"/>
  <c r="M44" i="7077"/>
  <c r="AI56" i="7062"/>
  <c r="C254" i="6847" l="1"/>
  <c r="Q61" i="7031" s="1"/>
  <c r="M45" i="7077"/>
  <c r="P25" i="7051"/>
  <c r="AI57" i="7062"/>
  <c r="C255" i="6847" l="1"/>
  <c r="M46" i="7077"/>
  <c r="N26" i="7063"/>
  <c r="C256" i="6847" l="1"/>
  <c r="M47" i="7077"/>
  <c r="C257" i="6847" l="1"/>
  <c r="Q38" i="7031" s="1"/>
  <c r="M48" i="7077"/>
  <c r="AT61" i="7004"/>
  <c r="C258" i="6847" l="1"/>
  <c r="AI153" i="7085"/>
  <c r="M50" i="7077"/>
  <c r="C259" i="6847" l="1"/>
  <c r="M51" i="7077"/>
  <c r="C260" i="6847" l="1"/>
  <c r="M52" i="7077"/>
  <c r="AI157" i="7062"/>
  <c r="C261" i="6847" l="1"/>
  <c r="M53" i="7077"/>
  <c r="AI169" i="7062"/>
  <c r="C262" i="6847" l="1"/>
  <c r="M54" i="7077"/>
  <c r="AI168" i="7062"/>
  <c r="C263" i="6847" l="1"/>
  <c r="Q46" i="7031" s="1"/>
  <c r="M55" i="7077"/>
  <c r="C264" i="6847" l="1"/>
  <c r="M56" i="7077"/>
  <c r="AI140" i="7062"/>
  <c r="C265" i="6847" l="1"/>
  <c r="M57" i="7077"/>
  <c r="AD39" i="7041"/>
  <c r="P22" i="7034"/>
  <c r="M27" i="7045"/>
  <c r="C266" i="6847" l="1"/>
  <c r="R58" i="7021"/>
  <c r="M59" i="7077"/>
  <c r="AE18" i="2" l="1"/>
  <c r="AE112" i="2"/>
  <c r="AE235" i="2"/>
  <c r="AE356" i="2"/>
  <c r="AE776" i="2"/>
  <c r="AE103" i="2"/>
  <c r="AE247" i="2"/>
  <c r="AE526" i="2"/>
  <c r="AE644" i="2"/>
  <c r="AE346" i="2"/>
  <c r="AE715" i="2"/>
  <c r="AE490" i="2"/>
  <c r="AE211" i="2"/>
  <c r="AE538" i="2"/>
  <c r="AE319" i="2"/>
  <c r="AE74" i="2"/>
  <c r="AE648" i="2"/>
  <c r="AE243" i="2"/>
  <c r="AE160" i="2"/>
  <c r="AE86" i="2"/>
  <c r="AE454" i="2"/>
  <c r="AE361" i="2"/>
  <c r="AE657" i="2"/>
  <c r="AE135" i="2"/>
  <c r="AE603" i="2"/>
  <c r="AE783" i="2"/>
  <c r="AE471" i="2"/>
  <c r="AE595" i="2"/>
  <c r="AE391" i="2"/>
  <c r="AE79" i="2"/>
  <c r="AE181" i="2"/>
  <c r="AE607" i="2"/>
  <c r="AE153" i="2"/>
  <c r="AE751" i="2"/>
  <c r="AE226" i="2"/>
  <c r="AE728" i="2"/>
  <c r="AE483" i="2"/>
  <c r="AE272" i="2"/>
  <c r="AE670" i="2"/>
  <c r="AE225" i="2"/>
  <c r="AE234" i="2"/>
  <c r="AE559" i="2"/>
  <c r="AE696" i="2"/>
  <c r="AE208" i="2"/>
  <c r="AE336" i="2"/>
  <c r="AE166" i="2"/>
  <c r="AE387" i="2"/>
  <c r="AE390" i="2"/>
  <c r="AE616" i="2"/>
  <c r="AE98" i="2"/>
  <c r="AE476" i="2"/>
  <c r="AE539" i="2"/>
  <c r="AE434" i="2"/>
  <c r="AE204" i="2"/>
  <c r="AE173" i="2"/>
  <c r="AE159" i="2"/>
  <c r="AE748" i="2"/>
  <c r="AE263" i="2"/>
  <c r="AE669" i="2"/>
  <c r="AE51" i="2"/>
  <c r="AE375" i="2"/>
  <c r="AE663" i="2"/>
  <c r="AE448" i="2"/>
  <c r="AE761" i="2"/>
  <c r="AE276" i="2"/>
  <c r="AE686" i="2"/>
  <c r="AE417" i="2"/>
  <c r="AE229" i="2"/>
  <c r="AE300" i="2"/>
  <c r="AE295" i="2"/>
  <c r="AE564" i="2"/>
  <c r="AE604" i="2"/>
  <c r="AE281" i="2"/>
  <c r="AE474" i="2"/>
  <c r="AE631" i="2"/>
  <c r="AE514" i="2"/>
  <c r="AE46" i="2"/>
  <c r="AE359" i="2"/>
  <c r="AE91" i="2"/>
  <c r="AE120" i="2"/>
  <c r="AE620" i="2"/>
  <c r="AE636" i="2"/>
  <c r="AE244" i="2"/>
  <c r="AE371" i="2"/>
  <c r="AE9" i="2"/>
  <c r="AE498" i="2"/>
  <c r="AE384" i="2"/>
  <c r="AE145" i="2"/>
  <c r="AE201" i="2"/>
  <c r="AE452" i="2"/>
  <c r="AE41" i="2"/>
  <c r="AE93" i="2"/>
  <c r="AE277" i="2"/>
  <c r="AE543" i="2"/>
  <c r="AE571" i="2"/>
  <c r="AE193" i="2"/>
  <c r="AE659" i="2"/>
  <c r="AE442" i="2"/>
  <c r="AE772" i="2"/>
  <c r="AE779" i="2"/>
  <c r="AE529" i="2"/>
  <c r="AE182" i="2"/>
  <c r="AE342" i="2"/>
  <c r="AE409" i="2"/>
  <c r="AE81" i="2"/>
  <c r="AE33" i="2"/>
  <c r="AE697" i="2"/>
  <c r="AE237" i="2"/>
  <c r="AE642" i="2"/>
  <c r="AE294" i="2"/>
  <c r="AE80" i="2"/>
  <c r="AE415" i="2"/>
  <c r="AE491" i="2"/>
  <c r="AE739" i="2"/>
  <c r="AE163" i="2"/>
  <c r="AE333" i="2"/>
  <c r="AE241" i="2"/>
  <c r="AE458" i="2"/>
  <c r="AE280" i="2"/>
  <c r="AE558" i="2"/>
  <c r="AE674" i="2"/>
  <c r="AE357" i="2"/>
  <c r="AE352" i="2"/>
  <c r="AE727" i="2"/>
  <c r="AE366" i="2"/>
  <c r="AE510" i="2"/>
  <c r="AE463" i="2"/>
  <c r="AE787" i="2"/>
  <c r="AE531" i="2"/>
  <c r="AE317" i="2"/>
  <c r="AE131" i="2"/>
  <c r="AE708" i="2"/>
  <c r="AE759" i="2"/>
  <c r="AE67" i="2"/>
  <c r="AE664" i="2"/>
  <c r="AE552" i="2"/>
  <c r="AE767" i="2"/>
  <c r="AE692" i="2"/>
  <c r="AE219" i="2"/>
  <c r="AE296" i="2"/>
  <c r="AE27" i="2"/>
  <c r="AE542" i="2"/>
  <c r="AE646" i="2"/>
  <c r="AE290" i="2"/>
  <c r="AE376" i="2"/>
  <c r="AE461" i="2"/>
  <c r="AE136" i="2"/>
  <c r="AE549" i="2"/>
  <c r="AE431" i="2"/>
  <c r="AE128" i="2"/>
  <c r="AE709" i="2"/>
  <c r="AE754" i="2"/>
  <c r="AE230" i="2"/>
  <c r="AE695" i="2"/>
  <c r="AE499" i="2"/>
  <c r="AE101" i="2"/>
  <c r="AE339" i="2"/>
  <c r="AE633" i="2"/>
  <c r="AE535" i="2"/>
  <c r="AE516" i="2"/>
  <c r="AE158" i="2"/>
  <c r="AE541" i="2"/>
  <c r="AE189" i="2"/>
  <c r="AE397" i="2"/>
  <c r="AE205" i="2"/>
  <c r="AE12" i="2"/>
  <c r="AE581" i="2"/>
  <c r="AE351" i="2"/>
  <c r="AE537" i="2"/>
  <c r="AE547" i="2"/>
  <c r="AE521" i="2"/>
  <c r="AE178" i="2"/>
  <c r="AE400" i="2"/>
  <c r="AE63" i="2"/>
  <c r="AE155" i="2"/>
  <c r="AE340" i="2"/>
  <c r="AE168" i="2"/>
  <c r="AE345" i="2"/>
  <c r="AE679" i="2"/>
  <c r="AE729" i="2"/>
  <c r="AE278" i="2"/>
  <c r="AE222" i="2"/>
  <c r="AE308" i="2"/>
  <c r="AE599" i="2"/>
  <c r="AE203" i="2"/>
  <c r="AE313" i="2"/>
  <c r="AE525" i="2"/>
  <c r="AE324" i="2"/>
  <c r="AE465" i="2"/>
  <c r="AE449" i="2"/>
  <c r="AE643" i="2"/>
  <c r="AE116" i="2"/>
  <c r="AE403" i="2"/>
  <c r="AE45" i="2"/>
  <c r="AE11" i="2"/>
  <c r="AE618" i="2"/>
  <c r="AE583" i="2"/>
  <c r="AE626" i="2"/>
  <c r="AE637" i="2"/>
  <c r="AE725" i="2"/>
  <c r="AE608" i="2"/>
  <c r="AE702" i="2"/>
  <c r="AE662" i="2"/>
  <c r="AE667" i="2"/>
  <c r="AE734" i="2"/>
  <c r="AE318" i="2"/>
  <c r="AE175" i="2"/>
  <c r="AE89" i="2"/>
  <c r="AE180" i="2"/>
  <c r="AE140" i="2"/>
  <c r="AE656" i="2"/>
  <c r="AE579" i="2"/>
  <c r="AE623" i="2"/>
  <c r="AE469" i="2"/>
  <c r="AE331" i="2"/>
  <c r="AE682" i="2"/>
  <c r="AE154" i="2"/>
  <c r="AE520" i="2"/>
  <c r="AE672" i="2"/>
  <c r="AE781" i="2"/>
  <c r="AE580" i="2"/>
  <c r="AE56" i="2"/>
  <c r="AE447" i="2"/>
  <c r="AE486" i="2"/>
  <c r="AE22" i="2"/>
  <c r="AE690" i="2"/>
  <c r="AE554" i="2"/>
  <c r="AE231" i="2"/>
  <c r="AE450" i="2"/>
  <c r="AE573" i="2"/>
  <c r="AE407" i="2"/>
  <c r="AE297" i="2"/>
  <c r="AE398" i="2"/>
  <c r="AE750" i="2"/>
  <c r="AE617" i="2"/>
  <c r="AE660" i="2"/>
  <c r="AE445" i="2"/>
  <c r="AE441" i="2"/>
  <c r="AE314" i="2"/>
  <c r="AE651" i="2"/>
  <c r="AE443" i="2"/>
  <c r="AE210" i="2"/>
  <c r="AE517" i="2"/>
  <c r="AE647" i="2"/>
  <c r="AE68" i="2"/>
  <c r="AE502" i="2"/>
  <c r="AE306" i="2"/>
  <c r="AE460" i="2"/>
  <c r="AE293" i="2"/>
  <c r="AE653" i="2"/>
  <c r="AE548" i="2"/>
  <c r="AE500" i="2"/>
  <c r="AE85" i="2"/>
  <c r="AE593" i="2"/>
  <c r="AE489" i="2"/>
  <c r="AE737" i="2"/>
  <c r="AE215" i="2"/>
  <c r="AE572" i="2"/>
  <c r="AE470" i="2"/>
  <c r="AE169" i="2"/>
  <c r="AE309" i="2"/>
  <c r="AE625" i="2"/>
  <c r="AE673" i="2"/>
  <c r="AE284" i="2"/>
  <c r="AE195" i="2"/>
  <c r="AE132" i="2"/>
  <c r="AE108" i="2"/>
  <c r="AE506" i="2"/>
  <c r="AE425" i="2"/>
  <c r="AE328" i="2"/>
  <c r="AE475" i="2"/>
  <c r="AE627" i="2"/>
  <c r="AE742" i="2"/>
  <c r="AE268" i="2"/>
  <c r="AE634" i="2"/>
  <c r="AE577" i="2"/>
  <c r="AE382" i="2"/>
  <c r="AE289" i="2"/>
  <c r="AE171" i="2"/>
  <c r="AE782" i="2"/>
  <c r="AE250" i="2"/>
  <c r="AE50" i="2"/>
  <c r="AE373" i="2"/>
  <c r="AE149" i="2"/>
  <c r="AE421" i="2"/>
  <c r="AE568" i="2"/>
  <c r="AE705" i="2"/>
  <c r="AE304" i="2"/>
  <c r="AE338" i="2"/>
  <c r="AE177" i="2"/>
  <c r="AE575" i="2"/>
  <c r="AE258" i="2"/>
  <c r="AE639" i="2"/>
  <c r="AE404" i="2"/>
  <c r="AE305" i="2"/>
  <c r="AE410" i="2"/>
  <c r="AE32" i="2"/>
  <c r="AE54" i="2"/>
  <c r="AE248" i="2"/>
  <c r="AE227" i="2"/>
  <c r="AE38" i="2"/>
  <c r="AE228" i="2"/>
  <c r="AE722" i="2"/>
  <c r="AE777" i="2"/>
  <c r="AE212" i="2"/>
  <c r="AE414" i="2"/>
  <c r="AE619" i="2"/>
  <c r="AE437" i="2"/>
  <c r="AE377" i="2"/>
  <c r="AE477" i="2"/>
  <c r="AE111" i="2"/>
  <c r="AE399" i="2"/>
  <c r="AE130" i="2"/>
  <c r="AE57" i="2"/>
  <c r="AE504" i="2"/>
  <c r="AE161" i="2"/>
  <c r="AE28" i="2"/>
  <c r="AE428" i="2"/>
  <c r="AE156" i="2"/>
  <c r="AE703" i="2"/>
  <c r="AE266" i="2"/>
  <c r="AE735" i="2"/>
  <c r="AE360" i="2"/>
  <c r="AE481" i="2"/>
  <c r="AE87" i="2"/>
  <c r="AE65" i="2"/>
  <c r="AE503" i="2"/>
  <c r="AE602" i="2"/>
  <c r="AE249" i="2"/>
  <c r="AE393" i="2"/>
  <c r="AE467" i="2"/>
  <c r="AE464" i="2"/>
  <c r="AE578" i="2"/>
  <c r="AE48" i="2"/>
  <c r="AE518" i="2"/>
  <c r="AE707" i="2"/>
  <c r="AE557" i="2"/>
  <c r="AE650" i="2"/>
  <c r="AE655" i="2"/>
  <c r="AE462" i="2"/>
  <c r="AE327" i="2"/>
  <c r="AE224" i="2"/>
  <c r="AE724" i="2"/>
  <c r="AE758" i="2"/>
  <c r="AE334" i="2"/>
  <c r="AE528" i="2"/>
  <c r="AE615" i="2"/>
  <c r="AE457" i="2"/>
  <c r="AE40" i="2"/>
  <c r="AE197" i="2"/>
  <c r="AE720" i="2"/>
  <c r="AE302" i="2"/>
  <c r="AE402" i="2"/>
  <c r="AE694" i="2"/>
  <c r="AE315" i="2"/>
  <c r="AE791" i="2"/>
  <c r="AE221" i="2"/>
  <c r="AE763" i="2"/>
  <c r="AE119" i="2"/>
  <c r="AE220" i="2"/>
  <c r="AE744" i="2"/>
  <c r="AE139" i="2"/>
  <c r="AE71" i="2"/>
  <c r="AE134" i="2"/>
  <c r="AE712" i="2"/>
  <c r="AE188" i="2"/>
  <c r="AE652" i="2"/>
  <c r="AE513" i="2"/>
  <c r="AE291" i="2"/>
  <c r="AE292" i="2"/>
  <c r="AE466" i="2"/>
  <c r="AE143" i="2"/>
  <c r="AE141" i="2"/>
  <c r="AE530" i="2"/>
  <c r="AE194" i="2"/>
  <c r="AE283" i="2"/>
  <c r="AE757" i="2"/>
  <c r="AE223" i="2"/>
  <c r="AE354" i="2"/>
  <c r="AE187" i="2"/>
  <c r="AE121" i="2"/>
  <c r="AE62" i="2"/>
  <c r="AE389" i="2"/>
  <c r="AE218" i="2"/>
  <c r="AE286" i="2"/>
  <c r="AE565" i="2"/>
  <c r="AE480" i="2"/>
  <c r="AE678" i="2"/>
  <c r="AE556" i="2"/>
  <c r="AE570" i="2"/>
  <c r="AE321" i="2"/>
  <c r="AE418" i="2"/>
  <c r="AE184" i="2"/>
  <c r="AE519" i="2"/>
  <c r="AE84" i="2"/>
  <c r="AE585" i="2"/>
  <c r="AE257" i="2"/>
  <c r="AE534" i="2"/>
  <c r="AE142" i="2"/>
  <c r="AE432" i="2"/>
  <c r="AE586" i="2"/>
  <c r="AE444" i="2"/>
  <c r="AE118" i="2"/>
  <c r="AE39" i="2"/>
  <c r="AE718" i="2"/>
  <c r="AE270" i="2"/>
  <c r="AE172" i="2"/>
  <c r="AE186" i="2"/>
  <c r="AE717" i="2"/>
  <c r="AE792" i="2"/>
  <c r="AE413" i="2"/>
  <c r="AE589" i="2"/>
  <c r="AE274" i="2"/>
  <c r="AE246" i="2"/>
  <c r="AE716" i="2"/>
  <c r="AE704" i="2"/>
  <c r="AE584" i="2"/>
  <c r="AE174" i="2"/>
  <c r="AE348" i="2"/>
  <c r="AE75" i="2"/>
  <c r="AE55" i="2"/>
  <c r="AE165" i="2"/>
  <c r="AE755" i="2"/>
  <c r="AE723" i="2"/>
  <c r="AE591" i="2"/>
  <c r="AE252" i="2"/>
  <c r="AE635" i="2"/>
  <c r="AE363" i="2"/>
  <c r="AE509" i="2"/>
  <c r="AE675" i="2"/>
  <c r="AE732" i="2"/>
  <c r="AE117" i="2"/>
  <c r="AE524" i="2"/>
  <c r="AE497" i="2"/>
  <c r="AE110" i="2"/>
  <c r="AE148" i="2"/>
  <c r="AE388" i="2"/>
  <c r="AE150" i="2"/>
  <c r="AE553" i="2"/>
  <c r="AE426" i="2"/>
  <c r="AE88" i="2"/>
  <c r="AE551" i="2"/>
  <c r="AE596" i="2"/>
  <c r="AE540" i="2"/>
  <c r="AE364" i="2"/>
  <c r="AE365" i="2"/>
  <c r="AE238" i="2"/>
  <c r="AE612" i="2"/>
  <c r="AE25" i="2"/>
  <c r="AE488" i="2"/>
  <c r="AE640" i="2"/>
  <c r="AE590" i="2"/>
  <c r="AE746" i="2"/>
  <c r="AE251" i="2"/>
  <c r="AE259" i="2"/>
  <c r="AE367" i="2"/>
  <c r="AE192" i="2"/>
  <c r="AE53" i="2"/>
  <c r="AE592" i="2"/>
  <c r="AE790" i="2"/>
  <c r="AE260" i="2"/>
  <c r="AE380" i="2"/>
  <c r="AE484" i="2"/>
  <c r="AE36" i="2"/>
  <c r="AE126" i="2"/>
  <c r="AE689" i="2"/>
  <c r="AE191" i="2"/>
  <c r="AE492" i="2"/>
  <c r="AE287" i="2"/>
  <c r="AE786" i="2"/>
  <c r="AE546" i="2"/>
  <c r="AE37" i="2"/>
  <c r="AE438" i="2"/>
  <c r="AE233" i="2"/>
  <c r="AE144" i="2"/>
  <c r="AE105" i="2"/>
  <c r="AE137" i="2"/>
  <c r="AE4" i="2"/>
  <c r="AE784" i="2"/>
  <c r="AE301" i="2"/>
  <c r="AE372" i="2"/>
  <c r="AE392" i="2"/>
  <c r="AE769" i="2"/>
  <c r="AE741" i="2"/>
  <c r="AE512" i="2"/>
  <c r="AE152" i="2"/>
  <c r="AE330" i="2"/>
  <c r="AE555" i="2"/>
  <c r="AE793" i="2"/>
  <c r="AE396" i="2"/>
  <c r="AE522" i="2"/>
  <c r="AE265" i="2"/>
  <c r="AE629" i="2"/>
  <c r="AE179" i="2"/>
  <c r="AE624" i="2"/>
  <c r="AE386" i="2"/>
  <c r="AE322" i="2"/>
  <c r="AE459" i="2"/>
  <c r="AE271" i="2"/>
  <c r="AE349" i="2"/>
  <c r="AE381" i="2"/>
  <c r="AE332" i="2"/>
  <c r="AE794" i="2"/>
  <c r="AE567" i="2"/>
  <c r="AE574" i="2"/>
  <c r="AE42" i="2"/>
  <c r="AE601" i="2"/>
  <c r="AE129" i="2"/>
  <c r="AE726" i="2"/>
  <c r="AE507" i="2"/>
  <c r="AE279" i="2"/>
  <c r="AE511" i="2"/>
  <c r="AE288" i="2"/>
  <c r="AE614" i="2"/>
  <c r="AE536" i="2"/>
  <c r="AE545" i="2"/>
  <c r="AE700" i="2"/>
  <c r="AE621" i="2"/>
  <c r="AE253" i="2"/>
  <c r="AE269" i="2"/>
  <c r="AE303" i="2"/>
  <c r="AE455" i="2"/>
  <c r="AE756" i="2"/>
  <c r="AE61" i="2"/>
  <c r="AE681" i="2"/>
  <c r="AE106" i="2"/>
  <c r="AE102" i="2"/>
  <c r="AE429" i="2"/>
  <c r="AE170" i="2"/>
  <c r="AE676" i="2"/>
  <c r="AE267" i="2"/>
  <c r="AE649" i="2"/>
  <c r="AE262" i="2"/>
  <c r="AE765" i="2"/>
  <c r="AE264" i="2"/>
  <c r="AE245" i="2"/>
  <c r="AE658" i="2"/>
  <c r="AE285" i="2"/>
  <c r="AE743" i="2"/>
  <c r="AE436" i="2"/>
  <c r="AE325" i="2"/>
  <c r="AE420" i="2"/>
  <c r="AE323" i="2"/>
  <c r="AE788" i="2"/>
  <c r="AE613" i="2"/>
  <c r="AE560" i="2"/>
  <c r="AE341" i="2"/>
  <c r="AE774" i="2"/>
  <c r="AE240" i="2"/>
  <c r="AE23" i="2"/>
  <c r="AE316" i="2"/>
  <c r="AE762" i="2"/>
  <c r="AE95" i="2"/>
  <c r="AE14" i="2"/>
  <c r="AE97" i="2"/>
  <c r="AE369" i="2"/>
  <c r="AE374" i="2"/>
  <c r="AE423" i="2"/>
  <c r="AE100" i="2"/>
  <c r="AE64" i="2"/>
  <c r="AE775" i="2"/>
  <c r="AE740" i="2"/>
  <c r="AE358" i="2"/>
  <c r="AE688" i="2"/>
  <c r="AE383" i="2"/>
  <c r="AE780" i="2"/>
  <c r="AE685" i="2"/>
  <c r="AE611" i="2"/>
  <c r="AE738" i="2"/>
  <c r="AE311" i="2"/>
  <c r="AE733" i="2"/>
  <c r="AE273" i="2"/>
  <c r="AE533" i="2"/>
  <c r="AE411" i="2"/>
  <c r="AE299" i="2"/>
  <c r="AE600" i="2"/>
  <c r="AE113" i="2"/>
  <c r="AE753" i="2"/>
  <c r="AE433" i="2"/>
  <c r="AE261" i="2"/>
  <c r="AE326" i="2"/>
  <c r="AE721" i="2"/>
  <c r="AE133" i="2"/>
  <c r="AE123" i="2"/>
  <c r="AE216" i="2"/>
  <c r="AE515" i="2"/>
  <c r="AE587" i="2"/>
  <c r="AE83" i="2"/>
  <c r="AE453" i="2"/>
  <c r="AE671" i="2"/>
  <c r="AE446" i="2"/>
  <c r="AE109" i="2"/>
  <c r="AE412" i="2"/>
  <c r="AE730" i="2"/>
  <c r="AE562" i="2"/>
  <c r="AE691" i="2"/>
  <c r="AE94" i="2"/>
  <c r="AE66" i="2"/>
  <c r="AE482" i="2"/>
  <c r="AE214" i="2"/>
  <c r="AE566" i="2"/>
  <c r="AE310" i="2"/>
  <c r="AE59" i="2"/>
  <c r="AE347" i="2"/>
  <c r="AE239" i="2"/>
  <c r="AE684" i="2"/>
  <c r="AE440" i="2"/>
  <c r="AE468" i="2"/>
  <c r="AE146" i="2"/>
  <c r="AE236" i="2"/>
  <c r="AE256" i="2"/>
  <c r="AE654" i="2"/>
  <c r="AE44" i="2"/>
  <c r="AE350" i="2"/>
  <c r="AE569" i="2"/>
  <c r="AE713" i="2"/>
  <c r="AE209" i="2"/>
  <c r="AE353" i="2"/>
  <c r="AE479" i="2"/>
  <c r="AE29" i="2"/>
  <c r="AE561" i="2"/>
  <c r="AE183" i="2"/>
  <c r="AE641" i="2"/>
  <c r="AE196" i="2"/>
  <c r="AE687" i="2"/>
  <c r="AE408" i="2"/>
  <c r="AE6" i="2"/>
  <c r="AE157" i="2"/>
  <c r="AE343" i="2"/>
  <c r="AE147" i="2"/>
  <c r="AE527" i="2"/>
  <c r="AE609" i="2"/>
  <c r="AE427" i="2"/>
  <c r="AE496" i="2"/>
  <c r="AE693" i="2"/>
  <c r="AE176" i="2"/>
  <c r="AE213" i="2"/>
  <c r="AE72" i="2"/>
  <c r="AE419" i="2"/>
  <c r="AE19" i="2"/>
  <c r="AE789" i="2"/>
  <c r="AE711" i="2"/>
  <c r="AE795" i="2"/>
  <c r="AE164" i="2"/>
  <c r="AE82" i="2"/>
  <c r="AE151" i="2"/>
  <c r="AE298" i="2"/>
  <c r="AE99" i="2"/>
  <c r="AE550" i="2"/>
  <c r="AE138" i="2"/>
  <c r="AE745" i="2"/>
  <c r="AE701" i="2"/>
  <c r="AE661" i="2"/>
  <c r="AE282" i="2"/>
  <c r="AE785" i="2"/>
  <c r="AE677" i="2"/>
  <c r="AE451" i="2"/>
  <c r="AE355" i="2"/>
  <c r="AE645" i="2"/>
  <c r="AE773" i="2"/>
  <c r="AE124" i="2"/>
  <c r="AE714" i="2"/>
  <c r="AE122" i="2"/>
  <c r="AE544" i="2"/>
  <c r="AE379" i="2"/>
  <c r="AE335" i="2"/>
  <c r="AE736" i="2"/>
  <c r="AE698" i="2"/>
  <c r="AE167" i="2"/>
  <c r="AE202" i="2"/>
  <c r="AE668" i="2"/>
  <c r="AE344" i="2"/>
  <c r="AE523" i="2"/>
  <c r="AE665" i="2"/>
  <c r="AE206" i="2"/>
  <c r="AE778" i="2"/>
  <c r="AE190" i="2"/>
  <c r="AE58" i="2"/>
  <c r="AE605" i="2"/>
  <c r="AE422" i="2"/>
  <c r="AE77" i="2"/>
  <c r="AE435" i="2"/>
  <c r="AE73" i="2"/>
  <c r="AE35" i="2"/>
  <c r="AE7" i="2"/>
  <c r="AE114" i="2"/>
  <c r="AE632" i="2"/>
  <c r="AE312" i="2"/>
  <c r="AE699" i="2"/>
  <c r="AE439" i="2"/>
  <c r="AE125" i="2"/>
  <c r="AE770" i="2"/>
  <c r="AE494" i="2"/>
  <c r="AE472" i="2"/>
  <c r="AE255" i="2"/>
  <c r="AE275" i="2"/>
  <c r="AE680" i="2"/>
  <c r="AE13" i="2"/>
  <c r="AE731" i="2"/>
  <c r="AE394" i="2"/>
  <c r="AE416" i="2"/>
  <c r="AE329" i="2"/>
  <c r="AE747" i="2"/>
  <c r="AE115" i="2"/>
  <c r="AE49" i="2"/>
  <c r="AE594" i="2"/>
  <c r="AE766" i="2"/>
  <c r="AE90" i="2"/>
  <c r="AE505" i="2"/>
  <c r="AE576" i="2"/>
  <c r="AE628" i="2"/>
  <c r="AE610" i="2"/>
  <c r="AE401" i="2"/>
  <c r="AE405" i="2"/>
  <c r="AE362" i="2"/>
  <c r="AE185" i="2"/>
  <c r="AE638" i="2"/>
  <c r="AE43" i="2"/>
  <c r="AE598" i="2"/>
  <c r="AE683" i="2"/>
  <c r="AE395" i="2"/>
  <c r="AE385" i="2"/>
  <c r="AE597" i="2"/>
  <c r="AE588" i="2"/>
  <c r="AE127" i="2"/>
  <c r="AE495" i="2"/>
  <c r="AE104" i="2"/>
  <c r="AE719" i="2"/>
  <c r="AE710" i="2"/>
  <c r="AE487" i="2"/>
  <c r="AE485" i="2"/>
  <c r="AE320" i="2"/>
  <c r="AE752" i="2"/>
  <c r="AE162" i="2"/>
  <c r="AE478" i="2"/>
  <c r="AE706" i="2"/>
  <c r="AE456" i="2"/>
  <c r="AE76" i="2"/>
  <c r="AE217" i="2"/>
  <c r="AE368" i="2"/>
  <c r="AE337" i="2"/>
  <c r="AE749" i="2"/>
  <c r="AE666" i="2"/>
  <c r="AE764" i="2"/>
  <c r="AE92" i="2"/>
  <c r="AE424" i="2"/>
  <c r="AE622" i="2"/>
  <c r="AE760" i="2"/>
  <c r="AE532" i="2"/>
  <c r="AE307" i="2"/>
  <c r="AE207" i="2"/>
  <c r="AE606" i="2"/>
  <c r="AE96" i="2"/>
  <c r="AE771" i="2"/>
  <c r="AE563" i="2"/>
  <c r="AE508" i="2"/>
  <c r="AE501" i="2"/>
  <c r="AE473" i="2"/>
  <c r="AE370" i="2"/>
  <c r="AE493" i="2"/>
  <c r="AE582" i="2"/>
  <c r="AE630" i="2"/>
  <c r="AE254" i="2"/>
  <c r="AE107" i="2"/>
  <c r="AE242" i="2"/>
  <c r="AE430" i="2"/>
  <c r="AE378" i="2"/>
  <c r="AE232" i="2"/>
  <c r="AE768" i="2"/>
  <c r="AE406" i="2"/>
  <c r="C267" i="6847"/>
  <c r="U14" i="7082"/>
  <c r="C268" i="6847" l="1"/>
  <c r="U15" i="7082"/>
  <c r="K166" i="2" s="1"/>
  <c r="K157" i="2"/>
  <c r="K20" i="2" l="1"/>
  <c r="K13" i="2"/>
  <c r="C269" i="6847"/>
  <c r="U18" i="7082"/>
  <c r="K361" i="2" s="1"/>
  <c r="AI135" i="7062"/>
  <c r="K354" i="2" l="1"/>
  <c r="K437" i="2"/>
  <c r="K38" i="2"/>
  <c r="K305" i="2"/>
  <c r="K145" i="2"/>
  <c r="K499" i="2"/>
  <c r="K123" i="2"/>
  <c r="K276" i="2"/>
  <c r="K156" i="2"/>
  <c r="K162" i="2"/>
  <c r="K46" i="2"/>
  <c r="K391" i="2"/>
  <c r="K414" i="2"/>
  <c r="K473" i="2"/>
  <c r="K378" i="2"/>
  <c r="K11" i="2"/>
  <c r="K475" i="2"/>
  <c r="K275" i="2"/>
  <c r="K369" i="2"/>
  <c r="K480" i="2"/>
  <c r="K477" i="2"/>
  <c r="K252" i="2"/>
  <c r="K238" i="2"/>
  <c r="K96" i="2"/>
  <c r="K108" i="2"/>
  <c r="K52" i="2"/>
  <c r="K490" i="2"/>
  <c r="K205" i="2"/>
  <c r="K396" i="2"/>
  <c r="K71" i="2"/>
  <c r="K365" i="2"/>
  <c r="K50" i="2"/>
  <c r="K114" i="2"/>
  <c r="K384" i="2"/>
  <c r="K267" i="2"/>
  <c r="K183" i="2"/>
  <c r="K69" i="2"/>
  <c r="K307" i="2"/>
  <c r="K244" i="2"/>
  <c r="K401" i="2"/>
  <c r="K494" i="2"/>
  <c r="K184" i="2"/>
  <c r="K359" i="2"/>
  <c r="K236" i="2"/>
  <c r="K466" i="2"/>
  <c r="K144" i="2"/>
  <c r="K372" i="2"/>
  <c r="K334" i="2"/>
  <c r="K428" i="2"/>
  <c r="K149" i="2"/>
  <c r="K90" i="2"/>
  <c r="K338" i="2"/>
  <c r="K126" i="2"/>
  <c r="K455" i="2"/>
  <c r="K308" i="2"/>
  <c r="K421" i="2"/>
  <c r="K320" i="2"/>
  <c r="K446" i="2"/>
  <c r="K413" i="2"/>
  <c r="K451" i="2"/>
  <c r="K258" i="2"/>
  <c r="K366" i="2"/>
  <c r="K246" i="2"/>
  <c r="K234" i="2"/>
  <c r="K138" i="2"/>
  <c r="K54" i="2"/>
  <c r="K322" i="2"/>
  <c r="K313" i="2"/>
  <c r="K296" i="2"/>
  <c r="K318" i="2"/>
  <c r="K245" i="2"/>
  <c r="K270" i="2"/>
  <c r="K26" i="2"/>
  <c r="K295" i="2"/>
  <c r="K192" i="2"/>
  <c r="K279" i="2"/>
  <c r="K40" i="2"/>
  <c r="K309" i="2"/>
  <c r="K442" i="2"/>
  <c r="K49" i="2"/>
  <c r="K170" i="2"/>
  <c r="K420" i="2"/>
  <c r="K479" i="2"/>
  <c r="K387" i="2"/>
  <c r="K427" i="2"/>
  <c r="K125" i="2"/>
  <c r="K453" i="2"/>
  <c r="K488" i="2"/>
  <c r="K468" i="2"/>
  <c r="K18" i="2"/>
  <c r="K175" i="2"/>
  <c r="K448" i="2"/>
  <c r="K399" i="2"/>
  <c r="K394" i="2"/>
  <c r="K342" i="2"/>
  <c r="K61" i="2"/>
  <c r="K470" i="2"/>
  <c r="K400" i="2"/>
  <c r="K66" i="2"/>
  <c r="K339" i="2"/>
  <c r="K233" i="2"/>
  <c r="K78" i="2"/>
  <c r="K405" i="2"/>
  <c r="K197" i="2"/>
  <c r="K316" i="2"/>
  <c r="K298" i="2"/>
  <c r="K106" i="2"/>
  <c r="K239" i="2"/>
  <c r="K59" i="2"/>
  <c r="K169" i="2"/>
  <c r="K324" i="2"/>
  <c r="K203" i="2"/>
  <c r="K395" i="2"/>
  <c r="K485" i="2"/>
  <c r="K380" i="2"/>
  <c r="K425" i="2"/>
  <c r="K393" i="2"/>
  <c r="K37" i="2"/>
  <c r="K439" i="2"/>
  <c r="K155" i="2"/>
  <c r="K471" i="2"/>
  <c r="K75" i="2"/>
  <c r="K117" i="2"/>
  <c r="K80" i="2"/>
  <c r="K492" i="2"/>
  <c r="K110" i="2"/>
  <c r="K64" i="2"/>
  <c r="K306" i="2"/>
  <c r="K34" i="2"/>
  <c r="K498" i="2"/>
  <c r="K456" i="2"/>
  <c r="K284" i="2"/>
  <c r="K290" i="2"/>
  <c r="K265" i="2"/>
  <c r="K438" i="2"/>
  <c r="K375" i="2"/>
  <c r="K314" i="2"/>
  <c r="K330" i="2"/>
  <c r="K355" i="2"/>
  <c r="K449" i="2"/>
  <c r="K379" i="2"/>
  <c r="K390" i="2"/>
  <c r="K386" i="2"/>
  <c r="K65" i="2"/>
  <c r="K201" i="2"/>
  <c r="K333" i="2"/>
  <c r="K418" i="2"/>
  <c r="K24" i="2"/>
  <c r="K429" i="2"/>
  <c r="K44" i="2"/>
  <c r="K16" i="2"/>
  <c r="K363" i="2"/>
  <c r="K14" i="2"/>
  <c r="K483" i="2"/>
  <c r="K434" i="2"/>
  <c r="K484" i="2"/>
  <c r="K193" i="2"/>
  <c r="K58" i="2"/>
  <c r="K188" i="2"/>
  <c r="K389" i="2"/>
  <c r="K478" i="2"/>
  <c r="K315" i="2"/>
  <c r="K250" i="2"/>
  <c r="K224" i="2"/>
  <c r="K326" i="2"/>
  <c r="K403" i="2"/>
  <c r="K22" i="2"/>
  <c r="K281" i="2"/>
  <c r="K424" i="2"/>
  <c r="K465" i="2"/>
  <c r="K249" i="2"/>
  <c r="K472" i="2"/>
  <c r="K409" i="2"/>
  <c r="K79" i="2"/>
  <c r="K45" i="2"/>
  <c r="K345" i="2"/>
  <c r="K351" i="2"/>
  <c r="K172" i="2"/>
  <c r="K198" i="2"/>
  <c r="K397" i="2"/>
  <c r="K410" i="2"/>
  <c r="K42" i="2"/>
  <c r="K240" i="2"/>
  <c r="K187" i="2"/>
  <c r="K206" i="2"/>
  <c r="K303" i="2"/>
  <c r="K416" i="2"/>
  <c r="K367" i="2"/>
  <c r="K97" i="2"/>
  <c r="K280" i="2"/>
  <c r="K388" i="2"/>
  <c r="K84" i="2"/>
  <c r="K189" i="2"/>
  <c r="K27" i="2"/>
  <c r="K76" i="2"/>
  <c r="K119" i="2"/>
  <c r="K120" i="2"/>
  <c r="K227" i="2"/>
  <c r="K148" i="2"/>
  <c r="K328" i="2"/>
  <c r="K452" i="2"/>
  <c r="K407" i="2"/>
  <c r="K200" i="2"/>
  <c r="K460" i="2"/>
  <c r="K220" i="2"/>
  <c r="K358" i="2"/>
  <c r="K103" i="2"/>
  <c r="K62" i="2"/>
  <c r="K402" i="2"/>
  <c r="K32" i="2"/>
  <c r="K337" i="2"/>
  <c r="K28" i="2"/>
  <c r="K70" i="2"/>
  <c r="K441" i="2"/>
  <c r="K43" i="2"/>
  <c r="K251" i="2"/>
  <c r="K85" i="2"/>
  <c r="K127" i="2"/>
  <c r="K374" i="2"/>
  <c r="K168" i="2"/>
  <c r="K370" i="2"/>
  <c r="K29" i="2"/>
  <c r="K325" i="2"/>
  <c r="K73" i="2"/>
  <c r="K268" i="2"/>
  <c r="K83" i="2"/>
  <c r="K411" i="2"/>
  <c r="K292" i="2"/>
  <c r="K3" i="2"/>
  <c r="K491" i="2"/>
  <c r="K243" i="2"/>
  <c r="K77" i="2"/>
  <c r="K398" i="2"/>
  <c r="K445" i="2"/>
  <c r="K118" i="2"/>
  <c r="K415" i="2"/>
  <c r="K39" i="2"/>
  <c r="K329" i="2"/>
  <c r="K176" i="2"/>
  <c r="K286" i="2"/>
  <c r="K116" i="2"/>
  <c r="K160" i="2"/>
  <c r="K496" i="2"/>
  <c r="K180" i="2"/>
  <c r="K257" i="2"/>
  <c r="K323" i="2"/>
  <c r="K447" i="2"/>
  <c r="K33" i="2"/>
  <c r="K297" i="2"/>
  <c r="K271" i="2"/>
  <c r="K327" i="2"/>
  <c r="K204" i="2"/>
  <c r="K219" i="2"/>
  <c r="K474" i="2"/>
  <c r="K469" i="2"/>
  <c r="K130" i="2"/>
  <c r="K128" i="2"/>
  <c r="K48" i="2"/>
  <c r="K173" i="2"/>
  <c r="K263" i="2"/>
  <c r="K392" i="2"/>
  <c r="K88" i="2"/>
  <c r="K158" i="2"/>
  <c r="K41" i="2"/>
  <c r="K211" i="2"/>
  <c r="K481" i="2"/>
  <c r="K376" i="2"/>
  <c r="K340" i="2"/>
  <c r="K285" i="2"/>
  <c r="K371" i="2"/>
  <c r="K231" i="2"/>
  <c r="K72" i="2"/>
  <c r="K82" i="2"/>
  <c r="K247" i="2"/>
  <c r="K321" i="2"/>
  <c r="K228" i="2"/>
  <c r="K435" i="2"/>
  <c r="K266" i="2"/>
  <c r="K406" i="2"/>
  <c r="K179" i="2"/>
  <c r="K423" i="2"/>
  <c r="K412" i="2"/>
  <c r="K177" i="2"/>
  <c r="K381" i="2"/>
  <c r="K426" i="2"/>
  <c r="K21" i="2"/>
  <c r="K260" i="2"/>
  <c r="K217" i="2"/>
  <c r="K23" i="2"/>
  <c r="K432" i="2"/>
  <c r="K373" i="2"/>
  <c r="K254" i="2"/>
  <c r="K299" i="2"/>
  <c r="K422" i="2"/>
  <c r="K417" i="2"/>
  <c r="K95" i="2"/>
  <c r="K216" i="2"/>
  <c r="K255" i="2"/>
  <c r="K310" i="2"/>
  <c r="K209" i="2"/>
  <c r="K115" i="2"/>
  <c r="K74" i="2"/>
  <c r="K433" i="2"/>
  <c r="K135" i="2"/>
  <c r="K269" i="2"/>
  <c r="K68" i="2"/>
  <c r="K107" i="2"/>
  <c r="K229" i="2"/>
  <c r="K360" i="2"/>
  <c r="K91" i="2"/>
  <c r="K199" i="2"/>
  <c r="K190" i="2"/>
  <c r="K294" i="2"/>
  <c r="K262" i="2"/>
  <c r="K241" i="2"/>
  <c r="K256" i="2"/>
  <c r="K92" i="2"/>
  <c r="K111" i="2"/>
  <c r="K7" i="2"/>
  <c r="K53" i="2"/>
  <c r="K493" i="2"/>
  <c r="K350" i="2"/>
  <c r="K382" i="2"/>
  <c r="K223" i="2"/>
  <c r="K171" i="2"/>
  <c r="K94" i="2"/>
  <c r="K457" i="2"/>
  <c r="K353" i="2"/>
  <c r="K459" i="2"/>
  <c r="K93" i="2"/>
  <c r="K225" i="2"/>
  <c r="K122" i="2"/>
  <c r="K467" i="2"/>
  <c r="K152" i="2"/>
  <c r="K47" i="2"/>
  <c r="K282" i="2"/>
  <c r="K129" i="2"/>
  <c r="K443" i="2"/>
  <c r="K208" i="2"/>
  <c r="K454" i="2"/>
  <c r="K81" i="2"/>
  <c r="K167" i="2"/>
  <c r="K336" i="2"/>
  <c r="K444" i="2"/>
  <c r="K486" i="2"/>
  <c r="K440" i="2"/>
  <c r="K159" i="2"/>
  <c r="K362" i="2"/>
  <c r="K283" i="2"/>
  <c r="K154" i="2"/>
  <c r="K461" i="2"/>
  <c r="K458" i="2"/>
  <c r="K304" i="2"/>
  <c r="K277" i="2"/>
  <c r="K112" i="2"/>
  <c r="K450" i="2"/>
  <c r="K482" i="2"/>
  <c r="K259" i="2"/>
  <c r="K194" i="2"/>
  <c r="K364" i="2"/>
  <c r="K57" i="2"/>
  <c r="K291" i="2"/>
  <c r="K51" i="2"/>
  <c r="K105" i="2"/>
  <c r="K408" i="2"/>
  <c r="K165" i="2"/>
  <c r="K210" i="2"/>
  <c r="K278" i="2"/>
  <c r="K476" i="2"/>
  <c r="K215" i="2"/>
  <c r="K264" i="2"/>
  <c r="K352" i="2"/>
  <c r="K87" i="2"/>
  <c r="K319" i="2"/>
  <c r="K17" i="2"/>
  <c r="K185" i="2"/>
  <c r="K487" i="2"/>
  <c r="K287" i="2"/>
  <c r="K242" i="2"/>
  <c r="K104" i="2"/>
  <c r="K86" i="2"/>
  <c r="K218" i="2"/>
  <c r="K344" i="2"/>
  <c r="K385" i="2"/>
  <c r="K377" i="2"/>
  <c r="K55" i="2"/>
  <c r="K463" i="2"/>
  <c r="K178" i="2"/>
  <c r="K143" i="2"/>
  <c r="K335" i="2"/>
  <c r="K60" i="2"/>
  <c r="C270" i="6847"/>
  <c r="AT7" i="7004"/>
  <c r="K124" i="2"/>
  <c r="K230" i="2"/>
  <c r="K464" i="2"/>
  <c r="K56" i="2"/>
  <c r="K293" i="2"/>
  <c r="K419" i="2"/>
  <c r="K146" i="2"/>
  <c r="K89" i="2"/>
  <c r="K133" i="2"/>
  <c r="K261" i="2"/>
  <c r="K341" i="2"/>
  <c r="K462" i="2"/>
  <c r="K489" i="2"/>
  <c r="K36" i="2"/>
  <c r="K253" i="2"/>
  <c r="K137" i="2"/>
  <c r="K495" i="2"/>
  <c r="K35" i="2"/>
  <c r="K31" i="2"/>
  <c r="K232" i="2"/>
  <c r="K404" i="2"/>
  <c r="K113" i="2"/>
  <c r="K202" i="2"/>
  <c r="K302" i="2"/>
  <c r="K174" i="2"/>
  <c r="K98" i="2"/>
  <c r="K136" i="2"/>
  <c r="K497" i="2"/>
  <c r="K431" i="2"/>
  <c r="K248" i="2"/>
  <c r="K235" i="2"/>
  <c r="K140" i="2"/>
  <c r="K436" i="2"/>
  <c r="K430" i="2"/>
  <c r="K237" i="2"/>
  <c r="AI160" i="7062"/>
  <c r="G87" i="2" l="1"/>
  <c r="C271" i="6847"/>
  <c r="AT8" i="7004"/>
  <c r="AI4" i="7062"/>
  <c r="C272" i="6847" l="1"/>
  <c r="AO22" i="7066"/>
  <c r="AT9" i="7004"/>
  <c r="G22" i="2" s="1"/>
  <c r="K7" i="7052"/>
  <c r="P16" i="7033"/>
  <c r="G95" i="2"/>
  <c r="G107" i="2" l="1"/>
  <c r="G13" i="2"/>
  <c r="G96" i="2"/>
  <c r="G23" i="2"/>
  <c r="G5" i="2"/>
  <c r="C273" i="6847"/>
  <c r="AT21" i="7004"/>
  <c r="G7" i="2"/>
  <c r="G11" i="2"/>
  <c r="G66" i="2"/>
  <c r="G29" i="2"/>
  <c r="G32" i="2"/>
  <c r="G27" i="2"/>
  <c r="C274" i="6847" l="1"/>
  <c r="AT22" i="7004"/>
  <c r="G111" i="2"/>
  <c r="C275" i="6847" l="1"/>
  <c r="AT24" i="7004"/>
  <c r="C276" i="6847" l="1"/>
  <c r="AT27" i="7004"/>
  <c r="AT46" i="7061"/>
  <c r="C277" i="6847" l="1"/>
  <c r="AT28" i="7004"/>
  <c r="AI185" i="7062"/>
  <c r="C278" i="6847" l="1"/>
  <c r="AT29" i="7004"/>
  <c r="AI161" i="7062"/>
  <c r="C279" i="6847" l="1"/>
  <c r="AT30" i="7004"/>
  <c r="AI34" i="7062"/>
  <c r="C280" i="6847" l="1"/>
  <c r="AT35" i="7004"/>
  <c r="AI211" i="7062"/>
  <c r="C281" i="6847" l="1"/>
  <c r="AT36" i="7004"/>
  <c r="C282" i="6847" l="1"/>
  <c r="AT39" i="7004"/>
  <c r="C283" i="6847" l="1"/>
  <c r="AT40" i="7004"/>
  <c r="Q8" i="7031"/>
  <c r="B94" i="2"/>
  <c r="C16" i="2"/>
  <c r="B180" i="2"/>
  <c r="B169" i="2"/>
  <c r="C90" i="2"/>
  <c r="C247" i="2"/>
  <c r="C47" i="2"/>
  <c r="C50" i="2"/>
  <c r="C13" i="2"/>
  <c r="C194" i="2"/>
  <c r="C391" i="2"/>
  <c r="B369" i="2"/>
  <c r="C66" i="2"/>
  <c r="B192" i="2"/>
  <c r="C49" i="2"/>
  <c r="C135" i="2"/>
  <c r="C236" i="2"/>
  <c r="C10" i="2"/>
  <c r="B302" i="2"/>
  <c r="B43" i="2"/>
  <c r="B334" i="2"/>
  <c r="C15" i="2"/>
  <c r="C297" i="2"/>
  <c r="C116" i="2"/>
  <c r="C59" i="2"/>
  <c r="B92" i="2"/>
  <c r="C335" i="2"/>
  <c r="C7" i="2"/>
  <c r="C138" i="2"/>
  <c r="C33" i="2"/>
  <c r="B78" i="2"/>
  <c r="C44" i="2"/>
  <c r="C154" i="2"/>
  <c r="B145" i="2"/>
  <c r="B40" i="2"/>
  <c r="C36" i="2"/>
  <c r="B10" i="2"/>
  <c r="B23" i="2"/>
  <c r="C34" i="2"/>
  <c r="B194" i="2"/>
  <c r="B82" i="2"/>
  <c r="B230" i="2"/>
  <c r="B310" i="2"/>
  <c r="C118" i="2"/>
  <c r="B219" i="2"/>
  <c r="B21" i="2"/>
  <c r="B76" i="2"/>
  <c r="B20" i="2"/>
  <c r="B236" i="2"/>
  <c r="C180" i="2"/>
  <c r="C20" i="2"/>
  <c r="C21" i="2"/>
  <c r="B307" i="2"/>
  <c r="B54" i="2"/>
  <c r="C83" i="2"/>
  <c r="C305" i="2"/>
  <c r="C281" i="2"/>
  <c r="B280" i="2"/>
  <c r="C427" i="2"/>
  <c r="C78" i="2"/>
  <c r="C345" i="2"/>
  <c r="B9" i="2"/>
  <c r="C35" i="2"/>
  <c r="B90" i="2"/>
  <c r="B12" i="2"/>
  <c r="B489" i="2"/>
  <c r="C198" i="2"/>
  <c r="C22" i="2"/>
  <c r="C339" i="2"/>
  <c r="C92" i="2"/>
  <c r="B58" i="2"/>
  <c r="B345" i="2"/>
  <c r="C117" i="2"/>
  <c r="C262" i="2"/>
  <c r="B11" i="2"/>
  <c r="B18" i="2"/>
  <c r="B339" i="2"/>
  <c r="C359" i="2"/>
  <c r="C183" i="2"/>
  <c r="B305" i="2"/>
  <c r="B335" i="2"/>
  <c r="C230" i="2"/>
  <c r="C303" i="2"/>
  <c r="B71" i="2"/>
  <c r="B118" i="2"/>
  <c r="B22" i="2"/>
  <c r="B13" i="2"/>
  <c r="B427" i="2"/>
  <c r="B33" i="2"/>
  <c r="C307" i="2"/>
  <c r="B135" i="2"/>
  <c r="B123" i="2"/>
  <c r="B262" i="2"/>
  <c r="C246" i="2"/>
  <c r="B83" i="2"/>
  <c r="B309" i="2"/>
  <c r="B116" i="2"/>
  <c r="C128" i="2"/>
  <c r="B138" i="2"/>
  <c r="B66" i="2"/>
  <c r="B7" i="2"/>
  <c r="B248" i="2"/>
  <c r="B144" i="2"/>
  <c r="B47" i="2"/>
  <c r="B15" i="2"/>
  <c r="B198" i="2"/>
  <c r="C489" i="2"/>
  <c r="C43" i="2"/>
  <c r="B50" i="2"/>
  <c r="B143" i="2"/>
  <c r="B59" i="2"/>
  <c r="B281" i="2"/>
  <c r="B49" i="2"/>
  <c r="C369" i="2"/>
  <c r="B247" i="2"/>
  <c r="B16" i="2"/>
  <c r="B359" i="2"/>
  <c r="C51" i="2"/>
  <c r="B297" i="2"/>
  <c r="B187" i="2"/>
  <c r="B391" i="2"/>
  <c r="C18" i="2"/>
  <c r="C192" i="2"/>
  <c r="B184" i="2"/>
  <c r="B246" i="2"/>
  <c r="C94" i="2"/>
  <c r="C76" i="2"/>
  <c r="C248" i="2"/>
  <c r="B34" i="2"/>
  <c r="C309" i="2"/>
  <c r="C143" i="2"/>
  <c r="C310" i="2"/>
  <c r="B296" i="2"/>
  <c r="C58" i="2"/>
  <c r="C12" i="2"/>
  <c r="C219" i="2"/>
  <c r="B167" i="2"/>
  <c r="C105" i="2"/>
  <c r="C11" i="2"/>
  <c r="C334" i="2"/>
  <c r="B44" i="2"/>
  <c r="B51" i="2"/>
  <c r="C40" i="2"/>
  <c r="B105" i="2"/>
  <c r="C267" i="2"/>
  <c r="B24" i="2"/>
  <c r="B267" i="2"/>
  <c r="C82" i="2"/>
  <c r="C54" i="2"/>
  <c r="C145" i="2"/>
  <c r="B64" i="2"/>
  <c r="B35" i="2"/>
  <c r="B128" i="2"/>
  <c r="C123" i="2"/>
  <c r="C280" i="2"/>
  <c r="B117" i="2"/>
  <c r="B303" i="2"/>
  <c r="C144" i="2"/>
  <c r="C302" i="2"/>
  <c r="C184" i="2"/>
  <c r="C9" i="2"/>
  <c r="B183" i="2"/>
  <c r="C24" i="2"/>
  <c r="C296" i="2"/>
  <c r="B154" i="2"/>
  <c r="C71" i="2"/>
  <c r="C23" i="2"/>
  <c r="B36" i="2"/>
  <c r="C64" i="2"/>
  <c r="C169" i="2"/>
  <c r="C167" i="2"/>
  <c r="C187" i="2"/>
  <c r="N5" i="2" l="1"/>
  <c r="C284" i="6847"/>
  <c r="AT41" i="7004"/>
  <c r="I6" i="6892"/>
  <c r="C285" i="6847" l="1"/>
  <c r="AT42" i="7004"/>
  <c r="L7" i="7054"/>
  <c r="P7" i="7050"/>
  <c r="AD3" i="7039"/>
  <c r="P4" i="7035"/>
  <c r="C286" i="6847" l="1"/>
  <c r="AT40" i="7061"/>
  <c r="AT43" i="7004"/>
  <c r="I5" i="7042"/>
  <c r="P3" i="7050"/>
  <c r="C287" i="6847" l="1"/>
  <c r="AT47" i="7004"/>
  <c r="E35" i="6892"/>
  <c r="D35" i="6892" s="1"/>
  <c r="C288" i="6847" l="1"/>
  <c r="AT48" i="7004"/>
  <c r="AT100" i="7061"/>
  <c r="E26" i="6892"/>
  <c r="D26" i="6892" s="1"/>
  <c r="P7" i="7051"/>
  <c r="B81" i="2"/>
  <c r="C62" i="2"/>
  <c r="C242" i="2"/>
  <c r="B179" i="2"/>
  <c r="C67" i="2"/>
  <c r="C177" i="2"/>
  <c r="C81" i="2"/>
  <c r="C170" i="2"/>
  <c r="C124" i="2"/>
  <c r="C28" i="2"/>
  <c r="C3" i="2"/>
  <c r="C136" i="2"/>
  <c r="B60" i="2"/>
  <c r="C256" i="2"/>
  <c r="B340" i="2"/>
  <c r="B73" i="2"/>
  <c r="B103" i="2"/>
  <c r="B157" i="2"/>
  <c r="B125" i="2"/>
  <c r="C156" i="2"/>
  <c r="B276" i="2"/>
  <c r="B111" i="2"/>
  <c r="B52" i="2"/>
  <c r="C190" i="2"/>
  <c r="B242" i="2"/>
  <c r="C306" i="2"/>
  <c r="C159" i="2"/>
  <c r="B401" i="2"/>
  <c r="B65" i="2"/>
  <c r="C176" i="2"/>
  <c r="B199" i="2"/>
  <c r="B87" i="2"/>
  <c r="B97" i="2"/>
  <c r="B166" i="2"/>
  <c r="B174" i="2"/>
  <c r="C68" i="2"/>
  <c r="C38" i="2"/>
  <c r="B250" i="2"/>
  <c r="B190" i="2"/>
  <c r="B165" i="2"/>
  <c r="B5" i="2"/>
  <c r="C158" i="2"/>
  <c r="B68" i="2"/>
  <c r="C87" i="2"/>
  <c r="C152" i="2"/>
  <c r="C31" i="2"/>
  <c r="C336" i="2"/>
  <c r="B86" i="2"/>
  <c r="B159" i="2"/>
  <c r="C205" i="2"/>
  <c r="B106" i="2"/>
  <c r="B364" i="2"/>
  <c r="B279" i="2"/>
  <c r="B197" i="2"/>
  <c r="C179" i="2"/>
  <c r="B130" i="2"/>
  <c r="C199" i="2"/>
  <c r="C106" i="2"/>
  <c r="B19" i="2"/>
  <c r="C74" i="2"/>
  <c r="B62" i="2"/>
  <c r="C304" i="2"/>
  <c r="C95" i="2"/>
  <c r="C19" i="2"/>
  <c r="C129" i="2"/>
  <c r="C250" i="2"/>
  <c r="C6" i="2"/>
  <c r="C201" i="2"/>
  <c r="B156" i="2"/>
  <c r="B148" i="2"/>
  <c r="C279" i="2"/>
  <c r="C60" i="2"/>
  <c r="B136" i="2"/>
  <c r="B28" i="2"/>
  <c r="C70" i="2"/>
  <c r="C276" i="2"/>
  <c r="C340" i="2"/>
  <c r="C45" i="2"/>
  <c r="C125" i="2"/>
  <c r="B336" i="2"/>
  <c r="C401" i="2"/>
  <c r="B74" i="2"/>
  <c r="B67" i="2"/>
  <c r="B38" i="2"/>
  <c r="C130" i="2"/>
  <c r="B45" i="2"/>
  <c r="C97" i="2"/>
  <c r="C162" i="2"/>
  <c r="B162" i="2"/>
  <c r="C73" i="2"/>
  <c r="B205" i="2"/>
  <c r="C148" i="2"/>
  <c r="C65" i="2"/>
  <c r="B95" i="2"/>
  <c r="C96" i="2"/>
  <c r="B304" i="2"/>
  <c r="C111" i="2"/>
  <c r="C157" i="2"/>
  <c r="B158" i="2"/>
  <c r="B306" i="2"/>
  <c r="C52" i="2"/>
  <c r="B124" i="2"/>
  <c r="B170" i="2"/>
  <c r="B3" i="2"/>
  <c r="C174" i="2"/>
  <c r="C103" i="2"/>
  <c r="B256" i="2"/>
  <c r="B176" i="2"/>
  <c r="B6" i="2"/>
  <c r="C165" i="2"/>
  <c r="C415" i="2"/>
  <c r="B152" i="2"/>
  <c r="B70" i="2"/>
  <c r="B129" i="2"/>
  <c r="C166" i="2"/>
  <c r="C197" i="2"/>
  <c r="B415" i="2"/>
  <c r="B177" i="2"/>
  <c r="C5" i="2"/>
  <c r="C364" i="2"/>
  <c r="C86" i="2"/>
  <c r="B96" i="2"/>
  <c r="B31" i="2"/>
  <c r="B201" i="2"/>
  <c r="C289" i="6847" l="1"/>
  <c r="AT49" i="7004"/>
  <c r="E27" i="6892"/>
  <c r="D27" i="6892" s="1"/>
  <c r="C290" i="6847" l="1"/>
  <c r="AT50" i="7004"/>
  <c r="C291" i="6847" l="1"/>
  <c r="AT54" i="7004"/>
  <c r="C292" i="6847" l="1"/>
  <c r="AT55" i="7004"/>
  <c r="AT50" i="7061"/>
  <c r="L15" i="7055"/>
  <c r="M20" i="7012"/>
  <c r="L28" i="6999"/>
  <c r="M18" i="6917"/>
  <c r="Q22" i="7031"/>
  <c r="M19" i="7045"/>
  <c r="AD14" i="7041"/>
  <c r="P15" i="7033"/>
  <c r="C293" i="6847" l="1"/>
  <c r="AT56" i="7004"/>
  <c r="AI52" i="7062"/>
  <c r="F364" i="2"/>
  <c r="F24" i="2"/>
  <c r="F179" i="2"/>
  <c r="F268" i="2"/>
  <c r="F13" i="2"/>
  <c r="F58" i="2"/>
  <c r="F420" i="2"/>
  <c r="F427" i="2"/>
  <c r="F378" i="2"/>
  <c r="F345" i="2"/>
  <c r="F51" i="2"/>
  <c r="F264" i="2"/>
  <c r="F136" i="2"/>
  <c r="F146" i="2"/>
  <c r="F64" i="2"/>
  <c r="F57" i="2"/>
  <c r="F391" i="2"/>
  <c r="F419" i="2"/>
  <c r="F92" i="2"/>
  <c r="F22" i="2"/>
  <c r="F210" i="2"/>
  <c r="F401" i="2"/>
  <c r="F220" i="2"/>
  <c r="F174" i="2"/>
  <c r="F105" i="2"/>
  <c r="F90" i="2"/>
  <c r="F86" i="2"/>
  <c r="F143" i="2"/>
  <c r="F9" i="2"/>
  <c r="F75" i="2"/>
  <c r="F187" i="2"/>
  <c r="F71" i="2"/>
  <c r="F416" i="2"/>
  <c r="F98" i="2"/>
  <c r="F108" i="2"/>
  <c r="F340" i="2"/>
  <c r="F489" i="2"/>
  <c r="F32" i="2"/>
  <c r="F27" i="2"/>
  <c r="F417" i="2"/>
  <c r="F154" i="2"/>
  <c r="F23" i="2"/>
  <c r="F418" i="2"/>
  <c r="F79" i="2"/>
  <c r="F77" i="2"/>
  <c r="F18" i="2"/>
  <c r="F88" i="2"/>
  <c r="F67" i="2"/>
  <c r="F201" i="2"/>
  <c r="F152" i="2"/>
  <c r="F15" i="2"/>
  <c r="F415" i="2"/>
  <c r="F97" i="2"/>
  <c r="F49" i="2"/>
  <c r="F66" i="2"/>
  <c r="F83" i="2"/>
  <c r="F85" i="2"/>
  <c r="F8" i="2"/>
  <c r="F84" i="2"/>
  <c r="F33" i="2"/>
  <c r="F31" i="2"/>
  <c r="F21" i="2"/>
  <c r="F197" i="2"/>
  <c r="F46" i="2"/>
  <c r="F93" i="2"/>
  <c r="F339" i="2"/>
  <c r="F54" i="2"/>
  <c r="F106" i="2"/>
  <c r="F168" i="2"/>
  <c r="F14" i="2"/>
  <c r="F107" i="2"/>
  <c r="F29" i="2"/>
  <c r="F43" i="2"/>
  <c r="F176" i="2"/>
  <c r="F47" i="2"/>
  <c r="F367" i="2"/>
  <c r="F36" i="2"/>
  <c r="F37" i="2"/>
  <c r="F11" i="2"/>
  <c r="F175" i="2"/>
  <c r="F400" i="2"/>
  <c r="F74" i="2"/>
  <c r="F10" i="2"/>
  <c r="F180" i="2"/>
  <c r="F55" i="2"/>
  <c r="F59" i="2"/>
  <c r="F48" i="2"/>
  <c r="F72" i="2"/>
  <c r="F280" i="2"/>
  <c r="F26" i="2"/>
  <c r="F73" i="2"/>
  <c r="F133" i="2"/>
  <c r="X40" i="2"/>
  <c r="X44" i="2"/>
  <c r="X38" i="2"/>
  <c r="X20" i="2"/>
  <c r="X34" i="2"/>
  <c r="X264" i="2"/>
  <c r="X33" i="2"/>
  <c r="X364" i="2"/>
  <c r="X7" i="2"/>
  <c r="X8" i="2"/>
  <c r="X367" i="2"/>
  <c r="X83" i="2"/>
  <c r="X13" i="2"/>
  <c r="X21" i="2"/>
  <c r="X179" i="2"/>
  <c r="X61" i="2"/>
  <c r="X67" i="2"/>
  <c r="X106" i="2"/>
  <c r="X52" i="2"/>
  <c r="X37" i="2"/>
  <c r="X220" i="2"/>
  <c r="X15" i="2"/>
  <c r="X280" i="2"/>
  <c r="X31" i="2"/>
  <c r="X77" i="2"/>
  <c r="X197" i="2"/>
  <c r="X3" i="2"/>
  <c r="X51" i="2"/>
  <c r="C294" i="6847" l="1"/>
  <c r="AT57" i="7004"/>
  <c r="C245" i="2"/>
  <c r="B245" i="2"/>
  <c r="C249" i="2"/>
  <c r="B249" i="2"/>
  <c r="W741" i="2"/>
  <c r="V741" i="2"/>
  <c r="W705" i="2"/>
  <c r="V705" i="2"/>
  <c r="V789" i="2"/>
  <c r="W789" i="2"/>
  <c r="W706" i="2"/>
  <c r="V706" i="2"/>
  <c r="V788" i="2"/>
  <c r="W788" i="2"/>
  <c r="V786" i="2"/>
  <c r="W786" i="2"/>
  <c r="W723" i="2"/>
  <c r="V723" i="2"/>
  <c r="V727" i="2"/>
  <c r="W727" i="2"/>
  <c r="W742" i="2"/>
  <c r="V742" i="2"/>
  <c r="W793" i="2"/>
  <c r="V793" i="2"/>
  <c r="V768" i="2"/>
  <c r="W768" i="2"/>
  <c r="V785" i="2"/>
  <c r="W785" i="2"/>
  <c r="V778" i="2"/>
  <c r="W778" i="2"/>
  <c r="W779" i="2"/>
  <c r="V779" i="2"/>
  <c r="W762" i="2"/>
  <c r="V762" i="2"/>
  <c r="V749" i="2"/>
  <c r="W749" i="2"/>
  <c r="V746" i="2"/>
  <c r="W746" i="2"/>
  <c r="W753" i="2"/>
  <c r="V753" i="2"/>
  <c r="V783" i="2"/>
  <c r="W783" i="2"/>
  <c r="W747" i="2"/>
  <c r="V747" i="2"/>
  <c r="V736" i="2"/>
  <c r="W736" i="2"/>
  <c r="V774" i="2"/>
  <c r="W774" i="2"/>
  <c r="V711" i="2"/>
  <c r="W711" i="2"/>
  <c r="W760" i="2"/>
  <c r="V760" i="2"/>
  <c r="V737" i="2"/>
  <c r="W737" i="2"/>
  <c r="W739" i="2"/>
  <c r="V739" i="2"/>
  <c r="W717" i="2"/>
  <c r="V717" i="2"/>
  <c r="V712" i="2"/>
  <c r="W712" i="2"/>
  <c r="V738" i="2"/>
  <c r="W738" i="2"/>
  <c r="V725" i="2"/>
  <c r="W725" i="2"/>
  <c r="V776" i="2"/>
  <c r="W776" i="2"/>
  <c r="W744" i="2"/>
  <c r="V744" i="2"/>
  <c r="W751" i="2"/>
  <c r="V751" i="2"/>
  <c r="V792" i="2"/>
  <c r="W792" i="2"/>
  <c r="V781" i="2"/>
  <c r="W781" i="2"/>
  <c r="V756" i="2"/>
  <c r="W756" i="2"/>
  <c r="V101" i="2"/>
  <c r="W101" i="2"/>
  <c r="W748" i="2"/>
  <c r="V748" i="2"/>
  <c r="V730" i="2"/>
  <c r="W730" i="2"/>
  <c r="W759" i="2"/>
  <c r="V759" i="2"/>
  <c r="W716" i="2"/>
  <c r="V716" i="2"/>
  <c r="V732" i="2"/>
  <c r="W732" i="2"/>
  <c r="V740" i="2"/>
  <c r="W740" i="2"/>
  <c r="W757" i="2"/>
  <c r="V757" i="2"/>
  <c r="W728" i="2"/>
  <c r="V728" i="2"/>
  <c r="W773" i="2"/>
  <c r="V773" i="2"/>
  <c r="W109" i="2"/>
  <c r="V109" i="2"/>
  <c r="V755" i="2"/>
  <c r="W755" i="2"/>
  <c r="W722" i="2"/>
  <c r="V722" i="2"/>
  <c r="W772" i="2"/>
  <c r="V772" i="2"/>
  <c r="W770" i="2"/>
  <c r="V770" i="2"/>
  <c r="W735" i="2"/>
  <c r="V735" i="2"/>
  <c r="V764" i="2"/>
  <c r="W764" i="2"/>
  <c r="V714" i="2"/>
  <c r="W714" i="2"/>
  <c r="V709" i="2"/>
  <c r="W709" i="2"/>
  <c r="W791" i="2"/>
  <c r="V791" i="2"/>
  <c r="V750" i="2"/>
  <c r="W750" i="2"/>
  <c r="W733" i="2"/>
  <c r="V733" i="2"/>
  <c r="V719" i="2"/>
  <c r="W719" i="2"/>
  <c r="W794" i="2"/>
  <c r="V794" i="2"/>
  <c r="V729" i="2"/>
  <c r="W729" i="2"/>
  <c r="V715" i="2"/>
  <c r="W715" i="2"/>
  <c r="V782" i="2"/>
  <c r="W782" i="2"/>
  <c r="V708" i="2"/>
  <c r="W708" i="2"/>
  <c r="V707" i="2"/>
  <c r="W707" i="2"/>
  <c r="W758" i="2"/>
  <c r="V758" i="2"/>
  <c r="V726" i="2"/>
  <c r="W726" i="2"/>
  <c r="W724" i="2"/>
  <c r="V724" i="2"/>
  <c r="W787" i="2"/>
  <c r="V787" i="2"/>
  <c r="V763" i="2"/>
  <c r="W763" i="2"/>
  <c r="W713" i="2"/>
  <c r="V713" i="2"/>
  <c r="W771" i="2"/>
  <c r="V771" i="2"/>
  <c r="V766" i="2"/>
  <c r="W766" i="2"/>
  <c r="W784" i="2"/>
  <c r="V784" i="2"/>
  <c r="W745" i="2"/>
  <c r="V745" i="2"/>
  <c r="W734" i="2"/>
  <c r="V734" i="2"/>
  <c r="V100" i="2"/>
  <c r="W100" i="2"/>
  <c r="W720" i="2"/>
  <c r="V720" i="2"/>
  <c r="W761" i="2"/>
  <c r="V761" i="2"/>
  <c r="W520" i="2"/>
  <c r="V520" i="2"/>
  <c r="W795" i="2"/>
  <c r="V795" i="2"/>
  <c r="W721" i="2"/>
  <c r="V721" i="2"/>
  <c r="W743" i="2"/>
  <c r="V743" i="2"/>
  <c r="W790" i="2"/>
  <c r="V790" i="2"/>
  <c r="V767" i="2"/>
  <c r="W767" i="2"/>
  <c r="V777" i="2"/>
  <c r="W777" i="2"/>
  <c r="W775" i="2"/>
  <c r="V775" i="2"/>
  <c r="W731" i="2"/>
  <c r="V731" i="2"/>
  <c r="W718" i="2"/>
  <c r="V718" i="2"/>
  <c r="W780" i="2"/>
  <c r="V780" i="2"/>
  <c r="V754" i="2"/>
  <c r="W754" i="2"/>
  <c r="W710" i="2"/>
  <c r="V710" i="2"/>
  <c r="W769" i="2"/>
  <c r="V769" i="2"/>
  <c r="W102" i="2"/>
  <c r="V102" i="2"/>
  <c r="W765" i="2"/>
  <c r="V765" i="2"/>
  <c r="V752" i="2"/>
  <c r="W752" i="2"/>
  <c r="H5" i="6892"/>
  <c r="G5" i="6892" s="1"/>
  <c r="C5" i="6892" s="1"/>
  <c r="H26" i="6892"/>
  <c r="H22" i="6892"/>
  <c r="C295" i="6847" l="1"/>
  <c r="AT58" i="7004"/>
  <c r="AT73" i="7061"/>
  <c r="P12" i="7051"/>
  <c r="G22" i="6892"/>
  <c r="C22" i="6892" s="1"/>
  <c r="G26" i="6892"/>
  <c r="C26" i="6892" s="1"/>
  <c r="C296" i="6847" l="1"/>
  <c r="AT62" i="7004"/>
  <c r="P13" i="7051"/>
  <c r="C297" i="6847" l="1"/>
  <c r="AT80" i="7061"/>
  <c r="AT63" i="7004"/>
  <c r="Q23" i="7031"/>
  <c r="P12" i="7033"/>
  <c r="C298" i="6847" l="1"/>
  <c r="AT81" i="7061"/>
  <c r="AT64" i="7004"/>
  <c r="N13" i="7038"/>
  <c r="M26" i="7012"/>
  <c r="C299" i="6847" l="1"/>
  <c r="AT65" i="7004"/>
  <c r="I183" i="2"/>
  <c r="I60" i="2"/>
  <c r="I61" i="2"/>
  <c r="I119" i="2"/>
  <c r="I107" i="2"/>
  <c r="I42" i="2"/>
  <c r="I57" i="2"/>
  <c r="I11" i="2"/>
  <c r="I56" i="2"/>
  <c r="I34" i="2"/>
  <c r="I180" i="2"/>
  <c r="I86" i="2"/>
  <c r="I79" i="2"/>
  <c r="I22" i="2"/>
  <c r="I118" i="2"/>
  <c r="I3" i="2"/>
  <c r="I84" i="2"/>
  <c r="I58" i="2"/>
  <c r="I90" i="2"/>
  <c r="I32" i="2"/>
  <c r="I179" i="2"/>
  <c r="I136" i="2"/>
  <c r="I415" i="2"/>
  <c r="I187" i="2"/>
  <c r="I52" i="2"/>
  <c r="I235" i="2"/>
  <c r="I260" i="2"/>
  <c r="I70" i="2"/>
  <c r="I417" i="2"/>
  <c r="I152" i="2"/>
  <c r="I105" i="2"/>
  <c r="I15" i="2"/>
  <c r="I341" i="2"/>
  <c r="I400" i="2"/>
  <c r="I176" i="2"/>
  <c r="I21" i="2"/>
  <c r="I197" i="2"/>
  <c r="I113" i="2"/>
  <c r="I59" i="2"/>
  <c r="I25" i="2"/>
  <c r="I44" i="2"/>
  <c r="I160" i="2"/>
  <c r="I43" i="2"/>
  <c r="I369" i="2"/>
  <c r="I256" i="2"/>
  <c r="I242" i="2"/>
  <c r="I193" i="2"/>
  <c r="I378" i="2"/>
  <c r="I220" i="2"/>
  <c r="I55" i="2"/>
  <c r="I54" i="2"/>
  <c r="I340" i="2"/>
  <c r="I177" i="2"/>
  <c r="I175" i="2"/>
  <c r="I168" i="2"/>
  <c r="I205" i="2"/>
  <c r="I264" i="2"/>
  <c r="I202" i="2"/>
  <c r="I51" i="2"/>
  <c r="I27" i="2"/>
  <c r="I148" i="2"/>
  <c r="I261" i="2"/>
  <c r="I16" i="2"/>
  <c r="I4" i="2"/>
  <c r="I143" i="2"/>
  <c r="I46" i="2"/>
  <c r="I108" i="2"/>
  <c r="I427" i="2"/>
  <c r="I210" i="2"/>
  <c r="I66" i="2"/>
  <c r="I279" i="2"/>
  <c r="I89" i="2"/>
  <c r="I81" i="2"/>
  <c r="I83" i="2"/>
  <c r="I64" i="2"/>
  <c r="I416" i="2"/>
  <c r="I265" i="2"/>
  <c r="I48" i="2"/>
  <c r="I419" i="2"/>
  <c r="I85" i="2"/>
  <c r="I250" i="2"/>
  <c r="I12" i="2"/>
  <c r="I37" i="2"/>
  <c r="I185" i="2"/>
  <c r="I262" i="2"/>
  <c r="I49" i="2"/>
  <c r="I30" i="2"/>
  <c r="I80" i="2"/>
  <c r="I106" i="2"/>
  <c r="I33" i="2"/>
  <c r="I50" i="2"/>
  <c r="I8" i="2"/>
  <c r="I31" i="2"/>
  <c r="I154" i="2"/>
  <c r="I420" i="2"/>
  <c r="I76" i="2"/>
  <c r="I401" i="2"/>
  <c r="I211" i="2"/>
  <c r="I88" i="2"/>
  <c r="I69" i="2"/>
  <c r="I23" i="2"/>
  <c r="I345" i="2"/>
  <c r="I140" i="2"/>
  <c r="I268" i="2"/>
  <c r="I218" i="2"/>
  <c r="I251" i="2"/>
  <c r="I40" i="2"/>
  <c r="I98" i="2"/>
  <c r="I41" i="2"/>
  <c r="I53" i="2"/>
  <c r="I72" i="2"/>
  <c r="I418" i="2"/>
  <c r="I201" i="2"/>
  <c r="I227" i="2"/>
  <c r="I146" i="2"/>
  <c r="I259" i="2"/>
  <c r="I29" i="2"/>
  <c r="I225" i="2"/>
  <c r="I93" i="2"/>
  <c r="I133" i="2"/>
  <c r="I73" i="2"/>
  <c r="I19" i="2"/>
  <c r="I75" i="2"/>
  <c r="I339" i="2"/>
  <c r="I97" i="2"/>
  <c r="I188" i="2"/>
  <c r="I224" i="2"/>
  <c r="I173" i="2"/>
  <c r="I74" i="2"/>
  <c r="I68" i="2"/>
  <c r="I280" i="2"/>
  <c r="I92" i="2"/>
  <c r="I71" i="2"/>
  <c r="I391" i="2"/>
  <c r="I489" i="2"/>
  <c r="I209" i="2"/>
  <c r="I77" i="2"/>
  <c r="I281" i="2"/>
  <c r="I333" i="2"/>
  <c r="I282" i="2"/>
  <c r="I174" i="2"/>
  <c r="I62" i="2"/>
  <c r="I67" i="2"/>
  <c r="I364" i="2"/>
  <c r="I36" i="2"/>
  <c r="I194" i="2"/>
  <c r="I367" i="2"/>
  <c r="H27" i="6892"/>
  <c r="G27" i="6892" s="1"/>
  <c r="C300" i="6847" l="1"/>
  <c r="AT83" i="7061"/>
  <c r="AT66" i="7004"/>
  <c r="H29" i="6892"/>
  <c r="G29" i="6892" s="1"/>
  <c r="C27" i="6892"/>
  <c r="C301" i="6847" l="1"/>
  <c r="AT71" i="7061"/>
  <c r="AT67" i="7004"/>
  <c r="H28" i="6892"/>
  <c r="G28" i="6892" s="1"/>
  <c r="I13" i="7043"/>
  <c r="H32" i="6892"/>
  <c r="G32" i="6892" s="1"/>
  <c r="C29" i="6892"/>
  <c r="C302" i="6847" l="1"/>
  <c r="AT68" i="7004"/>
  <c r="AT84" i="7061"/>
  <c r="AT34" i="7061"/>
  <c r="L14" i="7068"/>
  <c r="AO18" i="7066"/>
  <c r="N10" i="7063"/>
  <c r="AT33" i="7004"/>
  <c r="C28" i="6892"/>
  <c r="C303" i="6847" l="1"/>
  <c r="AT69" i="7004"/>
  <c r="G313" i="2" s="1"/>
  <c r="G149" i="2"/>
  <c r="G238" i="2"/>
  <c r="G79" i="2"/>
  <c r="G245" i="2"/>
  <c r="G74" i="2"/>
  <c r="G269" i="2"/>
  <c r="G55" i="2"/>
  <c r="G203" i="2"/>
  <c r="G263" i="2"/>
  <c r="G56" i="2"/>
  <c r="G266" i="2"/>
  <c r="G271" i="2"/>
  <c r="G81" i="2"/>
  <c r="G243" i="2"/>
  <c r="G21" i="2"/>
  <c r="G231" i="2"/>
  <c r="G33" i="2"/>
  <c r="G137" i="2"/>
  <c r="G270" i="2"/>
  <c r="G136" i="2"/>
  <c r="G189" i="2"/>
  <c r="G103" i="2"/>
  <c r="G295" i="2"/>
  <c r="G14" i="2"/>
  <c r="G291" i="2"/>
  <c r="G155" i="2"/>
  <c r="G162" i="2"/>
  <c r="G59" i="2"/>
  <c r="G237" i="2"/>
  <c r="G138" i="2"/>
  <c r="G90" i="2"/>
  <c r="G249" i="2"/>
  <c r="G75" i="2"/>
  <c r="G156" i="2"/>
  <c r="G178" i="2"/>
  <c r="G165" i="2"/>
  <c r="H18" i="2"/>
  <c r="C304" i="6847" l="1"/>
  <c r="AT70" i="7004"/>
  <c r="AT91" i="7061"/>
  <c r="H4" i="6892"/>
  <c r="G4" i="6892" s="1"/>
  <c r="C4" i="6892" s="1"/>
  <c r="C305" i="6847" l="1"/>
  <c r="AT71" i="7004"/>
  <c r="G315" i="2" s="1"/>
  <c r="G314" i="2"/>
  <c r="I3" i="7042"/>
  <c r="C306" i="6847" l="1"/>
  <c r="AT72" i="7004"/>
  <c r="P3" i="7032"/>
  <c r="G318" i="2" l="1"/>
  <c r="C307" i="6847"/>
  <c r="AT73" i="7004"/>
  <c r="G319" i="2" s="1"/>
  <c r="K19" i="7052"/>
  <c r="AT24" i="7061"/>
  <c r="K13" i="7017"/>
  <c r="R19" i="7021"/>
  <c r="C308" i="6847" l="1"/>
  <c r="AT74" i="7004"/>
  <c r="G330" i="2" s="1"/>
  <c r="J22" i="2"/>
  <c r="J35" i="2"/>
  <c r="J48" i="2"/>
  <c r="AT26" i="7061"/>
  <c r="K11" i="7052"/>
  <c r="E32" i="6892"/>
  <c r="E33" i="6892"/>
  <c r="D33" i="6892" s="1"/>
  <c r="E7" i="6892"/>
  <c r="D7" i="6892" s="1"/>
  <c r="K16" i="7017"/>
  <c r="C309" i="6847" l="1"/>
  <c r="AO34" i="7066"/>
  <c r="AT75" i="7004"/>
  <c r="J30" i="2"/>
  <c r="J46" i="2"/>
  <c r="J211" i="2"/>
  <c r="J68" i="2"/>
  <c r="J326" i="2"/>
  <c r="J350" i="2"/>
  <c r="J42" i="2"/>
  <c r="J489" i="2"/>
  <c r="J407" i="2"/>
  <c r="J457" i="2"/>
  <c r="J487" i="2"/>
  <c r="J333" i="2"/>
  <c r="J490" i="2"/>
  <c r="J239" i="2"/>
  <c r="J136" i="2"/>
  <c r="J111" i="2"/>
  <c r="J304" i="2"/>
  <c r="J31" i="2"/>
  <c r="J341" i="2"/>
  <c r="J126" i="2"/>
  <c r="J464" i="2"/>
  <c r="J235" i="2"/>
  <c r="J330" i="2"/>
  <c r="J460" i="2"/>
  <c r="J269" i="2"/>
  <c r="J83" i="2"/>
  <c r="J499" i="2"/>
  <c r="J252" i="2"/>
  <c r="J154" i="2"/>
  <c r="J246" i="2"/>
  <c r="J422" i="2"/>
  <c r="J276" i="2"/>
  <c r="J158" i="2"/>
  <c r="J112" i="2"/>
  <c r="J443" i="2"/>
  <c r="J144" i="2"/>
  <c r="J225" i="2"/>
  <c r="J116" i="2"/>
  <c r="J194" i="2"/>
  <c r="J206" i="2"/>
  <c r="J414" i="2"/>
  <c r="J315" i="2"/>
  <c r="J336" i="2"/>
  <c r="J135" i="2"/>
  <c r="J388" i="2"/>
  <c r="J37" i="2"/>
  <c r="J444" i="2"/>
  <c r="J58" i="2"/>
  <c r="J231" i="2"/>
  <c r="J469" i="2"/>
  <c r="J291" i="2"/>
  <c r="J282" i="2"/>
  <c r="J401" i="2"/>
  <c r="J275" i="2"/>
  <c r="J286" i="2"/>
  <c r="J4" i="2"/>
  <c r="J185" i="2"/>
  <c r="J224" i="2"/>
  <c r="J270" i="2"/>
  <c r="J59" i="2"/>
  <c r="J379" i="2"/>
  <c r="J426" i="2"/>
  <c r="J355" i="2"/>
  <c r="J316" i="2"/>
  <c r="J445" i="2"/>
  <c r="J251" i="2"/>
  <c r="J371" i="2"/>
  <c r="J215" i="2"/>
  <c r="J56" i="2"/>
  <c r="J439" i="2"/>
  <c r="J202" i="2"/>
  <c r="J297" i="2"/>
  <c r="J478" i="2"/>
  <c r="J451" i="2"/>
  <c r="J140" i="2"/>
  <c r="J117" i="2"/>
  <c r="J3" i="2"/>
  <c r="J82" i="2"/>
  <c r="J435" i="2"/>
  <c r="J173" i="2"/>
  <c r="J329" i="2"/>
  <c r="J455" i="2"/>
  <c r="J441" i="2"/>
  <c r="J463" i="2"/>
  <c r="J105" i="2"/>
  <c r="J431" i="2"/>
  <c r="J306" i="2"/>
  <c r="J108" i="2"/>
  <c r="J420" i="2"/>
  <c r="J16" i="2"/>
  <c r="J124" i="2"/>
  <c r="J488" i="2"/>
  <c r="J79" i="2"/>
  <c r="J462" i="2"/>
  <c r="J405" i="2"/>
  <c r="J353" i="2"/>
  <c r="J307" i="2"/>
  <c r="J429" i="2"/>
  <c r="J87" i="2"/>
  <c r="J421" i="2"/>
  <c r="J339" i="2"/>
  <c r="J417" i="2"/>
  <c r="J240" i="2"/>
  <c r="J38" i="2"/>
  <c r="J396" i="2"/>
  <c r="J328" i="2"/>
  <c r="J203" i="2"/>
  <c r="J369" i="2"/>
  <c r="J287" i="2"/>
  <c r="J232" i="2"/>
  <c r="J325" i="2"/>
  <c r="J85" i="2"/>
  <c r="J165" i="2"/>
  <c r="J50" i="2"/>
  <c r="J130" i="2"/>
  <c r="J159" i="2"/>
  <c r="J448" i="2"/>
  <c r="J459" i="2"/>
  <c r="J327" i="2"/>
  <c r="J8" i="2"/>
  <c r="J168" i="2"/>
  <c r="J90" i="2"/>
  <c r="J204" i="2"/>
  <c r="J61" i="2"/>
  <c r="J152" i="2"/>
  <c r="J477" i="2"/>
  <c r="J382" i="2"/>
  <c r="J26" i="2"/>
  <c r="J387" i="2"/>
  <c r="J256" i="2"/>
  <c r="J408" i="2"/>
  <c r="J380" i="2"/>
  <c r="J170" i="2"/>
  <c r="J104" i="2"/>
  <c r="J11" i="2"/>
  <c r="J492" i="2"/>
  <c r="J45" i="2"/>
  <c r="J53" i="2"/>
  <c r="J146" i="2"/>
  <c r="J481" i="2"/>
  <c r="J261" i="2"/>
  <c r="J298" i="2"/>
  <c r="J94" i="2"/>
  <c r="J403" i="2"/>
  <c r="J352" i="2"/>
  <c r="J419" i="2"/>
  <c r="J180" i="2"/>
  <c r="J197" i="2"/>
  <c r="J98" i="2"/>
  <c r="J5" i="2"/>
  <c r="J267" i="2"/>
  <c r="J458" i="2"/>
  <c r="J169" i="2"/>
  <c r="J437" i="2"/>
  <c r="J470" i="2"/>
  <c r="J399" i="2"/>
  <c r="J123" i="2"/>
  <c r="J24" i="2"/>
  <c r="J360" i="2"/>
  <c r="J156" i="2"/>
  <c r="J268" i="2"/>
  <c r="J446" i="2"/>
  <c r="J52" i="2"/>
  <c r="J54" i="2"/>
  <c r="J358" i="2"/>
  <c r="J402" i="2"/>
  <c r="J456" i="2"/>
  <c r="J411" i="2"/>
  <c r="J381" i="2"/>
  <c r="J374" i="2"/>
  <c r="J230" i="2"/>
  <c r="J467" i="2"/>
  <c r="J220" i="2"/>
  <c r="J19" i="2"/>
  <c r="J319" i="2"/>
  <c r="J299" i="2"/>
  <c r="J452" i="2"/>
  <c r="J449" i="2"/>
  <c r="J424" i="2"/>
  <c r="J264" i="2"/>
  <c r="J106" i="2"/>
  <c r="J334" i="2"/>
  <c r="J114" i="2"/>
  <c r="J216" i="2"/>
  <c r="J223" i="2"/>
  <c r="J454" i="2"/>
  <c r="J178" i="2"/>
  <c r="J66" i="2"/>
  <c r="J125" i="2"/>
  <c r="J432" i="2"/>
  <c r="J292" i="2"/>
  <c r="J95" i="2"/>
  <c r="J51" i="2"/>
  <c r="J442" i="2"/>
  <c r="J67" i="2"/>
  <c r="J294" i="2"/>
  <c r="J33" i="2"/>
  <c r="J284" i="2"/>
  <c r="J425" i="2"/>
  <c r="J468" i="2"/>
  <c r="J25" i="2"/>
  <c r="J167" i="2"/>
  <c r="J409" i="2"/>
  <c r="J290" i="2"/>
  <c r="J217" i="2"/>
  <c r="J296" i="2"/>
  <c r="J81" i="2"/>
  <c r="J359" i="2"/>
  <c r="J233" i="2"/>
  <c r="J166" i="2"/>
  <c r="J160" i="2"/>
  <c r="J157" i="2"/>
  <c r="J118" i="2"/>
  <c r="J41" i="2"/>
  <c r="J302" i="2"/>
  <c r="J210" i="2"/>
  <c r="J20" i="2"/>
  <c r="J129" i="2"/>
  <c r="J392" i="2"/>
  <c r="J416" i="2"/>
  <c r="J438" i="2"/>
  <c r="J484" i="2"/>
  <c r="J386" i="2"/>
  <c r="J92" i="2"/>
  <c r="J404" i="2"/>
  <c r="J305" i="2"/>
  <c r="J97" i="2"/>
  <c r="J71" i="2"/>
  <c r="J107" i="2"/>
  <c r="J91" i="2"/>
  <c r="J60" i="2"/>
  <c r="J278" i="2"/>
  <c r="J378" i="2"/>
  <c r="J122" i="2"/>
  <c r="J427" i="2"/>
  <c r="J89" i="2"/>
  <c r="J200" i="2"/>
  <c r="J93" i="2"/>
  <c r="J433" i="2"/>
  <c r="J430" i="2"/>
  <c r="J208" i="2"/>
  <c r="J393" i="2"/>
  <c r="J453" i="2"/>
  <c r="J171" i="2"/>
  <c r="J293" i="2"/>
  <c r="J145" i="2"/>
  <c r="J76" i="2"/>
  <c r="J138" i="2"/>
  <c r="J44" i="2"/>
  <c r="J209" i="2"/>
  <c r="J187" i="2"/>
  <c r="J183" i="2"/>
  <c r="J43" i="2"/>
  <c r="J313" i="2"/>
  <c r="J281" i="2"/>
  <c r="J376" i="2"/>
  <c r="J303" i="2"/>
  <c r="J219" i="2"/>
  <c r="J394" i="2"/>
  <c r="J133" i="2"/>
  <c r="J498" i="2"/>
  <c r="J199" i="2"/>
  <c r="J415" i="2"/>
  <c r="J241" i="2"/>
  <c r="J115" i="2"/>
  <c r="J64" i="2"/>
  <c r="J486" i="2"/>
  <c r="J227" i="2"/>
  <c r="J340" i="2"/>
  <c r="J262" i="2"/>
  <c r="J39" i="2"/>
  <c r="J263" i="2"/>
  <c r="J15" i="2"/>
  <c r="J479" i="2"/>
  <c r="J377" i="2"/>
  <c r="J174" i="2"/>
  <c r="J250" i="2"/>
  <c r="J436" i="2"/>
  <c r="J466" i="2"/>
  <c r="J176" i="2"/>
  <c r="J34" i="2"/>
  <c r="J494" i="2"/>
  <c r="J77" i="2"/>
  <c r="J318" i="2"/>
  <c r="J10" i="2"/>
  <c r="J418" i="2"/>
  <c r="J495" i="2"/>
  <c r="J447" i="2"/>
  <c r="J361" i="2"/>
  <c r="J162" i="2"/>
  <c r="J320" i="2"/>
  <c r="J75" i="2"/>
  <c r="J88" i="2"/>
  <c r="J308" i="2"/>
  <c r="J375" i="2"/>
  <c r="J265" i="2"/>
  <c r="J412" i="2"/>
  <c r="J148" i="2"/>
  <c r="J480" i="2"/>
  <c r="J47" i="2"/>
  <c r="J188" i="2"/>
  <c r="J253" i="2"/>
  <c r="J285" i="2"/>
  <c r="J119" i="2"/>
  <c r="J243" i="2"/>
  <c r="J113" i="2"/>
  <c r="J259" i="2"/>
  <c r="J385" i="2"/>
  <c r="J337" i="2"/>
  <c r="J280" i="2"/>
  <c r="J7" i="2"/>
  <c r="J314" i="2"/>
  <c r="J73" i="2"/>
  <c r="J255" i="2"/>
  <c r="J342" i="2"/>
  <c r="J373" i="2"/>
  <c r="J310" i="2"/>
  <c r="J12" i="2"/>
  <c r="J149" i="2"/>
  <c r="J78" i="2"/>
  <c r="J70" i="2"/>
  <c r="J364" i="2"/>
  <c r="J237" i="2"/>
  <c r="J249" i="2"/>
  <c r="J245" i="2"/>
  <c r="J365" i="2"/>
  <c r="J62" i="2"/>
  <c r="J324" i="2"/>
  <c r="J17" i="2"/>
  <c r="J69" i="2"/>
  <c r="J18" i="2"/>
  <c r="J198" i="2"/>
  <c r="J57" i="2"/>
  <c r="J400" i="2"/>
  <c r="J184" i="2"/>
  <c r="J179" i="2"/>
  <c r="J205" i="2"/>
  <c r="J65" i="2"/>
  <c r="J14" i="2"/>
  <c r="J80" i="2"/>
  <c r="J190" i="2"/>
  <c r="J309" i="2"/>
  <c r="J335" i="2"/>
  <c r="J482" i="2"/>
  <c r="J244" i="2"/>
  <c r="J177" i="2"/>
  <c r="J370" i="2"/>
  <c r="J266" i="2"/>
  <c r="J491" i="2"/>
  <c r="J351" i="2"/>
  <c r="J406" i="2"/>
  <c r="J398" i="2"/>
  <c r="J367" i="2"/>
  <c r="J143" i="2"/>
  <c r="J271" i="2"/>
  <c r="J172" i="2"/>
  <c r="J322" i="2"/>
  <c r="J476" i="2"/>
  <c r="J228" i="2"/>
  <c r="J450" i="2"/>
  <c r="J321" i="2"/>
  <c r="J110" i="2"/>
  <c r="J461" i="2"/>
  <c r="J40" i="2"/>
  <c r="J483" i="2"/>
  <c r="J363" i="2"/>
  <c r="J127" i="2"/>
  <c r="J260" i="2"/>
  <c r="J13" i="2"/>
  <c r="J193" i="2"/>
  <c r="J277" i="2"/>
  <c r="J440" i="2"/>
  <c r="J384" i="2"/>
  <c r="J128" i="2"/>
  <c r="J345" i="2"/>
  <c r="J175" i="2"/>
  <c r="J192" i="2"/>
  <c r="J465" i="2"/>
  <c r="J389" i="2"/>
  <c r="J295" i="2"/>
  <c r="J354" i="2"/>
  <c r="J391" i="2"/>
  <c r="J493" i="2"/>
  <c r="J471" i="2"/>
  <c r="J257" i="2"/>
  <c r="J238" i="2"/>
  <c r="J86" i="2"/>
  <c r="J497" i="2"/>
  <c r="J474" i="2"/>
  <c r="J218" i="2"/>
  <c r="J201" i="2"/>
  <c r="J247" i="2"/>
  <c r="J413" i="2"/>
  <c r="J423" i="2"/>
  <c r="J189" i="2"/>
  <c r="J283" i="2"/>
  <c r="J234" i="2"/>
  <c r="J229" i="2"/>
  <c r="J485" i="2"/>
  <c r="J372" i="2"/>
  <c r="J279" i="2"/>
  <c r="J55" i="2"/>
  <c r="J236" i="2"/>
  <c r="J395" i="2"/>
  <c r="J390" i="2"/>
  <c r="J242" i="2"/>
  <c r="J496" i="2"/>
  <c r="J258" i="2"/>
  <c r="J84" i="2"/>
  <c r="J155" i="2"/>
  <c r="J428" i="2"/>
  <c r="J338" i="2"/>
  <c r="J323" i="2"/>
  <c r="J96" i="2"/>
  <c r="J103" i="2"/>
  <c r="J397" i="2"/>
  <c r="J472" i="2"/>
  <c r="J410" i="2"/>
  <c r="J254" i="2"/>
  <c r="J120" i="2"/>
  <c r="J475" i="2"/>
  <c r="J21" i="2"/>
  <c r="J74" i="2"/>
  <c r="J473" i="2"/>
  <c r="J434" i="2"/>
  <c r="J366" i="2"/>
  <c r="J344" i="2"/>
  <c r="J137" i="2"/>
  <c r="J248" i="2"/>
  <c r="J362" i="2"/>
  <c r="D32" i="6892"/>
  <c r="C32" i="6892" s="1"/>
  <c r="C310" i="6847" l="1"/>
  <c r="AT76" i="7004"/>
  <c r="G371" i="2" s="1"/>
  <c r="G362" i="2"/>
  <c r="H7" i="6892"/>
  <c r="G7" i="6892" s="1"/>
  <c r="C7" i="6892" s="1"/>
  <c r="C311" i="6847" l="1"/>
  <c r="AT77" i="7004"/>
  <c r="P8" i="7050"/>
  <c r="M8" i="7044"/>
  <c r="AD13" i="7039"/>
  <c r="C312" i="6847" l="1"/>
  <c r="AT78" i="7004"/>
  <c r="G374" i="2" s="1"/>
  <c r="G373" i="2"/>
  <c r="AD9" i="7039"/>
  <c r="Q7" i="7030"/>
  <c r="P4" i="7032"/>
  <c r="H8" i="6892"/>
  <c r="G8" i="6892" s="1"/>
  <c r="C8" i="6892" s="1"/>
  <c r="C313" i="6847" l="1"/>
  <c r="AT79" i="7004"/>
  <c r="E30" i="6892"/>
  <c r="D30" i="6892" s="1"/>
  <c r="E34" i="6892"/>
  <c r="D34" i="6892" s="1"/>
  <c r="C314" i="6847" l="1"/>
  <c r="AT81" i="7004"/>
  <c r="AT47" i="7061"/>
  <c r="R17" i="7021"/>
  <c r="C315" i="6847" l="1"/>
  <c r="AT83" i="7004"/>
  <c r="H30" i="6892"/>
  <c r="G30" i="6892" s="1"/>
  <c r="C30" i="6892" s="1"/>
  <c r="R23" i="7021"/>
  <c r="C316" i="6847" l="1"/>
  <c r="AT84" i="7004"/>
  <c r="R26" i="7021"/>
  <c r="C317" i="6847" l="1"/>
  <c r="AT85" i="7004"/>
  <c r="R27" i="7021"/>
  <c r="C318" i="6847" l="1"/>
  <c r="AT87" i="7004"/>
  <c r="R34" i="7021"/>
  <c r="I21" i="7043"/>
  <c r="C319" i="6847" l="1"/>
  <c r="AT88" i="7004"/>
  <c r="I22" i="7043"/>
  <c r="R35" i="7021"/>
  <c r="C320" i="6847" l="1"/>
  <c r="AT89" i="7004"/>
  <c r="AT70" i="7061"/>
  <c r="C321" i="6847" l="1"/>
  <c r="AT90" i="7004"/>
  <c r="C322" i="6847" l="1"/>
  <c r="AT92" i="7004"/>
  <c r="C323" i="6847" l="1"/>
  <c r="AT93" i="7004"/>
  <c r="R46" i="7021"/>
  <c r="C324" i="6847" l="1"/>
  <c r="AT94" i="7004"/>
  <c r="R47" i="7021"/>
  <c r="C325" i="6847" l="1"/>
  <c r="AT95" i="7004"/>
  <c r="AO30" i="7066"/>
  <c r="C326" i="6847" l="1"/>
  <c r="AT96" i="7004"/>
  <c r="J20" i="7049"/>
  <c r="K42" i="7052"/>
  <c r="C327" i="6847" l="1"/>
  <c r="AT97" i="7004"/>
  <c r="C328" i="6847" l="1"/>
  <c r="AT98" i="7004"/>
  <c r="R50" i="7021"/>
  <c r="C329" i="6847" l="1"/>
  <c r="AT99" i="7004"/>
  <c r="C330" i="6847" l="1"/>
  <c r="AT100" i="7004"/>
  <c r="AO8" i="7065"/>
  <c r="C331" i="6847" l="1"/>
  <c r="AT101" i="7004"/>
  <c r="J2" i="7048"/>
  <c r="K6" i="7053"/>
  <c r="AO9" i="7065"/>
  <c r="C332" i="6847" l="1"/>
  <c r="DE8" i="7087" s="1"/>
  <c r="AT102" i="7004"/>
  <c r="J3" i="7048"/>
  <c r="K7" i="7053"/>
  <c r="M5" i="7079" l="1"/>
  <c r="M13" i="7079"/>
  <c r="M4" i="7079"/>
  <c r="M9" i="7079"/>
  <c r="M7" i="7079"/>
  <c r="G112" i="2"/>
  <c r="G19" i="2"/>
  <c r="G86" i="2"/>
  <c r="G93" i="2"/>
  <c r="G58" i="2"/>
  <c r="G130" i="2"/>
  <c r="G43" i="2"/>
  <c r="G129" i="2"/>
  <c r="G124" i="2"/>
  <c r="G115" i="2"/>
  <c r="G125" i="2"/>
  <c r="G246" i="2"/>
  <c r="G218" i="2"/>
  <c r="G403" i="2"/>
  <c r="G420" i="2"/>
  <c r="G415" i="2"/>
  <c r="G105" i="2"/>
  <c r="G64" i="2"/>
  <c r="G16" i="2"/>
  <c r="G41" i="2"/>
  <c r="G242" i="2"/>
  <c r="G49" i="2"/>
  <c r="G143" i="2"/>
  <c r="G393" i="2"/>
  <c r="G247" i="2"/>
  <c r="G68" i="2"/>
  <c r="G474" i="2"/>
  <c r="G154" i="2"/>
  <c r="G279" i="2"/>
  <c r="G67" i="2"/>
  <c r="G62" i="2"/>
  <c r="G460" i="2"/>
  <c r="G424" i="2"/>
  <c r="G185" i="2"/>
  <c r="G8" i="2"/>
  <c r="G308" i="2"/>
  <c r="G359" i="2"/>
  <c r="G377" i="2"/>
  <c r="G259" i="2"/>
  <c r="G304" i="2"/>
  <c r="G416" i="2"/>
  <c r="G144" i="2"/>
  <c r="G179" i="2"/>
  <c r="G261" i="2"/>
  <c r="G473" i="2"/>
  <c r="G187" i="2"/>
  <c r="G184" i="2"/>
  <c r="G219" i="2"/>
  <c r="G45" i="2"/>
  <c r="G260" i="2"/>
  <c r="G282" i="2"/>
  <c r="G6" i="2"/>
  <c r="G211" i="2"/>
  <c r="G40" i="2"/>
  <c r="G119" i="2"/>
  <c r="G44" i="2"/>
  <c r="G170" i="2"/>
  <c r="G251" i="2"/>
  <c r="G4" i="2"/>
  <c r="G116" i="2"/>
  <c r="G89" i="2"/>
  <c r="G77" i="2"/>
  <c r="G236" i="2"/>
  <c r="G390" i="2"/>
  <c r="G18" i="2"/>
  <c r="G419" i="2"/>
  <c r="G194" i="2"/>
  <c r="G65" i="2"/>
  <c r="G183" i="2"/>
  <c r="G24" i="2"/>
  <c r="G94" i="2"/>
  <c r="G110" i="2"/>
  <c r="G133" i="2"/>
  <c r="G201" i="2"/>
  <c r="G303" i="2"/>
  <c r="G25" i="2"/>
  <c r="G199" i="2"/>
  <c r="G338" i="2"/>
  <c r="G468" i="2"/>
  <c r="G209" i="2"/>
  <c r="G80" i="2"/>
  <c r="G146" i="2"/>
  <c r="G57" i="2"/>
  <c r="G364" i="2"/>
  <c r="G20" i="2"/>
  <c r="G205" i="2"/>
  <c r="G47" i="2"/>
  <c r="G392" i="2"/>
  <c r="G128" i="2"/>
  <c r="G168" i="2"/>
  <c r="G91" i="2"/>
  <c r="G418" i="2"/>
  <c r="G427" i="2"/>
  <c r="G459" i="2"/>
  <c r="G306" i="2"/>
  <c r="G309" i="2"/>
  <c r="G267" i="2"/>
  <c r="G157" i="2"/>
  <c r="G118" i="2"/>
  <c r="G61" i="2"/>
  <c r="G166" i="2"/>
  <c r="G78" i="2"/>
  <c r="G401" i="2"/>
  <c r="G28" i="2"/>
  <c r="G17" i="2"/>
  <c r="G50" i="2"/>
  <c r="G376" i="2"/>
  <c r="G341" i="2"/>
  <c r="G140" i="2"/>
  <c r="G230" i="2"/>
  <c r="G200" i="2"/>
  <c r="G297" i="2"/>
  <c r="G15" i="2"/>
  <c r="G334" i="2"/>
  <c r="G202" i="2"/>
  <c r="G174" i="2"/>
  <c r="G248" i="2"/>
  <c r="G42" i="2"/>
  <c r="G71" i="2"/>
  <c r="G123" i="2"/>
  <c r="G256" i="2"/>
  <c r="G31" i="2"/>
  <c r="G169" i="2"/>
  <c r="G225" i="2"/>
  <c r="G39" i="2"/>
  <c r="G83" i="2"/>
  <c r="G188" i="2"/>
  <c r="G51" i="2"/>
  <c r="G190" i="2"/>
  <c r="G367" i="2"/>
  <c r="G36" i="2"/>
  <c r="G159" i="2"/>
  <c r="G85" i="2"/>
  <c r="G37" i="2"/>
  <c r="G120" i="2"/>
  <c r="G113" i="2"/>
  <c r="G193" i="2"/>
  <c r="G69" i="2"/>
  <c r="G175" i="2"/>
  <c r="G475" i="2"/>
  <c r="G345" i="2"/>
  <c r="G369" i="2"/>
  <c r="G307" i="2"/>
  <c r="G176" i="2"/>
  <c r="G167" i="2"/>
  <c r="G26" i="2"/>
  <c r="G192" i="2"/>
  <c r="G70" i="2"/>
  <c r="G38" i="2"/>
  <c r="G220" i="2"/>
  <c r="G336" i="2"/>
  <c r="G177" i="2"/>
  <c r="G106" i="2"/>
  <c r="G265" i="2"/>
  <c r="G10" i="2"/>
  <c r="G400" i="2"/>
  <c r="G180" i="2"/>
  <c r="G339" i="2"/>
  <c r="G82" i="2"/>
  <c r="G235" i="2"/>
  <c r="G417" i="2"/>
  <c r="G302" i="2"/>
  <c r="G152" i="2"/>
  <c r="G296" i="2"/>
  <c r="G481" i="2"/>
  <c r="G114" i="2"/>
  <c r="G489" i="2"/>
  <c r="G310" i="2"/>
  <c r="G467" i="2"/>
  <c r="G223" i="2"/>
  <c r="G34" i="2"/>
  <c r="G160" i="2"/>
  <c r="G108" i="2"/>
  <c r="G398" i="2"/>
  <c r="G84" i="2"/>
  <c r="G52" i="2"/>
  <c r="G337" i="2"/>
  <c r="G262" i="2"/>
  <c r="G148" i="2"/>
  <c r="G224" i="2"/>
  <c r="G476" i="2"/>
  <c r="G264" i="2"/>
  <c r="G227" i="2"/>
  <c r="G378" i="2"/>
  <c r="G73" i="2"/>
  <c r="G490" i="2"/>
  <c r="G446" i="2"/>
  <c r="G421" i="2"/>
  <c r="G305" i="2"/>
  <c r="G53" i="2"/>
  <c r="G281" i="2"/>
  <c r="G173" i="2"/>
  <c r="G48" i="2"/>
  <c r="G135" i="2"/>
  <c r="G76" i="2"/>
  <c r="G210" i="2"/>
  <c r="G268" i="2"/>
  <c r="G46" i="2"/>
  <c r="G197" i="2"/>
  <c r="G98" i="2"/>
  <c r="G9" i="2"/>
  <c r="G92" i="2"/>
  <c r="G145" i="2"/>
  <c r="G30" i="2"/>
  <c r="G97" i="2"/>
  <c r="G158" i="2"/>
  <c r="G88" i="2"/>
  <c r="G333" i="2"/>
  <c r="G340" i="2"/>
  <c r="G60" i="2"/>
  <c r="G117" i="2"/>
  <c r="G391" i="2"/>
  <c r="G335" i="2"/>
  <c r="G72" i="2"/>
  <c r="G276" i="2"/>
  <c r="G198" i="2"/>
  <c r="G250" i="2"/>
  <c r="G280" i="2"/>
  <c r="C333" i="6847"/>
  <c r="AT4" i="7083"/>
  <c r="AT9" i="7059"/>
  <c r="E16" i="6892"/>
  <c r="D16" i="6892" s="1"/>
  <c r="G13" i="7079" l="1"/>
  <c r="C334" i="6847"/>
  <c r="AT5" i="7083"/>
  <c r="G35" i="7079" s="1"/>
  <c r="AT7" i="7059"/>
  <c r="H6" i="6892"/>
  <c r="G6" i="6892" s="1"/>
  <c r="C6" i="6892" s="1"/>
  <c r="E41" i="6892"/>
  <c r="D41" i="6892" s="1"/>
  <c r="E44" i="6892"/>
  <c r="L3" i="7067"/>
  <c r="C335" i="6847" l="1"/>
  <c r="AT6" i="7083"/>
  <c r="D44" i="6892"/>
  <c r="G7" i="7079" l="1"/>
  <c r="C336" i="6847"/>
  <c r="AT8" i="7083"/>
  <c r="G38" i="7079"/>
  <c r="E46" i="6892"/>
  <c r="D46" i="6892" s="1"/>
  <c r="C337" i="6847" l="1"/>
  <c r="AT9" i="7083"/>
  <c r="G63" i="7079" s="1"/>
  <c r="G47" i="7079"/>
  <c r="E9" i="6892"/>
  <c r="D9" i="6892" s="1"/>
  <c r="G77" i="7079" l="1"/>
  <c r="G61" i="7079"/>
  <c r="G11" i="7079"/>
  <c r="G31" i="7079"/>
  <c r="G58" i="7079"/>
  <c r="G29" i="7079"/>
  <c r="G69" i="7079"/>
  <c r="G76" i="7079"/>
  <c r="G19" i="7079"/>
  <c r="G9" i="7079"/>
  <c r="G8" i="7079"/>
  <c r="G48" i="7079"/>
  <c r="G22" i="7079"/>
  <c r="G64" i="7079"/>
  <c r="G6" i="7079"/>
  <c r="G16" i="7079"/>
  <c r="G45" i="7079"/>
  <c r="G70" i="7079"/>
  <c r="G32" i="7079"/>
  <c r="G43" i="7079"/>
  <c r="C338" i="6847"/>
  <c r="AI4" i="7084"/>
  <c r="G18" i="7079"/>
  <c r="G24" i="7079"/>
  <c r="G15" i="7079"/>
  <c r="G10" i="7079"/>
  <c r="G59" i="7079"/>
  <c r="G65" i="7079"/>
  <c r="G51" i="7079"/>
  <c r="G56" i="7079"/>
  <c r="G49" i="7079"/>
  <c r="G60" i="7079"/>
  <c r="G39" i="7079"/>
  <c r="G52" i="7079"/>
  <c r="G44" i="7079"/>
  <c r="G12" i="7079"/>
  <c r="G25" i="7079"/>
  <c r="G40" i="7079"/>
  <c r="G79" i="7079"/>
  <c r="G67" i="7079"/>
  <c r="G4" i="7079"/>
  <c r="G17" i="7079"/>
  <c r="G5" i="7079"/>
  <c r="G73" i="7079"/>
  <c r="G62" i="7079"/>
  <c r="G46" i="7079"/>
  <c r="H31" i="6892"/>
  <c r="AA50" i="7079" l="1"/>
  <c r="C339" i="6847"/>
  <c r="R10" i="7086"/>
  <c r="AI5" i="7084"/>
  <c r="G31" i="6892"/>
  <c r="C31" i="6892" s="1"/>
  <c r="L36" i="7055"/>
  <c r="AA20" i="7079" l="1"/>
  <c r="C340" i="6847"/>
  <c r="R9" i="7086"/>
  <c r="AI6" i="7084"/>
  <c r="AA21" i="7079" l="1"/>
  <c r="C341" i="6847"/>
  <c r="AI7" i="7084"/>
  <c r="AA53" i="7079" s="1"/>
  <c r="AD12" i="7039"/>
  <c r="C342" i="6847" l="1"/>
  <c r="AI8" i="7084"/>
  <c r="J19" i="7049"/>
  <c r="C343" i="6847" l="1"/>
  <c r="AI9" i="7084"/>
  <c r="J12" i="7049"/>
  <c r="I16" i="7043"/>
  <c r="P10" i="7033"/>
  <c r="C344" i="6847" l="1"/>
  <c r="AI10" i="7084"/>
  <c r="E10" i="6892"/>
  <c r="D10" i="6892" s="1"/>
  <c r="C345" i="6847" l="1"/>
  <c r="AI11" i="7084"/>
  <c r="Q13" i="7031"/>
  <c r="C346" i="6847" l="1"/>
  <c r="AI12" i="7084"/>
  <c r="H33" i="6892"/>
  <c r="G33" i="6892" s="1"/>
  <c r="C33" i="6892" s="1"/>
  <c r="Q16" i="7031"/>
  <c r="C347" i="6847" l="1"/>
  <c r="AI14" i="7084"/>
  <c r="C348" i="6847" l="1"/>
  <c r="AI15" i="7084"/>
  <c r="Q18" i="7031"/>
  <c r="C349" i="6847" l="1"/>
  <c r="AI16" i="7084"/>
  <c r="Q24" i="7031"/>
  <c r="C350" i="6847" l="1"/>
  <c r="AI17" i="7084"/>
  <c r="P16" i="7051"/>
  <c r="Q25" i="7031"/>
  <c r="C351" i="6847" l="1"/>
  <c r="AI18" i="7084"/>
  <c r="Q27" i="7031"/>
  <c r="P16" i="7034"/>
  <c r="H34" i="6892"/>
  <c r="C352" i="6847" l="1"/>
  <c r="AI20" i="7084"/>
  <c r="G34" i="6892"/>
  <c r="C34" i="6892" s="1"/>
  <c r="C353" i="6847" l="1"/>
  <c r="AI21" i="7084"/>
  <c r="C354" i="6847" l="1"/>
  <c r="AI23" i="7084"/>
  <c r="AA30" i="7079" s="1"/>
  <c r="I19" i="7043"/>
  <c r="Q31" i="7031"/>
  <c r="AA33" i="7079" l="1"/>
  <c r="AA23" i="7079"/>
  <c r="AA26" i="7079"/>
  <c r="AA55" i="7079"/>
  <c r="AA80" i="7079"/>
  <c r="AA27" i="7079"/>
  <c r="AA44" i="7079"/>
  <c r="AA48" i="7079"/>
  <c r="AA66" i="7079"/>
  <c r="AA4" i="7079"/>
  <c r="AA9" i="7079"/>
  <c r="AA52" i="7079"/>
  <c r="AA76" i="7079"/>
  <c r="AA11" i="7079"/>
  <c r="AA16" i="7079"/>
  <c r="AA46" i="7079"/>
  <c r="AA70" i="7079"/>
  <c r="AA58" i="7079"/>
  <c r="AA83" i="7079"/>
  <c r="AA49" i="7079"/>
  <c r="AA13" i="7079"/>
  <c r="AA54" i="7079"/>
  <c r="AA35" i="7079"/>
  <c r="AA56" i="7079"/>
  <c r="AA15" i="7079"/>
  <c r="AA3" i="7079"/>
  <c r="AA78" i="7079"/>
  <c r="AA69" i="7079"/>
  <c r="AA7" i="7079"/>
  <c r="AA8" i="7079"/>
  <c r="AA31" i="7079"/>
  <c r="AA51" i="7079"/>
  <c r="AA6" i="7079"/>
  <c r="AA25" i="7079"/>
  <c r="AA34" i="7079"/>
  <c r="AA71" i="7079"/>
  <c r="AA14" i="7079"/>
  <c r="AA45" i="7079"/>
  <c r="AA36" i="7079"/>
  <c r="AA47" i="7079"/>
  <c r="AA10" i="7079"/>
  <c r="AA73" i="7079"/>
  <c r="AA17" i="7079"/>
  <c r="AA77" i="7079"/>
  <c r="AA61" i="7079"/>
  <c r="AA72" i="7079"/>
  <c r="AA63" i="7079"/>
  <c r="AA81" i="7079"/>
  <c r="AA59" i="7079"/>
  <c r="AA5" i="7079"/>
  <c r="AA74" i="7079"/>
  <c r="AA37" i="7079"/>
  <c r="AA32" i="7079"/>
  <c r="AA39" i="7079"/>
  <c r="AA75" i="7079"/>
  <c r="AA12" i="7079"/>
  <c r="AA60" i="7079"/>
  <c r="AA42" i="7079"/>
  <c r="AA84" i="7079"/>
  <c r="AA82" i="7079"/>
  <c r="AA24" i="7079"/>
  <c r="AA79" i="7079"/>
  <c r="AA38" i="7079"/>
  <c r="AA19" i="7079"/>
  <c r="AA57" i="7079"/>
  <c r="AA62" i="7079"/>
  <c r="AA64" i="7079"/>
  <c r="AA68" i="7079"/>
  <c r="AA29" i="7079"/>
  <c r="AA22" i="7079"/>
  <c r="AA41" i="7079"/>
  <c r="AA40" i="7079"/>
  <c r="AA43" i="7079"/>
  <c r="AA67" i="7079"/>
  <c r="AA65" i="7079"/>
  <c r="C355" i="6847"/>
  <c r="AI3" i="7085"/>
  <c r="AT20" i="7061"/>
  <c r="Q33" i="7031"/>
  <c r="W43" i="7079" l="1"/>
  <c r="V43" i="7079"/>
  <c r="C356" i="6847"/>
  <c r="AI4" i="7085"/>
  <c r="AA85" i="2" s="1"/>
  <c r="AT21" i="7061"/>
  <c r="AA171" i="2"/>
  <c r="W10" i="7079"/>
  <c r="V10" i="7079"/>
  <c r="W12" i="7079"/>
  <c r="V12" i="7079"/>
  <c r="V46" i="7079"/>
  <c r="W46" i="7079"/>
  <c r="AA105" i="2" l="1"/>
  <c r="AA36" i="2"/>
  <c r="AA172" i="2"/>
  <c r="AA180" i="2"/>
  <c r="C357" i="6847"/>
  <c r="AI9" i="7085"/>
  <c r="AI7" i="7062"/>
  <c r="Q37" i="7031"/>
  <c r="C358" i="6847" l="1"/>
  <c r="AI10" i="7085"/>
  <c r="AA206" i="2" s="1"/>
  <c r="AA204" i="2"/>
  <c r="Q3" i="7030"/>
  <c r="C359" i="6847" l="1"/>
  <c r="AI11" i="7085"/>
  <c r="AI15" i="7062"/>
  <c r="V204" i="2"/>
  <c r="W204" i="2"/>
  <c r="C360" i="6847" l="1"/>
  <c r="AI12" i="7085"/>
  <c r="AA215" i="2" s="1"/>
  <c r="K24" i="7052"/>
  <c r="AI40" i="7062"/>
  <c r="AA208" i="2"/>
  <c r="Q6" i="7030"/>
  <c r="C361" i="6847" l="1"/>
  <c r="AI13" i="7085"/>
  <c r="AI42" i="7062"/>
  <c r="P6" i="7034"/>
  <c r="C362" i="6847" l="1"/>
  <c r="AI14" i="7085"/>
  <c r="AA216" i="2"/>
  <c r="E11" i="6892"/>
  <c r="D11" i="6892" s="1"/>
  <c r="P13" i="7034"/>
  <c r="AA217" i="2" l="1"/>
  <c r="AA133" i="2"/>
  <c r="AA80" i="2"/>
  <c r="AA143" i="2"/>
  <c r="C363" i="6847"/>
  <c r="AI18" i="7085"/>
  <c r="AI71" i="7062"/>
  <c r="P14" i="7034"/>
  <c r="C364" i="6847" l="1"/>
  <c r="AI19" i="7085"/>
  <c r="AI70" i="7062"/>
  <c r="AA228" i="2"/>
  <c r="M13" i="7045"/>
  <c r="AD18" i="7041"/>
  <c r="P24" i="7034"/>
  <c r="C365" i="6847" l="1"/>
  <c r="AI20" i="7085"/>
  <c r="H35" i="6892"/>
  <c r="C366" i="6847" l="1"/>
  <c r="AI21" i="7085"/>
  <c r="AI132" i="7062"/>
  <c r="G35" i="6892"/>
  <c r="C35" i="6892" s="1"/>
  <c r="C367" i="6847" l="1"/>
  <c r="AI22" i="7085"/>
  <c r="O2" i="7064"/>
  <c r="C368" i="6847" l="1"/>
  <c r="AI24" i="7085"/>
  <c r="AI53" i="7062"/>
  <c r="H51" i="7079"/>
  <c r="H31" i="7079"/>
  <c r="H6" i="7079"/>
  <c r="H9" i="7079"/>
  <c r="H67" i="7079"/>
  <c r="H25" i="7079"/>
  <c r="H4" i="7079"/>
  <c r="H5" i="7079"/>
  <c r="H3" i="7079"/>
  <c r="H76" i="7079"/>
  <c r="H8" i="7079"/>
  <c r="H48" i="7079"/>
  <c r="H40" i="7079"/>
  <c r="H70" i="7079"/>
  <c r="H77" i="7079"/>
  <c r="H32" i="7079"/>
  <c r="H44" i="7079"/>
  <c r="H49" i="7079"/>
  <c r="H12" i="7079"/>
  <c r="H43" i="7079"/>
  <c r="H16" i="7079"/>
  <c r="H65" i="7079"/>
  <c r="H10" i="7079"/>
  <c r="H46" i="7079"/>
  <c r="H7" i="7079"/>
  <c r="N6" i="7040"/>
  <c r="C369" i="6847" l="1"/>
  <c r="AI25" i="7085"/>
  <c r="R41" i="7021"/>
  <c r="E45" i="6892"/>
  <c r="D45" i="6892" s="1"/>
  <c r="N18" i="7038"/>
  <c r="H12" i="6892"/>
  <c r="G12" i="6892" s="1"/>
  <c r="C12" i="6892" s="1"/>
  <c r="C370" i="6847" l="1"/>
  <c r="AI26" i="7085"/>
  <c r="AI38" i="7062"/>
  <c r="AD15" i="7041"/>
  <c r="E36" i="6892"/>
  <c r="D36" i="6892" s="1"/>
  <c r="C371" i="6847" l="1"/>
  <c r="AI27" i="7085"/>
  <c r="AI14" i="7062"/>
  <c r="L32" i="7055"/>
  <c r="AD16" i="7041"/>
  <c r="H36" i="6892"/>
  <c r="C372" i="6847" l="1"/>
  <c r="AI28" i="7085"/>
  <c r="G36" i="6892"/>
  <c r="C36" i="6892" s="1"/>
  <c r="P19" i="7051"/>
  <c r="AD19" i="7041"/>
  <c r="C373" i="6847" l="1"/>
  <c r="AI29" i="7085"/>
  <c r="AD25" i="7041"/>
  <c r="C374" i="6847" l="1"/>
  <c r="AI30" i="7085"/>
  <c r="AT57" i="7061"/>
  <c r="AD26" i="7041"/>
  <c r="C375" i="6847" l="1"/>
  <c r="AI31" i="7085"/>
  <c r="AD28" i="7041"/>
  <c r="C376" i="6847" l="1"/>
  <c r="AI32" i="7085"/>
  <c r="AD33" i="7041"/>
  <c r="C377" i="6847" l="1"/>
  <c r="AI33" i="7085"/>
  <c r="AD35" i="7041"/>
  <c r="C378" i="6847" l="1"/>
  <c r="AI34" i="7085"/>
  <c r="AI170" i="7062"/>
  <c r="AD41" i="7041"/>
  <c r="C379" i="6847" l="1"/>
  <c r="AI37" i="7085"/>
  <c r="AI26" i="7062"/>
  <c r="I18" i="7043"/>
  <c r="AD42" i="7041"/>
  <c r="C380" i="6847" l="1"/>
  <c r="AI38" i="7085"/>
  <c r="R36" i="7021"/>
  <c r="AI27" i="7062"/>
  <c r="AD2" i="7039"/>
  <c r="C381" i="6847" l="1"/>
  <c r="AI39" i="7085"/>
  <c r="R38" i="7021"/>
  <c r="H13" i="6892"/>
  <c r="G13" i="6892" s="1"/>
  <c r="AI54" i="7062"/>
  <c r="C382" i="6847" l="1"/>
  <c r="AI40" i="7085"/>
  <c r="AI120" i="7062"/>
  <c r="AT59" i="7061"/>
  <c r="I12" i="7043"/>
  <c r="C383" i="6847" l="1"/>
  <c r="AI42" i="7085"/>
  <c r="AI17" i="7062"/>
  <c r="I14" i="7043"/>
  <c r="E13" i="6892"/>
  <c r="D13" i="6892" s="1"/>
  <c r="C13" i="6892" s="1"/>
  <c r="C384" i="6847" l="1"/>
  <c r="AI43" i="7085"/>
  <c r="I20" i="7043"/>
  <c r="C385" i="6847" l="1"/>
  <c r="AI44" i="7085"/>
  <c r="I23" i="7043"/>
  <c r="C386" i="6847" l="1"/>
  <c r="AI45" i="7085"/>
  <c r="I24" i="7043"/>
  <c r="C387" i="6847" l="1"/>
  <c r="AI46" i="7085"/>
  <c r="I25" i="7043"/>
  <c r="C388" i="6847" l="1"/>
  <c r="AI47" i="7085"/>
  <c r="C389" i="6847" l="1"/>
  <c r="AI49" i="7085"/>
  <c r="I27" i="7043"/>
  <c r="C390" i="6847" l="1"/>
  <c r="AI50" i="7085"/>
  <c r="AI115" i="7062"/>
  <c r="I33" i="7043"/>
  <c r="C391" i="6847" l="1"/>
  <c r="AI51" i="7085"/>
  <c r="C392" i="6847" l="1"/>
  <c r="AI52" i="7085"/>
  <c r="I38" i="7043"/>
  <c r="C393" i="6847" l="1"/>
  <c r="AI53" i="7085"/>
  <c r="I39" i="7043"/>
  <c r="C394" i="6847" l="1"/>
  <c r="AI54" i="7085"/>
  <c r="I8" i="7042"/>
  <c r="C395" i="6847" l="1"/>
  <c r="AI55" i="7085"/>
  <c r="M12" i="7045"/>
  <c r="C396" i="6847" l="1"/>
  <c r="AI57" i="7085"/>
  <c r="E37" i="6892"/>
  <c r="D37" i="6892" s="1"/>
  <c r="C37" i="6892" s="1"/>
  <c r="M25" i="7045"/>
  <c r="C397" i="6847" l="1"/>
  <c r="AI58" i="7085"/>
  <c r="M26" i="7045"/>
  <c r="C398" i="6847" l="1"/>
  <c r="AI59" i="7085"/>
  <c r="K7" i="7046"/>
  <c r="M7" i="7044"/>
  <c r="B75" i="2"/>
  <c r="C338" i="2"/>
  <c r="C318" i="2"/>
  <c r="C113" i="2"/>
  <c r="B318" i="2"/>
  <c r="C337" i="2"/>
  <c r="C115" i="2"/>
  <c r="C234" i="2"/>
  <c r="B223" i="2"/>
  <c r="C173" i="2"/>
  <c r="B337" i="2"/>
  <c r="B298" i="2"/>
  <c r="C298" i="2"/>
  <c r="B374" i="2"/>
  <c r="C227" i="2"/>
  <c r="C374" i="2"/>
  <c r="B338" i="2"/>
  <c r="C55" i="2"/>
  <c r="C460" i="2"/>
  <c r="B113" i="2"/>
  <c r="C200" i="2"/>
  <c r="C193" i="2"/>
  <c r="B321" i="2"/>
  <c r="B55" i="2"/>
  <c r="B234" i="2"/>
  <c r="C114" i="2"/>
  <c r="B260" i="2"/>
  <c r="B232" i="2"/>
  <c r="C69" i="2"/>
  <c r="C91" i="2"/>
  <c r="B200" i="2"/>
  <c r="C232" i="2"/>
  <c r="B133" i="2"/>
  <c r="B91" i="2"/>
  <c r="B114" i="2"/>
  <c r="C260" i="2"/>
  <c r="C269" i="2"/>
  <c r="B173" i="2"/>
  <c r="C321" i="2"/>
  <c r="C446" i="2"/>
  <c r="B69" i="2"/>
  <c r="C224" i="2"/>
  <c r="C8" i="2"/>
  <c r="B211" i="2"/>
  <c r="B460" i="2"/>
  <c r="B227" i="2"/>
  <c r="C133" i="2"/>
  <c r="B446" i="2"/>
  <c r="B8" i="2"/>
  <c r="C211" i="2"/>
  <c r="B115" i="2"/>
  <c r="C75" i="2"/>
  <c r="B224" i="2"/>
  <c r="C223" i="2"/>
  <c r="B269" i="2"/>
  <c r="B193" i="2"/>
  <c r="C399" i="6847" l="1"/>
  <c r="AI60" i="7085"/>
  <c r="C215" i="2"/>
  <c r="B215" i="2"/>
  <c r="K9" i="7046"/>
  <c r="H38" i="6892"/>
  <c r="G38" i="6892" s="1"/>
  <c r="C400" i="6847" l="1"/>
  <c r="AI61" i="7085"/>
  <c r="B238" i="2"/>
  <c r="C238" i="2"/>
  <c r="B418" i="2"/>
  <c r="K11" i="7046"/>
  <c r="E38" i="6892"/>
  <c r="C401" i="6847" l="1"/>
  <c r="AI62" i="7085"/>
  <c r="C418" i="2"/>
  <c r="D38" i="6892"/>
  <c r="C38" i="6892" s="1"/>
  <c r="J9" i="7049"/>
  <c r="C402" i="6847" l="1"/>
  <c r="AI63" i="7085"/>
  <c r="C137" i="2"/>
  <c r="B137" i="2"/>
  <c r="C322" i="2"/>
  <c r="H40" i="6892"/>
  <c r="J10" i="7049"/>
  <c r="C403" i="6847" l="1"/>
  <c r="AI64" i="7085"/>
  <c r="B378" i="2"/>
  <c r="C378" i="2"/>
  <c r="B322" i="2"/>
  <c r="G40" i="6892"/>
  <c r="C40" i="6892" s="1"/>
  <c r="J13" i="7049"/>
  <c r="C404" i="6847" l="1"/>
  <c r="AI65" i="7085"/>
  <c r="B264" i="2"/>
  <c r="J17" i="7049"/>
  <c r="C405" i="6847" l="1"/>
  <c r="AI66" i="7085"/>
  <c r="J18" i="7049"/>
  <c r="C406" i="6847" l="1"/>
  <c r="AI68" i="7085"/>
  <c r="J14" i="7049"/>
  <c r="C407" i="6847" l="1"/>
  <c r="AI69" i="7085"/>
  <c r="AI202" i="7062"/>
  <c r="AI100" i="7062"/>
  <c r="J15" i="7049"/>
  <c r="B171" i="2"/>
  <c r="C120" i="2"/>
  <c r="C171" i="2"/>
  <c r="B120" i="2"/>
  <c r="B61" i="2"/>
  <c r="C112" i="2"/>
  <c r="C61" i="2"/>
  <c r="C80" i="2"/>
  <c r="B80" i="2"/>
  <c r="B112" i="2"/>
  <c r="C408" i="6847" l="1"/>
  <c r="AI70" i="7085"/>
  <c r="B350" i="2"/>
  <c r="C350" i="2"/>
  <c r="B351" i="2"/>
  <c r="C351" i="2"/>
  <c r="P10" i="7050"/>
  <c r="C409" i="6847" l="1"/>
  <c r="AI71" i="7085"/>
  <c r="P22" i="7051"/>
  <c r="H41" i="6892"/>
  <c r="C410" i="6847" l="1"/>
  <c r="AI72" i="7085"/>
  <c r="AT75" i="7061"/>
  <c r="G41" i="6892"/>
  <c r="C41" i="6892" s="1"/>
  <c r="E42" i="6892"/>
  <c r="D42" i="6892" s="1"/>
  <c r="P23" i="7051"/>
  <c r="C411" i="6847" l="1"/>
  <c r="AI73" i="7085"/>
  <c r="I36" i="7043"/>
  <c r="K10" i="7046"/>
  <c r="P24" i="7051"/>
  <c r="C412" i="6847" l="1"/>
  <c r="AI74" i="7085"/>
  <c r="P26" i="7051"/>
  <c r="C413" i="6847" l="1"/>
  <c r="AI75" i="7085"/>
  <c r="K8" i="7053"/>
  <c r="C414" i="6847" l="1"/>
  <c r="AI76" i="7085"/>
  <c r="AT101" i="7061"/>
  <c r="K15" i="7052"/>
  <c r="C415" i="6847" l="1"/>
  <c r="AI77" i="7085"/>
  <c r="E14" i="6892"/>
  <c r="D14" i="6892" s="1"/>
  <c r="K17" i="7052"/>
  <c r="C416" i="6847" l="1"/>
  <c r="AI78" i="7085"/>
  <c r="K21" i="7052"/>
  <c r="C417" i="6847" l="1"/>
  <c r="AI79" i="7085"/>
  <c r="K23" i="7052"/>
  <c r="C418" i="6847" l="1"/>
  <c r="AI80" i="7085"/>
  <c r="K37" i="7052"/>
  <c r="AT64" i="7061"/>
  <c r="C419" i="6847" l="1"/>
  <c r="AI81" i="7085"/>
  <c r="AO28" i="7066"/>
  <c r="AT66" i="7061"/>
  <c r="K38" i="7052"/>
  <c r="C420" i="6847" l="1"/>
  <c r="AI82" i="7085"/>
  <c r="AT76" i="7061"/>
  <c r="K39" i="7052"/>
  <c r="C421" i="6847" l="1"/>
  <c r="AI83" i="7085"/>
  <c r="H16" i="6892"/>
  <c r="G16" i="6892" s="1"/>
  <c r="C16" i="6892" s="1"/>
  <c r="K40" i="7052"/>
  <c r="C422" i="6847" l="1"/>
  <c r="AI84" i="7085"/>
  <c r="K41" i="7052"/>
  <c r="C423" i="6847" l="1"/>
  <c r="AI85" i="7085"/>
  <c r="K46" i="7052"/>
  <c r="C424" i="6847" l="1"/>
  <c r="AI86" i="7085"/>
  <c r="AI155" i="7062"/>
  <c r="K47" i="7052"/>
  <c r="C425" i="6847" l="1"/>
  <c r="AI87" i="7085"/>
  <c r="K48" i="7052"/>
  <c r="C426" i="6847" l="1"/>
  <c r="AI88" i="7085"/>
  <c r="P21" i="7051"/>
  <c r="C427" i="6847" l="1"/>
  <c r="AI89" i="7085"/>
  <c r="H14" i="6892"/>
  <c r="G14" i="6892" s="1"/>
  <c r="C14" i="6892" s="1"/>
  <c r="L5" i="7055"/>
  <c r="C428" i="6847" l="1"/>
  <c r="AI90" i="7085"/>
  <c r="L9" i="7055"/>
  <c r="H42" i="6892"/>
  <c r="C429" i="6847" l="1"/>
  <c r="AI91" i="7085"/>
  <c r="G42" i="6892"/>
  <c r="C42" i="6892" s="1"/>
  <c r="L12" i="7055"/>
  <c r="C430" i="6847" l="1"/>
  <c r="AI92" i="7085"/>
  <c r="L19" i="7055"/>
  <c r="C431" i="6847" l="1"/>
  <c r="AI93" i="7085"/>
  <c r="L21" i="7055"/>
  <c r="C432" i="6847" l="1"/>
  <c r="AI94" i="7085"/>
  <c r="L38" i="7055"/>
  <c r="C433" i="6847" l="1"/>
  <c r="AI95" i="7085"/>
  <c r="AI177" i="7062"/>
  <c r="L39" i="7055"/>
  <c r="C434" i="6847" l="1"/>
  <c r="AI96" i="7085"/>
  <c r="L40" i="7055"/>
  <c r="C435" i="6847" l="1"/>
  <c r="AI97" i="7085"/>
  <c r="L41" i="7055"/>
  <c r="C436" i="6847" l="1"/>
  <c r="AI98" i="7085"/>
  <c r="L42" i="7055"/>
  <c r="C437" i="6847" l="1"/>
  <c r="AI99" i="7085"/>
  <c r="L5" i="7054"/>
  <c r="C438" i="6847" l="1"/>
  <c r="AI101" i="7085"/>
  <c r="L10" i="7054"/>
  <c r="H43" i="6892"/>
  <c r="G43" i="6892" s="1"/>
  <c r="C439" i="6847" l="1"/>
  <c r="AI102" i="7085"/>
  <c r="C440" i="6847" l="1"/>
  <c r="AI103" i="7085"/>
  <c r="AI183" i="7062"/>
  <c r="AT6" i="7059"/>
  <c r="C441" i="6847" l="1"/>
  <c r="AI104" i="7085"/>
  <c r="AI184" i="7062"/>
  <c r="AI7" i="7058"/>
  <c r="AT11" i="7059"/>
  <c r="E43" i="6892"/>
  <c r="C442" i="6847" l="1"/>
  <c r="AI105" i="7085"/>
  <c r="AI8" i="7058"/>
  <c r="D43" i="6892"/>
  <c r="C43" i="6892" s="1"/>
  <c r="C443" i="6847" l="1"/>
  <c r="AI106" i="7085"/>
  <c r="AI43" i="7062"/>
  <c r="AI9" i="7058"/>
  <c r="E15" i="6892"/>
  <c r="C444" i="6847" l="1"/>
  <c r="AI107" i="7085"/>
  <c r="AI10" i="7058"/>
  <c r="C445" i="6847" l="1"/>
  <c r="AI108" i="7085"/>
  <c r="AI91" i="7062"/>
  <c r="AI11" i="7058"/>
  <c r="C446" i="6847" l="1"/>
  <c r="AI109" i="7085"/>
  <c r="AI92" i="7062"/>
  <c r="AI12" i="7058"/>
  <c r="C447" i="6847" l="1"/>
  <c r="AI110" i="7085"/>
  <c r="AI13" i="7058"/>
  <c r="C448" i="6847" l="1"/>
  <c r="AI111" i="7085"/>
  <c r="AI15" i="7058"/>
  <c r="C449" i="6847" l="1"/>
  <c r="AI112" i="7085"/>
  <c r="AI16" i="7058"/>
  <c r="C450" i="6847" l="1"/>
  <c r="AI113" i="7085"/>
  <c r="AI19" i="7058"/>
  <c r="C451" i="6847" l="1"/>
  <c r="AI114" i="7085"/>
  <c r="AI20" i="7058"/>
  <c r="C452" i="6847" l="1"/>
  <c r="AI116" i="7085"/>
  <c r="AI21" i="7058"/>
  <c r="C453" i="6847" l="1"/>
  <c r="AI117" i="7085"/>
  <c r="AI22" i="7058"/>
  <c r="C454" i="6847" l="1"/>
  <c r="AI119" i="7085"/>
  <c r="AI24" i="7058"/>
  <c r="C455" i="6847" l="1"/>
  <c r="AI120" i="7085"/>
  <c r="AI25" i="7058"/>
  <c r="C456" i="6847" l="1"/>
  <c r="AI121" i="7085"/>
  <c r="AI26" i="7058"/>
  <c r="C457" i="6847" l="1"/>
  <c r="AI122" i="7085"/>
  <c r="AI27" i="7058"/>
  <c r="C458" i="6847" l="1"/>
  <c r="AI123" i="7085"/>
  <c r="AT10" i="7061"/>
  <c r="C459" i="6847" l="1"/>
  <c r="AI124" i="7085"/>
  <c r="AT11" i="7061"/>
  <c r="F15" i="6892"/>
  <c r="D15" i="6892" s="1"/>
  <c r="C460" i="6847" l="1"/>
  <c r="AI125" i="7085"/>
  <c r="AF37" i="6892"/>
  <c r="AE37" i="6892" s="1"/>
  <c r="N37" i="6892"/>
  <c r="M37" i="6892" s="1"/>
  <c r="N17" i="6892"/>
  <c r="M17" i="6892" s="1"/>
  <c r="AF17" i="6892"/>
  <c r="AE17" i="6892" s="1"/>
  <c r="AF36" i="6892"/>
  <c r="AE36" i="6892" s="1"/>
  <c r="O6" i="6892"/>
  <c r="AG6" i="6892"/>
  <c r="AF46" i="6892"/>
  <c r="AE46" i="6892" s="1"/>
  <c r="N46" i="6892"/>
  <c r="M46" i="6892" s="1"/>
  <c r="AF14" i="6892"/>
  <c r="AE14" i="6892" s="1"/>
  <c r="N6" i="6892"/>
  <c r="N16" i="6892"/>
  <c r="M16" i="6892" s="1"/>
  <c r="N8" i="6892"/>
  <c r="M8" i="6892" s="1"/>
  <c r="AF16" i="6892"/>
  <c r="AE16" i="6892" s="1"/>
  <c r="AF8" i="6892"/>
  <c r="AE8" i="6892" s="1"/>
  <c r="N14" i="6892"/>
  <c r="M14" i="6892" s="1"/>
  <c r="N36" i="6892"/>
  <c r="M36" i="6892" s="1"/>
  <c r="N33" i="6892"/>
  <c r="M33" i="6892" s="1"/>
  <c r="O10" i="6892"/>
  <c r="AF33" i="6892"/>
  <c r="AE33" i="6892" s="1"/>
  <c r="N32" i="6892"/>
  <c r="M32" i="6892" s="1"/>
  <c r="AF25" i="6892"/>
  <c r="AE25" i="6892" s="1"/>
  <c r="AF32" i="6892"/>
  <c r="AE32" i="6892" s="1"/>
  <c r="N25" i="6892"/>
  <c r="M25" i="6892" s="1"/>
  <c r="N41" i="6892"/>
  <c r="M41" i="6892" s="1"/>
  <c r="AF41" i="6892"/>
  <c r="AE41" i="6892" s="1"/>
  <c r="N44" i="6892"/>
  <c r="M44" i="6892" s="1"/>
  <c r="AF44" i="6892"/>
  <c r="AE44" i="6892" s="1"/>
  <c r="AG15" i="6892"/>
  <c r="N24" i="6892"/>
  <c r="M24" i="6892" s="1"/>
  <c r="AF24" i="6892"/>
  <c r="AE24" i="6892" s="1"/>
  <c r="N45" i="6892"/>
  <c r="M45" i="6892" s="1"/>
  <c r="N4" i="6892"/>
  <c r="M4" i="6892" s="1"/>
  <c r="AF4" i="6892"/>
  <c r="AE4" i="6892" s="1"/>
  <c r="AF45" i="6892"/>
  <c r="AE45" i="6892" s="1"/>
  <c r="AF6" i="6892"/>
  <c r="AF23" i="6892"/>
  <c r="AE23" i="6892" s="1"/>
  <c r="N23" i="6892"/>
  <c r="M23" i="6892" s="1"/>
  <c r="AF34" i="6892"/>
  <c r="AE34" i="6892" s="1"/>
  <c r="N30" i="6892"/>
  <c r="M30" i="6892" s="1"/>
  <c r="AF30" i="6892"/>
  <c r="AE30" i="6892" s="1"/>
  <c r="AF12" i="6892"/>
  <c r="AE12" i="6892" s="1"/>
  <c r="AF7" i="6892"/>
  <c r="AE7" i="6892" s="1"/>
  <c r="N12" i="6892"/>
  <c r="M12" i="6892" s="1"/>
  <c r="N7" i="6892"/>
  <c r="M7" i="6892" s="1"/>
  <c r="O15" i="6892"/>
  <c r="N27" i="6892"/>
  <c r="M27" i="6892" s="1"/>
  <c r="AF27" i="6892"/>
  <c r="AE27" i="6892" s="1"/>
  <c r="N15" i="6892"/>
  <c r="AF15" i="6892"/>
  <c r="N11" i="6892"/>
  <c r="M11" i="6892" s="1"/>
  <c r="N10" i="6892"/>
  <c r="N9" i="6892"/>
  <c r="M9" i="6892" s="1"/>
  <c r="N43" i="6892"/>
  <c r="M43" i="6892" s="1"/>
  <c r="N13" i="6892"/>
  <c r="M13" i="6892" s="1"/>
  <c r="N29" i="6892"/>
  <c r="M29" i="6892" s="1"/>
  <c r="N22" i="6892"/>
  <c r="M22" i="6892" s="1"/>
  <c r="AF43" i="6892"/>
  <c r="AE43" i="6892" s="1"/>
  <c r="AF26" i="6892"/>
  <c r="AE26" i="6892" s="1"/>
  <c r="AF29" i="6892"/>
  <c r="AE29" i="6892" s="1"/>
  <c r="AF5" i="6892"/>
  <c r="AE5" i="6892" s="1"/>
  <c r="AF10" i="6892"/>
  <c r="AE10" i="6892" s="1"/>
  <c r="AF22" i="6892"/>
  <c r="AE22" i="6892" s="1"/>
  <c r="AF38" i="6892"/>
  <c r="AE38" i="6892" s="1"/>
  <c r="AF13" i="6892"/>
  <c r="AE13" i="6892" s="1"/>
  <c r="N5" i="6892"/>
  <c r="M5" i="6892" s="1"/>
  <c r="AF9" i="6892"/>
  <c r="AE9" i="6892" s="1"/>
  <c r="N26" i="6892"/>
  <c r="M26" i="6892" s="1"/>
  <c r="N38" i="6892"/>
  <c r="M38" i="6892" s="1"/>
  <c r="AF11" i="6892"/>
  <c r="AE11" i="6892" s="1"/>
  <c r="N34" i="6892"/>
  <c r="M34" i="6892" s="1"/>
  <c r="AF35" i="6892"/>
  <c r="AE35" i="6892" s="1"/>
  <c r="N35" i="6892"/>
  <c r="M35" i="6892" s="1"/>
  <c r="N42" i="6892"/>
  <c r="M42" i="6892" s="1"/>
  <c r="AF28" i="6892"/>
  <c r="AE28" i="6892" s="1"/>
  <c r="AF42" i="6892"/>
  <c r="AE42" i="6892" s="1"/>
  <c r="N28" i="6892"/>
  <c r="M28" i="6892" s="1"/>
  <c r="W46" i="6892"/>
  <c r="V46" i="6892" s="1"/>
  <c r="AT16" i="7061"/>
  <c r="C461" i="6847" l="1"/>
  <c r="AI126" i="7085"/>
  <c r="W37" i="6892"/>
  <c r="V37" i="6892" s="1"/>
  <c r="M10" i="6892"/>
  <c r="W12" i="6892"/>
  <c r="V12" i="6892" s="1"/>
  <c r="W33" i="6892"/>
  <c r="V33" i="6892" s="1"/>
  <c r="W17" i="6892"/>
  <c r="V17" i="6892" s="1"/>
  <c r="W32" i="6892"/>
  <c r="V32" i="6892" s="1"/>
  <c r="W25" i="6892"/>
  <c r="V25" i="6892" s="1"/>
  <c r="M6" i="6892"/>
  <c r="AE6" i="6892"/>
  <c r="W36" i="6892"/>
  <c r="V36" i="6892" s="1"/>
  <c r="X6" i="6892"/>
  <c r="X15" i="6892"/>
  <c r="W41" i="6892"/>
  <c r="V41" i="6892" s="1"/>
  <c r="W44" i="6892"/>
  <c r="V44" i="6892" s="1"/>
  <c r="W42" i="6892"/>
  <c r="V42" i="6892" s="1"/>
  <c r="AE15" i="6892"/>
  <c r="W4" i="6892"/>
  <c r="V4" i="6892" s="1"/>
  <c r="W23" i="6892"/>
  <c r="V23" i="6892" s="1"/>
  <c r="W45" i="6892"/>
  <c r="V45" i="6892" s="1"/>
  <c r="W6" i="6892"/>
  <c r="W16" i="6892"/>
  <c r="V16" i="6892" s="1"/>
  <c r="W14" i="6892"/>
  <c r="V14" i="6892" s="1"/>
  <c r="W8" i="6892"/>
  <c r="V8" i="6892" s="1"/>
  <c r="W30" i="6892"/>
  <c r="V30" i="6892" s="1"/>
  <c r="AT17" i="7061"/>
  <c r="W24" i="6892"/>
  <c r="V24" i="6892" s="1"/>
  <c r="W7" i="6892"/>
  <c r="V7" i="6892" s="1"/>
  <c r="W28" i="6892"/>
  <c r="V28" i="6892" s="1"/>
  <c r="W35" i="6892"/>
  <c r="V35" i="6892" s="1"/>
  <c r="M15" i="6892"/>
  <c r="W27" i="6892"/>
  <c r="V27" i="6892" s="1"/>
  <c r="W34" i="6892"/>
  <c r="V34" i="6892" s="1"/>
  <c r="W15" i="6892"/>
  <c r="W10" i="6892"/>
  <c r="V10" i="6892" s="1"/>
  <c r="W29" i="6892"/>
  <c r="V29" i="6892" s="1"/>
  <c r="W5" i="6892"/>
  <c r="V5" i="6892" s="1"/>
  <c r="W22" i="6892"/>
  <c r="V22" i="6892" s="1"/>
  <c r="W26" i="6892"/>
  <c r="V26" i="6892" s="1"/>
  <c r="W38" i="6892"/>
  <c r="V38" i="6892" s="1"/>
  <c r="W43" i="6892"/>
  <c r="V43" i="6892" s="1"/>
  <c r="W11" i="6892"/>
  <c r="V11" i="6892" s="1"/>
  <c r="W9" i="6892"/>
  <c r="V9" i="6892" s="1"/>
  <c r="W13" i="6892"/>
  <c r="V13" i="6892" s="1"/>
  <c r="C462" i="6847" l="1"/>
  <c r="AI127" i="7085"/>
  <c r="V15" i="6892"/>
  <c r="V6" i="6892"/>
  <c r="AT23" i="7061"/>
  <c r="C463" i="6847" l="1"/>
  <c r="AI128" i="7085"/>
  <c r="AT30" i="7061"/>
  <c r="C464" i="6847" l="1"/>
  <c r="AI129" i="7085"/>
  <c r="AT33" i="7061"/>
  <c r="C465" i="6847" l="1"/>
  <c r="AI130" i="7085"/>
  <c r="AT35" i="7061"/>
  <c r="C466" i="6847" l="1"/>
  <c r="AI131" i="7085"/>
  <c r="AT36" i="7061"/>
  <c r="C467" i="6847" l="1"/>
  <c r="AI132" i="7085"/>
  <c r="AT38" i="7061"/>
  <c r="AI133" i="7085" l="1"/>
  <c r="AT39" i="7061"/>
  <c r="C469" i="6847" l="1"/>
  <c r="AI135" i="7085"/>
  <c r="AT43" i="7061"/>
  <c r="C470" i="6847" l="1"/>
  <c r="AI136" i="7085"/>
  <c r="AT45" i="7061"/>
  <c r="C471" i="6847" l="1"/>
  <c r="AI137" i="7085"/>
  <c r="AI138" i="7062"/>
  <c r="AT51" i="7061"/>
  <c r="C472" i="6847" l="1"/>
  <c r="AI138" i="7085"/>
  <c r="AT54" i="7061"/>
  <c r="C473" i="6847" l="1"/>
  <c r="AI139" i="7085"/>
  <c r="AT55" i="7061"/>
  <c r="C474" i="6847" l="1"/>
  <c r="AI140" i="7085"/>
  <c r="AT56" i="7061"/>
  <c r="C475" i="6847" l="1"/>
  <c r="AI141" i="7085"/>
  <c r="AI191" i="7062"/>
  <c r="AT67" i="7061"/>
  <c r="C476" i="6847" l="1"/>
  <c r="AI142" i="7085"/>
  <c r="AT68" i="7061"/>
  <c r="C477" i="6847" l="1"/>
  <c r="AI143" i="7085"/>
  <c r="AT69" i="7061"/>
  <c r="C478" i="6847" l="1"/>
  <c r="AI144" i="7085"/>
  <c r="AI190" i="7062"/>
  <c r="AT72" i="7061"/>
  <c r="C479" i="6847" l="1"/>
  <c r="AI145" i="7085"/>
  <c r="AT79" i="7061"/>
  <c r="C480" i="6847" l="1"/>
  <c r="AI146" i="7085"/>
  <c r="AI187" i="7062"/>
  <c r="AT82" i="7061"/>
  <c r="C481" i="6847" l="1"/>
  <c r="AI147" i="7085"/>
  <c r="AI186" i="7062"/>
  <c r="AT85" i="7061"/>
  <c r="C482" i="6847" l="1"/>
  <c r="AI148" i="7085"/>
  <c r="AT86" i="7061"/>
  <c r="C483" i="6847" l="1"/>
  <c r="AI149" i="7085"/>
  <c r="AT87" i="7061"/>
  <c r="C484" i="6847" l="1"/>
  <c r="AI150" i="7085"/>
  <c r="AI197" i="7062"/>
  <c r="AT90" i="7061"/>
  <c r="C485" i="6847" l="1"/>
  <c r="AI151" i="7085"/>
  <c r="AT92" i="7061"/>
  <c r="C486" i="6847" l="1"/>
  <c r="AI152" i="7085"/>
  <c r="AI153" i="7062"/>
  <c r="AT93" i="7061"/>
  <c r="C487" i="6847" l="1"/>
  <c r="AI154" i="7085"/>
  <c r="AT94" i="7061"/>
  <c r="C488" i="6847" l="1"/>
  <c r="AI155" i="7085"/>
  <c r="AT95" i="7061"/>
  <c r="C489" i="6847" l="1"/>
  <c r="AI156" i="7085"/>
  <c r="AT96" i="7061"/>
  <c r="C490" i="6847" l="1"/>
  <c r="AI157" i="7085"/>
  <c r="AI198" i="7062"/>
  <c r="AT97" i="7061"/>
  <c r="C491" i="6847" l="1"/>
  <c r="AI158" i="7085"/>
  <c r="AT98" i="7061"/>
  <c r="C492" i="6847" l="1"/>
  <c r="AI159" i="7085"/>
  <c r="AT103" i="7061"/>
  <c r="C493" i="6847" l="1"/>
  <c r="AI160" i="7085"/>
  <c r="AT104" i="7061"/>
  <c r="C494" i="6847" l="1"/>
  <c r="AI161" i="7085"/>
  <c r="AT105" i="7061"/>
  <c r="C495" i="6847" l="1"/>
  <c r="AI162" i="7085"/>
  <c r="AT106" i="7061"/>
  <c r="C496" i="6847" l="1"/>
  <c r="AI163" i="7085"/>
  <c r="AI200" i="7062"/>
  <c r="AI5" i="7062"/>
  <c r="C497" i="6847" l="1"/>
  <c r="AI164" i="7085"/>
  <c r="AI199" i="7062"/>
  <c r="H15" i="6892"/>
  <c r="AI10" i="7062"/>
  <c r="C498" i="6847" l="1"/>
  <c r="AI165" i="7085"/>
  <c r="AI11" i="7062"/>
  <c r="C499" i="6847" l="1"/>
  <c r="AI166" i="7085"/>
  <c r="AI201" i="7062"/>
  <c r="AI12" i="7062"/>
  <c r="C500" i="6847" l="1"/>
  <c r="AI167" i="7085"/>
  <c r="AI13" i="7062"/>
  <c r="C501" i="6847" l="1"/>
  <c r="AI168" i="7085"/>
  <c r="AI16" i="7062"/>
  <c r="C502" i="6847" l="1"/>
  <c r="AI169" i="7085"/>
  <c r="AI20" i="7062"/>
  <c r="C503" i="6847" l="1"/>
  <c r="AI170" i="7085"/>
  <c r="AI21" i="7062"/>
  <c r="C504" i="6847" l="1"/>
  <c r="AI171" i="7085"/>
  <c r="AI22" i="7062"/>
  <c r="C505" i="6847" l="1"/>
  <c r="AI172" i="7085"/>
  <c r="AI23" i="7062"/>
  <c r="C506" i="6847" l="1"/>
  <c r="AI173" i="7085"/>
  <c r="AI24" i="7062"/>
  <c r="C507" i="6847" l="1"/>
  <c r="AI174" i="7085"/>
  <c r="AI25" i="7062"/>
  <c r="C508" i="6847" l="1"/>
  <c r="AI175" i="7085"/>
  <c r="AI28" i="7062"/>
  <c r="C509" i="6847" l="1"/>
  <c r="AI176" i="7085"/>
  <c r="AI31" i="7062"/>
  <c r="C510" i="6847" l="1"/>
  <c r="AI177" i="7085"/>
  <c r="AI32" i="7062"/>
  <c r="C511" i="6847" l="1"/>
  <c r="AI178" i="7085"/>
  <c r="AI36" i="7062"/>
  <c r="C512" i="6847" l="1"/>
  <c r="AI179" i="7085"/>
  <c r="AI37" i="7062"/>
  <c r="C513" i="6847" l="1"/>
  <c r="AI180" i="7085"/>
  <c r="AI41" i="7062"/>
  <c r="C514" i="6847" l="1"/>
  <c r="AI181" i="7085"/>
  <c r="AI44" i="7062"/>
  <c r="AA365" i="2" l="1"/>
  <c r="AA229" i="2"/>
  <c r="AA5" i="2"/>
  <c r="AA211" i="2"/>
  <c r="AA11" i="2"/>
  <c r="AA323" i="2"/>
  <c r="AA275" i="2"/>
  <c r="AA457" i="2"/>
  <c r="AA444" i="2"/>
  <c r="AA499" i="2"/>
  <c r="AA71" i="2"/>
  <c r="AA106" i="2"/>
  <c r="AA237" i="2"/>
  <c r="AA337" i="2"/>
  <c r="AA107" i="2"/>
  <c r="AA302" i="2"/>
  <c r="AA299" i="2"/>
  <c r="AA327" i="2"/>
  <c r="AA18" i="2"/>
  <c r="AA270" i="2"/>
  <c r="AA339" i="2"/>
  <c r="AA189" i="2"/>
  <c r="AA461" i="2"/>
  <c r="AA454" i="2"/>
  <c r="AA230" i="2"/>
  <c r="AA492" i="2"/>
  <c r="AA45" i="2"/>
  <c r="AA279" i="2"/>
  <c r="AA406" i="2"/>
  <c r="AA314" i="2"/>
  <c r="AA111" i="2"/>
  <c r="AA12" i="2"/>
  <c r="AA24" i="2"/>
  <c r="AA405" i="2"/>
  <c r="AA44" i="2"/>
  <c r="AA199" i="2"/>
  <c r="AA473" i="2"/>
  <c r="AA145" i="2"/>
  <c r="AA387" i="2"/>
  <c r="AA378" i="2"/>
  <c r="AA194" i="2"/>
  <c r="AA227" i="2"/>
  <c r="AA14" i="2"/>
  <c r="AA92" i="2"/>
  <c r="AA233" i="2"/>
  <c r="AA260" i="2"/>
  <c r="AA152" i="2"/>
  <c r="AA40" i="2"/>
  <c r="AA157" i="2"/>
  <c r="AA426" i="2"/>
  <c r="AA340" i="2"/>
  <c r="AA198" i="2"/>
  <c r="AA43" i="2"/>
  <c r="AA476" i="2"/>
  <c r="AA193" i="2"/>
  <c r="AA338" i="2"/>
  <c r="AA491" i="2"/>
  <c r="AA160" i="2"/>
  <c r="AA435" i="2"/>
  <c r="AA38" i="2"/>
  <c r="AA6" i="2"/>
  <c r="AA255" i="2"/>
  <c r="AA434" i="2"/>
  <c r="AA74" i="2"/>
  <c r="AA179" i="2"/>
  <c r="AA310" i="2"/>
  <c r="AA485" i="2"/>
  <c r="AA425" i="2"/>
  <c r="AA239" i="2"/>
  <c r="AA51" i="2"/>
  <c r="AA415" i="2"/>
  <c r="AA47" i="2"/>
  <c r="AA90" i="2"/>
  <c r="AA464" i="2"/>
  <c r="AA22" i="2"/>
  <c r="AA390" i="2"/>
  <c r="AA421" i="2"/>
  <c r="AA389" i="2"/>
  <c r="AA89" i="2"/>
  <c r="AA412" i="2"/>
  <c r="AA58" i="2"/>
  <c r="AA350" i="2"/>
  <c r="AA8" i="2"/>
  <c r="AA116" i="2"/>
  <c r="AA114" i="2"/>
  <c r="AA23" i="2"/>
  <c r="AA253" i="2"/>
  <c r="AA72" i="2"/>
  <c r="AA325" i="2"/>
  <c r="AA287" i="2"/>
  <c r="AA68" i="2"/>
  <c r="AA57" i="2"/>
  <c r="AA478" i="2"/>
  <c r="AA115" i="2"/>
  <c r="AA252" i="2"/>
  <c r="AA429" i="2"/>
  <c r="AA242" i="2"/>
  <c r="AA380" i="2"/>
  <c r="AA73" i="2"/>
  <c r="AA282" i="2"/>
  <c r="AA248" i="2"/>
  <c r="AA472" i="2"/>
  <c r="AA19" i="2"/>
  <c r="AA149" i="2"/>
  <c r="AA313" i="2"/>
  <c r="AA450" i="2"/>
  <c r="AA269" i="2"/>
  <c r="AA414" i="2"/>
  <c r="AA334" i="2"/>
  <c r="AA364" i="2"/>
  <c r="AA451" i="2"/>
  <c r="AA333" i="2"/>
  <c r="AA224" i="2"/>
  <c r="AA398" i="2"/>
  <c r="AA399" i="2"/>
  <c r="AA144" i="2"/>
  <c r="AA201" i="2"/>
  <c r="AA373" i="2"/>
  <c r="AA448" i="2"/>
  <c r="AA267" i="2"/>
  <c r="AA261" i="2"/>
  <c r="AA15" i="2"/>
  <c r="AA335" i="2"/>
  <c r="AA374" i="2"/>
  <c r="AA424" i="2"/>
  <c r="AA281" i="2"/>
  <c r="AA466" i="2"/>
  <c r="AA56" i="2"/>
  <c r="AA168" i="2"/>
  <c r="AA291" i="2"/>
  <c r="AA124" i="2"/>
  <c r="AA187" i="2"/>
  <c r="AA358" i="2"/>
  <c r="AA385" i="2"/>
  <c r="AA117" i="2"/>
  <c r="AA376" i="2"/>
  <c r="AA64" i="2"/>
  <c r="AA326" i="2"/>
  <c r="AA123" i="2"/>
  <c r="AA241" i="2"/>
  <c r="AA329" i="2"/>
  <c r="AA493" i="2"/>
  <c r="AA394" i="2"/>
  <c r="AA298" i="2"/>
  <c r="AA218" i="2"/>
  <c r="AA407" i="2"/>
  <c r="AA205" i="2"/>
  <c r="AA441" i="2"/>
  <c r="AA487" i="2"/>
  <c r="AA50" i="2"/>
  <c r="AA41" i="2"/>
  <c r="AA422" i="2"/>
  <c r="AA482" i="2"/>
  <c r="AA428" i="2"/>
  <c r="AA440" i="2"/>
  <c r="AA324" i="2"/>
  <c r="AA475" i="2"/>
  <c r="AA126" i="2"/>
  <c r="AA474" i="2"/>
  <c r="AA76" i="2"/>
  <c r="AA419" i="2"/>
  <c r="AA486" i="2"/>
  <c r="AA136" i="2"/>
  <c r="AA471" i="2"/>
  <c r="AA309" i="2"/>
  <c r="AA236" i="2"/>
  <c r="AA200" i="2"/>
  <c r="AA128" i="2"/>
  <c r="AA462" i="2"/>
  <c r="AA307" i="2"/>
  <c r="AA95" i="2"/>
  <c r="AA295" i="2"/>
  <c r="AA396" i="2"/>
  <c r="AA174" i="2"/>
  <c r="AA177" i="2"/>
  <c r="AA328" i="2"/>
  <c r="AA84" i="2"/>
  <c r="AA9" i="2"/>
  <c r="AA122" i="2"/>
  <c r="AA62" i="2"/>
  <c r="AA98" i="2"/>
  <c r="AA283" i="2"/>
  <c r="AA439" i="2"/>
  <c r="AA54" i="2"/>
  <c r="AA113" i="2"/>
  <c r="AA262" i="2"/>
  <c r="AA423" i="2"/>
  <c r="AA372" i="2"/>
  <c r="AA88" i="2"/>
  <c r="AA318" i="2"/>
  <c r="AA27" i="2"/>
  <c r="AA377" i="2"/>
  <c r="AA345" i="2"/>
  <c r="AA344" i="2"/>
  <c r="AA456" i="2"/>
  <c r="AA154" i="2"/>
  <c r="AA498" i="2"/>
  <c r="AA13" i="2"/>
  <c r="AA342" i="2"/>
  <c r="AA81" i="2"/>
  <c r="AA497" i="2"/>
  <c r="AA458" i="2"/>
  <c r="AA245" i="2"/>
  <c r="AA371" i="2"/>
  <c r="AA34" i="2"/>
  <c r="AA185" i="2"/>
  <c r="AA453" i="2"/>
  <c r="AA173" i="2"/>
  <c r="AA259" i="2"/>
  <c r="AA225" i="2"/>
  <c r="AA87" i="2"/>
  <c r="AA203" i="2"/>
  <c r="AA362" i="2"/>
  <c r="AA91" i="2"/>
  <c r="AA130" i="2"/>
  <c r="AA268" i="2"/>
  <c r="AA119" i="2"/>
  <c r="AA251" i="2"/>
  <c r="AA392" i="2"/>
  <c r="AA52" i="2"/>
  <c r="AA170" i="2"/>
  <c r="AA285" i="2"/>
  <c r="AA30" i="2"/>
  <c r="AA21" i="2"/>
  <c r="AA360" i="2"/>
  <c r="AA455" i="2"/>
  <c r="AA395" i="2"/>
  <c r="AA138" i="2"/>
  <c r="AA77" i="2"/>
  <c r="AA220" i="2"/>
  <c r="AA432" i="2"/>
  <c r="AA10" i="2"/>
  <c r="AA238" i="2"/>
  <c r="AA403" i="2"/>
  <c r="AA210" i="2"/>
  <c r="AA271" i="2"/>
  <c r="AA481" i="2"/>
  <c r="AA354" i="2"/>
  <c r="AA459" i="2"/>
  <c r="AA393" i="2"/>
  <c r="AA436" i="2"/>
  <c r="AA465" i="2"/>
  <c r="AA103" i="2"/>
  <c r="AA135" i="2"/>
  <c r="AA355" i="2"/>
  <c r="AA494" i="2"/>
  <c r="AA120" i="2"/>
  <c r="AA104" i="2"/>
  <c r="AA235" i="2"/>
  <c r="AA127" i="2"/>
  <c r="AA381" i="2"/>
  <c r="AA129" i="2"/>
  <c r="AA470" i="2"/>
  <c r="AA366" i="2"/>
  <c r="AA370" i="2"/>
  <c r="AA469" i="2"/>
  <c r="AA86" i="2"/>
  <c r="AA304" i="2"/>
  <c r="AA280" i="2"/>
  <c r="AA118" i="2"/>
  <c r="AA496" i="2"/>
  <c r="AA26" i="2"/>
  <c r="AA495" i="2"/>
  <c r="AA156" i="2"/>
  <c r="AA59" i="2"/>
  <c r="AA192" i="2"/>
  <c r="AA447" i="2"/>
  <c r="AA97" i="2"/>
  <c r="AA93" i="2"/>
  <c r="AA246" i="2"/>
  <c r="AA184" i="2"/>
  <c r="AA351" i="2"/>
  <c r="AA176" i="2"/>
  <c r="AA321" i="2"/>
  <c r="AA53" i="2"/>
  <c r="AA258" i="2"/>
  <c r="AA292" i="2"/>
  <c r="AA3" i="2"/>
  <c r="AA320" i="2"/>
  <c r="AA148" i="2"/>
  <c r="AA82" i="2"/>
  <c r="AA4" i="2"/>
  <c r="AA408" i="2"/>
  <c r="AA308" i="2"/>
  <c r="AA404" i="2"/>
  <c r="AA431" i="2"/>
  <c r="AA489" i="2"/>
  <c r="AA65" i="2"/>
  <c r="AA175" i="2"/>
  <c r="AA183" i="2"/>
  <c r="AA112" i="2"/>
  <c r="AA484" i="2"/>
  <c r="AA169" i="2"/>
  <c r="AA265" i="2"/>
  <c r="AA33" i="2"/>
  <c r="AA480" i="2"/>
  <c r="AA223" i="2"/>
  <c r="AA110" i="2"/>
  <c r="AA402" i="2"/>
  <c r="AA202" i="2"/>
  <c r="AA39" i="2"/>
  <c r="AA411" i="2"/>
  <c r="AA483" i="2"/>
  <c r="AA125" i="2"/>
  <c r="AA155" i="2"/>
  <c r="AA254" i="2"/>
  <c r="AA369" i="2"/>
  <c r="AA249" i="2"/>
  <c r="AA28" i="2"/>
  <c r="AA46" i="2"/>
  <c r="AA240" i="2"/>
  <c r="AA35" i="2"/>
  <c r="AA159" i="2"/>
  <c r="AA296" i="2"/>
  <c r="AA306" i="2"/>
  <c r="AA467" i="2"/>
  <c r="AA137" i="2"/>
  <c r="AA16" i="2"/>
  <c r="AA17" i="2"/>
  <c r="AA290" i="2"/>
  <c r="AA430" i="2"/>
  <c r="AA42" i="2"/>
  <c r="AA413" i="2"/>
  <c r="AA7" i="2"/>
  <c r="AA197" i="2"/>
  <c r="AA446" i="2"/>
  <c r="AA286" i="2"/>
  <c r="AA284" i="2"/>
  <c r="AA232" i="2"/>
  <c r="AA263" i="2"/>
  <c r="AA417" i="2"/>
  <c r="AA31" i="2"/>
  <c r="AA219" i="2"/>
  <c r="AA433" i="2"/>
  <c r="AA25" i="2"/>
  <c r="AA140" i="2"/>
  <c r="AA49" i="2"/>
  <c r="AA468" i="2"/>
  <c r="AA363" i="2"/>
  <c r="AA66" i="2"/>
  <c r="AA418" i="2"/>
  <c r="AA316" i="2"/>
  <c r="AA188" i="2"/>
  <c r="AA178" i="2"/>
  <c r="AA341" i="2"/>
  <c r="AA460" i="2"/>
  <c r="AA276" i="2"/>
  <c r="AA336" i="2"/>
  <c r="AA250" i="2"/>
  <c r="AA386" i="2"/>
  <c r="AA410" i="2"/>
  <c r="AA352" i="2"/>
  <c r="AA294" i="2"/>
  <c r="AA330" i="2"/>
  <c r="AA167" i="2"/>
  <c r="AA278" i="2"/>
  <c r="AA353" i="2"/>
  <c r="AA158" i="2"/>
  <c r="AA442" i="2"/>
  <c r="AA388" i="2"/>
  <c r="AA375" i="2"/>
  <c r="AA166" i="2"/>
  <c r="AA477" i="2"/>
  <c r="AA319" i="2"/>
  <c r="AA303" i="2"/>
  <c r="AA256" i="2"/>
  <c r="AA438" i="2"/>
  <c r="AA361" i="2"/>
  <c r="AA146" i="2"/>
  <c r="AA384" i="2"/>
  <c r="AA108" i="2"/>
  <c r="AA449" i="2"/>
  <c r="AA266" i="2"/>
  <c r="AA445" i="2"/>
  <c r="AA367" i="2"/>
  <c r="AA20" i="2"/>
  <c r="AA67" i="2"/>
  <c r="AA32" i="2"/>
  <c r="AA264" i="2"/>
  <c r="AA55" i="2"/>
  <c r="AA243" i="2"/>
  <c r="AA78" i="2"/>
  <c r="AA75" i="2"/>
  <c r="AA277" i="2"/>
  <c r="AA420" i="2"/>
  <c r="AA60" i="2"/>
  <c r="AA29" i="2"/>
  <c r="AA379" i="2"/>
  <c r="AA162" i="2"/>
  <c r="AA400" i="2"/>
  <c r="AA37" i="2"/>
  <c r="AA244" i="2"/>
  <c r="AA209" i="2"/>
  <c r="AA490" i="2"/>
  <c r="AA359" i="2"/>
  <c r="AA479" i="2"/>
  <c r="AA305" i="2"/>
  <c r="AA452" i="2"/>
  <c r="AA437" i="2"/>
  <c r="AA382" i="2"/>
  <c r="AA391" i="2"/>
  <c r="AA315" i="2"/>
  <c r="AA190" i="2"/>
  <c r="AA293" i="2"/>
  <c r="AA322" i="2"/>
  <c r="AA463" i="2"/>
  <c r="AA48" i="2"/>
  <c r="AA94" i="2"/>
  <c r="AA416" i="2"/>
  <c r="AA234" i="2"/>
  <c r="AA70" i="2"/>
  <c r="AA165" i="2"/>
  <c r="AA247" i="2"/>
  <c r="AA443" i="2"/>
  <c r="AA69" i="2"/>
  <c r="AA231" i="2"/>
  <c r="AA83" i="2"/>
  <c r="AA61" i="2"/>
  <c r="AA488" i="2"/>
  <c r="AA297" i="2"/>
  <c r="AA96" i="2"/>
  <c r="AA257" i="2"/>
  <c r="AA409" i="2"/>
  <c r="AA79" i="2"/>
  <c r="AA427" i="2"/>
  <c r="AA401" i="2"/>
  <c r="AA397" i="2"/>
  <c r="C515" i="6847"/>
  <c r="Q20" i="7031" s="1"/>
  <c r="R9" i="7021"/>
  <c r="AI45" i="7062"/>
  <c r="W400" i="2" l="1"/>
  <c r="V400" i="2"/>
  <c r="V225" i="2"/>
  <c r="W225" i="2"/>
  <c r="V188" i="2"/>
  <c r="W188" i="2"/>
  <c r="W286" i="2"/>
  <c r="V286" i="2"/>
  <c r="V282" i="2"/>
  <c r="W282" i="2"/>
  <c r="L24" i="2"/>
  <c r="L30" i="2"/>
  <c r="L23" i="2"/>
  <c r="L36" i="2"/>
  <c r="L8" i="2"/>
  <c r="L35" i="2"/>
  <c r="L27" i="2"/>
  <c r="L15" i="2"/>
  <c r="L22" i="2"/>
  <c r="L21" i="2"/>
  <c r="L13" i="2"/>
  <c r="W98" i="2"/>
  <c r="V98" i="2"/>
  <c r="W84" i="2"/>
  <c r="V84" i="2"/>
  <c r="V419" i="2"/>
  <c r="W419" i="2"/>
  <c r="W373" i="2"/>
  <c r="V373" i="2"/>
  <c r="H25" i="6892"/>
  <c r="G25" i="6892" s="1"/>
  <c r="C25" i="6892" s="1"/>
  <c r="C516" i="6847"/>
  <c r="R21" i="7021"/>
  <c r="L98" i="2" s="1"/>
  <c r="W325" i="2"/>
  <c r="V325" i="2"/>
  <c r="AI46" i="7062"/>
  <c r="L51" i="2" l="1"/>
  <c r="L57" i="2"/>
  <c r="L19" i="2"/>
  <c r="L34" i="2"/>
  <c r="L53" i="2"/>
  <c r="C517" i="6847"/>
  <c r="R32" i="7021"/>
  <c r="L97" i="2"/>
  <c r="L25" i="2"/>
  <c r="L46" i="2"/>
  <c r="L48" i="2"/>
  <c r="AI47" i="7062"/>
  <c r="L71" i="2" l="1"/>
  <c r="C518" i="6847"/>
  <c r="R37" i="7021"/>
  <c r="L127" i="2" s="1"/>
  <c r="I26" i="7043"/>
  <c r="L16" i="2"/>
  <c r="L126" i="2"/>
  <c r="L91" i="2"/>
  <c r="AI48" i="7062"/>
  <c r="C519" i="6847" l="1"/>
  <c r="R39" i="7021"/>
  <c r="M20" i="7045"/>
  <c r="AI49" i="7062"/>
  <c r="C520" i="6847" l="1"/>
  <c r="R40" i="7021"/>
  <c r="M21" i="7045"/>
  <c r="AI50" i="7062"/>
  <c r="L5" i="2" l="1"/>
  <c r="L122" i="2"/>
  <c r="C521" i="6847"/>
  <c r="R43" i="7021"/>
  <c r="AI55" i="7062"/>
  <c r="C522" i="6847" l="1"/>
  <c r="R44" i="7021"/>
  <c r="AI58" i="7062"/>
  <c r="C523" i="6847" l="1"/>
  <c r="R45" i="7021"/>
  <c r="Q28" i="7031"/>
  <c r="AI62" i="7062"/>
  <c r="L31" i="2" l="1"/>
  <c r="C524" i="6847"/>
  <c r="I34" i="7043"/>
  <c r="R51" i="7021"/>
  <c r="AI63" i="7062"/>
  <c r="C525" i="6847" l="1"/>
  <c r="R52" i="7021"/>
  <c r="AI64" i="7062"/>
  <c r="C526" i="6847" l="1"/>
  <c r="R53" i="7021"/>
  <c r="I35" i="7043"/>
  <c r="AI65" i="7062"/>
  <c r="C527" i="6847" l="1"/>
  <c r="R54" i="7021"/>
  <c r="AI66" i="7062"/>
  <c r="C528" i="6847" l="1"/>
  <c r="R55" i="7021"/>
  <c r="AI67" i="7062"/>
  <c r="C529" i="6847" l="1"/>
  <c r="R56" i="7021"/>
  <c r="AI68" i="7062"/>
  <c r="C530" i="6847" l="1"/>
  <c r="R57" i="7021"/>
  <c r="AI69" i="7062"/>
  <c r="C531" i="6847" l="1"/>
  <c r="R59" i="7021"/>
  <c r="AI73" i="7062"/>
  <c r="C532" i="6847" l="1"/>
  <c r="R60" i="7021"/>
  <c r="AI75" i="7062"/>
  <c r="C533" i="6847" l="1"/>
  <c r="R61" i="7021"/>
  <c r="AI76" i="7062"/>
  <c r="C534" i="6847" l="1"/>
  <c r="R62" i="7021"/>
  <c r="AI77" i="7062"/>
  <c r="C535" i="6847" l="1"/>
  <c r="R64" i="7021"/>
  <c r="AI78" i="7062"/>
  <c r="L99" i="2" l="1"/>
  <c r="L139" i="2"/>
  <c r="L63" i="2"/>
  <c r="L186" i="2"/>
  <c r="L196" i="2"/>
  <c r="L226" i="2"/>
  <c r="L195" i="2"/>
  <c r="L61" i="2"/>
  <c r="L374" i="2"/>
  <c r="L92" i="2"/>
  <c r="L242" i="2"/>
  <c r="L271" i="2"/>
  <c r="L221" i="2"/>
  <c r="L175" i="2"/>
  <c r="L223" i="2"/>
  <c r="L240" i="2"/>
  <c r="L184" i="2"/>
  <c r="L361" i="2"/>
  <c r="L399" i="2"/>
  <c r="L103" i="2"/>
  <c r="L138" i="2"/>
  <c r="L291" i="2"/>
  <c r="L239" i="2"/>
  <c r="L87" i="2"/>
  <c r="L249" i="2"/>
  <c r="L96" i="2"/>
  <c r="L116" i="2"/>
  <c r="L215" i="2"/>
  <c r="L446" i="2"/>
  <c r="L498" i="2"/>
  <c r="L445" i="2"/>
  <c r="L348" i="2"/>
  <c r="L263" i="2"/>
  <c r="L95" i="2"/>
  <c r="L427" i="2"/>
  <c r="L68" i="2"/>
  <c r="L187" i="2"/>
  <c r="L478" i="2"/>
  <c r="L474" i="2"/>
  <c r="L387" i="2"/>
  <c r="L382" i="2"/>
  <c r="L222" i="2"/>
  <c r="L14" i="2"/>
  <c r="L190" i="2"/>
  <c r="L388" i="2"/>
  <c r="L234" i="2"/>
  <c r="L248" i="2"/>
  <c r="L370" i="2"/>
  <c r="L302" i="2"/>
  <c r="L74" i="2"/>
  <c r="L403" i="2"/>
  <c r="L166" i="2"/>
  <c r="L285" i="2"/>
  <c r="L20" i="2"/>
  <c r="L85" i="2"/>
  <c r="L159" i="2"/>
  <c r="L379" i="2"/>
  <c r="L41" i="2"/>
  <c r="L198" i="2"/>
  <c r="L77" i="2"/>
  <c r="L217" i="2"/>
  <c r="L252" i="2"/>
  <c r="L372" i="2"/>
  <c r="L334" i="2"/>
  <c r="L462" i="2"/>
  <c r="L472" i="2"/>
  <c r="L485" i="2"/>
  <c r="L145" i="2"/>
  <c r="L349" i="2"/>
  <c r="L219" i="2"/>
  <c r="L7" i="2"/>
  <c r="L258" i="2"/>
  <c r="L444" i="2"/>
  <c r="L44" i="2"/>
  <c r="L441" i="2"/>
  <c r="L390" i="2"/>
  <c r="L162" i="2"/>
  <c r="L152" i="2"/>
  <c r="L393" i="2"/>
  <c r="L300" i="2"/>
  <c r="L489" i="2"/>
  <c r="L359" i="2"/>
  <c r="L377" i="2"/>
  <c r="L280" i="2"/>
  <c r="L244" i="2"/>
  <c r="L460" i="2"/>
  <c r="L72" i="2"/>
  <c r="L238" i="2"/>
  <c r="L67" i="2"/>
  <c r="L117" i="2"/>
  <c r="L40" i="2"/>
  <c r="L351" i="2"/>
  <c r="L229" i="2"/>
  <c r="L345" i="2"/>
  <c r="L449" i="2"/>
  <c r="L469" i="2"/>
  <c r="L451" i="2"/>
  <c r="L218" i="2"/>
  <c r="L66" i="2"/>
  <c r="L200" i="2"/>
  <c r="L144" i="2"/>
  <c r="L255" i="2"/>
  <c r="L245" i="2"/>
  <c r="L123" i="2"/>
  <c r="L119" i="2"/>
  <c r="L364" i="2"/>
  <c r="L65" i="2"/>
  <c r="L224" i="2"/>
  <c r="L448" i="2"/>
  <c r="L148" i="2"/>
  <c r="L470" i="2"/>
  <c r="L86" i="2"/>
  <c r="L471" i="2"/>
  <c r="L253" i="2"/>
  <c r="L316" i="2"/>
  <c r="L237" i="2"/>
  <c r="L277" i="2"/>
  <c r="L353" i="2"/>
  <c r="L324" i="2"/>
  <c r="L108" i="2"/>
  <c r="L227" i="2"/>
  <c r="L350" i="2"/>
  <c r="L494" i="2"/>
  <c r="L303" i="2"/>
  <c r="L45" i="2"/>
  <c r="L256" i="2"/>
  <c r="L296" i="2"/>
  <c r="L395" i="2"/>
  <c r="L206" i="2"/>
  <c r="L355" i="2"/>
  <c r="L479" i="2"/>
  <c r="L76" i="2"/>
  <c r="L112" i="2"/>
  <c r="L418" i="2"/>
  <c r="L368" i="2"/>
  <c r="L208" i="2"/>
  <c r="L107" i="2"/>
  <c r="L58" i="2"/>
  <c r="L416" i="2"/>
  <c r="L456" i="2"/>
  <c r="L228" i="2"/>
  <c r="L482" i="2"/>
  <c r="L428" i="2"/>
  <c r="L171" i="2"/>
  <c r="L386" i="2"/>
  <c r="L83" i="2"/>
  <c r="L275" i="2"/>
  <c r="L17" i="2"/>
  <c r="L50" i="2"/>
  <c r="L312" i="2"/>
  <c r="L419" i="2"/>
  <c r="L189" i="2"/>
  <c r="L310" i="2"/>
  <c r="L429" i="2"/>
  <c r="L89" i="2"/>
  <c r="L111" i="2"/>
  <c r="L193" i="2"/>
  <c r="L204" i="2"/>
  <c r="L443" i="2"/>
  <c r="L262" i="2"/>
  <c r="L404" i="2"/>
  <c r="L18" i="2"/>
  <c r="L158" i="2"/>
  <c r="L365" i="2"/>
  <c r="L179" i="2"/>
  <c r="L231" i="2"/>
  <c r="L178" i="2"/>
  <c r="L233" i="2"/>
  <c r="L55" i="2"/>
  <c r="L450" i="2"/>
  <c r="L113" i="2"/>
  <c r="L484" i="2"/>
  <c r="L88" i="2"/>
  <c r="L106" i="2"/>
  <c r="L321" i="2"/>
  <c r="L73" i="2"/>
  <c r="L194" i="2"/>
  <c r="L295" i="2"/>
  <c r="L38" i="2"/>
  <c r="L481" i="2"/>
  <c r="L337" i="2"/>
  <c r="L209" i="2"/>
  <c r="L54" i="2"/>
  <c r="L268" i="2"/>
  <c r="L453" i="2"/>
  <c r="L442" i="2"/>
  <c r="L270" i="2"/>
  <c r="L467" i="2"/>
  <c r="L287" i="2"/>
  <c r="L398" i="2"/>
  <c r="L269" i="2"/>
  <c r="L380" i="2"/>
  <c r="L356" i="2"/>
  <c r="L290" i="2"/>
  <c r="L82" i="2"/>
  <c r="L402" i="2"/>
  <c r="L491" i="2"/>
  <c r="L439" i="2"/>
  <c r="L75" i="2"/>
  <c r="L406" i="2"/>
  <c r="L247" i="2"/>
  <c r="L369" i="2"/>
  <c r="L499" i="2"/>
  <c r="L201" i="2"/>
  <c r="L330" i="2"/>
  <c r="L308" i="2"/>
  <c r="L90" i="2"/>
  <c r="L154" i="2"/>
  <c r="L180" i="2"/>
  <c r="L299" i="2"/>
  <c r="L284" i="2"/>
  <c r="L367" i="2"/>
  <c r="L405" i="2"/>
  <c r="L28" i="2"/>
  <c r="L155" i="2"/>
  <c r="L80" i="2"/>
  <c r="L331" i="2"/>
  <c r="L327" i="2"/>
  <c r="L211" i="2"/>
  <c r="L477" i="2"/>
  <c r="L78" i="2"/>
  <c r="L415" i="2"/>
  <c r="L94" i="2"/>
  <c r="L283" i="2"/>
  <c r="L437" i="2"/>
  <c r="L49" i="2"/>
  <c r="L487" i="2"/>
  <c r="L352" i="2"/>
  <c r="L407" i="2"/>
  <c r="L286" i="2"/>
  <c r="L9" i="2"/>
  <c r="L454" i="2"/>
  <c r="L314" i="2"/>
  <c r="L143" i="2"/>
  <c r="L466" i="2"/>
  <c r="L306" i="2"/>
  <c r="L461" i="2"/>
  <c r="L298" i="2"/>
  <c r="L340" i="2"/>
  <c r="L70" i="2"/>
  <c r="L118" i="2"/>
  <c r="L341" i="2"/>
  <c r="L332" i="2"/>
  <c r="L81" i="2"/>
  <c r="L114" i="2"/>
  <c r="L465" i="2"/>
  <c r="L397" i="2"/>
  <c r="L422" i="2"/>
  <c r="L391" i="2"/>
  <c r="L168" i="2"/>
  <c r="L225" i="2"/>
  <c r="L455" i="2"/>
  <c r="L281" i="2"/>
  <c r="L246" i="2"/>
  <c r="L259" i="2"/>
  <c r="L383" i="2"/>
  <c r="L169" i="2"/>
  <c r="L129" i="2"/>
  <c r="L468" i="2"/>
  <c r="L320" i="2"/>
  <c r="L52" i="2"/>
  <c r="L276" i="2"/>
  <c r="L488" i="2"/>
  <c r="L59" i="2"/>
  <c r="L170" i="2"/>
  <c r="L185" i="2"/>
  <c r="L339" i="2"/>
  <c r="L115" i="2"/>
  <c r="L297" i="2"/>
  <c r="L376" i="2"/>
  <c r="L357" i="2"/>
  <c r="L136" i="2"/>
  <c r="L400" i="2"/>
  <c r="L174" i="2"/>
  <c r="L69" i="2"/>
  <c r="L420" i="2"/>
  <c r="L483" i="2"/>
  <c r="L401" i="2"/>
  <c r="L56" i="2"/>
  <c r="L311" i="2"/>
  <c r="L473" i="2"/>
  <c r="L93" i="2"/>
  <c r="L39" i="2"/>
  <c r="L463" i="2"/>
  <c r="L305" i="2"/>
  <c r="L137" i="2"/>
  <c r="L358" i="2"/>
  <c r="L447" i="2"/>
  <c r="L29" i="2"/>
  <c r="L408" i="2"/>
  <c r="L458" i="2"/>
  <c r="L452" i="2"/>
  <c r="L267" i="2"/>
  <c r="L125" i="2"/>
  <c r="L62" i="2"/>
  <c r="L430" i="2"/>
  <c r="L342" i="2"/>
  <c r="L250" i="2"/>
  <c r="L64" i="2"/>
  <c r="L384" i="2"/>
  <c r="L328" i="2"/>
  <c r="L79" i="2"/>
  <c r="L167" i="2"/>
  <c r="L354" i="2"/>
  <c r="L378" i="2"/>
  <c r="L149" i="2"/>
  <c r="L336" i="2"/>
  <c r="L410" i="2"/>
  <c r="L251" i="2"/>
  <c r="L413" i="2"/>
  <c r="L260" i="2"/>
  <c r="L160" i="2"/>
  <c r="L433" i="2"/>
  <c r="L26" i="2"/>
  <c r="L476" i="2"/>
  <c r="L426" i="2"/>
  <c r="L381" i="2"/>
  <c r="L495" i="2"/>
  <c r="L243" i="2"/>
  <c r="L216" i="2"/>
  <c r="L60" i="2"/>
  <c r="L424" i="2"/>
  <c r="L146" i="2"/>
  <c r="L261" i="2"/>
  <c r="L338" i="2"/>
  <c r="L322" i="2"/>
  <c r="L199" i="2"/>
  <c r="L440" i="2"/>
  <c r="L232" i="2"/>
  <c r="L392" i="2"/>
  <c r="L497" i="2"/>
  <c r="L307" i="2"/>
  <c r="L396" i="2"/>
  <c r="L490" i="2"/>
  <c r="L438" i="2"/>
  <c r="L435" i="2"/>
  <c r="L417" i="2"/>
  <c r="L304" i="2"/>
  <c r="L366" i="2"/>
  <c r="L493" i="2"/>
  <c r="L33" i="2"/>
  <c r="L130" i="2"/>
  <c r="L192" i="2"/>
  <c r="L432" i="2"/>
  <c r="L197" i="2"/>
  <c r="L264" i="2"/>
  <c r="L394" i="2"/>
  <c r="L203" i="2"/>
  <c r="L492" i="2"/>
  <c r="L385" i="2"/>
  <c r="L375" i="2"/>
  <c r="L425" i="2"/>
  <c r="L165" i="2"/>
  <c r="L10" i="2"/>
  <c r="L282" i="2"/>
  <c r="L140" i="2"/>
  <c r="L363" i="2"/>
  <c r="L459" i="2"/>
  <c r="L480" i="2"/>
  <c r="L315" i="2"/>
  <c r="L414" i="2"/>
  <c r="L235" i="2"/>
  <c r="L319" i="2"/>
  <c r="L220" i="2"/>
  <c r="L32" i="2"/>
  <c r="L496" i="2"/>
  <c r="L254" i="2"/>
  <c r="L266" i="2"/>
  <c r="L325" i="2"/>
  <c r="L318" i="2"/>
  <c r="L43" i="2"/>
  <c r="L12" i="2"/>
  <c r="L183" i="2"/>
  <c r="L172" i="2"/>
  <c r="L188" i="2"/>
  <c r="L156" i="2"/>
  <c r="L133" i="2"/>
  <c r="L329" i="2"/>
  <c r="L431" i="2"/>
  <c r="L230" i="2"/>
  <c r="L241" i="2"/>
  <c r="L373" i="2"/>
  <c r="L389" i="2"/>
  <c r="L423" i="2"/>
  <c r="L37" i="2"/>
  <c r="L279" i="2"/>
  <c r="L110" i="2"/>
  <c r="L210" i="2"/>
  <c r="L202" i="2"/>
  <c r="L135" i="2"/>
  <c r="L464" i="2"/>
  <c r="L301" i="2"/>
  <c r="L265" i="2"/>
  <c r="L157" i="2"/>
  <c r="L411" i="2"/>
  <c r="L205" i="2"/>
  <c r="L335" i="2"/>
  <c r="L309" i="2"/>
  <c r="L173" i="2"/>
  <c r="L105" i="2"/>
  <c r="L333" i="2"/>
  <c r="L177" i="2"/>
  <c r="L104" i="2"/>
  <c r="L128" i="2"/>
  <c r="L257" i="2"/>
  <c r="L313" i="2"/>
  <c r="L362" i="2"/>
  <c r="L47" i="2"/>
  <c r="L236" i="2"/>
  <c r="L409" i="2"/>
  <c r="L294" i="2"/>
  <c r="L360" i="2"/>
  <c r="L344" i="2"/>
  <c r="L292" i="2"/>
  <c r="L326" i="2"/>
  <c r="L412" i="2"/>
  <c r="L278" i="2"/>
  <c r="L293" i="2"/>
  <c r="L120" i="2"/>
  <c r="L436" i="2"/>
  <c r="L84" i="2"/>
  <c r="L475" i="2"/>
  <c r="L486" i="2"/>
  <c r="L124" i="2"/>
  <c r="L371" i="2"/>
  <c r="L457" i="2"/>
  <c r="L323" i="2"/>
  <c r="L421" i="2"/>
  <c r="L176" i="2"/>
  <c r="L434" i="2"/>
  <c r="C536" i="6847"/>
  <c r="R7" i="7086"/>
  <c r="AI79" i="7062"/>
  <c r="H9" i="6892" l="1"/>
  <c r="G9" i="6892" s="1"/>
  <c r="C9" i="6892" s="1"/>
  <c r="L4" i="7079"/>
  <c r="L20" i="7079"/>
  <c r="L21" i="7079"/>
  <c r="C537" i="6847"/>
  <c r="R11" i="7086"/>
  <c r="AI81" i="7062"/>
  <c r="C538" i="6847" l="1"/>
  <c r="R12" i="7086"/>
  <c r="AI83" i="7062"/>
  <c r="L12" i="7079" l="1"/>
  <c r="L11" i="7079"/>
  <c r="C539" i="6847"/>
  <c r="C540" i="6847" s="1"/>
  <c r="R16" i="7086"/>
  <c r="L11" i="7054"/>
  <c r="L10" i="7079"/>
  <c r="AI86" i="7062"/>
  <c r="L27" i="7079" l="1"/>
  <c r="C541" i="6847"/>
  <c r="DE22" i="7089"/>
  <c r="R17" i="7086"/>
  <c r="L37" i="7079" s="1"/>
  <c r="B44" i="7079"/>
  <c r="B60" i="7079"/>
  <c r="C45" i="7079"/>
  <c r="B40" i="7079"/>
  <c r="C54" i="7079"/>
  <c r="C60" i="7079"/>
  <c r="B59" i="7079"/>
  <c r="C56" i="7079"/>
  <c r="B19" i="7079"/>
  <c r="B6" i="7079"/>
  <c r="C12" i="7079"/>
  <c r="B20" i="7079"/>
  <c r="C44" i="7079"/>
  <c r="C31" i="7079"/>
  <c r="B22" i="7079"/>
  <c r="B61" i="7079"/>
  <c r="C51" i="7079"/>
  <c r="B10" i="7079"/>
  <c r="C68" i="7079"/>
  <c r="B84" i="2"/>
  <c r="C10" i="7079"/>
  <c r="C19" i="7079"/>
  <c r="B46" i="7079"/>
  <c r="B419" i="2"/>
  <c r="C57" i="7079"/>
  <c r="C15" i="7079"/>
  <c r="C84" i="2"/>
  <c r="C73" i="7079"/>
  <c r="B282" i="2"/>
  <c r="B98" i="2"/>
  <c r="B17" i="7079"/>
  <c r="C79" i="7079"/>
  <c r="B9" i="7079"/>
  <c r="B8" i="7079"/>
  <c r="B54" i="7079"/>
  <c r="C65" i="7079"/>
  <c r="C7" i="7079"/>
  <c r="B25" i="7079"/>
  <c r="C188" i="2"/>
  <c r="C32" i="7079"/>
  <c r="C47" i="7079"/>
  <c r="B12" i="7079"/>
  <c r="B43" i="7079"/>
  <c r="C11" i="7079"/>
  <c r="C419" i="2"/>
  <c r="C35" i="7079"/>
  <c r="B58" i="7079"/>
  <c r="C21" i="7079"/>
  <c r="B50" i="7079"/>
  <c r="B38" i="7079"/>
  <c r="B3" i="7079"/>
  <c r="C50" i="7079"/>
  <c r="C3" i="7079"/>
  <c r="B67" i="7079"/>
  <c r="C69" i="7079"/>
  <c r="B4" i="7079"/>
  <c r="B32" i="7079"/>
  <c r="B56" i="7079"/>
  <c r="B73" i="7079"/>
  <c r="C52" i="7079"/>
  <c r="B64" i="7079"/>
  <c r="C4" i="7079"/>
  <c r="B45" i="7079"/>
  <c r="B69" i="7079"/>
  <c r="B76" i="7079"/>
  <c r="C225" i="2"/>
  <c r="C9" i="7079"/>
  <c r="C64" i="7079"/>
  <c r="C77" i="7079"/>
  <c r="B373" i="2"/>
  <c r="C43" i="7079"/>
  <c r="B35" i="7079"/>
  <c r="C5" i="7079"/>
  <c r="B18" i="7079"/>
  <c r="B49" i="7079"/>
  <c r="B15" i="7079"/>
  <c r="B51" i="7079"/>
  <c r="C22" i="7079"/>
  <c r="B53" i="7079"/>
  <c r="B62" i="7079"/>
  <c r="B57" i="7079"/>
  <c r="C59" i="7079"/>
  <c r="C16" i="7079"/>
  <c r="C62" i="7079"/>
  <c r="C400" i="2"/>
  <c r="B24" i="7079"/>
  <c r="C49" i="7079"/>
  <c r="B31" i="7079"/>
  <c r="C373" i="2"/>
  <c r="B77" i="7079"/>
  <c r="C6" i="7079"/>
  <c r="B5" i="7079"/>
  <c r="B66" i="7079"/>
  <c r="B48" i="7079"/>
  <c r="C20" i="7079"/>
  <c r="C13" i="7079"/>
  <c r="B63" i="7079"/>
  <c r="B13" i="7079"/>
  <c r="B65" i="7079"/>
  <c r="C40" i="7079"/>
  <c r="C25" i="7079"/>
  <c r="B400" i="2"/>
  <c r="C58" i="7079"/>
  <c r="C55" i="7079"/>
  <c r="C29" i="7079"/>
  <c r="C70" i="7079"/>
  <c r="C76" i="7079"/>
  <c r="C61" i="7079"/>
  <c r="C18" i="7079"/>
  <c r="C39" i="7079"/>
  <c r="C282" i="2"/>
  <c r="C8" i="7079"/>
  <c r="C24" i="7079"/>
  <c r="B29" i="7079"/>
  <c r="B188" i="2"/>
  <c r="C63" i="7079"/>
  <c r="B68" i="7079"/>
  <c r="C98" i="2"/>
  <c r="C46" i="7079"/>
  <c r="C53" i="7079"/>
  <c r="B225" i="2"/>
  <c r="C48" i="7079"/>
  <c r="B70" i="7079"/>
  <c r="B7" i="7079"/>
  <c r="C17" i="7079"/>
  <c r="B21" i="7079"/>
  <c r="B55" i="7079"/>
  <c r="C38" i="7079"/>
  <c r="B39" i="7079"/>
  <c r="B47" i="7079"/>
  <c r="B11" i="7079"/>
  <c r="C67" i="7079"/>
  <c r="B79" i="7079"/>
  <c r="B16" i="7079"/>
  <c r="C66" i="7079"/>
  <c r="C110" i="2"/>
  <c r="B52" i="7079"/>
  <c r="B110" i="2"/>
  <c r="B286" i="2"/>
  <c r="B75" i="7079"/>
  <c r="B82" i="7079"/>
  <c r="B72" i="7079"/>
  <c r="B325" i="2"/>
  <c r="C78" i="7079"/>
  <c r="C71" i="7079"/>
  <c r="C80" i="7079"/>
  <c r="C294" i="2"/>
  <c r="B204" i="2"/>
  <c r="C81" i="7079"/>
  <c r="B71" i="7079"/>
  <c r="B74" i="7079"/>
  <c r="C204" i="2"/>
  <c r="C74" i="7079"/>
  <c r="C82" i="7079"/>
  <c r="B80" i="7079"/>
  <c r="B81" i="7079"/>
  <c r="C325" i="2"/>
  <c r="C286" i="2"/>
  <c r="B294" i="2"/>
  <c r="C75" i="7079"/>
  <c r="C72" i="7079"/>
  <c r="B78" i="7079"/>
  <c r="C459" i="2"/>
  <c r="B271" i="2"/>
  <c r="B270" i="2"/>
  <c r="B319" i="2"/>
  <c r="C392" i="2"/>
  <c r="C284" i="2"/>
  <c r="B398" i="2"/>
  <c r="B316" i="2"/>
  <c r="B284" i="2"/>
  <c r="B363" i="2"/>
  <c r="C285" i="2"/>
  <c r="B244" i="2"/>
  <c r="B476" i="2"/>
  <c r="C476" i="2"/>
  <c r="C216" i="2"/>
  <c r="B392" i="2"/>
  <c r="B233" i="2"/>
  <c r="C363" i="2"/>
  <c r="B216" i="2"/>
  <c r="B459" i="2"/>
  <c r="C319" i="2"/>
  <c r="B285" i="2"/>
  <c r="C393" i="2"/>
  <c r="B360" i="2"/>
  <c r="C316" i="2"/>
  <c r="B217" i="2"/>
  <c r="C244" i="2"/>
  <c r="C271" i="2"/>
  <c r="C406" i="2"/>
  <c r="C270" i="2"/>
  <c r="C233" i="2"/>
  <c r="C217" i="2"/>
  <c r="B393" i="2"/>
  <c r="B406" i="2"/>
  <c r="C360" i="2"/>
  <c r="C398" i="2"/>
  <c r="B344" i="2"/>
  <c r="C387" i="2"/>
  <c r="C320" i="2"/>
  <c r="C362" i="2"/>
  <c r="C409" i="2"/>
  <c r="B396" i="2"/>
  <c r="B327" i="2"/>
  <c r="C126" i="2"/>
  <c r="C423" i="2"/>
  <c r="C371" i="2"/>
  <c r="B395" i="2"/>
  <c r="B323" i="2"/>
  <c r="C208" i="2"/>
  <c r="C314" i="2"/>
  <c r="C440" i="2"/>
  <c r="B342" i="2"/>
  <c r="C381" i="2"/>
  <c r="B386" i="2"/>
  <c r="B440" i="2"/>
  <c r="B278" i="2"/>
  <c r="C404" i="2"/>
  <c r="C382" i="2"/>
  <c r="B387" i="2"/>
  <c r="C475" i="2"/>
  <c r="B293" i="2"/>
  <c r="C206" i="2"/>
  <c r="C490" i="2"/>
  <c r="C435" i="2"/>
  <c r="C396" i="2"/>
  <c r="B473" i="2"/>
  <c r="B426" i="2"/>
  <c r="C287" i="2"/>
  <c r="B353" i="2"/>
  <c r="B287" i="2"/>
  <c r="B330" i="2"/>
  <c r="B371" i="2"/>
  <c r="B314" i="2"/>
  <c r="C394" i="2"/>
  <c r="C395" i="2"/>
  <c r="B394" i="2"/>
  <c r="C386" i="2"/>
  <c r="B382" i="2"/>
  <c r="C330" i="2"/>
  <c r="B313" i="2"/>
  <c r="B239" i="2"/>
  <c r="B126" i="2"/>
  <c r="B320" i="2"/>
  <c r="C327" i="2"/>
  <c r="B423" i="2"/>
  <c r="C328" i="2"/>
  <c r="C323" i="2"/>
  <c r="B208" i="2"/>
  <c r="C421" i="2"/>
  <c r="C239" i="2"/>
  <c r="B490" i="2"/>
  <c r="C299" i="2"/>
  <c r="C293" i="2"/>
  <c r="C326" i="2"/>
  <c r="B206" i="2"/>
  <c r="B352" i="2"/>
  <c r="C468" i="2"/>
  <c r="C389" i="2"/>
  <c r="C473" i="2"/>
  <c r="B421" i="2"/>
  <c r="B326" i="2"/>
  <c r="B475" i="2"/>
  <c r="C277" i="2"/>
  <c r="B277" i="2"/>
  <c r="C426" i="2"/>
  <c r="C278" i="2"/>
  <c r="B468" i="2"/>
  <c r="B436" i="2"/>
  <c r="C252" i="2"/>
  <c r="B409" i="2"/>
  <c r="B389" i="2"/>
  <c r="C353" i="2"/>
  <c r="B127" i="2"/>
  <c r="B290" i="2"/>
  <c r="C352" i="2"/>
  <c r="B435" i="2"/>
  <c r="B362" i="2"/>
  <c r="C342" i="2"/>
  <c r="C436" i="2"/>
  <c r="B399" i="2"/>
  <c r="B328" i="2"/>
  <c r="B381" i="2"/>
  <c r="B252" i="2"/>
  <c r="C127" i="2"/>
  <c r="C399" i="2"/>
  <c r="C290" i="2"/>
  <c r="B299" i="2"/>
  <c r="B404" i="2"/>
  <c r="C313" i="2"/>
  <c r="C344" i="2"/>
  <c r="B407" i="2"/>
  <c r="C408" i="2"/>
  <c r="C407" i="2"/>
  <c r="C413" i="2"/>
  <c r="C428" i="2"/>
  <c r="C397" i="2"/>
  <c r="B397" i="2"/>
  <c r="C405" i="2"/>
  <c r="B428" i="2"/>
  <c r="B413" i="2"/>
  <c r="B405" i="2"/>
  <c r="B408" i="2"/>
  <c r="AI87" i="7062"/>
  <c r="L41" i="7079" l="1"/>
  <c r="L36" i="7079"/>
  <c r="M62" i="2"/>
  <c r="M41" i="2"/>
  <c r="M84" i="2"/>
  <c r="M16" i="2"/>
  <c r="M20" i="2"/>
  <c r="M44" i="2"/>
  <c r="C542" i="6847"/>
  <c r="DE29" i="7089"/>
  <c r="AI28" i="7071"/>
  <c r="AO35" i="7066"/>
  <c r="L5" i="7079"/>
  <c r="L43" i="7079"/>
  <c r="L74" i="7079"/>
  <c r="L16" i="7079"/>
  <c r="L63" i="7079"/>
  <c r="L17" i="7079"/>
  <c r="L22" i="7079"/>
  <c r="L81" i="7079"/>
  <c r="L45" i="7079"/>
  <c r="L32" i="7079"/>
  <c r="L66" i="7079"/>
  <c r="L46" i="7079"/>
  <c r="L48" i="7079"/>
  <c r="L47" i="7079"/>
  <c r="L44" i="7079"/>
  <c r="L54" i="7079"/>
  <c r="L64" i="7079"/>
  <c r="L67" i="7079"/>
  <c r="L73" i="7079"/>
  <c r="L82" i="7079"/>
  <c r="L58" i="7079"/>
  <c r="L78" i="7079"/>
  <c r="L42" i="7079"/>
  <c r="L31" i="7079"/>
  <c r="L38" i="7079"/>
  <c r="L40" i="7079"/>
  <c r="L65" i="7079"/>
  <c r="L56" i="7079"/>
  <c r="L72" i="7079"/>
  <c r="L60" i="7079"/>
  <c r="L35" i="7079"/>
  <c r="L52" i="7079"/>
  <c r="L79" i="7079"/>
  <c r="L7" i="7079"/>
  <c r="L51" i="7079"/>
  <c r="L69" i="7079"/>
  <c r="L25" i="7079"/>
  <c r="L24" i="7079"/>
  <c r="L61" i="7079"/>
  <c r="L18" i="7079"/>
  <c r="L59" i="7079"/>
  <c r="L8" i="7079"/>
  <c r="L77" i="7079"/>
  <c r="L50" i="7079"/>
  <c r="L57" i="7079"/>
  <c r="L19" i="7079"/>
  <c r="L80" i="7079"/>
  <c r="L75" i="7079"/>
  <c r="L76" i="7079"/>
  <c r="L53" i="7079"/>
  <c r="L9" i="7079"/>
  <c r="L62" i="7079"/>
  <c r="L55" i="7079"/>
  <c r="L13" i="7079"/>
  <c r="L49" i="7079"/>
  <c r="L68" i="7079"/>
  <c r="L70" i="7079"/>
  <c r="L39" i="7079"/>
  <c r="L29" i="7079"/>
  <c r="L71" i="7079"/>
  <c r="AI88" i="7062"/>
  <c r="C543" i="6847" l="1"/>
  <c r="DE31" i="7089"/>
  <c r="K29" i="7052"/>
  <c r="AI29" i="7062"/>
  <c r="AI89" i="7062"/>
  <c r="C544" i="6847" l="1"/>
  <c r="T2" i="7091" s="1"/>
  <c r="DE36" i="7089"/>
  <c r="M134" i="2" s="1"/>
  <c r="AI93" i="7062"/>
  <c r="M67" i="2" l="1"/>
  <c r="M206" i="2"/>
  <c r="M740" i="2"/>
  <c r="M287" i="2"/>
  <c r="M671" i="2"/>
  <c r="M274" i="2"/>
  <c r="M725" i="2"/>
  <c r="M54" i="2"/>
  <c r="M122" i="2"/>
  <c r="M437" i="2"/>
  <c r="M487" i="2"/>
  <c r="M789" i="2"/>
  <c r="M670" i="2"/>
  <c r="M771" i="2"/>
  <c r="M213" i="2"/>
  <c r="M743" i="2"/>
  <c r="M46" i="2"/>
  <c r="M254" i="2"/>
  <c r="M455" i="2"/>
  <c r="M513" i="2"/>
  <c r="M567" i="2"/>
  <c r="M657" i="2"/>
  <c r="M413" i="2"/>
  <c r="M129" i="2"/>
  <c r="M581" i="2"/>
  <c r="M767" i="2"/>
  <c r="M667" i="2"/>
  <c r="M598" i="2"/>
  <c r="M260" i="2"/>
  <c r="M146" i="2"/>
  <c r="M742" i="2"/>
  <c r="M74" i="2"/>
  <c r="M429" i="2"/>
  <c r="M208" i="2"/>
  <c r="M151" i="2"/>
  <c r="M630" i="2"/>
  <c r="M257" i="2"/>
  <c r="M333" i="2"/>
  <c r="M302" i="2"/>
  <c r="M375" i="2"/>
  <c r="M787" i="2"/>
  <c r="M191" i="2"/>
  <c r="M435" i="2"/>
  <c r="M727" i="2"/>
  <c r="M229" i="2"/>
  <c r="M785" i="2"/>
  <c r="M444" i="2"/>
  <c r="M306" i="2"/>
  <c r="M119" i="2"/>
  <c r="M556" i="2"/>
  <c r="M299" i="2"/>
  <c r="M459" i="2"/>
  <c r="M681" i="2"/>
  <c r="M380" i="2"/>
  <c r="M187" i="2"/>
  <c r="M443" i="2"/>
  <c r="M587" i="2"/>
  <c r="M741" i="2"/>
  <c r="M476" i="2"/>
  <c r="M250" i="2"/>
  <c r="M642" i="2"/>
  <c r="M281" i="2"/>
  <c r="M712" i="2"/>
  <c r="M123" i="2"/>
  <c r="M157" i="2"/>
  <c r="M147" i="2"/>
  <c r="M591" i="2"/>
  <c r="M130" i="2"/>
  <c r="M465" i="2"/>
  <c r="M376" i="2"/>
  <c r="M537" i="2"/>
  <c r="M141" i="2"/>
  <c r="M135" i="2"/>
  <c r="M266" i="2"/>
  <c r="M180" i="2"/>
  <c r="M658" i="2"/>
  <c r="M314" i="2"/>
  <c r="M719" i="2"/>
  <c r="M613" i="2"/>
  <c r="M248" i="2"/>
  <c r="M736" i="2"/>
  <c r="M722" i="2"/>
  <c r="M536" i="2"/>
  <c r="M606" i="2"/>
  <c r="M699" i="2"/>
  <c r="M585" i="2"/>
  <c r="M457" i="2"/>
  <c r="M253" i="2"/>
  <c r="M637" i="2"/>
  <c r="M452" i="2"/>
  <c r="M86" i="2"/>
  <c r="M440" i="2"/>
  <c r="M166" i="2"/>
  <c r="M354" i="2"/>
  <c r="M757" i="2"/>
  <c r="M126" i="2"/>
  <c r="M317" i="2"/>
  <c r="M176" i="2"/>
  <c r="M636" i="2"/>
  <c r="M634" i="2"/>
  <c r="M298" i="2"/>
  <c r="M197" i="2"/>
  <c r="M172" i="2"/>
  <c r="M638" i="2"/>
  <c r="M530" i="2"/>
  <c r="M718" i="2"/>
  <c r="M162" i="2"/>
  <c r="M87" i="2"/>
  <c r="M717" i="2"/>
  <c r="M175" i="2"/>
  <c r="M733" i="2"/>
  <c r="M174" i="2"/>
  <c r="M363" i="2"/>
  <c r="M433" i="2"/>
  <c r="M245" i="2"/>
  <c r="M644" i="2"/>
  <c r="M639" i="2"/>
  <c r="M61" i="2"/>
  <c r="M497" i="2"/>
  <c r="M276" i="2"/>
  <c r="M263" i="2"/>
  <c r="M230" i="2"/>
  <c r="M60" i="2"/>
  <c r="M346" i="2"/>
  <c r="M293" i="2"/>
  <c r="M90" i="2"/>
  <c r="M769" i="2"/>
  <c r="M284" i="2"/>
  <c r="M113" i="2"/>
  <c r="M651" i="2"/>
  <c r="M616" i="2"/>
  <c r="M283" i="2"/>
  <c r="M164" i="2"/>
  <c r="M291" i="2"/>
  <c r="M493" i="2"/>
  <c r="M605" i="2"/>
  <c r="M655" i="2"/>
  <c r="M190" i="2"/>
  <c r="M211" i="2"/>
  <c r="M204" i="2"/>
  <c r="M270" i="2"/>
  <c r="M330" i="2"/>
  <c r="M92" i="2"/>
  <c r="M664" i="2"/>
  <c r="M331" i="2"/>
  <c r="M382" i="2"/>
  <c r="M404" i="2"/>
  <c r="M351" i="2"/>
  <c r="M275" i="2"/>
  <c r="M170" i="2"/>
  <c r="M309" i="2"/>
  <c r="M614" i="2"/>
  <c r="M600" i="2"/>
  <c r="M235" i="2"/>
  <c r="M470" i="2"/>
  <c r="M94" i="2"/>
  <c r="M165" i="2"/>
  <c r="M81" i="2"/>
  <c r="M498" i="2"/>
  <c r="M729" i="2"/>
  <c r="M703" i="2"/>
  <c r="M66" i="2"/>
  <c r="M588" i="2"/>
  <c r="M474" i="2"/>
  <c r="M739" i="2"/>
  <c r="M264" i="2"/>
  <c r="M295" i="2"/>
  <c r="M68" i="2"/>
  <c r="M462" i="2"/>
  <c r="M414" i="2"/>
  <c r="M604" i="2"/>
  <c r="M210" i="2"/>
  <c r="M538" i="2"/>
  <c r="M173" i="2"/>
  <c r="M572" i="2"/>
  <c r="M259" i="2"/>
  <c r="M659" i="2"/>
  <c r="M479" i="2"/>
  <c r="M546" i="2"/>
  <c r="M603" i="2"/>
  <c r="M602" i="2"/>
  <c r="M202" i="2"/>
  <c r="M261" i="2"/>
  <c r="M161" i="2"/>
  <c r="M348" i="2"/>
  <c r="M368" i="2"/>
  <c r="M93" i="2"/>
  <c r="M451" i="2"/>
  <c r="M594" i="2"/>
  <c r="M521" i="2"/>
  <c r="M562" i="2"/>
  <c r="M779" i="2"/>
  <c r="M768" i="2"/>
  <c r="M340" i="2"/>
  <c r="M290" i="2"/>
  <c r="M256" i="2"/>
  <c r="M280" i="2"/>
  <c r="M575" i="2"/>
  <c r="M710" i="2"/>
  <c r="M52" i="2"/>
  <c r="M30" i="2"/>
  <c r="M698" i="2"/>
  <c r="M705" i="2"/>
  <c r="M27" i="2"/>
  <c r="M85" i="2"/>
  <c r="M51" i="2"/>
  <c r="M359" i="2"/>
  <c r="M610" i="2"/>
  <c r="M171" i="2"/>
  <c r="M246" i="2"/>
  <c r="M77" i="2"/>
  <c r="M502" i="2"/>
  <c r="M519" i="2"/>
  <c r="M641" i="2"/>
  <c r="M103" i="2"/>
  <c r="M335" i="2"/>
  <c r="M405" i="2"/>
  <c r="M528" i="2"/>
  <c r="M535" i="2"/>
  <c r="M239" i="2"/>
  <c r="M518" i="2"/>
  <c r="M683" i="2"/>
  <c r="M548" i="2"/>
  <c r="M622" i="2"/>
  <c r="M277" i="2"/>
  <c r="M464" i="2"/>
  <c r="M132" i="2"/>
  <c r="M494" i="2"/>
  <c r="M29" i="2"/>
  <c r="M325" i="2"/>
  <c r="M775" i="2"/>
  <c r="M218" i="2"/>
  <c r="M628" i="2"/>
  <c r="M543" i="2"/>
  <c r="M357" i="2"/>
  <c r="M447" i="2"/>
  <c r="M341" i="2"/>
  <c r="M296" i="2"/>
  <c r="M350" i="2"/>
  <c r="M678" i="2"/>
  <c r="M324" i="2"/>
  <c r="M100" i="2"/>
  <c r="M199" i="2"/>
  <c r="M72" i="2"/>
  <c r="M553" i="2"/>
  <c r="M326" i="2"/>
  <c r="M377" i="2"/>
  <c r="M156" i="2"/>
  <c r="M241" i="2"/>
  <c r="M716" i="2"/>
  <c r="M410" i="2"/>
  <c r="M432" i="2"/>
  <c r="M243" i="2"/>
  <c r="M117" i="2"/>
  <c r="M355" i="2"/>
  <c r="M406" i="2"/>
  <c r="M189" i="2"/>
  <c r="M318" i="2"/>
  <c r="M566" i="2"/>
  <c r="M571" i="2"/>
  <c r="M416" i="2"/>
  <c r="M58" i="2"/>
  <c r="M486" i="2"/>
  <c r="M321" i="2"/>
  <c r="M477" i="2"/>
  <c r="M682" i="2"/>
  <c r="M620" i="2"/>
  <c r="M668" i="2"/>
  <c r="M107" i="2"/>
  <c r="M595" i="2"/>
  <c r="M632" i="2"/>
  <c r="M626" i="2"/>
  <c r="M539" i="2"/>
  <c r="M506" i="2"/>
  <c r="M754" i="2"/>
  <c r="M345" i="2"/>
  <c r="M186" i="2"/>
  <c r="M554" i="2"/>
  <c r="M791" i="2"/>
  <c r="M233" i="2"/>
  <c r="M520" i="2"/>
  <c r="M136" i="2"/>
  <c r="M574" i="2"/>
  <c r="M167" i="2"/>
  <c r="M782" i="2"/>
  <c r="M517" i="2"/>
  <c r="M713" i="2"/>
  <c r="M772" i="2"/>
  <c r="M550" i="2"/>
  <c r="M282" i="2"/>
  <c r="M559" i="2"/>
  <c r="M724" i="2"/>
  <c r="M564" i="2"/>
  <c r="M442" i="2"/>
  <c r="M752" i="2"/>
  <c r="M310" i="2"/>
  <c r="M70" i="2"/>
  <c r="M31" i="2"/>
  <c r="M627" i="2"/>
  <c r="M13" i="2"/>
  <c r="M679" i="2"/>
  <c r="M286" i="2"/>
  <c r="M563" i="2"/>
  <c r="M140" i="2"/>
  <c r="M207" i="2"/>
  <c r="M471" i="2"/>
  <c r="M586" i="2"/>
  <c r="M790" i="2"/>
  <c r="M294" i="2"/>
  <c r="M715" i="2"/>
  <c r="M770" i="2"/>
  <c r="M764" i="2"/>
  <c r="M765" i="2"/>
  <c r="M656" i="2"/>
  <c r="M312" i="2"/>
  <c r="M349" i="2"/>
  <c r="M737" i="2"/>
  <c r="M704" i="2"/>
  <c r="M448" i="2"/>
  <c r="M648" i="2"/>
  <c r="M721" i="2"/>
  <c r="M372" i="2"/>
  <c r="M676" i="2"/>
  <c r="M580" i="2"/>
  <c r="M339" i="2"/>
  <c r="M76" i="2"/>
  <c r="M545" i="2"/>
  <c r="M783" i="2"/>
  <c r="M379" i="2"/>
  <c r="M360" i="2"/>
  <c r="M723" i="2"/>
  <c r="M252" i="2"/>
  <c r="M702" i="2"/>
  <c r="M609" i="2"/>
  <c r="M205" i="2"/>
  <c r="M748" i="2"/>
  <c r="M512" i="2"/>
  <c r="M631" i="2"/>
  <c r="M131" i="2"/>
  <c r="M244" i="2"/>
  <c r="M684" i="2"/>
  <c r="M777" i="2"/>
  <c r="M645" i="2"/>
  <c r="M509" i="2"/>
  <c r="M91" i="2"/>
  <c r="M660" i="2"/>
  <c r="M773" i="2"/>
  <c r="M711" i="2"/>
  <c r="M234" i="2"/>
  <c r="M419" i="2"/>
  <c r="M24" i="2"/>
  <c r="M399" i="2"/>
  <c r="M544" i="2"/>
  <c r="M427" i="2"/>
  <c r="M35" i="2"/>
  <c r="M453" i="2"/>
  <c r="M445" i="2"/>
  <c r="M601" i="2"/>
  <c r="M144" i="2"/>
  <c r="M590" i="2"/>
  <c r="M328" i="2"/>
  <c r="M558" i="2"/>
  <c r="M184" i="2"/>
  <c r="M5" i="2"/>
  <c r="M694" i="2"/>
  <c r="M495" i="2"/>
  <c r="M371" i="2"/>
  <c r="M700" i="2"/>
  <c r="M188" i="2"/>
  <c r="M466" i="2"/>
  <c r="M488" i="2"/>
  <c r="M654" i="2"/>
  <c r="M463" i="2"/>
  <c r="M385" i="2"/>
  <c r="M50" i="2"/>
  <c r="M751" i="2"/>
  <c r="M674" i="2"/>
  <c r="M148" i="2"/>
  <c r="M305" i="2"/>
  <c r="M228" i="2"/>
  <c r="M198" i="2"/>
  <c r="M40" i="2"/>
  <c r="M709" i="2"/>
  <c r="M589" i="2"/>
  <c r="M706" i="2"/>
  <c r="M238" i="2"/>
  <c r="M407" i="2"/>
  <c r="M784" i="2"/>
  <c r="M557" i="2"/>
  <c r="M97" i="2"/>
  <c r="M560" i="2"/>
  <c r="M193" i="2"/>
  <c r="M378" i="2"/>
  <c r="M568" i="2"/>
  <c r="M327" i="2"/>
  <c r="M643" i="2"/>
  <c r="M475" i="2"/>
  <c r="M396" i="2"/>
  <c r="M390" i="2"/>
  <c r="M579" i="2"/>
  <c r="M125" i="2"/>
  <c r="M394" i="2"/>
  <c r="M762" i="2"/>
  <c r="M649" i="2"/>
  <c r="M431" i="2"/>
  <c r="M697" i="2"/>
  <c r="M492" i="2"/>
  <c r="M292" i="2"/>
  <c r="M412" i="2"/>
  <c r="M776" i="2"/>
  <c r="M436" i="2"/>
  <c r="M319" i="2"/>
  <c r="M139" i="2"/>
  <c r="M693" i="2"/>
  <c r="M79" i="2"/>
  <c r="M366" i="2"/>
  <c r="M540" i="2"/>
  <c r="M534" i="2"/>
  <c r="M696" i="2"/>
  <c r="M508" i="2"/>
  <c r="M53" i="2"/>
  <c r="M33" i="2"/>
  <c r="M169" i="2"/>
  <c r="M12" i="2"/>
  <c r="M745" i="2"/>
  <c r="M663" i="2"/>
  <c r="M446" i="2"/>
  <c r="M303" i="2"/>
  <c r="M196" i="2"/>
  <c r="M584" i="2"/>
  <c r="M384" i="2"/>
  <c r="M618" i="2"/>
  <c r="M695" i="2"/>
  <c r="M308" i="2"/>
  <c r="M623" i="2"/>
  <c r="M154" i="2"/>
  <c r="M428" i="2"/>
  <c r="M285" i="2"/>
  <c r="M182" i="2"/>
  <c r="M220" i="2"/>
  <c r="M732" i="2"/>
  <c r="M163" i="2"/>
  <c r="M415" i="2"/>
  <c r="M373" i="2"/>
  <c r="M515" i="2"/>
  <c r="M468" i="2"/>
  <c r="M323" i="2"/>
  <c r="M778" i="2"/>
  <c r="M611" i="2"/>
  <c r="M356" i="2"/>
  <c r="M612" i="2"/>
  <c r="M389" i="2"/>
  <c r="M271" i="2"/>
  <c r="M788" i="2"/>
  <c r="M460" i="2"/>
  <c r="M450" i="2"/>
  <c r="M128" i="2"/>
  <c r="M653" i="2"/>
  <c r="M597" i="2"/>
  <c r="M183" i="2"/>
  <c r="M215" i="2"/>
  <c r="M646" i="2"/>
  <c r="M688" i="2"/>
  <c r="M112" i="2"/>
  <c r="M582" i="2"/>
  <c r="M692" i="2"/>
  <c r="M438" i="2"/>
  <c r="M491" i="2"/>
  <c r="M792" i="2"/>
  <c r="M278" i="2"/>
  <c r="M621" i="2"/>
  <c r="M116" i="2"/>
  <c r="M577" i="2"/>
  <c r="M640" i="2"/>
  <c r="M313" i="2"/>
  <c r="M665" i="2"/>
  <c r="M383" i="2"/>
  <c r="M297" i="2"/>
  <c r="M652" i="2"/>
  <c r="M547" i="2"/>
  <c r="M347" i="2"/>
  <c r="M510" i="2"/>
  <c r="M43" i="2"/>
  <c r="M225" i="2"/>
  <c r="M690" i="2"/>
  <c r="M426" i="2"/>
  <c r="M793" i="2"/>
  <c r="M619" i="2"/>
  <c r="M599" i="2"/>
  <c r="M675" i="2"/>
  <c r="M708" i="2"/>
  <c r="M386" i="2"/>
  <c r="M289" i="2"/>
  <c r="M735" i="2"/>
  <c r="M565" i="2"/>
  <c r="M232" i="2"/>
  <c r="M145" i="2"/>
  <c r="M685" i="2"/>
  <c r="M439" i="2"/>
  <c r="M505" i="2"/>
  <c r="M781" i="2"/>
  <c r="M424" i="2"/>
  <c r="M149" i="2"/>
  <c r="M456" i="2"/>
  <c r="M608" i="2"/>
  <c r="M23" i="2"/>
  <c r="M467" i="2"/>
  <c r="M137" i="2"/>
  <c r="M473" i="2"/>
  <c r="M105" i="2"/>
  <c r="M369" i="2"/>
  <c r="M143" i="2"/>
  <c r="M592" i="2"/>
  <c r="M177" i="2"/>
  <c r="M766" i="2"/>
  <c r="M728" i="2"/>
  <c r="M615" i="2"/>
  <c r="M707" i="2"/>
  <c r="M223" i="2"/>
  <c r="M422" i="2"/>
  <c r="M507" i="2"/>
  <c r="M365" i="2"/>
  <c r="M255" i="2"/>
  <c r="M750" i="2"/>
  <c r="M738" i="2"/>
  <c r="M212" i="2"/>
  <c r="M236" i="2"/>
  <c r="M338" i="2"/>
  <c r="M63" i="2"/>
  <c r="M4" i="2"/>
  <c r="M573" i="2"/>
  <c r="M503" i="2"/>
  <c r="M370" i="2"/>
  <c r="M21" i="2"/>
  <c r="M411" i="2"/>
  <c r="M78" i="2"/>
  <c r="M529" i="2"/>
  <c r="M441" i="2"/>
  <c r="M304" i="2"/>
  <c r="M552" i="2"/>
  <c r="M32" i="2"/>
  <c r="M37" i="2"/>
  <c r="M45" i="2"/>
  <c r="M242" i="2"/>
  <c r="M392" i="2"/>
  <c r="M159" i="2"/>
  <c r="M449" i="2"/>
  <c r="M496" i="2"/>
  <c r="M300" i="2"/>
  <c r="M484" i="2"/>
  <c r="M490" i="2"/>
  <c r="M629" i="2"/>
  <c r="M57" i="2"/>
  <c r="M115" i="2"/>
  <c r="M501" i="2"/>
  <c r="M434" i="2"/>
  <c r="M624" i="2"/>
  <c r="M672" i="2"/>
  <c r="M555" i="2"/>
  <c r="M480" i="2"/>
  <c r="M402" i="2"/>
  <c r="M342" i="2"/>
  <c r="M364" i="2"/>
  <c r="M759" i="2"/>
  <c r="M82" i="2"/>
  <c r="M262" i="2"/>
  <c r="M409" i="2"/>
  <c r="M320" i="2"/>
  <c r="M753" i="2"/>
  <c r="M311" i="2"/>
  <c r="M267" i="2"/>
  <c r="M334" i="2"/>
  <c r="M155" i="2"/>
  <c r="M73" i="2"/>
  <c r="M514" i="2"/>
  <c r="M511" i="2"/>
  <c r="M726" i="2"/>
  <c r="M673" i="2"/>
  <c r="M249" i="2"/>
  <c r="M114" i="2"/>
  <c r="M83" i="2"/>
  <c r="M551" i="2"/>
  <c r="M758" i="2"/>
  <c r="M561" i="2"/>
  <c r="M99" i="2"/>
  <c r="M583" i="2"/>
  <c r="M746" i="2"/>
  <c r="M138" i="2"/>
  <c r="M401" i="2"/>
  <c r="M774" i="2"/>
  <c r="M461" i="2"/>
  <c r="M786" i="2"/>
  <c r="M731" i="2"/>
  <c r="M397" i="2"/>
  <c r="M343" i="2"/>
  <c r="M472" i="2"/>
  <c r="M532" i="2"/>
  <c r="M322" i="2"/>
  <c r="M576" i="2"/>
  <c r="M48" i="2"/>
  <c r="M633" i="2"/>
  <c r="M760" i="2"/>
  <c r="M483" i="2"/>
  <c r="M607" i="2"/>
  <c r="M127" i="2"/>
  <c r="M336" i="2"/>
  <c r="M423" i="2"/>
  <c r="M160" i="2"/>
  <c r="M395" i="2"/>
  <c r="M178" i="2"/>
  <c r="M533" i="2"/>
  <c r="M481" i="2"/>
  <c r="M669" i="2"/>
  <c r="M635" i="2"/>
  <c r="M124" i="2"/>
  <c r="M71" i="2"/>
  <c r="M677" i="2"/>
  <c r="M121" i="2"/>
  <c r="M391" i="2"/>
  <c r="M527" i="2"/>
  <c r="M269" i="2"/>
  <c r="M625" i="2"/>
  <c r="M516" i="2"/>
  <c r="M430" i="2"/>
  <c r="M237" i="2"/>
  <c r="M15" i="2"/>
  <c r="M352" i="2"/>
  <c r="M421" i="2"/>
  <c r="M56" i="2"/>
  <c r="M65" i="2"/>
  <c r="M80" i="2"/>
  <c r="M209" i="2"/>
  <c r="M425" i="2"/>
  <c r="M316" i="2"/>
  <c r="M749" i="2"/>
  <c r="M279" i="2"/>
  <c r="M102" i="2"/>
  <c r="M367" i="2"/>
  <c r="M152" i="2"/>
  <c r="M500" i="2"/>
  <c r="M108" i="2"/>
  <c r="M217" i="2"/>
  <c r="M247" i="2"/>
  <c r="M381" i="2"/>
  <c r="M398" i="2"/>
  <c r="M691" i="2"/>
  <c r="M482" i="2"/>
  <c r="M142" i="2"/>
  <c r="M55" i="2"/>
  <c r="M689" i="2"/>
  <c r="M420" i="2"/>
  <c r="M701" i="2"/>
  <c r="M98" i="2"/>
  <c r="M133" i="2"/>
  <c r="M25" i="2"/>
  <c r="M596" i="2"/>
  <c r="M227" i="2"/>
  <c r="M219" i="2"/>
  <c r="M307" i="2"/>
  <c r="M525" i="2"/>
  <c r="M251" i="2"/>
  <c r="M361" i="2"/>
  <c r="M570" i="2"/>
  <c r="M358" i="2"/>
  <c r="M36" i="2"/>
  <c r="M329" i="2"/>
  <c r="M19" i="2"/>
  <c r="M118" i="2"/>
  <c r="M569" i="2"/>
  <c r="M216" i="2"/>
  <c r="M201" i="2"/>
  <c r="M593" i="2"/>
  <c r="M524" i="2"/>
  <c r="M647" i="2"/>
  <c r="M469" i="2"/>
  <c r="M221" i="2"/>
  <c r="M393" i="2"/>
  <c r="M158" i="2"/>
  <c r="M39" i="2"/>
  <c r="M301" i="2"/>
  <c r="M75" i="2"/>
  <c r="M69" i="2"/>
  <c r="M730" i="2"/>
  <c r="M400" i="2"/>
  <c r="M795" i="2"/>
  <c r="M88" i="2"/>
  <c r="M504" i="2"/>
  <c r="M272" i="2"/>
  <c r="M96" i="2"/>
  <c r="M231" i="2"/>
  <c r="M6" i="2"/>
  <c r="M418" i="2"/>
  <c r="M64" i="2"/>
  <c r="M388" i="2"/>
  <c r="M650" i="2"/>
  <c r="M458" i="2"/>
  <c r="M42" i="2"/>
  <c r="M101" i="2"/>
  <c r="M332" i="2"/>
  <c r="M315" i="2"/>
  <c r="M226" i="2"/>
  <c r="M222" i="2"/>
  <c r="M273" i="2"/>
  <c r="M104" i="2"/>
  <c r="M485" i="2"/>
  <c r="M687" i="2"/>
  <c r="M111" i="2"/>
  <c r="M403" i="2"/>
  <c r="M224" i="2"/>
  <c r="M755" i="2"/>
  <c r="M454" i="2"/>
  <c r="M541" i="2"/>
  <c r="M203" i="2"/>
  <c r="M686" i="2"/>
  <c r="M763" i="2"/>
  <c r="M680" i="2"/>
  <c r="M578" i="2"/>
  <c r="M59" i="2"/>
  <c r="M720" i="2"/>
  <c r="M185" i="2"/>
  <c r="M478" i="2"/>
  <c r="M662" i="2"/>
  <c r="M288" i="2"/>
  <c r="M240" i="2"/>
  <c r="M353" i="2"/>
  <c r="M192" i="2"/>
  <c r="M168" i="2"/>
  <c r="M408" i="2"/>
  <c r="M417" i="2"/>
  <c r="M179" i="2"/>
  <c r="M794" i="2"/>
  <c r="M714" i="2"/>
  <c r="M549" i="2"/>
  <c r="M200" i="2"/>
  <c r="M181" i="2"/>
  <c r="M531" i="2"/>
  <c r="M780" i="2"/>
  <c r="M756" i="2"/>
  <c r="M95" i="2"/>
  <c r="M106" i="2"/>
  <c r="M194" i="2"/>
  <c r="M344" i="2"/>
  <c r="M258" i="2"/>
  <c r="M661" i="2"/>
  <c r="M522" i="2"/>
  <c r="M268" i="2"/>
  <c r="M387" i="2"/>
  <c r="M744" i="2"/>
  <c r="M523" i="2"/>
  <c r="M666" i="2"/>
  <c r="M362" i="2"/>
  <c r="M110" i="2"/>
  <c r="M153" i="2"/>
  <c r="M747" i="2"/>
  <c r="M526" i="2"/>
  <c r="M542" i="2"/>
  <c r="M109" i="2"/>
  <c r="M734" i="2"/>
  <c r="M38" i="2"/>
  <c r="M195" i="2"/>
  <c r="M489" i="2"/>
  <c r="M374" i="2"/>
  <c r="M337" i="2"/>
  <c r="M499" i="2"/>
  <c r="M214" i="2"/>
  <c r="M265" i="2"/>
  <c r="M120" i="2"/>
  <c r="M761" i="2"/>
  <c r="M150" i="2"/>
  <c r="M617" i="2"/>
  <c r="C545" i="6847"/>
  <c r="DE13" i="7087"/>
  <c r="AI3" i="7058"/>
  <c r="AI95" i="7062"/>
  <c r="H10" i="6892" l="1"/>
  <c r="G10" i="6892" s="1"/>
  <c r="C10" i="6892" s="1"/>
  <c r="C546" i="6847"/>
  <c r="DE14" i="7087"/>
  <c r="AI4" i="7058"/>
  <c r="K5" i="7053"/>
  <c r="M14" i="7079"/>
  <c r="L27" i="7068"/>
  <c r="AI96" i="7062"/>
  <c r="M42" i="7079" l="1"/>
  <c r="M30" i="7079"/>
  <c r="M61" i="7079"/>
  <c r="M38" i="7079"/>
  <c r="M15" i="7079"/>
  <c r="M19" i="7079"/>
  <c r="M76" i="7079"/>
  <c r="M83" i="7079"/>
  <c r="M29" i="7079"/>
  <c r="M10" i="7079"/>
  <c r="C547" i="6847"/>
  <c r="M53" i="7079"/>
  <c r="M27" i="7079"/>
  <c r="M80" i="7079"/>
  <c r="M49" i="7079"/>
  <c r="M56" i="7079"/>
  <c r="M34" i="7079"/>
  <c r="M35" i="7079"/>
  <c r="M52" i="7079"/>
  <c r="M44" i="7079"/>
  <c r="M70" i="7079"/>
  <c r="M23" i="7079"/>
  <c r="M26" i="7079"/>
  <c r="M33" i="7079"/>
  <c r="M58" i="7079"/>
  <c r="M24" i="7079"/>
  <c r="M68" i="7079"/>
  <c r="M11" i="7079"/>
  <c r="M51" i="7079"/>
  <c r="M8" i="7079"/>
  <c r="M73" i="7079"/>
  <c r="M50" i="7079"/>
  <c r="M71" i="7079"/>
  <c r="M16" i="7079"/>
  <c r="BJ10" i="7088"/>
  <c r="M12" i="7079"/>
  <c r="M20" i="7079"/>
  <c r="M59" i="7079"/>
  <c r="M60" i="7079"/>
  <c r="M75" i="7079"/>
  <c r="M48" i="7079"/>
  <c r="M77" i="7079"/>
  <c r="M18" i="7079"/>
  <c r="M67" i="7079"/>
  <c r="M22" i="7079"/>
  <c r="M81" i="7079"/>
  <c r="M37" i="7079"/>
  <c r="M46" i="7079"/>
  <c r="M64" i="7079"/>
  <c r="M82" i="7079"/>
  <c r="M31" i="7079"/>
  <c r="M74" i="7079"/>
  <c r="M62" i="7079"/>
  <c r="M57" i="7079"/>
  <c r="M79" i="7079"/>
  <c r="M69" i="7079"/>
  <c r="M25" i="7079"/>
  <c r="M84" i="7079"/>
  <c r="M54" i="7079"/>
  <c r="M72" i="7079"/>
  <c r="M41" i="7079"/>
  <c r="M36" i="7079"/>
  <c r="M45" i="7079"/>
  <c r="M32" i="7079"/>
  <c r="M43" i="7079"/>
  <c r="M78" i="7079"/>
  <c r="M55" i="7079"/>
  <c r="M65" i="7079"/>
  <c r="M39" i="7079"/>
  <c r="M40" i="7079"/>
  <c r="M47" i="7079"/>
  <c r="M66" i="7079"/>
  <c r="M17" i="7079"/>
  <c r="M63" i="7079"/>
  <c r="M21" i="7079"/>
  <c r="AI102" i="7062"/>
  <c r="C548" i="6847" l="1"/>
  <c r="BJ12" i="7088"/>
  <c r="AI9" i="7069"/>
  <c r="AG83" i="7079"/>
  <c r="AG24" i="7079"/>
  <c r="AI103" i="7062"/>
  <c r="AG26" i="7079" l="1"/>
  <c r="AG30" i="7079"/>
  <c r="AG44" i="7079"/>
  <c r="V44" i="7079" s="1"/>
  <c r="AG76" i="7079"/>
  <c r="W76" i="7079" s="1"/>
  <c r="AG14" i="7079"/>
  <c r="V14" i="7079" s="1"/>
  <c r="AG11" i="7079"/>
  <c r="W11" i="7079" s="1"/>
  <c r="AG48" i="7079"/>
  <c r="W48" i="7079" s="1"/>
  <c r="AG62" i="7079"/>
  <c r="W62" i="7079" s="1"/>
  <c r="AG74" i="7079"/>
  <c r="W74" i="7079" s="1"/>
  <c r="AG35" i="7079"/>
  <c r="V35" i="7079" s="1"/>
  <c r="AG50" i="7079"/>
  <c r="V50" i="7079" s="1"/>
  <c r="AG5" i="7079"/>
  <c r="V5" i="7079" s="1"/>
  <c r="AG79" i="7079"/>
  <c r="W79" i="7079" s="1"/>
  <c r="AG33" i="7079"/>
  <c r="W33" i="7079" s="1"/>
  <c r="AG25" i="7079"/>
  <c r="W25" i="7079" s="1"/>
  <c r="AG72" i="7079"/>
  <c r="V72" i="7079" s="1"/>
  <c r="AG82" i="7079"/>
  <c r="W82" i="7079" s="1"/>
  <c r="AG47" i="7079"/>
  <c r="V47" i="7079" s="1"/>
  <c r="AG78" i="7079"/>
  <c r="W78" i="7079" s="1"/>
  <c r="AG57" i="7079"/>
  <c r="V57" i="7079" s="1"/>
  <c r="AG67" i="7079"/>
  <c r="W67" i="7079" s="1"/>
  <c r="AG45" i="7079"/>
  <c r="W45" i="7079" s="1"/>
  <c r="AG77" i="7079"/>
  <c r="V77" i="7079" s="1"/>
  <c r="AG66" i="7079"/>
  <c r="V66" i="7079" s="1"/>
  <c r="AG51" i="7079"/>
  <c r="W51" i="7079" s="1"/>
  <c r="AG58" i="7079"/>
  <c r="W58" i="7079" s="1"/>
  <c r="AG60" i="7079"/>
  <c r="W60" i="7079" s="1"/>
  <c r="AG18" i="7079"/>
  <c r="W18" i="7079" s="1"/>
  <c r="AG75" i="7079"/>
  <c r="W75" i="7079" s="1"/>
  <c r="AG64" i="7079"/>
  <c r="V64" i="7079" s="1"/>
  <c r="AG29" i="7079"/>
  <c r="W29" i="7079" s="1"/>
  <c r="AG49" i="7079"/>
  <c r="W49" i="7079" s="1"/>
  <c r="AG7" i="7079"/>
  <c r="W7" i="7079" s="1"/>
  <c r="AG34" i="7079"/>
  <c r="W34" i="7079" s="1"/>
  <c r="AG80" i="7079"/>
  <c r="W80" i="7079" s="1"/>
  <c r="AG32" i="7079"/>
  <c r="W32" i="7079" s="1"/>
  <c r="AG19" i="7079"/>
  <c r="W19" i="7079" s="1"/>
  <c r="AG31" i="7079"/>
  <c r="V31" i="7079" s="1"/>
  <c r="AG37" i="7079"/>
  <c r="W37" i="7079" s="1"/>
  <c r="AG81" i="7079"/>
  <c r="V81" i="7079" s="1"/>
  <c r="AG56" i="7079"/>
  <c r="V56" i="7079" s="1"/>
  <c r="AG68" i="7079"/>
  <c r="W68" i="7079" s="1"/>
  <c r="AG40" i="7079"/>
  <c r="W40" i="7079" s="1"/>
  <c r="AG4" i="7079"/>
  <c r="V4" i="7079" s="1"/>
  <c r="AG17" i="7079"/>
  <c r="V17" i="7079" s="1"/>
  <c r="AG8" i="7079"/>
  <c r="V8" i="7079" s="1"/>
  <c r="AG73" i="7079"/>
  <c r="W73" i="7079" s="1"/>
  <c r="AG53" i="7079"/>
  <c r="W53" i="7079" s="1"/>
  <c r="AG69" i="7079"/>
  <c r="W69" i="7079" s="1"/>
  <c r="AG36" i="7079"/>
  <c r="W36" i="7079" s="1"/>
  <c r="AG6" i="7079"/>
  <c r="W6" i="7079" s="1"/>
  <c r="AG22" i="7079"/>
  <c r="W22" i="7079" s="1"/>
  <c r="AG41" i="7079"/>
  <c r="V41" i="7079" s="1"/>
  <c r="AG59" i="7079"/>
  <c r="W59" i="7079" s="1"/>
  <c r="AG63" i="7079"/>
  <c r="W63" i="7079" s="1"/>
  <c r="AG38" i="7079"/>
  <c r="W38" i="7079" s="1"/>
  <c r="AG21" i="7079"/>
  <c r="W21" i="7079" s="1"/>
  <c r="AG23" i="7079"/>
  <c r="W23" i="7079" s="1"/>
  <c r="AG70" i="7079"/>
  <c r="W70" i="7079" s="1"/>
  <c r="AG15" i="7079"/>
  <c r="V15" i="7079" s="1"/>
  <c r="AG16" i="7079"/>
  <c r="W16" i="7079" s="1"/>
  <c r="AG42" i="7079"/>
  <c r="V42" i="7079" s="1"/>
  <c r="AG61" i="7079"/>
  <c r="W61" i="7079" s="1"/>
  <c r="AG54" i="7079"/>
  <c r="W54" i="7079" s="1"/>
  <c r="AG65" i="7079"/>
  <c r="W65" i="7079" s="1"/>
  <c r="AG55" i="7079"/>
  <c r="V55" i="7079" s="1"/>
  <c r="AG13" i="7079"/>
  <c r="V13" i="7079" s="1"/>
  <c r="AG3" i="7079"/>
  <c r="V3" i="7079" s="1"/>
  <c r="AG9" i="7079"/>
  <c r="W9" i="7079" s="1"/>
  <c r="AG52" i="7079"/>
  <c r="W52" i="7079" s="1"/>
  <c r="AG27" i="7079"/>
  <c r="W27" i="7079" s="1"/>
  <c r="AG20" i="7079"/>
  <c r="V20" i="7079" s="1"/>
  <c r="AG84" i="7079"/>
  <c r="V84" i="7079" s="1"/>
  <c r="AG71" i="7079"/>
  <c r="V71" i="7079" s="1"/>
  <c r="AG39" i="7079"/>
  <c r="V39" i="7079" s="1"/>
  <c r="C549" i="6847"/>
  <c r="Q2" i="7030"/>
  <c r="L8" i="7054"/>
  <c r="AD7" i="7039"/>
  <c r="W26" i="7079"/>
  <c r="V26" i="7079"/>
  <c r="V9" i="7079"/>
  <c r="W56" i="7079"/>
  <c r="V6" i="7079"/>
  <c r="V83" i="7079"/>
  <c r="W83" i="7079"/>
  <c r="V74" i="7079"/>
  <c r="V24" i="7079"/>
  <c r="W24" i="7079"/>
  <c r="V65" i="7079"/>
  <c r="V7" i="7079"/>
  <c r="AI104" i="7062"/>
  <c r="V29" i="7079" l="1"/>
  <c r="V25" i="7079"/>
  <c r="V48" i="7079"/>
  <c r="V73" i="7079"/>
  <c r="W13" i="7079"/>
  <c r="W77" i="7079"/>
  <c r="V27" i="7079"/>
  <c r="V40" i="7079"/>
  <c r="V78" i="7079"/>
  <c r="W30" i="7079"/>
  <c r="V30" i="7079"/>
  <c r="V60" i="7079"/>
  <c r="V70" i="7079"/>
  <c r="W39" i="7079"/>
  <c r="V37" i="7079"/>
  <c r="V51" i="7079"/>
  <c r="W17" i="7079"/>
  <c r="V69" i="7079"/>
  <c r="V62" i="7079"/>
  <c r="V22" i="7079"/>
  <c r="W66" i="7079"/>
  <c r="V80" i="7079"/>
  <c r="W50" i="7079"/>
  <c r="W44" i="7079"/>
  <c r="V61" i="7079"/>
  <c r="V63" i="7079"/>
  <c r="V54" i="7079"/>
  <c r="W57" i="7079"/>
  <c r="V49" i="7079"/>
  <c r="V18" i="7079"/>
  <c r="W4" i="7079"/>
  <c r="V67" i="7079"/>
  <c r="V19" i="7079"/>
  <c r="W31" i="7079"/>
  <c r="W3" i="7079"/>
  <c r="V82" i="7079"/>
  <c r="V16" i="7079"/>
  <c r="V79" i="7079"/>
  <c r="V75" i="7079"/>
  <c r="W14" i="7079"/>
  <c r="W84" i="7079"/>
  <c r="V21" i="7079"/>
  <c r="W41" i="7079"/>
  <c r="V52" i="7079"/>
  <c r="V32" i="7079"/>
  <c r="W72" i="7079"/>
  <c r="W5" i="7079"/>
  <c r="V76" i="7079"/>
  <c r="V38" i="7079"/>
  <c r="V53" i="7079"/>
  <c r="W81" i="7079"/>
  <c r="W20" i="7079"/>
  <c r="W15" i="7079"/>
  <c r="W64" i="7079"/>
  <c r="V58" i="7079"/>
  <c r="W47" i="7079"/>
  <c r="V11" i="7079"/>
  <c r="W35" i="7079"/>
  <c r="V45" i="7079"/>
  <c r="V34" i="7079"/>
  <c r="W55" i="7079"/>
  <c r="V59" i="7079"/>
  <c r="V68" i="7079"/>
  <c r="W42" i="7079"/>
  <c r="V33" i="7079"/>
  <c r="V23" i="7079"/>
  <c r="W71" i="7079"/>
  <c r="V36" i="7079"/>
  <c r="W8" i="7079"/>
  <c r="N8" i="7079"/>
  <c r="AV8" i="7079" s="1"/>
  <c r="N4" i="7079"/>
  <c r="AV4" i="7079" s="1"/>
  <c r="C550" i="6847"/>
  <c r="Q5" i="7030"/>
  <c r="N25" i="7063"/>
  <c r="AI105" i="7062"/>
  <c r="E8" i="7079" l="1"/>
  <c r="E4" i="7079"/>
  <c r="C551" i="6847"/>
  <c r="Q10" i="7030"/>
  <c r="N66" i="7079" s="1"/>
  <c r="N19" i="7079"/>
  <c r="N23" i="7079"/>
  <c r="N11" i="7079"/>
  <c r="N22" i="7079"/>
  <c r="N26" i="7079"/>
  <c r="AI106" i="7062"/>
  <c r="N30" i="7079" l="1"/>
  <c r="N17" i="7079"/>
  <c r="AV17" i="7079" s="1"/>
  <c r="N10" i="7079"/>
  <c r="AV10" i="7079" s="1"/>
  <c r="N53" i="7079"/>
  <c r="AV53" i="7079" s="1"/>
  <c r="N47" i="7079"/>
  <c r="AV47" i="7079" s="1"/>
  <c r="N37" i="7079"/>
  <c r="AV37" i="7079" s="1"/>
  <c r="N65" i="7079"/>
  <c r="AV65" i="7079" s="1"/>
  <c r="N64" i="7079"/>
  <c r="AV64" i="7079" s="1"/>
  <c r="N55" i="7079"/>
  <c r="AV55" i="7079" s="1"/>
  <c r="N43" i="7079"/>
  <c r="E43" i="7079" s="1"/>
  <c r="N83" i="7079"/>
  <c r="E83" i="7079" s="1"/>
  <c r="N75" i="7079"/>
  <c r="AV75" i="7079" s="1"/>
  <c r="N5" i="7079"/>
  <c r="AV5" i="7079" s="1"/>
  <c r="N15" i="7079"/>
  <c r="AV15" i="7079" s="1"/>
  <c r="N41" i="7079"/>
  <c r="E41" i="7079" s="1"/>
  <c r="N18" i="7079"/>
  <c r="AV18" i="7079" s="1"/>
  <c r="N13" i="7079"/>
  <c r="E13" i="7079" s="1"/>
  <c r="N63" i="7079"/>
  <c r="AV63" i="7079" s="1"/>
  <c r="N50" i="7079"/>
  <c r="AV50" i="7079" s="1"/>
  <c r="N70" i="7079"/>
  <c r="AV70" i="7079" s="1"/>
  <c r="N6" i="7079"/>
  <c r="AV6" i="7079" s="1"/>
  <c r="N73" i="7079"/>
  <c r="AV73" i="7079" s="1"/>
  <c r="N76" i="7079"/>
  <c r="AV76" i="7079" s="1"/>
  <c r="N16" i="7079"/>
  <c r="AV16" i="7079" s="1"/>
  <c r="N58" i="7079"/>
  <c r="AV58" i="7079" s="1"/>
  <c r="N31" i="7079"/>
  <c r="AV31" i="7079" s="1"/>
  <c r="N67" i="7079"/>
  <c r="AV67" i="7079" s="1"/>
  <c r="N68" i="7079"/>
  <c r="AV68" i="7079" s="1"/>
  <c r="N32" i="7079"/>
  <c r="AV32" i="7079" s="1"/>
  <c r="N56" i="7079"/>
  <c r="AV56" i="7079" s="1"/>
  <c r="N12" i="7079"/>
  <c r="E12" i="7079" s="1"/>
  <c r="N25" i="7079"/>
  <c r="AV25" i="7079" s="1"/>
  <c r="N48" i="7079"/>
  <c r="AV48" i="7079" s="1"/>
  <c r="N81" i="7079"/>
  <c r="AV81" i="7079" s="1"/>
  <c r="N45" i="7079"/>
  <c r="E45" i="7079" s="1"/>
  <c r="N29" i="7079"/>
  <c r="AV29" i="7079" s="1"/>
  <c r="N44" i="7079"/>
  <c r="AV44" i="7079" s="1"/>
  <c r="N62" i="7079"/>
  <c r="AV62" i="7079" s="1"/>
  <c r="N52" i="7079"/>
  <c r="E52" i="7079" s="1"/>
  <c r="N71" i="7079"/>
  <c r="AV71" i="7079" s="1"/>
  <c r="N40" i="7079"/>
  <c r="AV40" i="7079" s="1"/>
  <c r="N42" i="7079"/>
  <c r="AV42" i="7079" s="1"/>
  <c r="N82" i="7079"/>
  <c r="E82" i="7079" s="1"/>
  <c r="N36" i="7079"/>
  <c r="AV36" i="7079" s="1"/>
  <c r="N21" i="7079"/>
  <c r="AV21" i="7079" s="1"/>
  <c r="N33" i="7079"/>
  <c r="AV33" i="7079" s="1"/>
  <c r="N80" i="7079"/>
  <c r="E80" i="7079" s="1"/>
  <c r="N59" i="7079"/>
  <c r="AV59" i="7079" s="1"/>
  <c r="N61" i="7079"/>
  <c r="AV61" i="7079" s="1"/>
  <c r="N39" i="7079"/>
  <c r="AV39" i="7079" s="1"/>
  <c r="N35" i="7079"/>
  <c r="E35" i="7079" s="1"/>
  <c r="N46" i="7079"/>
  <c r="AV46" i="7079" s="1"/>
  <c r="N20" i="7079"/>
  <c r="E20" i="7079" s="1"/>
  <c r="N9" i="7079"/>
  <c r="AV9" i="7079" s="1"/>
  <c r="N72" i="7079"/>
  <c r="AV72" i="7079" s="1"/>
  <c r="N7" i="7079"/>
  <c r="AV7" i="7079" s="1"/>
  <c r="N69" i="7079"/>
  <c r="AV69" i="7079" s="1"/>
  <c r="N27" i="7079"/>
  <c r="AV27" i="7079" s="1"/>
  <c r="N51" i="7079"/>
  <c r="AV51" i="7079" s="1"/>
  <c r="N54" i="7079"/>
  <c r="AV54" i="7079" s="1"/>
  <c r="N79" i="7079"/>
  <c r="AV79" i="7079" s="1"/>
  <c r="N60" i="7079"/>
  <c r="AV60" i="7079" s="1"/>
  <c r="N78" i="7079"/>
  <c r="E78" i="7079" s="1"/>
  <c r="N84" i="7079"/>
  <c r="AV84" i="7079" s="1"/>
  <c r="N57" i="7079"/>
  <c r="E57" i="7079" s="1"/>
  <c r="N74" i="7079"/>
  <c r="AV74" i="7079" s="1"/>
  <c r="AV35" i="7079"/>
  <c r="AV11" i="7079"/>
  <c r="E11" i="7079"/>
  <c r="AV66" i="7079"/>
  <c r="E66" i="7079"/>
  <c r="C552" i="6847"/>
  <c r="Q9" i="7031"/>
  <c r="AV26" i="7079"/>
  <c r="E26" i="7079"/>
  <c r="AV23" i="7079"/>
  <c r="E23" i="7079"/>
  <c r="AV19" i="7079"/>
  <c r="E19" i="7079"/>
  <c r="N24" i="7079"/>
  <c r="N3" i="7079"/>
  <c r="N38" i="7079"/>
  <c r="N34" i="7079"/>
  <c r="AV22" i="7079"/>
  <c r="E22" i="7079"/>
  <c r="N14" i="7079"/>
  <c r="N49" i="7079"/>
  <c r="N77" i="7079"/>
  <c r="AI107" i="7062"/>
  <c r="AV30" i="7079" l="1"/>
  <c r="E30" i="7079"/>
  <c r="AV41" i="7079"/>
  <c r="E10" i="7079"/>
  <c r="E67" i="7079"/>
  <c r="E65" i="7079"/>
  <c r="E76" i="7079"/>
  <c r="AV45" i="7079"/>
  <c r="AV82" i="7079"/>
  <c r="E50" i="7079"/>
  <c r="N100" i="2"/>
  <c r="AV52" i="7079"/>
  <c r="AV20" i="7079"/>
  <c r="E51" i="7079"/>
  <c r="AV78" i="7079"/>
  <c r="AV12" i="7079"/>
  <c r="AV80" i="7079"/>
  <c r="AV83" i="7079"/>
  <c r="E72" i="7079"/>
  <c r="E17" i="7079"/>
  <c r="E32" i="7079"/>
  <c r="E69" i="7079"/>
  <c r="E48" i="7079"/>
  <c r="E71" i="7079"/>
  <c r="E55" i="7079"/>
  <c r="E47" i="7079"/>
  <c r="E58" i="7079"/>
  <c r="E6" i="7079"/>
  <c r="D8" i="7079" s="1"/>
  <c r="E44" i="7079"/>
  <c r="E16" i="7079"/>
  <c r="AV13" i="7079"/>
  <c r="E70" i="7079"/>
  <c r="E25" i="7079"/>
  <c r="E75" i="7079"/>
  <c r="E53" i="7079"/>
  <c r="AV57" i="7079"/>
  <c r="E61" i="7079"/>
  <c r="E7" i="7079"/>
  <c r="E18" i="7079"/>
  <c r="E36" i="7079"/>
  <c r="E54" i="7079"/>
  <c r="E21" i="7079"/>
  <c r="E40" i="7079"/>
  <c r="E5" i="7079"/>
  <c r="E79" i="7079"/>
  <c r="E29" i="7079"/>
  <c r="E68" i="7079"/>
  <c r="E64" i="7079"/>
  <c r="E84" i="7079"/>
  <c r="E81" i="7079"/>
  <c r="E56" i="7079"/>
  <c r="E15" i="7079"/>
  <c r="AV43" i="7079"/>
  <c r="E37" i="7079"/>
  <c r="E39" i="7079"/>
  <c r="D12" i="7079"/>
  <c r="E27" i="7079"/>
  <c r="E60" i="7079"/>
  <c r="E59" i="7079"/>
  <c r="E46" i="7079"/>
  <c r="D46" i="7079" s="1"/>
  <c r="E42" i="7079"/>
  <c r="D43" i="7079" s="1"/>
  <c r="E9" i="7079"/>
  <c r="D9" i="7079" s="1"/>
  <c r="E73" i="7079"/>
  <c r="E62" i="7079"/>
  <c r="E31" i="7079"/>
  <c r="D67" i="7079" s="1"/>
  <c r="E74" i="7079"/>
  <c r="E63" i="7079"/>
  <c r="E33" i="7079"/>
  <c r="D23" i="7079"/>
  <c r="AV77" i="7079"/>
  <c r="E77" i="7079"/>
  <c r="AV34" i="7079"/>
  <c r="E34" i="7079"/>
  <c r="AV3" i="7079"/>
  <c r="E3" i="7079"/>
  <c r="AV49" i="7079"/>
  <c r="E49" i="7079"/>
  <c r="AV24" i="7079"/>
  <c r="E24" i="7079"/>
  <c r="C553" i="6847"/>
  <c r="Q10" i="7031"/>
  <c r="AV14" i="7079"/>
  <c r="E14" i="7079"/>
  <c r="AV38" i="7079"/>
  <c r="E38" i="7079"/>
  <c r="AI108" i="7062"/>
  <c r="D10" i="7079" l="1"/>
  <c r="D30" i="7079"/>
  <c r="D28" i="7079" s="1"/>
  <c r="D51" i="7079"/>
  <c r="N101" i="2"/>
  <c r="D70" i="7079"/>
  <c r="D25" i="7079"/>
  <c r="D48" i="7079"/>
  <c r="D44" i="7079" s="1"/>
  <c r="D76" i="7079"/>
  <c r="D77" i="7079" s="1"/>
  <c r="D31" i="7079"/>
  <c r="D32" i="7079"/>
  <c r="D16" i="7079" s="1"/>
  <c r="D6" i="7079"/>
  <c r="D7" i="7079" s="1"/>
  <c r="D40" i="7079" s="1"/>
  <c r="D49" i="7079" s="1"/>
  <c r="D65" i="7079" s="1"/>
  <c r="D45" i="7079" s="1"/>
  <c r="D60" i="7079" s="1"/>
  <c r="D79" i="7079" s="1"/>
  <c r="D24" i="7079" s="1"/>
  <c r="D15" i="7079" s="1"/>
  <c r="D73" i="7079" s="1"/>
  <c r="D11" i="7079" s="1"/>
  <c r="D18" i="7079" s="1"/>
  <c r="D29" i="7079" s="1"/>
  <c r="D17" i="7079" s="1"/>
  <c r="D52" i="7079" s="1"/>
  <c r="D56" i="7079" s="1"/>
  <c r="D59" i="7079" s="1"/>
  <c r="D61" i="7079" s="1"/>
  <c r="D62" i="7079" s="1"/>
  <c r="D63" i="7079" s="1"/>
  <c r="D64" i="7079" s="1"/>
  <c r="D22" i="7079" s="1"/>
  <c r="D5" i="7079"/>
  <c r="D39" i="7079"/>
  <c r="D19" i="7079" s="1"/>
  <c r="D69" i="7079" s="1"/>
  <c r="D13" i="7079" s="1"/>
  <c r="D35" i="7079" s="1"/>
  <c r="D38" i="7079" s="1"/>
  <c r="D47" i="7079" s="1"/>
  <c r="D58" i="7079" s="1"/>
  <c r="D50" i="7079" s="1"/>
  <c r="D20" i="7079" s="1"/>
  <c r="D21" i="7079" s="1"/>
  <c r="D53" i="7079" s="1"/>
  <c r="D54" i="7079" s="1"/>
  <c r="D55" i="7079" s="1"/>
  <c r="D57" i="7079" s="1"/>
  <c r="D66" i="7079" s="1"/>
  <c r="D68" i="7079" s="1"/>
  <c r="D71" i="7079" s="1"/>
  <c r="D72" i="7079" s="1"/>
  <c r="D74" i="7079" s="1"/>
  <c r="D75" i="7079" s="1"/>
  <c r="D78" i="7079" s="1"/>
  <c r="D80" i="7079" s="1"/>
  <c r="D81" i="7079" s="1"/>
  <c r="D82" i="7079" s="1"/>
  <c r="D27" i="7079" s="1"/>
  <c r="D3" i="7079"/>
  <c r="D4" i="7079"/>
  <c r="C554" i="6847"/>
  <c r="Q11" i="7031"/>
  <c r="AI109" i="7062"/>
  <c r="C555" i="6847" l="1"/>
  <c r="Q12" i="7031"/>
  <c r="L13" i="7055"/>
  <c r="P8" i="7034"/>
  <c r="D36" i="7079"/>
  <c r="D37" i="7079" s="1"/>
  <c r="D41" i="7079" s="1"/>
  <c r="D42" i="7079" s="1"/>
  <c r="D14" i="7079" s="1"/>
  <c r="D34" i="7079" s="1"/>
  <c r="D83" i="7079" s="1"/>
  <c r="D84" i="7079" s="1"/>
  <c r="D26" i="7079"/>
  <c r="D33" i="7079" s="1"/>
  <c r="AI110" i="7062"/>
  <c r="C556" i="6847" l="1"/>
  <c r="Q17" i="7031"/>
  <c r="AI111" i="7062"/>
  <c r="C557" i="6847" l="1"/>
  <c r="Q26" i="7031"/>
  <c r="P11" i="7033"/>
  <c r="AI112" i="7062"/>
  <c r="C558" i="6847" l="1"/>
  <c r="P11" i="7051"/>
  <c r="Q29" i="7031"/>
  <c r="AI113" i="7062"/>
  <c r="C559" i="6847" l="1"/>
  <c r="Q34" i="7031"/>
  <c r="AI114" i="7062"/>
  <c r="C560" i="6847" l="1"/>
  <c r="Q35" i="7031"/>
  <c r="AI116" i="7062"/>
  <c r="C561" i="6847" l="1"/>
  <c r="Q36" i="7031"/>
  <c r="AI117" i="7062"/>
  <c r="C562" i="6847" l="1"/>
  <c r="Q40" i="7031"/>
  <c r="AI118" i="7062"/>
  <c r="C563" i="6847" l="1"/>
  <c r="Q41" i="7031"/>
  <c r="AI119" i="7062"/>
  <c r="C564" i="6847" l="1"/>
  <c r="Q44" i="7031"/>
  <c r="AI121" i="7062"/>
  <c r="C565" i="6847" l="1"/>
  <c r="Q45" i="7031"/>
  <c r="L35" i="7055"/>
  <c r="M24" i="7045"/>
  <c r="AI122" i="7062"/>
  <c r="C566" i="6847" l="1"/>
  <c r="Q52" i="7031"/>
  <c r="AI123" i="7062"/>
  <c r="C567" i="6847" l="1"/>
  <c r="Q53" i="7031"/>
  <c r="AI124" i="7062"/>
  <c r="C568" i="6847" l="1"/>
  <c r="Q54" i="7031"/>
  <c r="AI125" i="7062"/>
  <c r="C569" i="6847" l="1"/>
  <c r="Q55" i="7031"/>
  <c r="AI126" i="7062"/>
  <c r="C570" i="6847" l="1"/>
  <c r="Q56" i="7031"/>
  <c r="AI127" i="7062"/>
  <c r="C571" i="6847" l="1"/>
  <c r="Q65" i="7031"/>
  <c r="AI128" i="7062"/>
  <c r="C572" i="6847" l="1"/>
  <c r="Q66" i="7031"/>
  <c r="AI129" i="7062"/>
  <c r="C573" i="6847" l="1"/>
  <c r="Q67" i="7031"/>
  <c r="AI130" i="7062"/>
  <c r="C574" i="6847" l="1"/>
  <c r="Q68" i="7031"/>
  <c r="AI131" i="7062"/>
  <c r="C575" i="6847" l="1"/>
  <c r="Q69" i="7031"/>
  <c r="AI133" i="7062"/>
  <c r="B30" i="7079" l="1"/>
  <c r="C30" i="7079"/>
  <c r="Q70" i="7031"/>
  <c r="AI134" i="7062"/>
  <c r="Q71" i="7031" l="1"/>
  <c r="B33" i="7079"/>
  <c r="C23" i="7079"/>
  <c r="B26" i="7079"/>
  <c r="B23" i="7079"/>
  <c r="C33" i="7079"/>
  <c r="C26" i="7079"/>
  <c r="C186" i="2"/>
  <c r="C458" i="2"/>
  <c r="C461" i="2"/>
  <c r="C368" i="2"/>
  <c r="B464" i="2"/>
  <c r="B457" i="2"/>
  <c r="C449" i="2"/>
  <c r="C195" i="2"/>
  <c r="C37" i="7079"/>
  <c r="B461" i="2"/>
  <c r="B139" i="2"/>
  <c r="C494" i="2"/>
  <c r="B471" i="2"/>
  <c r="B36" i="7079"/>
  <c r="B458" i="2"/>
  <c r="C226" i="2"/>
  <c r="C357" i="2"/>
  <c r="B41" i="7079"/>
  <c r="B226" i="2"/>
  <c r="C455" i="2"/>
  <c r="B368" i="2"/>
  <c r="C36" i="7079"/>
  <c r="C27" i="7079"/>
  <c r="C42" i="7079"/>
  <c r="C63" i="2"/>
  <c r="B494" i="2"/>
  <c r="B466" i="2"/>
  <c r="B27" i="7079"/>
  <c r="C99" i="2"/>
  <c r="C450" i="2"/>
  <c r="B470" i="2"/>
  <c r="B63" i="2"/>
  <c r="C470" i="2"/>
  <c r="B450" i="2"/>
  <c r="B455" i="2"/>
  <c r="C471" i="2"/>
  <c r="C469" i="2"/>
  <c r="B99" i="2"/>
  <c r="C41" i="7079"/>
  <c r="C464" i="2"/>
  <c r="B357" i="2"/>
  <c r="C139" i="2"/>
  <c r="B186" i="2"/>
  <c r="C466" i="2"/>
  <c r="B195" i="2"/>
  <c r="C457" i="2"/>
  <c r="C451" i="2"/>
  <c r="B451" i="2"/>
  <c r="B37" i="7079"/>
  <c r="B42" i="7079"/>
  <c r="B469" i="2"/>
  <c r="B449" i="2"/>
  <c r="C34" i="7079"/>
  <c r="C794" i="2"/>
  <c r="B741" i="2"/>
  <c r="C739" i="2"/>
  <c r="C788" i="2"/>
  <c r="C549" i="2"/>
  <c r="B639" i="2"/>
  <c r="C748" i="2"/>
  <c r="B518" i="2"/>
  <c r="B784" i="2"/>
  <c r="C602" i="2"/>
  <c r="B738" i="2"/>
  <c r="B623" i="2"/>
  <c r="B733" i="2"/>
  <c r="C141" i="2"/>
  <c r="C536" i="2"/>
  <c r="B717" i="2"/>
  <c r="B590" i="2"/>
  <c r="B538" i="2"/>
  <c r="B549" i="2"/>
  <c r="B524" i="2"/>
  <c r="B742" i="2"/>
  <c r="C694" i="2"/>
  <c r="B14" i="7079"/>
  <c r="B661" i="2"/>
  <c r="C789" i="2"/>
  <c r="C735" i="2"/>
  <c r="C731" i="2"/>
  <c r="B759" i="2"/>
  <c r="B621" i="2"/>
  <c r="C525" i="2"/>
  <c r="B560" i="2"/>
  <c r="B753" i="2"/>
  <c r="B715" i="2"/>
  <c r="B558" i="2"/>
  <c r="B719" i="2"/>
  <c r="C538" i="2"/>
  <c r="B132" i="2"/>
  <c r="C273" i="2"/>
  <c r="C772" i="2"/>
  <c r="C621" i="2"/>
  <c r="B540" i="2"/>
  <c r="C609" i="2"/>
  <c r="C773" i="2"/>
  <c r="B606" i="2"/>
  <c r="B734" i="2"/>
  <c r="C590" i="2"/>
  <c r="C751" i="2"/>
  <c r="C795" i="2"/>
  <c r="C771" i="2"/>
  <c r="C791" i="2"/>
  <c r="B791" i="2"/>
  <c r="C543" i="2"/>
  <c r="C693" i="2"/>
  <c r="C716" i="2"/>
  <c r="C790" i="2"/>
  <c r="C760" i="2"/>
  <c r="B792" i="2"/>
  <c r="B652" i="2"/>
  <c r="C657" i="2"/>
  <c r="B740" i="2"/>
  <c r="C741" i="2"/>
  <c r="B746" i="2"/>
  <c r="B712" i="2"/>
  <c r="C14" i="7079"/>
  <c r="B102" i="2"/>
  <c r="C592" i="2"/>
  <c r="C109" i="2"/>
  <c r="B758" i="2"/>
  <c r="B629" i="2"/>
  <c r="C612" i="2"/>
  <c r="C766" i="2"/>
  <c r="C632" i="2"/>
  <c r="B783" i="2"/>
  <c r="B584" i="2"/>
  <c r="B550" i="2"/>
  <c r="B532" i="2"/>
  <c r="B765" i="2"/>
  <c r="C715" i="2"/>
  <c r="C754" i="2"/>
  <c r="C743" i="2"/>
  <c r="C594" i="2"/>
  <c r="B34" i="7079"/>
  <c r="C787" i="2"/>
  <c r="B696" i="2"/>
  <c r="B536" i="2"/>
  <c r="B591" i="2"/>
  <c r="B770" i="2"/>
  <c r="B692" i="2"/>
  <c r="C696" i="2"/>
  <c r="B723" i="2"/>
  <c r="C727" i="2"/>
  <c r="B754" i="2"/>
  <c r="B589" i="2"/>
  <c r="B775" i="2"/>
  <c r="C100" i="2"/>
  <c r="B732" i="2"/>
  <c r="B645" i="2"/>
  <c r="C752" i="2"/>
  <c r="C736" i="2"/>
  <c r="B559" i="2"/>
  <c r="C712" i="2"/>
  <c r="C717" i="2"/>
  <c r="C750" i="2"/>
  <c r="B588" i="2"/>
  <c r="C586" i="2"/>
  <c r="C591" i="2"/>
  <c r="C725" i="2"/>
  <c r="C768" i="2"/>
  <c r="B109" i="2"/>
  <c r="B763" i="2"/>
  <c r="B537" i="2"/>
  <c r="C746" i="2"/>
  <c r="C533" i="2"/>
  <c r="B625" i="2"/>
  <c r="B782" i="2"/>
  <c r="B764" i="2"/>
  <c r="C611" i="2"/>
  <c r="B523" i="2"/>
  <c r="B762" i="2"/>
  <c r="C289" i="2"/>
  <c r="B789" i="2"/>
  <c r="C692" i="2"/>
  <c r="C737" i="2"/>
  <c r="B619" i="2"/>
  <c r="B774" i="2"/>
  <c r="C622" i="2"/>
  <c r="C705" i="2"/>
  <c r="C639" i="2"/>
  <c r="B602" i="2"/>
  <c r="B142" i="2"/>
  <c r="B752" i="2"/>
  <c r="C520" i="2"/>
  <c r="C779" i="2"/>
  <c r="C641" i="2"/>
  <c r="C706" i="2"/>
  <c r="B541" i="2"/>
  <c r="C584" i="2"/>
  <c r="C101" i="2"/>
  <c r="C601" i="2"/>
  <c r="B694" i="2"/>
  <c r="C662" i="2"/>
  <c r="B517" i="2"/>
  <c r="C769" i="2"/>
  <c r="C556" i="2"/>
  <c r="C745" i="2"/>
  <c r="C691" i="2"/>
  <c r="C730" i="2"/>
  <c r="B646" i="2"/>
  <c r="C629" i="2"/>
  <c r="B516" i="2"/>
  <c r="C582" i="2"/>
  <c r="B778" i="2"/>
  <c r="C524" i="2"/>
  <c r="C708" i="2"/>
  <c r="B725" i="2"/>
  <c r="C532" i="2"/>
  <c r="B695" i="2"/>
  <c r="C618" i="2"/>
  <c r="B760" i="2"/>
  <c r="B609" i="2"/>
  <c r="C763" i="2"/>
  <c r="C516" i="2"/>
  <c r="C721" i="2"/>
  <c r="B769" i="2"/>
  <c r="B787" i="2"/>
  <c r="B631" i="2"/>
  <c r="B273" i="2"/>
  <c r="C558" i="2"/>
  <c r="C781" i="2"/>
  <c r="B727" i="2"/>
  <c r="C785" i="2"/>
  <c r="C718" i="2"/>
  <c r="B794" i="2"/>
  <c r="C559" i="2"/>
  <c r="B643" i="2"/>
  <c r="B744" i="2"/>
  <c r="B766" i="2"/>
  <c r="B505" i="2"/>
  <c r="B164" i="2"/>
  <c r="C642" i="2"/>
  <c r="B751" i="2"/>
  <c r="C755" i="2"/>
  <c r="C767" i="2"/>
  <c r="B777" i="2"/>
  <c r="C142" i="2"/>
  <c r="C505" i="2"/>
  <c r="B632" i="2"/>
  <c r="C749" i="2"/>
  <c r="C719" i="2"/>
  <c r="C793" i="2"/>
  <c r="C546" i="2"/>
  <c r="C756" i="2"/>
  <c r="B525" i="2"/>
  <c r="C643" i="2"/>
  <c r="B728" i="2"/>
  <c r="B630" i="2"/>
  <c r="B503" i="2"/>
  <c r="B514" i="2"/>
  <c r="B708" i="2"/>
  <c r="B289" i="2"/>
  <c r="C759" i="2"/>
  <c r="B587" i="2"/>
  <c r="B83" i="7079"/>
  <c r="C733" i="2"/>
  <c r="B546" i="2"/>
  <c r="B637" i="2"/>
  <c r="C728" i="2"/>
  <c r="B101" i="2"/>
  <c r="B705" i="2"/>
  <c r="C652" i="2"/>
  <c r="B767" i="2"/>
  <c r="C777" i="2"/>
  <c r="C758" i="2"/>
  <c r="B761" i="2"/>
  <c r="C504" i="2"/>
  <c r="C707" i="2"/>
  <c r="B729" i="2"/>
  <c r="C540" i="2"/>
  <c r="B785" i="2"/>
  <c r="C775" i="2"/>
  <c r="B556" i="2"/>
  <c r="C713" i="2"/>
  <c r="B691" i="2"/>
  <c r="B543" i="2"/>
  <c r="C714" i="2"/>
  <c r="B611" i="2"/>
  <c r="B657" i="2"/>
  <c r="B641" i="2"/>
  <c r="C503" i="2"/>
  <c r="C606" i="2"/>
  <c r="B748" i="2"/>
  <c r="C527" i="2"/>
  <c r="B776" i="2"/>
  <c r="B582" i="2"/>
  <c r="B714" i="2"/>
  <c r="C780" i="2"/>
  <c r="C723" i="2"/>
  <c r="B779" i="2"/>
  <c r="B786" i="2"/>
  <c r="C792" i="2"/>
  <c r="B622" i="2"/>
  <c r="B586" i="2"/>
  <c r="C550" i="2"/>
  <c r="B720" i="2"/>
  <c r="B141" i="2"/>
  <c r="B793" i="2"/>
  <c r="C774" i="2"/>
  <c r="C761" i="2"/>
  <c r="C518" i="2"/>
  <c r="C164" i="2"/>
  <c r="B771" i="2"/>
  <c r="C778" i="2"/>
  <c r="B735" i="2"/>
  <c r="C526" i="2"/>
  <c r="C776" i="2"/>
  <c r="C784" i="2"/>
  <c r="C147" i="2"/>
  <c r="B773" i="2"/>
  <c r="C537" i="2"/>
  <c r="B724" i="2"/>
  <c r="C740" i="2"/>
  <c r="B662" i="2"/>
  <c r="C589" i="2"/>
  <c r="C83" i="7079"/>
  <c r="C765" i="2"/>
  <c r="B722" i="2"/>
  <c r="C757" i="2"/>
  <c r="C738" i="2"/>
  <c r="B100" i="2"/>
  <c r="C623" i="2"/>
  <c r="B790" i="2"/>
  <c r="B737" i="2"/>
  <c r="C762" i="2"/>
  <c r="B755" i="2"/>
  <c r="B526" i="2"/>
  <c r="B739" i="2"/>
  <c r="B706" i="2"/>
  <c r="C132" i="2"/>
  <c r="B346" i="2"/>
  <c r="B730" i="2"/>
  <c r="C541" i="2"/>
  <c r="C529" i="2"/>
  <c r="B147" i="2"/>
  <c r="C661" i="2"/>
  <c r="C732" i="2"/>
  <c r="B84" i="7079"/>
  <c r="B594" i="2"/>
  <c r="B520" i="2"/>
  <c r="C770" i="2"/>
  <c r="C722" i="2"/>
  <c r="B642" i="2"/>
  <c r="B747" i="2"/>
  <c r="C588" i="2"/>
  <c r="B527" i="2"/>
  <c r="C744" i="2"/>
  <c r="C587" i="2"/>
  <c r="C631" i="2"/>
  <c r="B772" i="2"/>
  <c r="C782" i="2"/>
  <c r="B709" i="2"/>
  <c r="C764" i="2"/>
  <c r="B780" i="2"/>
  <c r="B601" i="2"/>
  <c r="C619" i="2"/>
  <c r="B736" i="2"/>
  <c r="B533" i="2"/>
  <c r="C742" i="2"/>
  <c r="B745" i="2"/>
  <c r="B504" i="2"/>
  <c r="C84" i="7079"/>
  <c r="B756" i="2"/>
  <c r="C709" i="2"/>
  <c r="C726" i="2"/>
  <c r="B788" i="2"/>
  <c r="B768" i="2"/>
  <c r="B710" i="2"/>
  <c r="B721" i="2"/>
  <c r="C630" i="2"/>
  <c r="C711" i="2"/>
  <c r="C625" i="2"/>
  <c r="B529" i="2"/>
  <c r="B750" i="2"/>
  <c r="C710" i="2"/>
  <c r="B618" i="2"/>
  <c r="B693" i="2"/>
  <c r="C557" i="2"/>
  <c r="C786" i="2"/>
  <c r="B707" i="2"/>
  <c r="C724" i="2"/>
  <c r="B718" i="2"/>
  <c r="B711" i="2"/>
  <c r="C753" i="2"/>
  <c r="C783" i="2"/>
  <c r="B795" i="2"/>
  <c r="B731" i="2"/>
  <c r="B749" i="2"/>
  <c r="C637" i="2"/>
  <c r="B557" i="2"/>
  <c r="C695" i="2"/>
  <c r="B592" i="2"/>
  <c r="B612" i="2"/>
  <c r="C523" i="2"/>
  <c r="C747" i="2"/>
  <c r="B713" i="2"/>
  <c r="B726" i="2"/>
  <c r="C346" i="2"/>
  <c r="B716" i="2"/>
  <c r="C720" i="2"/>
  <c r="B743" i="2"/>
  <c r="B757" i="2"/>
  <c r="C514" i="2"/>
  <c r="B781" i="2"/>
  <c r="C734" i="2"/>
  <c r="C729" i="2"/>
  <c r="C646" i="2"/>
  <c r="C102" i="2"/>
  <c r="C560" i="2"/>
  <c r="AI136" i="7062"/>
  <c r="N364" i="2" l="1"/>
  <c r="N149" i="2"/>
  <c r="N474" i="2"/>
  <c r="N415" i="2"/>
  <c r="N135" i="2"/>
  <c r="N350" i="2"/>
  <c r="N448" i="2"/>
  <c r="N441" i="2"/>
  <c r="N258" i="2"/>
  <c r="N324" i="2"/>
  <c r="N316" i="2"/>
  <c r="N312" i="2"/>
  <c r="N301" i="2"/>
  <c r="N321" i="2"/>
  <c r="N128" i="2"/>
  <c r="N144" i="2"/>
  <c r="N315" i="2"/>
  <c r="N81" i="2"/>
  <c r="N394" i="2"/>
  <c r="N58" i="2"/>
  <c r="N425" i="2"/>
  <c r="N473" i="2"/>
  <c r="N436" i="2"/>
  <c r="N264" i="2"/>
  <c r="N311" i="2"/>
  <c r="N249" i="2"/>
  <c r="N268" i="2"/>
  <c r="N25" i="2"/>
  <c r="N29" i="2"/>
  <c r="N218" i="2"/>
  <c r="N208" i="2"/>
  <c r="N498" i="2"/>
  <c r="N82" i="2"/>
  <c r="N351" i="2"/>
  <c r="N326" i="2"/>
  <c r="N251" i="2"/>
  <c r="N232" i="2"/>
  <c r="N37" i="2"/>
  <c r="N167" i="2"/>
  <c r="N78" i="2"/>
  <c r="N418" i="2"/>
  <c r="N106" i="2"/>
  <c r="N192" i="2"/>
  <c r="N332" i="2"/>
  <c r="N325" i="2"/>
  <c r="N68" i="2"/>
  <c r="N14" i="2"/>
  <c r="N51" i="2"/>
  <c r="N296" i="2"/>
  <c r="N50" i="2"/>
  <c r="N492" i="2"/>
  <c r="N181" i="2"/>
  <c r="N361" i="2"/>
  <c r="N416" i="2"/>
  <c r="N53" i="2"/>
  <c r="N64" i="2"/>
  <c r="N464" i="2"/>
  <c r="N456" i="2"/>
  <c r="N453" i="2"/>
  <c r="N445" i="2"/>
  <c r="N432" i="2"/>
  <c r="N129" i="2"/>
  <c r="N322" i="2"/>
  <c r="N245" i="2"/>
  <c r="N330" i="2"/>
  <c r="N320" i="2"/>
  <c r="N450" i="2"/>
  <c r="N435" i="2"/>
  <c r="N409" i="2"/>
  <c r="N426" i="2"/>
  <c r="N317" i="2"/>
  <c r="N174" i="2"/>
  <c r="N65" i="2"/>
  <c r="N175" i="2"/>
  <c r="N79" i="2"/>
  <c r="N310" i="2"/>
  <c r="N49" i="2"/>
  <c r="N140" i="2"/>
  <c r="N193" i="2"/>
  <c r="N404" i="2"/>
  <c r="N242" i="2"/>
  <c r="N166" i="2"/>
  <c r="N156" i="2"/>
  <c r="N134" i="2"/>
  <c r="N490" i="2"/>
  <c r="N127" i="2"/>
  <c r="N105" i="2"/>
  <c r="N93" i="2"/>
  <c r="N57" i="2"/>
  <c r="N446" i="2"/>
  <c r="N168" i="2"/>
  <c r="N401" i="2"/>
  <c r="N91" i="2"/>
  <c r="N368" i="2"/>
  <c r="N275" i="2"/>
  <c r="N240" i="2"/>
  <c r="N171" i="2"/>
  <c r="N206" i="2"/>
  <c r="N191" i="2"/>
  <c r="N423" i="2"/>
  <c r="N386" i="2"/>
  <c r="N55" i="2"/>
  <c r="N213" i="2"/>
  <c r="N246" i="2"/>
  <c r="N468" i="2"/>
  <c r="N60" i="2"/>
  <c r="N142" i="2"/>
  <c r="N459" i="2"/>
  <c r="N199" i="2"/>
  <c r="N298" i="2"/>
  <c r="N486" i="2"/>
  <c r="N180" i="2"/>
  <c r="N399" i="2"/>
  <c r="N372" i="2"/>
  <c r="N471" i="2"/>
  <c r="N189" i="2"/>
  <c r="N178" i="2"/>
  <c r="N369" i="2"/>
  <c r="N31" i="2"/>
  <c r="N179" i="2"/>
  <c r="N354" i="2"/>
  <c r="N139" i="2"/>
  <c r="N118" i="2"/>
  <c r="N86" i="2"/>
  <c r="N54" i="2"/>
  <c r="N115" i="2"/>
  <c r="N261" i="2"/>
  <c r="N451" i="2"/>
  <c r="N252" i="2"/>
  <c r="N478" i="2"/>
  <c r="N307" i="2"/>
  <c r="N412" i="2"/>
  <c r="N353" i="2"/>
  <c r="N69" i="2"/>
  <c r="N344" i="2"/>
  <c r="N303" i="2"/>
  <c r="N66" i="2"/>
  <c r="N80" i="2"/>
  <c r="N61" i="2"/>
  <c r="N70" i="2"/>
  <c r="N40" i="2"/>
  <c r="N481" i="2"/>
  <c r="N293" i="2"/>
  <c r="N472" i="2"/>
  <c r="N294" i="2"/>
  <c r="N120" i="2"/>
  <c r="N385" i="2"/>
  <c r="N377" i="2"/>
  <c r="N495" i="2"/>
  <c r="N413" i="2"/>
  <c r="N96" i="2"/>
  <c r="N411" i="2"/>
  <c r="N424" i="2"/>
  <c r="N273" i="2"/>
  <c r="N109" i="2"/>
  <c r="N26" i="2"/>
  <c r="N201" i="2"/>
  <c r="N17" i="2"/>
  <c r="N288" i="2"/>
  <c r="N230" i="2"/>
  <c r="N367" i="2"/>
  <c r="N417" i="2"/>
  <c r="N113" i="2"/>
  <c r="N97" i="2"/>
  <c r="N290" i="2"/>
  <c r="N259" i="2"/>
  <c r="N137" i="2"/>
  <c r="N203" i="2"/>
  <c r="N173" i="2"/>
  <c r="N163" i="2"/>
  <c r="N146" i="2"/>
  <c r="N136" i="2"/>
  <c r="N172" i="2"/>
  <c r="N194" i="2"/>
  <c r="N484" i="2"/>
  <c r="N9" i="2"/>
  <c r="N198" i="2"/>
  <c r="N339" i="2"/>
  <c r="N331" i="2"/>
  <c r="N419" i="2"/>
  <c r="N365" i="2"/>
  <c r="N110" i="2"/>
  <c r="N488" i="2"/>
  <c r="N188" i="2"/>
  <c r="N10" i="2"/>
  <c r="N153" i="2"/>
  <c r="N102" i="2"/>
  <c r="N338" i="2"/>
  <c r="N200" i="2"/>
  <c r="N117" i="2"/>
  <c r="N388" i="2"/>
  <c r="N85" i="2"/>
  <c r="N485" i="2"/>
  <c r="N302" i="2"/>
  <c r="N32" i="2"/>
  <c r="N499" i="2"/>
  <c r="N329" i="2"/>
  <c r="N244" i="2"/>
  <c r="N309" i="2"/>
  <c r="N34" i="2"/>
  <c r="N248" i="2"/>
  <c r="N396" i="2"/>
  <c r="N496" i="2"/>
  <c r="N402" i="2"/>
  <c r="N393" i="2"/>
  <c r="N390" i="2"/>
  <c r="N382" i="2"/>
  <c r="N47" i="2"/>
  <c r="N462" i="2"/>
  <c r="N223" i="2"/>
  <c r="N397" i="2"/>
  <c r="N250" i="2"/>
  <c r="N239" i="2"/>
  <c r="N308" i="2"/>
  <c r="N286" i="2"/>
  <c r="N187" i="2"/>
  <c r="N229" i="2"/>
  <c r="N477" i="2"/>
  <c r="N204" i="2"/>
  <c r="N18" i="2"/>
  <c r="N196" i="2"/>
  <c r="N438" i="2"/>
  <c r="N176" i="2"/>
  <c r="N126" i="2"/>
  <c r="N38" i="2"/>
  <c r="N269" i="2"/>
  <c r="N63" i="2"/>
  <c r="N276" i="2"/>
  <c r="N327" i="2"/>
  <c r="N363" i="2"/>
  <c r="N475" i="2"/>
  <c r="N209" i="2"/>
  <c r="N337" i="2"/>
  <c r="N152" i="2"/>
  <c r="N130" i="2"/>
  <c r="N219" i="2"/>
  <c r="N278" i="2"/>
  <c r="N202" i="2"/>
  <c r="N356" i="2"/>
  <c r="N207" i="2"/>
  <c r="N334" i="2"/>
  <c r="N342" i="2"/>
  <c r="N395" i="2"/>
  <c r="N83" i="2"/>
  <c r="N88" i="2"/>
  <c r="N215" i="2"/>
  <c r="N340" i="2"/>
  <c r="N16" i="2"/>
  <c r="N318" i="2"/>
  <c r="N314" i="2"/>
  <c r="N108" i="2"/>
  <c r="N162" i="2"/>
  <c r="N210" i="2"/>
  <c r="N119" i="2"/>
  <c r="N374" i="2"/>
  <c r="N281" i="2"/>
  <c r="N299" i="2"/>
  <c r="N74" i="2"/>
  <c r="N380" i="2"/>
  <c r="N132" i="2"/>
  <c r="N89" i="2"/>
  <c r="N72" i="2"/>
  <c r="N36" i="2"/>
  <c r="N62" i="2"/>
  <c r="N487" i="2"/>
  <c r="N11" i="2"/>
  <c r="N190" i="2"/>
  <c r="N95" i="2"/>
  <c r="N247" i="2"/>
  <c r="N313" i="2"/>
  <c r="N243" i="2"/>
  <c r="N235" i="2"/>
  <c r="N231" i="2"/>
  <c r="N220" i="2"/>
  <c r="N122" i="2"/>
  <c r="N154" i="2"/>
  <c r="N143" i="2"/>
  <c r="N212" i="2"/>
  <c r="N19" i="2"/>
  <c r="N457" i="2"/>
  <c r="N437" i="2"/>
  <c r="N381" i="2"/>
  <c r="N370" i="2"/>
  <c r="N183" i="2"/>
  <c r="N421" i="2"/>
  <c r="N170" i="2"/>
  <c r="N221" i="2"/>
  <c r="N225" i="2"/>
  <c r="N257" i="2"/>
  <c r="N455" i="2"/>
  <c r="N387" i="2"/>
  <c r="N449" i="2"/>
  <c r="N125" i="2"/>
  <c r="N238" i="2"/>
  <c r="N112" i="2"/>
  <c r="N94" i="2"/>
  <c r="N234" i="2"/>
  <c r="N226" i="2"/>
  <c r="N305" i="2"/>
  <c r="N295" i="2"/>
  <c r="N352" i="2"/>
  <c r="N379" i="2"/>
  <c r="N282" i="2"/>
  <c r="N205" i="2"/>
  <c r="N114" i="2"/>
  <c r="N7" i="2"/>
  <c r="N376" i="2"/>
  <c r="N345" i="2"/>
  <c r="N267" i="2"/>
  <c r="N335" i="2"/>
  <c r="N373" i="2"/>
  <c r="N429" i="2"/>
  <c r="N375" i="2"/>
  <c r="N158" i="2"/>
  <c r="N22" i="2"/>
  <c r="N283" i="2"/>
  <c r="N141" i="2"/>
  <c r="N35" i="2"/>
  <c r="N30" i="2"/>
  <c r="N266" i="2"/>
  <c r="N160" i="2"/>
  <c r="N480" i="2"/>
  <c r="N491" i="2"/>
  <c r="N253" i="2"/>
  <c r="N440" i="2"/>
  <c r="N71" i="2"/>
  <c r="N45" i="2"/>
  <c r="N21" i="2"/>
  <c r="N414" i="2"/>
  <c r="N360" i="2"/>
  <c r="N469" i="2"/>
  <c r="N461" i="2"/>
  <c r="N489" i="2"/>
  <c r="N87" i="2"/>
  <c r="N216" i="2"/>
  <c r="N341" i="2"/>
  <c r="N123" i="2"/>
  <c r="N359" i="2"/>
  <c r="N355" i="2"/>
  <c r="N292" i="2"/>
  <c r="N28" i="2"/>
  <c r="N323" i="2"/>
  <c r="N256" i="2"/>
  <c r="N470" i="2"/>
  <c r="N272" i="2"/>
  <c r="N76" i="2"/>
  <c r="N284" i="2"/>
  <c r="N185" i="2"/>
  <c r="N384" i="2"/>
  <c r="N422" i="2"/>
  <c r="N75" i="2"/>
  <c r="N378" i="2"/>
  <c r="N444" i="2"/>
  <c r="N434" i="2"/>
  <c r="N483" i="2"/>
  <c r="N371" i="2"/>
  <c r="N406" i="2"/>
  <c r="N460" i="2"/>
  <c r="N155" i="2"/>
  <c r="N407" i="2"/>
  <c r="N398" i="2"/>
  <c r="N347" i="2"/>
  <c r="N15" i="2"/>
  <c r="N237" i="2"/>
  <c r="N333" i="2"/>
  <c r="N116" i="2"/>
  <c r="N454" i="2"/>
  <c r="N328" i="2"/>
  <c r="N186" i="2"/>
  <c r="N289" i="2"/>
  <c r="N319" i="2"/>
  <c r="N420" i="2"/>
  <c r="N493" i="2"/>
  <c r="N165" i="2"/>
  <c r="N443" i="2"/>
  <c r="N362" i="2"/>
  <c r="N211" i="2"/>
  <c r="N44" i="2"/>
  <c r="N280" i="2"/>
  <c r="N147" i="2"/>
  <c r="N222" i="2"/>
  <c r="N241" i="2"/>
  <c r="N145" i="2"/>
  <c r="N255" i="2"/>
  <c r="N306" i="2"/>
  <c r="N410" i="2"/>
  <c r="N43" i="2"/>
  <c r="N467" i="2"/>
  <c r="N357" i="2"/>
  <c r="N13" i="2"/>
  <c r="N452" i="2"/>
  <c r="N433" i="2"/>
  <c r="N358" i="2"/>
  <c r="N383" i="2"/>
  <c r="N405" i="2"/>
  <c r="N254" i="2"/>
  <c r="N73" i="2"/>
  <c r="N228" i="2"/>
  <c r="N33" i="2"/>
  <c r="N262" i="2"/>
  <c r="N291" i="2"/>
  <c r="N195" i="2"/>
  <c r="N107" i="2"/>
  <c r="N279" i="2"/>
  <c r="N260" i="2"/>
  <c r="N265" i="2"/>
  <c r="N430" i="2"/>
  <c r="N138" i="2"/>
  <c r="N104" i="2"/>
  <c r="N366" i="2"/>
  <c r="N27" i="2"/>
  <c r="N392" i="2"/>
  <c r="N67" i="2"/>
  <c r="N227" i="2"/>
  <c r="N439" i="2"/>
  <c r="N271" i="2"/>
  <c r="N274" i="2"/>
  <c r="N233" i="2"/>
  <c r="N48" i="2"/>
  <c r="N159" i="2"/>
  <c r="N161" i="2"/>
  <c r="N46" i="2"/>
  <c r="N389" i="2"/>
  <c r="N41" i="2"/>
  <c r="N300" i="2"/>
  <c r="N285" i="2"/>
  <c r="N304" i="2"/>
  <c r="N482" i="2"/>
  <c r="N184" i="2"/>
  <c r="N427" i="2"/>
  <c r="N84" i="2"/>
  <c r="N497" i="2"/>
  <c r="N150" i="2"/>
  <c r="N98" i="2"/>
  <c r="N214" i="2"/>
  <c r="N92" i="2"/>
  <c r="N336" i="2"/>
  <c r="N133" i="2"/>
  <c r="N124" i="2"/>
  <c r="N148" i="2"/>
  <c r="N270" i="2"/>
  <c r="N494" i="2"/>
  <c r="N349" i="2"/>
  <c r="N458" i="2"/>
  <c r="N24" i="2"/>
  <c r="N131" i="2"/>
  <c r="N164" i="2"/>
  <c r="N346" i="2"/>
  <c r="N391" i="2"/>
  <c r="N99" i="2"/>
  <c r="N465" i="2"/>
  <c r="N77" i="2"/>
  <c r="N428" i="2"/>
  <c r="N217" i="2"/>
  <c r="N403" i="2"/>
  <c r="N408" i="2"/>
  <c r="N56" i="2"/>
  <c r="N442" i="2"/>
  <c r="N39" i="2"/>
  <c r="N277" i="2"/>
  <c r="N90" i="2"/>
  <c r="N297" i="2"/>
  <c r="N431" i="2"/>
  <c r="N447" i="2"/>
  <c r="N157" i="2"/>
  <c r="N103" i="2"/>
  <c r="N479" i="2"/>
  <c r="N476" i="2"/>
  <c r="N287" i="2"/>
  <c r="N59" i="2"/>
  <c r="N348" i="2"/>
  <c r="N197" i="2"/>
  <c r="N111" i="2"/>
  <c r="N466" i="2"/>
  <c r="N236" i="2"/>
  <c r="N463" i="2"/>
  <c r="N23" i="2"/>
  <c r="N400" i="2"/>
  <c r="N224" i="2"/>
  <c r="N263" i="2"/>
  <c r="N20" i="2"/>
  <c r="N52" i="2"/>
  <c r="N169" i="2"/>
  <c r="N177" i="2"/>
  <c r="AI137" i="7062"/>
  <c r="H11" i="6892" l="1"/>
  <c r="G11" i="6892" s="1"/>
  <c r="C11" i="6892" s="1"/>
  <c r="AI139" i="7062"/>
  <c r="AI143" i="7062" l="1"/>
  <c r="AI144" i="7062" l="1"/>
  <c r="AI145" i="7062" l="1"/>
  <c r="AI146" i="7062" l="1"/>
  <c r="AI147" i="7062" l="1"/>
  <c r="AI148" i="7062" l="1"/>
  <c r="AI149" i="7062" l="1"/>
  <c r="AI150" i="7062" l="1"/>
  <c r="AI154" i="7062" l="1"/>
  <c r="AI156" i="7062" l="1"/>
  <c r="AI158" i="7062" l="1"/>
  <c r="AI159" i="7062" l="1"/>
  <c r="AI162" i="7062" l="1"/>
  <c r="AI163" i="7062" l="1"/>
  <c r="AI164" i="7062" l="1"/>
  <c r="AI165" i="7062" l="1"/>
  <c r="AI166" i="7062" l="1"/>
  <c r="AI167" i="7062" l="1"/>
  <c r="AI171" i="7062" l="1"/>
  <c r="AI172" i="7062" l="1"/>
  <c r="AI173" i="7062" l="1"/>
  <c r="AI174" i="7062" l="1"/>
  <c r="AI175" i="7062" l="1"/>
  <c r="AI176" i="7062" l="1"/>
  <c r="AI178" i="7062" l="1"/>
  <c r="AI179" i="7062" l="1"/>
  <c r="AI180" i="7062" l="1"/>
  <c r="AI181" i="7062" l="1"/>
  <c r="AI182" i="7062" l="1"/>
  <c r="AI188" i="7062" l="1"/>
  <c r="AI189" i="7062" l="1"/>
  <c r="AI192" i="7062" l="1"/>
  <c r="AI193" i="7062" l="1"/>
  <c r="AI194" i="7062" l="1"/>
  <c r="AI195" i="7062" l="1"/>
  <c r="AI196" i="7062" l="1"/>
  <c r="AI203" i="7062" l="1"/>
  <c r="AI205" i="7062" l="1"/>
  <c r="AI206" i="7062" l="1"/>
  <c r="AI207" i="7062" l="1"/>
  <c r="AI208" i="7062" l="1"/>
  <c r="AI209" i="7062" l="1"/>
  <c r="AI210" i="7062" l="1"/>
  <c r="AI212" i="7062" l="1"/>
  <c r="AI213" i="7062" l="1"/>
  <c r="AI214" i="7062" l="1"/>
  <c r="AI218" i="7062" l="1"/>
  <c r="AI219" i="7062" l="1"/>
  <c r="AI220" i="7062" l="1"/>
  <c r="AI221" i="7062" l="1"/>
  <c r="AI222" i="7062" l="1"/>
  <c r="AI223" i="7062" l="1"/>
  <c r="AI224" i="7062" l="1"/>
  <c r="V110" i="2" l="1"/>
  <c r="I15" i="6892"/>
  <c r="G15" i="6892" s="1"/>
  <c r="C15" i="6892" s="1"/>
  <c r="W4" i="2" l="1"/>
  <c r="W110" i="2"/>
  <c r="V4" i="2" l="1"/>
  <c r="H44" i="6892"/>
  <c r="G44" i="6892" s="1"/>
  <c r="C44" i="6892" s="1"/>
  <c r="N11" i="7063"/>
  <c r="H14" i="2" l="1"/>
  <c r="H113" i="2"/>
  <c r="N13" i="7063"/>
  <c r="H79" i="2" s="1"/>
  <c r="H41" i="2" l="1"/>
  <c r="H43" i="2"/>
  <c r="H81" i="2"/>
  <c r="N21" i="7063"/>
  <c r="N23" i="7063" l="1"/>
  <c r="N24" i="7063" l="1"/>
  <c r="N27" i="7063" l="1"/>
  <c r="N28" i="7063" l="1"/>
  <c r="N29" i="7063" l="1"/>
  <c r="N31" i="7063" l="1"/>
  <c r="N32" i="7063" l="1"/>
  <c r="H10" i="2" l="1"/>
  <c r="H256" i="2"/>
  <c r="H44" i="2"/>
  <c r="H224" i="2"/>
  <c r="H25" i="2"/>
  <c r="H59" i="2"/>
  <c r="H83" i="2"/>
  <c r="H23" i="2"/>
  <c r="H417" i="2"/>
  <c r="H13" i="2"/>
  <c r="H33" i="2"/>
  <c r="H52" i="2"/>
  <c r="H154" i="2"/>
  <c r="H174" i="2"/>
  <c r="H333" i="2"/>
  <c r="H194" i="2"/>
  <c r="H24" i="2"/>
  <c r="H71" i="2"/>
  <c r="H378" i="2"/>
  <c r="H180" i="2"/>
  <c r="H51" i="2"/>
  <c r="H415" i="2"/>
  <c r="H85" i="2"/>
  <c r="H86" i="2"/>
  <c r="H3" i="2"/>
  <c r="H225" i="2"/>
  <c r="H61" i="2"/>
  <c r="H179" i="2"/>
  <c r="H367" i="2"/>
  <c r="H16" i="2"/>
  <c r="H64" i="2"/>
  <c r="H39" i="2"/>
  <c r="H416" i="2"/>
  <c r="H205" i="2"/>
  <c r="H418" i="2"/>
  <c r="H72" i="2"/>
  <c r="H56" i="2"/>
  <c r="H268" i="2"/>
  <c r="H282" i="2"/>
  <c r="H75" i="2"/>
  <c r="H90" i="2"/>
  <c r="H38" i="2"/>
  <c r="H11" i="2"/>
  <c r="H17" i="2"/>
  <c r="H108" i="2"/>
  <c r="H62" i="2"/>
  <c r="H280" i="2"/>
  <c r="H37" i="2"/>
  <c r="H57" i="2"/>
  <c r="H66" i="2"/>
  <c r="H70" i="2"/>
  <c r="H88" i="2"/>
  <c r="H264" i="2"/>
  <c r="H77" i="2"/>
  <c r="H105" i="2"/>
  <c r="H160" i="2"/>
  <c r="H220" i="2"/>
  <c r="H242" i="2"/>
  <c r="H401" i="2"/>
  <c r="H340" i="2"/>
  <c r="H97" i="2"/>
  <c r="H279" i="2"/>
  <c r="H193" i="2"/>
  <c r="H364" i="2"/>
  <c r="H8" i="2"/>
  <c r="H400" i="2"/>
  <c r="H34" i="2"/>
  <c r="H53" i="2"/>
  <c r="H74" i="2"/>
  <c r="H420" i="2"/>
  <c r="H176" i="2"/>
  <c r="H489" i="2"/>
  <c r="H93" i="2"/>
  <c r="H391" i="2"/>
  <c r="H49" i="2"/>
  <c r="H168" i="2"/>
  <c r="H259" i="2"/>
  <c r="H107" i="2"/>
  <c r="H26" i="2"/>
  <c r="H118" i="2"/>
  <c r="H146" i="2"/>
  <c r="H30" i="2"/>
  <c r="H48" i="2"/>
  <c r="H261" i="2"/>
  <c r="H262" i="2"/>
  <c r="H427" i="2"/>
  <c r="H67" i="2"/>
  <c r="H339" i="2"/>
  <c r="H136" i="2"/>
  <c r="H42" i="2"/>
  <c r="H21" i="2"/>
  <c r="H15" i="2"/>
  <c r="H80" i="2"/>
  <c r="H36" i="2"/>
  <c r="H31" i="2"/>
  <c r="H187" i="2"/>
  <c r="H281" i="2"/>
  <c r="H209" i="2"/>
  <c r="H133" i="2"/>
  <c r="H235" i="2"/>
  <c r="H197" i="2"/>
  <c r="H92" i="2"/>
  <c r="H106" i="2"/>
  <c r="H419" i="2"/>
  <c r="H19" i="2"/>
  <c r="H73" i="2"/>
  <c r="H20" i="2"/>
  <c r="H201" i="2"/>
  <c r="H143" i="2"/>
  <c r="H345" i="2"/>
  <c r="H210" i="2"/>
  <c r="H50" i="2"/>
  <c r="H54" i="2"/>
  <c r="H98" i="2"/>
  <c r="H55" i="2"/>
  <c r="H27" i="2"/>
  <c r="H58" i="2"/>
  <c r="H68" i="2"/>
  <c r="H46" i="2"/>
  <c r="H84" i="2"/>
  <c r="H47" i="2"/>
  <c r="H29" i="2"/>
  <c r="H45" i="2"/>
  <c r="H40" i="2"/>
  <c r="H260" i="2"/>
  <c r="H22" i="2"/>
  <c r="H175" i="2"/>
  <c r="H89" i="2"/>
  <c r="H152" i="2"/>
  <c r="L13" i="7068"/>
  <c r="AV110" i="2" l="1"/>
  <c r="E110" i="2"/>
  <c r="AV710" i="2"/>
  <c r="E710" i="2"/>
  <c r="AV763" i="2"/>
  <c r="E763" i="2"/>
  <c r="E419" i="2"/>
  <c r="AV419" i="2"/>
  <c r="E748" i="2"/>
  <c r="AV748" i="2"/>
  <c r="E757" i="2"/>
  <c r="AV757" i="2"/>
  <c r="E746" i="2"/>
  <c r="AV746" i="2"/>
  <c r="AV735" i="2"/>
  <c r="E735" i="2"/>
  <c r="AV773" i="2"/>
  <c r="E773" i="2"/>
  <c r="AV724" i="2"/>
  <c r="E724" i="2"/>
  <c r="AV725" i="2"/>
  <c r="E725" i="2"/>
  <c r="AV716" i="2"/>
  <c r="E716" i="2"/>
  <c r="E775" i="2"/>
  <c r="AV775" i="2"/>
  <c r="AV705" i="2"/>
  <c r="E705" i="2"/>
  <c r="E795" i="2"/>
  <c r="AV795" i="2"/>
  <c r="E714" i="2"/>
  <c r="AV714" i="2"/>
  <c r="AV744" i="2"/>
  <c r="E744" i="2"/>
  <c r="E777" i="2"/>
  <c r="AV777" i="2"/>
  <c r="E729" i="2"/>
  <c r="AV729" i="2"/>
  <c r="AV740" i="2"/>
  <c r="E740" i="2"/>
  <c r="AV781" i="2"/>
  <c r="E781" i="2"/>
  <c r="AV788" i="2"/>
  <c r="E788" i="2"/>
  <c r="AV755" i="2"/>
  <c r="E755" i="2"/>
  <c r="AV789" i="2"/>
  <c r="E789" i="2"/>
  <c r="AV768" i="2"/>
  <c r="E768" i="2"/>
  <c r="E776" i="2"/>
  <c r="AV776" i="2"/>
  <c r="AV792" i="2"/>
  <c r="E792" i="2"/>
  <c r="AV785" i="2"/>
  <c r="E785" i="2"/>
  <c r="AV769" i="2"/>
  <c r="E769" i="2"/>
  <c r="AV790" i="2"/>
  <c r="E790" i="2"/>
  <c r="E286" i="2"/>
  <c r="AV286" i="2"/>
  <c r="E719" i="2"/>
  <c r="AV719" i="2"/>
  <c r="AV767" i="2"/>
  <c r="E767" i="2"/>
  <c r="AV715" i="2"/>
  <c r="E715" i="2"/>
  <c r="E738" i="2"/>
  <c r="AV738" i="2"/>
  <c r="AV706" i="2"/>
  <c r="E706" i="2"/>
  <c r="E762" i="2"/>
  <c r="AV762" i="2"/>
  <c r="AV4" i="2"/>
  <c r="E4" i="2"/>
  <c r="AV732" i="2"/>
  <c r="E732" i="2"/>
  <c r="E766" i="2"/>
  <c r="AV766" i="2"/>
  <c r="AV711" i="2"/>
  <c r="E711" i="2"/>
  <c r="E707" i="2"/>
  <c r="AV707" i="2"/>
  <c r="AV765" i="2"/>
  <c r="E765" i="2"/>
  <c r="AV782" i="2"/>
  <c r="E782" i="2"/>
  <c r="AV784" i="2"/>
  <c r="E784" i="2"/>
  <c r="AV770" i="2"/>
  <c r="E770" i="2"/>
  <c r="AV742" i="2"/>
  <c r="E742" i="2"/>
  <c r="E109" i="2"/>
  <c r="AV109" i="2"/>
  <c r="E794" i="2"/>
  <c r="AV794" i="2"/>
  <c r="AV717" i="2"/>
  <c r="E717" i="2"/>
  <c r="AV747" i="2"/>
  <c r="E747" i="2"/>
  <c r="AV726" i="2"/>
  <c r="E726" i="2"/>
  <c r="AV712" i="2"/>
  <c r="E712" i="2"/>
  <c r="E737" i="2"/>
  <c r="AV737" i="2"/>
  <c r="AV793" i="2"/>
  <c r="E793" i="2"/>
  <c r="E225" i="2"/>
  <c r="AV225" i="2"/>
  <c r="AV727" i="2"/>
  <c r="E727" i="2"/>
  <c r="AV743" i="2"/>
  <c r="E743" i="2"/>
  <c r="AV764" i="2"/>
  <c r="E764" i="2"/>
  <c r="AV786" i="2"/>
  <c r="E786" i="2"/>
  <c r="AV734" i="2"/>
  <c r="E734" i="2"/>
  <c r="AV718" i="2"/>
  <c r="E718" i="2"/>
  <c r="AV778" i="2"/>
  <c r="E778" i="2"/>
  <c r="AV783" i="2"/>
  <c r="E783" i="2"/>
  <c r="AV749" i="2"/>
  <c r="E749" i="2"/>
  <c r="AV758" i="2"/>
  <c r="E758" i="2"/>
  <c r="AV759" i="2"/>
  <c r="E759" i="2"/>
  <c r="AV787" i="2"/>
  <c r="E787" i="2"/>
  <c r="AV745" i="2"/>
  <c r="E745" i="2"/>
  <c r="AV204" i="2"/>
  <c r="E204" i="2"/>
  <c r="E520" i="2"/>
  <c r="AV520" i="2"/>
  <c r="AV771" i="2"/>
  <c r="E771" i="2"/>
  <c r="E400" i="2"/>
  <c r="AV400" i="2"/>
  <c r="AV733" i="2"/>
  <c r="E733" i="2"/>
  <c r="AV722" i="2"/>
  <c r="E722" i="2"/>
  <c r="AV753" i="2"/>
  <c r="E753" i="2"/>
  <c r="AV723" i="2"/>
  <c r="E723" i="2"/>
  <c r="E102" i="2"/>
  <c r="AV102" i="2"/>
  <c r="E751" i="2"/>
  <c r="AV751" i="2"/>
  <c r="AV741" i="2"/>
  <c r="E741" i="2"/>
  <c r="AV756" i="2"/>
  <c r="E756" i="2"/>
  <c r="AV779" i="2"/>
  <c r="E779" i="2"/>
  <c r="AV101" i="2"/>
  <c r="E101" i="2"/>
  <c r="E728" i="2"/>
  <c r="AV728" i="2"/>
  <c r="E780" i="2"/>
  <c r="AV780" i="2"/>
  <c r="E709" i="2"/>
  <c r="AV709" i="2"/>
  <c r="AV713" i="2"/>
  <c r="E713" i="2"/>
  <c r="AV720" i="2"/>
  <c r="E720" i="2"/>
  <c r="AV731" i="2"/>
  <c r="E731" i="2"/>
  <c r="E325" i="2"/>
  <c r="AV325" i="2"/>
  <c r="AV761" i="2"/>
  <c r="E761" i="2"/>
  <c r="AV772" i="2"/>
  <c r="E772" i="2"/>
  <c r="AV760" i="2"/>
  <c r="E760" i="2"/>
  <c r="AV736" i="2"/>
  <c r="E736" i="2"/>
  <c r="AV708" i="2"/>
  <c r="E708" i="2"/>
  <c r="AV750" i="2"/>
  <c r="E750" i="2"/>
  <c r="AV754" i="2"/>
  <c r="E754" i="2"/>
  <c r="AV752" i="2"/>
  <c r="E752" i="2"/>
  <c r="AV730" i="2"/>
  <c r="E730" i="2"/>
  <c r="AV98" i="2"/>
  <c r="E98" i="2"/>
  <c r="AV721" i="2"/>
  <c r="E721" i="2"/>
  <c r="AV774" i="2"/>
  <c r="E774" i="2"/>
  <c r="AV791" i="2"/>
  <c r="E791" i="2"/>
  <c r="E188" i="2"/>
  <c r="AV188" i="2"/>
  <c r="AV739" i="2"/>
  <c r="E739" i="2"/>
  <c r="AV84" i="2"/>
  <c r="E84" i="2"/>
  <c r="E100" i="2"/>
  <c r="AV100" i="2"/>
  <c r="AV282" i="2"/>
  <c r="E282" i="2"/>
  <c r="AV373" i="2"/>
  <c r="E373" i="2"/>
  <c r="AV123" i="2"/>
  <c r="W123" i="2"/>
  <c r="V123" i="2"/>
  <c r="W10" i="2"/>
  <c r="V10" i="2"/>
  <c r="AV10" i="2"/>
  <c r="L24" i="7068"/>
  <c r="V44" i="2"/>
  <c r="AV44" i="2"/>
  <c r="W44" i="2"/>
  <c r="V50" i="2"/>
  <c r="AV50" i="2"/>
  <c r="W50" i="2"/>
  <c r="H45" i="6892"/>
  <c r="G45" i="6892" s="1"/>
  <c r="C45" i="6892" s="1"/>
  <c r="V17" i="2"/>
  <c r="AV17" i="2"/>
  <c r="W17" i="2"/>
  <c r="W40" i="2"/>
  <c r="V40" i="2"/>
  <c r="AV40" i="2"/>
  <c r="V90" i="2"/>
  <c r="V271" i="2"/>
  <c r="W49" i="2"/>
  <c r="W248" i="2"/>
  <c r="W13" i="2"/>
  <c r="V13" i="2"/>
  <c r="AV13" i="2"/>
  <c r="AV248" i="2"/>
  <c r="V24" i="2"/>
  <c r="AV24" i="2"/>
  <c r="W24" i="2"/>
  <c r="V248" i="2" l="1"/>
  <c r="E248" i="2" s="1"/>
  <c r="E10" i="2"/>
  <c r="E123" i="2"/>
  <c r="E13" i="2"/>
  <c r="E44" i="2"/>
  <c r="W90" i="2"/>
  <c r="E90" i="2" s="1"/>
  <c r="E40" i="2"/>
  <c r="E17" i="2"/>
  <c r="E50" i="2"/>
  <c r="AV271" i="2"/>
  <c r="V49" i="2"/>
  <c r="E49" i="2" s="1"/>
  <c r="W270" i="2"/>
  <c r="AV270" i="2"/>
  <c r="L25" i="7068"/>
  <c r="V270" i="2"/>
  <c r="W271" i="2"/>
  <c r="E271" i="2" s="1"/>
  <c r="AV49" i="2"/>
  <c r="E24" i="2"/>
  <c r="AV90" i="2"/>
  <c r="E270" i="2" l="1"/>
  <c r="D271" i="2" s="1"/>
  <c r="L28" i="7068"/>
  <c r="AV247" i="2" l="1"/>
  <c r="W247" i="2"/>
  <c r="V247" i="2"/>
  <c r="L29" i="7068"/>
  <c r="C119" i="2"/>
  <c r="B331" i="2"/>
  <c r="B493" i="2"/>
  <c r="C519" i="2"/>
  <c r="C341" i="2"/>
  <c r="B354" i="2"/>
  <c r="C507" i="2"/>
  <c r="B258" i="2"/>
  <c r="C486" i="2"/>
  <c r="B300" i="2"/>
  <c r="C131" i="2"/>
  <c r="B574" i="2"/>
  <c r="B634" i="2"/>
  <c r="C347" i="2"/>
  <c r="B437" i="2"/>
  <c r="C453" i="2"/>
  <c r="B37" i="2"/>
  <c r="C620" i="2"/>
  <c r="C41" i="2"/>
  <c r="B196" i="2"/>
  <c r="C26" i="2"/>
  <c r="C288" i="2"/>
  <c r="B311" i="2"/>
  <c r="B26" i="2"/>
  <c r="B79" i="2"/>
  <c r="C241" i="2"/>
  <c r="B513" i="2"/>
  <c r="B482" i="2"/>
  <c r="C253" i="2"/>
  <c r="B253" i="2"/>
  <c r="B411" i="2"/>
  <c r="B699" i="2"/>
  <c r="C515" i="2"/>
  <c r="B674" i="2"/>
  <c r="B502" i="2"/>
  <c r="C56" i="2"/>
  <c r="B444" i="2"/>
  <c r="C674" i="2"/>
  <c r="B438" i="2"/>
  <c r="B617" i="2"/>
  <c r="C567" i="2"/>
  <c r="B578" i="2"/>
  <c r="B628" i="2"/>
  <c r="B168" i="2"/>
  <c r="C574" i="2"/>
  <c r="C485" i="2"/>
  <c r="C429" i="2"/>
  <c r="B649" i="2"/>
  <c r="B659" i="2"/>
  <c r="B483" i="2"/>
  <c r="B563" i="2"/>
  <c r="B356" i="2"/>
  <c r="C682" i="2"/>
  <c r="B213" i="2"/>
  <c r="B214" i="2"/>
  <c r="C442" i="2"/>
  <c r="C578" i="2"/>
  <c r="C479" i="2"/>
  <c r="C552" i="2"/>
  <c r="B491" i="2"/>
  <c r="B545" i="2"/>
  <c r="B349" i="2"/>
  <c r="C324" i="2"/>
  <c r="B367" i="2"/>
  <c r="B673" i="2"/>
  <c r="C700" i="2"/>
  <c r="C175" i="2"/>
  <c r="C439" i="2"/>
  <c r="C438" i="2"/>
  <c r="B477" i="2"/>
  <c r="C367" i="2"/>
  <c r="C275" i="2"/>
  <c r="B332" i="2"/>
  <c r="C634" i="2"/>
  <c r="C212" i="2"/>
  <c r="B507" i="2"/>
  <c r="C512" i="2"/>
  <c r="C444" i="2"/>
  <c r="C89" i="2"/>
  <c r="B210" i="2"/>
  <c r="B510" i="2"/>
  <c r="B366" i="2"/>
  <c r="C528" i="2"/>
  <c r="B616" i="2"/>
  <c r="B686" i="2"/>
  <c r="B467" i="2"/>
  <c r="B544" i="2"/>
  <c r="C656" i="2"/>
  <c r="B478" i="2"/>
  <c r="B432" i="2"/>
  <c r="B32" i="2"/>
  <c r="B414" i="2"/>
  <c r="B613" i="2"/>
  <c r="B474" i="2"/>
  <c r="B635" i="2"/>
  <c r="B650" i="2"/>
  <c r="B259" i="2"/>
  <c r="C331" i="2"/>
  <c r="C562" i="2"/>
  <c r="C467" i="2"/>
  <c r="C565" i="2"/>
  <c r="B385" i="2"/>
  <c r="C333" i="2"/>
  <c r="C650" i="2"/>
  <c r="B512" i="2"/>
  <c r="B134" i="2"/>
  <c r="B429" i="2"/>
  <c r="C349" i="2"/>
  <c r="B108" i="2"/>
  <c r="B511" i="2"/>
  <c r="C465" i="2"/>
  <c r="B365" i="2"/>
  <c r="C372" i="2"/>
  <c r="C669" i="2"/>
  <c r="B495" i="2"/>
  <c r="C417" i="2"/>
  <c r="B275" i="2"/>
  <c r="C207" i="2"/>
  <c r="B288" i="2"/>
  <c r="B89" i="2"/>
  <c r="C203" i="2"/>
  <c r="C610" i="2"/>
  <c r="C569" i="2"/>
  <c r="C356" i="2"/>
  <c r="C104" i="2"/>
  <c r="B608" i="2"/>
  <c r="C616" i="2"/>
  <c r="B700" i="2"/>
  <c r="B551" i="2"/>
  <c r="B596" i="2"/>
  <c r="C291" i="2"/>
  <c r="C196" i="2"/>
  <c r="B508" i="2"/>
  <c r="B552" i="2"/>
  <c r="C311" i="2"/>
  <c r="C480" i="2"/>
  <c r="B445" i="2"/>
  <c r="B569" i="2"/>
  <c r="B487" i="2"/>
  <c r="B581" i="2"/>
  <c r="B228" i="2"/>
  <c r="C220" i="2"/>
  <c r="B207" i="2"/>
  <c r="B191" i="2"/>
  <c r="B534" i="2"/>
  <c r="C508" i="2"/>
  <c r="C108" i="2"/>
  <c r="B185" i="2"/>
  <c r="B564" i="2"/>
  <c r="B579" i="2"/>
  <c r="B583" i="2"/>
  <c r="B528" i="2"/>
  <c r="C676" i="2"/>
  <c r="B161" i="2"/>
  <c r="B430" i="2"/>
  <c r="C259" i="2"/>
  <c r="C542" i="2"/>
  <c r="B640" i="2"/>
  <c r="B77" i="2"/>
  <c r="C265" i="2"/>
  <c r="C300" i="2"/>
  <c r="B548" i="2"/>
  <c r="B614" i="2"/>
  <c r="C500" i="2"/>
  <c r="C77" i="2"/>
  <c r="C149" i="2"/>
  <c r="B672" i="2"/>
  <c r="C172" i="2"/>
  <c r="B633" i="2"/>
  <c r="B434" i="2"/>
  <c r="B456" i="2"/>
  <c r="C383" i="2"/>
  <c r="C379" i="2"/>
  <c r="B500" i="2"/>
  <c r="C566" i="2"/>
  <c r="C522" i="2"/>
  <c r="B703" i="2"/>
  <c r="B265" i="2"/>
  <c r="C29" i="2"/>
  <c r="B375" i="2"/>
  <c r="C474" i="2"/>
  <c r="C595" i="2"/>
  <c r="B670" i="2"/>
  <c r="B383" i="2"/>
  <c r="C452" i="2"/>
  <c r="C548" i="2"/>
  <c r="C571" i="2"/>
  <c r="C348" i="2"/>
  <c r="C561" i="2"/>
  <c r="C433" i="2"/>
  <c r="C482" i="2"/>
  <c r="B509" i="2"/>
  <c r="C416" i="2"/>
  <c r="C447" i="2"/>
  <c r="C545" i="2"/>
  <c r="B27" i="2"/>
  <c r="B452" i="2"/>
  <c r="B704" i="2"/>
  <c r="B561" i="2"/>
  <c r="B384" i="2"/>
  <c r="C213" i="2"/>
  <c r="C681" i="2"/>
  <c r="B48" i="2"/>
  <c r="B388" i="2"/>
  <c r="B347" i="2"/>
  <c r="B566" i="2"/>
  <c r="C134" i="2"/>
  <c r="C354" i="2"/>
  <c r="C48" i="2"/>
  <c r="B220" i="2"/>
  <c r="B671" i="2"/>
  <c r="C37" i="2"/>
  <c r="C563" i="2"/>
  <c r="B484" i="2"/>
  <c r="B562" i="2"/>
  <c r="C511" i="2"/>
  <c r="C478" i="2"/>
  <c r="B442" i="2"/>
  <c r="C258" i="2"/>
  <c r="B341" i="2"/>
  <c r="C189" i="2"/>
  <c r="C53" i="2"/>
  <c r="B636" i="2"/>
  <c r="B669" i="2"/>
  <c r="B447" i="2"/>
  <c r="C701" i="2"/>
  <c r="B479" i="2"/>
  <c r="B151" i="2"/>
  <c r="C502" i="2"/>
  <c r="C633" i="2"/>
  <c r="C659" i="2"/>
  <c r="C613" i="2"/>
  <c r="B496" i="2"/>
  <c r="B333" i="2"/>
  <c r="B149" i="2"/>
  <c r="C509" i="2"/>
  <c r="B682" i="2"/>
  <c r="C627" i="2"/>
  <c r="B241" i="2"/>
  <c r="B486" i="2"/>
  <c r="C702" i="2"/>
  <c r="B155" i="2"/>
  <c r="B85" i="2"/>
  <c r="B485" i="2"/>
  <c r="C638" i="2"/>
  <c r="C32" i="2"/>
  <c r="C564" i="2"/>
  <c r="C579" i="2"/>
  <c r="C477" i="2"/>
  <c r="B343" i="2"/>
  <c r="B372" i="2"/>
  <c r="B104" i="2"/>
  <c r="C437" i="2"/>
  <c r="C191" i="2"/>
  <c r="C228" i="2"/>
  <c r="B131" i="2"/>
  <c r="C39" i="2"/>
  <c r="C222" i="2"/>
  <c r="B39" i="2"/>
  <c r="C365" i="2"/>
  <c r="B417" i="2"/>
  <c r="B53" i="2"/>
  <c r="B676" i="2"/>
  <c r="B448" i="2"/>
  <c r="B519" i="2"/>
  <c r="B439" i="2"/>
  <c r="C551" i="2"/>
  <c r="C577" i="2"/>
  <c r="B515" i="2"/>
  <c r="C496" i="2"/>
  <c r="B620" i="2"/>
  <c r="C495" i="2"/>
  <c r="B416" i="2"/>
  <c r="C214" i="2"/>
  <c r="C704" i="2"/>
  <c r="B638" i="2"/>
  <c r="C448" i="2"/>
  <c r="C487" i="2"/>
  <c r="C488" i="2"/>
  <c r="C513" i="2"/>
  <c r="C644" i="2"/>
  <c r="C343" i="2"/>
  <c r="B172" i="2"/>
  <c r="B189" i="2"/>
  <c r="B348" i="2"/>
  <c r="B492" i="2"/>
  <c r="C385" i="2"/>
  <c r="C608" i="2"/>
  <c r="C492" i="2"/>
  <c r="B610" i="2"/>
  <c r="B522" i="2"/>
  <c r="B324" i="2"/>
  <c r="C268" i="2"/>
  <c r="C210" i="2"/>
  <c r="B465" i="2"/>
  <c r="C617" i="2"/>
  <c r="B203" i="2"/>
  <c r="C483" i="2"/>
  <c r="B212" i="2"/>
  <c r="B221" i="2"/>
  <c r="B571" i="2"/>
  <c r="C430" i="2"/>
  <c r="B25" i="2"/>
  <c r="B283" i="2"/>
  <c r="B379" i="2"/>
  <c r="C636" i="2"/>
  <c r="C332" i="2"/>
  <c r="C673" i="2"/>
  <c r="C366" i="2"/>
  <c r="B119" i="2"/>
  <c r="C614" i="2"/>
  <c r="B535" i="2"/>
  <c r="C432" i="2"/>
  <c r="C411" i="2"/>
  <c r="C544" i="2"/>
  <c r="B312" i="2"/>
  <c r="C312" i="2"/>
  <c r="C491" i="2"/>
  <c r="C388" i="2"/>
  <c r="B702" i="2"/>
  <c r="B268" i="2"/>
  <c r="C703" i="2"/>
  <c r="B627" i="2"/>
  <c r="C283" i="2"/>
  <c r="C27" i="2"/>
  <c r="C484" i="2"/>
  <c r="C640" i="2"/>
  <c r="B644" i="2"/>
  <c r="B453" i="2"/>
  <c r="C370" i="2"/>
  <c r="C221" i="2"/>
  <c r="C628" i="2"/>
  <c r="B29" i="2"/>
  <c r="C671" i="2"/>
  <c r="C25" i="2"/>
  <c r="C672" i="2"/>
  <c r="C85" i="2"/>
  <c r="B577" i="2"/>
  <c r="C445" i="2"/>
  <c r="C151" i="2"/>
  <c r="B701" i="2"/>
  <c r="B565" i="2"/>
  <c r="C686" i="2"/>
  <c r="B488" i="2"/>
  <c r="C699" i="2"/>
  <c r="B567" i="2"/>
  <c r="C414" i="2"/>
  <c r="C456" i="2"/>
  <c r="C121" i="2"/>
  <c r="C185" i="2"/>
  <c r="C384" i="2"/>
  <c r="B681" i="2"/>
  <c r="B593" i="2"/>
  <c r="B41" i="2"/>
  <c r="C596" i="2"/>
  <c r="B542" i="2"/>
  <c r="B121" i="2"/>
  <c r="C168" i="2"/>
  <c r="B370" i="2"/>
  <c r="B175" i="2"/>
  <c r="C534" i="2"/>
  <c r="C593" i="2"/>
  <c r="C581" i="2"/>
  <c r="C155" i="2"/>
  <c r="B595" i="2"/>
  <c r="B291" i="2"/>
  <c r="C670" i="2"/>
  <c r="C510" i="2"/>
  <c r="C535" i="2"/>
  <c r="C493" i="2"/>
  <c r="C635" i="2"/>
  <c r="B56" i="2"/>
  <c r="B433" i="2"/>
  <c r="C161" i="2"/>
  <c r="C554" i="2"/>
  <c r="C79" i="2"/>
  <c r="B222" i="2"/>
  <c r="B480" i="2"/>
  <c r="B570" i="2"/>
  <c r="C583" i="2"/>
  <c r="B656" i="2"/>
  <c r="C375" i="2"/>
  <c r="C434" i="2"/>
  <c r="C570" i="2"/>
  <c r="B554" i="2"/>
  <c r="C649" i="2"/>
  <c r="C668" i="2"/>
  <c r="B663" i="2"/>
  <c r="B675" i="2"/>
  <c r="B580" i="2"/>
  <c r="B653" i="2"/>
  <c r="B599" i="2"/>
  <c r="C667" i="2"/>
  <c r="B597" i="2"/>
  <c r="C598" i="2"/>
  <c r="B679" i="2"/>
  <c r="B572" i="2"/>
  <c r="C645" i="2"/>
  <c r="C647" i="2"/>
  <c r="B667" i="2"/>
  <c r="C663" i="2"/>
  <c r="C666" i="2"/>
  <c r="C580" i="2"/>
  <c r="C680" i="2"/>
  <c r="B664" i="2"/>
  <c r="C575" i="2"/>
  <c r="B261" i="2"/>
  <c r="B660" i="2"/>
  <c r="C573" i="2"/>
  <c r="C664" i="2"/>
  <c r="B680" i="2"/>
  <c r="C600" i="2"/>
  <c r="C553" i="2"/>
  <c r="B647" i="2"/>
  <c r="C402" i="2"/>
  <c r="C261" i="2"/>
  <c r="B598" i="2"/>
  <c r="B683" i="2"/>
  <c r="B462" i="2"/>
  <c r="C658" i="2"/>
  <c r="C576" i="2"/>
  <c r="B573" i="2"/>
  <c r="B651" i="2"/>
  <c r="C675" i="2"/>
  <c r="C679" i="2"/>
  <c r="C651" i="2"/>
  <c r="C648" i="2"/>
  <c r="B668" i="2"/>
  <c r="B600" i="2"/>
  <c r="C572" i="2"/>
  <c r="C660" i="2"/>
  <c r="B665" i="2"/>
  <c r="C597" i="2"/>
  <c r="C653" i="2"/>
  <c r="B530" i="2"/>
  <c r="B648" i="2"/>
  <c r="B463" i="2"/>
  <c r="C599" i="2"/>
  <c r="B658" i="2"/>
  <c r="C665" i="2"/>
  <c r="C683" i="2"/>
  <c r="C530" i="2"/>
  <c r="B666" i="2"/>
  <c r="B575" i="2"/>
  <c r="C462" i="2"/>
  <c r="B553" i="2"/>
  <c r="C463" i="2"/>
  <c r="C684" i="2"/>
  <c r="B402" i="2"/>
  <c r="B684" i="2"/>
  <c r="B576" i="2"/>
  <c r="B146" i="2"/>
  <c r="C146" i="2"/>
  <c r="C687" i="2"/>
  <c r="C251" i="2"/>
  <c r="B689" i="2"/>
  <c r="B251" i="2"/>
  <c r="B690" i="2"/>
  <c r="B687" i="2"/>
  <c r="C690" i="2"/>
  <c r="C689" i="2"/>
  <c r="B181" i="2"/>
  <c r="B308" i="2"/>
  <c r="C308" i="2"/>
  <c r="B355" i="2"/>
  <c r="C431" i="2"/>
  <c r="C355" i="2"/>
  <c r="C181" i="2"/>
  <c r="B431" i="2"/>
  <c r="B57" i="2"/>
  <c r="C57" i="2"/>
  <c r="C160" i="2"/>
  <c r="B160" i="2"/>
  <c r="C229" i="2"/>
  <c r="B229" i="2"/>
  <c r="B235" i="2"/>
  <c r="C235" i="2"/>
  <c r="C46" i="2"/>
  <c r="B46" i="2"/>
  <c r="C72" i="2"/>
  <c r="B72" i="2"/>
  <c r="C517" i="2"/>
  <c r="B301" i="2"/>
  <c r="C240" i="2"/>
  <c r="B315" i="2"/>
  <c r="B329" i="2"/>
  <c r="C376" i="2"/>
  <c r="C329" i="2"/>
  <c r="C264" i="2"/>
  <c r="B295" i="2"/>
  <c r="B380" i="2"/>
  <c r="C568" i="2"/>
  <c r="C153" i="2"/>
  <c r="C454" i="2"/>
  <c r="B272" i="2"/>
  <c r="C424" i="2"/>
  <c r="C380" i="2"/>
  <c r="C93" i="2"/>
  <c r="B624" i="2"/>
  <c r="B163" i="2"/>
  <c r="B263" i="2"/>
  <c r="C263" i="2"/>
  <c r="B376" i="2"/>
  <c r="B358" i="2"/>
  <c r="C624" i="2"/>
  <c r="C358" i="2"/>
  <c r="C272" i="2"/>
  <c r="B441" i="2"/>
  <c r="C472" i="2"/>
  <c r="C315" i="2"/>
  <c r="B568" i="2"/>
  <c r="C257" i="2"/>
  <c r="B231" i="2"/>
  <c r="C301" i="2"/>
  <c r="B93" i="2"/>
  <c r="C255" i="2"/>
  <c r="B122" i="2"/>
  <c r="C122" i="2"/>
  <c r="B153" i="2"/>
  <c r="C218" i="2"/>
  <c r="C377" i="2"/>
  <c r="B472" i="2"/>
  <c r="C403" i="2"/>
  <c r="C231" i="2"/>
  <c r="B454" i="2"/>
  <c r="B403" i="2"/>
  <c r="B424" i="2"/>
  <c r="C295" i="2"/>
  <c r="B255" i="2"/>
  <c r="C163" i="2"/>
  <c r="B257" i="2"/>
  <c r="B218" i="2"/>
  <c r="B240" i="2"/>
  <c r="C441" i="2"/>
  <c r="B42" i="2"/>
  <c r="B377" i="2"/>
  <c r="C317" i="2"/>
  <c r="C42" i="2"/>
  <c r="B317" i="2"/>
  <c r="C182" i="2"/>
  <c r="B202" i="2"/>
  <c r="C501" i="2"/>
  <c r="B182" i="2"/>
  <c r="B501" i="2"/>
  <c r="C202" i="2"/>
  <c r="B209" i="2"/>
  <c r="C209" i="2"/>
  <c r="B425" i="2"/>
  <c r="C685" i="2"/>
  <c r="C615" i="2"/>
  <c r="B626" i="2"/>
  <c r="B539" i="2"/>
  <c r="C443" i="2"/>
  <c r="B443" i="2"/>
  <c r="C539" i="2"/>
  <c r="C425" i="2"/>
  <c r="B685" i="2"/>
  <c r="B697" i="2"/>
  <c r="B615" i="2"/>
  <c r="C626" i="2"/>
  <c r="C697" i="2"/>
  <c r="B107" i="2"/>
  <c r="B531" i="2"/>
  <c r="C140" i="2"/>
  <c r="C555" i="2"/>
  <c r="C107" i="2"/>
  <c r="B607" i="2"/>
  <c r="B498" i="2"/>
  <c r="C521" i="2"/>
  <c r="B499" i="2"/>
  <c r="B555" i="2"/>
  <c r="C254" i="2"/>
  <c r="C531" i="2"/>
  <c r="B150" i="2"/>
  <c r="C607" i="2"/>
  <c r="C150" i="2"/>
  <c r="C498" i="2"/>
  <c r="B521" i="2"/>
  <c r="B140" i="2"/>
  <c r="B254" i="2"/>
  <c r="C499" i="2"/>
  <c r="C274" i="2"/>
  <c r="C604" i="2"/>
  <c r="B497" i="2"/>
  <c r="C654" i="2"/>
  <c r="C698" i="2"/>
  <c r="C605" i="2"/>
  <c r="B410" i="2"/>
  <c r="B178" i="2"/>
  <c r="C506" i="2"/>
  <c r="B678" i="2"/>
  <c r="B688" i="2"/>
  <c r="B266" i="2"/>
  <c r="B604" i="2"/>
  <c r="B274" i="2"/>
  <c r="C266" i="2"/>
  <c r="C585" i="2"/>
  <c r="B422" i="2"/>
  <c r="C178" i="2"/>
  <c r="B547" i="2"/>
  <c r="B698" i="2"/>
  <c r="B243" i="2"/>
  <c r="C420" i="2"/>
  <c r="C677" i="2"/>
  <c r="B605" i="2"/>
  <c r="B420" i="2"/>
  <c r="B506" i="2"/>
  <c r="C410" i="2"/>
  <c r="C422" i="2"/>
  <c r="B390" i="2"/>
  <c r="C655" i="2"/>
  <c r="B292" i="2"/>
  <c r="B654" i="2"/>
  <c r="C237" i="2"/>
  <c r="C688" i="2"/>
  <c r="C547" i="2"/>
  <c r="B237" i="2"/>
  <c r="C678" i="2"/>
  <c r="B655" i="2"/>
  <c r="B481" i="2"/>
  <c r="B412" i="2"/>
  <c r="C603" i="2"/>
  <c r="C390" i="2"/>
  <c r="B361" i="2"/>
  <c r="C243" i="2"/>
  <c r="C88" i="2"/>
  <c r="B603" i="2"/>
  <c r="C361" i="2"/>
  <c r="B585" i="2"/>
  <c r="C481" i="2"/>
  <c r="C497" i="2"/>
  <c r="C292" i="2"/>
  <c r="B88" i="2"/>
  <c r="B677" i="2"/>
  <c r="C412" i="2"/>
  <c r="V510" i="2" l="1"/>
  <c r="AV331" i="2"/>
  <c r="W81" i="2"/>
  <c r="W602" i="2"/>
  <c r="V640" i="2"/>
  <c r="AV202" i="2"/>
  <c r="V255" i="2"/>
  <c r="V115" i="2"/>
  <c r="V470" i="2"/>
  <c r="V305" i="2"/>
  <c r="V583" i="2"/>
  <c r="W407" i="2"/>
  <c r="AV122" i="2"/>
  <c r="AV339" i="2"/>
  <c r="AV402" i="2"/>
  <c r="AV518" i="2"/>
  <c r="V464" i="2"/>
  <c r="AV531" i="2"/>
  <c r="W484" i="2"/>
  <c r="AV14" i="2"/>
  <c r="V620" i="2"/>
  <c r="V15" i="2"/>
  <c r="AV382" i="2"/>
  <c r="V297" i="2"/>
  <c r="AV513" i="2"/>
  <c r="AV683" i="2"/>
  <c r="V174" i="2"/>
  <c r="AV682" i="2"/>
  <c r="V283" i="2"/>
  <c r="W320" i="2"/>
  <c r="V603" i="2"/>
  <c r="AV581" i="2"/>
  <c r="AV609" i="2"/>
  <c r="V336" i="2"/>
  <c r="W642" i="2"/>
  <c r="V666" i="2"/>
  <c r="W429" i="2"/>
  <c r="AV150" i="2"/>
  <c r="V272" i="2"/>
  <c r="AV294" i="2"/>
  <c r="W294" i="2"/>
  <c r="V294" i="2"/>
  <c r="W417" i="2"/>
  <c r="V417" i="2"/>
  <c r="AV417" i="2"/>
  <c r="W336" i="2"/>
  <c r="AV197" i="2"/>
  <c r="W197" i="2"/>
  <c r="V197" i="2"/>
  <c r="W331" i="2"/>
  <c r="AV283" i="2"/>
  <c r="W86" i="2"/>
  <c r="AV86" i="2"/>
  <c r="V86" i="2"/>
  <c r="W640" i="2"/>
  <c r="V440" i="2"/>
  <c r="AV440" i="2"/>
  <c r="W440" i="2"/>
  <c r="W255" i="2"/>
  <c r="W115" i="2"/>
  <c r="V450" i="2"/>
  <c r="W450" i="2"/>
  <c r="AV450" i="2"/>
  <c r="E247" i="2"/>
  <c r="AV398" i="2"/>
  <c r="W398" i="2"/>
  <c r="V398" i="2"/>
  <c r="W518" i="2"/>
  <c r="W59" i="2"/>
  <c r="V59" i="2"/>
  <c r="AV59" i="2"/>
  <c r="V484" i="2"/>
  <c r="W644" i="2"/>
  <c r="AV644" i="2"/>
  <c r="V644" i="2"/>
  <c r="W15" i="2"/>
  <c r="V581" i="2"/>
  <c r="V320" i="2"/>
  <c r="W603" i="2"/>
  <c r="AV140" i="2"/>
  <c r="W140" i="2"/>
  <c r="V140" i="2"/>
  <c r="AV429" i="2"/>
  <c r="W150" i="2"/>
  <c r="V573" i="2"/>
  <c r="AV573" i="2"/>
  <c r="W573" i="2"/>
  <c r="AV305" i="2"/>
  <c r="V513" i="2"/>
  <c r="W229" i="2"/>
  <c r="V229" i="2"/>
  <c r="AV229" i="2"/>
  <c r="V683" i="2"/>
  <c r="AV583" i="2"/>
  <c r="W679" i="2"/>
  <c r="V679" i="2"/>
  <c r="AV679" i="2"/>
  <c r="AV266" i="2"/>
  <c r="W266" i="2"/>
  <c r="V266" i="2"/>
  <c r="W510" i="2"/>
  <c r="V122" i="2"/>
  <c r="W682" i="2" l="1"/>
  <c r="W513" i="2"/>
  <c r="E513" i="2" s="1"/>
  <c r="V429" i="2"/>
  <c r="E429" i="2" s="1"/>
  <c r="AV15" i="2"/>
  <c r="V602" i="2"/>
  <c r="E602" i="2" s="1"/>
  <c r="AV510" i="2"/>
  <c r="AV407" i="2"/>
  <c r="W305" i="2"/>
  <c r="E305" i="2" s="1"/>
  <c r="AV603" i="2"/>
  <c r="AV484" i="2"/>
  <c r="V518" i="2"/>
  <c r="E518" i="2" s="1"/>
  <c r="AV297" i="2"/>
  <c r="V531" i="2"/>
  <c r="W202" i="2"/>
  <c r="AV666" i="2"/>
  <c r="W609" i="2"/>
  <c r="AV174" i="2"/>
  <c r="W272" i="2"/>
  <c r="E272" i="2" s="1"/>
  <c r="W620" i="2"/>
  <c r="E620" i="2" s="1"/>
  <c r="W339" i="2"/>
  <c r="W470" i="2"/>
  <c r="E470" i="2" s="1"/>
  <c r="AV81" i="2"/>
  <c r="W402" i="2"/>
  <c r="V609" i="2"/>
  <c r="E609" i="2" s="1"/>
  <c r="V407" i="2"/>
  <c r="E407" i="2" s="1"/>
  <c r="W174" i="2"/>
  <c r="E174" i="2" s="1"/>
  <c r="W666" i="2"/>
  <c r="E666" i="2" s="1"/>
  <c r="AV320" i="2"/>
  <c r="V402" i="2"/>
  <c r="W297" i="2"/>
  <c r="E297" i="2" s="1"/>
  <c r="AV620" i="2"/>
  <c r="W531" i="2"/>
  <c r="AV470" i="2"/>
  <c r="V202" i="2"/>
  <c r="E202" i="2" s="1"/>
  <c r="V81" i="2"/>
  <c r="E81" i="2" s="1"/>
  <c r="AV272" i="2"/>
  <c r="AV336" i="2"/>
  <c r="V642" i="2"/>
  <c r="E642" i="2" s="1"/>
  <c r="V382" i="2"/>
  <c r="AV640" i="2"/>
  <c r="W283" i="2"/>
  <c r="E283" i="2" s="1"/>
  <c r="V682" i="2"/>
  <c r="W122" i="2"/>
  <c r="E122" i="2" s="1"/>
  <c r="W583" i="2"/>
  <c r="E583" i="2" s="1"/>
  <c r="W683" i="2"/>
  <c r="E683" i="2" s="1"/>
  <c r="AV642" i="2"/>
  <c r="W581" i="2"/>
  <c r="E581" i="2" s="1"/>
  <c r="W382" i="2"/>
  <c r="W14" i="2"/>
  <c r="AV464" i="2"/>
  <c r="V339" i="2"/>
  <c r="AV115" i="2"/>
  <c r="AV255" i="2"/>
  <c r="AV602" i="2"/>
  <c r="V331" i="2"/>
  <c r="E331" i="2" s="1"/>
  <c r="V150" i="2"/>
  <c r="E150" i="2" s="1"/>
  <c r="V14" i="2"/>
  <c r="W464" i="2"/>
  <c r="E464" i="2" s="1"/>
  <c r="E86" i="2"/>
  <c r="E603" i="2"/>
  <c r="E320" i="2"/>
  <c r="E510" i="2"/>
  <c r="E229" i="2"/>
  <c r="E398" i="2"/>
  <c r="E640" i="2"/>
  <c r="W562" i="2"/>
  <c r="V562" i="2"/>
  <c r="AV562" i="2"/>
  <c r="V578" i="2"/>
  <c r="W578" i="2"/>
  <c r="AV578" i="2"/>
  <c r="W577" i="2"/>
  <c r="V577" i="2"/>
  <c r="AV577" i="2"/>
  <c r="E115" i="2"/>
  <c r="E197" i="2"/>
  <c r="E294" i="2"/>
  <c r="W143" i="2"/>
  <c r="V143" i="2"/>
  <c r="AV143" i="2"/>
  <c r="AV598" i="2"/>
  <c r="W598" i="2"/>
  <c r="V598" i="2"/>
  <c r="E266" i="2"/>
  <c r="E679" i="2"/>
  <c r="E255" i="2"/>
  <c r="AV579" i="2"/>
  <c r="V579" i="2"/>
  <c r="W579" i="2"/>
  <c r="AV167" i="2"/>
  <c r="W167" i="2"/>
  <c r="V167" i="2"/>
  <c r="AV201" i="2"/>
  <c r="W201" i="2"/>
  <c r="V201" i="2"/>
  <c r="AV213" i="2"/>
  <c r="V213" i="2"/>
  <c r="W213" i="2"/>
  <c r="W521" i="2"/>
  <c r="V521" i="2"/>
  <c r="AV521" i="2"/>
  <c r="V231" i="2"/>
  <c r="W231" i="2"/>
  <c r="AV231" i="2"/>
  <c r="W219" i="2"/>
  <c r="AV219" i="2"/>
  <c r="V219" i="2"/>
  <c r="V540" i="2"/>
  <c r="W540" i="2"/>
  <c r="AV540" i="2"/>
  <c r="V686" i="2"/>
  <c r="W686" i="2"/>
  <c r="AV686" i="2"/>
  <c r="AV154" i="2"/>
  <c r="W154" i="2"/>
  <c r="V154" i="2"/>
  <c r="W54" i="2"/>
  <c r="V54" i="2"/>
  <c r="AV54" i="2"/>
  <c r="V298" i="2"/>
  <c r="W298" i="2"/>
  <c r="AV298" i="2"/>
  <c r="V118" i="2"/>
  <c r="AV118" i="2"/>
  <c r="W118" i="2"/>
  <c r="W684" i="2"/>
  <c r="AV684" i="2"/>
  <c r="V684" i="2"/>
  <c r="V175" i="2"/>
  <c r="AV175" i="2"/>
  <c r="W175" i="2"/>
  <c r="V543" i="2"/>
  <c r="W543" i="2"/>
  <c r="AV543" i="2"/>
  <c r="W9" i="2"/>
  <c r="V9" i="2"/>
  <c r="AV9" i="2"/>
  <c r="W56" i="2"/>
  <c r="V56" i="2"/>
  <c r="AV56" i="2"/>
  <c r="W560" i="2"/>
  <c r="AV560" i="2"/>
  <c r="V560" i="2"/>
  <c r="V597" i="2"/>
  <c r="W597" i="2"/>
  <c r="AV597" i="2"/>
  <c r="AV46" i="2"/>
  <c r="V46" i="2"/>
  <c r="W46" i="2"/>
  <c r="AV551" i="2"/>
  <c r="V551" i="2"/>
  <c r="W551" i="2"/>
  <c r="AV11" i="2"/>
  <c r="W11" i="2"/>
  <c r="V11" i="2"/>
  <c r="W434" i="2"/>
  <c r="AV434" i="2"/>
  <c r="V434" i="2"/>
  <c r="W366" i="2"/>
  <c r="AV366" i="2"/>
  <c r="V366" i="2"/>
  <c r="V249" i="2"/>
  <c r="W249" i="2"/>
  <c r="AV249" i="2"/>
  <c r="W61" i="2"/>
  <c r="V61" i="2"/>
  <c r="AV61" i="2"/>
  <c r="AV480" i="2"/>
  <c r="W480" i="2"/>
  <c r="V480" i="2"/>
  <c r="W364" i="2"/>
  <c r="AV364" i="2"/>
  <c r="V364" i="2"/>
  <c r="AV27" i="2"/>
  <c r="W27" i="2"/>
  <c r="V27" i="2"/>
  <c r="W221" i="2"/>
  <c r="V221" i="2"/>
  <c r="AV221" i="2"/>
  <c r="W446" i="2"/>
  <c r="AV446" i="2"/>
  <c r="V446" i="2"/>
  <c r="V667" i="2"/>
  <c r="W667" i="2"/>
  <c r="AV667" i="2"/>
  <c r="V238" i="2"/>
  <c r="AV238" i="2"/>
  <c r="W238" i="2"/>
  <c r="AV180" i="2"/>
  <c r="V180" i="2"/>
  <c r="W180" i="2"/>
  <c r="V614" i="2"/>
  <c r="W614" i="2"/>
  <c r="AV614" i="2"/>
  <c r="W291" i="2"/>
  <c r="AV291" i="2"/>
  <c r="V291" i="2"/>
  <c r="V22" i="2"/>
  <c r="W22" i="2"/>
  <c r="AV22" i="2"/>
  <c r="AV351" i="2"/>
  <c r="W351" i="2"/>
  <c r="V351" i="2"/>
  <c r="V228" i="2"/>
  <c r="W228" i="2"/>
  <c r="AV228" i="2"/>
  <c r="V385" i="2"/>
  <c r="W385" i="2"/>
  <c r="AV385" i="2"/>
  <c r="V319" i="2"/>
  <c r="W319" i="2"/>
  <c r="AV319" i="2"/>
  <c r="V449" i="2"/>
  <c r="W449" i="2"/>
  <c r="AV449" i="2"/>
  <c r="W631" i="2"/>
  <c r="AV631" i="2"/>
  <c r="V631" i="2"/>
  <c r="V263" i="2"/>
  <c r="W263" i="2"/>
  <c r="AV263" i="2"/>
  <c r="W487" i="2"/>
  <c r="V487" i="2"/>
  <c r="AV487" i="2"/>
  <c r="AV696" i="2"/>
  <c r="V696" i="2"/>
  <c r="W696" i="2"/>
  <c r="V587" i="2"/>
  <c r="AV587" i="2"/>
  <c r="W587" i="2"/>
  <c r="AV60" i="2"/>
  <c r="W60" i="2"/>
  <c r="V60" i="2"/>
  <c r="AV379" i="2"/>
  <c r="V379" i="2"/>
  <c r="W379" i="2"/>
  <c r="V421" i="2"/>
  <c r="W421" i="2"/>
  <c r="AV421" i="2"/>
  <c r="AV78" i="2"/>
  <c r="V78" i="2"/>
  <c r="W78" i="2"/>
  <c r="AV483" i="2"/>
  <c r="V483" i="2"/>
  <c r="W483" i="2"/>
  <c r="AV633" i="2"/>
  <c r="W633" i="2"/>
  <c r="V633" i="2"/>
  <c r="V636" i="2"/>
  <c r="AV636" i="2"/>
  <c r="W636" i="2"/>
  <c r="W324" i="2"/>
  <c r="AV324" i="2"/>
  <c r="V324" i="2"/>
  <c r="W673" i="2"/>
  <c r="V673" i="2"/>
  <c r="AV673" i="2"/>
  <c r="AV435" i="2"/>
  <c r="V435" i="2"/>
  <c r="W435" i="2"/>
  <c r="W268" i="2"/>
  <c r="AV268" i="2"/>
  <c r="V268" i="2"/>
  <c r="AV74" i="2"/>
  <c r="V74" i="2"/>
  <c r="W74" i="2"/>
  <c r="AV166" i="2"/>
  <c r="W166" i="2"/>
  <c r="V166" i="2"/>
  <c r="W616" i="2"/>
  <c r="V616" i="2"/>
  <c r="AV616" i="2"/>
  <c r="AV111" i="2"/>
  <c r="V111" i="2"/>
  <c r="W111" i="2"/>
  <c r="V299" i="2"/>
  <c r="AV299" i="2"/>
  <c r="W299" i="2"/>
  <c r="W422" i="2"/>
  <c r="AV422" i="2"/>
  <c r="V422" i="2"/>
  <c r="V691" i="2"/>
  <c r="AV691" i="2"/>
  <c r="W691" i="2"/>
  <c r="V142" i="2"/>
  <c r="W142" i="2"/>
  <c r="AV142" i="2"/>
  <c r="V661" i="2"/>
  <c r="AV661" i="2"/>
  <c r="W661" i="2"/>
  <c r="AV656" i="2"/>
  <c r="V656" i="2"/>
  <c r="W656" i="2"/>
  <c r="V144" i="2"/>
  <c r="AV144" i="2"/>
  <c r="W144" i="2"/>
  <c r="V217" i="2"/>
  <c r="AV217" i="2"/>
  <c r="W217" i="2"/>
  <c r="AV127" i="2"/>
  <c r="W127" i="2"/>
  <c r="V127" i="2"/>
  <c r="V169" i="2"/>
  <c r="AV169" i="2"/>
  <c r="W169" i="2"/>
  <c r="W117" i="2"/>
  <c r="V117" i="2"/>
  <c r="AV117" i="2"/>
  <c r="V427" i="2"/>
  <c r="AV427" i="2"/>
  <c r="W427" i="2"/>
  <c r="W413" i="2"/>
  <c r="AV413" i="2"/>
  <c r="V413" i="2"/>
  <c r="AV601" i="2"/>
  <c r="W601" i="2"/>
  <c r="V601" i="2"/>
  <c r="AV475" i="2"/>
  <c r="V475" i="2"/>
  <c r="W475" i="2"/>
  <c r="V629" i="2"/>
  <c r="AV629" i="2"/>
  <c r="W629" i="2"/>
  <c r="V51" i="2"/>
  <c r="AV51" i="2"/>
  <c r="W51" i="2"/>
  <c r="W436" i="2"/>
  <c r="AV436" i="2"/>
  <c r="V436" i="2"/>
  <c r="V701" i="2"/>
  <c r="W701" i="2"/>
  <c r="AV701" i="2"/>
  <c r="V69" i="2"/>
  <c r="W69" i="2"/>
  <c r="AV69" i="2"/>
  <c r="W178" i="2"/>
  <c r="AV178" i="2"/>
  <c r="V178" i="2"/>
  <c r="W607" i="2"/>
  <c r="V607" i="2"/>
  <c r="AV607" i="2"/>
  <c r="AV145" i="2"/>
  <c r="W145" i="2"/>
  <c r="V145" i="2"/>
  <c r="W396" i="2"/>
  <c r="AV396" i="2"/>
  <c r="V396" i="2"/>
  <c r="W33" i="2"/>
  <c r="V33" i="2"/>
  <c r="AV33" i="2"/>
  <c r="V641" i="2"/>
  <c r="W641" i="2"/>
  <c r="AV641" i="2"/>
  <c r="AV311" i="2"/>
  <c r="V311" i="2"/>
  <c r="W311" i="2"/>
  <c r="V52" i="2"/>
  <c r="AV52" i="2"/>
  <c r="W52" i="2"/>
  <c r="V332" i="2"/>
  <c r="W332" i="2"/>
  <c r="AV332" i="2"/>
  <c r="AV165" i="2"/>
  <c r="W165" i="2"/>
  <c r="V165" i="2"/>
  <c r="W244" i="2"/>
  <c r="AV244" i="2"/>
  <c r="V244" i="2"/>
  <c r="AV260" i="2"/>
  <c r="V260" i="2"/>
  <c r="W260" i="2"/>
  <c r="AV612" i="2"/>
  <c r="V612" i="2"/>
  <c r="W612" i="2"/>
  <c r="AV67" i="2"/>
  <c r="W67" i="2"/>
  <c r="V67" i="2"/>
  <c r="V563" i="2"/>
  <c r="AV563" i="2"/>
  <c r="W563" i="2"/>
  <c r="AV134" i="2"/>
  <c r="W134" i="2"/>
  <c r="V134" i="2"/>
  <c r="V397" i="2"/>
  <c r="AV397" i="2"/>
  <c r="W397" i="2"/>
  <c r="AV463" i="2"/>
  <c r="W463" i="2"/>
  <c r="V463" i="2"/>
  <c r="V227" i="2"/>
  <c r="AV227" i="2"/>
  <c r="W227" i="2"/>
  <c r="W622" i="2"/>
  <c r="V622" i="2"/>
  <c r="AV622" i="2"/>
  <c r="W643" i="2"/>
  <c r="V643" i="2"/>
  <c r="AV643" i="2"/>
  <c r="W467" i="2"/>
  <c r="V467" i="2"/>
  <c r="AV467" i="2"/>
  <c r="AV468" i="2"/>
  <c r="V468" i="2"/>
  <c r="W468" i="2"/>
  <c r="AV146" i="2"/>
  <c r="V146" i="2"/>
  <c r="W146" i="2"/>
  <c r="V687" i="2"/>
  <c r="W687" i="2"/>
  <c r="AV687" i="2"/>
  <c r="V553" i="2"/>
  <c r="AV553" i="2"/>
  <c r="W553" i="2"/>
  <c r="W634" i="2"/>
  <c r="V634" i="2"/>
  <c r="AV634" i="2"/>
  <c r="V35" i="2"/>
  <c r="AV35" i="2"/>
  <c r="W35" i="2"/>
  <c r="V703" i="2"/>
  <c r="AV703" i="2"/>
  <c r="W703" i="2"/>
  <c r="AV209" i="2"/>
  <c r="W209" i="2"/>
  <c r="V209" i="2"/>
  <c r="V234" i="2"/>
  <c r="W234" i="2"/>
  <c r="AV234" i="2"/>
  <c r="V37" i="2"/>
  <c r="AV37" i="2"/>
  <c r="W37" i="2"/>
  <c r="W136" i="2"/>
  <c r="AV136" i="2"/>
  <c r="V136" i="2"/>
  <c r="V171" i="2"/>
  <c r="AV171" i="2"/>
  <c r="W171" i="2"/>
  <c r="W71" i="2"/>
  <c r="AV71" i="2"/>
  <c r="V71" i="2"/>
  <c r="AV599" i="2"/>
  <c r="V599" i="2"/>
  <c r="W599" i="2"/>
  <c r="W604" i="2"/>
  <c r="V604" i="2"/>
  <c r="AV604" i="2"/>
  <c r="W458" i="2"/>
  <c r="AV458" i="2"/>
  <c r="V458" i="2"/>
  <c r="V533" i="2"/>
  <c r="W533" i="2"/>
  <c r="AV533" i="2"/>
  <c r="W588" i="2"/>
  <c r="AV588" i="2"/>
  <c r="V588" i="2"/>
  <c r="V309" i="2"/>
  <c r="AV309" i="2"/>
  <c r="W309" i="2"/>
  <c r="V214" i="2"/>
  <c r="AV214" i="2"/>
  <c r="W214" i="2"/>
  <c r="AV695" i="2"/>
  <c r="V695" i="2"/>
  <c r="W695" i="2"/>
  <c r="V121" i="2"/>
  <c r="AV121" i="2"/>
  <c r="W121" i="2"/>
  <c r="AV128" i="2"/>
  <c r="V128" i="2"/>
  <c r="W128" i="2"/>
  <c r="V31" i="2"/>
  <c r="W31" i="2"/>
  <c r="AV31" i="2"/>
  <c r="AV354" i="2"/>
  <c r="V354" i="2"/>
  <c r="W354" i="2"/>
  <c r="W503" i="2"/>
  <c r="V503" i="2"/>
  <c r="AV503" i="2"/>
  <c r="AV428" i="2"/>
  <c r="W428" i="2"/>
  <c r="V428" i="2"/>
  <c r="V48" i="2"/>
  <c r="W48" i="2"/>
  <c r="AV48" i="2"/>
  <c r="AV509" i="2"/>
  <c r="W509" i="2"/>
  <c r="V509" i="2"/>
  <c r="W357" i="2"/>
  <c r="AV357" i="2"/>
  <c r="V357" i="2"/>
  <c r="W606" i="2"/>
  <c r="AV606" i="2"/>
  <c r="V606" i="2"/>
  <c r="AV386" i="2"/>
  <c r="V386" i="2"/>
  <c r="W386" i="2"/>
  <c r="V347" i="2"/>
  <c r="W347" i="2"/>
  <c r="AV347" i="2"/>
  <c r="AV454" i="2"/>
  <c r="W454" i="2"/>
  <c r="V454" i="2"/>
  <c r="V625" i="2"/>
  <c r="W625" i="2"/>
  <c r="AV625" i="2"/>
  <c r="W404" i="2"/>
  <c r="V404" i="2"/>
  <c r="AV404" i="2"/>
  <c r="V99" i="2"/>
  <c r="W99" i="2"/>
  <c r="AV99" i="2"/>
  <c r="AV205" i="2"/>
  <c r="V205" i="2"/>
  <c r="W205" i="2"/>
  <c r="AV499" i="2"/>
  <c r="V499" i="2"/>
  <c r="W499" i="2"/>
  <c r="V184" i="2"/>
  <c r="W184" i="2"/>
  <c r="AV184" i="2"/>
  <c r="V72" i="2"/>
  <c r="W72" i="2"/>
  <c r="AV72" i="2"/>
  <c r="W424" i="2"/>
  <c r="V424" i="2"/>
  <c r="AV424" i="2"/>
  <c r="V139" i="2"/>
  <c r="AV139" i="2"/>
  <c r="W139" i="2"/>
  <c r="W565" i="2"/>
  <c r="V565" i="2"/>
  <c r="AV565" i="2"/>
  <c r="AV453" i="2"/>
  <c r="W453" i="2"/>
  <c r="V453" i="2"/>
  <c r="W548" i="2"/>
  <c r="V548" i="2"/>
  <c r="AV548" i="2"/>
  <c r="W273" i="2"/>
  <c r="V273" i="2"/>
  <c r="AV273" i="2"/>
  <c r="AV147" i="2"/>
  <c r="V147" i="2"/>
  <c r="W147" i="2"/>
  <c r="V632" i="2"/>
  <c r="W632" i="2"/>
  <c r="AV632" i="2"/>
  <c r="V341" i="2"/>
  <c r="W341" i="2"/>
  <c r="AV341" i="2"/>
  <c r="W264" i="2"/>
  <c r="V264" i="2"/>
  <c r="AV264" i="2"/>
  <c r="V529" i="2"/>
  <c r="W529" i="2"/>
  <c r="AV529" i="2"/>
  <c r="W265" i="2"/>
  <c r="AV265" i="2"/>
  <c r="V265" i="2"/>
  <c r="V203" i="2"/>
  <c r="AV203" i="2"/>
  <c r="W203" i="2"/>
  <c r="W441" i="2"/>
  <c r="AV441" i="2"/>
  <c r="V441" i="2"/>
  <c r="V504" i="2"/>
  <c r="AV504" i="2"/>
  <c r="W504" i="2"/>
  <c r="W619" i="2"/>
  <c r="AV619" i="2"/>
  <c r="V619" i="2"/>
  <c r="W57" i="2"/>
  <c r="V57" i="2"/>
  <c r="AV57" i="2"/>
  <c r="AV393" i="2"/>
  <c r="W393" i="2"/>
  <c r="V393" i="2"/>
  <c r="V479" i="2"/>
  <c r="AV479" i="2"/>
  <c r="W479" i="2"/>
  <c r="V275" i="2"/>
  <c r="W275" i="2"/>
  <c r="AV275" i="2"/>
  <c r="W182" i="2"/>
  <c r="V182" i="2"/>
  <c r="AV182" i="2"/>
  <c r="W391" i="2"/>
  <c r="V391" i="2"/>
  <c r="AV391" i="2"/>
  <c r="AV621" i="2"/>
  <c r="V621" i="2"/>
  <c r="W621" i="2"/>
  <c r="AV277" i="2"/>
  <c r="W277" i="2"/>
  <c r="V277" i="2"/>
  <c r="AV495" i="2"/>
  <c r="V495" i="2"/>
  <c r="W495" i="2"/>
  <c r="W637" i="2"/>
  <c r="V637" i="2"/>
  <c r="AV637" i="2"/>
  <c r="W476" i="2"/>
  <c r="AV476" i="2"/>
  <c r="V476" i="2"/>
  <c r="W412" i="2"/>
  <c r="V412" i="2"/>
  <c r="AV412" i="2"/>
  <c r="AV630" i="2"/>
  <c r="V630" i="2"/>
  <c r="W630" i="2"/>
  <c r="AV65" i="2"/>
  <c r="W65" i="2"/>
  <c r="V65" i="2"/>
  <c r="W251" i="2"/>
  <c r="AV251" i="2"/>
  <c r="V251" i="2"/>
  <c r="W66" i="2"/>
  <c r="V66" i="2"/>
  <c r="AV66" i="2"/>
  <c r="W306" i="2"/>
  <c r="AV306" i="2"/>
  <c r="V306" i="2"/>
  <c r="V590" i="2"/>
  <c r="W590" i="2"/>
  <c r="AV590" i="2"/>
  <c r="AV333" i="2"/>
  <c r="V333" i="2"/>
  <c r="W333" i="2"/>
  <c r="AV254" i="2"/>
  <c r="W254" i="2"/>
  <c r="V254" i="2"/>
  <c r="V409" i="2"/>
  <c r="AV409" i="2"/>
  <c r="W409" i="2"/>
  <c r="W471" i="2"/>
  <c r="V471" i="2"/>
  <c r="AV471" i="2"/>
  <c r="W651" i="2"/>
  <c r="AV651" i="2"/>
  <c r="V651" i="2"/>
  <c r="V650" i="2"/>
  <c r="AV650" i="2"/>
  <c r="W650" i="2"/>
  <c r="V289" i="2"/>
  <c r="AV289" i="2"/>
  <c r="W289" i="2"/>
  <c r="W387" i="2"/>
  <c r="AV387" i="2"/>
  <c r="V387" i="2"/>
  <c r="AV452" i="2"/>
  <c r="W452" i="2"/>
  <c r="V452" i="2"/>
  <c r="AV226" i="2"/>
  <c r="V226" i="2"/>
  <c r="W226" i="2"/>
  <c r="W356" i="2"/>
  <c r="AV356" i="2"/>
  <c r="V356" i="2"/>
  <c r="AV472" i="2"/>
  <c r="V472" i="2"/>
  <c r="W472" i="2"/>
  <c r="W586" i="2"/>
  <c r="AV586" i="2"/>
  <c r="V586" i="2"/>
  <c r="AV135" i="2"/>
  <c r="W135" i="2"/>
  <c r="V135" i="2"/>
  <c r="V216" i="2"/>
  <c r="W216" i="2"/>
  <c r="AV216" i="2"/>
  <c r="AV624" i="2"/>
  <c r="W624" i="2"/>
  <c r="V624" i="2"/>
  <c r="W375" i="2"/>
  <c r="V375" i="2"/>
  <c r="AV375" i="2"/>
  <c r="W514" i="2"/>
  <c r="V514" i="2"/>
  <c r="AV514" i="2"/>
  <c r="W124" i="2"/>
  <c r="AV124" i="2"/>
  <c r="V124" i="2"/>
  <c r="V408" i="2"/>
  <c r="AV408" i="2"/>
  <c r="W408" i="2"/>
  <c r="W105" i="2"/>
  <c r="AV105" i="2"/>
  <c r="V105" i="2"/>
  <c r="W488" i="2"/>
  <c r="AV488" i="2"/>
  <c r="V488" i="2"/>
  <c r="AV95" i="2"/>
  <c r="W95" i="2"/>
  <c r="V95" i="2"/>
  <c r="W658" i="2"/>
  <c r="V658" i="2"/>
  <c r="AV658" i="2"/>
  <c r="W326" i="2"/>
  <c r="AV326" i="2"/>
  <c r="V326" i="2"/>
  <c r="AV652" i="2"/>
  <c r="V652" i="2"/>
  <c r="W652" i="2"/>
  <c r="W195" i="2"/>
  <c r="V195" i="2"/>
  <c r="AV195" i="2"/>
  <c r="W702" i="2"/>
  <c r="V702" i="2"/>
  <c r="AV702" i="2"/>
  <c r="W92" i="2"/>
  <c r="AV92" i="2"/>
  <c r="V92" i="2"/>
  <c r="V267" i="2"/>
  <c r="W267" i="2"/>
  <c r="AV267" i="2"/>
  <c r="AV526" i="2"/>
  <c r="W526" i="2"/>
  <c r="V526" i="2"/>
  <c r="W401" i="2"/>
  <c r="V401" i="2"/>
  <c r="AV401" i="2"/>
  <c r="W528" i="2"/>
  <c r="V528" i="2"/>
  <c r="AV528" i="2"/>
  <c r="V414" i="2"/>
  <c r="W414" i="2"/>
  <c r="AV414" i="2"/>
  <c r="V451" i="2"/>
  <c r="W451" i="2"/>
  <c r="AV451" i="2"/>
  <c r="W153" i="2"/>
  <c r="V153" i="2"/>
  <c r="AV153" i="2"/>
  <c r="W377" i="2"/>
  <c r="V377" i="2"/>
  <c r="AV377" i="2"/>
  <c r="W536" i="2"/>
  <c r="V536" i="2"/>
  <c r="AV536" i="2"/>
  <c r="AV39" i="2"/>
  <c r="W39" i="2"/>
  <c r="V39" i="2"/>
  <c r="W591" i="2"/>
  <c r="V591" i="2"/>
  <c r="AV591" i="2"/>
  <c r="W507" i="2"/>
  <c r="V507" i="2"/>
  <c r="AV507" i="2"/>
  <c r="AV670" i="2"/>
  <c r="V670" i="2"/>
  <c r="W670" i="2"/>
  <c r="W222" i="2"/>
  <c r="AV222" i="2"/>
  <c r="V222" i="2"/>
  <c r="V53" i="2"/>
  <c r="W53" i="2"/>
  <c r="AV53" i="2"/>
  <c r="W253" i="2"/>
  <c r="AV253" i="2"/>
  <c r="V253" i="2"/>
  <c r="V519" i="2"/>
  <c r="W519" i="2"/>
  <c r="AV519" i="2"/>
  <c r="AV511" i="2"/>
  <c r="V511" i="2"/>
  <c r="W511" i="2"/>
  <c r="V360" i="2"/>
  <c r="AV360" i="2"/>
  <c r="W360" i="2"/>
  <c r="W93" i="2"/>
  <c r="V93" i="2"/>
  <c r="AV93" i="2"/>
  <c r="W527" i="2"/>
  <c r="AV527" i="2"/>
  <c r="V527" i="2"/>
  <c r="W497" i="2"/>
  <c r="V497" i="2"/>
  <c r="AV497" i="2"/>
  <c r="V89" i="2"/>
  <c r="W89" i="2"/>
  <c r="AV89" i="2"/>
  <c r="V358" i="2"/>
  <c r="AV358" i="2"/>
  <c r="W358" i="2"/>
  <c r="V411" i="2"/>
  <c r="AV411" i="2"/>
  <c r="W411" i="2"/>
  <c r="AV574" i="2"/>
  <c r="W574" i="2"/>
  <c r="V574" i="2"/>
  <c r="W292" i="2"/>
  <c r="V292" i="2"/>
  <c r="AV292" i="2"/>
  <c r="W557" i="2"/>
  <c r="V557" i="2"/>
  <c r="AV557" i="2"/>
  <c r="AV690" i="2"/>
  <c r="V690" i="2"/>
  <c r="W690" i="2"/>
  <c r="E15" i="2"/>
  <c r="AV189" i="2"/>
  <c r="V189" i="2"/>
  <c r="W189" i="2"/>
  <c r="AV617" i="2"/>
  <c r="V617" i="2"/>
  <c r="W617" i="2"/>
  <c r="AV75" i="2"/>
  <c r="W75" i="2"/>
  <c r="V75" i="2"/>
  <c r="W430" i="2"/>
  <c r="V430" i="2"/>
  <c r="AV430" i="2"/>
  <c r="AV68" i="2"/>
  <c r="W68" i="2"/>
  <c r="V68" i="2"/>
  <c r="V179" i="2"/>
  <c r="W179" i="2"/>
  <c r="AV179" i="2"/>
  <c r="W534" i="2"/>
  <c r="V534" i="2"/>
  <c r="AV534" i="2"/>
  <c r="W668" i="2"/>
  <c r="V668" i="2"/>
  <c r="AV668" i="2"/>
  <c r="AV261" i="2"/>
  <c r="W261" i="2"/>
  <c r="V261" i="2"/>
  <c r="AV675" i="2"/>
  <c r="W675" i="2"/>
  <c r="V675" i="2"/>
  <c r="AV580" i="2"/>
  <c r="W580" i="2"/>
  <c r="V580" i="2"/>
  <c r="V26" i="2"/>
  <c r="W26" i="2"/>
  <c r="AV26" i="2"/>
  <c r="AV193" i="2"/>
  <c r="W193" i="2"/>
  <c r="V193" i="2"/>
  <c r="W410" i="2"/>
  <c r="V410" i="2"/>
  <c r="AV410" i="2"/>
  <c r="V107" i="2"/>
  <c r="W107" i="2"/>
  <c r="AV107" i="2"/>
  <c r="V689" i="2"/>
  <c r="W689" i="2"/>
  <c r="AV689" i="2"/>
  <c r="W522" i="2"/>
  <c r="AV522" i="2"/>
  <c r="V522" i="2"/>
  <c r="W181" i="2"/>
  <c r="V181" i="2"/>
  <c r="AV181" i="2"/>
  <c r="AV567" i="2"/>
  <c r="V567" i="2"/>
  <c r="W567" i="2"/>
  <c r="W252" i="2"/>
  <c r="AV252" i="2"/>
  <c r="V252" i="2"/>
  <c r="V321" i="2"/>
  <c r="AV321" i="2"/>
  <c r="W321" i="2"/>
  <c r="V156" i="2"/>
  <c r="W156" i="2"/>
  <c r="AV156" i="2"/>
  <c r="V58" i="2"/>
  <c r="AV58" i="2"/>
  <c r="W58" i="2"/>
  <c r="AV546" i="2"/>
  <c r="W546" i="2"/>
  <c r="V546" i="2"/>
  <c r="AV342" i="2"/>
  <c r="V342" i="2"/>
  <c r="W342" i="2"/>
  <c r="AV42" i="2"/>
  <c r="V42" i="2"/>
  <c r="W42" i="2"/>
  <c r="V491" i="2"/>
  <c r="W491" i="2"/>
  <c r="AV491" i="2"/>
  <c r="V532" i="2"/>
  <c r="AV532" i="2"/>
  <c r="W532" i="2"/>
  <c r="W29" i="2"/>
  <c r="AV29" i="2"/>
  <c r="V29" i="2"/>
  <c r="V163" i="2"/>
  <c r="AV163" i="2"/>
  <c r="W163" i="2"/>
  <c r="W547" i="2"/>
  <c r="V547" i="2"/>
  <c r="AV547" i="2"/>
  <c r="W482" i="2"/>
  <c r="V482" i="2"/>
  <c r="AV482" i="2"/>
  <c r="AV418" i="2"/>
  <c r="V418" i="2"/>
  <c r="W418" i="2"/>
  <c r="V159" i="2"/>
  <c r="AV159" i="2"/>
  <c r="W159" i="2"/>
  <c r="W552" i="2"/>
  <c r="AV552" i="2"/>
  <c r="V552" i="2"/>
  <c r="W635" i="2"/>
  <c r="V635" i="2"/>
  <c r="AV635" i="2"/>
  <c r="E573" i="2"/>
  <c r="W350" i="2"/>
  <c r="V350" i="2"/>
  <c r="AV350" i="2"/>
  <c r="V576" i="2"/>
  <c r="W576" i="2"/>
  <c r="AV576" i="2"/>
  <c r="AV485" i="2"/>
  <c r="V485" i="2"/>
  <c r="W485" i="2"/>
  <c r="V5" i="2"/>
  <c r="AV5" i="2"/>
  <c r="W5" i="2"/>
  <c r="AV230" i="2"/>
  <c r="V230" i="2"/>
  <c r="W230" i="2"/>
  <c r="W94" i="2"/>
  <c r="AV94" i="2"/>
  <c r="V94" i="2"/>
  <c r="W34" i="2"/>
  <c r="V34" i="2"/>
  <c r="AV34" i="2"/>
  <c r="V132" i="2"/>
  <c r="AV132" i="2"/>
  <c r="W132" i="2"/>
  <c r="AV8" i="2"/>
  <c r="W8" i="2"/>
  <c r="V8" i="2"/>
  <c r="W329" i="2"/>
  <c r="V329" i="2"/>
  <c r="AV329" i="2"/>
  <c r="W276" i="2"/>
  <c r="AV276" i="2"/>
  <c r="V276" i="2"/>
  <c r="W403" i="2"/>
  <c r="AV403" i="2"/>
  <c r="V403" i="2"/>
  <c r="V6" i="2"/>
  <c r="W6" i="2"/>
  <c r="AV6" i="2"/>
  <c r="AV566" i="2"/>
  <c r="W566" i="2"/>
  <c r="V566" i="2"/>
  <c r="V116" i="2"/>
  <c r="W116" i="2"/>
  <c r="AV116" i="2"/>
  <c r="V525" i="2"/>
  <c r="W525" i="2"/>
  <c r="AV525" i="2"/>
  <c r="W185" i="2"/>
  <c r="AV185" i="2"/>
  <c r="V185" i="2"/>
  <c r="AV353" i="2"/>
  <c r="V353" i="2"/>
  <c r="W353" i="2"/>
  <c r="W359" i="2"/>
  <c r="AV359" i="2"/>
  <c r="V359" i="2"/>
  <c r="W593" i="2"/>
  <c r="AV593" i="2"/>
  <c r="V593" i="2"/>
  <c r="V340" i="2"/>
  <c r="AV340" i="2"/>
  <c r="W340" i="2"/>
  <c r="V539" i="2"/>
  <c r="AV539" i="2"/>
  <c r="W539" i="2"/>
  <c r="W584" i="2"/>
  <c r="V584" i="2"/>
  <c r="AV584" i="2"/>
  <c r="V314" i="2"/>
  <c r="W314" i="2"/>
  <c r="AV314" i="2"/>
  <c r="W481" i="2"/>
  <c r="AV481" i="2"/>
  <c r="V481" i="2"/>
  <c r="W41" i="2"/>
  <c r="AV41" i="2"/>
  <c r="V41" i="2"/>
  <c r="AV461" i="2"/>
  <c r="V461" i="2"/>
  <c r="W461" i="2"/>
  <c r="W672" i="2"/>
  <c r="AV672" i="2"/>
  <c r="V672" i="2"/>
  <c r="AV18" i="2"/>
  <c r="V18" i="2"/>
  <c r="W18" i="2"/>
  <c r="V448" i="2"/>
  <c r="AV448" i="2"/>
  <c r="W448" i="2"/>
  <c r="V645" i="2"/>
  <c r="W645" i="2"/>
  <c r="AV645" i="2"/>
  <c r="W384" i="2"/>
  <c r="V384" i="2"/>
  <c r="AV384" i="2"/>
  <c r="AV380" i="2"/>
  <c r="W380" i="2"/>
  <c r="V380" i="2"/>
  <c r="AV237" i="2"/>
  <c r="W237" i="2"/>
  <c r="V237" i="2"/>
  <c r="V196" i="2"/>
  <c r="W196" i="2"/>
  <c r="AV196" i="2"/>
  <c r="W112" i="2"/>
  <c r="V112" i="2"/>
  <c r="AV112" i="2"/>
  <c r="AV259" i="2"/>
  <c r="W259" i="2"/>
  <c r="V259" i="2"/>
  <c r="W628" i="2"/>
  <c r="V628" i="2"/>
  <c r="AV628" i="2"/>
  <c r="V594" i="2"/>
  <c r="AV594" i="2"/>
  <c r="W594" i="2"/>
  <c r="AV120" i="2"/>
  <c r="W120" i="2"/>
  <c r="V120" i="2"/>
  <c r="W363" i="2"/>
  <c r="AV363" i="2"/>
  <c r="V363" i="2"/>
  <c r="W365" i="2"/>
  <c r="V365" i="2"/>
  <c r="AV365" i="2"/>
  <c r="W287" i="2"/>
  <c r="V287" i="2"/>
  <c r="AV287" i="2"/>
  <c r="AV212" i="2"/>
  <c r="V212" i="2"/>
  <c r="W212" i="2"/>
  <c r="H46" i="6892"/>
  <c r="G46" i="6892" s="1"/>
  <c r="C46" i="6892" s="1"/>
  <c r="AV30" i="2"/>
  <c r="V30" i="2"/>
  <c r="W30" i="2"/>
  <c r="W16" i="2"/>
  <c r="V16" i="2"/>
  <c r="AV16" i="2"/>
  <c r="V137" i="2"/>
  <c r="W137" i="2"/>
  <c r="AV137" i="2"/>
  <c r="W465" i="2"/>
  <c r="V465" i="2"/>
  <c r="AV465" i="2"/>
  <c r="V537" i="2"/>
  <c r="AV537" i="2"/>
  <c r="W537" i="2"/>
  <c r="AV126" i="2"/>
  <c r="W126" i="2"/>
  <c r="V126" i="2"/>
  <c r="AV235" i="2"/>
  <c r="W235" i="2"/>
  <c r="V235" i="2"/>
  <c r="AV295" i="2"/>
  <c r="V295" i="2"/>
  <c r="W295" i="2"/>
  <c r="V500" i="2"/>
  <c r="AV500" i="2"/>
  <c r="W500" i="2"/>
  <c r="AV425" i="2"/>
  <c r="V425" i="2"/>
  <c r="W425" i="2"/>
  <c r="W542" i="2"/>
  <c r="AV542" i="2"/>
  <c r="V542" i="2"/>
  <c r="AV431" i="2"/>
  <c r="W431" i="2"/>
  <c r="V431" i="2"/>
  <c r="V215" i="2"/>
  <c r="W215" i="2"/>
  <c r="AV215" i="2"/>
  <c r="W355" i="2"/>
  <c r="AV355" i="2"/>
  <c r="V355" i="2"/>
  <c r="AV96" i="2"/>
  <c r="V96" i="2"/>
  <c r="W96" i="2"/>
  <c r="V327" i="2"/>
  <c r="AV327" i="2"/>
  <c r="W327" i="2"/>
  <c r="AV103" i="2"/>
  <c r="W103" i="2"/>
  <c r="V103" i="2"/>
  <c r="AV36" i="2"/>
  <c r="W36" i="2"/>
  <c r="V36" i="2"/>
  <c r="W91" i="2"/>
  <c r="V91" i="2"/>
  <c r="AV91" i="2"/>
  <c r="AV623" i="2"/>
  <c r="W623" i="2"/>
  <c r="V623" i="2"/>
  <c r="W443" i="2"/>
  <c r="AV443" i="2"/>
  <c r="V443" i="2"/>
  <c r="W133" i="2"/>
  <c r="AV133" i="2"/>
  <c r="V133" i="2"/>
  <c r="W82" i="2"/>
  <c r="AV82" i="2"/>
  <c r="V82" i="2"/>
  <c r="W626" i="2"/>
  <c r="V626" i="2"/>
  <c r="AV626" i="2"/>
  <c r="AV318" i="2"/>
  <c r="V318" i="2"/>
  <c r="W318" i="2"/>
  <c r="AV7" i="2"/>
  <c r="W7" i="2"/>
  <c r="V7" i="2"/>
  <c r="AV660" i="2"/>
  <c r="V660" i="2"/>
  <c r="W660" i="2"/>
  <c r="V372" i="2"/>
  <c r="AV372" i="2"/>
  <c r="W372" i="2"/>
  <c r="AV38" i="2"/>
  <c r="V38" i="2"/>
  <c r="W38" i="2"/>
  <c r="V585" i="2"/>
  <c r="AV585" i="2"/>
  <c r="W585" i="2"/>
  <c r="AV198" i="2"/>
  <c r="V198" i="2"/>
  <c r="W198" i="2"/>
  <c r="V290" i="2"/>
  <c r="AV290" i="2"/>
  <c r="W290" i="2"/>
  <c r="AV316" i="2"/>
  <c r="V316" i="2"/>
  <c r="W316" i="2"/>
  <c r="V164" i="2"/>
  <c r="W164" i="2"/>
  <c r="AV164" i="2"/>
  <c r="AV258" i="2"/>
  <c r="V258" i="2"/>
  <c r="W258" i="2"/>
  <c r="V186" i="2"/>
  <c r="AV186" i="2"/>
  <c r="W186" i="2"/>
  <c r="V662" i="2"/>
  <c r="W662" i="2"/>
  <c r="AV662" i="2"/>
  <c r="AV694" i="2"/>
  <c r="W694" i="2"/>
  <c r="V694" i="2"/>
  <c r="AV28" i="2"/>
  <c r="W28" i="2"/>
  <c r="V28" i="2"/>
  <c r="AV444" i="2"/>
  <c r="V444" i="2"/>
  <c r="W444" i="2"/>
  <c r="W492" i="2"/>
  <c r="V492" i="2"/>
  <c r="AV492" i="2"/>
  <c r="AV310" i="2"/>
  <c r="V310" i="2"/>
  <c r="W310" i="2"/>
  <c r="W582" i="2"/>
  <c r="V582" i="2"/>
  <c r="AV582" i="2"/>
  <c r="AV274" i="2"/>
  <c r="W274" i="2"/>
  <c r="V274" i="2"/>
  <c r="AV157" i="2"/>
  <c r="W157" i="2"/>
  <c r="V157" i="2"/>
  <c r="AV638" i="2"/>
  <c r="V638" i="2"/>
  <c r="W638" i="2"/>
  <c r="W73" i="2"/>
  <c r="AV73" i="2"/>
  <c r="V73" i="2"/>
  <c r="W250" i="2"/>
  <c r="AV250" i="2"/>
  <c r="V250" i="2"/>
  <c r="AV302" i="2"/>
  <c r="W302" i="2"/>
  <c r="V302" i="2"/>
  <c r="V369" i="2"/>
  <c r="W369" i="2"/>
  <c r="AV369" i="2"/>
  <c r="AV88" i="2"/>
  <c r="V88" i="2"/>
  <c r="W88" i="2"/>
  <c r="V388" i="2"/>
  <c r="W388" i="2"/>
  <c r="AV388" i="2"/>
  <c r="AV554" i="2"/>
  <c r="V554" i="2"/>
  <c r="W554" i="2"/>
  <c r="V141" i="2"/>
  <c r="AV141" i="2"/>
  <c r="W141" i="2"/>
  <c r="W555" i="2"/>
  <c r="V555" i="2"/>
  <c r="AV555" i="2"/>
  <c r="V149" i="2"/>
  <c r="AV149" i="2"/>
  <c r="W149" i="2"/>
  <c r="AV376" i="2"/>
  <c r="V376" i="2"/>
  <c r="W376" i="2"/>
  <c r="W627" i="2"/>
  <c r="V627" i="2"/>
  <c r="AV627" i="2"/>
  <c r="V564" i="2"/>
  <c r="W564" i="2"/>
  <c r="AV564" i="2"/>
  <c r="AV246" i="2"/>
  <c r="W246" i="2"/>
  <c r="V246" i="2"/>
  <c r="V688" i="2"/>
  <c r="AV688" i="2"/>
  <c r="W688" i="2"/>
  <c r="W170" i="2"/>
  <c r="AV170" i="2"/>
  <c r="V170" i="2"/>
  <c r="V545" i="2"/>
  <c r="W545" i="2"/>
  <c r="AV545" i="2"/>
  <c r="V345" i="2"/>
  <c r="AV345" i="2"/>
  <c r="W345" i="2"/>
  <c r="AV664" i="2"/>
  <c r="W664" i="2"/>
  <c r="V664" i="2"/>
  <c r="AV477" i="2"/>
  <c r="W477" i="2"/>
  <c r="V477" i="2"/>
  <c r="W194" i="2"/>
  <c r="V194" i="2"/>
  <c r="AV194" i="2"/>
  <c r="W304" i="2"/>
  <c r="V304" i="2"/>
  <c r="AV304" i="2"/>
  <c r="W455" i="2"/>
  <c r="V455" i="2"/>
  <c r="AV455" i="2"/>
  <c r="AV79" i="2"/>
  <c r="V79" i="2"/>
  <c r="W79" i="2"/>
  <c r="V559" i="2"/>
  <c r="AV559" i="2"/>
  <c r="W559" i="2"/>
  <c r="W303" i="2"/>
  <c r="AV303" i="2"/>
  <c r="V303" i="2"/>
  <c r="AV173" i="2"/>
  <c r="W173" i="2"/>
  <c r="V173" i="2"/>
  <c r="V653" i="2"/>
  <c r="W653" i="2"/>
  <c r="AV653" i="2"/>
  <c r="V285" i="2"/>
  <c r="W285" i="2"/>
  <c r="AV285" i="2"/>
  <c r="V313" i="2"/>
  <c r="AV313" i="2"/>
  <c r="W313" i="2"/>
  <c r="W269" i="2"/>
  <c r="V269" i="2"/>
  <c r="AV269" i="2"/>
  <c r="W699" i="2"/>
  <c r="V699" i="2"/>
  <c r="AV699" i="2"/>
  <c r="AV224" i="2"/>
  <c r="V224" i="2"/>
  <c r="W224" i="2"/>
  <c r="AV512" i="2"/>
  <c r="V512" i="2"/>
  <c r="W512" i="2"/>
  <c r="AV367" i="2"/>
  <c r="W367" i="2"/>
  <c r="V367" i="2"/>
  <c r="W308" i="2"/>
  <c r="AV308" i="2"/>
  <c r="V308" i="2"/>
  <c r="W600" i="2"/>
  <c r="V600" i="2"/>
  <c r="AV600" i="2"/>
  <c r="V162" i="2"/>
  <c r="AV162" i="2"/>
  <c r="W162" i="2"/>
  <c r="W129" i="2"/>
  <c r="V129" i="2"/>
  <c r="AV129" i="2"/>
  <c r="AV43" i="2"/>
  <c r="W43" i="2"/>
  <c r="V43" i="2"/>
  <c r="V669" i="2"/>
  <c r="AV669" i="2"/>
  <c r="W669" i="2"/>
  <c r="W596" i="2"/>
  <c r="AV596" i="2"/>
  <c r="V596" i="2"/>
  <c r="V279" i="2"/>
  <c r="AV279" i="2"/>
  <c r="W279" i="2"/>
  <c r="W456" i="2"/>
  <c r="AV456" i="2"/>
  <c r="V456" i="2"/>
  <c r="AV192" i="2"/>
  <c r="V192" i="2"/>
  <c r="W192" i="2"/>
  <c r="W76" i="2"/>
  <c r="V76" i="2"/>
  <c r="AV76" i="2"/>
  <c r="W155" i="2"/>
  <c r="V155" i="2"/>
  <c r="AV155" i="2"/>
  <c r="V677" i="2"/>
  <c r="AV677" i="2"/>
  <c r="W677" i="2"/>
  <c r="W210" i="2"/>
  <c r="V210" i="2"/>
  <c r="AV210" i="2"/>
  <c r="AV348" i="2"/>
  <c r="W348" i="2"/>
  <c r="V348" i="2"/>
  <c r="V671" i="2"/>
  <c r="W671" i="2"/>
  <c r="AV671" i="2"/>
  <c r="W655" i="2"/>
  <c r="AV655" i="2"/>
  <c r="V655" i="2"/>
  <c r="W328" i="2"/>
  <c r="AV328" i="2"/>
  <c r="V328" i="2"/>
  <c r="AV508" i="2"/>
  <c r="V508" i="2"/>
  <c r="W508" i="2"/>
  <c r="W698" i="2"/>
  <c r="V698" i="2"/>
  <c r="AV698" i="2"/>
  <c r="W550" i="2"/>
  <c r="V550" i="2"/>
  <c r="AV550" i="2"/>
  <c r="E644" i="2"/>
  <c r="V676" i="2"/>
  <c r="W676" i="2"/>
  <c r="AV676" i="2"/>
  <c r="AV494" i="2"/>
  <c r="V494" i="2"/>
  <c r="W494" i="2"/>
  <c r="V45" i="2"/>
  <c r="AV45" i="2"/>
  <c r="W45" i="2"/>
  <c r="E450" i="2"/>
  <c r="E440" i="2"/>
  <c r="E336" i="2"/>
  <c r="AV338" i="2"/>
  <c r="V338" i="2"/>
  <c r="W338" i="2"/>
  <c r="V381" i="2"/>
  <c r="AV381" i="2"/>
  <c r="W381" i="2"/>
  <c r="AV114" i="2"/>
  <c r="V114" i="2"/>
  <c r="W114" i="2"/>
  <c r="W83" i="2"/>
  <c r="AV83" i="2"/>
  <c r="V83" i="2"/>
  <c r="AV415" i="2"/>
  <c r="W415" i="2"/>
  <c r="V415" i="2"/>
  <c r="W654" i="2"/>
  <c r="V654" i="2"/>
  <c r="AV654" i="2"/>
  <c r="V490" i="2"/>
  <c r="AV490" i="2"/>
  <c r="W490" i="2"/>
  <c r="AV113" i="2"/>
  <c r="W113" i="2"/>
  <c r="V113" i="2"/>
  <c r="V383" i="2"/>
  <c r="W383" i="2"/>
  <c r="AV383" i="2"/>
  <c r="V558" i="2"/>
  <c r="AV558" i="2"/>
  <c r="W558" i="2"/>
  <c r="W130" i="2"/>
  <c r="V130" i="2"/>
  <c r="AV130" i="2"/>
  <c r="V438" i="2"/>
  <c r="W438" i="2"/>
  <c r="AV438" i="2"/>
  <c r="AV335" i="2"/>
  <c r="W335" i="2"/>
  <c r="V335" i="2"/>
  <c r="AV685" i="2"/>
  <c r="V685" i="2"/>
  <c r="W685" i="2"/>
  <c r="AV611" i="2"/>
  <c r="V611" i="2"/>
  <c r="W611" i="2"/>
  <c r="W200" i="2"/>
  <c r="V200" i="2"/>
  <c r="AV200" i="2"/>
  <c r="AV405" i="2"/>
  <c r="V405" i="2"/>
  <c r="W405" i="2"/>
  <c r="V592" i="2"/>
  <c r="AV592" i="2"/>
  <c r="W592" i="2"/>
  <c r="AV523" i="2"/>
  <c r="V523" i="2"/>
  <c r="W523" i="2"/>
  <c r="W538" i="2"/>
  <c r="V538" i="2"/>
  <c r="AV538" i="2"/>
  <c r="W241" i="2"/>
  <c r="V241" i="2"/>
  <c r="AV241" i="2"/>
  <c r="V104" i="2"/>
  <c r="AV104" i="2"/>
  <c r="W104" i="2"/>
  <c r="V610" i="2"/>
  <c r="W610" i="2"/>
  <c r="AV610" i="2"/>
  <c r="V176" i="2"/>
  <c r="W176" i="2"/>
  <c r="AV176" i="2"/>
  <c r="V240" i="2"/>
  <c r="AV240" i="2"/>
  <c r="W240" i="2"/>
  <c r="V544" i="2"/>
  <c r="AV544" i="2"/>
  <c r="W544" i="2"/>
  <c r="W337" i="2"/>
  <c r="V337" i="2"/>
  <c r="AV337" i="2"/>
  <c r="W432" i="2"/>
  <c r="AV432" i="2"/>
  <c r="V432" i="2"/>
  <c r="W161" i="2"/>
  <c r="V161" i="2"/>
  <c r="AV161" i="2"/>
  <c r="V187" i="2"/>
  <c r="W187" i="2"/>
  <c r="AV187" i="2"/>
  <c r="W390" i="2"/>
  <c r="AV390" i="2"/>
  <c r="V390" i="2"/>
  <c r="W211" i="2"/>
  <c r="V211" i="2"/>
  <c r="AV211" i="2"/>
  <c r="V206" i="2"/>
  <c r="W206" i="2"/>
  <c r="AV206" i="2"/>
  <c r="AV389" i="2"/>
  <c r="W389" i="2"/>
  <c r="V389" i="2"/>
  <c r="AV678" i="2"/>
  <c r="W678" i="2"/>
  <c r="V678" i="2"/>
  <c r="AV152" i="2"/>
  <c r="V152" i="2"/>
  <c r="W152" i="2"/>
  <c r="AV561" i="2"/>
  <c r="V561" i="2"/>
  <c r="W561" i="2"/>
  <c r="AV700" i="2"/>
  <c r="W700" i="2"/>
  <c r="V700" i="2"/>
  <c r="W177" i="2"/>
  <c r="AV177" i="2"/>
  <c r="V177" i="2"/>
  <c r="E140" i="2"/>
  <c r="V371" i="2"/>
  <c r="AV371" i="2"/>
  <c r="W371" i="2"/>
  <c r="AV361" i="2"/>
  <c r="W361" i="2"/>
  <c r="V361" i="2"/>
  <c r="V190" i="2"/>
  <c r="W190" i="2"/>
  <c r="AV190" i="2"/>
  <c r="V618" i="2"/>
  <c r="AV618" i="2"/>
  <c r="W618" i="2"/>
  <c r="V426" i="2"/>
  <c r="AV426" i="2"/>
  <c r="W426" i="2"/>
  <c r="V639" i="2"/>
  <c r="AV639" i="2"/>
  <c r="W639" i="2"/>
  <c r="V323" i="2"/>
  <c r="W323" i="2"/>
  <c r="AV323" i="2"/>
  <c r="W63" i="2"/>
  <c r="AV63" i="2"/>
  <c r="V63" i="2"/>
  <c r="V293" i="2"/>
  <c r="AV293" i="2"/>
  <c r="W293" i="2"/>
  <c r="W478" i="2"/>
  <c r="V478" i="2"/>
  <c r="AV478" i="2"/>
  <c r="V517" i="2"/>
  <c r="AV517" i="2"/>
  <c r="W517" i="2"/>
  <c r="AV256" i="2"/>
  <c r="V256" i="2"/>
  <c r="W256" i="2"/>
  <c r="W457" i="2"/>
  <c r="AV457" i="2"/>
  <c r="V457" i="2"/>
  <c r="AV3" i="2"/>
  <c r="V3" i="2"/>
  <c r="W3" i="2"/>
  <c r="AV300" i="2"/>
  <c r="V300" i="2"/>
  <c r="W300" i="2"/>
  <c r="V125" i="2"/>
  <c r="W125" i="2"/>
  <c r="AV125" i="2"/>
  <c r="AV307" i="2"/>
  <c r="V307" i="2"/>
  <c r="W307" i="2"/>
  <c r="V218" i="2"/>
  <c r="AV218" i="2"/>
  <c r="W218" i="2"/>
  <c r="AV296" i="2"/>
  <c r="W296" i="2"/>
  <c r="V296" i="2"/>
  <c r="AV493" i="2"/>
  <c r="V493" i="2"/>
  <c r="W493" i="2"/>
  <c r="V199" i="2"/>
  <c r="AV199" i="2"/>
  <c r="W199" i="2"/>
  <c r="V394" i="2"/>
  <c r="AV394" i="2"/>
  <c r="W394" i="2"/>
  <c r="V556" i="2"/>
  <c r="AV556" i="2"/>
  <c r="W556" i="2"/>
  <c r="AV704" i="2"/>
  <c r="V704" i="2"/>
  <c r="W704" i="2"/>
  <c r="W262" i="2"/>
  <c r="AV262" i="2"/>
  <c r="V262" i="2"/>
  <c r="W445" i="2"/>
  <c r="V445" i="2"/>
  <c r="AV445" i="2"/>
  <c r="AV233" i="2"/>
  <c r="V233" i="2"/>
  <c r="W233" i="2"/>
  <c r="V447" i="2"/>
  <c r="AV447" i="2"/>
  <c r="W447" i="2"/>
  <c r="AV158" i="2"/>
  <c r="V158" i="2"/>
  <c r="W158" i="2"/>
  <c r="V183" i="2"/>
  <c r="W183" i="2"/>
  <c r="AV183" i="2"/>
  <c r="AV648" i="2"/>
  <c r="V648" i="2"/>
  <c r="W648" i="2"/>
  <c r="V466" i="2"/>
  <c r="W466" i="2"/>
  <c r="AV466" i="2"/>
  <c r="V659" i="2"/>
  <c r="W659" i="2"/>
  <c r="AV659" i="2"/>
  <c r="V317" i="2"/>
  <c r="AV317" i="2"/>
  <c r="W317" i="2"/>
  <c r="AV515" i="2"/>
  <c r="V515" i="2"/>
  <c r="W515" i="2"/>
  <c r="V257" i="2"/>
  <c r="AV257" i="2"/>
  <c r="W257" i="2"/>
  <c r="AV570" i="2"/>
  <c r="V570" i="2"/>
  <c r="W570" i="2"/>
  <c r="V657" i="2"/>
  <c r="W657" i="2"/>
  <c r="AV657" i="2"/>
  <c r="AV77" i="2"/>
  <c r="W77" i="2"/>
  <c r="V77" i="2"/>
  <c r="V469" i="2"/>
  <c r="AV469" i="2"/>
  <c r="W469" i="2"/>
  <c r="AV12" i="2"/>
  <c r="V12" i="2"/>
  <c r="W12" i="2"/>
  <c r="AV442" i="2"/>
  <c r="V442" i="2"/>
  <c r="W442" i="2"/>
  <c r="W681" i="2"/>
  <c r="V681" i="2"/>
  <c r="AV681" i="2"/>
  <c r="AV665" i="2"/>
  <c r="W665" i="2"/>
  <c r="V665" i="2"/>
  <c r="V439" i="2"/>
  <c r="AV439" i="2"/>
  <c r="W439" i="2"/>
  <c r="AV473" i="2"/>
  <c r="V473" i="2"/>
  <c r="W473" i="2"/>
  <c r="W505" i="2"/>
  <c r="V505" i="2"/>
  <c r="AV505" i="2"/>
  <c r="W437" i="2"/>
  <c r="AV437" i="2"/>
  <c r="V437" i="2"/>
  <c r="W406" i="2"/>
  <c r="V406" i="2"/>
  <c r="AV406" i="2"/>
  <c r="AV399" i="2"/>
  <c r="V399" i="2"/>
  <c r="W399" i="2"/>
  <c r="AV191" i="2"/>
  <c r="V191" i="2"/>
  <c r="W191" i="2"/>
  <c r="AV530" i="2"/>
  <c r="V530" i="2"/>
  <c r="W530" i="2"/>
  <c r="AV281" i="2"/>
  <c r="W281" i="2"/>
  <c r="V281" i="2"/>
  <c r="V280" i="2"/>
  <c r="AV280" i="2"/>
  <c r="W280" i="2"/>
  <c r="V232" i="2"/>
  <c r="AV232" i="2"/>
  <c r="W232" i="2"/>
  <c r="W568" i="2"/>
  <c r="AV568" i="2"/>
  <c r="V568" i="2"/>
  <c r="W535" i="2"/>
  <c r="V535" i="2"/>
  <c r="AV535" i="2"/>
  <c r="V395" i="2"/>
  <c r="W395" i="2"/>
  <c r="AV395" i="2"/>
  <c r="V474" i="2"/>
  <c r="AV474" i="2"/>
  <c r="W474" i="2"/>
  <c r="AV131" i="2"/>
  <c r="W131" i="2"/>
  <c r="V131" i="2"/>
  <c r="W516" i="2"/>
  <c r="V516" i="2"/>
  <c r="AV516" i="2"/>
  <c r="V288" i="2"/>
  <c r="W288" i="2"/>
  <c r="AV288" i="2"/>
  <c r="V119" i="2"/>
  <c r="W119" i="2"/>
  <c r="AV119" i="2"/>
  <c r="AV85" i="2"/>
  <c r="V85" i="2"/>
  <c r="W85" i="2"/>
  <c r="V595" i="2"/>
  <c r="AV595" i="2"/>
  <c r="W595" i="2"/>
  <c r="W368" i="2"/>
  <c r="AV368" i="2"/>
  <c r="V368" i="2"/>
  <c r="W420" i="2"/>
  <c r="V420" i="2"/>
  <c r="AV420" i="2"/>
  <c r="W541" i="2"/>
  <c r="V541" i="2"/>
  <c r="AV541" i="2"/>
  <c r="V572" i="2"/>
  <c r="AV572" i="2"/>
  <c r="W572" i="2"/>
  <c r="W243" i="2"/>
  <c r="V243" i="2"/>
  <c r="AV243" i="2"/>
  <c r="AV106" i="2"/>
  <c r="W106" i="2"/>
  <c r="V106" i="2"/>
  <c r="W20" i="2"/>
  <c r="AV20" i="2"/>
  <c r="V20" i="2"/>
  <c r="V486" i="2"/>
  <c r="AV486" i="2"/>
  <c r="W486" i="2"/>
  <c r="W148" i="2"/>
  <c r="AV148" i="2"/>
  <c r="V148" i="2"/>
  <c r="V64" i="2"/>
  <c r="AV64" i="2"/>
  <c r="W64" i="2"/>
  <c r="W62" i="2"/>
  <c r="V62" i="2"/>
  <c r="AV62" i="2"/>
  <c r="W498" i="2"/>
  <c r="AV498" i="2"/>
  <c r="V498" i="2"/>
  <c r="V352" i="2"/>
  <c r="AV352" i="2"/>
  <c r="W352" i="2"/>
  <c r="V245" i="2"/>
  <c r="W245" i="2"/>
  <c r="AV245" i="2"/>
  <c r="V284" i="2"/>
  <c r="AV284" i="2"/>
  <c r="W284" i="2"/>
  <c r="AV605" i="2"/>
  <c r="W605" i="2"/>
  <c r="V605" i="2"/>
  <c r="W374" i="2"/>
  <c r="AV374" i="2"/>
  <c r="V374" i="2"/>
  <c r="V680" i="2"/>
  <c r="AV680" i="2"/>
  <c r="W680" i="2"/>
  <c r="W647" i="2"/>
  <c r="V647" i="2"/>
  <c r="AV647" i="2"/>
  <c r="AV692" i="2"/>
  <c r="V692" i="2"/>
  <c r="W692" i="2"/>
  <c r="AV32" i="2"/>
  <c r="V32" i="2"/>
  <c r="W32" i="2"/>
  <c r="V55" i="2"/>
  <c r="AV55" i="2"/>
  <c r="W55" i="2"/>
  <c r="V151" i="2"/>
  <c r="W151" i="2"/>
  <c r="AV151" i="2"/>
  <c r="W346" i="2"/>
  <c r="V346" i="2"/>
  <c r="AV346" i="2"/>
  <c r="AV108" i="2"/>
  <c r="V108" i="2"/>
  <c r="W108" i="2"/>
  <c r="AV663" i="2"/>
  <c r="V663" i="2"/>
  <c r="W663" i="2"/>
  <c r="W502" i="2"/>
  <c r="V502" i="2"/>
  <c r="AV502" i="2"/>
  <c r="W575" i="2"/>
  <c r="AV575" i="2"/>
  <c r="V575" i="2"/>
  <c r="AV378" i="2"/>
  <c r="V378" i="2"/>
  <c r="W378" i="2"/>
  <c r="W416" i="2"/>
  <c r="V416" i="2"/>
  <c r="AV416" i="2"/>
  <c r="W70" i="2"/>
  <c r="V70" i="2"/>
  <c r="AV70" i="2"/>
  <c r="W362" i="2"/>
  <c r="AV362" i="2"/>
  <c r="V362" i="2"/>
  <c r="AV25" i="2"/>
  <c r="W25" i="2"/>
  <c r="V25" i="2"/>
  <c r="V370" i="2"/>
  <c r="W370" i="2"/>
  <c r="AV370" i="2"/>
  <c r="W21" i="2"/>
  <c r="V21" i="2"/>
  <c r="AV21" i="2"/>
  <c r="AV571" i="2"/>
  <c r="W571" i="2"/>
  <c r="V571" i="2"/>
  <c r="AV278" i="2"/>
  <c r="W278" i="2"/>
  <c r="V278" i="2"/>
  <c r="W47" i="2"/>
  <c r="V47" i="2"/>
  <c r="AV47" i="2"/>
  <c r="W608" i="2"/>
  <c r="V608" i="2"/>
  <c r="AV608" i="2"/>
  <c r="W80" i="2"/>
  <c r="AV80" i="2"/>
  <c r="V80" i="2"/>
  <c r="V344" i="2"/>
  <c r="AV344" i="2"/>
  <c r="W344" i="2"/>
  <c r="W462" i="2"/>
  <c r="V462" i="2"/>
  <c r="AV462" i="2"/>
  <c r="AV207" i="2"/>
  <c r="W207" i="2"/>
  <c r="V207" i="2"/>
  <c r="W460" i="2"/>
  <c r="V460" i="2"/>
  <c r="AV460" i="2"/>
  <c r="AV697" i="2"/>
  <c r="V697" i="2"/>
  <c r="W697" i="2"/>
  <c r="AV589" i="2"/>
  <c r="V589" i="2"/>
  <c r="W589" i="2"/>
  <c r="W242" i="2"/>
  <c r="V242" i="2"/>
  <c r="AV242" i="2"/>
  <c r="W236" i="2"/>
  <c r="V236" i="2"/>
  <c r="AV236" i="2"/>
  <c r="W23" i="2"/>
  <c r="AV23" i="2"/>
  <c r="V23" i="2"/>
  <c r="AV330" i="2"/>
  <c r="W330" i="2"/>
  <c r="V330" i="2"/>
  <c r="AV87" i="2"/>
  <c r="V87" i="2"/>
  <c r="W87" i="2"/>
  <c r="V349" i="2"/>
  <c r="AV349" i="2"/>
  <c r="W349" i="2"/>
  <c r="W423" i="2"/>
  <c r="AV423" i="2"/>
  <c r="V423" i="2"/>
  <c r="AV239" i="2"/>
  <c r="V239" i="2"/>
  <c r="W239" i="2"/>
  <c r="W501" i="2"/>
  <c r="AV501" i="2"/>
  <c r="V501" i="2"/>
  <c r="V646" i="2"/>
  <c r="AV646" i="2"/>
  <c r="W646" i="2"/>
  <c r="W649" i="2"/>
  <c r="AV649" i="2"/>
  <c r="V649" i="2"/>
  <c r="W138" i="2"/>
  <c r="V138" i="2"/>
  <c r="AV138" i="2"/>
  <c r="AV549" i="2"/>
  <c r="V549" i="2"/>
  <c r="W549" i="2"/>
  <c r="AV489" i="2"/>
  <c r="V489" i="2"/>
  <c r="W489" i="2"/>
  <c r="AV524" i="2"/>
  <c r="V524" i="2"/>
  <c r="W524" i="2"/>
  <c r="W674" i="2"/>
  <c r="V674" i="2"/>
  <c r="AV674" i="2"/>
  <c r="AV459" i="2"/>
  <c r="W459" i="2"/>
  <c r="V459" i="2"/>
  <c r="W97" i="2"/>
  <c r="AV97" i="2"/>
  <c r="V97" i="2"/>
  <c r="V569" i="2"/>
  <c r="AV569" i="2"/>
  <c r="W569" i="2"/>
  <c r="V613" i="2"/>
  <c r="W613" i="2"/>
  <c r="AV613" i="2"/>
  <c r="V693" i="2"/>
  <c r="W693" i="2"/>
  <c r="AV693" i="2"/>
  <c r="W496" i="2"/>
  <c r="V496" i="2"/>
  <c r="AV496" i="2"/>
  <c r="AV160" i="2"/>
  <c r="W160" i="2"/>
  <c r="V160" i="2"/>
  <c r="AV168" i="2"/>
  <c r="W168" i="2"/>
  <c r="V168" i="2"/>
  <c r="V312" i="2"/>
  <c r="W312" i="2"/>
  <c r="AV312" i="2"/>
  <c r="V208" i="2"/>
  <c r="W208" i="2"/>
  <c r="AV208" i="2"/>
  <c r="V343" i="2"/>
  <c r="W343" i="2"/>
  <c r="AV343" i="2"/>
  <c r="AV172" i="2"/>
  <c r="W172" i="2"/>
  <c r="V172" i="2"/>
  <c r="V223" i="2"/>
  <c r="AV223" i="2"/>
  <c r="W223" i="2"/>
  <c r="AV615" i="2"/>
  <c r="V615" i="2"/>
  <c r="W615" i="2"/>
  <c r="V315" i="2"/>
  <c r="AV315" i="2"/>
  <c r="W315" i="2"/>
  <c r="AV334" i="2"/>
  <c r="V334" i="2"/>
  <c r="W334" i="2"/>
  <c r="W301" i="2"/>
  <c r="V301" i="2"/>
  <c r="AV301" i="2"/>
  <c r="V506" i="2"/>
  <c r="W506" i="2"/>
  <c r="AV506" i="2"/>
  <c r="W220" i="2"/>
  <c r="AV220" i="2"/>
  <c r="V220" i="2"/>
  <c r="W433" i="2"/>
  <c r="AV433" i="2"/>
  <c r="V433" i="2"/>
  <c r="E484" i="2"/>
  <c r="E59" i="2"/>
  <c r="AV19" i="2"/>
  <c r="V19" i="2"/>
  <c r="W19" i="2"/>
  <c r="W322" i="2"/>
  <c r="V322" i="2"/>
  <c r="AV322" i="2"/>
  <c r="AV392" i="2"/>
  <c r="W392" i="2"/>
  <c r="V392" i="2"/>
  <c r="E417" i="2"/>
  <c r="D272" i="2" l="1"/>
  <c r="D283" i="2"/>
  <c r="E682" i="2"/>
  <c r="E531" i="2"/>
  <c r="E51" i="2"/>
  <c r="E661" i="2"/>
  <c r="E299" i="2"/>
  <c r="AI37" i="6892"/>
  <c r="AH37" i="6892" s="1"/>
  <c r="AD37" i="6892" s="1"/>
  <c r="Q37" i="6892"/>
  <c r="P37" i="6892" s="1"/>
  <c r="L37" i="6892" s="1"/>
  <c r="E339" i="2"/>
  <c r="E382" i="2"/>
  <c r="E608" i="2"/>
  <c r="E571" i="2"/>
  <c r="E145" i="2"/>
  <c r="E607" i="2"/>
  <c r="E402" i="2"/>
  <c r="E14" i="2"/>
  <c r="E75" i="2"/>
  <c r="E268" i="2"/>
  <c r="E487" i="2"/>
  <c r="E351" i="2"/>
  <c r="E180" i="2"/>
  <c r="E11" i="2"/>
  <c r="AI17" i="6892"/>
  <c r="AH17" i="6892" s="1"/>
  <c r="AD17" i="6892" s="1"/>
  <c r="Q17" i="6892"/>
  <c r="P17" i="6892" s="1"/>
  <c r="L17" i="6892" s="1"/>
  <c r="E392" i="2"/>
  <c r="E322" i="2"/>
  <c r="E301" i="2"/>
  <c r="E242" i="2"/>
  <c r="E21" i="2"/>
  <c r="E70" i="2"/>
  <c r="E187" i="2"/>
  <c r="E523" i="2"/>
  <c r="E611" i="2"/>
  <c r="E114" i="2"/>
  <c r="E117" i="2"/>
  <c r="E616" i="2"/>
  <c r="E220" i="2"/>
  <c r="E160" i="2"/>
  <c r="E496" i="2"/>
  <c r="E236" i="2"/>
  <c r="D123" i="2" s="1"/>
  <c r="E460" i="2"/>
  <c r="E278" i="2"/>
  <c r="E25" i="2"/>
  <c r="E346" i="2"/>
  <c r="E516" i="2"/>
  <c r="E535" i="2"/>
  <c r="E406" i="2"/>
  <c r="D407" i="2" s="1"/>
  <c r="E361" i="2"/>
  <c r="E159" i="2"/>
  <c r="E163" i="2"/>
  <c r="E58" i="2"/>
  <c r="E522" i="2"/>
  <c r="E411" i="2"/>
  <c r="E497" i="2"/>
  <c r="E511" i="2"/>
  <c r="E519" i="2"/>
  <c r="E414" i="2"/>
  <c r="E267" i="2"/>
  <c r="D268" i="2" s="1"/>
  <c r="E195" i="2"/>
  <c r="E624" i="2"/>
  <c r="E65" i="2"/>
  <c r="E182" i="2"/>
  <c r="E393" i="2"/>
  <c r="E57" i="2"/>
  <c r="E548" i="2"/>
  <c r="E424" i="2"/>
  <c r="E428" i="2"/>
  <c r="D429" i="2" s="1"/>
  <c r="E503" i="2"/>
  <c r="E622" i="2"/>
  <c r="E598" i="2"/>
  <c r="E143" i="2"/>
  <c r="E19" i="2"/>
  <c r="E334" i="2"/>
  <c r="E343" i="2"/>
  <c r="E239" i="2"/>
  <c r="E589" i="2"/>
  <c r="E663" i="2"/>
  <c r="AI46" i="6892"/>
  <c r="AH46" i="6892" s="1"/>
  <c r="AD46" i="6892" s="1"/>
  <c r="E288" i="2"/>
  <c r="E395" i="2"/>
  <c r="E191" i="2"/>
  <c r="E657" i="2"/>
  <c r="E515" i="2"/>
  <c r="E648" i="2"/>
  <c r="E183" i="2"/>
  <c r="E233" i="2"/>
  <c r="E300" i="2"/>
  <c r="D301" i="2" s="1"/>
  <c r="E617" i="2"/>
  <c r="E332" i="2"/>
  <c r="E656" i="2"/>
  <c r="E435" i="2"/>
  <c r="E379" i="2"/>
  <c r="E263" i="2"/>
  <c r="E385" i="2"/>
  <c r="E667" i="2"/>
  <c r="E97" i="2"/>
  <c r="E80" i="2"/>
  <c r="E362" i="2"/>
  <c r="E575" i="2"/>
  <c r="E55" i="2"/>
  <c r="E680" i="2"/>
  <c r="E498" i="2"/>
  <c r="E64" i="2"/>
  <c r="E474" i="2"/>
  <c r="E232" i="2"/>
  <c r="E262" i="2"/>
  <c r="E556" i="2"/>
  <c r="E457" i="2"/>
  <c r="E517" i="2"/>
  <c r="E363" i="2"/>
  <c r="E594" i="2"/>
  <c r="E481" i="2"/>
  <c r="E185" i="2"/>
  <c r="E396" i="2"/>
  <c r="E169" i="2"/>
  <c r="E324" i="2"/>
  <c r="D325" i="2" s="1"/>
  <c r="E631" i="2"/>
  <c r="E238" i="2"/>
  <c r="E446" i="2"/>
  <c r="E387" i="2"/>
  <c r="E630" i="2"/>
  <c r="E495" i="2"/>
  <c r="E275" i="2"/>
  <c r="E632" i="2"/>
  <c r="E678" i="2"/>
  <c r="E161" i="2"/>
  <c r="E241" i="2"/>
  <c r="E338" i="2"/>
  <c r="E348" i="2"/>
  <c r="E210" i="2"/>
  <c r="E677" i="2"/>
  <c r="E192" i="2"/>
  <c r="E596" i="2"/>
  <c r="E600" i="2"/>
  <c r="E224" i="2"/>
  <c r="E653" i="2"/>
  <c r="E303" i="2"/>
  <c r="E194" i="2"/>
  <c r="E246" i="2"/>
  <c r="E555" i="2"/>
  <c r="E141" i="2"/>
  <c r="E88" i="2"/>
  <c r="E369" i="2"/>
  <c r="E250" i="2"/>
  <c r="E274" i="2"/>
  <c r="E582" i="2"/>
  <c r="E258" i="2"/>
  <c r="E164" i="2"/>
  <c r="E198" i="2"/>
  <c r="E660" i="2"/>
  <c r="E623" i="2"/>
  <c r="E91" i="2"/>
  <c r="E96" i="2"/>
  <c r="E431" i="2"/>
  <c r="E353" i="2"/>
  <c r="E6" i="2"/>
  <c r="Q32" i="6892"/>
  <c r="P32" i="6892" s="1"/>
  <c r="L32" i="6892" s="1"/>
  <c r="E45" i="2"/>
  <c r="E669" i="2"/>
  <c r="E559" i="2"/>
  <c r="E443" i="2"/>
  <c r="E448" i="2"/>
  <c r="E672" i="2"/>
  <c r="E539" i="2"/>
  <c r="E593" i="2"/>
  <c r="E403" i="2"/>
  <c r="E551" i="2"/>
  <c r="E56" i="2"/>
  <c r="E686" i="2"/>
  <c r="E201" i="2"/>
  <c r="E259" i="2"/>
  <c r="E112" i="2"/>
  <c r="E380" i="2"/>
  <c r="E384" i="2"/>
  <c r="D385" i="2" s="1"/>
  <c r="E8" i="2"/>
  <c r="E42" i="2"/>
  <c r="E156" i="2"/>
  <c r="E567" i="2"/>
  <c r="E534" i="2"/>
  <c r="E179" i="2"/>
  <c r="E549" i="2"/>
  <c r="E87" i="2"/>
  <c r="E433" i="2"/>
  <c r="E649" i="2"/>
  <c r="E374" i="2"/>
  <c r="E148" i="2"/>
  <c r="E211" i="2"/>
  <c r="E610" i="2"/>
  <c r="E538" i="2"/>
  <c r="E200" i="2"/>
  <c r="E335" i="2"/>
  <c r="E490" i="2"/>
  <c r="E415" i="2"/>
  <c r="AI12" i="6892"/>
  <c r="AH12" i="6892" s="1"/>
  <c r="AD12" i="6892" s="1"/>
  <c r="E494" i="2"/>
  <c r="E676" i="2"/>
  <c r="E671" i="2"/>
  <c r="E79" i="2"/>
  <c r="E638" i="2"/>
  <c r="E310" i="2"/>
  <c r="E662" i="2"/>
  <c r="E215" i="2"/>
  <c r="E425" i="2"/>
  <c r="E418" i="2"/>
  <c r="E342" i="2"/>
  <c r="E189" i="2"/>
  <c r="E557" i="2"/>
  <c r="E253" i="2"/>
  <c r="E591" i="2"/>
  <c r="E153" i="2"/>
  <c r="E401" i="2"/>
  <c r="E92" i="2"/>
  <c r="E702" i="2"/>
  <c r="E326" i="2"/>
  <c r="E658" i="2"/>
  <c r="E105" i="2"/>
  <c r="E586" i="2"/>
  <c r="E452" i="2"/>
  <c r="E289" i="2"/>
  <c r="E651" i="2"/>
  <c r="E471" i="2"/>
  <c r="E409" i="2"/>
  <c r="E251" i="2"/>
  <c r="E476" i="2"/>
  <c r="E637" i="2"/>
  <c r="E391" i="2"/>
  <c r="E203" i="2"/>
  <c r="E264" i="2"/>
  <c r="E273" i="2"/>
  <c r="D274" i="2" s="1"/>
  <c r="E121" i="2"/>
  <c r="E458" i="2"/>
  <c r="E604" i="2"/>
  <c r="E37" i="2"/>
  <c r="E209" i="2"/>
  <c r="E35" i="2"/>
  <c r="E643" i="2"/>
  <c r="E463" i="2"/>
  <c r="D464" i="2" s="1"/>
  <c r="E67" i="2"/>
  <c r="E165" i="2"/>
  <c r="E69" i="2"/>
  <c r="E142" i="2"/>
  <c r="E74" i="2"/>
  <c r="E483" i="2"/>
  <c r="D484" i="2" s="1"/>
  <c r="E228" i="2"/>
  <c r="D229" i="2" s="1"/>
  <c r="E614" i="2"/>
  <c r="E46" i="2"/>
  <c r="E597" i="2"/>
  <c r="E167" i="2"/>
  <c r="E579" i="2"/>
  <c r="E562" i="2"/>
  <c r="E585" i="2"/>
  <c r="E552" i="2"/>
  <c r="E252" i="2"/>
  <c r="E560" i="2"/>
  <c r="E118" i="2"/>
  <c r="E219" i="2"/>
  <c r="E370" i="2"/>
  <c r="E502" i="2"/>
  <c r="E647" i="2"/>
  <c r="E605" i="2"/>
  <c r="E245" i="2"/>
  <c r="E62" i="2"/>
  <c r="E541" i="2"/>
  <c r="E85" i="2"/>
  <c r="E119" i="2"/>
  <c r="E281" i="2"/>
  <c r="E530" i="2"/>
  <c r="E704" i="2"/>
  <c r="E493" i="2"/>
  <c r="E256" i="2"/>
  <c r="D256" i="2" s="1"/>
  <c r="E323" i="2"/>
  <c r="E190" i="2"/>
  <c r="E76" i="2"/>
  <c r="E367" i="2"/>
  <c r="E173" i="2"/>
  <c r="E304" i="2"/>
  <c r="E664" i="2"/>
  <c r="E302" i="2"/>
  <c r="E157" i="2"/>
  <c r="E626" i="2"/>
  <c r="E103" i="2"/>
  <c r="E465" i="2"/>
  <c r="E287" i="2"/>
  <c r="E120" i="2"/>
  <c r="E461" i="2"/>
  <c r="E584" i="2"/>
  <c r="E34" i="2"/>
  <c r="E485" i="2"/>
  <c r="E576" i="2"/>
  <c r="E635" i="2"/>
  <c r="E547" i="2"/>
  <c r="E546" i="2"/>
  <c r="E193" i="2"/>
  <c r="E261" i="2"/>
  <c r="D262" i="2" s="1"/>
  <c r="E668" i="2"/>
  <c r="E68" i="2"/>
  <c r="E670" i="2"/>
  <c r="E652" i="2"/>
  <c r="E226" i="2"/>
  <c r="E529" i="2"/>
  <c r="E184" i="2"/>
  <c r="E48" i="2"/>
  <c r="E354" i="2"/>
  <c r="E31" i="2"/>
  <c r="E695" i="2"/>
  <c r="E468" i="2"/>
  <c r="E221" i="2"/>
  <c r="E480" i="2"/>
  <c r="D481" i="2" s="1"/>
  <c r="E61" i="2"/>
  <c r="E54" i="2"/>
  <c r="E577" i="2"/>
  <c r="E578" i="2"/>
  <c r="E613" i="2"/>
  <c r="E223" i="2"/>
  <c r="E423" i="2"/>
  <c r="E23" i="2"/>
  <c r="E284" i="2"/>
  <c r="D284" i="2" s="1"/>
  <c r="E368" i="2"/>
  <c r="E469" i="2"/>
  <c r="D470" i="2" s="1"/>
  <c r="E257" i="2"/>
  <c r="E447" i="2"/>
  <c r="E618" i="2"/>
  <c r="E650" i="2"/>
  <c r="E441" i="2"/>
  <c r="E72" i="2"/>
  <c r="E205" i="2"/>
  <c r="E99" i="2"/>
  <c r="E347" i="2"/>
  <c r="E606" i="2"/>
  <c r="E533" i="2"/>
  <c r="E599" i="2"/>
  <c r="E136" i="2"/>
  <c r="E234" i="2"/>
  <c r="E146" i="2"/>
  <c r="E227" i="2"/>
  <c r="E563" i="2"/>
  <c r="E260" i="2"/>
  <c r="Q40" i="6892"/>
  <c r="P40" i="6892" s="1"/>
  <c r="L40" i="6892" s="1"/>
  <c r="AI40" i="6892"/>
  <c r="AH40" i="6892" s="1"/>
  <c r="AD40" i="6892" s="1"/>
  <c r="AI39" i="6892"/>
  <c r="AH39" i="6892" s="1"/>
  <c r="AD39" i="6892" s="1"/>
  <c r="Q39" i="6892"/>
  <c r="P39" i="6892" s="1"/>
  <c r="L39" i="6892" s="1"/>
  <c r="Q30" i="6892"/>
  <c r="P30" i="6892" s="1"/>
  <c r="L30" i="6892" s="1"/>
  <c r="Q26" i="6892"/>
  <c r="P26" i="6892" s="1"/>
  <c r="L26" i="6892" s="1"/>
  <c r="Q8" i="6892"/>
  <c r="P8" i="6892" s="1"/>
  <c r="L8" i="6892" s="1"/>
  <c r="AI35" i="6892"/>
  <c r="AH35" i="6892" s="1"/>
  <c r="AD35" i="6892" s="1"/>
  <c r="AI8" i="6892"/>
  <c r="AH8" i="6892" s="1"/>
  <c r="AD8" i="6892" s="1"/>
  <c r="Q35" i="6892"/>
  <c r="P35" i="6892" s="1"/>
  <c r="L35" i="6892" s="1"/>
  <c r="AI26" i="6892"/>
  <c r="AH26" i="6892" s="1"/>
  <c r="AD26" i="6892" s="1"/>
  <c r="AI30" i="6892"/>
  <c r="AH30" i="6892" s="1"/>
  <c r="AD30" i="6892" s="1"/>
  <c r="Q11" i="6892"/>
  <c r="P11" i="6892" s="1"/>
  <c r="L11" i="6892" s="1"/>
  <c r="Q33" i="6892"/>
  <c r="P33" i="6892" s="1"/>
  <c r="L33" i="6892" s="1"/>
  <c r="E693" i="2"/>
  <c r="E489" i="2"/>
  <c r="E151" i="2"/>
  <c r="E692" i="2"/>
  <c r="E570" i="2"/>
  <c r="E466" i="2"/>
  <c r="E158" i="2"/>
  <c r="E125" i="2"/>
  <c r="E405" i="2"/>
  <c r="E512" i="2"/>
  <c r="E285" i="2"/>
  <c r="D286" i="2" s="1"/>
  <c r="E545" i="2"/>
  <c r="E564" i="2"/>
  <c r="E444" i="2"/>
  <c r="E295" i="2"/>
  <c r="E137" i="2"/>
  <c r="Q46" i="6892"/>
  <c r="P46" i="6892" s="1"/>
  <c r="L46" i="6892" s="1"/>
  <c r="E212" i="2"/>
  <c r="E196" i="2"/>
  <c r="E645" i="2"/>
  <c r="E116" i="2"/>
  <c r="AJ6" i="6892"/>
  <c r="R6" i="6892"/>
  <c r="E107" i="2"/>
  <c r="Q12" i="6892"/>
  <c r="P12" i="6892" s="1"/>
  <c r="L12" i="6892" s="1"/>
  <c r="AI33" i="6892"/>
  <c r="AH33" i="6892" s="1"/>
  <c r="AD33" i="6892" s="1"/>
  <c r="E451" i="2"/>
  <c r="D452" i="2" s="1"/>
  <c r="E216" i="2"/>
  <c r="E472" i="2"/>
  <c r="E341" i="2"/>
  <c r="D342" i="2" s="1"/>
  <c r="E499" i="2"/>
  <c r="E128" i="2"/>
  <c r="E612" i="2"/>
  <c r="E311" i="2"/>
  <c r="E641" i="2"/>
  <c r="AI31" i="6892"/>
  <c r="AH31" i="6892" s="1"/>
  <c r="AD31" i="6892" s="1"/>
  <c r="Q31" i="6892"/>
  <c r="P31" i="6892" s="1"/>
  <c r="L31" i="6892" s="1"/>
  <c r="E475" i="2"/>
  <c r="E696" i="2"/>
  <c r="E319" i="2"/>
  <c r="D320" i="2" s="1"/>
  <c r="E22" i="2"/>
  <c r="E249" i="2"/>
  <c r="E434" i="2"/>
  <c r="AJ15" i="6892"/>
  <c r="R15" i="6892"/>
  <c r="E231" i="2"/>
  <c r="D232" i="2" s="1"/>
  <c r="E506" i="2"/>
  <c r="E615" i="2"/>
  <c r="E312" i="2"/>
  <c r="E12" i="2"/>
  <c r="E307" i="2"/>
  <c r="E152" i="2"/>
  <c r="E176" i="2"/>
  <c r="E438" i="2"/>
  <c r="E508" i="2"/>
  <c r="Q45" i="6892"/>
  <c r="P45" i="6892" s="1"/>
  <c r="L45" i="6892" s="1"/>
  <c r="AI45" i="6892"/>
  <c r="AH45" i="6892" s="1"/>
  <c r="AD45" i="6892" s="1"/>
  <c r="E172" i="2"/>
  <c r="E208" i="2"/>
  <c r="E168" i="2"/>
  <c r="E524" i="2"/>
  <c r="E646" i="2"/>
  <c r="E349" i="2"/>
  <c r="E330" i="2"/>
  <c r="D331" i="2" s="1"/>
  <c r="E697" i="2"/>
  <c r="E378" i="2"/>
  <c r="E108" i="2"/>
  <c r="E32" i="2"/>
  <c r="E486" i="2"/>
  <c r="E106" i="2"/>
  <c r="E243" i="2"/>
  <c r="E572" i="2"/>
  <c r="E595" i="2"/>
  <c r="E399" i="2"/>
  <c r="D400" i="2" s="1"/>
  <c r="E473" i="2"/>
  <c r="E439" i="2"/>
  <c r="D440" i="2" s="1"/>
  <c r="E442" i="2"/>
  <c r="E77" i="2"/>
  <c r="E659" i="2"/>
  <c r="E445" i="2"/>
  <c r="D446" i="2" s="1"/>
  <c r="E199" i="2"/>
  <c r="E296" i="2"/>
  <c r="E3" i="2"/>
  <c r="E478" i="2"/>
  <c r="E293" i="2"/>
  <c r="D294" i="2" s="1"/>
  <c r="E426" i="2"/>
  <c r="E371" i="2"/>
  <c r="E700" i="2"/>
  <c r="E561" i="2"/>
  <c r="E206" i="2"/>
  <c r="E390" i="2"/>
  <c r="D391" i="2" s="1"/>
  <c r="E240" i="2"/>
  <c r="D241" i="2" s="1"/>
  <c r="E685" i="2"/>
  <c r="Q36" i="6892"/>
  <c r="P36" i="6892" s="1"/>
  <c r="L36" i="6892" s="1"/>
  <c r="AI36" i="6892"/>
  <c r="AH36" i="6892" s="1"/>
  <c r="AD36" i="6892" s="1"/>
  <c r="E383" i="2"/>
  <c r="E654" i="2"/>
  <c r="E698" i="2"/>
  <c r="E655" i="2"/>
  <c r="E155" i="2"/>
  <c r="E456" i="2"/>
  <c r="D457" i="2" s="1"/>
  <c r="E43" i="2"/>
  <c r="E129" i="2"/>
  <c r="E162" i="2"/>
  <c r="E308" i="2"/>
  <c r="E269" i="2"/>
  <c r="D270" i="2" s="1"/>
  <c r="E313" i="2"/>
  <c r="E455" i="2"/>
  <c r="E477" i="2"/>
  <c r="E345" i="2"/>
  <c r="D346" i="2" s="1"/>
  <c r="D347" i="2" s="1"/>
  <c r="E170" i="2"/>
  <c r="Q28" i="6892"/>
  <c r="P28" i="6892" s="1"/>
  <c r="L28" i="6892" s="1"/>
  <c r="AI28" i="6892"/>
  <c r="AH28" i="6892" s="1"/>
  <c r="AD28" i="6892" s="1"/>
  <c r="AI42" i="6892"/>
  <c r="AH42" i="6892" s="1"/>
  <c r="AD42" i="6892" s="1"/>
  <c r="Q42" i="6892"/>
  <c r="P42" i="6892" s="1"/>
  <c r="L42" i="6892" s="1"/>
  <c r="E376" i="2"/>
  <c r="E149" i="2"/>
  <c r="E554" i="2"/>
  <c r="E388" i="2"/>
  <c r="E492" i="2"/>
  <c r="E694" i="2"/>
  <c r="E186" i="2"/>
  <c r="E316" i="2"/>
  <c r="E290" i="2"/>
  <c r="E38" i="2"/>
  <c r="E372" i="2"/>
  <c r="D373" i="2" s="1"/>
  <c r="E7" i="2"/>
  <c r="E318" i="2"/>
  <c r="D319" i="2" s="1"/>
  <c r="E133" i="2"/>
  <c r="E36" i="2"/>
  <c r="E327" i="2"/>
  <c r="E355" i="2"/>
  <c r="E126" i="2"/>
  <c r="E30" i="2"/>
  <c r="E237" i="2"/>
  <c r="E18" i="2"/>
  <c r="E41" i="2"/>
  <c r="E314" i="2"/>
  <c r="E525" i="2"/>
  <c r="E566" i="2"/>
  <c r="E132" i="2"/>
  <c r="E94" i="2"/>
  <c r="E230" i="2"/>
  <c r="E5" i="2"/>
  <c r="E350" i="2"/>
  <c r="D351" i="2" s="1"/>
  <c r="E482" i="2"/>
  <c r="E29" i="2"/>
  <c r="E491" i="2"/>
  <c r="E689" i="2"/>
  <c r="E26" i="2"/>
  <c r="E675" i="2"/>
  <c r="AI32" i="6892"/>
  <c r="AH32" i="6892" s="1"/>
  <c r="AD32" i="6892" s="1"/>
  <c r="E690" i="2"/>
  <c r="E292" i="2"/>
  <c r="E89" i="2"/>
  <c r="E527" i="2"/>
  <c r="E93" i="2"/>
  <c r="E360" i="2"/>
  <c r="D361" i="2" s="1"/>
  <c r="E53" i="2"/>
  <c r="E507" i="2"/>
  <c r="E377" i="2"/>
  <c r="E528" i="2"/>
  <c r="E488" i="2"/>
  <c r="E408" i="2"/>
  <c r="E375" i="2"/>
  <c r="E135" i="2"/>
  <c r="E254" i="2"/>
  <c r="D255" i="2" s="1"/>
  <c r="E333" i="2"/>
  <c r="D334" i="2" s="1"/>
  <c r="E590" i="2"/>
  <c r="Q27" i="6892"/>
  <c r="P27" i="6892" s="1"/>
  <c r="L27" i="6892" s="1"/>
  <c r="AI34" i="6892"/>
  <c r="AH34" i="6892" s="1"/>
  <c r="AD34" i="6892" s="1"/>
  <c r="Q34" i="6892"/>
  <c r="P34" i="6892" s="1"/>
  <c r="L34" i="6892" s="1"/>
  <c r="AI27" i="6892"/>
  <c r="AH27" i="6892" s="1"/>
  <c r="AD27" i="6892" s="1"/>
  <c r="E277" i="2"/>
  <c r="E621" i="2"/>
  <c r="E619" i="2"/>
  <c r="E265" i="2"/>
  <c r="D266" i="2" s="1"/>
  <c r="E147" i="2"/>
  <c r="E453" i="2"/>
  <c r="E565" i="2"/>
  <c r="E139" i="2"/>
  <c r="E404" i="2"/>
  <c r="D405" i="2" s="1"/>
  <c r="E625" i="2"/>
  <c r="E386" i="2"/>
  <c r="D387" i="2" s="1"/>
  <c r="E509" i="2"/>
  <c r="E309" i="2"/>
  <c r="E71" i="2"/>
  <c r="E703" i="2"/>
  <c r="E687" i="2"/>
  <c r="E467" i="2"/>
  <c r="E397" i="2"/>
  <c r="D398" i="2" s="1"/>
  <c r="E244" i="2"/>
  <c r="D245" i="2" s="1"/>
  <c r="E178" i="2"/>
  <c r="E701" i="2"/>
  <c r="E413" i="2"/>
  <c r="E127" i="2"/>
  <c r="E144" i="2"/>
  <c r="E691" i="2"/>
  <c r="E111" i="2"/>
  <c r="E636" i="2"/>
  <c r="E78" i="2"/>
  <c r="E421" i="2"/>
  <c r="E60" i="2"/>
  <c r="E449" i="2"/>
  <c r="D450" i="2" s="1"/>
  <c r="E291" i="2"/>
  <c r="E364" i="2"/>
  <c r="E366" i="2"/>
  <c r="D367" i="2" s="1"/>
  <c r="E175" i="2"/>
  <c r="E213" i="2"/>
  <c r="E315" i="2"/>
  <c r="E569" i="2"/>
  <c r="E459" i="2"/>
  <c r="D460" i="2" s="1"/>
  <c r="E674" i="2"/>
  <c r="E138" i="2"/>
  <c r="E501" i="2"/>
  <c r="E207" i="2"/>
  <c r="E462" i="2"/>
  <c r="E344" i="2"/>
  <c r="D345" i="2" s="1"/>
  <c r="E47" i="2"/>
  <c r="E416" i="2"/>
  <c r="D417" i="2" s="1"/>
  <c r="E352" i="2"/>
  <c r="E20" i="2"/>
  <c r="E420" i="2"/>
  <c r="E131" i="2"/>
  <c r="E568" i="2"/>
  <c r="E280" i="2"/>
  <c r="E437" i="2"/>
  <c r="E505" i="2"/>
  <c r="E665" i="2"/>
  <c r="E681" i="2"/>
  <c r="E317" i="2"/>
  <c r="E394" i="2"/>
  <c r="D395" i="2" s="1"/>
  <c r="E218" i="2"/>
  <c r="D219" i="2" s="1"/>
  <c r="E63" i="2"/>
  <c r="E639" i="2"/>
  <c r="E177" i="2"/>
  <c r="E389" i="2"/>
  <c r="E432" i="2"/>
  <c r="E337" i="2"/>
  <c r="E544" i="2"/>
  <c r="E104" i="2"/>
  <c r="E592" i="2"/>
  <c r="E130" i="2"/>
  <c r="E558" i="2"/>
  <c r="E113" i="2"/>
  <c r="E83" i="2"/>
  <c r="E381" i="2"/>
  <c r="D382" i="2" s="1"/>
  <c r="E550" i="2"/>
  <c r="E328" i="2"/>
  <c r="E279" i="2"/>
  <c r="D280" i="2" s="1"/>
  <c r="E699" i="2"/>
  <c r="E688" i="2"/>
  <c r="E627" i="2"/>
  <c r="E73" i="2"/>
  <c r="E28" i="2"/>
  <c r="E82" i="2"/>
  <c r="E542" i="2"/>
  <c r="E500" i="2"/>
  <c r="E235" i="2"/>
  <c r="E537" i="2"/>
  <c r="E16" i="2"/>
  <c r="Q6" i="6892"/>
  <c r="AI7" i="6892"/>
  <c r="AH7" i="6892" s="1"/>
  <c r="AD7" i="6892" s="1"/>
  <c r="AI24" i="6892"/>
  <c r="AH24" i="6892" s="1"/>
  <c r="AD24" i="6892" s="1"/>
  <c r="AI43" i="6892"/>
  <c r="AH43" i="6892" s="1"/>
  <c r="AD43" i="6892" s="1"/>
  <c r="AI10" i="6892"/>
  <c r="AH10" i="6892" s="1"/>
  <c r="AD10" i="6892" s="1"/>
  <c r="Q5" i="6892"/>
  <c r="P5" i="6892" s="1"/>
  <c r="L5" i="6892" s="1"/>
  <c r="Q29" i="6892"/>
  <c r="P29" i="6892" s="1"/>
  <c r="L29" i="6892" s="1"/>
  <c r="Q23" i="6892"/>
  <c r="P23" i="6892" s="1"/>
  <c r="L23" i="6892" s="1"/>
  <c r="AI16" i="6892"/>
  <c r="AH16" i="6892" s="1"/>
  <c r="AD16" i="6892" s="1"/>
  <c r="Q13" i="6892"/>
  <c r="P13" i="6892" s="1"/>
  <c r="L13" i="6892" s="1"/>
  <c r="AI5" i="6892"/>
  <c r="AH5" i="6892" s="1"/>
  <c r="AD5" i="6892" s="1"/>
  <c r="Q16" i="6892"/>
  <c r="P16" i="6892" s="1"/>
  <c r="L16" i="6892" s="1"/>
  <c r="AI44" i="6892"/>
  <c r="AH44" i="6892" s="1"/>
  <c r="AD44" i="6892" s="1"/>
  <c r="AI6" i="6892"/>
  <c r="Q25" i="6892"/>
  <c r="P25" i="6892" s="1"/>
  <c r="L25" i="6892" s="1"/>
  <c r="Q7" i="6892"/>
  <c r="P7" i="6892" s="1"/>
  <c r="L7" i="6892" s="1"/>
  <c r="AI4" i="6892"/>
  <c r="AH4" i="6892" s="1"/>
  <c r="AD4" i="6892" s="1"/>
  <c r="Q4" i="6892"/>
  <c r="P4" i="6892" s="1"/>
  <c r="L4" i="6892" s="1"/>
  <c r="AI9" i="6892"/>
  <c r="AH9" i="6892" s="1"/>
  <c r="AD9" i="6892" s="1"/>
  <c r="Q22" i="6892"/>
  <c r="P22" i="6892" s="1"/>
  <c r="L22" i="6892" s="1"/>
  <c r="Q44" i="6892"/>
  <c r="P44" i="6892" s="1"/>
  <c r="L44" i="6892" s="1"/>
  <c r="AI14" i="6892"/>
  <c r="AH14" i="6892" s="1"/>
  <c r="AD14" i="6892" s="1"/>
  <c r="AI41" i="6892"/>
  <c r="AH41" i="6892" s="1"/>
  <c r="AD41" i="6892" s="1"/>
  <c r="AI29" i="6892"/>
  <c r="AH29" i="6892" s="1"/>
  <c r="AD29" i="6892" s="1"/>
  <c r="Q43" i="6892"/>
  <c r="P43" i="6892" s="1"/>
  <c r="L43" i="6892" s="1"/>
  <c r="Q15" i="6892"/>
  <c r="AI13" i="6892"/>
  <c r="AH13" i="6892" s="1"/>
  <c r="AD13" i="6892" s="1"/>
  <c r="AI25" i="6892"/>
  <c r="AH25" i="6892" s="1"/>
  <c r="AD25" i="6892" s="1"/>
  <c r="Q41" i="6892"/>
  <c r="P41" i="6892" s="1"/>
  <c r="L41" i="6892" s="1"/>
  <c r="Q24" i="6892"/>
  <c r="P24" i="6892" s="1"/>
  <c r="L24" i="6892" s="1"/>
  <c r="Q10" i="6892"/>
  <c r="P10" i="6892" s="1"/>
  <c r="L10" i="6892" s="1"/>
  <c r="Q38" i="6892"/>
  <c r="P38" i="6892" s="1"/>
  <c r="L38" i="6892" s="1"/>
  <c r="Q9" i="6892"/>
  <c r="P9" i="6892" s="1"/>
  <c r="L9" i="6892" s="1"/>
  <c r="AI22" i="6892"/>
  <c r="AH22" i="6892" s="1"/>
  <c r="AD22" i="6892" s="1"/>
  <c r="AI23" i="6892"/>
  <c r="AH23" i="6892" s="1"/>
  <c r="AD23" i="6892" s="1"/>
  <c r="AI15" i="6892"/>
  <c r="Q14" i="6892"/>
  <c r="P14" i="6892" s="1"/>
  <c r="L14" i="6892" s="1"/>
  <c r="AI38" i="6892"/>
  <c r="AH38" i="6892" s="1"/>
  <c r="AD38" i="6892" s="1"/>
  <c r="E365" i="2"/>
  <c r="D366" i="2" s="1"/>
  <c r="E628" i="2"/>
  <c r="E340" i="2"/>
  <c r="D341" i="2" s="1"/>
  <c r="E359" i="2"/>
  <c r="D360" i="2" s="1"/>
  <c r="E276" i="2"/>
  <c r="D277" i="2" s="1"/>
  <c r="E329" i="2"/>
  <c r="E532" i="2"/>
  <c r="E321" i="2"/>
  <c r="D322" i="2" s="1"/>
  <c r="E181" i="2"/>
  <c r="E410" i="2"/>
  <c r="D411" i="2" s="1"/>
  <c r="E580" i="2"/>
  <c r="E430" i="2"/>
  <c r="D431" i="2" s="1"/>
  <c r="AI11" i="6892"/>
  <c r="AH11" i="6892" s="1"/>
  <c r="AD11" i="6892" s="1"/>
  <c r="E574" i="2"/>
  <c r="E358" i="2"/>
  <c r="E222" i="2"/>
  <c r="D223" i="2" s="1"/>
  <c r="E39" i="2"/>
  <c r="E536" i="2"/>
  <c r="E526" i="2"/>
  <c r="E95" i="2"/>
  <c r="E124" i="2"/>
  <c r="E514" i="2"/>
  <c r="E356" i="2"/>
  <c r="E306" i="2"/>
  <c r="E66" i="2"/>
  <c r="E412" i="2"/>
  <c r="E479" i="2"/>
  <c r="D480" i="2" s="1"/>
  <c r="E504" i="2"/>
  <c r="E454" i="2"/>
  <c r="D455" i="2" s="1"/>
  <c r="E357" i="2"/>
  <c r="E214" i="2"/>
  <c r="D215" i="2" s="1"/>
  <c r="E588" i="2"/>
  <c r="E171" i="2"/>
  <c r="E634" i="2"/>
  <c r="E553" i="2"/>
  <c r="E134" i="2"/>
  <c r="E52" i="2"/>
  <c r="E33" i="2"/>
  <c r="E436" i="2"/>
  <c r="E629" i="2"/>
  <c r="E601" i="2"/>
  <c r="E427" i="2"/>
  <c r="E217" i="2"/>
  <c r="D218" i="2" s="1"/>
  <c r="E422" i="2"/>
  <c r="E166" i="2"/>
  <c r="E673" i="2"/>
  <c r="E633" i="2"/>
  <c r="E587" i="2"/>
  <c r="E27" i="2"/>
  <c r="E9" i="2"/>
  <c r="E543" i="2"/>
  <c r="E684" i="2"/>
  <c r="E298" i="2"/>
  <c r="D299" i="2" s="1"/>
  <c r="E154" i="2"/>
  <c r="E540" i="2"/>
  <c r="E521" i="2"/>
  <c r="D236" i="2" l="1"/>
  <c r="D338" i="2"/>
  <c r="D92" i="2"/>
  <c r="D474" i="2"/>
  <c r="D423" i="2"/>
  <c r="D414" i="2"/>
  <c r="D463" i="2"/>
  <c r="D443" i="2"/>
  <c r="D438" i="2"/>
  <c r="D489" i="2"/>
  <c r="D231" i="2"/>
  <c r="D314" i="2"/>
  <c r="D372" i="2"/>
  <c r="D435" i="2"/>
  <c r="D296" i="2"/>
  <c r="D297" i="2" s="1"/>
  <c r="D369" i="2"/>
  <c r="D224" i="2"/>
  <c r="D225" i="2" s="1"/>
  <c r="D303" i="2"/>
  <c r="D392" i="2"/>
  <c r="D263" i="2"/>
  <c r="D483" i="2"/>
  <c r="D246" i="2"/>
  <c r="D433" i="2"/>
  <c r="D428" i="2"/>
  <c r="D330" i="2"/>
  <c r="D353" i="2"/>
  <c r="D378" i="2"/>
  <c r="D487" i="2"/>
  <c r="D406" i="2"/>
  <c r="D348" i="2"/>
  <c r="D258" i="2"/>
  <c r="D220" i="2"/>
  <c r="D251" i="2"/>
  <c r="D339" i="2"/>
  <c r="D458" i="2"/>
  <c r="D437" i="2"/>
  <c r="D359" i="2"/>
  <c r="D281" i="2"/>
  <c r="D468" i="2"/>
  <c r="D278" i="2"/>
  <c r="D448" i="2"/>
  <c r="D358" i="2"/>
  <c r="D413" i="2"/>
  <c r="D390" i="2"/>
  <c r="D292" i="2"/>
  <c r="D376" i="2"/>
  <c r="D478" i="2"/>
  <c r="D313" i="2"/>
  <c r="D473" i="2"/>
  <c r="D418" i="2"/>
  <c r="D419" i="2" s="1"/>
  <c r="D311" i="2"/>
  <c r="D312" i="2" s="1"/>
  <c r="D475" i="2"/>
  <c r="D380" i="2"/>
  <c r="D396" i="2"/>
  <c r="D362" i="2"/>
  <c r="D409" i="2"/>
  <c r="D384" i="2"/>
  <c r="D424" i="2"/>
  <c r="D442" i="2"/>
  <c r="D486" i="2"/>
  <c r="D82" i="2"/>
  <c r="D477" i="2"/>
  <c r="D318" i="2"/>
  <c r="D254" i="2"/>
  <c r="D388" i="2"/>
  <c r="D482" i="2"/>
  <c r="D243" i="2"/>
  <c r="D352" i="2"/>
  <c r="D408" i="2"/>
  <c r="D295" i="2"/>
  <c r="D230" i="2"/>
  <c r="D329" i="2"/>
  <c r="D265" i="2"/>
  <c r="D356" i="2"/>
  <c r="D357" i="2" s="1"/>
  <c r="D291" i="2"/>
  <c r="D377" i="2"/>
  <c r="D456" i="2"/>
  <c r="D479" i="2"/>
  <c r="D217" i="2"/>
  <c r="D228" i="2"/>
  <c r="D355" i="2"/>
  <c r="D227" i="2"/>
  <c r="D226" i="2"/>
  <c r="D288" i="2"/>
  <c r="D289" i="2" s="1"/>
  <c r="D287" i="2"/>
  <c r="D324" i="2"/>
  <c r="D459" i="2"/>
  <c r="D252" i="2"/>
  <c r="D290" i="2"/>
  <c r="D402" i="2"/>
  <c r="D401" i="2"/>
  <c r="D426" i="2"/>
  <c r="D212" i="2"/>
  <c r="D434" i="2"/>
  <c r="D354" i="2"/>
  <c r="D259" i="2"/>
  <c r="D260" i="2" s="1"/>
  <c r="D261" i="2" s="1"/>
  <c r="D370" i="2"/>
  <c r="D247" i="2"/>
  <c r="D248" i="2" s="1"/>
  <c r="D242" i="2"/>
  <c r="D276" i="2"/>
  <c r="D447" i="2"/>
  <c r="D436" i="2"/>
  <c r="D240" i="2"/>
  <c r="D394" i="2"/>
  <c r="D302" i="2"/>
  <c r="D488" i="2"/>
  <c r="D403" i="2"/>
  <c r="D441" i="2"/>
  <c r="D273" i="2"/>
  <c r="D399" i="2"/>
  <c r="D214" i="2"/>
  <c r="D421" i="2"/>
  <c r="D420" i="2"/>
  <c r="D454" i="2"/>
  <c r="D238" i="2"/>
  <c r="D237" i="2"/>
  <c r="D328" i="2"/>
  <c r="D317" i="2"/>
  <c r="D389" i="2"/>
  <c r="D244" i="2"/>
  <c r="D350" i="2"/>
  <c r="D469" i="2"/>
  <c r="D466" i="2"/>
  <c r="D368" i="2"/>
  <c r="D257" i="2"/>
  <c r="D282" i="2"/>
  <c r="D410" i="2"/>
  <c r="D453" i="2"/>
  <c r="D327" i="2"/>
  <c r="D326" i="2"/>
  <c r="D216" i="2"/>
  <c r="D404" i="2"/>
  <c r="D449" i="2"/>
  <c r="D432" i="2"/>
  <c r="D211" i="2"/>
  <c r="D239" i="2"/>
  <c r="D397" i="2"/>
  <c r="D364" i="2"/>
  <c r="D363" i="2"/>
  <c r="D386" i="2"/>
  <c r="D234" i="2"/>
  <c r="D425" i="2"/>
  <c r="D279" i="2"/>
  <c r="D323" i="2"/>
  <c r="D269" i="2"/>
  <c r="D383" i="2"/>
  <c r="D300" i="2"/>
  <c r="D298" i="2"/>
  <c r="D430" i="2"/>
  <c r="D267" i="2"/>
  <c r="D316" i="2"/>
  <c r="D365" i="2"/>
  <c r="D422" i="2"/>
  <c r="D293" i="2"/>
  <c r="D315" i="2"/>
  <c r="D427" i="2"/>
  <c r="D379" i="2"/>
  <c r="D439" i="2"/>
  <c r="D250" i="2"/>
  <c r="D249" i="2"/>
  <c r="D476" i="2"/>
  <c r="D213" i="2"/>
  <c r="D445" i="2"/>
  <c r="D467" i="2"/>
  <c r="D490" i="2"/>
  <c r="D491" i="2" s="1"/>
  <c r="D492" i="2" s="1"/>
  <c r="D493" i="2" s="1"/>
  <c r="D494" i="2" s="1"/>
  <c r="D495" i="2" s="1"/>
  <c r="D496" i="2" s="1"/>
  <c r="D497" i="2" s="1"/>
  <c r="D498" i="2" s="1"/>
  <c r="D499" i="2" s="1"/>
  <c r="D121" i="2" s="1"/>
  <c r="D151" i="2" s="1"/>
  <c r="D343" i="2" s="1"/>
  <c r="D500" i="2" s="1"/>
  <c r="D182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235" i="2"/>
  <c r="D285" i="2"/>
  <c r="D462" i="2"/>
  <c r="D371" i="2"/>
  <c r="D253" i="2"/>
  <c r="D472" i="2"/>
  <c r="D344" i="2"/>
  <c r="D416" i="2"/>
  <c r="D375" i="2"/>
  <c r="D374" i="2"/>
  <c r="D381" i="2"/>
  <c r="D444" i="2"/>
  <c r="D275" i="2"/>
  <c r="D304" i="2"/>
  <c r="D305" i="2" s="1"/>
  <c r="D306" i="2" s="1"/>
  <c r="D307" i="2" s="1"/>
  <c r="D308" i="2" s="1"/>
  <c r="D309" i="2" s="1"/>
  <c r="D310" i="2" s="1"/>
  <c r="D349" i="2"/>
  <c r="D233" i="2"/>
  <c r="D264" i="2"/>
  <c r="D333" i="2"/>
  <c r="D335" i="2"/>
  <c r="D336" i="2" s="1"/>
  <c r="D337" i="2" s="1"/>
  <c r="D415" i="2"/>
  <c r="D412" i="2"/>
  <c r="D461" i="2"/>
  <c r="D221" i="2"/>
  <c r="D222" i="2" s="1"/>
  <c r="D393" i="2"/>
  <c r="D340" i="2"/>
  <c r="D471" i="2"/>
  <c r="D321" i="2"/>
  <c r="D485" i="2"/>
  <c r="D465" i="2"/>
  <c r="D332" i="2"/>
  <c r="D451" i="2"/>
  <c r="Z37" i="6892"/>
  <c r="Y37" i="6892" s="1"/>
  <c r="U37" i="6892" s="1"/>
  <c r="P15" i="6892"/>
  <c r="L15" i="6892" s="1"/>
  <c r="AH6" i="6892"/>
  <c r="AD6" i="6892" s="1"/>
  <c r="Z31" i="6892"/>
  <c r="Y31" i="6892" s="1"/>
  <c r="U31" i="6892" s="1"/>
  <c r="Z36" i="6892"/>
  <c r="Y36" i="6892" s="1"/>
  <c r="U36" i="6892" s="1"/>
  <c r="Z28" i="6892"/>
  <c r="Y28" i="6892" s="1"/>
  <c r="U28" i="6892" s="1"/>
  <c r="Z17" i="6892"/>
  <c r="Y17" i="6892" s="1"/>
  <c r="U17" i="6892" s="1"/>
  <c r="AH15" i="6892"/>
  <c r="AD15" i="6892" s="1"/>
  <c r="Z8" i="6892"/>
  <c r="Y8" i="6892" s="1"/>
  <c r="U8" i="6892" s="1"/>
  <c r="Z32" i="6892"/>
  <c r="Y32" i="6892" s="1"/>
  <c r="U32" i="6892" s="1"/>
  <c r="Z35" i="6892"/>
  <c r="Y35" i="6892" s="1"/>
  <c r="U35" i="6892" s="1"/>
  <c r="Z11" i="6892"/>
  <c r="Y11" i="6892" s="1"/>
  <c r="U11" i="6892" s="1"/>
  <c r="Z34" i="6892"/>
  <c r="Y34" i="6892" s="1"/>
  <c r="U34" i="6892" s="1"/>
  <c r="Z27" i="6892"/>
  <c r="Y27" i="6892" s="1"/>
  <c r="U27" i="6892" s="1"/>
  <c r="Z12" i="6892"/>
  <c r="Y12" i="6892" s="1"/>
  <c r="U12" i="6892" s="1"/>
  <c r="AA6" i="6892"/>
  <c r="Z42" i="6892"/>
  <c r="Y42" i="6892" s="1"/>
  <c r="U42" i="6892" s="1"/>
  <c r="Z45" i="6892"/>
  <c r="Y45" i="6892" s="1"/>
  <c r="U45" i="6892" s="1"/>
  <c r="Z26" i="6892"/>
  <c r="Y26" i="6892" s="1"/>
  <c r="U26" i="6892" s="1"/>
  <c r="AA15" i="6892"/>
  <c r="Z33" i="6892"/>
  <c r="Y33" i="6892" s="1"/>
  <c r="U33" i="6892" s="1"/>
  <c r="P6" i="6892"/>
  <c r="L6" i="6892" s="1"/>
  <c r="Z39" i="6892"/>
  <c r="Y39" i="6892" s="1"/>
  <c r="U39" i="6892" s="1"/>
  <c r="D30" i="2"/>
  <c r="Z16" i="6892"/>
  <c r="Y16" i="6892" s="1"/>
  <c r="U16" i="6892" s="1"/>
  <c r="Z9" i="6892"/>
  <c r="Y9" i="6892" s="1"/>
  <c r="U9" i="6892" s="1"/>
  <c r="Z15" i="6892"/>
  <c r="Z25" i="6892"/>
  <c r="Y25" i="6892" s="1"/>
  <c r="U25" i="6892" s="1"/>
  <c r="Z43" i="6892"/>
  <c r="Y43" i="6892" s="1"/>
  <c r="U43" i="6892" s="1"/>
  <c r="Z41" i="6892"/>
  <c r="Y41" i="6892" s="1"/>
  <c r="U41" i="6892" s="1"/>
  <c r="Z24" i="6892"/>
  <c r="Y24" i="6892" s="1"/>
  <c r="U24" i="6892" s="1"/>
  <c r="Z38" i="6892"/>
  <c r="Y38" i="6892" s="1"/>
  <c r="U38" i="6892" s="1"/>
  <c r="Z22" i="6892"/>
  <c r="Y22" i="6892" s="1"/>
  <c r="U22" i="6892" s="1"/>
  <c r="Z6" i="6892"/>
  <c r="Z14" i="6892"/>
  <c r="Y14" i="6892" s="1"/>
  <c r="U14" i="6892" s="1"/>
  <c r="Z29" i="6892"/>
  <c r="Y29" i="6892" s="1"/>
  <c r="U29" i="6892" s="1"/>
  <c r="Z7" i="6892"/>
  <c r="Y7" i="6892" s="1"/>
  <c r="U7" i="6892" s="1"/>
  <c r="Z44" i="6892"/>
  <c r="Y44" i="6892" s="1"/>
  <c r="U44" i="6892" s="1"/>
  <c r="Z4" i="6892"/>
  <c r="Y4" i="6892" s="1"/>
  <c r="U4" i="6892" s="1"/>
  <c r="Z23" i="6892"/>
  <c r="Y23" i="6892" s="1"/>
  <c r="U23" i="6892" s="1"/>
  <c r="Z13" i="6892"/>
  <c r="Y13" i="6892" s="1"/>
  <c r="U13" i="6892" s="1"/>
  <c r="Z10" i="6892"/>
  <c r="Y10" i="6892" s="1"/>
  <c r="U10" i="6892" s="1"/>
  <c r="Z5" i="6892"/>
  <c r="Y5" i="6892" s="1"/>
  <c r="U5" i="6892" s="1"/>
  <c r="Z30" i="6892"/>
  <c r="Y30" i="6892" s="1"/>
  <c r="U30" i="6892" s="1"/>
  <c r="Z40" i="6892"/>
  <c r="Y40" i="6892" s="1"/>
  <c r="U40" i="6892" s="1"/>
  <c r="Z46" i="6892"/>
  <c r="Y46" i="6892" s="1"/>
  <c r="U46" i="6892" s="1"/>
  <c r="Y6" i="6892" l="1"/>
  <c r="U6" i="6892" s="1"/>
  <c r="Y15" i="6892"/>
  <c r="U15" i="6892" s="1"/>
  <c r="D67" i="2" l="1"/>
  <c r="D197" i="2" s="1"/>
  <c r="D34" i="2"/>
  <c r="D3" i="2"/>
  <c r="D7" i="2" s="1"/>
  <c r="D21" i="2"/>
  <c r="D15" i="2"/>
  <c r="D52" i="2"/>
  <c r="D38" i="2" s="1"/>
  <c r="D51" i="2"/>
  <c r="D179" i="2"/>
  <c r="D37" i="2"/>
  <c r="D31" i="2"/>
  <c r="D44" i="2"/>
  <c r="D40" i="2"/>
  <c r="D61" i="2"/>
  <c r="D106" i="2"/>
  <c r="D83" i="2"/>
  <c r="D77" i="2"/>
  <c r="D8" i="2"/>
  <c r="D168" i="2"/>
  <c r="D66" i="2" s="1"/>
  <c r="D54" i="2" s="1"/>
  <c r="D23" i="2" s="1"/>
  <c r="D27" i="2" s="1"/>
  <c r="D71" i="2" s="1"/>
  <c r="D11" i="2" s="1"/>
  <c r="D46" i="2" s="1"/>
  <c r="D18" i="2" s="1"/>
  <c r="D36" i="2" s="1"/>
  <c r="D105" i="2" s="1"/>
  <c r="D22" i="2" s="1"/>
  <c r="D32" i="2" s="1"/>
  <c r="D93" i="2" s="1"/>
  <c r="D58" i="2" s="1"/>
  <c r="D59" i="2" s="1"/>
  <c r="D43" i="2" s="1"/>
  <c r="D86" i="2" s="1"/>
  <c r="D9" i="2" s="1"/>
  <c r="D29" i="2" s="1"/>
  <c r="D90" i="2" s="1"/>
  <c r="D136" i="2" s="1"/>
  <c r="D133" i="2" s="1"/>
  <c r="D48" i="2" s="1"/>
  <c r="D49" i="2" s="1"/>
  <c r="D72" i="2" s="1"/>
  <c r="D174" i="2" s="1"/>
  <c r="D154" i="2" s="1"/>
  <c r="D74" i="2" s="1"/>
  <c r="D75" i="2" s="1"/>
  <c r="D85" i="2" s="1"/>
  <c r="D143" i="2" s="1"/>
  <c r="D57" i="2" s="1"/>
  <c r="D97" i="2" s="1"/>
  <c r="D98" i="2" s="1"/>
  <c r="D55" i="2" s="1"/>
  <c r="D201" i="2" s="1"/>
  <c r="D175" i="2" s="1"/>
  <c r="D176" i="2" s="1"/>
  <c r="D84" i="2" s="1"/>
  <c r="D146" i="2" s="1"/>
  <c r="D210" i="2" s="1"/>
  <c r="D79" i="2" s="1"/>
  <c r="D64" i="2" s="1"/>
  <c r="D107" i="2" s="1"/>
  <c r="D180" i="2" s="1"/>
  <c r="D187" i="2"/>
  <c r="D33" i="2"/>
  <c r="D50" i="2"/>
  <c r="D20" i="2"/>
  <c r="D16" i="2" s="1"/>
  <c r="D5" i="2"/>
  <c r="D24" i="2"/>
  <c r="D13" i="2"/>
  <c r="D10" i="2"/>
  <c r="D17" i="2"/>
  <c r="D14" i="2"/>
  <c r="D4" i="2"/>
  <c r="D100" i="2" l="1"/>
  <c r="D101" i="2" s="1"/>
  <c r="D102" i="2" s="1"/>
  <c r="D109" i="2" s="1"/>
  <c r="D131" i="2" s="1"/>
  <c r="D132" i="2" s="1"/>
  <c r="D141" i="2" s="1"/>
  <c r="D142" i="2" s="1"/>
  <c r="D147" i="2" s="1"/>
  <c r="D150" i="2" s="1"/>
  <c r="D153" i="2" s="1"/>
  <c r="D163" i="2" s="1"/>
  <c r="D164" i="2" s="1"/>
  <c r="D191" i="2" s="1"/>
  <c r="D207" i="2" s="1"/>
  <c r="D39" i="2"/>
  <c r="D68" i="2"/>
  <c r="D118" i="2" s="1"/>
  <c r="D6" i="2"/>
  <c r="D70" i="2"/>
  <c r="D56" i="2"/>
  <c r="D19" i="2"/>
  <c r="D25" i="2"/>
  <c r="D41" i="2"/>
  <c r="D160" i="2"/>
  <c r="D45" i="2"/>
  <c r="D26" i="2"/>
  <c r="D47" i="2"/>
  <c r="D108" i="2"/>
  <c r="D73" i="2"/>
  <c r="D152" i="2"/>
  <c r="D88" i="2"/>
  <c r="D42" i="2"/>
  <c r="D12" i="2"/>
  <c r="D53" i="2"/>
  <c r="D205" i="2"/>
  <c r="D209" i="2"/>
  <c r="D89" i="2"/>
  <c r="D28" i="2"/>
  <c r="D113" i="2"/>
  <c r="D80" i="2"/>
  <c r="D81" i="2"/>
  <c r="D62" i="2"/>
  <c r="D193" i="2"/>
  <c r="D194" i="2" s="1"/>
  <c r="D76" i="2"/>
  <c r="D173" i="2"/>
  <c r="D177" i="2"/>
  <c r="D183" i="2"/>
  <c r="D185" i="2"/>
  <c r="D188" i="2"/>
  <c r="D202" i="2"/>
  <c r="D69" i="2"/>
  <c r="D119" i="2"/>
  <c r="D148" i="2"/>
  <c r="D65" i="2"/>
  <c r="D60" i="2"/>
  <c r="D140" i="2"/>
  <c r="D170" i="2"/>
  <c r="D171" i="2" s="1"/>
  <c r="D91" i="2"/>
  <c r="D192" i="2"/>
  <c r="D110" i="2"/>
  <c r="D35" i="2"/>
  <c r="D117" i="2"/>
  <c r="D144" i="2"/>
  <c r="D184" i="2"/>
  <c r="D167" i="2"/>
  <c r="D169" i="2"/>
  <c r="D78" i="2"/>
  <c r="D198" i="2"/>
  <c r="D199" i="2" s="1"/>
  <c r="D200" i="2" s="1"/>
  <c r="D114" i="2"/>
  <c r="D120" i="2"/>
  <c r="D128" i="2"/>
  <c r="D94" i="2"/>
  <c r="D158" i="2"/>
  <c r="D159" i="2" s="1"/>
  <c r="D145" i="2"/>
  <c r="D165" i="2"/>
  <c r="D116" i="2"/>
  <c r="D135" i="2"/>
  <c r="D157" i="2"/>
  <c r="D166" i="2"/>
  <c r="D190" i="2"/>
  <c r="D87" i="2"/>
  <c r="D95" i="2"/>
  <c r="D96" i="2"/>
  <c r="D111" i="2"/>
  <c r="D112" i="2"/>
  <c r="D115" i="2"/>
  <c r="D124" i="2"/>
  <c r="D125" i="2"/>
  <c r="D129" i="2"/>
  <c r="D130" i="2"/>
  <c r="D137" i="2"/>
  <c r="D138" i="2"/>
  <c r="D149" i="2"/>
  <c r="D155" i="2"/>
  <c r="D156" i="2"/>
  <c r="D103" i="2"/>
  <c r="D162" i="2"/>
  <c r="D178" i="2"/>
  <c r="D189" i="2"/>
  <c r="D203" i="2"/>
  <c r="D172" i="2"/>
  <c r="D204" i="2"/>
  <c r="D206" i="2"/>
  <c r="D208" i="2"/>
  <c r="D122" i="2"/>
  <c r="D126" i="2"/>
  <c r="D127" i="2"/>
  <c r="D104" i="2"/>
  <c r="D99" i="2"/>
  <c r="D63" i="2"/>
  <c r="D139" i="2"/>
  <c r="D186" i="2"/>
  <c r="D195" i="2"/>
  <c r="D196" i="2" s="1"/>
  <c r="D134" i="2"/>
  <c r="D161" i="2"/>
  <c r="D181" i="2"/>
</calcChain>
</file>

<file path=xl/comments1.xml><?xml version="1.0" encoding="utf-8"?>
<comments xmlns="http://schemas.openxmlformats.org/spreadsheetml/2006/main">
  <authors>
    <author>Pawel Brudlo</author>
  </authors>
  <commentList>
    <comment ref="F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I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4nkl</t>
        </r>
      </text>
    </comment>
    <comment ref="H7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2nkl</t>
        </r>
      </text>
    </comment>
    <comment ref="I15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6nkl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28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29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30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2nkl</t>
        </r>
      </text>
    </comment>
    <comment ref="H33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39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</commentList>
</comments>
</file>

<file path=xl/sharedStrings.xml><?xml version="1.0" encoding="utf-8"?>
<sst xmlns="http://schemas.openxmlformats.org/spreadsheetml/2006/main" count="25713" uniqueCount="5525">
  <si>
    <t>K</t>
  </si>
  <si>
    <t>BikeOrient</t>
  </si>
  <si>
    <t>Herman-Iżycki</t>
  </si>
  <si>
    <t>Mazurskie Tropy</t>
  </si>
  <si>
    <t>Złoto dla zuchwałych</t>
  </si>
  <si>
    <t>Mordownik</t>
  </si>
  <si>
    <t>Nocna Masakra 200km</t>
  </si>
  <si>
    <t>Nocna Masakra 100km</t>
  </si>
  <si>
    <t>Owczarski</t>
  </si>
  <si>
    <t>NAZWISKO</t>
  </si>
  <si>
    <t>Cecuła</t>
  </si>
  <si>
    <t>ZESPÓŁ</t>
  </si>
  <si>
    <t>PUNKTY PPM</t>
  </si>
  <si>
    <t>Miejsce PPM</t>
  </si>
  <si>
    <t>NAZWISKO I IMIĘ</t>
  </si>
  <si>
    <t>Piotr</t>
  </si>
  <si>
    <t>Paweł</t>
  </si>
  <si>
    <t>Marcin</t>
  </si>
  <si>
    <t>Liszka</t>
  </si>
  <si>
    <t>Grzegorz</t>
  </si>
  <si>
    <t>Nowicki</t>
  </si>
  <si>
    <t>Jacek</t>
  </si>
  <si>
    <t>Krzysztof</t>
  </si>
  <si>
    <t>Witkowski</t>
  </si>
  <si>
    <t>Przemysław</t>
  </si>
  <si>
    <t>Leszek</t>
  </si>
  <si>
    <t>Andrzej</t>
  </si>
  <si>
    <t>Papis</t>
  </si>
  <si>
    <t>Orłowski</t>
  </si>
  <si>
    <t>Smejda</t>
  </si>
  <si>
    <t>Waga</t>
  </si>
  <si>
    <t>pp</t>
  </si>
  <si>
    <t>M</t>
  </si>
  <si>
    <t>Róża Wiatrów</t>
  </si>
  <si>
    <t>Marek</t>
  </si>
  <si>
    <t>Zieliński</t>
  </si>
  <si>
    <t>Magdalena</t>
  </si>
  <si>
    <t>Rajd Konwalii</t>
  </si>
  <si>
    <t>IMIĘ</t>
  </si>
  <si>
    <t>czas</t>
  </si>
  <si>
    <t>pk</t>
  </si>
  <si>
    <t>pk^0,2</t>
  </si>
  <si>
    <t>PPM</t>
  </si>
  <si>
    <t>max1_50</t>
  </si>
  <si>
    <t>max2_50</t>
  </si>
  <si>
    <t>Rafał</t>
  </si>
  <si>
    <t>Bartosz</t>
  </si>
  <si>
    <t>Konieczny</t>
  </si>
  <si>
    <t>Tomasz</t>
  </si>
  <si>
    <t>Robert</t>
  </si>
  <si>
    <t>Stanek</t>
  </si>
  <si>
    <t>Artur</t>
  </si>
  <si>
    <t>Gładysiak</t>
  </si>
  <si>
    <t>Zając</t>
  </si>
  <si>
    <t>Skoracki</t>
  </si>
  <si>
    <t>Szawdzin</t>
  </si>
  <si>
    <t>Dymno</t>
  </si>
  <si>
    <t>Abentojra</t>
  </si>
  <si>
    <t>ROCZNIK</t>
  </si>
  <si>
    <t>Michał</t>
  </si>
  <si>
    <t>Blank</t>
  </si>
  <si>
    <t>Danuta</t>
  </si>
  <si>
    <t>Wrona</t>
  </si>
  <si>
    <t>Łukasz</t>
  </si>
  <si>
    <t>Jańczak</t>
  </si>
  <si>
    <t>Wiesław</t>
  </si>
  <si>
    <t>Asia</t>
  </si>
  <si>
    <t>Szajduk</t>
  </si>
  <si>
    <t>Konrad</t>
  </si>
  <si>
    <t>Sójka</t>
  </si>
  <si>
    <t>Maciej</t>
  </si>
  <si>
    <t>id</t>
  </si>
  <si>
    <t>id tech</t>
  </si>
  <si>
    <t>rocznik</t>
  </si>
  <si>
    <t>id tech 2</t>
  </si>
  <si>
    <t>zespół</t>
  </si>
  <si>
    <t>Wiktorowski</t>
  </si>
  <si>
    <t>Krystian</t>
  </si>
  <si>
    <t>Jakubek</t>
  </si>
  <si>
    <t>Wieczorek</t>
  </si>
  <si>
    <t>Mirowski</t>
  </si>
  <si>
    <t>Formanowski</t>
  </si>
  <si>
    <t>Janik</t>
  </si>
  <si>
    <t>Adam</t>
  </si>
  <si>
    <t>Wieszczeczyński</t>
  </si>
  <si>
    <t>Stefański</t>
  </si>
  <si>
    <t>Marcinkowska</t>
  </si>
  <si>
    <t>Rygalski</t>
  </si>
  <si>
    <t>Bujakiewicz</t>
  </si>
  <si>
    <t>Tadeusz</t>
  </si>
  <si>
    <t>Jarosław</t>
  </si>
  <si>
    <t>Mateusz</t>
  </si>
  <si>
    <t>Sławomir</t>
  </si>
  <si>
    <t>Makowiec</t>
  </si>
  <si>
    <t>Sadowski</t>
  </si>
  <si>
    <t>Karol</t>
  </si>
  <si>
    <t>Jan</t>
  </si>
  <si>
    <t>Grabowski</t>
  </si>
  <si>
    <t>Wiśniewski</t>
  </si>
  <si>
    <t>nazwisko</t>
  </si>
  <si>
    <t>imię</t>
  </si>
  <si>
    <t>Procek</t>
  </si>
  <si>
    <t>Głomski</t>
  </si>
  <si>
    <t>Aleksander</t>
  </si>
  <si>
    <t>Sosiński</t>
  </si>
  <si>
    <t>Parzybut</t>
  </si>
  <si>
    <t>Pawlak</t>
  </si>
  <si>
    <t>Cichoń</t>
  </si>
  <si>
    <t>Hoffmann</t>
  </si>
  <si>
    <t>KoRNO</t>
  </si>
  <si>
    <t>Szynkarek</t>
  </si>
  <si>
    <t>Czaplicki</t>
  </si>
  <si>
    <t>Rapp</t>
  </si>
  <si>
    <t>Adkonis</t>
  </si>
  <si>
    <t>XII Szago</t>
  </si>
  <si>
    <t>Pazur Gryfa</t>
  </si>
  <si>
    <t>Świetlik</t>
  </si>
  <si>
    <t>Fałowski</t>
  </si>
  <si>
    <t>Kajetan</t>
  </si>
  <si>
    <t>Rystał</t>
  </si>
  <si>
    <t>Piłat</t>
  </si>
  <si>
    <t>Gabriel</t>
  </si>
  <si>
    <t>Florczak</t>
  </si>
  <si>
    <t>Miron</t>
  </si>
  <si>
    <t>Toboła</t>
  </si>
  <si>
    <t>Bartek</t>
  </si>
  <si>
    <t>Naglewicz</t>
  </si>
  <si>
    <t>Kasseja</t>
  </si>
  <si>
    <t>Wiosenne 360</t>
  </si>
  <si>
    <t>pierwsze zawody</t>
  </si>
  <si>
    <t>RW</t>
  </si>
  <si>
    <t>płeć</t>
  </si>
  <si>
    <t>BikeStats.pl</t>
  </si>
  <si>
    <t>Agnieszka</t>
  </si>
  <si>
    <t>Bukowska</t>
  </si>
  <si>
    <t>RUDY KOT</t>
  </si>
  <si>
    <t>Towanda</t>
  </si>
  <si>
    <t>Miejsce</t>
  </si>
  <si>
    <t>Piwakowski</t>
  </si>
  <si>
    <t>Daniel</t>
  </si>
  <si>
    <t>Jaskólski</t>
  </si>
  <si>
    <t>Jakub</t>
  </si>
  <si>
    <t>Jóźwiuk</t>
  </si>
  <si>
    <t>Harpagan</t>
  </si>
  <si>
    <t>Dariusz</t>
  </si>
  <si>
    <t>Drapella</t>
  </si>
  <si>
    <t>Morawski</t>
  </si>
  <si>
    <t>Fitserwis MTB Team</t>
  </si>
  <si>
    <t>Kasierski</t>
  </si>
  <si>
    <t>Siewruk</t>
  </si>
  <si>
    <t>Troll Team</t>
  </si>
  <si>
    <t>Wojciech</t>
  </si>
  <si>
    <t>Hołdakowski</t>
  </si>
  <si>
    <t>Orzoł</t>
  </si>
  <si>
    <t>Paszkowski</t>
  </si>
  <si>
    <t>Chojecki</t>
  </si>
  <si>
    <t>Filipiuk</t>
  </si>
  <si>
    <t>Śmieja</t>
  </si>
  <si>
    <t>GR3miasto</t>
  </si>
  <si>
    <t>Szot</t>
  </si>
  <si>
    <t>Nazwisko</t>
  </si>
  <si>
    <t>Imię</t>
  </si>
  <si>
    <t>Mitutoyo AZS Wratislavia</t>
  </si>
  <si>
    <t>Kliniewski</t>
  </si>
  <si>
    <t>mrdp.pl</t>
  </si>
  <si>
    <t>Pachulski</t>
  </si>
  <si>
    <t>Oprychy</t>
  </si>
  <si>
    <t>Galla</t>
  </si>
  <si>
    <t>Rajd Konwalii TEAM</t>
  </si>
  <si>
    <t>Jasik</t>
  </si>
  <si>
    <t>OlsztynKocham</t>
  </si>
  <si>
    <t>SONY MTB TEAM</t>
  </si>
  <si>
    <t>AMBIT RACING TEAM</t>
  </si>
  <si>
    <t>SŁAWOMIR</t>
  </si>
  <si>
    <t>Błaszczyk</t>
  </si>
  <si>
    <t>Darek</t>
  </si>
  <si>
    <t>Bez Skorka</t>
  </si>
  <si>
    <t>Hajduk</t>
  </si>
  <si>
    <t>agmar.eu</t>
  </si>
  <si>
    <t>jogurtnarowerze.pl</t>
  </si>
  <si>
    <t>Szumański</t>
  </si>
  <si>
    <t>KOOPER Architektura</t>
  </si>
  <si>
    <t>Postęp team</t>
  </si>
  <si>
    <t>Zawadzki</t>
  </si>
  <si>
    <t>Brotherhood of Moonshine</t>
  </si>
  <si>
    <t>Welocypedy</t>
  </si>
  <si>
    <t>Tomasy</t>
  </si>
  <si>
    <t>Szopa</t>
  </si>
  <si>
    <t>SISU-OWB team</t>
  </si>
  <si>
    <t>Sopoliński</t>
  </si>
  <si>
    <t>Wysocki</t>
  </si>
  <si>
    <t>Królowie Lasu</t>
  </si>
  <si>
    <t>Kotkowski</t>
  </si>
  <si>
    <t>Kamil</t>
  </si>
  <si>
    <t>TYGRYSKRIS</t>
  </si>
  <si>
    <t>Wheelie Garage</t>
  </si>
  <si>
    <t>BikeBoys CadMario Team</t>
  </si>
  <si>
    <t>Lidka</t>
  </si>
  <si>
    <t>Truszkowska</t>
  </si>
  <si>
    <t>Kamila</t>
  </si>
  <si>
    <t>ZdZ</t>
  </si>
  <si>
    <t>Kraków</t>
  </si>
  <si>
    <t>SKF Bikeholicy</t>
  </si>
  <si>
    <t>Konopiński</t>
  </si>
  <si>
    <t>Maria</t>
  </si>
  <si>
    <t>Labut</t>
  </si>
  <si>
    <t>Rowerowa Norka</t>
  </si>
  <si>
    <t>Monika</t>
  </si>
  <si>
    <t>Kosmala</t>
  </si>
  <si>
    <t>Jerzy</t>
  </si>
  <si>
    <t>Bożek</t>
  </si>
  <si>
    <t>Jeliński</t>
  </si>
  <si>
    <t>Etisoft Bike Team</t>
  </si>
  <si>
    <t>Kawecki</t>
  </si>
  <si>
    <t>Bogdan</t>
  </si>
  <si>
    <t>Kurzawa</t>
  </si>
  <si>
    <t>Baster</t>
  </si>
  <si>
    <t>LUKS Zabrzeg</t>
  </si>
  <si>
    <t>Zdzisław</t>
  </si>
  <si>
    <t>Kurtok</t>
  </si>
  <si>
    <t>Ludwik</t>
  </si>
  <si>
    <t>Tomaszczyk</t>
  </si>
  <si>
    <t>Lubin</t>
  </si>
  <si>
    <t>RKS Fiedorek</t>
  </si>
  <si>
    <t>oi punx</t>
  </si>
  <si>
    <t>Staszewski</t>
  </si>
  <si>
    <t>Malicki</t>
  </si>
  <si>
    <t>Staszek</t>
  </si>
  <si>
    <t>Korzec</t>
  </si>
  <si>
    <t>Zdezorientowani</t>
  </si>
  <si>
    <t>Adamczyk</t>
  </si>
  <si>
    <t>Agata</t>
  </si>
  <si>
    <t>Motyl-Adamczyk</t>
  </si>
  <si>
    <t>Tychy</t>
  </si>
  <si>
    <t>Roman</t>
  </si>
  <si>
    <t>Tyszkowski</t>
  </si>
  <si>
    <t>LosMaruderos</t>
  </si>
  <si>
    <t>Melon-Mika</t>
  </si>
  <si>
    <t>Łódź</t>
  </si>
  <si>
    <t>Gryszkalis</t>
  </si>
  <si>
    <t>podrozerowerowe.info</t>
  </si>
  <si>
    <t>Radosław</t>
  </si>
  <si>
    <t>Średnicki</t>
  </si>
  <si>
    <t>bajkers.com</t>
  </si>
  <si>
    <t>Kot</t>
  </si>
  <si>
    <t>Walentowski</t>
  </si>
  <si>
    <t>Wrocław</t>
  </si>
  <si>
    <t>Europa Ubezpieczenia</t>
  </si>
  <si>
    <t>Q4Net</t>
  </si>
  <si>
    <t>Rozbiegajmy To Miasto</t>
  </si>
  <si>
    <t>Borgieł</t>
  </si>
  <si>
    <t>Tim ti rim tim team</t>
  </si>
  <si>
    <t>Skowronek</t>
  </si>
  <si>
    <t>Warszawa</t>
  </si>
  <si>
    <t>Translation Cafe</t>
  </si>
  <si>
    <t>Niedośpiał</t>
  </si>
  <si>
    <t>Cieślicki</t>
  </si>
  <si>
    <t>Pisarek</t>
  </si>
  <si>
    <t>małymi literami</t>
  </si>
  <si>
    <t>Zadworny</t>
  </si>
  <si>
    <t>KTR BikeOrient</t>
  </si>
  <si>
    <t>Banaszkiewicz</t>
  </si>
  <si>
    <t>Gorczyca</t>
  </si>
  <si>
    <t>Modlniczka</t>
  </si>
  <si>
    <t>totalnie niezorientowani</t>
  </si>
  <si>
    <t>Królikowski</t>
  </si>
  <si>
    <t>KTE Tramp</t>
  </si>
  <si>
    <t>Brudło</t>
  </si>
  <si>
    <t>Bikeboard</t>
  </si>
  <si>
    <t>Zbigniew</t>
  </si>
  <si>
    <t>Mossoczy</t>
  </si>
  <si>
    <t>NMnO</t>
  </si>
  <si>
    <t>Bartłomiej</t>
  </si>
  <si>
    <t>Olsztyn</t>
  </si>
  <si>
    <t>Sirocki</t>
  </si>
  <si>
    <t>Skompska</t>
  </si>
  <si>
    <t>Anna</t>
  </si>
  <si>
    <t>Mierzwicki</t>
  </si>
  <si>
    <t>Pustelnik</t>
  </si>
  <si>
    <t>Stanisław</t>
  </si>
  <si>
    <t>Czajki na jajkach</t>
  </si>
  <si>
    <t>Kędziorek</t>
  </si>
  <si>
    <t>Damian</t>
  </si>
  <si>
    <t>Żółwin</t>
  </si>
  <si>
    <t>Benesz</t>
  </si>
  <si>
    <t>AGR Podlasie</t>
  </si>
  <si>
    <t>Waszkiewicz</t>
  </si>
  <si>
    <t>Białystok</t>
  </si>
  <si>
    <t>Siemieniuk</t>
  </si>
  <si>
    <t>Team360</t>
  </si>
  <si>
    <t>1976</t>
  </si>
  <si>
    <t>Gruziel</t>
  </si>
  <si>
    <t>inov-8</t>
  </si>
  <si>
    <t>Foland</t>
  </si>
  <si>
    <t>Team 360°</t>
  </si>
  <si>
    <t>Senderek</t>
  </si>
  <si>
    <t>KTR Bikeorient</t>
  </si>
  <si>
    <t>Słomka</t>
  </si>
  <si>
    <t>Bober</t>
  </si>
  <si>
    <t>Piastów</t>
  </si>
  <si>
    <t>Wojciechowski</t>
  </si>
  <si>
    <t>Team 360º</t>
  </si>
  <si>
    <t>Buciak</t>
  </si>
  <si>
    <t>wyindywidualizowany</t>
  </si>
  <si>
    <t>Nowaczyk</t>
  </si>
  <si>
    <t>We mgle po łydki</t>
  </si>
  <si>
    <t>Bory Team</t>
  </si>
  <si>
    <t>Szczecin</t>
  </si>
  <si>
    <t>Samotny Jeździec</t>
  </si>
  <si>
    <t>Jankowski</t>
  </si>
  <si>
    <t>Grupa Rowerowa Lipka</t>
  </si>
  <si>
    <t>KR Grunone</t>
  </si>
  <si>
    <t>Los Maruderos</t>
  </si>
  <si>
    <t>Czaple</t>
  </si>
  <si>
    <t>Ciesielski</t>
  </si>
  <si>
    <t>Witold</t>
  </si>
  <si>
    <t>turbo</t>
  </si>
  <si>
    <t>Różak</t>
  </si>
  <si>
    <t>ZNN Zespół Niespokojnych Nóg</t>
  </si>
  <si>
    <t>Potyrała</t>
  </si>
  <si>
    <t>Dąbrowski</t>
  </si>
  <si>
    <t>Nikonowicz</t>
  </si>
  <si>
    <t>Adrian</t>
  </si>
  <si>
    <t>Gruba</t>
  </si>
  <si>
    <t>Perła Team</t>
  </si>
  <si>
    <t>Doppke</t>
  </si>
  <si>
    <t>Chmielewski</t>
  </si>
  <si>
    <t>Ciepłe Kluchy</t>
  </si>
  <si>
    <t>Warmowski</t>
  </si>
  <si>
    <t>WARMA Team</t>
  </si>
  <si>
    <t>Chomicki</t>
  </si>
  <si>
    <t>Konieczna</t>
  </si>
  <si>
    <t>Krystyna</t>
  </si>
  <si>
    <t>anpi</t>
  </si>
  <si>
    <t>Ewa</t>
  </si>
  <si>
    <t>Zbieranina z Niesięcina</t>
  </si>
  <si>
    <t>Jarek</t>
  </si>
  <si>
    <t>Chojnowski</t>
  </si>
  <si>
    <t>Toruński Klub Triathlonowy</t>
  </si>
  <si>
    <t>Walter</t>
  </si>
  <si>
    <t>zwijakchcesz</t>
  </si>
  <si>
    <t>Zagozdon</t>
  </si>
  <si>
    <t>Zagony</t>
  </si>
  <si>
    <t>Grey Wolf</t>
  </si>
  <si>
    <t>Szago Wiosna</t>
  </si>
  <si>
    <t>Wodziński</t>
  </si>
  <si>
    <t>Dolaniecki</t>
  </si>
  <si>
    <t>mamy.to</t>
  </si>
  <si>
    <t>KTS IRONMAN KWIDZYN</t>
  </si>
  <si>
    <t>Radoslaw</t>
  </si>
  <si>
    <t>Rutka</t>
  </si>
  <si>
    <t>Andrzejczak</t>
  </si>
  <si>
    <t>Montownia</t>
  </si>
  <si>
    <t>Urbanowski</t>
  </si>
  <si>
    <t>Kulawi Krulowie</t>
  </si>
  <si>
    <t>Myślak</t>
  </si>
  <si>
    <t>Rzepecki</t>
  </si>
  <si>
    <t>Redlarski</t>
  </si>
  <si>
    <t>Partia Razem</t>
  </si>
  <si>
    <t>Larczyński</t>
  </si>
  <si>
    <t>Piątkowski</t>
  </si>
  <si>
    <t>MH Automatyka Team</t>
  </si>
  <si>
    <t>Kalinowski</t>
  </si>
  <si>
    <t>Arkadiusz</t>
  </si>
  <si>
    <t>Paszkiewicz</t>
  </si>
  <si>
    <t>Waldemar</t>
  </si>
  <si>
    <t>Skolimowski</t>
  </si>
  <si>
    <t>fan MTB4FUN</t>
  </si>
  <si>
    <t>Dunowski</t>
  </si>
  <si>
    <t>MTB4FUN</t>
  </si>
  <si>
    <t>Ilona</t>
  </si>
  <si>
    <t>Dunowska</t>
  </si>
  <si>
    <t>KulawiKrulowie</t>
  </si>
  <si>
    <t>Dominik</t>
  </si>
  <si>
    <t>Deja</t>
  </si>
  <si>
    <t>K2</t>
  </si>
  <si>
    <t>Stępień</t>
  </si>
  <si>
    <t>Kryszewski</t>
  </si>
  <si>
    <t>C&amp;F - YAK CHCESZ</t>
  </si>
  <si>
    <t>Patryk</t>
  </si>
  <si>
    <t>Szubert</t>
  </si>
  <si>
    <t>Woźniak</t>
  </si>
  <si>
    <t>Globtrowerzyści</t>
  </si>
  <si>
    <t>Mariusz</t>
  </si>
  <si>
    <t>Jakubiniec</t>
  </si>
  <si>
    <t>Gdzie jest mój bronks?</t>
  </si>
  <si>
    <t>Florek</t>
  </si>
  <si>
    <t>Jaś</t>
  </si>
  <si>
    <t>Gdzie jest mój Bronks</t>
  </si>
  <si>
    <t>Karel</t>
  </si>
  <si>
    <t>Hála</t>
  </si>
  <si>
    <t>GREY WOLF</t>
  </si>
  <si>
    <t>Mirosław</t>
  </si>
  <si>
    <t>Potocki</t>
  </si>
  <si>
    <t>Olgierd</t>
  </si>
  <si>
    <t>Bagiński</t>
  </si>
  <si>
    <t>W to drugie lewo</t>
  </si>
  <si>
    <t>Rybiński</t>
  </si>
  <si>
    <t>Szymon</t>
  </si>
  <si>
    <t>Ciarkowski</t>
  </si>
  <si>
    <t>Figas</t>
  </si>
  <si>
    <t>Flisikowski</t>
  </si>
  <si>
    <t>Wierciński</t>
  </si>
  <si>
    <t>Marcinkiewicz</t>
  </si>
  <si>
    <t>Klecha</t>
  </si>
  <si>
    <t>Alive!</t>
  </si>
  <si>
    <t>Dzich</t>
  </si>
  <si>
    <t>Rukszto</t>
  </si>
  <si>
    <t>Ścibisz</t>
  </si>
  <si>
    <t>Barbara</t>
  </si>
  <si>
    <t>Nieścioruk</t>
  </si>
  <si>
    <t>Januszewski</t>
  </si>
  <si>
    <t>Sielski</t>
  </si>
  <si>
    <t>Staniszewski</t>
  </si>
  <si>
    <t>Kozacy z Wybrzeża</t>
  </si>
  <si>
    <t>Kulka</t>
  </si>
  <si>
    <t>Grześ</t>
  </si>
  <si>
    <t>ITS</t>
  </si>
  <si>
    <t>Tuminski</t>
  </si>
  <si>
    <t>Kross Centrum Rowerowe Olsztyn</t>
  </si>
  <si>
    <t>Kozdryk</t>
  </si>
  <si>
    <t>Sławek</t>
  </si>
  <si>
    <t>Brechelke</t>
  </si>
  <si>
    <t>PROGRESBIKE.COM</t>
  </si>
  <si>
    <t>Marciniuk</t>
  </si>
  <si>
    <t>RADMOR Team</t>
  </si>
  <si>
    <t>HAPPYTOM</t>
  </si>
  <si>
    <t>Szymański</t>
  </si>
  <si>
    <t>CUMULUS</t>
  </si>
  <si>
    <t>Buczek</t>
  </si>
  <si>
    <t>Wylężek</t>
  </si>
  <si>
    <t>Mikołaj</t>
  </si>
  <si>
    <t>Waliński</t>
  </si>
  <si>
    <t>Barlinecka Grupa Kolarska</t>
  </si>
  <si>
    <t>Poździk</t>
  </si>
  <si>
    <t>Bliska Team</t>
  </si>
  <si>
    <t>Ruchlicki</t>
  </si>
  <si>
    <t>Bogumił</t>
  </si>
  <si>
    <t>Warda</t>
  </si>
  <si>
    <t>Jędrusik</t>
  </si>
  <si>
    <t>Szyngwelski</t>
  </si>
  <si>
    <t>Kuźdub</t>
  </si>
  <si>
    <t>Arek</t>
  </si>
  <si>
    <t>Makowski</t>
  </si>
  <si>
    <t>Kałka</t>
  </si>
  <si>
    <t>DO UZGODNIENIA</t>
  </si>
  <si>
    <t>Wysocka</t>
  </si>
  <si>
    <t>Megger</t>
  </si>
  <si>
    <t>Do Uzgodnienia</t>
  </si>
  <si>
    <t>Kutzmann</t>
  </si>
  <si>
    <t>Koszewski</t>
  </si>
  <si>
    <t>Tempczyk</t>
  </si>
  <si>
    <t>Gałczyński</t>
  </si>
  <si>
    <t>Masterlease</t>
  </si>
  <si>
    <t>Jurand</t>
  </si>
  <si>
    <t>Filipczyk</t>
  </si>
  <si>
    <t>Pietralik</t>
  </si>
  <si>
    <t>Iwanowski</t>
  </si>
  <si>
    <t>Kurzyński</t>
  </si>
  <si>
    <t>SHOCKBLAZERSI</t>
  </si>
  <si>
    <t>Block</t>
  </si>
  <si>
    <t>Bałdowski</t>
  </si>
  <si>
    <t>49 BAZA LOTNICZA</t>
  </si>
  <si>
    <t>Edyta</t>
  </si>
  <si>
    <t>Mamczak</t>
  </si>
  <si>
    <t>Trzcina Team</t>
  </si>
  <si>
    <t>Trzciński</t>
  </si>
  <si>
    <t>Dawid</t>
  </si>
  <si>
    <t>Gatzke</t>
  </si>
  <si>
    <t>nie pytaj</t>
  </si>
  <si>
    <t>Kapica</t>
  </si>
  <si>
    <t>Trzynski</t>
  </si>
  <si>
    <t>Mazur</t>
  </si>
  <si>
    <t>Sienkiewicz</t>
  </si>
  <si>
    <t>Wernik</t>
  </si>
  <si>
    <t>Hop, Siup, Bęc !!!</t>
  </si>
  <si>
    <t>Lipiński</t>
  </si>
  <si>
    <t>BYSEWO KOLOR TEAM</t>
  </si>
  <si>
    <t>Salamon</t>
  </si>
  <si>
    <t>Szymkowicz</t>
  </si>
  <si>
    <t>Reszka</t>
  </si>
  <si>
    <t>Anita</t>
  </si>
  <si>
    <t>Kopania</t>
  </si>
  <si>
    <t>Aleksandra</t>
  </si>
  <si>
    <t>Błędowska</t>
  </si>
  <si>
    <t>Gawroński</t>
  </si>
  <si>
    <t>Kunstetter</t>
  </si>
  <si>
    <t>Beata</t>
  </si>
  <si>
    <t>BŁAJET TEAM</t>
  </si>
  <si>
    <t>Joanna</t>
  </si>
  <si>
    <t>Błajet</t>
  </si>
  <si>
    <t>Kuba</t>
  </si>
  <si>
    <t>Kocur</t>
  </si>
  <si>
    <t>Kotowski</t>
  </si>
  <si>
    <t>Kuchta</t>
  </si>
  <si>
    <t>Grzelak</t>
  </si>
  <si>
    <t>Rock and Road Rowery i Narty</t>
  </si>
  <si>
    <t>Dorota</t>
  </si>
  <si>
    <t>Buż</t>
  </si>
  <si>
    <t>Rybacki</t>
  </si>
  <si>
    <t>Małgorzata</t>
  </si>
  <si>
    <t>Górska</t>
  </si>
  <si>
    <t>Oprychy Team</t>
  </si>
  <si>
    <t>Rogowski</t>
  </si>
  <si>
    <t>IronTeam3City</t>
  </si>
  <si>
    <t>Witek</t>
  </si>
  <si>
    <t>Banachewicz</t>
  </si>
  <si>
    <t>Ciskowski</t>
  </si>
  <si>
    <t>Tomaszewski</t>
  </si>
  <si>
    <t>tea time team</t>
  </si>
  <si>
    <t>Najder</t>
  </si>
  <si>
    <t>Juliusz</t>
  </si>
  <si>
    <t>Koropecki</t>
  </si>
  <si>
    <t>BCT TEAM</t>
  </si>
  <si>
    <t>Zawisza</t>
  </si>
  <si>
    <t>Sokolski</t>
  </si>
  <si>
    <t>Ten TeGes Team</t>
  </si>
  <si>
    <t>Galek</t>
  </si>
  <si>
    <t>Gustaw</t>
  </si>
  <si>
    <t>Ceier</t>
  </si>
  <si>
    <t>ROWEREK</t>
  </si>
  <si>
    <t>Omieczyński</t>
  </si>
  <si>
    <t>Klain</t>
  </si>
  <si>
    <t>Klan Klainów</t>
  </si>
  <si>
    <t>Dzwonkowski</t>
  </si>
  <si>
    <t>SOPOT_54</t>
  </si>
  <si>
    <t>Lech</t>
  </si>
  <si>
    <t>Nadolny</t>
  </si>
  <si>
    <t>Intel Runners</t>
  </si>
  <si>
    <t>Świąder</t>
  </si>
  <si>
    <t>Pawłusiów</t>
  </si>
  <si>
    <t>Wanat</t>
  </si>
  <si>
    <t>Tuczyński</t>
  </si>
  <si>
    <t>NULL</t>
  </si>
  <si>
    <t>Kowalkowski</t>
  </si>
  <si>
    <t>Telepski</t>
  </si>
  <si>
    <t>Maciejewski</t>
  </si>
  <si>
    <t>Maliszewski</t>
  </si>
  <si>
    <t>Czajka</t>
  </si>
  <si>
    <t>Kacper</t>
  </si>
  <si>
    <t>Sawicki</t>
  </si>
  <si>
    <t>Ramdade</t>
  </si>
  <si>
    <t>Witaszewski</t>
  </si>
  <si>
    <t>Cyklon</t>
  </si>
  <si>
    <t>Filip</t>
  </si>
  <si>
    <t>Bojdecki</t>
  </si>
  <si>
    <t>Karaś</t>
  </si>
  <si>
    <t>Cyklo Kwidzyn</t>
  </si>
  <si>
    <t>Prazanowski</t>
  </si>
  <si>
    <t>Team 360</t>
  </si>
  <si>
    <t>Karolina</t>
  </si>
  <si>
    <t>Pacek</t>
  </si>
  <si>
    <t>Bowar</t>
  </si>
  <si>
    <t>KS Pidrina Gdynia</t>
  </si>
  <si>
    <t>Ryszard</t>
  </si>
  <si>
    <t>Borko</t>
  </si>
  <si>
    <t>Pod Napięciem</t>
  </si>
  <si>
    <t>Grodecki</t>
  </si>
  <si>
    <t>Intel/Dziubasy w lasy</t>
  </si>
  <si>
    <t>Skuras</t>
  </si>
  <si>
    <t>Benasiewicz</t>
  </si>
  <si>
    <t>tym razem na pewno się uda !</t>
  </si>
  <si>
    <t>Duda</t>
  </si>
  <si>
    <t>Wenta</t>
  </si>
  <si>
    <t>Legat</t>
  </si>
  <si>
    <t>GRAWITACJA GDAŃSK</t>
  </si>
  <si>
    <t>Lisowski</t>
  </si>
  <si>
    <t>Bejbol Team</t>
  </si>
  <si>
    <t>Pelichowski</t>
  </si>
  <si>
    <t>Alina</t>
  </si>
  <si>
    <t>Harasimowicz-Pelichowska</t>
  </si>
  <si>
    <t>Wild Snakes</t>
  </si>
  <si>
    <t>Knitter</t>
  </si>
  <si>
    <t>Black Cat Dawn</t>
  </si>
  <si>
    <t>Teległów</t>
  </si>
  <si>
    <t>DORACO</t>
  </si>
  <si>
    <t>Cisoń</t>
  </si>
  <si>
    <t>Jarosiewicz</t>
  </si>
  <si>
    <t>team DORACO</t>
  </si>
  <si>
    <t>Radek</t>
  </si>
  <si>
    <t>Ballerstadt</t>
  </si>
  <si>
    <t>Bróż</t>
  </si>
  <si>
    <t>Polewko</t>
  </si>
  <si>
    <t>SKPT</t>
  </si>
  <si>
    <t>Dominika</t>
  </si>
  <si>
    <t>Ślósarczyk</t>
  </si>
  <si>
    <t>Ogryczak</t>
  </si>
  <si>
    <t>Klucznik</t>
  </si>
  <si>
    <t>Michal</t>
  </si>
  <si>
    <t>Zdonczyk</t>
  </si>
  <si>
    <t>KS Pidrina</t>
  </si>
  <si>
    <t>Semsch</t>
  </si>
  <si>
    <t>Ysiaki</t>
  </si>
  <si>
    <t>Domachowska</t>
  </si>
  <si>
    <t>Domachowski</t>
  </si>
  <si>
    <t>Cucjew</t>
  </si>
  <si>
    <t>GIWK Biega</t>
  </si>
  <si>
    <t>Połczyński</t>
  </si>
  <si>
    <t>Tessar</t>
  </si>
  <si>
    <t>Stary i Młody</t>
  </si>
  <si>
    <t>Romuald</t>
  </si>
  <si>
    <t>tańczący z kompasem</t>
  </si>
  <si>
    <t>Nowak</t>
  </si>
  <si>
    <t>Tańczący z kompasem</t>
  </si>
  <si>
    <t>Cieślik</t>
  </si>
  <si>
    <t>Chełminiak</t>
  </si>
  <si>
    <t>Koperski</t>
  </si>
  <si>
    <t>Kostrzewa</t>
  </si>
  <si>
    <t>MM</t>
  </si>
  <si>
    <t>Hołod</t>
  </si>
  <si>
    <t>Marzejon</t>
  </si>
  <si>
    <t>Elbląska Strona Rowerowa</t>
  </si>
  <si>
    <t>Korsak</t>
  </si>
  <si>
    <t>OgryS</t>
  </si>
  <si>
    <t>Stencel</t>
  </si>
  <si>
    <t>Staples</t>
  </si>
  <si>
    <t>Glaser</t>
  </si>
  <si>
    <t>Sitek</t>
  </si>
  <si>
    <t>Dziubasy w lasy</t>
  </si>
  <si>
    <t>Boguszewski</t>
  </si>
  <si>
    <t>Intel</t>
  </si>
  <si>
    <t>Miotk</t>
  </si>
  <si>
    <t>Kikuś Team</t>
  </si>
  <si>
    <t>Kobus</t>
  </si>
  <si>
    <t>Bielenny</t>
  </si>
  <si>
    <t>QoS</t>
  </si>
  <si>
    <t>Ferdek</t>
  </si>
  <si>
    <t>Kaliska</t>
  </si>
  <si>
    <t>Liczywek</t>
  </si>
  <si>
    <t>Cieśliński</t>
  </si>
  <si>
    <t>SKPT Gdańsk / Comarch Team</t>
  </si>
  <si>
    <t>MIG</t>
  </si>
  <si>
    <t>Dębski</t>
  </si>
  <si>
    <t>Grzonka</t>
  </si>
  <si>
    <t>Świat Rowerów Racing Team</t>
  </si>
  <si>
    <t>Alicja</t>
  </si>
  <si>
    <t>Młyńska</t>
  </si>
  <si>
    <t>Wykrojniki TSA</t>
  </si>
  <si>
    <t>Polasz</t>
  </si>
  <si>
    <t>Drabik</t>
  </si>
  <si>
    <t>Popczyk</t>
  </si>
  <si>
    <t>Priebe</t>
  </si>
  <si>
    <t>Matylda pozdr. ciepłego brata</t>
  </si>
  <si>
    <t>Burkiciak</t>
  </si>
  <si>
    <t>Lesław</t>
  </si>
  <si>
    <t>Grundkowski</t>
  </si>
  <si>
    <t>ADVA Optical Networking</t>
  </si>
  <si>
    <t>PKO HARPAGAN</t>
  </si>
  <si>
    <t>Lisewska</t>
  </si>
  <si>
    <t>Jaroszek</t>
  </si>
  <si>
    <t>Grupa Rowerowo Kajtowa</t>
  </si>
  <si>
    <t>Piotrowicz</t>
  </si>
  <si>
    <t>4mmol</t>
  </si>
  <si>
    <t>Deptuła</t>
  </si>
  <si>
    <t>Piast Słupsk</t>
  </si>
  <si>
    <t>Wasilewski</t>
  </si>
  <si>
    <t>KS Hades</t>
  </si>
  <si>
    <t>Remik</t>
  </si>
  <si>
    <t>Race-Evolution.pl</t>
  </si>
  <si>
    <t>Wróbel</t>
  </si>
  <si>
    <t>Leśniowski</t>
  </si>
  <si>
    <t>STOPA Słupsk</t>
  </si>
  <si>
    <t>Ćwirko</t>
  </si>
  <si>
    <t>Łys-Pisowacki</t>
  </si>
  <si>
    <t>FilipKordian</t>
  </si>
  <si>
    <t>TomaszPiotr</t>
  </si>
  <si>
    <t>H51 200</t>
  </si>
  <si>
    <t>H51 100</t>
  </si>
  <si>
    <t xml:space="preserve">Arcon Team </t>
  </si>
  <si>
    <t>WIĘCEJ FUNKU</t>
  </si>
  <si>
    <t>IBOX MTB TEAM</t>
  </si>
  <si>
    <t>Bioliki</t>
  </si>
  <si>
    <t>KIno Stowarzysze</t>
  </si>
  <si>
    <t>Kielakowie.pl</t>
  </si>
  <si>
    <t>KB GALERIA WARSZAWA</t>
  </si>
  <si>
    <t>Cenzus Pro Bike Team</t>
  </si>
  <si>
    <t>KB Galeria Warszawa</t>
  </si>
  <si>
    <t>Trezado BikeTires.pl</t>
  </si>
  <si>
    <t>PAWEŁ</t>
  </si>
  <si>
    <t>PIOTR</t>
  </si>
  <si>
    <t>GRZEGORZ</t>
  </si>
  <si>
    <t>KRZYSZTOF</t>
  </si>
  <si>
    <t>TOMASZ</t>
  </si>
  <si>
    <t>KIELAK</t>
  </si>
  <si>
    <t>MARCIN</t>
  </si>
  <si>
    <t>HUBERT</t>
  </si>
  <si>
    <t>KUTHAN</t>
  </si>
  <si>
    <t>MIŚKIEWICZ</t>
  </si>
  <si>
    <t>SKORUPOWSKI</t>
  </si>
  <si>
    <t>JACEK</t>
  </si>
  <si>
    <t>MISIACZEK</t>
  </si>
  <si>
    <t>EWA</t>
  </si>
  <si>
    <t>BIOLIK</t>
  </si>
  <si>
    <t>AGNIESZKA</t>
  </si>
  <si>
    <t>IGOR</t>
  </si>
  <si>
    <t>ROZWADOWSKI</t>
  </si>
  <si>
    <t>PAWEł</t>
  </si>
  <si>
    <t>WASIAK</t>
  </si>
  <si>
    <t>GERARD</t>
  </si>
  <si>
    <t>ZAJĄC</t>
  </si>
  <si>
    <t>MISZCZUK</t>
  </si>
  <si>
    <t>SŁOMA</t>
  </si>
  <si>
    <t>LIPIŃSKA</t>
  </si>
  <si>
    <t>KATARZYNA</t>
  </si>
  <si>
    <t>KOŁODZIEJ</t>
  </si>
  <si>
    <t>NIEWĘGŁOWSKI</t>
  </si>
  <si>
    <t>SERWACKI</t>
  </si>
  <si>
    <t>ANNA</t>
  </si>
  <si>
    <t>Rajd Dolnego Sanu</t>
  </si>
  <si>
    <t>Puka</t>
  </si>
  <si>
    <t>Hubert</t>
  </si>
  <si>
    <t>Skubida</t>
  </si>
  <si>
    <t>Kompania</t>
  </si>
  <si>
    <t>Książek</t>
  </si>
  <si>
    <t>Jakubas</t>
  </si>
  <si>
    <t>Motorola Bike Team</t>
  </si>
  <si>
    <t>Dudek</t>
  </si>
  <si>
    <t>Klimczak</t>
  </si>
  <si>
    <t>Sport Serwis Sandomierz</t>
  </si>
  <si>
    <t>Pawełczak</t>
  </si>
  <si>
    <t>Grdeń</t>
  </si>
  <si>
    <t>JGB SOKÓŁ Jarosław</t>
  </si>
  <si>
    <t>Gwóźdź</t>
  </si>
  <si>
    <t>Kozdrowicki</t>
  </si>
  <si>
    <t>Kciukowscy</t>
  </si>
  <si>
    <t>Potoczny</t>
  </si>
  <si>
    <t>Karasowska</t>
  </si>
  <si>
    <t>PSK PRZEWORSK OLD BOYS</t>
  </si>
  <si>
    <t>Jendruszczak</t>
  </si>
  <si>
    <t>Motyka</t>
  </si>
  <si>
    <t>Harce</t>
  </si>
  <si>
    <t>Horyzont zdarzeń</t>
  </si>
  <si>
    <t>Zdezorientowani w terenie</t>
  </si>
  <si>
    <t>Pod krawatem :-)</t>
  </si>
  <si>
    <t>Tomek</t>
  </si>
  <si>
    <t>Witt</t>
  </si>
  <si>
    <t>Lanc</t>
  </si>
  <si>
    <t>Stefanek</t>
  </si>
  <si>
    <t>Wojtuń</t>
  </si>
  <si>
    <t>Kowalska</t>
  </si>
  <si>
    <t>X Kompas</t>
  </si>
  <si>
    <t>Skrzyniarz</t>
  </si>
  <si>
    <t>Włodzimierz</t>
  </si>
  <si>
    <t>Duras</t>
  </si>
  <si>
    <t>Rower Janka</t>
  </si>
  <si>
    <t>Baworowski</t>
  </si>
  <si>
    <t>Kucharski</t>
  </si>
  <si>
    <t>OrientAkcja</t>
  </si>
  <si>
    <t>Rychlik</t>
  </si>
  <si>
    <t>Krasuski</t>
  </si>
  <si>
    <t>Dukty</t>
  </si>
  <si>
    <t>Rącze Pomrowy</t>
  </si>
  <si>
    <t>Katner</t>
  </si>
  <si>
    <t>Jolanta</t>
  </si>
  <si>
    <t>Brzezińska</t>
  </si>
  <si>
    <t>Arletta</t>
  </si>
  <si>
    <t>Szybcy Inaczej</t>
  </si>
  <si>
    <t>Sawko</t>
  </si>
  <si>
    <t>szybcy inaczej</t>
  </si>
  <si>
    <t>Walczyk</t>
  </si>
  <si>
    <t>Sadłowski</t>
  </si>
  <si>
    <t>Kuncewicz</t>
  </si>
  <si>
    <t>Bo ja kręcić chcę!</t>
  </si>
  <si>
    <t>Olechowska</t>
  </si>
  <si>
    <t>Emilia</t>
  </si>
  <si>
    <t>Trzeciakiewicz</t>
  </si>
  <si>
    <t>dziewczynynastart.pl / Smashing pĄpkins</t>
  </si>
  <si>
    <t>Karpa</t>
  </si>
  <si>
    <t>Katarzyna</t>
  </si>
  <si>
    <t>Trykozko</t>
  </si>
  <si>
    <t>Urszula</t>
  </si>
  <si>
    <t>Tumiński</t>
  </si>
  <si>
    <t>Brodowicz</t>
  </si>
  <si>
    <t>Domański</t>
  </si>
  <si>
    <t>AKT Olsztyn</t>
  </si>
  <si>
    <t>Kokłowski</t>
  </si>
  <si>
    <t>Tropy</t>
  </si>
  <si>
    <t>Forest Gaps</t>
  </si>
  <si>
    <t>Szaciłowski</t>
  </si>
  <si>
    <t>Grassor</t>
  </si>
  <si>
    <t xml:space="preserve">Rystał </t>
  </si>
  <si>
    <t>Pellegrino</t>
  </si>
  <si>
    <t>Klepacki</t>
  </si>
  <si>
    <t>NN</t>
  </si>
  <si>
    <t>Brankiewicz</t>
  </si>
  <si>
    <t>Julia</t>
  </si>
  <si>
    <t>Michałowska</t>
  </si>
  <si>
    <t>K. Wędrowniczki</t>
  </si>
  <si>
    <t>Sebastian</t>
  </si>
  <si>
    <t>Michalak</t>
  </si>
  <si>
    <t>K. Wędrowniczniki</t>
  </si>
  <si>
    <t>Sosnowski</t>
  </si>
  <si>
    <t>Bińczyk</t>
  </si>
  <si>
    <t>RSL</t>
  </si>
  <si>
    <t>Lisak</t>
  </si>
  <si>
    <t>Trepczyński</t>
  </si>
  <si>
    <t>Nie jesteś w moim typie</t>
  </si>
  <si>
    <t>Zadworna</t>
  </si>
  <si>
    <t>HELl BIKe</t>
  </si>
  <si>
    <t>Helbik</t>
  </si>
  <si>
    <t>DZIABNIĘCI</t>
  </si>
  <si>
    <t>MARZKA</t>
  </si>
  <si>
    <t>JANERKA MOROŃ</t>
  </si>
  <si>
    <t>Cybercom</t>
  </si>
  <si>
    <t>Jacak</t>
  </si>
  <si>
    <t>Szkoła Fechtunku ARAMIS</t>
  </si>
  <si>
    <t>Basia</t>
  </si>
  <si>
    <t>Czarny</t>
  </si>
  <si>
    <t>T-MobileCyclingTeam</t>
  </si>
  <si>
    <t>Goroński</t>
  </si>
  <si>
    <t>Lunatycy</t>
  </si>
  <si>
    <t>Defeciński</t>
  </si>
  <si>
    <t>Strachowski</t>
  </si>
  <si>
    <t>M/K</t>
  </si>
  <si>
    <t/>
  </si>
  <si>
    <t>BO</t>
  </si>
  <si>
    <t>MONIKA</t>
  </si>
  <si>
    <t>KORZENIEWSKA</t>
  </si>
  <si>
    <t>FURMAN</t>
  </si>
  <si>
    <t>HENRYK</t>
  </si>
  <si>
    <t>WĄCHNICKI</t>
  </si>
  <si>
    <t>KANKAN</t>
  </si>
  <si>
    <t>KLUCZEK-KOLLAR</t>
  </si>
  <si>
    <t>KINOWSKA</t>
  </si>
  <si>
    <t>Nietoperze Koszalin</t>
  </si>
  <si>
    <t>SEBASTIAN</t>
  </si>
  <si>
    <t>BESZTERDA</t>
  </si>
  <si>
    <t>Morenka Team</t>
  </si>
  <si>
    <t>MARIUSZ</t>
  </si>
  <si>
    <t>ŁOSIEWICZ</t>
  </si>
  <si>
    <t>Morpol Racing Team</t>
  </si>
  <si>
    <t>SIECIECHOWICZ</t>
  </si>
  <si>
    <t>KWAPISIEWICZ</t>
  </si>
  <si>
    <t>BILOR</t>
  </si>
  <si>
    <t>Pazur</t>
  </si>
  <si>
    <t>Halamus</t>
  </si>
  <si>
    <t>Rudnicki</t>
  </si>
  <si>
    <t>Kowalski</t>
  </si>
  <si>
    <t>Tomasiewicz</t>
  </si>
  <si>
    <t>Polcyn</t>
  </si>
  <si>
    <t>Pogorzelska</t>
  </si>
  <si>
    <t>Tomczak</t>
  </si>
  <si>
    <t>Wawrzyniak</t>
  </si>
  <si>
    <t>Kowalicki</t>
  </si>
  <si>
    <t>Gierszewski</t>
  </si>
  <si>
    <t>Gosia</t>
  </si>
  <si>
    <t>Wulf</t>
  </si>
  <si>
    <t>Trafas</t>
  </si>
  <si>
    <t>Tyranowska</t>
  </si>
  <si>
    <t>Aneta</t>
  </si>
  <si>
    <t>Słomińska</t>
  </si>
  <si>
    <t>Marta</t>
  </si>
  <si>
    <t>Lipiak</t>
  </si>
  <si>
    <t>Szaga</t>
  </si>
  <si>
    <t>Zarzycki</t>
  </si>
  <si>
    <t>Krzfysztof</t>
  </si>
  <si>
    <t>Walczyna</t>
  </si>
  <si>
    <t>Szmyt</t>
  </si>
  <si>
    <t>29freak</t>
  </si>
  <si>
    <t>Pakulska</t>
  </si>
  <si>
    <t>Pakulski</t>
  </si>
  <si>
    <t>Kotiki</t>
  </si>
  <si>
    <t>Cieszkowska-Kuchta</t>
  </si>
  <si>
    <t>Drużyna Szpiku</t>
  </si>
  <si>
    <t>Cieślak</t>
  </si>
  <si>
    <t>Olejnik</t>
  </si>
  <si>
    <t>Miłka</t>
  </si>
  <si>
    <t>EPO Adventure Race Team</t>
  </si>
  <si>
    <t>Dutkiewicz</t>
  </si>
  <si>
    <t>Kaczyński</t>
  </si>
  <si>
    <t>Wołów</t>
  </si>
  <si>
    <t>Orient Express</t>
  </si>
  <si>
    <t>Ambit Racing Team</t>
  </si>
  <si>
    <t>Woziński</t>
  </si>
  <si>
    <t>Straszyn</t>
  </si>
  <si>
    <t>Złomańczuk</t>
  </si>
  <si>
    <t>Baumgart</t>
  </si>
  <si>
    <t>On-Sight MM</t>
  </si>
  <si>
    <t>Zielińska-Dawidziak</t>
  </si>
  <si>
    <t>Dawidziak</t>
  </si>
  <si>
    <t>Augustyniak</t>
  </si>
  <si>
    <t>Konwalie</t>
  </si>
  <si>
    <t>Odyseja</t>
  </si>
  <si>
    <t>Gołąb</t>
  </si>
  <si>
    <t>Banasik</t>
  </si>
  <si>
    <t>Patrzałek</t>
  </si>
  <si>
    <t>Nocna Masakra</t>
  </si>
  <si>
    <t>długa K</t>
  </si>
  <si>
    <t>krótka K</t>
  </si>
  <si>
    <t>razem K</t>
  </si>
  <si>
    <t>razem M</t>
  </si>
  <si>
    <t>długa M</t>
  </si>
  <si>
    <t>krótka M</t>
  </si>
  <si>
    <t>łącznie</t>
  </si>
  <si>
    <t>ASPIRANT</t>
  </si>
  <si>
    <t>Rok urodzenia</t>
  </si>
  <si>
    <t>Miasto</t>
  </si>
  <si>
    <t>Stachura</t>
  </si>
  <si>
    <t>Wodzionka</t>
  </si>
  <si>
    <t>Azja</t>
  </si>
  <si>
    <t>Chmielarz</t>
  </si>
  <si>
    <t>Lider Bajk eMTeBe</t>
  </si>
  <si>
    <t>Sylwia</t>
  </si>
  <si>
    <t>Ziętek</t>
  </si>
  <si>
    <t>Pozytywnie Zakręceni</t>
  </si>
  <si>
    <t>Krysia</t>
  </si>
  <si>
    <t>Lenczak</t>
  </si>
  <si>
    <t>Malawska</t>
  </si>
  <si>
    <t>Velocilamy</t>
  </si>
  <si>
    <t>KW Kraków</t>
  </si>
  <si>
    <t>Drewniak</t>
  </si>
  <si>
    <t>CoGościCisną Team</t>
  </si>
  <si>
    <t>Bergier</t>
  </si>
  <si>
    <t>Zgórmysyny</t>
  </si>
  <si>
    <t>Widera</t>
  </si>
  <si>
    <t>Pasiecznik</t>
  </si>
  <si>
    <t>Bad Medicine</t>
  </si>
  <si>
    <t>Orszulski</t>
  </si>
  <si>
    <t>Abu</t>
  </si>
  <si>
    <t>Szajna</t>
  </si>
  <si>
    <t>Małodobry</t>
  </si>
  <si>
    <t>OMEGA-MIECHÓW</t>
  </si>
  <si>
    <t>Ziach</t>
  </si>
  <si>
    <t>beboki</t>
  </si>
  <si>
    <t>Turek</t>
  </si>
  <si>
    <t>Miłosz</t>
  </si>
  <si>
    <t>Brych</t>
  </si>
  <si>
    <t>Technikum nr 8 Katowice</t>
  </si>
  <si>
    <t>Dyszy</t>
  </si>
  <si>
    <t>Malawski</t>
  </si>
  <si>
    <t>Korno</t>
  </si>
  <si>
    <t>Oskar</t>
  </si>
  <si>
    <t>Niegowski</t>
  </si>
  <si>
    <t>Kosiorek</t>
  </si>
  <si>
    <t>Koźmiński</t>
  </si>
  <si>
    <t>Zakrzewski</t>
  </si>
  <si>
    <t>Chmiel</t>
  </si>
  <si>
    <t>Radomir</t>
  </si>
  <si>
    <t>Dudko</t>
  </si>
  <si>
    <t>Renata</t>
  </si>
  <si>
    <t>Cezary</t>
  </si>
  <si>
    <t>Horabik</t>
  </si>
  <si>
    <t>Nowińska</t>
  </si>
  <si>
    <t>Madagaskar</t>
  </si>
  <si>
    <t>Goławski</t>
  </si>
  <si>
    <t>Dyba</t>
  </si>
  <si>
    <t>Spróbuj Sypciej</t>
  </si>
  <si>
    <t>Pieniążek</t>
  </si>
  <si>
    <t>Odjechani</t>
  </si>
  <si>
    <t>Klimsza</t>
  </si>
  <si>
    <t>Kasia</t>
  </si>
  <si>
    <t>Żoraki</t>
  </si>
  <si>
    <t>Kapustka</t>
  </si>
  <si>
    <t>Kucharczyk</t>
  </si>
  <si>
    <t>Seweryn</t>
  </si>
  <si>
    <t>TEAM Skauting Jurajski</t>
  </si>
  <si>
    <t>Myga</t>
  </si>
  <si>
    <t>Sylwester</t>
  </si>
  <si>
    <t>Muchowicz</t>
  </si>
  <si>
    <t>Zelent</t>
  </si>
  <si>
    <t>Tyka</t>
  </si>
  <si>
    <t>Nawrocki</t>
  </si>
  <si>
    <t>Kubiak</t>
  </si>
  <si>
    <t>Walczak</t>
  </si>
  <si>
    <t>Kurek</t>
  </si>
  <si>
    <t>Compass</t>
  </si>
  <si>
    <t>Trzmielewski</t>
  </si>
  <si>
    <t>Jaśkiewicz</t>
  </si>
  <si>
    <t>Gibiec</t>
  </si>
  <si>
    <t>Pońc</t>
  </si>
  <si>
    <t>wszyscy</t>
  </si>
  <si>
    <t>min 6 wyników</t>
  </si>
  <si>
    <t>suma wyniku PPM</t>
  </si>
  <si>
    <t>liczba startów liczonych do PPM</t>
  </si>
  <si>
    <t>suma liczby startów liczonych do PPM</t>
  </si>
  <si>
    <t>Easy Riders</t>
  </si>
  <si>
    <t>Babiański</t>
  </si>
  <si>
    <t>Bieliński</t>
  </si>
  <si>
    <t>XI Kompas</t>
  </si>
  <si>
    <t>Perchel</t>
  </si>
  <si>
    <t>KAISER</t>
  </si>
  <si>
    <t>ERNEST</t>
  </si>
  <si>
    <t>Trudy</t>
  </si>
  <si>
    <t>KKG</t>
  </si>
  <si>
    <t>Nawigator</t>
  </si>
  <si>
    <t>Krzysztof Mirosław</t>
  </si>
  <si>
    <t>Kwiatkowski</t>
  </si>
  <si>
    <t>Malinowski</t>
  </si>
  <si>
    <t>Cudowne dzieci dwóch pedałów</t>
  </si>
  <si>
    <t>Tysarczyk</t>
  </si>
  <si>
    <t>Belica</t>
  </si>
  <si>
    <t>Skalski</t>
  </si>
  <si>
    <t>Wioletta</t>
  </si>
  <si>
    <t>Rodzicz</t>
  </si>
  <si>
    <t>MTB4fun</t>
  </si>
  <si>
    <t>Bernatowicz</t>
  </si>
  <si>
    <t>Szeliga</t>
  </si>
  <si>
    <t>Lenckowski</t>
  </si>
  <si>
    <t>Wasilkowski</t>
  </si>
  <si>
    <t>Łupicki</t>
  </si>
  <si>
    <t>Krawczak</t>
  </si>
  <si>
    <t>Bielski</t>
  </si>
  <si>
    <t>Rowerowo i Kajtowo</t>
  </si>
  <si>
    <t>Caspari</t>
  </si>
  <si>
    <t>ROWEROWO I KAJTOWO</t>
  </si>
  <si>
    <t>Łowcy KOMów</t>
  </si>
  <si>
    <t>Karwatowski</t>
  </si>
  <si>
    <t>Wadowski</t>
  </si>
  <si>
    <t>c02b</t>
  </si>
  <si>
    <t>Bramowicz</t>
  </si>
  <si>
    <t>KKG / AIC</t>
  </si>
  <si>
    <t>Kaniewski</t>
  </si>
  <si>
    <t>Wawrzyniec</t>
  </si>
  <si>
    <t>Rybak</t>
  </si>
  <si>
    <t>Kaszewski</t>
  </si>
  <si>
    <t>Urban</t>
  </si>
  <si>
    <t>Izabela</t>
  </si>
  <si>
    <t>Szwaracka</t>
  </si>
  <si>
    <t>Rowerowo i kajtowo</t>
  </si>
  <si>
    <t>Sulikowski</t>
  </si>
  <si>
    <t>SamOn</t>
  </si>
  <si>
    <t>Jadwiga Barbara</t>
  </si>
  <si>
    <t>Zielińska</t>
  </si>
  <si>
    <t>MTB4Fun</t>
  </si>
  <si>
    <t>Piaskowski</t>
  </si>
  <si>
    <t>PaweŁ</t>
  </si>
  <si>
    <t>Bossy</t>
  </si>
  <si>
    <t>Dudak</t>
  </si>
  <si>
    <t>Szybkie Kopyto</t>
  </si>
  <si>
    <t>Romejko</t>
  </si>
  <si>
    <t>Napiórkowski</t>
  </si>
  <si>
    <t>Ławecki</t>
  </si>
  <si>
    <t>Derk</t>
  </si>
  <si>
    <t>MBT4FUN</t>
  </si>
  <si>
    <t>Żbik</t>
  </si>
  <si>
    <t>Smola</t>
  </si>
  <si>
    <t>CST VELMAR MERIDA TEAM</t>
  </si>
  <si>
    <t>Tusiński</t>
  </si>
  <si>
    <t>Pierogi z Wiśnią</t>
  </si>
  <si>
    <t>Kałuża</t>
  </si>
  <si>
    <t>Palusiński</t>
  </si>
  <si>
    <t>Burny</t>
  </si>
  <si>
    <t>Strugiński</t>
  </si>
  <si>
    <t>Misiaki</t>
  </si>
  <si>
    <t>Zofia</t>
  </si>
  <si>
    <t>Babiańska</t>
  </si>
  <si>
    <t>Fanbit</t>
  </si>
  <si>
    <t>Wójcik</t>
  </si>
  <si>
    <t>Bernaszuk</t>
  </si>
  <si>
    <t>Pułkowska</t>
  </si>
  <si>
    <t>Orlean</t>
  </si>
  <si>
    <t>Szperling</t>
  </si>
  <si>
    <t>Mechliński</t>
  </si>
  <si>
    <t>Czubalski</t>
  </si>
  <si>
    <t>CST</t>
  </si>
  <si>
    <t>POLESTAR</t>
  </si>
  <si>
    <t>Walasz</t>
  </si>
  <si>
    <t>Ogrodnik</t>
  </si>
  <si>
    <t>Janczak</t>
  </si>
  <si>
    <t>Darmach</t>
  </si>
  <si>
    <t>ATC Cargo</t>
  </si>
  <si>
    <t>Soroka</t>
  </si>
  <si>
    <t>Manista</t>
  </si>
  <si>
    <t>TEAM NOWINKA</t>
  </si>
  <si>
    <t>Pogorzelski</t>
  </si>
  <si>
    <t>Bez różnicy</t>
  </si>
  <si>
    <t>Robert Witold</t>
  </si>
  <si>
    <t>Chłodnicy</t>
  </si>
  <si>
    <t>Grygo</t>
  </si>
  <si>
    <t>KAC klub anemicznych cyklistów</t>
  </si>
  <si>
    <t>Soboczynski</t>
  </si>
  <si>
    <t>Stojące wentyle</t>
  </si>
  <si>
    <t>Purple Mushrooms</t>
  </si>
  <si>
    <t>Basiak</t>
  </si>
  <si>
    <t>K-lub A-nemicznych C-yklistów</t>
  </si>
  <si>
    <t>Glazik</t>
  </si>
  <si>
    <t>KAC Klub Anemicznych Cyklistow</t>
  </si>
  <si>
    <t>Justyna</t>
  </si>
  <si>
    <t>Kasperska</t>
  </si>
  <si>
    <t>Stanisławski</t>
  </si>
  <si>
    <t>Wejher</t>
  </si>
  <si>
    <t>Kuprian</t>
  </si>
  <si>
    <t>DORACO BIKE TEAM</t>
  </si>
  <si>
    <t>Gruda</t>
  </si>
  <si>
    <t>Celejewski</t>
  </si>
  <si>
    <t>Prażyński</t>
  </si>
  <si>
    <t>Maroszek</t>
  </si>
  <si>
    <t>Szmagliński</t>
  </si>
  <si>
    <t>Zabolewicz</t>
  </si>
  <si>
    <t>Michał Aleksander</t>
  </si>
  <si>
    <t>Kulwikowski</t>
  </si>
  <si>
    <t>Łys - Pisowacki</t>
  </si>
  <si>
    <t>Maciej Piotr</t>
  </si>
  <si>
    <t>Maciak</t>
  </si>
  <si>
    <t>Gizela</t>
  </si>
  <si>
    <t>Żylaste batony</t>
  </si>
  <si>
    <t>Grzybek</t>
  </si>
  <si>
    <t>Skórski</t>
  </si>
  <si>
    <t>Szuca</t>
  </si>
  <si>
    <t>panzerfaust</t>
  </si>
  <si>
    <t>Julita</t>
  </si>
  <si>
    <t>Jażdżewska</t>
  </si>
  <si>
    <t>Chylak</t>
  </si>
  <si>
    <t>Świątkiewicz</t>
  </si>
  <si>
    <t>Winczewski</t>
  </si>
  <si>
    <t>Hamak na bananach</t>
  </si>
  <si>
    <t>Robert Janusz</t>
  </si>
  <si>
    <t>Szurała</t>
  </si>
  <si>
    <t>Nowiński</t>
  </si>
  <si>
    <t>Ackermann</t>
  </si>
  <si>
    <t>Wasiniewski</t>
  </si>
  <si>
    <t>górzyskowskie orły</t>
  </si>
  <si>
    <t>Mikita</t>
  </si>
  <si>
    <t>Kawczyński</t>
  </si>
  <si>
    <t>Luks</t>
  </si>
  <si>
    <t>Wasilczuk</t>
  </si>
  <si>
    <t>Sawon</t>
  </si>
  <si>
    <t>Żylaste Batony</t>
  </si>
  <si>
    <t>Dalmer</t>
  </si>
  <si>
    <t>Ndf</t>
  </si>
  <si>
    <t>Król</t>
  </si>
  <si>
    <t>3Team</t>
  </si>
  <si>
    <t>Dzido</t>
  </si>
  <si>
    <t>NDF TEAM CZŁUCHÓW</t>
  </si>
  <si>
    <t>Leciejewski</t>
  </si>
  <si>
    <t>Paterek</t>
  </si>
  <si>
    <t>Gojtowski</t>
  </si>
  <si>
    <t>Cygan</t>
  </si>
  <si>
    <t>Krauze</t>
  </si>
  <si>
    <t>NDF Team Człuchów</t>
  </si>
  <si>
    <t>Grzegorz Henryk</t>
  </si>
  <si>
    <t>Sudolski</t>
  </si>
  <si>
    <t>www.SKLEPKAROL.PL</t>
  </si>
  <si>
    <t>Sprutta</t>
  </si>
  <si>
    <t>Golembka</t>
  </si>
  <si>
    <t>Szkudlarz</t>
  </si>
  <si>
    <t>Prażanowski</t>
  </si>
  <si>
    <t>GRBS</t>
  </si>
  <si>
    <t>Jarecki</t>
  </si>
  <si>
    <t>Popek</t>
  </si>
  <si>
    <t>Musielski</t>
  </si>
  <si>
    <t>Olczak</t>
  </si>
  <si>
    <t>Przemko</t>
  </si>
  <si>
    <t>Ustianowski</t>
  </si>
  <si>
    <t>Kummer</t>
  </si>
  <si>
    <t>Dwóch takich co się zgubiło</t>
  </si>
  <si>
    <t>Mroczek</t>
  </si>
  <si>
    <t>Masterlease Sport Team</t>
  </si>
  <si>
    <t>Wulczyński</t>
  </si>
  <si>
    <t>Kudela</t>
  </si>
  <si>
    <t>Imianowski</t>
  </si>
  <si>
    <t>TEAMNITKA.PL</t>
  </si>
  <si>
    <t>Tomczyk</t>
  </si>
  <si>
    <t>NDF</t>
  </si>
  <si>
    <t>Marcin Wojciech</t>
  </si>
  <si>
    <t>Odalanowski</t>
  </si>
  <si>
    <t>MASTERLEASE TEAM</t>
  </si>
  <si>
    <t>Gałaguz</t>
  </si>
  <si>
    <t>Szamrej</t>
  </si>
  <si>
    <t>Nypel Reda</t>
  </si>
  <si>
    <t>Kuhn</t>
  </si>
  <si>
    <t>Przemek</t>
  </si>
  <si>
    <t>Roszkowski</t>
  </si>
  <si>
    <t>Żadkowski</t>
  </si>
  <si>
    <t>Kowalewski</t>
  </si>
  <si>
    <t>Miller</t>
  </si>
  <si>
    <t>Aktywna Krajenka</t>
  </si>
  <si>
    <t>Szpot</t>
  </si>
  <si>
    <t>Gała</t>
  </si>
  <si>
    <t>Asian Hookers</t>
  </si>
  <si>
    <t>Jurak</t>
  </si>
  <si>
    <t>Lewińska</t>
  </si>
  <si>
    <t>Milordzi</t>
  </si>
  <si>
    <t>Lindemann</t>
  </si>
  <si>
    <t>Dorawa</t>
  </si>
  <si>
    <t>Trzydziestkapiątka</t>
  </si>
  <si>
    <t>Usowski</t>
  </si>
  <si>
    <t>trzydziestkapiątka</t>
  </si>
  <si>
    <t>Kokociński</t>
  </si>
  <si>
    <t>31 BLT</t>
  </si>
  <si>
    <t>Jakubik</t>
  </si>
  <si>
    <t>H52 200</t>
  </si>
  <si>
    <t>H52 100</t>
  </si>
  <si>
    <t xml:space="preserve"> </t>
  </si>
  <si>
    <t>?</t>
  </si>
  <si>
    <t>wespół w zespół</t>
  </si>
  <si>
    <t>Perełki z Elbląga</t>
  </si>
  <si>
    <t>Pasłęk</t>
  </si>
  <si>
    <t>zButa</t>
  </si>
  <si>
    <t>RowerOWCE</t>
  </si>
  <si>
    <t>Kauss</t>
  </si>
  <si>
    <t>Bożyczko</t>
  </si>
  <si>
    <t>Dudziński</t>
  </si>
  <si>
    <t>Krupka</t>
  </si>
  <si>
    <t>Rychlewski</t>
  </si>
  <si>
    <t>Czyrkiewicz</t>
  </si>
  <si>
    <t>Serkowski</t>
  </si>
  <si>
    <t>Płotka</t>
  </si>
  <si>
    <t>Piachulec Orient</t>
  </si>
  <si>
    <t>Sobieszczański</t>
  </si>
  <si>
    <t>Energiaigaz.pl</t>
  </si>
  <si>
    <t>Wieliński</t>
  </si>
  <si>
    <t>SKR Gryfus</t>
  </si>
  <si>
    <t>Paulina</t>
  </si>
  <si>
    <t>Kusajda</t>
  </si>
  <si>
    <t>Gajków</t>
  </si>
  <si>
    <t>BikeBoys.pl CadMario Team</t>
  </si>
  <si>
    <t>Mantycki</t>
  </si>
  <si>
    <t>UTMB 2013</t>
  </si>
  <si>
    <t>Janusz</t>
  </si>
  <si>
    <t>Adamski</t>
  </si>
  <si>
    <t>LEGIONY ULICY</t>
  </si>
  <si>
    <t>Gulbinowicz</t>
  </si>
  <si>
    <t>Ratusz Maszewo</t>
  </si>
  <si>
    <t>Kaczor</t>
  </si>
  <si>
    <t>Wiktoria</t>
  </si>
  <si>
    <t>Kowal</t>
  </si>
  <si>
    <t>STOPA SŁUPSK</t>
  </si>
  <si>
    <t>Elżbieta</t>
  </si>
  <si>
    <t>Nowacka</t>
  </si>
  <si>
    <t>NM 200</t>
  </si>
  <si>
    <t>NM 100</t>
  </si>
  <si>
    <t>Rajd Liczyrzepy zima</t>
  </si>
  <si>
    <t>Jesienne 360</t>
  </si>
  <si>
    <t>Rajd Waligóry</t>
  </si>
  <si>
    <t>Rajd Liczyrzepy wiosna</t>
  </si>
  <si>
    <t>Wertepy</t>
  </si>
  <si>
    <t>XIII Szago</t>
  </si>
  <si>
    <t>XIV Szago</t>
  </si>
  <si>
    <t>ArsBona</t>
  </si>
  <si>
    <t>Czas trasy</t>
  </si>
  <si>
    <t>Razem pkt</t>
  </si>
  <si>
    <t>Klub / drużyna</t>
  </si>
  <si>
    <t>Krzystof</t>
  </si>
  <si>
    <t>RL-Z</t>
  </si>
  <si>
    <t>Harpagan 53</t>
  </si>
  <si>
    <t>Sudecka Wyrypa</t>
  </si>
  <si>
    <t>Harpagan 54</t>
  </si>
  <si>
    <t xml:space="preserve">Grey Wolf </t>
  </si>
  <si>
    <t xml:space="preserve">Oprychy Team </t>
  </si>
  <si>
    <t xml:space="preserve">STOPA SŁUPSK </t>
  </si>
  <si>
    <t xml:space="preserve">SONY MTB TEAM </t>
  </si>
  <si>
    <t>Wrzaskun</t>
  </si>
  <si>
    <t>Forrest Gaps</t>
  </si>
  <si>
    <t xml:space="preserve">Bydgoszcz City Race </t>
  </si>
  <si>
    <t xml:space="preserve">Zbieranina z Niesięcina </t>
  </si>
  <si>
    <t xml:space="preserve">Światowid Małe Gacno </t>
  </si>
  <si>
    <t xml:space="preserve">Tup Tuś Kizia </t>
  </si>
  <si>
    <t>Niewęgłowski</t>
  </si>
  <si>
    <t xml:space="preserve">T-Mobile Cycling Team </t>
  </si>
  <si>
    <t xml:space="preserve">OrientAkcja </t>
  </si>
  <si>
    <t xml:space="preserve">Welocypedy </t>
  </si>
  <si>
    <t xml:space="preserve">Fitserwis MTB Team </t>
  </si>
  <si>
    <t xml:space="preserve">KOOPER Architetura </t>
  </si>
  <si>
    <t>Szmejda</t>
  </si>
  <si>
    <t xml:space="preserve">SISU-OWB Team </t>
  </si>
  <si>
    <t xml:space="preserve">podrozerowerowe.info </t>
  </si>
  <si>
    <t>Murawski</t>
  </si>
  <si>
    <t>ZNN</t>
  </si>
  <si>
    <t>Zespół Niespokojnych Nóg</t>
  </si>
  <si>
    <t>PKO Harpagan</t>
  </si>
  <si>
    <t>Boryteam</t>
  </si>
  <si>
    <t>Ba-Bi</t>
  </si>
  <si>
    <t>Truszkowska Kamila</t>
  </si>
  <si>
    <t>mBank</t>
  </si>
  <si>
    <t>UKA</t>
  </si>
  <si>
    <t>SNAG / Smashing pĄpkins</t>
  </si>
  <si>
    <t>TRI4FUN TEAM PIASECZNO</t>
  </si>
  <si>
    <t>Cenzus Pro MTB Team</t>
  </si>
  <si>
    <t>2PU</t>
  </si>
  <si>
    <t>KSAT</t>
  </si>
  <si>
    <t>MoPi.Team</t>
  </si>
  <si>
    <t>Bydgoszcz</t>
  </si>
  <si>
    <t>Klub InO Stowarzysze</t>
  </si>
  <si>
    <t>DKE</t>
  </si>
  <si>
    <t>orienteering.waw.pl</t>
  </si>
  <si>
    <t>Lebioda</t>
  </si>
  <si>
    <t>Kleszczyński</t>
  </si>
  <si>
    <t>Beszterda</t>
  </si>
  <si>
    <t>Janowski</t>
  </si>
  <si>
    <t>Grajek</t>
  </si>
  <si>
    <t>Wolny</t>
  </si>
  <si>
    <t>Stefaniak</t>
  </si>
  <si>
    <t>Olszański</t>
  </si>
  <si>
    <t>Miedkowska</t>
  </si>
  <si>
    <t>Klonowska</t>
  </si>
  <si>
    <t>ColcaPeru</t>
  </si>
  <si>
    <t>On-sight</t>
  </si>
  <si>
    <t>wrzaskliwe kojoty</t>
  </si>
  <si>
    <t>Tour De Sklep Skoki Team</t>
  </si>
  <si>
    <t>Tour De Sklep Team Skoki</t>
  </si>
  <si>
    <t>Skoki</t>
  </si>
  <si>
    <t>Skoki Team</t>
  </si>
  <si>
    <t>Rycerz na koniu mknie PJP</t>
  </si>
  <si>
    <t>Roza</t>
  </si>
  <si>
    <t>Łosiewicz</t>
  </si>
  <si>
    <t>Szago W</t>
  </si>
  <si>
    <t>Kinowska</t>
  </si>
  <si>
    <t>Rozwadowski</t>
  </si>
  <si>
    <t>Olszewski</t>
  </si>
  <si>
    <t>Gębarowski</t>
  </si>
  <si>
    <t>Drażan</t>
  </si>
  <si>
    <t>Duszak</t>
  </si>
  <si>
    <t>Skorupowski</t>
  </si>
  <si>
    <t>Gasparska</t>
  </si>
  <si>
    <t>Gasparski</t>
  </si>
  <si>
    <t>Lipińska</t>
  </si>
  <si>
    <t>Czeczott</t>
  </si>
  <si>
    <t>Boiński</t>
  </si>
  <si>
    <t>Rally</t>
  </si>
  <si>
    <t>Wachtel</t>
  </si>
  <si>
    <t>360 W</t>
  </si>
  <si>
    <t>ETISOFT BIKE TEAM</t>
  </si>
  <si>
    <t>Rozbiegamy To Miasto - Czechowice-Dziedzice</t>
  </si>
  <si>
    <t>Kidoń</t>
  </si>
  <si>
    <t>Bikeholicy</t>
  </si>
  <si>
    <t>Maciek</t>
  </si>
  <si>
    <t>Ars Bona</t>
  </si>
  <si>
    <t>Konstantynów Łódzki</t>
  </si>
  <si>
    <t>Timtirim Team</t>
  </si>
  <si>
    <t>Trzop</t>
  </si>
  <si>
    <t>Rajda</t>
  </si>
  <si>
    <t>IT Orient</t>
  </si>
  <si>
    <t>Skierniewice</t>
  </si>
  <si>
    <t>Azymut Team</t>
  </si>
  <si>
    <t>Bedyk</t>
  </si>
  <si>
    <t>T-Mobile Cycling Team</t>
  </si>
  <si>
    <t>PRAWDZIWA STAL</t>
  </si>
  <si>
    <t>BIKEBOARD</t>
  </si>
  <si>
    <t>Zbyszek</t>
  </si>
  <si>
    <t>Talanda</t>
  </si>
  <si>
    <t>Rajewski</t>
  </si>
  <si>
    <t>Benamer</t>
  </si>
  <si>
    <t>Umyszkiewicz</t>
  </si>
  <si>
    <t>Grychowski</t>
  </si>
  <si>
    <t>Czyżewski</t>
  </si>
  <si>
    <t>Marzena</t>
  </si>
  <si>
    <t>Bosacka</t>
  </si>
  <si>
    <t>Mariola</t>
  </si>
  <si>
    <t>Gruszczyńska</t>
  </si>
  <si>
    <t>Zbierski</t>
  </si>
  <si>
    <t>Matuszewska</t>
  </si>
  <si>
    <t>Wojtek</t>
  </si>
  <si>
    <t>Maćkowiak</t>
  </si>
  <si>
    <t>Olga</t>
  </si>
  <si>
    <t>Grabowska</t>
  </si>
  <si>
    <t>Błażej</t>
  </si>
  <si>
    <t>Sobków</t>
  </si>
  <si>
    <t>Szuwalski</t>
  </si>
  <si>
    <t>Stawski</t>
  </si>
  <si>
    <t>Lasocka</t>
  </si>
  <si>
    <t>Zalewski</t>
  </si>
  <si>
    <t>KTS Ironman Kwidzyn</t>
  </si>
  <si>
    <t>Sobczak</t>
  </si>
  <si>
    <t>Nexus Team</t>
  </si>
  <si>
    <t>Kuczkowski</t>
  </si>
  <si>
    <t>Wrześniewski</t>
  </si>
  <si>
    <t>Wiktorów</t>
  </si>
  <si>
    <t>MH Automatyka team</t>
  </si>
  <si>
    <t>Bońkowski</t>
  </si>
  <si>
    <t>Kuniniec</t>
  </si>
  <si>
    <t>Winek</t>
  </si>
  <si>
    <t>STK Czersk</t>
  </si>
  <si>
    <t>Werecki</t>
  </si>
  <si>
    <t>WMW</t>
  </si>
  <si>
    <t>Grube Dupska</t>
  </si>
  <si>
    <t>Brzeziński</t>
  </si>
  <si>
    <t>R62</t>
  </si>
  <si>
    <t>Laura</t>
  </si>
  <si>
    <t>Lis</t>
  </si>
  <si>
    <t>Wica</t>
  </si>
  <si>
    <t>Siedlce</t>
  </si>
  <si>
    <t>-</t>
  </si>
  <si>
    <t>Stefan</t>
  </si>
  <si>
    <t>Zachara</t>
  </si>
  <si>
    <t>KB Galeria Warszawa AT</t>
  </si>
  <si>
    <t>Miśkiewicz</t>
  </si>
  <si>
    <t>Zaszyci</t>
  </si>
  <si>
    <t>Majewski</t>
  </si>
  <si>
    <t>A Team</t>
  </si>
  <si>
    <t>Jelenia Góra</t>
  </si>
  <si>
    <t>Gajek</t>
  </si>
  <si>
    <t>Dobecki</t>
  </si>
  <si>
    <t>Siwek</t>
  </si>
  <si>
    <t>Wataha</t>
  </si>
  <si>
    <t>Szymkun</t>
  </si>
  <si>
    <t>Kaczorowski</t>
  </si>
  <si>
    <t>Solecki</t>
  </si>
  <si>
    <t>Filipczak</t>
  </si>
  <si>
    <t>WATAHA</t>
  </si>
  <si>
    <t>Łaszkiewicz</t>
  </si>
  <si>
    <t>Jabłońska-Nabayaogo</t>
  </si>
  <si>
    <t>Samociuk</t>
  </si>
  <si>
    <t>Witaszewska</t>
  </si>
  <si>
    <t>Anszperger</t>
  </si>
  <si>
    <t>Jacewicz</t>
  </si>
  <si>
    <t>Polejowska</t>
  </si>
  <si>
    <t>WARMATeam</t>
  </si>
  <si>
    <t>Mikołajczyk</t>
  </si>
  <si>
    <t>Hashimoto-Benecol-Gandi Team</t>
  </si>
  <si>
    <t>Ironteam3city</t>
  </si>
  <si>
    <t>Rybakowski</t>
  </si>
  <si>
    <t>Fundacja Pies Szuka Domu MTB</t>
  </si>
  <si>
    <t>Szturmowcy</t>
  </si>
  <si>
    <t>Borys</t>
  </si>
  <si>
    <t>Gostomski</t>
  </si>
  <si>
    <t>Intel/Grupa Trójmiasto</t>
  </si>
  <si>
    <t>dziki</t>
  </si>
  <si>
    <t>Speina</t>
  </si>
  <si>
    <t>Sprengel</t>
  </si>
  <si>
    <t>Konopka</t>
  </si>
  <si>
    <t>Bysewo Kolor Team</t>
  </si>
  <si>
    <t>Jaworski</t>
  </si>
  <si>
    <t>Dream Team</t>
  </si>
  <si>
    <t>Kustusz</t>
  </si>
  <si>
    <t>Kochanowicz</t>
  </si>
  <si>
    <t>2 honest</t>
  </si>
  <si>
    <t>Komorowski</t>
  </si>
  <si>
    <t>Komorowska</t>
  </si>
  <si>
    <t>Rivierowcy</t>
  </si>
  <si>
    <t>Urbanik</t>
  </si>
  <si>
    <t>Kaczmarczyk</t>
  </si>
  <si>
    <t>Bogusław</t>
  </si>
  <si>
    <t>Stefanowicz</t>
  </si>
  <si>
    <t>CykloKwidzyn</t>
  </si>
  <si>
    <t>Szott</t>
  </si>
  <si>
    <t>Kunat</t>
  </si>
  <si>
    <t>Ceynowa</t>
  </si>
  <si>
    <t>Navigatoria Fatal</t>
  </si>
  <si>
    <t>Szałła</t>
  </si>
  <si>
    <t>Topolska</t>
  </si>
  <si>
    <t>Targosz</t>
  </si>
  <si>
    <t>Bronisław</t>
  </si>
  <si>
    <t>Domarus</t>
  </si>
  <si>
    <t>Disco Italiano Team</t>
  </si>
  <si>
    <t>Kwietniak</t>
  </si>
  <si>
    <t>Siemieniec</t>
  </si>
  <si>
    <t>Graczyk</t>
  </si>
  <si>
    <t>Balticparts</t>
  </si>
  <si>
    <t>Olszewska</t>
  </si>
  <si>
    <t>Młyński</t>
  </si>
  <si>
    <t>Nasz Bike Team</t>
  </si>
  <si>
    <t>Misys</t>
  </si>
  <si>
    <t>ArcheoStorage.pl</t>
  </si>
  <si>
    <t>Ogrys</t>
  </si>
  <si>
    <t>Muńko</t>
  </si>
  <si>
    <t>Dadasiewicz</t>
  </si>
  <si>
    <t>Sekator</t>
  </si>
  <si>
    <t>LufthansaSystemsPoland Active!</t>
  </si>
  <si>
    <t>Pieciukiewicz</t>
  </si>
  <si>
    <t>Comarch</t>
  </si>
  <si>
    <t>Kwarciany</t>
  </si>
  <si>
    <t>Babula</t>
  </si>
  <si>
    <t>Stolarski</t>
  </si>
  <si>
    <t>Kamyk</t>
  </si>
  <si>
    <t>Nowisz</t>
  </si>
  <si>
    <t>Kaliska Team</t>
  </si>
  <si>
    <t>Pięty Szalonego Gnoma i Sp.</t>
  </si>
  <si>
    <t>LPP TEAM</t>
  </si>
  <si>
    <t>AZS Opole</t>
  </si>
  <si>
    <t>Prabucki</t>
  </si>
  <si>
    <t>Oglęcki</t>
  </si>
  <si>
    <t>Laskowski</t>
  </si>
  <si>
    <t>MIG BYTÓW</t>
  </si>
  <si>
    <t>#browarbytow</t>
  </si>
  <si>
    <t>BOTRANS MTB TEAM</t>
  </si>
  <si>
    <t>Radelski</t>
  </si>
  <si>
    <t>H53 200</t>
  </si>
  <si>
    <t>H53 100</t>
  </si>
  <si>
    <t>Romuald Henryk</t>
  </si>
  <si>
    <t>Natalia</t>
  </si>
  <si>
    <t>Dubaj</t>
  </si>
  <si>
    <t>Jędruszczak</t>
  </si>
  <si>
    <t>Skotnicki</t>
  </si>
  <si>
    <t>Tomas</t>
  </si>
  <si>
    <t>AZYMUTY</t>
  </si>
  <si>
    <t>Kwaśnik</t>
  </si>
  <si>
    <t>Kruczek</t>
  </si>
  <si>
    <t>Bojarski</t>
  </si>
  <si>
    <t>Kamiński</t>
  </si>
  <si>
    <t>Gałuszka</t>
  </si>
  <si>
    <t>Stała dezorientacji</t>
  </si>
  <si>
    <t>PSK OLDBOY'E</t>
  </si>
  <si>
    <t>Midlife Crisis</t>
  </si>
  <si>
    <t>Wawel Kraków</t>
  </si>
  <si>
    <t>Tropiciele pigwy</t>
  </si>
  <si>
    <t>Smashing Pąpkins</t>
  </si>
  <si>
    <t>Kielak</t>
  </si>
  <si>
    <t>Igor</t>
  </si>
  <si>
    <t>Biolik</t>
  </si>
  <si>
    <t>Pkt karne za czas</t>
  </si>
  <si>
    <t>Miton</t>
  </si>
  <si>
    <t>Wozinski</t>
  </si>
  <si>
    <t>RL - W</t>
  </si>
  <si>
    <t>zwijjakchcesz</t>
  </si>
  <si>
    <t>Tuchomie Team</t>
  </si>
  <si>
    <t>Urazisz się w stopę</t>
  </si>
  <si>
    <t>Nawalaniec</t>
  </si>
  <si>
    <t>Mochol</t>
  </si>
  <si>
    <t>Megier</t>
  </si>
  <si>
    <t>Białogrodzki</t>
  </si>
  <si>
    <t>Szawkało</t>
  </si>
  <si>
    <t>Pięta</t>
  </si>
  <si>
    <t>XII Kompas</t>
  </si>
  <si>
    <t>Marczewski</t>
  </si>
  <si>
    <t>Szymańska</t>
  </si>
  <si>
    <t>Zuzanna</t>
  </si>
  <si>
    <t>Witucki</t>
  </si>
  <si>
    <t>Szybcy Inczaj</t>
  </si>
  <si>
    <t>Niezgódka</t>
  </si>
  <si>
    <t>KATNER</t>
  </si>
  <si>
    <t>JOLANTA</t>
  </si>
  <si>
    <t>Pyjor</t>
  </si>
  <si>
    <t>Brdys</t>
  </si>
  <si>
    <t>Ula</t>
  </si>
  <si>
    <t>Kwaśne żelki</t>
  </si>
  <si>
    <t>Piekarczyk</t>
  </si>
  <si>
    <t>Kwaśne Żelki</t>
  </si>
  <si>
    <t>Sobieski</t>
  </si>
  <si>
    <t>Chełmicki</t>
  </si>
  <si>
    <t>Charycka</t>
  </si>
  <si>
    <t>Studencki Klub Górski</t>
  </si>
  <si>
    <t>Weksej</t>
  </si>
  <si>
    <t>AIRBIKE.PL</t>
  </si>
  <si>
    <t>Dalbiak</t>
  </si>
  <si>
    <t>Wasiak</t>
  </si>
  <si>
    <t>Gerard</t>
  </si>
  <si>
    <t>MCkwadrat</t>
  </si>
  <si>
    <t>Buchajewicz</t>
  </si>
  <si>
    <t>The Walkie Talkies</t>
  </si>
  <si>
    <t>Wesołowski</t>
  </si>
  <si>
    <t>Czynszak</t>
  </si>
  <si>
    <t>Lumbago</t>
  </si>
  <si>
    <t>Mańczak</t>
  </si>
  <si>
    <t>GR3miasto/Harpagan</t>
  </si>
  <si>
    <t>KOMETA Gliwice</t>
  </si>
  <si>
    <t>Rajd Liczyrzepy / Europa Ubezpieczenia</t>
  </si>
  <si>
    <t>Dziewiorki</t>
  </si>
  <si>
    <t>Speleoklub Łódzki</t>
  </si>
  <si>
    <t>PG KMP</t>
  </si>
  <si>
    <t>HRmax Żory</t>
  </si>
  <si>
    <t>Team Banderska.pl</t>
  </si>
  <si>
    <t>Förhudsförträngning</t>
  </si>
  <si>
    <t>Włóczęgi</t>
  </si>
  <si>
    <t>K.Wędrowniczki</t>
  </si>
  <si>
    <t>Wspomnienie Dziadka</t>
  </si>
  <si>
    <t>Iwona</t>
  </si>
  <si>
    <t>Dziewior</t>
  </si>
  <si>
    <t>Brukwińska</t>
  </si>
  <si>
    <t>Urbanik-Redo</t>
  </si>
  <si>
    <t>Kramkowska</t>
  </si>
  <si>
    <t>Grzegorczyk</t>
  </si>
  <si>
    <t>Pytel</t>
  </si>
  <si>
    <t>Pilak</t>
  </si>
  <si>
    <t>Sobczyński</t>
  </si>
  <si>
    <t>Jonas</t>
  </si>
  <si>
    <t>Firuta</t>
  </si>
  <si>
    <t>Smołka</t>
  </si>
  <si>
    <t>Opaszowski</t>
  </si>
  <si>
    <t>Chojwa</t>
  </si>
  <si>
    <t>Redo</t>
  </si>
  <si>
    <t>Cieplak</t>
  </si>
  <si>
    <t>Towarek</t>
  </si>
  <si>
    <t>Ireneusz</t>
  </si>
  <si>
    <t>Szypliński</t>
  </si>
  <si>
    <t>Kwapisiewicz</t>
  </si>
  <si>
    <t>Sieciechowicz</t>
  </si>
  <si>
    <t>Pionk</t>
  </si>
  <si>
    <t>InsERT Team</t>
  </si>
  <si>
    <t>Horanin</t>
  </si>
  <si>
    <t>Topolewski</t>
  </si>
  <si>
    <t>Anula</t>
  </si>
  <si>
    <t>Wydymus</t>
  </si>
  <si>
    <t>Pijanka</t>
  </si>
  <si>
    <t>PPteam</t>
  </si>
  <si>
    <t>Mirek</t>
  </si>
  <si>
    <t>Pilch</t>
  </si>
  <si>
    <t>AR Poznań</t>
  </si>
  <si>
    <t>PG KMP Wrocław</t>
  </si>
  <si>
    <t>Leśni Poznań</t>
  </si>
  <si>
    <t>Horcio Team</t>
  </si>
  <si>
    <t>Olsztyn Team</t>
  </si>
  <si>
    <t>Rajkiewicz</t>
  </si>
  <si>
    <t>Białka</t>
  </si>
  <si>
    <t>Elewów Team</t>
  </si>
  <si>
    <t>Gil</t>
  </si>
  <si>
    <t>KTR BIKE ORIENT</t>
  </si>
  <si>
    <t>Marzka</t>
  </si>
  <si>
    <t>Janerka-Moroń</t>
  </si>
  <si>
    <t>Dziabnięci</t>
  </si>
  <si>
    <t>Paluch</t>
  </si>
  <si>
    <t>Szachowicz</t>
  </si>
  <si>
    <t>Ciosek</t>
  </si>
  <si>
    <t>Kijewski</t>
  </si>
  <si>
    <t>Fałowska</t>
  </si>
  <si>
    <t>Młynarkiewicz</t>
  </si>
  <si>
    <t>IMMOTION Team Wrocław</t>
  </si>
  <si>
    <t>Oleśków</t>
  </si>
  <si>
    <t>Potwory i spółka</t>
  </si>
  <si>
    <t>Henryk</t>
  </si>
  <si>
    <t>Walacik</t>
  </si>
  <si>
    <t>Szychowski</t>
  </si>
  <si>
    <t>Golis</t>
  </si>
  <si>
    <t>Sudecka</t>
  </si>
  <si>
    <t>Gorzelańczyk</t>
  </si>
  <si>
    <t>Lidia</t>
  </si>
  <si>
    <t>Kasperowicz</t>
  </si>
  <si>
    <t>Komosa</t>
  </si>
  <si>
    <t>Walkowiak</t>
  </si>
  <si>
    <t>Batogowski</t>
  </si>
  <si>
    <t>DT4YOU MTB TEAM</t>
  </si>
  <si>
    <t>ON-SIGHT</t>
  </si>
  <si>
    <t>Szczeciński Klub Rowerowy Gryfus</t>
  </si>
  <si>
    <t>KK Cyklon Warszawa</t>
  </si>
  <si>
    <t>Sujkowski</t>
  </si>
  <si>
    <t>Pluciński</t>
  </si>
  <si>
    <t>Stare Niedobre Małżeństwo</t>
  </si>
  <si>
    <t>Jabs</t>
  </si>
  <si>
    <t>UKS Kometa Gliwice</t>
  </si>
  <si>
    <t>Żółty</t>
  </si>
  <si>
    <t>Jabłoński</t>
  </si>
  <si>
    <t>H - team</t>
  </si>
  <si>
    <t>Wiktor</t>
  </si>
  <si>
    <t>Szymczyk</t>
  </si>
  <si>
    <t>Samorodny</t>
  </si>
  <si>
    <t>Nieduziak</t>
  </si>
  <si>
    <t>Sonia</t>
  </si>
  <si>
    <t>Klich</t>
  </si>
  <si>
    <t>Dziedzic -Jabs</t>
  </si>
  <si>
    <t>Bałacenko</t>
  </si>
  <si>
    <t>Filipek</t>
  </si>
  <si>
    <t>Krom</t>
  </si>
  <si>
    <t>Tyszka</t>
  </si>
  <si>
    <t>Ścibor-Rylski</t>
  </si>
  <si>
    <t>Franke</t>
  </si>
  <si>
    <t>Puchalski</t>
  </si>
  <si>
    <t>Sieradzki</t>
  </si>
  <si>
    <t>Kopczewski</t>
  </si>
  <si>
    <t>Radczuk</t>
  </si>
  <si>
    <t>Moroń</t>
  </si>
  <si>
    <t>Kopeć</t>
  </si>
  <si>
    <t>Jóźwicki</t>
  </si>
  <si>
    <t>Żmuda-Trzebiatowski</t>
  </si>
  <si>
    <t>Lęborskie Tygrysy</t>
  </si>
  <si>
    <t>Fikus</t>
  </si>
  <si>
    <t>Kalczuk</t>
  </si>
  <si>
    <t>Kosiński</t>
  </si>
  <si>
    <t>XIII z Kompasem</t>
  </si>
  <si>
    <t>SRT</t>
  </si>
  <si>
    <t>Aktywni Nałogowo Inaczej</t>
  </si>
  <si>
    <t>Wyrwidęby</t>
  </si>
  <si>
    <t>Sądecka Grupa Rowerowa PTT</t>
  </si>
  <si>
    <t>Janek</t>
  </si>
  <si>
    <t>BACKCOUNTRYMTB.ORG</t>
  </si>
  <si>
    <t>Dymitr</t>
  </si>
  <si>
    <t>brak</t>
  </si>
  <si>
    <t>Władysław</t>
  </si>
  <si>
    <t>Angelika</t>
  </si>
  <si>
    <t>Waligóra</t>
  </si>
  <si>
    <t>Wachulec</t>
  </si>
  <si>
    <t>Murawicki</t>
  </si>
  <si>
    <t>Mikulec</t>
  </si>
  <si>
    <t>Bereziński</t>
  </si>
  <si>
    <t>Połomski</t>
  </si>
  <si>
    <t>Frątczak</t>
  </si>
  <si>
    <t>Waleczek</t>
  </si>
  <si>
    <t>Stojek</t>
  </si>
  <si>
    <t>Placek</t>
  </si>
  <si>
    <t>Kaszebskie Wariaty</t>
  </si>
  <si>
    <t>Road to nowhere</t>
  </si>
  <si>
    <t>DK</t>
  </si>
  <si>
    <t>Zaraz wracam</t>
  </si>
  <si>
    <t>Byle do przodu</t>
  </si>
  <si>
    <t>Poehali.net</t>
  </si>
  <si>
    <t>Cenkier</t>
  </si>
  <si>
    <t>Julian</t>
  </si>
  <si>
    <t>Gałązka</t>
  </si>
  <si>
    <t>Bołbot</t>
  </si>
  <si>
    <t>Sobek</t>
  </si>
  <si>
    <t>Karbanovich</t>
  </si>
  <si>
    <t>Alexander</t>
  </si>
  <si>
    <t>BPJ :)</t>
  </si>
  <si>
    <t>Domańska</t>
  </si>
  <si>
    <t>BPJ</t>
  </si>
  <si>
    <t>Wędroch</t>
  </si>
  <si>
    <t>Bżeszczotem po ...</t>
  </si>
  <si>
    <t>Kondracki</t>
  </si>
  <si>
    <t>Pacowska-Brudło</t>
  </si>
  <si>
    <t>Ola</t>
  </si>
  <si>
    <t>Zbych</t>
  </si>
  <si>
    <t>Radzikowski</t>
  </si>
  <si>
    <t>Szkutowicz</t>
  </si>
  <si>
    <t>Rodziewicz</t>
  </si>
  <si>
    <t>Jesienne 361</t>
  </si>
  <si>
    <t>Jesienne 362</t>
  </si>
  <si>
    <t>Jesienne 363</t>
  </si>
  <si>
    <t>Jesienne 364</t>
  </si>
  <si>
    <t>Jesienne 365</t>
  </si>
  <si>
    <t>Jesienne 366</t>
  </si>
  <si>
    <t>Jesienne 367</t>
  </si>
  <si>
    <t>Jesienne 368</t>
  </si>
  <si>
    <t>CUMULUS sleeping bags</t>
  </si>
  <si>
    <t>Maciej..</t>
  </si>
  <si>
    <t>Chorąży</t>
  </si>
  <si>
    <t>APG CZĘŚCI I AKCESORIA ROWEROW</t>
  </si>
  <si>
    <t>Piotrowski</t>
  </si>
  <si>
    <t>Duszyński</t>
  </si>
  <si>
    <t>RadosŁaw</t>
  </si>
  <si>
    <t>KTS</t>
  </si>
  <si>
    <t>Marek.</t>
  </si>
  <si>
    <t>Jadwiga</t>
  </si>
  <si>
    <t>CH#%$JOWE są zmiany w TR200 !</t>
  </si>
  <si>
    <t>Mejka</t>
  </si>
  <si>
    <t>Sioch</t>
  </si>
  <si>
    <t>PZU SPORT TEAM</t>
  </si>
  <si>
    <t>Stankiewicz</t>
  </si>
  <si>
    <t>Kulesza</t>
  </si>
  <si>
    <t>Górski</t>
  </si>
  <si>
    <t>Łuczak</t>
  </si>
  <si>
    <t>Ziaja</t>
  </si>
  <si>
    <t>Napieraj</t>
  </si>
  <si>
    <t>Nasz BIKE Team</t>
  </si>
  <si>
    <t>Groth</t>
  </si>
  <si>
    <t>flypics.pl</t>
  </si>
  <si>
    <t>Dla Kuby</t>
  </si>
  <si>
    <t>Szydłowski</t>
  </si>
  <si>
    <t>Jaroszewski</t>
  </si>
  <si>
    <t>Deep Forest</t>
  </si>
  <si>
    <t>Kozak</t>
  </si>
  <si>
    <t>InO Trolino</t>
  </si>
  <si>
    <t>Jurjewicz</t>
  </si>
  <si>
    <t>CZŁOWIEK ZNIKĄD</t>
  </si>
  <si>
    <t>Radoła</t>
  </si>
  <si>
    <t>Machtronic</t>
  </si>
  <si>
    <t>Gordon</t>
  </si>
  <si>
    <t>Diana</t>
  </si>
  <si>
    <t>KU AZS WAT Warszawa</t>
  </si>
  <si>
    <t>Gędziorowski</t>
  </si>
  <si>
    <t>Dargacz</t>
  </si>
  <si>
    <t>off-las</t>
  </si>
  <si>
    <t>Matczuk</t>
  </si>
  <si>
    <t>Łyse Charty</t>
  </si>
  <si>
    <t>Wycichowski</t>
  </si>
  <si>
    <t>Łukasz.</t>
  </si>
  <si>
    <t>Krzywda</t>
  </si>
  <si>
    <t>Wasilczyk</t>
  </si>
  <si>
    <t>Bukowski</t>
  </si>
  <si>
    <t>Vector</t>
  </si>
  <si>
    <t>Sieńko</t>
  </si>
  <si>
    <t>Rynkiewicz</t>
  </si>
  <si>
    <t>Dargacze team</t>
  </si>
  <si>
    <t>Marcin.</t>
  </si>
  <si>
    <t>Paweł.</t>
  </si>
  <si>
    <t>Strzelińska</t>
  </si>
  <si>
    <t>Formela</t>
  </si>
  <si>
    <t>Ćwikliński</t>
  </si>
  <si>
    <t>Dobrzański</t>
  </si>
  <si>
    <t>Cywiński</t>
  </si>
  <si>
    <t>Korniszon</t>
  </si>
  <si>
    <t>Plenikowski</t>
  </si>
  <si>
    <t>Modrzyński</t>
  </si>
  <si>
    <t>Puckowski</t>
  </si>
  <si>
    <t>Dobek</t>
  </si>
  <si>
    <t>Pejas</t>
  </si>
  <si>
    <t>Skierka</t>
  </si>
  <si>
    <t>Rehabilitacja Skierka</t>
  </si>
  <si>
    <t>Gabryś</t>
  </si>
  <si>
    <t>Pawel</t>
  </si>
  <si>
    <t>Czajkowski</t>
  </si>
  <si>
    <t>Roziewska</t>
  </si>
  <si>
    <t>Ewelina</t>
  </si>
  <si>
    <t>Lea Group</t>
  </si>
  <si>
    <t>Wróblewska</t>
  </si>
  <si>
    <t>Dworski</t>
  </si>
  <si>
    <t>Ciupa</t>
  </si>
  <si>
    <t>UKS Orientuś</t>
  </si>
  <si>
    <t>Dalasiński</t>
  </si>
  <si>
    <t>Oss</t>
  </si>
  <si>
    <t>IgKiMa</t>
  </si>
  <si>
    <t>Czerny</t>
  </si>
  <si>
    <t>Maleńska</t>
  </si>
  <si>
    <t>Czyż</t>
  </si>
  <si>
    <t>Judyta</t>
  </si>
  <si>
    <t>Apollo</t>
  </si>
  <si>
    <t>Sypuła</t>
  </si>
  <si>
    <t>UNTS Warszawa</t>
  </si>
  <si>
    <t>Gralak</t>
  </si>
  <si>
    <t>DzikaSzprychaTeam</t>
  </si>
  <si>
    <t>Grzenkowicz</t>
  </si>
  <si>
    <t>Ciszkowski</t>
  </si>
  <si>
    <t>15 Pułk Przeciwlotniczy</t>
  </si>
  <si>
    <t>Kuniszyk</t>
  </si>
  <si>
    <t>16 dywizja zmech.</t>
  </si>
  <si>
    <t>Maciaszczyk</t>
  </si>
  <si>
    <t>Henszel</t>
  </si>
  <si>
    <t>Góral Police</t>
  </si>
  <si>
    <t>Ciura</t>
  </si>
  <si>
    <t>H54 200</t>
  </si>
  <si>
    <t>H54 100</t>
  </si>
  <si>
    <t>Goły Jon</t>
  </si>
  <si>
    <t>Supermaraton Kalisz</t>
  </si>
  <si>
    <t>Gołębiewski</t>
  </si>
  <si>
    <t>Asperski</t>
  </si>
  <si>
    <t>Hampelski</t>
  </si>
  <si>
    <t>Majer</t>
  </si>
  <si>
    <t>Świdziński</t>
  </si>
  <si>
    <t>Wojciechowska</t>
  </si>
  <si>
    <t>Azymut</t>
  </si>
  <si>
    <t>Wanatko</t>
  </si>
  <si>
    <t>Nocny Rower</t>
  </si>
  <si>
    <t>Nowacki</t>
  </si>
  <si>
    <t>Borciuch</t>
  </si>
  <si>
    <t>Przyjaciele Konrada</t>
  </si>
  <si>
    <t>Juszczyk</t>
  </si>
  <si>
    <t>Rochowski</t>
  </si>
  <si>
    <t>KS Hades/AR Poznań</t>
  </si>
  <si>
    <t>Dopierała</t>
  </si>
  <si>
    <t>NM</t>
  </si>
  <si>
    <t>ŚmiejaDaniel1982</t>
  </si>
  <si>
    <t>Śmieja Daniel</t>
  </si>
  <si>
    <t>ZadwornyTomasz1982</t>
  </si>
  <si>
    <t>Zadworny Tomasz</t>
  </si>
  <si>
    <t>JakubekKrystian1992</t>
  </si>
  <si>
    <t>Jakubek Krystian</t>
  </si>
  <si>
    <t>KrólikowskiRoman1963</t>
  </si>
  <si>
    <t>Królikowski Roman</t>
  </si>
  <si>
    <t>BanaszkiewiczPiotr1985</t>
  </si>
  <si>
    <t>Banaszkiewicz Piotr</t>
  </si>
  <si>
    <t>SójkaTomasz1963</t>
  </si>
  <si>
    <t>Sójka Tomasz</t>
  </si>
  <si>
    <t>SzawdzinKrzysztof1969</t>
  </si>
  <si>
    <t>Szawdzin Krzysztof</t>
  </si>
  <si>
    <t>FałowskiRafał1970</t>
  </si>
  <si>
    <t>Fałowski Rafał</t>
  </si>
  <si>
    <t>WiktorowskiKrzysztof1954</t>
  </si>
  <si>
    <t>Wiktorowski Krzysztof</t>
  </si>
  <si>
    <t>SadowskiMarek1978</t>
  </si>
  <si>
    <t>Sadowski Marek</t>
  </si>
  <si>
    <t>SenderekŁukasz1977</t>
  </si>
  <si>
    <t>Senderek Łukasz</t>
  </si>
  <si>
    <t>KapustkaWojciech1979</t>
  </si>
  <si>
    <t>Kapustka Wojciech</t>
  </si>
  <si>
    <t>LiszkaGrzegorz1964</t>
  </si>
  <si>
    <t>Liszka Grzegorz</t>
  </si>
  <si>
    <t>RudnickiMariusz1966</t>
  </si>
  <si>
    <t>Rudnicki Mariusz</t>
  </si>
  <si>
    <t>KowalskiKrzystof1963</t>
  </si>
  <si>
    <t>Kowalski Krzystof</t>
  </si>
  <si>
    <t>SmejdaAndrzej1965</t>
  </si>
  <si>
    <t>Smejda Andrzej</t>
  </si>
  <si>
    <t>FormanowskiSławomir1974</t>
  </si>
  <si>
    <t>Formanowski Sławomir</t>
  </si>
  <si>
    <t>TobołaMiron1973</t>
  </si>
  <si>
    <t>Toboła Miron</t>
  </si>
  <si>
    <t>JanikArtur1980</t>
  </si>
  <si>
    <t>Janik Artur</t>
  </si>
  <si>
    <t>StaszewskiDaniel1973</t>
  </si>
  <si>
    <t>Staszewski Daniel</t>
  </si>
  <si>
    <t>BrudłoPaweł1979</t>
  </si>
  <si>
    <t>Brudło Paweł</t>
  </si>
  <si>
    <t>MirowskiŁukasz1986</t>
  </si>
  <si>
    <t>Mirowski Łukasz</t>
  </si>
  <si>
    <t>PachulskiMarek1968</t>
  </si>
  <si>
    <t>Pachulski Marek</t>
  </si>
  <si>
    <t>PachulskiLeszek1967</t>
  </si>
  <si>
    <t>Pachulski Leszek</t>
  </si>
  <si>
    <t>SzumańskiJakub1983</t>
  </si>
  <si>
    <t>Szumański Jakub</t>
  </si>
  <si>
    <t>CecułaKrzysztof1975</t>
  </si>
  <si>
    <t>Cecuła Krzysztof</t>
  </si>
  <si>
    <t>BoberBartłomiej1972</t>
  </si>
  <si>
    <t>Bober Bartłomiej</t>
  </si>
  <si>
    <t>HołdakowskiWojciech1970</t>
  </si>
  <si>
    <t>Hołdakowski Wojciech</t>
  </si>
  <si>
    <t>KowalZbigniew1977</t>
  </si>
  <si>
    <t>Kowal Zbigniew</t>
  </si>
  <si>
    <t>ĆwirkoSławomir1972</t>
  </si>
  <si>
    <t>Ćwirko Sławomir</t>
  </si>
  <si>
    <t>WitkowskiMarcin1969</t>
  </si>
  <si>
    <t>Witkowski Marcin</t>
  </si>
  <si>
    <t>StanekRobert1967</t>
  </si>
  <si>
    <t>Stanek Robert</t>
  </si>
  <si>
    <t>SzajdukPiotr1963</t>
  </si>
  <si>
    <t>Szajduk Piotr</t>
  </si>
  <si>
    <t>Herman-IżyckiLeszek1958</t>
  </si>
  <si>
    <t>Herman-Iżycki Leszek</t>
  </si>
  <si>
    <t>ZawadzkiArtur1970</t>
  </si>
  <si>
    <t>Zawadzki Artur</t>
  </si>
  <si>
    <t>WronaŁukasz1981</t>
  </si>
  <si>
    <t>Wrona Łukasz</t>
  </si>
  <si>
    <t>JaskólskiKonrad1980</t>
  </si>
  <si>
    <t>Jaskólski Konrad</t>
  </si>
  <si>
    <t>KliniewskiMaciej1995</t>
  </si>
  <si>
    <t>Kliniewski Maciej</t>
  </si>
  <si>
    <t>AdamczykJarek1967</t>
  </si>
  <si>
    <t>Adamczyk Jarek</t>
  </si>
  <si>
    <t>NikonowiczAdrian1973</t>
  </si>
  <si>
    <t>Nikonowicz Adrian</t>
  </si>
  <si>
    <t>GłomskiAleksander1988</t>
  </si>
  <si>
    <t>Głomski Aleksander</t>
  </si>
  <si>
    <t>NiewęgłowskiPiotr1976</t>
  </si>
  <si>
    <t>Niewęgłowski Piotr</t>
  </si>
  <si>
    <t>BelicaRobert1979</t>
  </si>
  <si>
    <t>Belica Robert</t>
  </si>
  <si>
    <t>RychlikMichał1978</t>
  </si>
  <si>
    <t>Rychlik Michał</t>
  </si>
  <si>
    <t>RygalskiGrzegorz1974</t>
  </si>
  <si>
    <t>Rygalski Grzegorz</t>
  </si>
  <si>
    <t>StefańskiTomasz1982</t>
  </si>
  <si>
    <t>Stefański Tomasz</t>
  </si>
  <si>
    <t>JańczakWiesław1963</t>
  </si>
  <si>
    <t>Jańczak Wiesław</t>
  </si>
  <si>
    <t>KasierskiPrzemysław1981</t>
  </si>
  <si>
    <t>Kasierski Przemysław</t>
  </si>
  <si>
    <t>CichońPaweł1984</t>
  </si>
  <si>
    <t>Cichoń Paweł</t>
  </si>
  <si>
    <t>GryszkalisMarcin1977</t>
  </si>
  <si>
    <t>Gryszkalis Marcin</t>
  </si>
  <si>
    <t>ŚcibiszJerzy1955</t>
  </si>
  <si>
    <t>Ścibisz Jerzy</t>
  </si>
  <si>
    <t>SzmejdaAndrzej1965</t>
  </si>
  <si>
    <t>Szmejda Andrzej</t>
  </si>
  <si>
    <t>SzopaKrzysztof1986</t>
  </si>
  <si>
    <t>Szopa Krzysztof</t>
  </si>
  <si>
    <t>FilipiukTomasz1974</t>
  </si>
  <si>
    <t>Filipiuk Tomasz</t>
  </si>
  <si>
    <t>MakowiecSławomir1974</t>
  </si>
  <si>
    <t>Makowiec Sławomir</t>
  </si>
  <si>
    <t>NowakMarcin1995</t>
  </si>
  <si>
    <t>Nowak Marcin</t>
  </si>
  <si>
    <t>StanekAsia1969</t>
  </si>
  <si>
    <t>Stanek Asia</t>
  </si>
  <si>
    <t>BlankDanuta1981</t>
  </si>
  <si>
    <t>Blank Danuta</t>
  </si>
  <si>
    <t>PacekKarolina1988</t>
  </si>
  <si>
    <t>Pacek Karolina</t>
  </si>
  <si>
    <t>TruszkowskaKamila1980</t>
  </si>
  <si>
    <t>MarcinkowskaMagdalena1970</t>
  </si>
  <si>
    <t>Marcinkowska Magdalena</t>
  </si>
  <si>
    <t>NowakRemik1972</t>
  </si>
  <si>
    <t>Nowak Remik</t>
  </si>
  <si>
    <t>WieszczeczyńskiKrzysztof1986</t>
  </si>
  <si>
    <t>Wieszczeczyński Krzysztof</t>
  </si>
  <si>
    <t>KoniecznyTomasz1960</t>
  </si>
  <si>
    <t>Konieczny Tomasz</t>
  </si>
  <si>
    <t>RystałKajetan1988</t>
  </si>
  <si>
    <t>Rystał Kajetan</t>
  </si>
  <si>
    <t>PoździkRadosław1978</t>
  </si>
  <si>
    <t>Poździk Radosław</t>
  </si>
  <si>
    <t>MierzwickiKrzysztof1979</t>
  </si>
  <si>
    <t>Mierzwicki Krzysztof</t>
  </si>
  <si>
    <t>WozińskiArtur1989</t>
  </si>
  <si>
    <t>Woziński Artur</t>
  </si>
  <si>
    <t>WiśniewskiAdam1989</t>
  </si>
  <si>
    <t>Wiśniewski Adam</t>
  </si>
  <si>
    <t>SosińskiŁukasz1984</t>
  </si>
  <si>
    <t>Sosiński Łukasz</t>
  </si>
  <si>
    <t>KleszczyńskiDawid1996</t>
  </si>
  <si>
    <t>Kleszczyński Dawid</t>
  </si>
  <si>
    <t>BujakiewiczGabriel1963</t>
  </si>
  <si>
    <t>Bujakiewicz Gabriel</t>
  </si>
  <si>
    <t>SzajdukPiotr1945</t>
  </si>
  <si>
    <t>BeszterdaSebastian1975</t>
  </si>
  <si>
    <t>Beszterda Sebastian</t>
  </si>
  <si>
    <t>KowalskiKrzysztof1963</t>
  </si>
  <si>
    <t>Kowalski Krzysztof</t>
  </si>
  <si>
    <t>MurawskiDominik0</t>
  </si>
  <si>
    <t>Murawski Dominik</t>
  </si>
  <si>
    <t>KucharskiRafał1981</t>
  </si>
  <si>
    <t>Kucharski Rafał</t>
  </si>
  <si>
    <t>JanowskiPaweł1972</t>
  </si>
  <si>
    <t>Janowski Paweł</t>
  </si>
  <si>
    <t>GrudaKonrad1972</t>
  </si>
  <si>
    <t>Gruda Konrad</t>
  </si>
  <si>
    <t>TadeuszMaciej1982</t>
  </si>
  <si>
    <t>Tadeusz Maciej</t>
  </si>
  <si>
    <t>GrajekAndrzej1984</t>
  </si>
  <si>
    <t>Grajek Andrzej</t>
  </si>
  <si>
    <t>WolnySebastian1978</t>
  </si>
  <si>
    <t>Wolny Sebastian</t>
  </si>
  <si>
    <t>OlszańskiPaweł1984</t>
  </si>
  <si>
    <t>Olszański Paweł</t>
  </si>
  <si>
    <t>SzynkarekPaweł1971</t>
  </si>
  <si>
    <t>Szynkarek Paweł</t>
  </si>
  <si>
    <t>CzaplickiPaweł1968</t>
  </si>
  <si>
    <t>Czaplicki Paweł</t>
  </si>
  <si>
    <t>LebiodaMaria1988</t>
  </si>
  <si>
    <t>Lebioda Maria</t>
  </si>
  <si>
    <t>NowackaElżbieta1976</t>
  </si>
  <si>
    <t>Nowacka Elżbieta</t>
  </si>
  <si>
    <t>KoniecznaKrystyna1959</t>
  </si>
  <si>
    <t>Konieczna Krystyna</t>
  </si>
  <si>
    <t>StefaniakKarolina1977</t>
  </si>
  <si>
    <t>Stefaniak Karolina</t>
  </si>
  <si>
    <t>MiedkowskaJoanna1985</t>
  </si>
  <si>
    <t>Miedkowska Joanna</t>
  </si>
  <si>
    <t>KlonowskaJolanta1971</t>
  </si>
  <si>
    <t>Klonowska Jolanta</t>
  </si>
  <si>
    <t>TrafasJoanna1972</t>
  </si>
  <si>
    <t>Trafas Joanna</t>
  </si>
  <si>
    <t>NowickiJacek1973</t>
  </si>
  <si>
    <t>Nowicki Jacek</t>
  </si>
  <si>
    <t>OwczarskiMarcin1978</t>
  </si>
  <si>
    <t>Owczarski Marcin</t>
  </si>
  <si>
    <t>PiwakowskiWojciech1977</t>
  </si>
  <si>
    <t>Piwakowski Wojciech</t>
  </si>
  <si>
    <t>ŁosiewiczMariusz1980</t>
  </si>
  <si>
    <t>Łosiewicz Mariusz</t>
  </si>
  <si>
    <t>PotockiMirosław1969</t>
  </si>
  <si>
    <t>Potocki Mirosław</t>
  </si>
  <si>
    <t>GrabowskiGrzegorz1977</t>
  </si>
  <si>
    <t>Grabowski Grzegorz</t>
  </si>
  <si>
    <t>JankowskiTomasz1967</t>
  </si>
  <si>
    <t>Jankowski Tomasz</t>
  </si>
  <si>
    <t>RóżakMarcin1980</t>
  </si>
  <si>
    <t>Różak Marcin</t>
  </si>
  <si>
    <t>PotyrałaJarosław1982</t>
  </si>
  <si>
    <t>Potyrała Jarosław</t>
  </si>
  <si>
    <t>BallerstadtŁukasz1979</t>
  </si>
  <si>
    <t>Ballerstadt Łukasz</t>
  </si>
  <si>
    <t>PolewkoWaldemar1984</t>
  </si>
  <si>
    <t>Polewko Waldemar</t>
  </si>
  <si>
    <t>BróżWojciech1975</t>
  </si>
  <si>
    <t>Bróż Wojciech</t>
  </si>
  <si>
    <t>JóźwiukPiotr1976</t>
  </si>
  <si>
    <t>Jóźwiuk Piotr</t>
  </si>
  <si>
    <t>KinowskaKatarzyna1982</t>
  </si>
  <si>
    <t>Kinowska Katarzyna</t>
  </si>
  <si>
    <t>BogumiłDariusz1977</t>
  </si>
  <si>
    <t>Bogumił Dariusz</t>
  </si>
  <si>
    <t>WojciechowskiAdam1984</t>
  </si>
  <si>
    <t>Wojciechowski Adam</t>
  </si>
  <si>
    <t>BuciakPiotr1979</t>
  </si>
  <si>
    <t>Buciak Piotr</t>
  </si>
  <si>
    <t>KrasuskiMarcin1972</t>
  </si>
  <si>
    <t>Krasuski Marcin</t>
  </si>
  <si>
    <t>SłomkaPaweł1990</t>
  </si>
  <si>
    <t>Słomka Paweł</t>
  </si>
  <si>
    <t>KędziorekDamian1979</t>
  </si>
  <si>
    <t>Kędziorek Damian</t>
  </si>
  <si>
    <t>RozwadowskiPaweł1968</t>
  </si>
  <si>
    <t>Rozwadowski Paweł</t>
  </si>
  <si>
    <t>OlszewskiŁukasz1976</t>
  </si>
  <si>
    <t>Olszewski Łukasz</t>
  </si>
  <si>
    <t>GębarowskiPiotr1973</t>
  </si>
  <si>
    <t>Gębarowski Piotr</t>
  </si>
  <si>
    <t>DrażanŁukasz1977</t>
  </si>
  <si>
    <t>Drażan Łukasz</t>
  </si>
  <si>
    <t>DuszakArkadiusz1974</t>
  </si>
  <si>
    <t>Duszak Arkadiusz</t>
  </si>
  <si>
    <t>SkorupowskiJacek1966</t>
  </si>
  <si>
    <t>Skorupowski Jacek</t>
  </si>
  <si>
    <t>GasparskiPiotr1982</t>
  </si>
  <si>
    <t>Gasparski Piotr</t>
  </si>
  <si>
    <t>ZawadzkiStanisław1988</t>
  </si>
  <si>
    <t>Zawadzki Stanisław</t>
  </si>
  <si>
    <t>CzubalskiAndrzej1967</t>
  </si>
  <si>
    <t>Czubalski Andrzej</t>
  </si>
  <si>
    <t>CzubalskiRafał2000</t>
  </si>
  <si>
    <t>Czubalski Rafał</t>
  </si>
  <si>
    <t>BoińskiTomasz1981</t>
  </si>
  <si>
    <t>Boiński Tomasz</t>
  </si>
  <si>
    <t>WachtelRally1975</t>
  </si>
  <si>
    <t>Wachtel Rally</t>
  </si>
  <si>
    <t>SkompskaAnna1982</t>
  </si>
  <si>
    <t>Skompska Anna</t>
  </si>
  <si>
    <t>GasparskaAleksandra1980</t>
  </si>
  <si>
    <t>Gasparska Aleksandra</t>
  </si>
  <si>
    <t>KarpaKatarzyna1982</t>
  </si>
  <si>
    <t>Karpa Katarzyna</t>
  </si>
  <si>
    <t>LipińskaKatarzyna1988</t>
  </si>
  <si>
    <t>Lipińska Katarzyna</t>
  </si>
  <si>
    <t>NowińskaRenata1977</t>
  </si>
  <si>
    <t>Nowińska Renata</t>
  </si>
  <si>
    <t>RychlikAnna1983</t>
  </si>
  <si>
    <t>Rychlik Anna</t>
  </si>
  <si>
    <t>CzeczottMałgorzata1973</t>
  </si>
  <si>
    <t>Czeczott Małgorzata</t>
  </si>
  <si>
    <t>MossoczyZbyszek1973</t>
  </si>
  <si>
    <t>Mossoczy Zbyszek</t>
  </si>
  <si>
    <t>PisarekPiotr1969</t>
  </si>
  <si>
    <t>Pisarek Piotr</t>
  </si>
  <si>
    <t>TalandaMateusz1990</t>
  </si>
  <si>
    <t>Talanda Mateusz</t>
  </si>
  <si>
    <t>ZarzyckiPiotr1989</t>
  </si>
  <si>
    <t>Zarzycki Piotr</t>
  </si>
  <si>
    <t>PaszkowskiWojciech1978</t>
  </si>
  <si>
    <t>Paszkowski Wojciech</t>
  </si>
  <si>
    <t>MalickiGrzegorz1976</t>
  </si>
  <si>
    <t>Malicki Grzegorz</t>
  </si>
  <si>
    <t>BedykMichał1986</t>
  </si>
  <si>
    <t>Bedyk Michał</t>
  </si>
  <si>
    <t>CieślickiMateusz1987</t>
  </si>
  <si>
    <t>Cieślicki Mateusz</t>
  </si>
  <si>
    <t>TrzmielewskiRoman1955</t>
  </si>
  <si>
    <t>Trzmielewski Roman</t>
  </si>
  <si>
    <t>KotMaciej1984</t>
  </si>
  <si>
    <t>Kot Maciej</t>
  </si>
  <si>
    <t>TyszkowskiRoman1968</t>
  </si>
  <si>
    <t>Tyszkowski Roman</t>
  </si>
  <si>
    <t>SkowronekMaciej1969</t>
  </si>
  <si>
    <t>Skowronek Maciej</t>
  </si>
  <si>
    <t>CzarnyGrzegorz1984</t>
  </si>
  <si>
    <t>Czarny Grzegorz</t>
  </si>
  <si>
    <t>WalentowskiRadosław1979</t>
  </si>
  <si>
    <t>Walentowski Radosław</t>
  </si>
  <si>
    <t>JakubasPiotr1985</t>
  </si>
  <si>
    <t>Jakubas Piotr</t>
  </si>
  <si>
    <t>JacakAndrzej1986</t>
  </si>
  <si>
    <t>Jacak Andrzej</t>
  </si>
  <si>
    <t>RajdaKrzysztof1976</t>
  </si>
  <si>
    <t>Rajda Krzysztof</t>
  </si>
  <si>
    <t>TrzopMateusz1980</t>
  </si>
  <si>
    <t>Trzop Mateusz</t>
  </si>
  <si>
    <t>KorzecStaszek1978</t>
  </si>
  <si>
    <t>Korzec Staszek</t>
  </si>
  <si>
    <t>KucharczykSeweryn1979</t>
  </si>
  <si>
    <t>Kucharczyk Seweryn</t>
  </si>
  <si>
    <t>KonopińskiMaciek1973</t>
  </si>
  <si>
    <t>Konopiński Maciek</t>
  </si>
  <si>
    <t>TomaszczykLudwik1962</t>
  </si>
  <si>
    <t>Tomaszczyk Ludwik</t>
  </si>
  <si>
    <t>KidońJanusz1969</t>
  </si>
  <si>
    <t>Kidoń Janusz</t>
  </si>
  <si>
    <t>KurzawaBogdan1965</t>
  </si>
  <si>
    <t>Kurzawa Bogdan</t>
  </si>
  <si>
    <t>JelińskiTomasz1982</t>
  </si>
  <si>
    <t>Jeliński Tomasz</t>
  </si>
  <si>
    <t>BorgiełMarek1993</t>
  </si>
  <si>
    <t>Borgieł Marek</t>
  </si>
  <si>
    <t>KaweckiDariusz1971</t>
  </si>
  <si>
    <t>Kawecki Dariusz</t>
  </si>
  <si>
    <t>CzarnyBasia1982</t>
  </si>
  <si>
    <t>Czarny Basia</t>
  </si>
  <si>
    <t>AdamczykEwa1975</t>
  </si>
  <si>
    <t>Adamczyk Ewa</t>
  </si>
  <si>
    <t>LabutMaria1977</t>
  </si>
  <si>
    <t>Labut Maria</t>
  </si>
  <si>
    <t>KosmalaMonika1978</t>
  </si>
  <si>
    <t>Kosmala Monika</t>
  </si>
  <si>
    <t>BosackaMarzena0</t>
  </si>
  <si>
    <t>Bosacka Marzena</t>
  </si>
  <si>
    <t>GruszczyńskaMariola0</t>
  </si>
  <si>
    <t>Gruszczyńska Mariola</t>
  </si>
  <si>
    <t>MatuszewskaAnna0</t>
  </si>
  <si>
    <t>Matuszewska Anna</t>
  </si>
  <si>
    <t>GrabowskaOlga0</t>
  </si>
  <si>
    <t>Grabowska Olga</t>
  </si>
  <si>
    <t>WiśniewskiKrzysztof1964</t>
  </si>
  <si>
    <t>Wiśniewski Krzysztof</t>
  </si>
  <si>
    <t>DawidziakJarosław1971</t>
  </si>
  <si>
    <t>Dawidziak Jarosław</t>
  </si>
  <si>
    <t>HoffmannMateusz1991</t>
  </si>
  <si>
    <t>Hoffmann Mateusz</t>
  </si>
  <si>
    <t>RajewskiBartosz0</t>
  </si>
  <si>
    <t>Rajewski Bartosz</t>
  </si>
  <si>
    <t>BenamerAdam0</t>
  </si>
  <si>
    <t>Benamer Adam</t>
  </si>
  <si>
    <t>SawickiŁukasz0</t>
  </si>
  <si>
    <t>Sawicki Łukasz</t>
  </si>
  <si>
    <t>UmyszkiewiczAdrian0</t>
  </si>
  <si>
    <t>Umyszkiewicz Adrian</t>
  </si>
  <si>
    <t>GrychowskiRadosław0</t>
  </si>
  <si>
    <t>Grychowski Radosław</t>
  </si>
  <si>
    <t>CzyżewskiTomasz0</t>
  </si>
  <si>
    <t>Czyżewski Tomasz</t>
  </si>
  <si>
    <t>ZbierskiMaciej0</t>
  </si>
  <si>
    <t>Zbierski Maciej</t>
  </si>
  <si>
    <t>MaćkowiakWojtek0</t>
  </si>
  <si>
    <t>Maćkowiak Wojtek</t>
  </si>
  <si>
    <t>SobkówBłażej0</t>
  </si>
  <si>
    <t>Sobków Błażej</t>
  </si>
  <si>
    <t>SzuwalskiJacek0</t>
  </si>
  <si>
    <t>Szuwalski Jacek</t>
  </si>
  <si>
    <t>StawskiBartosz0</t>
  </si>
  <si>
    <t>Stawski Bartosz</t>
  </si>
  <si>
    <t>WardaJarosław1958</t>
  </si>
  <si>
    <t>Warda Jarosław</t>
  </si>
  <si>
    <t>MarciniukRafał1983</t>
  </si>
  <si>
    <t>Marciniuk Rafał</t>
  </si>
  <si>
    <t>MarciniukAdam1956</t>
  </si>
  <si>
    <t>Marciniuk Adam</t>
  </si>
  <si>
    <t>RuchlickiStanisław1983</t>
  </si>
  <si>
    <t>Ruchlicki Stanisław</t>
  </si>
  <si>
    <t>GrześTomasz1974</t>
  </si>
  <si>
    <t>Grześ Tomasz</t>
  </si>
  <si>
    <t>WalińskiMikołaj1978</t>
  </si>
  <si>
    <t>Waliński Mikołaj</t>
  </si>
  <si>
    <t>MajewskiMarek1979</t>
  </si>
  <si>
    <t>Majewski Marek</t>
  </si>
  <si>
    <t>JędrusikRafał1975</t>
  </si>
  <si>
    <t>Jędrusik Rafał</t>
  </si>
  <si>
    <t>LarczyńskiTomasz1983</t>
  </si>
  <si>
    <t>Larczyński Tomasz</t>
  </si>
  <si>
    <t>ChomickiAdrian1984</t>
  </si>
  <si>
    <t>Chomicki Adrian</t>
  </si>
  <si>
    <t>CiesielskiWitold1973</t>
  </si>
  <si>
    <t>Ciesielski Witold</t>
  </si>
  <si>
    <t>MiśkiewiczMarcin1979</t>
  </si>
  <si>
    <t>Miśkiewicz Marcin</t>
  </si>
  <si>
    <t>GrundkowskiJacek1982</t>
  </si>
  <si>
    <t>Grundkowski Jacek</t>
  </si>
  <si>
    <t>ZacharaStefan1981</t>
  </si>
  <si>
    <t>Zachara Stefan</t>
  </si>
  <si>
    <t>KryszewskiWojciech1971</t>
  </si>
  <si>
    <t>Kryszewski Wojciech</t>
  </si>
  <si>
    <t>BożyczkoMariusz1973</t>
  </si>
  <si>
    <t>Bożyczko Mariusz</t>
  </si>
  <si>
    <t>DzichAndrzej1971</t>
  </si>
  <si>
    <t>Dzich Andrzej</t>
  </si>
  <si>
    <t>KoperskiPiotr1971</t>
  </si>
  <si>
    <t>Koperski Piotr</t>
  </si>
  <si>
    <t>KostrzewaJacek1971</t>
  </si>
  <si>
    <t>Kostrzewa Jacek</t>
  </si>
  <si>
    <t>SkowronekGrzegorz1980</t>
  </si>
  <si>
    <t>Skowronek Grzegorz</t>
  </si>
  <si>
    <t>WicaMarcin1992</t>
  </si>
  <si>
    <t>Wica Marcin</t>
  </si>
  <si>
    <t>RzepeckiDariusz1962</t>
  </si>
  <si>
    <t>Rzepecki Dariusz</t>
  </si>
  <si>
    <t>GrundkowskiLesław1952</t>
  </si>
  <si>
    <t>Grundkowski Lesław</t>
  </si>
  <si>
    <t>BrzezińskiMaciej1975</t>
  </si>
  <si>
    <t>Brzeziński Maciej</t>
  </si>
  <si>
    <t>FlisikowskiZdzisław1974</t>
  </si>
  <si>
    <t>Flisikowski Zdzisław</t>
  </si>
  <si>
    <t>WiercińskiBartosz1973</t>
  </si>
  <si>
    <t>Wierciński Bartosz</t>
  </si>
  <si>
    <t>MarcinkiewiczMariusz1968</t>
  </si>
  <si>
    <t>Marcinkiewicz Mariusz</t>
  </si>
  <si>
    <t>WereckiMarcin1981</t>
  </si>
  <si>
    <t>Werecki Marcin</t>
  </si>
  <si>
    <t>DunowskiPrzemysław1972</t>
  </si>
  <si>
    <t>Dunowski Przemysław</t>
  </si>
  <si>
    <t>WoźniakJacek1968</t>
  </si>
  <si>
    <t>Woźniak Jacek</t>
  </si>
  <si>
    <t>WodzińskiMarek1971</t>
  </si>
  <si>
    <t>Wodziński Marek</t>
  </si>
  <si>
    <t>RedlarskiMarek1951</t>
  </si>
  <si>
    <t>Redlarski Marek</t>
  </si>
  <si>
    <t>WinekTomasz1966</t>
  </si>
  <si>
    <t>Winek Tomasz</t>
  </si>
  <si>
    <t>KuniniecMichał1972</t>
  </si>
  <si>
    <t>Kuniniec Michał</t>
  </si>
  <si>
    <t>BramowiczRafał1983</t>
  </si>
  <si>
    <t>Bramowicz Rafał</t>
  </si>
  <si>
    <t>SielskiKarol1981</t>
  </si>
  <si>
    <t>Sielski Karol</t>
  </si>
  <si>
    <t>PieniążekAndrzej1982</t>
  </si>
  <si>
    <t>Pieniążek Andrzej</t>
  </si>
  <si>
    <t>WodzińskiGrzegorz1976</t>
  </si>
  <si>
    <t>Wodziński Grzegorz</t>
  </si>
  <si>
    <t>SkolimowskiWaldemar1970</t>
  </si>
  <si>
    <t>Skolimowski Waldemar</t>
  </si>
  <si>
    <t>KalinowskiAndrzej1970</t>
  </si>
  <si>
    <t>Kalinowski Andrzej</t>
  </si>
  <si>
    <t>PaszkowskiArkadiusz1975</t>
  </si>
  <si>
    <t>Paszkowski Arkadiusz</t>
  </si>
  <si>
    <t>BońkowskiJarosław1962</t>
  </si>
  <si>
    <t>Bońkowski Jarosław</t>
  </si>
  <si>
    <t>StępieńWojciech1965</t>
  </si>
  <si>
    <t>Stępień Wojciech</t>
  </si>
  <si>
    <t>PiątkowskiZbigniew1958</t>
  </si>
  <si>
    <t>Piątkowski Zbigniew</t>
  </si>
  <si>
    <t>WrześniewskiWaldemar1964</t>
  </si>
  <si>
    <t>Wrześniewski Waldemar</t>
  </si>
  <si>
    <t>KwiatkowskiKrzysztof1969</t>
  </si>
  <si>
    <t>Kwiatkowski Krzysztof</t>
  </si>
  <si>
    <t>MyślakMateusz1991</t>
  </si>
  <si>
    <t>Myślak Mateusz</t>
  </si>
  <si>
    <t>GojtowskiTomasz1987</t>
  </si>
  <si>
    <t>Gojtowski Tomasz</t>
  </si>
  <si>
    <t>KuczkowskiBartosz1984</t>
  </si>
  <si>
    <t>Kuczkowski Bartosz</t>
  </si>
  <si>
    <t>BagińskiOlgierd1971</t>
  </si>
  <si>
    <t>Bagiński Olgierd</t>
  </si>
  <si>
    <t>TomaszewskiMarcin1974</t>
  </si>
  <si>
    <t>Tomaszewski Marcin</t>
  </si>
  <si>
    <t>SobczakRobert1960</t>
  </si>
  <si>
    <t>Sobczak Robert</t>
  </si>
  <si>
    <t>RutkaRadoslaw1976</t>
  </si>
  <si>
    <t>Rutka Radoslaw</t>
  </si>
  <si>
    <t>DzidoKarol1986</t>
  </si>
  <si>
    <t>Dzido Karol</t>
  </si>
  <si>
    <t>ZalewskiMarcin1975</t>
  </si>
  <si>
    <t>Zalewski Marcin</t>
  </si>
  <si>
    <t>KulkaJan1982</t>
  </si>
  <si>
    <t>Kulka Jan</t>
  </si>
  <si>
    <t>LisLaura1992</t>
  </si>
  <si>
    <t>Lis Laura</t>
  </si>
  <si>
    <t>ZielińskaJadwiga Barbara1972</t>
  </si>
  <si>
    <t>Zielińska Jadwiga Barbara</t>
  </si>
  <si>
    <t>DunowskaIlona1973</t>
  </si>
  <si>
    <t>Dunowska Ilona</t>
  </si>
  <si>
    <t>LasockaElżbieta1980</t>
  </si>
  <si>
    <t>Lasocka Elżbieta</t>
  </si>
  <si>
    <t>PotockiRobert1974</t>
  </si>
  <si>
    <t>Potocki Robert</t>
  </si>
  <si>
    <t>LiczywekAndrzej1979</t>
  </si>
  <si>
    <t>Liczywek Andrzej</t>
  </si>
  <si>
    <t>RadelskiZdzisław1960</t>
  </si>
  <si>
    <t>Radelski Zdzisław</t>
  </si>
  <si>
    <t>KlucznikJarek1983</t>
  </si>
  <si>
    <t>Klucznik Jarek</t>
  </si>
  <si>
    <t>ZłomańczukMichał1981</t>
  </si>
  <si>
    <t>Złomańczuk Michał</t>
  </si>
  <si>
    <t>KotkowskiKamil1990</t>
  </si>
  <si>
    <t>Kotkowski Kamil</t>
  </si>
  <si>
    <t>WysockiMaciej1990</t>
  </si>
  <si>
    <t>Wysocki Maciej</t>
  </si>
  <si>
    <t>BorkoRyszard1971</t>
  </si>
  <si>
    <t>Borko Ryszard</t>
  </si>
  <si>
    <t>SemschArtur1962</t>
  </si>
  <si>
    <t>Semsch Artur</t>
  </si>
  <si>
    <t>PolaszJacek1968</t>
  </si>
  <si>
    <t>Polasz Jacek</t>
  </si>
  <si>
    <t>SawonKrzysztof1963</t>
  </si>
  <si>
    <t>Sawon Krzysztof</t>
  </si>
  <si>
    <t>LipińskiTomasz1975</t>
  </si>
  <si>
    <t>Lipiński Tomasz</t>
  </si>
  <si>
    <t>PachulskiJarosław1964</t>
  </si>
  <si>
    <t>Pachulski Jarosław</t>
  </si>
  <si>
    <t>BielennyPaweł1977</t>
  </si>
  <si>
    <t>Bielenny Paweł</t>
  </si>
  <si>
    <t>BłajetKuba1981</t>
  </si>
  <si>
    <t>Błajet Kuba</t>
  </si>
  <si>
    <t>FlorekPrzemysław1978</t>
  </si>
  <si>
    <t>Florek Przemysław</t>
  </si>
  <si>
    <t>RoszkowskiMichał1976</t>
  </si>
  <si>
    <t>Roszkowski Michał</t>
  </si>
  <si>
    <t>FerdekPrzemek1974</t>
  </si>
  <si>
    <t>Ferdek Przemek</t>
  </si>
  <si>
    <t>DudaRobert1979</t>
  </si>
  <si>
    <t>Duda Robert</t>
  </si>
  <si>
    <t>DębskiBartosz1976</t>
  </si>
  <si>
    <t>Dębski Bartosz</t>
  </si>
  <si>
    <t>LaskowskiRadosław1974</t>
  </si>
  <si>
    <t>Laskowski Radosław</t>
  </si>
  <si>
    <t>OglęckiMichał1977</t>
  </si>
  <si>
    <t>Oglęcki Michał</t>
  </si>
  <si>
    <t>ŚlósarczykMaciej1979</t>
  </si>
  <si>
    <t>Ślósarczyk Maciej</t>
  </si>
  <si>
    <t>PrabuckiRafał1989</t>
  </si>
  <si>
    <t>Prabucki Rafał</t>
  </si>
  <si>
    <t>JarosiewiczRadosław1976</t>
  </si>
  <si>
    <t>Jarosiewicz Radosław</t>
  </si>
  <si>
    <t>KulwikowskiMichał1979</t>
  </si>
  <si>
    <t>Kulwikowski Michał</t>
  </si>
  <si>
    <t>LegatLeszek1979</t>
  </si>
  <si>
    <t>Legat Leszek</t>
  </si>
  <si>
    <t>PogorzelskiTomek1990</t>
  </si>
  <si>
    <t>Pogorzelski Tomek</t>
  </si>
  <si>
    <t>PogorzelskiDaniel1986</t>
  </si>
  <si>
    <t>Pogorzelski Daniel</t>
  </si>
  <si>
    <t>PogorzelskiDarek1969</t>
  </si>
  <si>
    <t>Pogorzelski Darek</t>
  </si>
  <si>
    <t>KorsakDariusz1962</t>
  </si>
  <si>
    <t>Korsak Dariusz</t>
  </si>
  <si>
    <t>JankowskiMaciej1976</t>
  </si>
  <si>
    <t>Jankowski Maciej</t>
  </si>
  <si>
    <t>StaniszewskiBartosz1975</t>
  </si>
  <si>
    <t>Staniszewski Bartosz</t>
  </si>
  <si>
    <t>HalamusRobert1970</t>
  </si>
  <si>
    <t>Halamus Robert</t>
  </si>
  <si>
    <t>StencelKrystian1987</t>
  </si>
  <si>
    <t>Stencel Krystian</t>
  </si>
  <si>
    <t>KlainJan1999</t>
  </si>
  <si>
    <t>Klain Jan</t>
  </si>
  <si>
    <t>HołodMateusz1987</t>
  </si>
  <si>
    <t>Hołod Mateusz</t>
  </si>
  <si>
    <t>CieślińskiGrzegorz1972</t>
  </si>
  <si>
    <t>Cieśliński Grzegorz</t>
  </si>
  <si>
    <t>SzyngwelskiKrzysztof1984</t>
  </si>
  <si>
    <t>Szyngwelski Krzysztof</t>
  </si>
  <si>
    <t>NowiszJarosław1976</t>
  </si>
  <si>
    <t>Nowisz Jarosław</t>
  </si>
  <si>
    <t>KamykMarcin1976</t>
  </si>
  <si>
    <t>Kamyk Marcin</t>
  </si>
  <si>
    <t>StolarskiŁukasz1991</t>
  </si>
  <si>
    <t>Stolarski Łukasz</t>
  </si>
  <si>
    <t>BabulaKonrad1992</t>
  </si>
  <si>
    <t>Babula Konrad</t>
  </si>
  <si>
    <t>BowarPiotr1977</t>
  </si>
  <si>
    <t>Bowar Piotr</t>
  </si>
  <si>
    <t>KwarcianyRafał1978</t>
  </si>
  <si>
    <t>Kwarciany Rafał</t>
  </si>
  <si>
    <t>PieciukiewiczPaweł1983</t>
  </si>
  <si>
    <t>Pieciukiewicz Paweł</t>
  </si>
  <si>
    <t>PopczykTomasz1975</t>
  </si>
  <si>
    <t>Popczyk Tomasz</t>
  </si>
  <si>
    <t>DadasiewiczAdam1977</t>
  </si>
  <si>
    <t>Dadasiewicz Adam</t>
  </si>
  <si>
    <t>MuńkoŁukasz1995</t>
  </si>
  <si>
    <t>Muńko Łukasz</t>
  </si>
  <si>
    <t>MuńkoSzymon1989</t>
  </si>
  <si>
    <t>Muńko Szymon</t>
  </si>
  <si>
    <t>PrażyńskiMichał1973</t>
  </si>
  <si>
    <t>Prażyński Michał</t>
  </si>
  <si>
    <t>ŚwiątkiewiczGrzegorz1964</t>
  </si>
  <si>
    <t>Świątkiewicz Grzegorz</t>
  </si>
  <si>
    <t>ŚwiątkiewiczJerzy1962</t>
  </si>
  <si>
    <t>Świątkiewicz Jerzy</t>
  </si>
  <si>
    <t>CisońMateusz1982</t>
  </si>
  <si>
    <t>Cisoń Mateusz</t>
  </si>
  <si>
    <t>SitekTomasz1978</t>
  </si>
  <si>
    <t>Sitek Tomasz</t>
  </si>
  <si>
    <t>ChylakPaweł1984</t>
  </si>
  <si>
    <t>Chylak Paweł</t>
  </si>
  <si>
    <t>PriebeJakub1984</t>
  </si>
  <si>
    <t>Priebe Jakub</t>
  </si>
  <si>
    <t>SawickiKrzysztof1955</t>
  </si>
  <si>
    <t>Sawicki Krzysztof</t>
  </si>
  <si>
    <t>KałkaTadeusz1955</t>
  </si>
  <si>
    <t>Kałka Tadeusz</t>
  </si>
  <si>
    <t>MłyńskiMariusz1973</t>
  </si>
  <si>
    <t>Młyński Mariusz</t>
  </si>
  <si>
    <t>KlainZbigniew1960</t>
  </si>
  <si>
    <t>Klain Zbigniew</t>
  </si>
  <si>
    <t>GołąbAleksander1978</t>
  </si>
  <si>
    <t>Gołąb Aleksander</t>
  </si>
  <si>
    <t>SorokaAdam1978</t>
  </si>
  <si>
    <t>Soroka Adam</t>
  </si>
  <si>
    <t>ManistaPaweł1983</t>
  </si>
  <si>
    <t>Manista Paweł</t>
  </si>
  <si>
    <t>GraczykRafał1973</t>
  </si>
  <si>
    <t>Graczyk Rafał</t>
  </si>
  <si>
    <t>SiemieniecRobert1984</t>
  </si>
  <si>
    <t>Siemieniec Robert</t>
  </si>
  <si>
    <t>KwietniakTomasz1986</t>
  </si>
  <si>
    <t>Kwietniak Tomasz</t>
  </si>
  <si>
    <t>DomarusBronisław1958</t>
  </si>
  <si>
    <t>Domarus Bronisław</t>
  </si>
  <si>
    <t>TargoszMarek1977</t>
  </si>
  <si>
    <t>Targosz Marek</t>
  </si>
  <si>
    <t>CiskowskiPiotr1982</t>
  </si>
  <si>
    <t>Ciskowski Piotr</t>
  </si>
  <si>
    <t>WasilewskiKrzysztof1975</t>
  </si>
  <si>
    <t>Wasilewski Krzysztof</t>
  </si>
  <si>
    <t>BanachewiczDariusz1965</t>
  </si>
  <si>
    <t>Banachewicz Dariusz</t>
  </si>
  <si>
    <t>BanachewiczGrzegorz1963</t>
  </si>
  <si>
    <t>Banachewicz Grzegorz</t>
  </si>
  <si>
    <t>LisowskiAdam1975</t>
  </si>
  <si>
    <t>Lisowski Adam</t>
  </si>
  <si>
    <t>KunstetterAndrzej1962</t>
  </si>
  <si>
    <t>Kunstetter Andrzej</t>
  </si>
  <si>
    <t>WalczykMarcin1978</t>
  </si>
  <si>
    <t>Walczyk Marcin</t>
  </si>
  <si>
    <t>CeynowaJakub1988</t>
  </si>
  <si>
    <t>Ceynowa Jakub</t>
  </si>
  <si>
    <t>CzajkaJarosław1976</t>
  </si>
  <si>
    <t>Czajka Jarosław</t>
  </si>
  <si>
    <t>MaliszewskiKarol1985</t>
  </si>
  <si>
    <t>Maliszewski Karol</t>
  </si>
  <si>
    <t>GizelaMichał1980</t>
  </si>
  <si>
    <t>Gizela Michał</t>
  </si>
  <si>
    <t>MaciakKrzysztof1978</t>
  </si>
  <si>
    <t>Maciak Krzysztof</t>
  </si>
  <si>
    <t>SzottLeszek1981</t>
  </si>
  <si>
    <t>Szott Leszek</t>
  </si>
  <si>
    <t>KaraśTomasz1971</t>
  </si>
  <si>
    <t>Karaś Tomasz</t>
  </si>
  <si>
    <t>PrażanowskiMariusz1971</t>
  </si>
  <si>
    <t>Prażanowski Mariusz</t>
  </si>
  <si>
    <t>StefanowiczBogusław1964</t>
  </si>
  <si>
    <t>Stefanowicz Bogusław</t>
  </si>
  <si>
    <t>KaczmarczykLeszek1964</t>
  </si>
  <si>
    <t>Kaczmarczyk Leszek</t>
  </si>
  <si>
    <t>UrbanikTomasz1985</t>
  </si>
  <si>
    <t>Urbanik Tomasz</t>
  </si>
  <si>
    <t>KomorowskiMaciej1970</t>
  </si>
  <si>
    <t>Komorowski Maciej</t>
  </si>
  <si>
    <t>KochanowiczKrzysztof1978</t>
  </si>
  <si>
    <t>Kochanowicz Krzysztof</t>
  </si>
  <si>
    <t>KustuszKrzysztof1989</t>
  </si>
  <si>
    <t>Kustusz Krzysztof</t>
  </si>
  <si>
    <t>TomaszewskiPiotr1983</t>
  </si>
  <si>
    <t>Tomaszewski Piotr</t>
  </si>
  <si>
    <t>JaworskiŁukasz1991</t>
  </si>
  <si>
    <t>Jaworski Łukasz</t>
  </si>
  <si>
    <t>MikołajczykMikołaj1988</t>
  </si>
  <si>
    <t>Mikołajczyk Mikołaj</t>
  </si>
  <si>
    <t>SpruttaDamian1980</t>
  </si>
  <si>
    <t>Sprutta Damian</t>
  </si>
  <si>
    <t>OgryczakTomasz1971</t>
  </si>
  <si>
    <t>Ogryczak Tomasz</t>
  </si>
  <si>
    <t>KonopkaŁukasz1989</t>
  </si>
  <si>
    <t>Konopka Łukasz</t>
  </si>
  <si>
    <t>KowalewskiJakub1975</t>
  </si>
  <si>
    <t>Kowalewski Jakub</t>
  </si>
  <si>
    <t>SprengelDaniel1985</t>
  </si>
  <si>
    <t>Sprengel Daniel</t>
  </si>
  <si>
    <t>SpeinaSylwester1969</t>
  </si>
  <si>
    <t>Speina Sylwester</t>
  </si>
  <si>
    <t>TessarRomuald Henryk1974</t>
  </si>
  <si>
    <t>Tessar Romuald Henryk</t>
  </si>
  <si>
    <t>BenasiewiczMarek1954</t>
  </si>
  <si>
    <t>Benasiewicz Marek</t>
  </si>
  <si>
    <t>KoszewskiŁukasz1976</t>
  </si>
  <si>
    <t>Koszewski Łukasz</t>
  </si>
  <si>
    <t>TempczykJacek1982</t>
  </si>
  <si>
    <t>Tempczyk Jacek</t>
  </si>
  <si>
    <t>MiotkSzymon1978</t>
  </si>
  <si>
    <t>Miotk Szymon</t>
  </si>
  <si>
    <t>GostomskiBorys1978</t>
  </si>
  <si>
    <t>Gostomski Borys</t>
  </si>
  <si>
    <t>WawrzyniakTomek1987</t>
  </si>
  <si>
    <t>Wawrzyniak Tomek</t>
  </si>
  <si>
    <t>RybakowskiDarek1975</t>
  </si>
  <si>
    <t>Rybakowski Darek</t>
  </si>
  <si>
    <t>PopekMarcin1976</t>
  </si>
  <si>
    <t>Popek Marcin</t>
  </si>
  <si>
    <t>BurkiciakMarcin1972</t>
  </si>
  <si>
    <t>Burkiciak Marcin</t>
  </si>
  <si>
    <t>MikołajczykPrzemysław1962</t>
  </si>
  <si>
    <t>Mikołajczyk Przemysław</t>
  </si>
  <si>
    <t>LuksKrzysztof1978</t>
  </si>
  <si>
    <t>Luks Krzysztof</t>
  </si>
  <si>
    <t>WejherSławomir1981</t>
  </si>
  <si>
    <t>Wejher Sławomir</t>
  </si>
  <si>
    <t>MorawskiMikołaj1975</t>
  </si>
  <si>
    <t>Morawski Mikołaj</t>
  </si>
  <si>
    <t>GatzkeMateusz1989</t>
  </si>
  <si>
    <t>Gatzke Mateusz</t>
  </si>
  <si>
    <t>WitaszewskiKrzysztof1978</t>
  </si>
  <si>
    <t>Witaszewski Krzysztof</t>
  </si>
  <si>
    <t>JacewiczKarol1980</t>
  </si>
  <si>
    <t>Jacewicz Karol</t>
  </si>
  <si>
    <t>AnszpergerMarcin1982</t>
  </si>
  <si>
    <t>Anszperger Marcin</t>
  </si>
  <si>
    <t>WitaszewskiMarek1973</t>
  </si>
  <si>
    <t>Witaszewski Marek</t>
  </si>
  <si>
    <t>TrzynskiMarek1983</t>
  </si>
  <si>
    <t>Trzynski Marek</t>
  </si>
  <si>
    <t>TrzcińskiTomasz1973</t>
  </si>
  <si>
    <t>Trzciński Tomasz</t>
  </si>
  <si>
    <t>TrzcińskiDawid1983</t>
  </si>
  <si>
    <t>Trzciński Dawid</t>
  </si>
  <si>
    <t>SamociukMateusz1989</t>
  </si>
  <si>
    <t>Samociuk Mateusz</t>
  </si>
  <si>
    <t>ŁaszkiewiczMarcin1973</t>
  </si>
  <si>
    <t>Łaszkiewicz Marcin</t>
  </si>
  <si>
    <t>FilipczakSławomir1962</t>
  </si>
  <si>
    <t>Filipczak Sławomir</t>
  </si>
  <si>
    <t>PukaKamil1985</t>
  </si>
  <si>
    <t>Puka Kamil</t>
  </si>
  <si>
    <t>SudolskiWojciech1959</t>
  </si>
  <si>
    <t>Sudolski Wojciech</t>
  </si>
  <si>
    <t>DejaDawid1976</t>
  </si>
  <si>
    <t>Deja Dawid</t>
  </si>
  <si>
    <t>SoleckiKrzysztof1970</t>
  </si>
  <si>
    <t>Solecki Krzysztof</t>
  </si>
  <si>
    <t>NadolnyLech1954</t>
  </si>
  <si>
    <t>Nadolny Lech</t>
  </si>
  <si>
    <t>KaczorowskiDamian1996</t>
  </si>
  <si>
    <t>Kaczorowski Damian</t>
  </si>
  <si>
    <t>SzymkunDariusz1962</t>
  </si>
  <si>
    <t>Szymkun Dariusz</t>
  </si>
  <si>
    <t>PogorzelskiWojciech1981</t>
  </si>
  <si>
    <t>Pogorzelski Wojciech</t>
  </si>
  <si>
    <t>SzymkunMarek1992</t>
  </si>
  <si>
    <t>Szymkun Marek</t>
  </si>
  <si>
    <t>SiwekŁukasz1983</t>
  </si>
  <si>
    <t>Siwek Łukasz</t>
  </si>
  <si>
    <t>DobeckiSebastian1974</t>
  </si>
  <si>
    <t>Dobecki Sebastian</t>
  </si>
  <si>
    <t>GolembkaKarol1971</t>
  </si>
  <si>
    <t>Golembka Karol</t>
  </si>
  <si>
    <t>SzkudlarzMaciej1964</t>
  </si>
  <si>
    <t>Szkudlarz Maciej</t>
  </si>
  <si>
    <t>JankowskiMariusz1968</t>
  </si>
  <si>
    <t>Jankowski Mariusz</t>
  </si>
  <si>
    <t>WulczyńskiZbigniew1969</t>
  </si>
  <si>
    <t>Wulczyński Zbigniew</t>
  </si>
  <si>
    <t>JarosiewiczMałgorzata1979</t>
  </si>
  <si>
    <t>Jarosiewicz Małgorzata</t>
  </si>
  <si>
    <t>ZabolewiczAgata1983</t>
  </si>
  <si>
    <t>Zabolewicz Agata</t>
  </si>
  <si>
    <t>MarcinkiewiczAlicja1987</t>
  </si>
  <si>
    <t>Marcinkiewicz Alicja</t>
  </si>
  <si>
    <t>OlszewskaBarbara1990</t>
  </si>
  <si>
    <t>Olszewska Barbara</t>
  </si>
  <si>
    <t>TopolskaDorota1978</t>
  </si>
  <si>
    <t>Topolska Dorota</t>
  </si>
  <si>
    <t>SzałłaAnna1983</t>
  </si>
  <si>
    <t>Szałła Anna</t>
  </si>
  <si>
    <t>BernaszukMonika1986</t>
  </si>
  <si>
    <t>Bernaszuk Monika</t>
  </si>
  <si>
    <t>PułkowskaAlicja1976</t>
  </si>
  <si>
    <t>Pułkowska Alicja</t>
  </si>
  <si>
    <t>KunatMonika1987</t>
  </si>
  <si>
    <t>Kunat Monika</t>
  </si>
  <si>
    <t>KomorowskaAlicja2000</t>
  </si>
  <si>
    <t>Komorowska Alicja</t>
  </si>
  <si>
    <t>PolejowskaAnna1979</t>
  </si>
  <si>
    <t>Polejowska Anna</t>
  </si>
  <si>
    <t>ŁaszkiewiczJulia1973</t>
  </si>
  <si>
    <t>Łaszkiewicz Julia</t>
  </si>
  <si>
    <t>WitaszewskaKatarzyna1977</t>
  </si>
  <si>
    <t>Witaszewska Katarzyna</t>
  </si>
  <si>
    <t>Jabłońska-NabayaogoEwa1973</t>
  </si>
  <si>
    <t>Jabłońska-Nabayaogo Ewa</t>
  </si>
  <si>
    <t>PogorzelskaAleksandra1978</t>
  </si>
  <si>
    <t>Pogorzelska Aleksandra</t>
  </si>
  <si>
    <t>KielakSławomir1972</t>
  </si>
  <si>
    <t>Kielak Sławomir</t>
  </si>
  <si>
    <t>KielakHubert1996</t>
  </si>
  <si>
    <t>Kielak Hubert</t>
  </si>
  <si>
    <t>KielakIgor1999</t>
  </si>
  <si>
    <t>Kielak Igor</t>
  </si>
  <si>
    <t>DrabikJacek1979</t>
  </si>
  <si>
    <t>Drabik Jacek</t>
  </si>
  <si>
    <t>SiemieniukKrzysztof1979</t>
  </si>
  <si>
    <t>Siemieniuk Krzysztof</t>
  </si>
  <si>
    <t>BiolikGrzegorz1976</t>
  </si>
  <si>
    <t>Biolik Grzegorz</t>
  </si>
  <si>
    <t>BasterPrzemysław1978</t>
  </si>
  <si>
    <t>Baster Przemysław</t>
  </si>
  <si>
    <t>TrzeciakiewiczMarcin1978</t>
  </si>
  <si>
    <t>Trzeciakiewicz Marcin</t>
  </si>
  <si>
    <t>BiolikAgnieszka1977</t>
  </si>
  <si>
    <t>Biolik Agnieszka</t>
  </si>
  <si>
    <t>TobołaMiton1973</t>
  </si>
  <si>
    <t>Toboła Miton</t>
  </si>
  <si>
    <t>WozinskiArtur1989</t>
  </si>
  <si>
    <t>Wozinski Artur</t>
  </si>
  <si>
    <t>DubajMaciej0</t>
  </si>
  <si>
    <t>Dubaj Maciej</t>
  </si>
  <si>
    <t>MotykaJacek0</t>
  </si>
  <si>
    <t>Motyka Jacek</t>
  </si>
  <si>
    <t>JędruszczakDariusz0</t>
  </si>
  <si>
    <t>Jędruszczak Dariusz</t>
  </si>
  <si>
    <t>SkotnickiKrzysztof0</t>
  </si>
  <si>
    <t>Skotnicki Krzysztof</t>
  </si>
  <si>
    <t>TomasLesław0</t>
  </si>
  <si>
    <t>Tomas Lesław</t>
  </si>
  <si>
    <t>PotocznyPiotr0</t>
  </si>
  <si>
    <t>Potoczny Piotr</t>
  </si>
  <si>
    <t>KwaśnikGrzegorz1980</t>
  </si>
  <si>
    <t>Kwaśnik Grzegorz</t>
  </si>
  <si>
    <t>WalczakKarol1980</t>
  </si>
  <si>
    <t>Walczak Karol</t>
  </si>
  <si>
    <t>KruczekStanisław0</t>
  </si>
  <si>
    <t>Kruczek Stanisław</t>
  </si>
  <si>
    <t>BojarskiGrzegorz0</t>
  </si>
  <si>
    <t>Bojarski Grzegorz</t>
  </si>
  <si>
    <t>KamińskiRafał0</t>
  </si>
  <si>
    <t>Kamiński Rafał</t>
  </si>
  <si>
    <t>KlimczakJacek0</t>
  </si>
  <si>
    <t>Klimczak Jacek</t>
  </si>
  <si>
    <t>AdamczykBartosz1980</t>
  </si>
  <si>
    <t>Adamczyk Bartosz</t>
  </si>
  <si>
    <t>GajekMariusz0</t>
  </si>
  <si>
    <t>Gajek Mariusz</t>
  </si>
  <si>
    <t>GałuszkaBogdan0</t>
  </si>
  <si>
    <t>Gałuszka Bogdan</t>
  </si>
  <si>
    <t>DubajNatalia0</t>
  </si>
  <si>
    <t>Dubaj Natalia</t>
  </si>
  <si>
    <t>PotocznyKarolina0</t>
  </si>
  <si>
    <t>Potoczny Karolina</t>
  </si>
  <si>
    <t>Motyl-AdamczykAgata1979</t>
  </si>
  <si>
    <t>Motyl-Adamczyk Agata</t>
  </si>
  <si>
    <t>WalterMaciej1970</t>
  </si>
  <si>
    <t>Walter Maciej</t>
  </si>
  <si>
    <t>NawalaniecWojciech1985</t>
  </si>
  <si>
    <t>Nawalaniec Wojciech</t>
  </si>
  <si>
    <t>MocholMarcin1978</t>
  </si>
  <si>
    <t>Mochol Marcin</t>
  </si>
  <si>
    <t>MegierŁukasz1982</t>
  </si>
  <si>
    <t>Megier Łukasz</t>
  </si>
  <si>
    <t>SmejdaFilip1999</t>
  </si>
  <si>
    <t>Smejda Filip</t>
  </si>
  <si>
    <t>BiałogrodzkiKuba1980</t>
  </si>
  <si>
    <t>Białogrodzki Kuba</t>
  </si>
  <si>
    <t>BaumgartMichał1983</t>
  </si>
  <si>
    <t>Baumgart Michał</t>
  </si>
  <si>
    <t>MorawskiPiotr1959</t>
  </si>
  <si>
    <t>Morawski Piotr</t>
  </si>
  <si>
    <t>SzawkałoGrzegorz1973</t>
  </si>
  <si>
    <t>Szawkało Grzegorz</t>
  </si>
  <si>
    <t>PiwakowskiAndrzej1951</t>
  </si>
  <si>
    <t>Piwakowski Andrzej</t>
  </si>
  <si>
    <t>WarmowskiMarcin1979</t>
  </si>
  <si>
    <t>Warmowski Marcin</t>
  </si>
  <si>
    <t>PiętaSylwester1987</t>
  </si>
  <si>
    <t>Pięta Sylwester</t>
  </si>
  <si>
    <t>KoniecznaJoanna1988</t>
  </si>
  <si>
    <t>Konieczna Joanna</t>
  </si>
  <si>
    <t>SzymańskaZuzanna1977</t>
  </si>
  <si>
    <t>Szymańska Zuzanna</t>
  </si>
  <si>
    <t>WojtuńDawid1989</t>
  </si>
  <si>
    <t>Wojtuń Dawid</t>
  </si>
  <si>
    <t>ProcekTomasz1978</t>
  </si>
  <si>
    <t>Procek Tomasz</t>
  </si>
  <si>
    <t>MarczewskiSławomir1972</t>
  </si>
  <si>
    <t>Marczewski Sławomir</t>
  </si>
  <si>
    <t>OrłowskiLeszek1958</t>
  </si>
  <si>
    <t>Orłowski Leszek</t>
  </si>
  <si>
    <t>PapisLeszek1958</t>
  </si>
  <si>
    <t>Papis Leszek</t>
  </si>
  <si>
    <t>GierszewskiMarcin1998</t>
  </si>
  <si>
    <t>Gierszewski Marcin</t>
  </si>
  <si>
    <t>UrbanowskiDariusz1963</t>
  </si>
  <si>
    <t>Urbanowski Dariusz</t>
  </si>
  <si>
    <t>WituckiKrzysztof1972</t>
  </si>
  <si>
    <t>Witucki Krzysztof</t>
  </si>
  <si>
    <t>BuchajewiczAndrzej1966</t>
  </si>
  <si>
    <t>Buchajewicz Andrzej</t>
  </si>
  <si>
    <t>WasiakGerard1975</t>
  </si>
  <si>
    <t>Wasiak Gerard</t>
  </si>
  <si>
    <t>DalbiakRafał1984</t>
  </si>
  <si>
    <t>Dalbiak Rafał</t>
  </si>
  <si>
    <t>WeksejTomek1985</t>
  </si>
  <si>
    <t>Weksej Tomek</t>
  </si>
  <si>
    <t>ChełmickiJan1988</t>
  </si>
  <si>
    <t>Chełmicki Jan</t>
  </si>
  <si>
    <t>SobieskiJan1990</t>
  </si>
  <si>
    <t>Sobieski Jan</t>
  </si>
  <si>
    <t>PiekarczykMichał1990</t>
  </si>
  <si>
    <t>Piekarczyk Michał</t>
  </si>
  <si>
    <t>KuncewiczPiotr1975</t>
  </si>
  <si>
    <t>Kuncewicz Piotr</t>
  </si>
  <si>
    <t>BrdysKarol1980</t>
  </si>
  <si>
    <t>Brdys Karol</t>
  </si>
  <si>
    <t>WalczykMarek1975</t>
  </si>
  <si>
    <t>Walczyk Marek</t>
  </si>
  <si>
    <t>PyjorAdam1985</t>
  </si>
  <si>
    <t>Pyjor Adam</t>
  </si>
  <si>
    <t>PyjorGrzegorz1964</t>
  </si>
  <si>
    <t>Pyjor Grzegorz</t>
  </si>
  <si>
    <t>IwanowskiŁukasz1976</t>
  </si>
  <si>
    <t>Iwanowski Łukasz</t>
  </si>
  <si>
    <t>NiezgódkaBartosz1976</t>
  </si>
  <si>
    <t>Niezgódka Bartosz</t>
  </si>
  <si>
    <t>SawkoKamil1975</t>
  </si>
  <si>
    <t>Sawko Kamil</t>
  </si>
  <si>
    <t>CharyckaBeata1987</t>
  </si>
  <si>
    <t>Charycka Beata</t>
  </si>
  <si>
    <t>TrykozkoUla1969</t>
  </si>
  <si>
    <t>Trykozko Ula</t>
  </si>
  <si>
    <t>KATNERJOLANTA1980</t>
  </si>
  <si>
    <t>KATNER JOLANTA</t>
  </si>
  <si>
    <t>BrzezińskaArletta1983</t>
  </si>
  <si>
    <t>Brzezińska Arletta</t>
  </si>
  <si>
    <t>WarmowskiŁukasz1984</t>
  </si>
  <si>
    <t>Warmowski Łukasz</t>
  </si>
  <si>
    <t>MańczakMichał1980</t>
  </si>
  <si>
    <t>Mańczak Michał</t>
  </si>
  <si>
    <t>CzynszakKrystian1979</t>
  </si>
  <si>
    <t>Czynszak Krystian</t>
  </si>
  <si>
    <t>WesołowskiStefan1989</t>
  </si>
  <si>
    <t>Wesołowski Stefan</t>
  </si>
  <si>
    <t>DziewiorIwona1972</t>
  </si>
  <si>
    <t>Dziewior Iwona</t>
  </si>
  <si>
    <t>BrukwińskaMagdalena1988</t>
  </si>
  <si>
    <t>Brukwińska Magdalena</t>
  </si>
  <si>
    <t>DomachowskaDorota1982</t>
  </si>
  <si>
    <t>Domachowska Dorota</t>
  </si>
  <si>
    <t>Urbanik-RedoEwa1974</t>
  </si>
  <si>
    <t>Urbanik-Redo Ewa</t>
  </si>
  <si>
    <t>KramkowskaMarta1983</t>
  </si>
  <si>
    <t>Kramkowska Marta</t>
  </si>
  <si>
    <t>TomczykAnna1974</t>
  </si>
  <si>
    <t>Tomczyk Anna</t>
  </si>
  <si>
    <t>GrzegorczykAgnieszka1963</t>
  </si>
  <si>
    <t>Grzegorczyk Agnieszka</t>
  </si>
  <si>
    <t>PytelJolanta1984</t>
  </si>
  <si>
    <t>Pytel Jolanta</t>
  </si>
  <si>
    <t>Zielińska-DawidziakMagdalena1971</t>
  </si>
  <si>
    <t>Zielińska-Dawidziak Magdalena</t>
  </si>
  <si>
    <t>WieczorekJarosław1984</t>
  </si>
  <si>
    <t>Wieczorek Jarosław</t>
  </si>
  <si>
    <t>DziewiorArkadiusz1972</t>
  </si>
  <si>
    <t>Dziewior Arkadiusz</t>
  </si>
  <si>
    <t>StrachowskiPrzemek1982</t>
  </si>
  <si>
    <t>Strachowski Przemek</t>
  </si>
  <si>
    <t>PońcMaciej1970</t>
  </si>
  <si>
    <t>Pońc Maciej</t>
  </si>
  <si>
    <t>PilakPiotr1962</t>
  </si>
  <si>
    <t>Pilak Piotr</t>
  </si>
  <si>
    <t>ZawadzkiStanisław1998</t>
  </si>
  <si>
    <t>KomorowskiMateusz1986</t>
  </si>
  <si>
    <t>Komorowski Mateusz</t>
  </si>
  <si>
    <t>Melon-MikaKrzysztof1975</t>
  </si>
  <si>
    <t>Melon-Mika Krzysztof</t>
  </si>
  <si>
    <t>DerkJan1981</t>
  </si>
  <si>
    <t>Derk Jan</t>
  </si>
  <si>
    <t>SobczyńskiSebastian1974</t>
  </si>
  <si>
    <t>Sobczyński Sebastian</t>
  </si>
  <si>
    <t>JonasWojciech1981</t>
  </si>
  <si>
    <t>Jonas Wojciech</t>
  </si>
  <si>
    <t>DomachowskiSzymon1981</t>
  </si>
  <si>
    <t>Domachowski Szymon</t>
  </si>
  <si>
    <t>FirutaPaweł1983</t>
  </si>
  <si>
    <t>Firuta Paweł</t>
  </si>
  <si>
    <t>SmołkaBartosz1977</t>
  </si>
  <si>
    <t>Smołka Bartosz</t>
  </si>
  <si>
    <t>RogowskiHubert1987</t>
  </si>
  <si>
    <t>Rogowski Hubert</t>
  </si>
  <si>
    <t>PasiecznikWojciech1970</t>
  </si>
  <si>
    <t>Pasiecznik Wojciech</t>
  </si>
  <si>
    <t>OpaszowskiTomasz0</t>
  </si>
  <si>
    <t>Opaszowski Tomasz</t>
  </si>
  <si>
    <t>BogdanRobert1976</t>
  </si>
  <si>
    <t>Bogdan Robert</t>
  </si>
  <si>
    <t>BińczykArtur1974</t>
  </si>
  <si>
    <t>Bińczyk Artur</t>
  </si>
  <si>
    <t>ChojwaMarcin1974</t>
  </si>
  <si>
    <t>Chojwa Marcin</t>
  </si>
  <si>
    <t>SosnowskiJacek1977</t>
  </si>
  <si>
    <t>Sosnowski Jacek</t>
  </si>
  <si>
    <t>UrbanikJanusz1981</t>
  </si>
  <si>
    <t>Urbanik Janusz</t>
  </si>
  <si>
    <t>RedoGrzegorz1971</t>
  </si>
  <si>
    <t>Redo Grzegorz</t>
  </si>
  <si>
    <t>NiegowskiArkadiusz1981</t>
  </si>
  <si>
    <t>Niegowski Arkadiusz</t>
  </si>
  <si>
    <t>CieplakMikołaj2006</t>
  </si>
  <si>
    <t>Cieplak Mikołaj</t>
  </si>
  <si>
    <t>TomczykKrzysztof1974</t>
  </si>
  <si>
    <t>Tomczyk Krzysztof</t>
  </si>
  <si>
    <t>PytelMarek1975</t>
  </si>
  <si>
    <t>Pytel Marek</t>
  </si>
  <si>
    <t>FlorczakKarol1980</t>
  </si>
  <si>
    <t>Florczak Karol</t>
  </si>
  <si>
    <t>TowarekIreneusz1973</t>
  </si>
  <si>
    <t>Towarek Ireneusz</t>
  </si>
  <si>
    <t>SzotTomasz1977</t>
  </si>
  <si>
    <t>Szot Tomasz</t>
  </si>
  <si>
    <t>SzyplińskiMichał1982</t>
  </si>
  <si>
    <t>Szypliński Michał</t>
  </si>
  <si>
    <t>KwapisiewiczPiotr1984</t>
  </si>
  <si>
    <t>Kwapisiewicz Piotr</t>
  </si>
  <si>
    <t>SieciechowiczPaweł1980</t>
  </si>
  <si>
    <t>Sieciechowicz Paweł</t>
  </si>
  <si>
    <t>PionkMichał1986</t>
  </si>
  <si>
    <t>Pionk Michał</t>
  </si>
  <si>
    <t>GallaJacek0</t>
  </si>
  <si>
    <t>Galla Jacek</t>
  </si>
  <si>
    <t>GrabowskiMarcin0</t>
  </si>
  <si>
    <t>Grabowski Marcin</t>
  </si>
  <si>
    <t>HoraninPaweł0</t>
  </si>
  <si>
    <t>Horanin Paweł</t>
  </si>
  <si>
    <t>TopolewskiJarosław0</t>
  </si>
  <si>
    <t>Topolewski Jarosław</t>
  </si>
  <si>
    <t>WydymusSzymon0</t>
  </si>
  <si>
    <t>Wydymus Szymon</t>
  </si>
  <si>
    <t>ZielińskiDaniel1985</t>
  </si>
  <si>
    <t>Zieliński Daniel</t>
  </si>
  <si>
    <t>PijankaAgnieszka0</t>
  </si>
  <si>
    <t>Pijanka Agnieszka</t>
  </si>
  <si>
    <t>PilchMirek0</t>
  </si>
  <si>
    <t>Pilch Mirek</t>
  </si>
  <si>
    <t>MatuszewskaAnula0</t>
  </si>
  <si>
    <t>Matuszewska Anula</t>
  </si>
  <si>
    <t>RajkiewiczKrzysztof0</t>
  </si>
  <si>
    <t>Rajkiewicz Krzysztof</t>
  </si>
  <si>
    <t>BiałkaMarcin0</t>
  </si>
  <si>
    <t>Białka Marcin</t>
  </si>
  <si>
    <t>GilRyszard0</t>
  </si>
  <si>
    <t>Gil Ryszard</t>
  </si>
  <si>
    <t>BanaszkiewiczPaweł1987</t>
  </si>
  <si>
    <t>Banaszkiewicz Paweł</t>
  </si>
  <si>
    <t>NiedośpiałKrzysztof1976</t>
  </si>
  <si>
    <t>Niedośpiał Krzysztof</t>
  </si>
  <si>
    <t>PaluchDariusz0</t>
  </si>
  <si>
    <t>Paluch Dariusz</t>
  </si>
  <si>
    <t>SzachowiczBorys0</t>
  </si>
  <si>
    <t>Szachowicz Borys</t>
  </si>
  <si>
    <t>CiosekKrzysztof1964</t>
  </si>
  <si>
    <t>Ciosek Krzysztof</t>
  </si>
  <si>
    <t>KijewskiBartosz0</t>
  </si>
  <si>
    <t>Kijewski Bartosz</t>
  </si>
  <si>
    <t>MłynarkiewiczMichał0</t>
  </si>
  <si>
    <t>Młynarkiewicz Michał</t>
  </si>
  <si>
    <t>KuchtaMariusz0</t>
  </si>
  <si>
    <t>Kuchta Mariusz</t>
  </si>
  <si>
    <t>OleśkówMichał0</t>
  </si>
  <si>
    <t>Oleśków Michał</t>
  </si>
  <si>
    <t>AdamczykHenryk0</t>
  </si>
  <si>
    <t>Adamczyk Henryk</t>
  </si>
  <si>
    <t>WalacikKrzysztof0</t>
  </si>
  <si>
    <t>Walacik Krzysztof</t>
  </si>
  <si>
    <t>SzychowskiStanisław0</t>
  </si>
  <si>
    <t>Szychowski Stanisław</t>
  </si>
  <si>
    <t>GolisJerzy0</t>
  </si>
  <si>
    <t>Golis Jerzy</t>
  </si>
  <si>
    <t>HajdukJacek1975</t>
  </si>
  <si>
    <t>Hajduk Jacek</t>
  </si>
  <si>
    <t>Janerka-MorońMarzka1978</t>
  </si>
  <si>
    <t>Janerka-Moroń Marzka</t>
  </si>
  <si>
    <t>FałowskaWioletta1970</t>
  </si>
  <si>
    <t>Fałowska Wioletta</t>
  </si>
  <si>
    <t>Cieszkowska-KuchtaMagdalena0</t>
  </si>
  <si>
    <t>Cieszkowska-Kuchta Magdalena</t>
  </si>
  <si>
    <t>GorzelańczykMarcin1984</t>
  </si>
  <si>
    <t>Gorzelańczyk Marcin</t>
  </si>
  <si>
    <t>BłaszczykDarek1974</t>
  </si>
  <si>
    <t>Błaszczyk Darek</t>
  </si>
  <si>
    <t>PawlakKrzysztof1975</t>
  </si>
  <si>
    <t>Pawlak Krzysztof</t>
  </si>
  <si>
    <t>KlepackiBartek1982</t>
  </si>
  <si>
    <t>Klepacki Bartek</t>
  </si>
  <si>
    <t>KasperowiczMariusz1976</t>
  </si>
  <si>
    <t>Kasperowicz Mariusz</t>
  </si>
  <si>
    <t>BatogowskiMarek1955</t>
  </si>
  <si>
    <t>Batogowski Marek</t>
  </si>
  <si>
    <t>HajdukLidia1974</t>
  </si>
  <si>
    <t>Hajduk Lidia</t>
  </si>
  <si>
    <t>MazurMagdalena1990</t>
  </si>
  <si>
    <t>Mazur Magdalena</t>
  </si>
  <si>
    <t>KomosaAgnieszka1981</t>
  </si>
  <si>
    <t>Komosa Agnieszka</t>
  </si>
  <si>
    <t>WalkowiakAgata1980</t>
  </si>
  <si>
    <t>Walkowiak Agata</t>
  </si>
  <si>
    <t>DudekMagdalena1984</t>
  </si>
  <si>
    <t>Dudek Magdalena</t>
  </si>
  <si>
    <t>StachuraMagdalena1975</t>
  </si>
  <si>
    <t>Stachura Magdalena</t>
  </si>
  <si>
    <t>ChmielarzAzja1983</t>
  </si>
  <si>
    <t>Chmielarz Azja</t>
  </si>
  <si>
    <t>NieduziakMagdalena1983</t>
  </si>
  <si>
    <t>Nieduziak Magdalena</t>
  </si>
  <si>
    <t>KotIwona1980</t>
  </si>
  <si>
    <t>Kot Iwona</t>
  </si>
  <si>
    <t>KlichSonia1986</t>
  </si>
  <si>
    <t>Klich Sonia</t>
  </si>
  <si>
    <t>Dziedzic -JabsJustyna1966</t>
  </si>
  <si>
    <t>Dziedzic -Jabs Justyna</t>
  </si>
  <si>
    <t>CyganSzymon1978</t>
  </si>
  <si>
    <t>Cygan Szymon</t>
  </si>
  <si>
    <t>WideraMaciej1975</t>
  </si>
  <si>
    <t>Widera Maciej</t>
  </si>
  <si>
    <t>BergierTomasz1972</t>
  </si>
  <si>
    <t>Bergier Tomasz</t>
  </si>
  <si>
    <t>SujkowskiSzymon1981</t>
  </si>
  <si>
    <t>Sujkowski Szymon</t>
  </si>
  <si>
    <t>SzajnaAbu1972</t>
  </si>
  <si>
    <t>Szajna Abu</t>
  </si>
  <si>
    <t>MałodobryWojciech1959</t>
  </si>
  <si>
    <t>Małodobry Wojciech</t>
  </si>
  <si>
    <t>KsiążekMikołaj1985</t>
  </si>
  <si>
    <t>Książek Mikołaj</t>
  </si>
  <si>
    <t>ChmielarzTomasz1986</t>
  </si>
  <si>
    <t>Chmielarz Tomasz</t>
  </si>
  <si>
    <t>WasiakGerard1976</t>
  </si>
  <si>
    <t>PlucińskiDominik1984</t>
  </si>
  <si>
    <t>Pluciński Dominik</t>
  </si>
  <si>
    <t>JabsSławomir1960</t>
  </si>
  <si>
    <t>Jabs Sławomir</t>
  </si>
  <si>
    <t>ŻółtyDawid1986</t>
  </si>
  <si>
    <t>Żółty Dawid</t>
  </si>
  <si>
    <t>JabłońskiJanusz1959</t>
  </si>
  <si>
    <t>Jabłoński Janusz</t>
  </si>
  <si>
    <t>KaweckiWiktor1997</t>
  </si>
  <si>
    <t>Kawecki Wiktor</t>
  </si>
  <si>
    <t>SzymczykLeszek1960</t>
  </si>
  <si>
    <t>Szymczyk Leszek</t>
  </si>
  <si>
    <t>SamorodnyWojciech1972</t>
  </si>
  <si>
    <t>Samorodny Wojciech</t>
  </si>
  <si>
    <t>OrzołPiotr1977</t>
  </si>
  <si>
    <t>Orzoł Piotr</t>
  </si>
  <si>
    <t>Żmuda-TrzebiatowskiAndrzej1988</t>
  </si>
  <si>
    <t>Żmuda-Trzebiatowski Andrzej</t>
  </si>
  <si>
    <t>Ścibor-RylskiMichał1980</t>
  </si>
  <si>
    <t>Ścibor-Rylski Michał</t>
  </si>
  <si>
    <t>TyszkaFilip1981</t>
  </si>
  <si>
    <t>Tyszka Filip</t>
  </si>
  <si>
    <t>TumińskiMaciej1989</t>
  </si>
  <si>
    <t>Tumiński Maciej</t>
  </si>
  <si>
    <t>GrabowskiAdam1983</t>
  </si>
  <si>
    <t>Grabowski Adam</t>
  </si>
  <si>
    <t>SadłowskiWojtek1980</t>
  </si>
  <si>
    <t>Sadłowski Wojtek</t>
  </si>
  <si>
    <t>SadłowskiGrzegorz1975</t>
  </si>
  <si>
    <t>Sadłowski Grzegorz</t>
  </si>
  <si>
    <t>KromWojciech1983</t>
  </si>
  <si>
    <t>Krom Wojciech</t>
  </si>
  <si>
    <t>FilipekPiotr1990</t>
  </si>
  <si>
    <t>Filipek Piotr</t>
  </si>
  <si>
    <t>BałacenkoPiotr1979</t>
  </si>
  <si>
    <t>Bałacenko Piotr</t>
  </si>
  <si>
    <t>GibiecSebastian1972</t>
  </si>
  <si>
    <t>Gibiec Sebastian</t>
  </si>
  <si>
    <t>MorońArtur1974</t>
  </si>
  <si>
    <t>Moroń Artur</t>
  </si>
  <si>
    <t>FrankeMarcin1978</t>
  </si>
  <si>
    <t>Franke Marcin</t>
  </si>
  <si>
    <t>DybaŁukasz1983</t>
  </si>
  <si>
    <t>Dyba Łukasz</t>
  </si>
  <si>
    <t>GoławskiCezary1984</t>
  </si>
  <si>
    <t>Goławski Cezary</t>
  </si>
  <si>
    <t>PuchalskiTomasz1981</t>
  </si>
  <si>
    <t>Puchalski Tomasz</t>
  </si>
  <si>
    <t>SieradzkiGrzegorz1981</t>
  </si>
  <si>
    <t>Sieradzki Grzegorz</t>
  </si>
  <si>
    <t>KopczewskiRobert1967</t>
  </si>
  <si>
    <t>Kopczewski Robert</t>
  </si>
  <si>
    <t>RadczukTomasz1981</t>
  </si>
  <si>
    <t>Radczuk Tomasz</t>
  </si>
  <si>
    <t>JóźwickiMarcin1978</t>
  </si>
  <si>
    <t>Jóźwicki Marcin</t>
  </si>
  <si>
    <t>GruzielMagdalena1976</t>
  </si>
  <si>
    <t>Gruziel Magdalena</t>
  </si>
  <si>
    <t>KopećAgnieszka1984</t>
  </si>
  <si>
    <t>Kopeć Agnieszka</t>
  </si>
  <si>
    <t>KalczukSebastian0</t>
  </si>
  <si>
    <t>Kalczuk Sebastian</t>
  </si>
  <si>
    <t>KosińskiŁukasz0</t>
  </si>
  <si>
    <t>Kosiński Łukasz</t>
  </si>
  <si>
    <t>FikusMirosław0</t>
  </si>
  <si>
    <t>Fikus Mirosław</t>
  </si>
  <si>
    <t>WachulecWładysław1979</t>
  </si>
  <si>
    <t>Wachulec Władysław</t>
  </si>
  <si>
    <t>MurawickiDymitr1981</t>
  </si>
  <si>
    <t>Murawicki Dymitr</t>
  </si>
  <si>
    <t>MikulecJanek1976</t>
  </si>
  <si>
    <t>Mikulec Janek</t>
  </si>
  <si>
    <t>BerezińskiJacek1967</t>
  </si>
  <si>
    <t>Bereziński Jacek</t>
  </si>
  <si>
    <t>PołomskiPiotr1983</t>
  </si>
  <si>
    <t>Połomski Piotr</t>
  </si>
  <si>
    <t>FrątczakPiotr1981</t>
  </si>
  <si>
    <t>Frątczak Piotr</t>
  </si>
  <si>
    <t>WaleczekTomasz1983</t>
  </si>
  <si>
    <t>Waleczek Tomasz</t>
  </si>
  <si>
    <t>StojekMateusz1983</t>
  </si>
  <si>
    <t>Stojek Mateusz</t>
  </si>
  <si>
    <t>NieduziakAngelika1983</t>
  </si>
  <si>
    <t>Nieduziak Angelika</t>
  </si>
  <si>
    <t>DąbrowskiJacek1980</t>
  </si>
  <si>
    <t>Dąbrowski Jacek</t>
  </si>
  <si>
    <t>CenkierJulian1976</t>
  </si>
  <si>
    <t>Cenkier Julian</t>
  </si>
  <si>
    <t>GałązkaGrzegorz1979</t>
  </si>
  <si>
    <t>Gałązka Grzegorz</t>
  </si>
  <si>
    <t>KaussDawid1979</t>
  </si>
  <si>
    <t>Kauss Dawid</t>
  </si>
  <si>
    <t>BołbotPiotr1973</t>
  </si>
  <si>
    <t>Bołbot Piotr</t>
  </si>
  <si>
    <t>SobekDawid1977</t>
  </si>
  <si>
    <t>Sobek Dawid</t>
  </si>
  <si>
    <t>KarbanovichAlexander1969</t>
  </si>
  <si>
    <t>Karbanovich Alexander</t>
  </si>
  <si>
    <t>RodziewiczMarcin1977</t>
  </si>
  <si>
    <t>Rodziewicz Marcin</t>
  </si>
  <si>
    <t>SzkutowiczSylwester0</t>
  </si>
  <si>
    <t>Szkutowicz Sylwester</t>
  </si>
  <si>
    <t>RadzikowskiSławomir0</t>
  </si>
  <si>
    <t>Radzikowski Sławomir</t>
  </si>
  <si>
    <t>BrudłoBasia2007</t>
  </si>
  <si>
    <t>Brudło Basia</t>
  </si>
  <si>
    <t>BrudłoZbych2010</t>
  </si>
  <si>
    <t>Brudło Zbych</t>
  </si>
  <si>
    <t>Pacowska-BrudłoOla1977</t>
  </si>
  <si>
    <t>Pacowska-Brudło Ola</t>
  </si>
  <si>
    <t>KondrackiRafał1978</t>
  </si>
  <si>
    <t>Kondracki Rafał</t>
  </si>
  <si>
    <t>WędrochMariusz1985</t>
  </si>
  <si>
    <t>Wędroch Mariusz</t>
  </si>
  <si>
    <t>DomańskaRenata1984</t>
  </si>
  <si>
    <t>Domańska Renata</t>
  </si>
  <si>
    <t>BrechelkeSławek1987</t>
  </si>
  <si>
    <t>Brechelke Sławek</t>
  </si>
  <si>
    <t>JaśPiotr1979</t>
  </si>
  <si>
    <t>Jaś Piotr</t>
  </si>
  <si>
    <t>JanuszewskiMaciej..1985</t>
  </si>
  <si>
    <t>Januszewski Maciej..</t>
  </si>
  <si>
    <t>WylężekJacek1984</t>
  </si>
  <si>
    <t>Wylężek Jacek</t>
  </si>
  <si>
    <t>BuczekRafał1991</t>
  </si>
  <si>
    <t>Buczek Rafał</t>
  </si>
  <si>
    <t>ChorążyAdam1976</t>
  </si>
  <si>
    <t>Chorąży Adam</t>
  </si>
  <si>
    <t>PiotrowskiPaweł1979</t>
  </si>
  <si>
    <t>Piotrowski Paweł</t>
  </si>
  <si>
    <t>DuszyńskiJacek1970</t>
  </si>
  <si>
    <t>Duszyński Jacek</t>
  </si>
  <si>
    <t>RutkaRadosŁaw1976</t>
  </si>
  <si>
    <t>Rutka RadosŁaw</t>
  </si>
  <si>
    <t>OlszewskiKarol1982</t>
  </si>
  <si>
    <t>Olszewski Karol</t>
  </si>
  <si>
    <t>MalinowskiMarek.1974</t>
  </si>
  <si>
    <t>Malinowski Marek.</t>
  </si>
  <si>
    <t>TysarczykJacek1984</t>
  </si>
  <si>
    <t>Tysarczyk Jacek</t>
  </si>
  <si>
    <t>MejkaBartłomiej1984</t>
  </si>
  <si>
    <t>Mejka Bartłomiej</t>
  </si>
  <si>
    <t>WanatRafał1982</t>
  </si>
  <si>
    <t>Wanat Rafał</t>
  </si>
  <si>
    <t>StankiewiczPiotr1979</t>
  </si>
  <si>
    <t>Stankiewicz Piotr</t>
  </si>
  <si>
    <t>KuleszaJarosław1976</t>
  </si>
  <si>
    <t>Kulesza Jarosław</t>
  </si>
  <si>
    <t>SiochRadosław1981</t>
  </si>
  <si>
    <t>Sioch Radosław</t>
  </si>
  <si>
    <t>GórskiBartosz1979</t>
  </si>
  <si>
    <t>Górski Bartosz</t>
  </si>
  <si>
    <t>ŁuczakWaldemar1976</t>
  </si>
  <si>
    <t>Łuczak Waldemar</t>
  </si>
  <si>
    <t>ZiajaAdam1983</t>
  </si>
  <si>
    <t>Ziaja Adam</t>
  </si>
  <si>
    <t>WróbelDariusz1969</t>
  </si>
  <si>
    <t>Wróbel Dariusz</t>
  </si>
  <si>
    <t>LenckowskiRafał1982</t>
  </si>
  <si>
    <t>Lenckowski Rafał</t>
  </si>
  <si>
    <t>PiaskowskiMichał1971</t>
  </si>
  <si>
    <t>Piaskowski Michał</t>
  </si>
  <si>
    <t>NapierajPaweł1971</t>
  </si>
  <si>
    <t>Napieraj Paweł</t>
  </si>
  <si>
    <t>BossyPaweł1976</t>
  </si>
  <si>
    <t>Bossy Paweł</t>
  </si>
  <si>
    <t>RybińskiŁukasz1976</t>
  </si>
  <si>
    <t>Rybiński Łukasz</t>
  </si>
  <si>
    <t>CelejewskiFilip2017</t>
  </si>
  <si>
    <t>Celejewski Filip</t>
  </si>
  <si>
    <t>CelejewskiSebastian1977</t>
  </si>
  <si>
    <t>Celejewski Sebastian</t>
  </si>
  <si>
    <t>DąbrowskiJarosław1966</t>
  </si>
  <si>
    <t>Dąbrowski Jarosław</t>
  </si>
  <si>
    <t>ZielińskaJadwiga1972</t>
  </si>
  <si>
    <t>Zielińska Jadwiga</t>
  </si>
  <si>
    <t>SzwarackaMałgorzata1988</t>
  </si>
  <si>
    <t>Szwaracka Małgorzata</t>
  </si>
  <si>
    <t>SzeligaJoanna1980</t>
  </si>
  <si>
    <t>Szeliga Joanna</t>
  </si>
  <si>
    <t>WróbelAnna1970</t>
  </si>
  <si>
    <t>Wróbel Anna</t>
  </si>
  <si>
    <t>RodziczWioletta1974</t>
  </si>
  <si>
    <t>Rodzicz Wioletta</t>
  </si>
  <si>
    <t>KozakAnna1986</t>
  </si>
  <si>
    <t>Kozak Anna</t>
  </si>
  <si>
    <t>GordonDiana1990</t>
  </si>
  <si>
    <t>Gordon Diana</t>
  </si>
  <si>
    <t>StrzelińskaAgata1983</t>
  </si>
  <si>
    <t>Strzelińska Agata</t>
  </si>
  <si>
    <t>ŚlósarczykDominika1982</t>
  </si>
  <si>
    <t>Ślósarczyk Dominika</t>
  </si>
  <si>
    <t>RoziewskaEwelina1989</t>
  </si>
  <si>
    <t>Roziewska Ewelina</t>
  </si>
  <si>
    <t>WróblewskaAnna1990</t>
  </si>
  <si>
    <t>Wróblewska Anna</t>
  </si>
  <si>
    <t>MaleńskaMagdalena1986</t>
  </si>
  <si>
    <t>Maleńska Magdalena</t>
  </si>
  <si>
    <t>CzyżJudyta1988</t>
  </si>
  <si>
    <t>Czyż Judyta</t>
  </si>
  <si>
    <t>CzyżRenata1966</t>
  </si>
  <si>
    <t>Czyż Renata</t>
  </si>
  <si>
    <t>GralakAleksandra1985</t>
  </si>
  <si>
    <t>Gralak Aleksandra</t>
  </si>
  <si>
    <t>MarcinkiewiczGrzegorz1986</t>
  </si>
  <si>
    <t>Marcinkiewicz Grzegorz</t>
  </si>
  <si>
    <t>GrothRyszard1974</t>
  </si>
  <si>
    <t>Groth Ryszard</t>
  </si>
  <si>
    <t>DeptułaKrzysztof1977</t>
  </si>
  <si>
    <t>Deptuła Krzysztof</t>
  </si>
  <si>
    <t>BlockDaniel1980</t>
  </si>
  <si>
    <t>Block Daniel</t>
  </si>
  <si>
    <t>MeggerSławek1980</t>
  </si>
  <si>
    <t>Megger Sławek</t>
  </si>
  <si>
    <t>WylężekZdzisław1952</t>
  </si>
  <si>
    <t>Wylężek Zdzisław</t>
  </si>
  <si>
    <t>MechlińskiMateusz1983</t>
  </si>
  <si>
    <t>Mechliński Mateusz</t>
  </si>
  <si>
    <t>KuprianSzymon1983</t>
  </si>
  <si>
    <t>Kuprian Szymon</t>
  </si>
  <si>
    <t>ŻadkowskiStanisław1997</t>
  </si>
  <si>
    <t>Żadkowski Stanisław</t>
  </si>
  <si>
    <t>ŻadkowskiMarcin1975</t>
  </si>
  <si>
    <t>Żadkowski Marcin</t>
  </si>
  <si>
    <t>SzydłowskiAndrzej1978</t>
  </si>
  <si>
    <t>Szydłowski Andrzej</t>
  </si>
  <si>
    <t>RybakPaweł1976</t>
  </si>
  <si>
    <t>Rybak Paweł</t>
  </si>
  <si>
    <t>JaroszewskiWojciech1977</t>
  </si>
  <si>
    <t>Jaroszewski Wojciech</t>
  </si>
  <si>
    <t>RoszkowskiMichal1976</t>
  </si>
  <si>
    <t>Roszkowski Michal</t>
  </si>
  <si>
    <t>JurjewiczGrzegorz1979</t>
  </si>
  <si>
    <t>Jurjewicz Grzegorz</t>
  </si>
  <si>
    <t>RadołaBłażej1982</t>
  </si>
  <si>
    <t>Radoła Błażej</t>
  </si>
  <si>
    <t>GędziorowskiMaciej1990</t>
  </si>
  <si>
    <t>Gędziorowski Maciej</t>
  </si>
  <si>
    <t>DargaczWaldemar1982</t>
  </si>
  <si>
    <t>Dargacz Waldemar</t>
  </si>
  <si>
    <t>JaroszewskiJan2003</t>
  </si>
  <si>
    <t>Jaroszewski Jan</t>
  </si>
  <si>
    <t>MatczukSzymon1974</t>
  </si>
  <si>
    <t>Matczuk Szymon</t>
  </si>
  <si>
    <t>SzubertJan1972</t>
  </si>
  <si>
    <t>Szubert Jan</t>
  </si>
  <si>
    <t>WycichowskiWojciech1976</t>
  </si>
  <si>
    <t>Wycichowski Wojciech</t>
  </si>
  <si>
    <t>MaciejewskiŁukasz.1977</t>
  </si>
  <si>
    <t>Maciejewski Łukasz.</t>
  </si>
  <si>
    <t>KrzywdaMichał1982</t>
  </si>
  <si>
    <t>Krzywda Michał</t>
  </si>
  <si>
    <t>WasilczykMarcin1981</t>
  </si>
  <si>
    <t>Wasilczyk Marcin</t>
  </si>
  <si>
    <t>MillerJan1986</t>
  </si>
  <si>
    <t>Miller Jan</t>
  </si>
  <si>
    <t>BukowskiBartosz1981</t>
  </si>
  <si>
    <t>Bukowski Bartosz</t>
  </si>
  <si>
    <t>SieńkoJarosław1978</t>
  </si>
  <si>
    <t>Sieńko Jarosław</t>
  </si>
  <si>
    <t>RynkiewiczRoman1979</t>
  </si>
  <si>
    <t>Rynkiewicz Roman</t>
  </si>
  <si>
    <t>DargaczArkadiusz1974</t>
  </si>
  <si>
    <t>Dargacz Arkadiusz</t>
  </si>
  <si>
    <t>PopekMarcin.1976</t>
  </si>
  <si>
    <t>Popek Marcin.</t>
  </si>
  <si>
    <t>ManistaPaweł.1983</t>
  </si>
  <si>
    <t>Manista Paweł.</t>
  </si>
  <si>
    <t>OmieczyńskiAndrzej1961</t>
  </si>
  <si>
    <t>Omieczyński Andrzej</t>
  </si>
  <si>
    <t>CeierGrzegorz1988</t>
  </si>
  <si>
    <t>Ceier Grzegorz</t>
  </si>
  <si>
    <t>FormelaKrzysztof1979</t>
  </si>
  <si>
    <t>Formela Krzysztof</t>
  </si>
  <si>
    <t>ĆwiklińskiGrzegorz1979</t>
  </si>
  <si>
    <t>Ćwikliński Grzegorz</t>
  </si>
  <si>
    <t>UstianowskiPrzemko1983</t>
  </si>
  <si>
    <t>Ustianowski Przemko</t>
  </si>
  <si>
    <t>OlczakMarcin1981</t>
  </si>
  <si>
    <t>Olczak Marcin</t>
  </si>
  <si>
    <t>KummerAdam1974</t>
  </si>
  <si>
    <t>Kummer Adam</t>
  </si>
  <si>
    <t>JareckiMariusz1974</t>
  </si>
  <si>
    <t>Jarecki Mariusz</t>
  </si>
  <si>
    <t>PopekMarcin1969</t>
  </si>
  <si>
    <t>MusielskiKamil1984</t>
  </si>
  <si>
    <t>Musielski Kamil</t>
  </si>
  <si>
    <t>DobrzańskiPiotr1980</t>
  </si>
  <si>
    <t>Dobrzański Piotr</t>
  </si>
  <si>
    <t>CywińskiKrzysztof1986</t>
  </si>
  <si>
    <t>Cywiński Krzysztof</t>
  </si>
  <si>
    <t>KotowskiMarcin1987</t>
  </si>
  <si>
    <t>Kotowski Marcin</t>
  </si>
  <si>
    <t>PlenikowskiPaweŁ1988</t>
  </si>
  <si>
    <t>Plenikowski PaweŁ</t>
  </si>
  <si>
    <t>ModrzyńskiDawid1981</t>
  </si>
  <si>
    <t>Modrzyński Dawid</t>
  </si>
  <si>
    <t>PuckowskiKarol1994</t>
  </si>
  <si>
    <t>Puckowski Karol</t>
  </si>
  <si>
    <t>DobekŁukasz1995</t>
  </si>
  <si>
    <t>Dobek Łukasz</t>
  </si>
  <si>
    <t>PejasMaciej1974</t>
  </si>
  <si>
    <t>Pejas Maciej</t>
  </si>
  <si>
    <t>SkierkaTomasz1986</t>
  </si>
  <si>
    <t>Skierka Tomasz</t>
  </si>
  <si>
    <t>KoropeckiJuliusz1959</t>
  </si>
  <si>
    <t>Koropecki Juliusz</t>
  </si>
  <si>
    <t>GabryśBartłomiej1977</t>
  </si>
  <si>
    <t>Gabryś Bartłomiej</t>
  </si>
  <si>
    <t>BenasiewiczMarek1955</t>
  </si>
  <si>
    <t>ChylakPawel1984</t>
  </si>
  <si>
    <t>Chylak Pawel</t>
  </si>
  <si>
    <t>GalekTomasz1982</t>
  </si>
  <si>
    <t>Galek Tomasz</t>
  </si>
  <si>
    <t>GalekGustaw1946</t>
  </si>
  <si>
    <t>Galek Gustaw</t>
  </si>
  <si>
    <t>GrabowskiŁukasz1986</t>
  </si>
  <si>
    <t>Grabowski Łukasz</t>
  </si>
  <si>
    <t>SzymkunMarcin1994</t>
  </si>
  <si>
    <t>Szymkun Marcin</t>
  </si>
  <si>
    <t>CzajkowskiMichał1982</t>
  </si>
  <si>
    <t>Czajkowski Michał</t>
  </si>
  <si>
    <t>CiskowskiWaldemar1955</t>
  </si>
  <si>
    <t>Ciskowski Waldemar</t>
  </si>
  <si>
    <t>DworskiAdrian1983</t>
  </si>
  <si>
    <t>Dworski Adrian</t>
  </si>
  <si>
    <t>CiupaMarcin1978</t>
  </si>
  <si>
    <t>Ciupa Marcin</t>
  </si>
  <si>
    <t>DalasińskiAndrzej1980</t>
  </si>
  <si>
    <t>Dalasiński Andrzej</t>
  </si>
  <si>
    <t>OssMateusz1981</t>
  </si>
  <si>
    <t>Oss Mateusz</t>
  </si>
  <si>
    <t>ReszkaWitek1972</t>
  </si>
  <si>
    <t>Reszka Witek</t>
  </si>
  <si>
    <t>PachulskiMichał1999</t>
  </si>
  <si>
    <t>Pachulski Michał</t>
  </si>
  <si>
    <t>CzernyRafał1979</t>
  </si>
  <si>
    <t>Czerny Rafał</t>
  </si>
  <si>
    <t>CzyżJanusz1964</t>
  </si>
  <si>
    <t>Czyż Janusz</t>
  </si>
  <si>
    <t>ApolloSzymon1997</t>
  </si>
  <si>
    <t>Apollo Szymon</t>
  </si>
  <si>
    <t>PołczyńskiPrzemysław1983</t>
  </si>
  <si>
    <t>Połczyński Przemysław</t>
  </si>
  <si>
    <t>SypułaSławomir1958</t>
  </si>
  <si>
    <t>Sypuła Sławomir</t>
  </si>
  <si>
    <t>GralakGrzegorz1974</t>
  </si>
  <si>
    <t>Gralak Grzegorz</t>
  </si>
  <si>
    <t>GrzenkowiczKarol1984</t>
  </si>
  <si>
    <t>Grzenkowicz Karol</t>
  </si>
  <si>
    <t>CiszkowskiJacek1984</t>
  </si>
  <si>
    <t>Ciszkowski Jacek</t>
  </si>
  <si>
    <t>KuniszykPiotr1981</t>
  </si>
  <si>
    <t>Kuniszyk Piotr</t>
  </si>
  <si>
    <t>MaciaszczykRadoslaw1975</t>
  </si>
  <si>
    <t>Maciaszczyk Radoslaw</t>
  </si>
  <si>
    <t>HenszelHubert1975</t>
  </si>
  <si>
    <t>Henszel Hubert</t>
  </si>
  <si>
    <t>PaszkiewiczArkadiusz1975</t>
  </si>
  <si>
    <t>Paszkiewicz Arkadiusz</t>
  </si>
  <si>
    <t>CiuraJacek1979</t>
  </si>
  <si>
    <t>Ciura Jacek</t>
  </si>
  <si>
    <t>CzajkaKrzysztof1970</t>
  </si>
  <si>
    <t>Czajka Krzysztof</t>
  </si>
  <si>
    <t>GołębiewskiRadosław1978</t>
  </si>
  <si>
    <t>Gołębiewski Radosław</t>
  </si>
  <si>
    <t>AsperskiMichał1977</t>
  </si>
  <si>
    <t>Asperski Michał</t>
  </si>
  <si>
    <t>HampelskiKrzysztof1980</t>
  </si>
  <si>
    <t>Hampelski Krzysztof</t>
  </si>
  <si>
    <t>MajerJanusz1976</t>
  </si>
  <si>
    <t>Majer Janusz</t>
  </si>
  <si>
    <t>ŚwidzińskiMichał1985</t>
  </si>
  <si>
    <t>Świdziński Michał</t>
  </si>
  <si>
    <t>WojciechowskaAnna1982</t>
  </si>
  <si>
    <t>Wojciechowska Anna</t>
  </si>
  <si>
    <t>WanatkoArtur1977</t>
  </si>
  <si>
    <t>Wanatko Artur</t>
  </si>
  <si>
    <t>SobieszczańskiBartłomiej1974</t>
  </si>
  <si>
    <t>Sobieszczański Bartłomiej</t>
  </si>
  <si>
    <t>NowackiPiotr1971</t>
  </si>
  <si>
    <t>Nowacki Piotr</t>
  </si>
  <si>
    <t>BorciuchZbigniew1961</t>
  </si>
  <si>
    <t>Borciuch Zbigniew</t>
  </si>
  <si>
    <t>WielińskiPrzemysław1973</t>
  </si>
  <si>
    <t>Wieliński Przemysław</t>
  </si>
  <si>
    <t>JuszczykTomasz1974</t>
  </si>
  <si>
    <t>Juszczyk Tomasz</t>
  </si>
  <si>
    <t>JuszczykSławomir1963</t>
  </si>
  <si>
    <t>Juszczyk Sławomir</t>
  </si>
  <si>
    <t>RochowskiKonrad1984</t>
  </si>
  <si>
    <t>Rochowski Konrad</t>
  </si>
  <si>
    <t>DopierałaPiotr1978</t>
  </si>
  <si>
    <t>Dopierała Piotr</t>
  </si>
  <si>
    <t>AdamskiJanusz1969</t>
  </si>
  <si>
    <t>Adamski Janusz</t>
  </si>
  <si>
    <t>XV Szago</t>
  </si>
  <si>
    <t>Nadwiślański LiszKor</t>
  </si>
  <si>
    <t>Irokez</t>
  </si>
  <si>
    <t>Harpagan 55 200km</t>
  </si>
  <si>
    <t>Harpagan 55 100km</t>
  </si>
  <si>
    <t>BikeOrient Wielkopolska</t>
  </si>
  <si>
    <t>Rudawska Wyrypa</t>
  </si>
  <si>
    <t>XIV Rajd z Kompasem</t>
  </si>
  <si>
    <t>Roztoczańska 13</t>
  </si>
  <si>
    <t>Grassor 300</t>
  </si>
  <si>
    <t>16 ZnO Grassor</t>
  </si>
  <si>
    <t>Celestynów-Bocian Maraton</t>
  </si>
  <si>
    <t>Komorów Maraton</t>
  </si>
  <si>
    <t>Świętokrzyska Jatka</t>
  </si>
  <si>
    <t>XVI Szago</t>
  </si>
  <si>
    <t>Kaczawska Wyrypa</t>
  </si>
  <si>
    <t>XV Rajd z Kompasem</t>
  </si>
  <si>
    <t>Jurajska Jatka</t>
  </si>
  <si>
    <t>Harpagan 56 100km</t>
  </si>
  <si>
    <t>Harpagan 56 200km</t>
  </si>
  <si>
    <t>Azymut Orient</t>
  </si>
  <si>
    <t>Warszawa-Wawer Maraton</t>
  </si>
  <si>
    <t>Wilga Orient</t>
  </si>
  <si>
    <t>Wesoły</t>
  </si>
  <si>
    <t>Żelasko</t>
  </si>
  <si>
    <t>Madej</t>
  </si>
  <si>
    <t>Piechota</t>
  </si>
  <si>
    <t>Zychowicz</t>
  </si>
  <si>
    <t>Mordaka</t>
  </si>
  <si>
    <t>siama ja</t>
  </si>
  <si>
    <t>Mielec</t>
  </si>
  <si>
    <t>#teamrazemsam</t>
  </si>
  <si>
    <t>:)</t>
  </si>
  <si>
    <t>sęk w tym...</t>
  </si>
  <si>
    <t>META</t>
  </si>
  <si>
    <t>PK25</t>
  </si>
  <si>
    <t>PK24</t>
  </si>
  <si>
    <t>PK23</t>
  </si>
  <si>
    <t>PK22</t>
  </si>
  <si>
    <t>PK21</t>
  </si>
  <si>
    <t>PK20</t>
  </si>
  <si>
    <t>PK19</t>
  </si>
  <si>
    <t>PK18</t>
  </si>
  <si>
    <t>PK17</t>
  </si>
  <si>
    <t>PK16</t>
  </si>
  <si>
    <t>PK15</t>
  </si>
  <si>
    <t>PK14</t>
  </si>
  <si>
    <t>PK13</t>
  </si>
  <si>
    <t>PK12</t>
  </si>
  <si>
    <t>PK11</t>
  </si>
  <si>
    <t>PK10</t>
  </si>
  <si>
    <t>PK9</t>
  </si>
  <si>
    <t>PK8</t>
  </si>
  <si>
    <t>PK7</t>
  </si>
  <si>
    <t>PK6</t>
  </si>
  <si>
    <t>PK5</t>
  </si>
  <si>
    <t>PK4</t>
  </si>
  <si>
    <t>PK3</t>
  </si>
  <si>
    <t>PK2</t>
  </si>
  <si>
    <t>PK1</t>
  </si>
  <si>
    <t>Suma pkt.</t>
  </si>
  <si>
    <t>Suma PK</t>
  </si>
  <si>
    <t>Kara</t>
  </si>
  <si>
    <t>Czas (min)</t>
  </si>
  <si>
    <t>Czas startu</t>
  </si>
  <si>
    <t>Rok</t>
  </si>
  <si>
    <t>Kat</t>
  </si>
  <si>
    <t>#</t>
  </si>
  <si>
    <t>Lp.</t>
  </si>
  <si>
    <t>Trasa: TR150</t>
  </si>
  <si>
    <t>Lista wyników wg. tras.</t>
  </si>
  <si>
    <t>#106</t>
  </si>
  <si>
    <t>Jackowiak</t>
  </si>
  <si>
    <t>Ziółkowski</t>
  </si>
  <si>
    <t>#102</t>
  </si>
  <si>
    <t>#105</t>
  </si>
  <si>
    <t>#109</t>
  </si>
  <si>
    <t>Zająkała</t>
  </si>
  <si>
    <t>#101</t>
  </si>
  <si>
    <t>CZAS</t>
  </si>
  <si>
    <t>MIEJSCOWOŚĆ</t>
  </si>
  <si>
    <t>Swarzędz</t>
  </si>
  <si>
    <t>Pieczyński</t>
  </si>
  <si>
    <t>Poznań</t>
  </si>
  <si>
    <t>Kaczmarek</t>
  </si>
  <si>
    <t>OnSight</t>
  </si>
  <si>
    <t>Józefów</t>
  </si>
  <si>
    <t>Koszalin</t>
  </si>
  <si>
    <t>Tytus</t>
  </si>
  <si>
    <t>Kęsicki</t>
  </si>
  <si>
    <t>WRZASKUN</t>
  </si>
  <si>
    <t>Dąbrówka Wlkp.</t>
  </si>
  <si>
    <t>ptaszniki</t>
  </si>
  <si>
    <t>Zdezorientowane</t>
  </si>
  <si>
    <t>Ostaszkiewicz</t>
  </si>
  <si>
    <t>Pokora</t>
  </si>
  <si>
    <t>31BLT</t>
  </si>
  <si>
    <t>Dąbrowa Górnicza</t>
  </si>
  <si>
    <t>Lipka</t>
  </si>
  <si>
    <t>Głowno</t>
  </si>
  <si>
    <t>Brzeg Dolny</t>
  </si>
  <si>
    <t>Róża</t>
  </si>
  <si>
    <t>Uczestnik</t>
  </si>
  <si>
    <t>Suma</t>
  </si>
  <si>
    <t>Czas pokonania trasy</t>
  </si>
  <si>
    <t>Wynik</t>
  </si>
  <si>
    <t>ur</t>
  </si>
  <si>
    <t>godz.</t>
  </si>
  <si>
    <t>max</t>
  </si>
  <si>
    <t>liczba punktów wagowych</t>
  </si>
  <si>
    <t>Znak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</si>
  <si>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zcionka tekstu podstawowego"/>
        <family val="2"/>
        <charset val="238"/>
      </rPr>
      <t>T</t>
    </r>
  </si>
  <si>
    <t>startu</t>
  </si>
  <si>
    <t>mety</t>
  </si>
  <si>
    <t>(h)</t>
  </si>
  <si>
    <t>(min.)</t>
  </si>
  <si>
    <t>limit spóźnień</t>
  </si>
  <si>
    <t>v</t>
  </si>
  <si>
    <t>Bez natchnienia</t>
  </si>
  <si>
    <t>@</t>
  </si>
  <si>
    <t>Gdańsk</t>
  </si>
  <si>
    <t>BIKE NOW BEER LATER</t>
  </si>
  <si>
    <t>Pioruny</t>
  </si>
  <si>
    <t>nazwa</t>
  </si>
  <si>
    <t>PW</t>
  </si>
  <si>
    <t>miejsce</t>
  </si>
  <si>
    <t>LiszKor</t>
  </si>
  <si>
    <t>Rajd Hawran</t>
  </si>
  <si>
    <t>Ptaszniki</t>
  </si>
  <si>
    <t>Wounded Knee</t>
  </si>
  <si>
    <t>Silesia Adventure Sport</t>
  </si>
  <si>
    <t>Zdezorientowani MTBO Team</t>
  </si>
  <si>
    <t>Zimny</t>
  </si>
  <si>
    <t>EventyrTeam</t>
  </si>
  <si>
    <t>Mański</t>
  </si>
  <si>
    <t>Motorola Bike Team/Rajd Hawran</t>
  </si>
  <si>
    <t>PK65</t>
  </si>
  <si>
    <t>PK64</t>
  </si>
  <si>
    <t>PK63</t>
  </si>
  <si>
    <t>PK62</t>
  </si>
  <si>
    <t>PK61</t>
  </si>
  <si>
    <t>PK55</t>
  </si>
  <si>
    <t>PK54</t>
  </si>
  <si>
    <t>PK52</t>
  </si>
  <si>
    <t>PK46</t>
  </si>
  <si>
    <t>PK44</t>
  </si>
  <si>
    <t>PK43</t>
  </si>
  <si>
    <t>PK42</t>
  </si>
  <si>
    <t>PK41</t>
  </si>
  <si>
    <t>PK34</t>
  </si>
  <si>
    <t>PK33</t>
  </si>
  <si>
    <t>PK32</t>
  </si>
  <si>
    <t>PK31</t>
  </si>
  <si>
    <t>Drużyna</t>
  </si>
  <si>
    <t>Numer</t>
  </si>
  <si>
    <t>Miejsce Mężczyźni</t>
  </si>
  <si>
    <t>Miejsce Kobiety</t>
  </si>
  <si>
    <t>Miejsce open</t>
  </si>
  <si>
    <t>Liszkor</t>
  </si>
  <si>
    <t>L.p.</t>
  </si>
  <si>
    <t>Klub</t>
  </si>
  <si>
    <t>Rocznik</t>
  </si>
  <si>
    <t>Czas</t>
  </si>
  <si>
    <t>PK</t>
  </si>
  <si>
    <t>Komentarz</t>
  </si>
  <si>
    <t>Stowarzyszenie Team 360 stopni</t>
  </si>
  <si>
    <t>UKS Falenica</t>
  </si>
  <si>
    <t>PZU Sport Team</t>
  </si>
  <si>
    <t>NASZ BIKE Team</t>
  </si>
  <si>
    <t>SAnFi</t>
  </si>
  <si>
    <t>Kaseja</t>
  </si>
  <si>
    <t>Niezła Korba | KB ERGO</t>
  </si>
  <si>
    <t>Mróz</t>
  </si>
  <si>
    <t>Stowarzyszenie Team 360</t>
  </si>
  <si>
    <t>Jeziorski</t>
  </si>
  <si>
    <t>Stara Miłosna</t>
  </si>
  <si>
    <t>INDYWIDUALNIE MAZOWSZE</t>
  </si>
  <si>
    <t>Kwitowska</t>
  </si>
  <si>
    <t>Wiosenne 361</t>
  </si>
  <si>
    <t>Wiosenne 362</t>
  </si>
  <si>
    <t>Wiosenne 363</t>
  </si>
  <si>
    <t>Wiosenne 364</t>
  </si>
  <si>
    <t>Wiosenne 365</t>
  </si>
  <si>
    <t>Wiosenne 366</t>
  </si>
  <si>
    <t>Wiosenne 367</t>
  </si>
  <si>
    <t>Wiosenne 368</t>
  </si>
  <si>
    <t>Wiosenne 369</t>
  </si>
  <si>
    <t>Wiosenne 370</t>
  </si>
  <si>
    <t>Wiosenne 371</t>
  </si>
  <si>
    <t>Wiosenne 372</t>
  </si>
  <si>
    <t>Wiosenne 373</t>
  </si>
  <si>
    <t>Wiosenne 374</t>
  </si>
  <si>
    <t>Wiosenne 375</t>
  </si>
  <si>
    <t>Wiosenne 376</t>
  </si>
  <si>
    <t>Wiosenne 377</t>
  </si>
  <si>
    <t>TR200</t>
  </si>
  <si>
    <t>M-ce Open</t>
  </si>
  <si>
    <t>M-ce kat. M</t>
  </si>
  <si>
    <t>M-ce kat. K</t>
  </si>
  <si>
    <t>Nr</t>
  </si>
  <si>
    <t>Rok ur.</t>
  </si>
  <si>
    <t>Miejscowość</t>
  </si>
  <si>
    <t>pkt.</t>
  </si>
  <si>
    <t>BAZA</t>
  </si>
  <si>
    <t>Czas I pętli</t>
  </si>
  <si>
    <t>Czas II pętli</t>
  </si>
  <si>
    <t>UWAGI</t>
  </si>
  <si>
    <t>HARPAGAN</t>
  </si>
  <si>
    <t>Gdynia</t>
  </si>
  <si>
    <t>Sopot</t>
  </si>
  <si>
    <t>Ernest</t>
  </si>
  <si>
    <t>Kaiser</t>
  </si>
  <si>
    <t>Gorzów Wielkopolski</t>
  </si>
  <si>
    <t>Bojano</t>
  </si>
  <si>
    <t>Szadura</t>
  </si>
  <si>
    <t>Warsaw</t>
  </si>
  <si>
    <t>Elbląg</t>
  </si>
  <si>
    <t>Pęcice</t>
  </si>
  <si>
    <t>NORDA Active Team</t>
  </si>
  <si>
    <t>Chojnice</t>
  </si>
  <si>
    <t>Słupsk</t>
  </si>
  <si>
    <t>Rotmanka</t>
  </si>
  <si>
    <t>Pruszcz Gdański</t>
  </si>
  <si>
    <t>JAN</t>
  </si>
  <si>
    <t>SZUBERT</t>
  </si>
  <si>
    <t>GDAŃSK</t>
  </si>
  <si>
    <t>ŁYSE CHARTY TCZEWSKI KLUB ROW</t>
  </si>
  <si>
    <t>Gdansk</t>
  </si>
  <si>
    <t>Kolobrzeg</t>
  </si>
  <si>
    <t>Kosakowo</t>
  </si>
  <si>
    <t>GOROŃSKI</t>
  </si>
  <si>
    <t>WARSZAWA</t>
  </si>
  <si>
    <t>T-MobileCycling Team</t>
  </si>
  <si>
    <t>Lepszy Gdańsk</t>
  </si>
  <si>
    <t>Kwidzyn</t>
  </si>
  <si>
    <t>WOJCIECH</t>
  </si>
  <si>
    <t>KRYSZEWSKI</t>
  </si>
  <si>
    <t>KOLECZKOWO</t>
  </si>
  <si>
    <t>ELŻBIETA</t>
  </si>
  <si>
    <t>NOWACKA</t>
  </si>
  <si>
    <t>KOSZALIN</t>
  </si>
  <si>
    <t>Maciej.</t>
  </si>
  <si>
    <t>Dwóch Takich</t>
  </si>
  <si>
    <t>Hala</t>
  </si>
  <si>
    <t>Pawlewski</t>
  </si>
  <si>
    <t>KULKA</t>
  </si>
  <si>
    <t>TheEndOfTheRace</t>
  </si>
  <si>
    <t>Fiuta</t>
  </si>
  <si>
    <t>Pszczółki</t>
  </si>
  <si>
    <t>Ostrowski</t>
  </si>
  <si>
    <t>Ełk</t>
  </si>
  <si>
    <t>Matuszewski</t>
  </si>
  <si>
    <t>Grzebieniak</t>
  </si>
  <si>
    <t>Pruszków</t>
  </si>
  <si>
    <t>Roszak</t>
  </si>
  <si>
    <t>PRUSZKÓW</t>
  </si>
  <si>
    <t>TR100</t>
  </si>
  <si>
    <t>M-ce kat.M</t>
  </si>
  <si>
    <t>KS Hades Poznań</t>
  </si>
  <si>
    <t>Borowo</t>
  </si>
  <si>
    <t>Tomasz.</t>
  </si>
  <si>
    <t>Jarocki</t>
  </si>
  <si>
    <t>Kościerzyna</t>
  </si>
  <si>
    <t>Solec Kujawski</t>
  </si>
  <si>
    <t>Reda</t>
  </si>
  <si>
    <t>Stawiguda</t>
  </si>
  <si>
    <t>Toruń</t>
  </si>
  <si>
    <t>Niestępowo</t>
  </si>
  <si>
    <t>Rumia</t>
  </si>
  <si>
    <t>Padzik</t>
  </si>
  <si>
    <t>TAG!</t>
  </si>
  <si>
    <t>Wołodźko</t>
  </si>
  <si>
    <t>Gronity</t>
  </si>
  <si>
    <t>Trętowski</t>
  </si>
  <si>
    <t>ORIENTUŚ/SNGWILDDUCKS</t>
  </si>
  <si>
    <t>Szakale Bałut Łódź</t>
  </si>
  <si>
    <t>KTG Neptun</t>
  </si>
  <si>
    <t>Lisek</t>
  </si>
  <si>
    <t>Mikołajczak</t>
  </si>
  <si>
    <t>Czapielsk</t>
  </si>
  <si>
    <t>Piechowski</t>
  </si>
  <si>
    <t>Rusztecki</t>
  </si>
  <si>
    <t>Dzikie Świnie</t>
  </si>
  <si>
    <t>Zakolski</t>
  </si>
  <si>
    <t>Krzeptowska</t>
  </si>
  <si>
    <t>adrian</t>
  </si>
  <si>
    <t>dworski</t>
  </si>
  <si>
    <t>Krzeptowski</t>
  </si>
  <si>
    <t>Wawro</t>
  </si>
  <si>
    <t>Dobra</t>
  </si>
  <si>
    <t>Otolski</t>
  </si>
  <si>
    <t>Łąg</t>
  </si>
  <si>
    <t>Wybranowski</t>
  </si>
  <si>
    <t>Jola</t>
  </si>
  <si>
    <t>Krzemiński</t>
  </si>
  <si>
    <t>Lufthansa Systems Poland</t>
  </si>
  <si>
    <t>Szymczakowski</t>
  </si>
  <si>
    <t>Tafelski</t>
  </si>
  <si>
    <t>Gryź Poduchę</t>
  </si>
  <si>
    <t>Kaczmarski</t>
  </si>
  <si>
    <t>OMIECZYŃSKI</t>
  </si>
  <si>
    <t>NADOLNY</t>
  </si>
  <si>
    <t>aleksander</t>
  </si>
  <si>
    <t>rynkiewicz</t>
  </si>
  <si>
    <t>Beiger</t>
  </si>
  <si>
    <t>Bąkowo</t>
  </si>
  <si>
    <t>Sarnia Rowery</t>
  </si>
  <si>
    <t>Roszman</t>
  </si>
  <si>
    <t>Orle</t>
  </si>
  <si>
    <t>Ślimaki</t>
  </si>
  <si>
    <t>Slimaki</t>
  </si>
  <si>
    <t>Łepek</t>
  </si>
  <si>
    <t>Białk</t>
  </si>
  <si>
    <t>Przyłucki</t>
  </si>
  <si>
    <t>Pruszkowski</t>
  </si>
  <si>
    <t>Białous</t>
  </si>
  <si>
    <t>Chrościcki</t>
  </si>
  <si>
    <t>Grąz</t>
  </si>
  <si>
    <t>Maziarz</t>
  </si>
  <si>
    <t>Araminowicz</t>
  </si>
  <si>
    <t>AKK GDAKK</t>
  </si>
  <si>
    <t>Jakub Krzysztof</t>
  </si>
  <si>
    <t>Girjat</t>
  </si>
  <si>
    <t>Gryźć poduchę</t>
  </si>
  <si>
    <t>Malbork</t>
  </si>
  <si>
    <t>Lębork</t>
  </si>
  <si>
    <t>Szweje</t>
  </si>
  <si>
    <t>Winiarski</t>
  </si>
  <si>
    <t>Synakowska</t>
  </si>
  <si>
    <t>Kamilla</t>
  </si>
  <si>
    <t>Worotyńska</t>
  </si>
  <si>
    <t>Sasino</t>
  </si>
  <si>
    <t>Kartuzy</t>
  </si>
  <si>
    <t>Ulicki</t>
  </si>
  <si>
    <t>Edyta Barbara</t>
  </si>
  <si>
    <t>Janulewicz</t>
  </si>
  <si>
    <t>Szczechura</t>
  </si>
  <si>
    <t>SZCZECHURA TIM</t>
  </si>
  <si>
    <t>Krzyżanowski</t>
  </si>
  <si>
    <t>Gracja</t>
  </si>
  <si>
    <t>Czerniewska</t>
  </si>
  <si>
    <t>Szybka Lanca Team</t>
  </si>
  <si>
    <t>TOMASZEWSKI</t>
  </si>
  <si>
    <t>przemysław</t>
  </si>
  <si>
    <t>mikołajczyk</t>
  </si>
  <si>
    <t>bysewo team</t>
  </si>
  <si>
    <t>MAREK</t>
  </si>
  <si>
    <t>BENASIEWICZ</t>
  </si>
  <si>
    <t>GDYNIA</t>
  </si>
  <si>
    <t>Stojące Wentyle</t>
  </si>
  <si>
    <t>Rydygier</t>
  </si>
  <si>
    <t>Masłowo</t>
  </si>
  <si>
    <t>Rawicz</t>
  </si>
  <si>
    <t>Świtoń</t>
  </si>
  <si>
    <t>Ostrzeszów</t>
  </si>
  <si>
    <t>Maciejewska</t>
  </si>
  <si>
    <t>Ostrów Wielkopolski</t>
  </si>
  <si>
    <t>Janiszewski</t>
  </si>
  <si>
    <t>Gorzów Wlkp.</t>
  </si>
  <si>
    <t>EPO</t>
  </si>
  <si>
    <t>AlgorytmHicksaTeam</t>
  </si>
  <si>
    <t>Masa</t>
  </si>
  <si>
    <t>Big Yellow Foot Adventure Team</t>
  </si>
  <si>
    <t>Kotłowski</t>
  </si>
  <si>
    <t>BigYellowFoot Adventure Team</t>
  </si>
  <si>
    <t>Radzieńska</t>
  </si>
  <si>
    <t>Eugeniusz</t>
  </si>
  <si>
    <t>Szłyk</t>
  </si>
  <si>
    <t>NKL</t>
  </si>
  <si>
    <t>SAILŻE</t>
  </si>
  <si>
    <t>Turowski</t>
  </si>
  <si>
    <t>Kętrzyn</t>
  </si>
  <si>
    <t>H55 200</t>
  </si>
  <si>
    <t>Wysocka Sadło</t>
  </si>
  <si>
    <t>H55 100</t>
  </si>
  <si>
    <t>Gołuński</t>
  </si>
  <si>
    <t>TR150</t>
  </si>
  <si>
    <t>x</t>
  </si>
  <si>
    <t>Bolechowice</t>
  </si>
  <si>
    <t>Recykling przede wszystkim</t>
  </si>
  <si>
    <t>Kompania kolarzy</t>
  </si>
  <si>
    <t>Fabryka Grzebieni</t>
  </si>
  <si>
    <t>czas mety</t>
  </si>
  <si>
    <t>Kategoria</t>
  </si>
  <si>
    <t>Team</t>
  </si>
  <si>
    <t>Zenon</t>
  </si>
  <si>
    <t>Lulek</t>
  </si>
  <si>
    <t>Nawrot</t>
  </si>
  <si>
    <t>Śmietański</t>
  </si>
  <si>
    <t>M-ce Kobiety</t>
  </si>
  <si>
    <t>M-ce Mężczyźni</t>
  </si>
  <si>
    <t>nr</t>
  </si>
  <si>
    <t>Godzina mety</t>
  </si>
  <si>
    <t>GIGA</t>
  </si>
  <si>
    <t>GOŁĘBIEWSKI</t>
  </si>
  <si>
    <t>PIWAKOWSKI</t>
  </si>
  <si>
    <t>MIROWSKI</t>
  </si>
  <si>
    <t>SZAWDZIN</t>
  </si>
  <si>
    <t>ZARZYCKI</t>
  </si>
  <si>
    <t>WALENTOWSKI</t>
  </si>
  <si>
    <t>JAKUBEK</t>
  </si>
  <si>
    <t>BOBER</t>
  </si>
  <si>
    <t>Kobylnica</t>
  </si>
  <si>
    <t>Rajd Piachulec Orient</t>
  </si>
  <si>
    <t>CECUŁA</t>
  </si>
  <si>
    <t>WIECZOREK</t>
  </si>
  <si>
    <t>ASP</t>
  </si>
  <si>
    <t>Marki</t>
  </si>
  <si>
    <t>LISZKA</t>
  </si>
  <si>
    <t>RYCHLIK</t>
  </si>
  <si>
    <t>WESOŁOWSKI</t>
  </si>
  <si>
    <t>www.dimen.pl</t>
  </si>
  <si>
    <t>Oleśnica</t>
  </si>
  <si>
    <t>SÓJKA</t>
  </si>
  <si>
    <t>TRUSZKOWSKA</t>
  </si>
  <si>
    <t>ADAMCZYK</t>
  </si>
  <si>
    <t>NIKONOWICZ</t>
  </si>
  <si>
    <t>Światowid Małe Gacno</t>
  </si>
  <si>
    <t>Małe Gacno</t>
  </si>
  <si>
    <t>On-Sight</t>
  </si>
  <si>
    <t>HAJDUK</t>
  </si>
  <si>
    <t>BŁASZCZYK</t>
  </si>
  <si>
    <t>Chłopaki do wzięcia</t>
  </si>
  <si>
    <t>MŁYNARKIEWICZ</t>
  </si>
  <si>
    <t>IMMOTION TEAM Wrocław</t>
  </si>
  <si>
    <t>OGR</t>
  </si>
  <si>
    <t>SMEJDA</t>
  </si>
  <si>
    <t>SDM</t>
  </si>
  <si>
    <t>WOJCIECHOWSKI</t>
  </si>
  <si>
    <t>URBANIK-REDO</t>
  </si>
  <si>
    <t>REDO</t>
  </si>
  <si>
    <t>BO Wlkp</t>
  </si>
  <si>
    <t>Sompoliński</t>
  </si>
  <si>
    <t>Abramowicz</t>
  </si>
  <si>
    <t>Arkuszewski</t>
  </si>
  <si>
    <t>Urbaniak</t>
  </si>
  <si>
    <t>Prałat</t>
  </si>
  <si>
    <t>BO Wielkopolska</t>
  </si>
  <si>
    <t>ZALICZONO PK</t>
  </si>
  <si>
    <t>Zabierzów</t>
  </si>
  <si>
    <t>RW 200</t>
  </si>
  <si>
    <t>Gruziel-Słomka</t>
  </si>
  <si>
    <t>Hambor</t>
  </si>
  <si>
    <t>DNF</t>
  </si>
  <si>
    <t>Szalone naleśniki</t>
  </si>
  <si>
    <t>Koło Brzegu</t>
  </si>
  <si>
    <t>GERAPPA</t>
  </si>
  <si>
    <t>JMDekoratornia.pl</t>
  </si>
  <si>
    <t>OK!Sport Warszawa</t>
  </si>
  <si>
    <t>ZS</t>
  </si>
  <si>
    <t>START</t>
  </si>
  <si>
    <t>BRUDŁO</t>
  </si>
  <si>
    <t>BUCIAK</t>
  </si>
  <si>
    <t>RADOSŁAW</t>
  </si>
  <si>
    <t>SADOWSKI</t>
  </si>
  <si>
    <t>ANDRZEJ</t>
  </si>
  <si>
    <t>WIKTOROWSKI</t>
  </si>
  <si>
    <t>CZECZOTT</t>
  </si>
  <si>
    <t>RYGALSKI</t>
  </si>
  <si>
    <t>BELICA</t>
  </si>
  <si>
    <t>ROBERT</t>
  </si>
  <si>
    <t>BASTER</t>
  </si>
  <si>
    <t>PACEK</t>
  </si>
  <si>
    <t>KAROLINA</t>
  </si>
  <si>
    <t>STEFAN</t>
  </si>
  <si>
    <t>STEFAŃSKI</t>
  </si>
  <si>
    <t>Hadyś</t>
  </si>
  <si>
    <t>Józef</t>
  </si>
  <si>
    <t>XIV RzK- wyniki- Trasa Fioletowa</t>
  </si>
  <si>
    <t>l.p.</t>
  </si>
  <si>
    <t>miejscowość</t>
  </si>
  <si>
    <t xml:space="preserve">Team </t>
  </si>
  <si>
    <t>ilość PK</t>
  </si>
  <si>
    <t>Pidżamersi</t>
  </si>
  <si>
    <t>Lasertechnika Team</t>
  </si>
  <si>
    <t>POLONICA</t>
  </si>
  <si>
    <t>XIV RzK</t>
  </si>
  <si>
    <t>liczba pkt.</t>
  </si>
  <si>
    <t>kara</t>
  </si>
  <si>
    <t>i</t>
  </si>
  <si>
    <t>Trasa</t>
  </si>
  <si>
    <t>R8</t>
  </si>
  <si>
    <t>Moskała</t>
  </si>
  <si>
    <t>Banach</t>
  </si>
  <si>
    <t>Skrynicki</t>
  </si>
  <si>
    <t>Złotnicki</t>
  </si>
  <si>
    <t>Eryk</t>
  </si>
  <si>
    <t>Siemion</t>
  </si>
  <si>
    <t>Kosa</t>
  </si>
  <si>
    <t>Bielak</t>
  </si>
  <si>
    <t>TR 130</t>
  </si>
  <si>
    <t>Miejsce OPEN</t>
  </si>
  <si>
    <t>Miejsce kat. K</t>
  </si>
  <si>
    <t>Nr startowy</t>
  </si>
  <si>
    <t xml:space="preserve">Nazwisko </t>
  </si>
  <si>
    <t>Płeć</t>
  </si>
  <si>
    <t>Kara*</t>
  </si>
  <si>
    <t>Liczba PK</t>
  </si>
  <si>
    <t>Czas koncowy</t>
  </si>
  <si>
    <t>A6</t>
  </si>
  <si>
    <t>A21</t>
  </si>
  <si>
    <t>A61</t>
  </si>
  <si>
    <t>A7</t>
  </si>
  <si>
    <t>Polska</t>
  </si>
  <si>
    <t>A63</t>
  </si>
  <si>
    <t>A58</t>
  </si>
  <si>
    <t>A70</t>
  </si>
  <si>
    <t>A71</t>
  </si>
  <si>
    <t>WISŁA 1200</t>
  </si>
  <si>
    <t>A41</t>
  </si>
  <si>
    <t>A43</t>
  </si>
  <si>
    <t>A56</t>
  </si>
  <si>
    <t>A66</t>
  </si>
  <si>
    <t>A44</t>
  </si>
  <si>
    <t>A62</t>
  </si>
  <si>
    <t>A50</t>
  </si>
  <si>
    <t>Kozienice</t>
  </si>
  <si>
    <t>A1</t>
  </si>
  <si>
    <t>A55</t>
  </si>
  <si>
    <t>A40</t>
  </si>
  <si>
    <t>A48</t>
  </si>
  <si>
    <t>A47</t>
  </si>
  <si>
    <t>A38</t>
  </si>
  <si>
    <t>A16</t>
  </si>
  <si>
    <t>A36</t>
  </si>
  <si>
    <t>Poland</t>
  </si>
  <si>
    <t>A67</t>
  </si>
  <si>
    <t>A45</t>
  </si>
  <si>
    <t>Centrum Rowerowe Olsztyn</t>
  </si>
  <si>
    <t>A59</t>
  </si>
  <si>
    <t>A69</t>
  </si>
  <si>
    <t>A75</t>
  </si>
  <si>
    <t>A29</t>
  </si>
  <si>
    <t>A30</t>
  </si>
  <si>
    <t>A51</t>
  </si>
  <si>
    <t>A54</t>
  </si>
  <si>
    <t>A31</t>
  </si>
  <si>
    <t>A9</t>
  </si>
  <si>
    <t>12:12:46</t>
  </si>
  <si>
    <t>Inca Terror Squad</t>
  </si>
  <si>
    <t>A10</t>
  </si>
  <si>
    <t>A78</t>
  </si>
  <si>
    <t>A42</t>
  </si>
  <si>
    <t>A76</t>
  </si>
  <si>
    <t>Mińkowski</t>
  </si>
  <si>
    <t>A2</t>
  </si>
  <si>
    <t>A3</t>
  </si>
  <si>
    <t>A53</t>
  </si>
  <si>
    <t>A46</t>
  </si>
  <si>
    <t>Ciski</t>
  </si>
  <si>
    <t>A74</t>
  </si>
  <si>
    <t>A49</t>
  </si>
  <si>
    <t>A72</t>
  </si>
  <si>
    <t>A17</t>
  </si>
  <si>
    <t>A5</t>
  </si>
  <si>
    <t>A33</t>
  </si>
  <si>
    <t>Wolszczak</t>
  </si>
  <si>
    <t>SKG</t>
  </si>
  <si>
    <t>A37</t>
  </si>
  <si>
    <t>A13</t>
  </si>
  <si>
    <t>A77</t>
  </si>
  <si>
    <t>A8</t>
  </si>
  <si>
    <t>A15</t>
  </si>
  <si>
    <t>A22</t>
  </si>
  <si>
    <t>A23</t>
  </si>
  <si>
    <t>A4</t>
  </si>
  <si>
    <t>A52</t>
  </si>
  <si>
    <t>A68</t>
  </si>
  <si>
    <t>A18</t>
  </si>
  <si>
    <t>Kwirynów</t>
  </si>
  <si>
    <t>A19</t>
  </si>
  <si>
    <t>IBOX MTB Team</t>
  </si>
  <si>
    <t>A73</t>
  </si>
  <si>
    <t>Rychcik</t>
  </si>
  <si>
    <t>Wójtowo</t>
  </si>
  <si>
    <t>A12</t>
  </si>
  <si>
    <t>Przyjemna jazda rowerem od świtu do zmroku</t>
  </si>
  <si>
    <t>A39</t>
  </si>
  <si>
    <t>Skrzęta</t>
  </si>
  <si>
    <t>A64</t>
  </si>
  <si>
    <t>Jarczewski</t>
  </si>
  <si>
    <t>Włoszczyzna</t>
  </si>
  <si>
    <t>A65</t>
  </si>
  <si>
    <t>Szaryński</t>
  </si>
  <si>
    <t>1.</t>
  </si>
  <si>
    <t>2.</t>
  </si>
  <si>
    <t>3.</t>
  </si>
  <si>
    <t>4.</t>
  </si>
  <si>
    <t>5.</t>
  </si>
  <si>
    <t>6.</t>
  </si>
  <si>
    <t>PP</t>
  </si>
  <si>
    <t>Kołobrzeg</t>
  </si>
  <si>
    <t>Rudy Kot</t>
  </si>
  <si>
    <t>Zielona Góra</t>
  </si>
  <si>
    <t>PK30</t>
  </si>
  <si>
    <t>PK29</t>
  </si>
  <si>
    <t>PK28</t>
  </si>
  <si>
    <t>Meta</t>
  </si>
  <si>
    <t>#309</t>
  </si>
  <si>
    <t>Wawrzyn</t>
  </si>
  <si>
    <t>Pola</t>
  </si>
  <si>
    <t>8.</t>
  </si>
  <si>
    <t>9.</t>
  </si>
  <si>
    <t>10.</t>
  </si>
  <si>
    <t>11.</t>
  </si>
  <si>
    <t>12.</t>
  </si>
  <si>
    <t>13.</t>
  </si>
  <si>
    <t>Domżalski</t>
  </si>
  <si>
    <t>Komorów</t>
  </si>
  <si>
    <t>Żabia Wola</t>
  </si>
  <si>
    <t>PROKOP</t>
  </si>
  <si>
    <t>STASZEWSKI</t>
  </si>
  <si>
    <t>Aktywne dziki</t>
  </si>
  <si>
    <t>NOWIŃSKA</t>
  </si>
  <si>
    <t>SPeCe</t>
  </si>
  <si>
    <t>Tarnów Opolski</t>
  </si>
  <si>
    <t>DumboJet</t>
  </si>
  <si>
    <t>DOBOSZ</t>
  </si>
  <si>
    <t>JONAS</t>
  </si>
  <si>
    <t>ŻELASKO</t>
  </si>
  <si>
    <t>WAWEL Kraków</t>
  </si>
  <si>
    <t>Aktywny Ćmińsk</t>
  </si>
  <si>
    <t>KOT</t>
  </si>
  <si>
    <t>Niepołomice</t>
  </si>
  <si>
    <t>KTR BikeOrient / IT Orient</t>
  </si>
  <si>
    <t>Masłów</t>
  </si>
  <si>
    <t>Motyla Noga</t>
  </si>
  <si>
    <t>LULEK</t>
  </si>
  <si>
    <t>PK - kara czasowa</t>
  </si>
  <si>
    <t>PK kara</t>
  </si>
  <si>
    <t>Kwitowski</t>
  </si>
  <si>
    <t>Niessner</t>
  </si>
  <si>
    <t>Dobosz</t>
  </si>
  <si>
    <t>Aksamit</t>
  </si>
  <si>
    <t>Milczarek</t>
  </si>
  <si>
    <t>Prokop</t>
  </si>
  <si>
    <t>Herbuś</t>
  </si>
  <si>
    <t>Siudak</t>
  </si>
  <si>
    <t>BSK Miód Kozacki</t>
  </si>
  <si>
    <t>IMMotion Team</t>
  </si>
  <si>
    <t>SZYPLIŃSKI</t>
  </si>
  <si>
    <t>BANASZKIEWICZ</t>
  </si>
  <si>
    <t>Ranking</t>
  </si>
  <si>
    <t>Karta</t>
  </si>
  <si>
    <t>Czas na trasie</t>
  </si>
  <si>
    <t>Godzina Mety</t>
  </si>
  <si>
    <t>Open</t>
  </si>
  <si>
    <t>Punkty konktrolne</t>
  </si>
  <si>
    <t>24.</t>
  </si>
  <si>
    <t>27.</t>
  </si>
  <si>
    <t>Wieliczka</t>
  </si>
  <si>
    <t>23.</t>
  </si>
  <si>
    <t>Flis</t>
  </si>
  <si>
    <t>22.</t>
  </si>
  <si>
    <t>21.</t>
  </si>
  <si>
    <t>Gołcza</t>
  </si>
  <si>
    <t>20.</t>
  </si>
  <si>
    <t>Omega-Miechów</t>
  </si>
  <si>
    <t>Miechów</t>
  </si>
  <si>
    <t>19.</t>
  </si>
  <si>
    <t>18.</t>
  </si>
  <si>
    <t>17.</t>
  </si>
  <si>
    <t>Szkoła Fechtunku Aramis</t>
  </si>
  <si>
    <t>16.</t>
  </si>
  <si>
    <t>15.</t>
  </si>
  <si>
    <t>14.</t>
  </si>
  <si>
    <t>Arsbona</t>
  </si>
  <si>
    <t>Żory</t>
  </si>
  <si>
    <t>Midlifecrisis</t>
  </si>
  <si>
    <t>7.</t>
  </si>
  <si>
    <t>Więcek</t>
  </si>
  <si>
    <t>ile PK</t>
  </si>
  <si>
    <t>meta</t>
  </si>
  <si>
    <t>start</t>
  </si>
  <si>
    <t>Skąd</t>
  </si>
  <si>
    <t>Msc kat.</t>
  </si>
  <si>
    <t>Msc</t>
  </si>
  <si>
    <t>ŚWIĘTOKRZYSKA JATKA, Czarnocin 28.07.2018 r. - TR 130</t>
  </si>
  <si>
    <t>Dolny</t>
  </si>
  <si>
    <t>Luboń</t>
  </si>
  <si>
    <t>dm</t>
  </si>
  <si>
    <t>Łuszczewski</t>
  </si>
  <si>
    <t>Ludzie Jacka</t>
  </si>
  <si>
    <t>Błaszczk</t>
  </si>
  <si>
    <t>ŚJatka</t>
  </si>
  <si>
    <t>Szprotawa</t>
  </si>
  <si>
    <t>061</t>
  </si>
  <si>
    <t>050</t>
  </si>
  <si>
    <t>063</t>
  </si>
  <si>
    <t>053</t>
  </si>
  <si>
    <t>052</t>
  </si>
  <si>
    <t>066</t>
  </si>
  <si>
    <t>051</t>
  </si>
  <si>
    <t>065</t>
  </si>
  <si>
    <t>059</t>
  </si>
  <si>
    <t>054</t>
  </si>
  <si>
    <t>055</t>
  </si>
  <si>
    <t>062</t>
  </si>
  <si>
    <t>056</t>
  </si>
  <si>
    <t>067</t>
  </si>
  <si>
    <t>069</t>
  </si>
  <si>
    <t>060</t>
  </si>
  <si>
    <t>058</t>
  </si>
  <si>
    <t>057</t>
  </si>
  <si>
    <t>Czas całkowity</t>
  </si>
  <si>
    <t>Godzina startu</t>
  </si>
  <si>
    <t>Ilość PK</t>
  </si>
  <si>
    <t>Data urodzenia</t>
  </si>
  <si>
    <t>WYNIKI KOŃCOWE</t>
  </si>
  <si>
    <t>Katowice</t>
  </si>
  <si>
    <t>CZPTychy.pl</t>
  </si>
  <si>
    <t>Matuszczyk</t>
  </si>
  <si>
    <t>Krzeszowice</t>
  </si>
  <si>
    <t>Hard Bike Tęcza Tenczynek</t>
  </si>
  <si>
    <t>Wiktorowicz</t>
  </si>
  <si>
    <t>Rybnik</t>
  </si>
  <si>
    <t>Gliwice</t>
  </si>
  <si>
    <t>Pronczuk</t>
  </si>
  <si>
    <t>Zabrze</t>
  </si>
  <si>
    <t>Opole</t>
  </si>
  <si>
    <t>Lisia Góra</t>
  </si>
  <si>
    <t>Marklowice Górne</t>
  </si>
  <si>
    <t>InO SCI</t>
  </si>
  <si>
    <t>Marszałek</t>
  </si>
  <si>
    <t>Chorzów</t>
  </si>
  <si>
    <t>Sopora</t>
  </si>
  <si>
    <t>Weronika</t>
  </si>
  <si>
    <t>Biała</t>
  </si>
  <si>
    <t>Kara2 za Min</t>
  </si>
  <si>
    <t>Limit kara2</t>
  </si>
  <si>
    <t>Kara za Min</t>
  </si>
  <si>
    <t>Limit NKL min</t>
  </si>
  <si>
    <t>Limit Czasu min</t>
  </si>
  <si>
    <t>czas_wpisac</t>
  </si>
  <si>
    <t>90 x</t>
  </si>
  <si>
    <t>80 x</t>
  </si>
  <si>
    <t>70 x</t>
  </si>
  <si>
    <t xml:space="preserve">60 x </t>
  </si>
  <si>
    <t>50 x</t>
  </si>
  <si>
    <t>40 x</t>
  </si>
  <si>
    <t xml:space="preserve">30 x </t>
  </si>
  <si>
    <t>20 x</t>
  </si>
  <si>
    <t>10x</t>
  </si>
  <si>
    <t>PK final</t>
  </si>
  <si>
    <t>czas_final_wyliczany</t>
  </si>
  <si>
    <t>Miejscowosc</t>
  </si>
  <si>
    <t>Druzyna</t>
  </si>
  <si>
    <t>Plec</t>
  </si>
  <si>
    <t>imie</t>
  </si>
  <si>
    <t>Miesce X</t>
  </si>
  <si>
    <t xml:space="preserve">Miejsce M </t>
  </si>
  <si>
    <t xml:space="preserve">Miejsce K </t>
  </si>
  <si>
    <t>Wartość</t>
  </si>
  <si>
    <t>Zmienne</t>
  </si>
  <si>
    <t>KoRnO</t>
  </si>
  <si>
    <t>Sambor</t>
  </si>
  <si>
    <t>Kobiety</t>
  </si>
  <si>
    <t>Kujawa</t>
  </si>
  <si>
    <t>DQ</t>
  </si>
  <si>
    <t>Szewczyk</t>
  </si>
  <si>
    <t>Zagożdżon</t>
  </si>
  <si>
    <t>Radzki</t>
  </si>
  <si>
    <t>Namiotko</t>
  </si>
  <si>
    <t>Piekarski</t>
  </si>
  <si>
    <t>Punkty kontrolne</t>
  </si>
  <si>
    <t>Numer startowy</t>
  </si>
  <si>
    <t>Mężczyźni</t>
  </si>
  <si>
    <t>1984</t>
  </si>
  <si>
    <t>1980</t>
  </si>
  <si>
    <t>1991</t>
  </si>
  <si>
    <t>1985</t>
  </si>
  <si>
    <t>1986</t>
  </si>
  <si>
    <t>1967</t>
  </si>
  <si>
    <t>1970</t>
  </si>
  <si>
    <t>1978</t>
  </si>
  <si>
    <t>1965</t>
  </si>
  <si>
    <t>1975</t>
  </si>
  <si>
    <t>1966</t>
  </si>
  <si>
    <t>1973</t>
  </si>
  <si>
    <t>1982</t>
  </si>
  <si>
    <t>1963</t>
  </si>
  <si>
    <t>1964</t>
  </si>
  <si>
    <t>1988</t>
  </si>
  <si>
    <t>1979</t>
  </si>
  <si>
    <t>Mierzwa</t>
  </si>
  <si>
    <t>1954</t>
  </si>
  <si>
    <t>Imie</t>
  </si>
  <si>
    <t>Ilość punktów</t>
  </si>
  <si>
    <t>Czas uczestnika</t>
  </si>
  <si>
    <t>Godzina Ukończenia</t>
  </si>
  <si>
    <t>LP</t>
  </si>
  <si>
    <t>D</t>
  </si>
  <si>
    <t>ZPP</t>
  </si>
  <si>
    <t>Wróblewski</t>
  </si>
  <si>
    <t>Lukstorpeda</t>
  </si>
  <si>
    <t>punkty kontrolne</t>
  </si>
  <si>
    <t>team</t>
  </si>
  <si>
    <t>XV RAJD Z KOMPASEM- WYNIKI TR100 FIOLETOWA</t>
  </si>
  <si>
    <t>XV RzK</t>
  </si>
  <si>
    <t>Otwock</t>
  </si>
  <si>
    <t xml:space="preserve">M </t>
  </si>
  <si>
    <t>Jakubowski</t>
  </si>
  <si>
    <t>R100</t>
  </si>
  <si>
    <t>Wojdat</t>
  </si>
  <si>
    <t>1977</t>
  </si>
  <si>
    <t>2010</t>
  </si>
  <si>
    <t>2007</t>
  </si>
  <si>
    <t>1983</t>
  </si>
  <si>
    <t>Nowakowski</t>
  </si>
  <si>
    <t>1981</t>
  </si>
  <si>
    <t>1971</t>
  </si>
  <si>
    <t>Posiadała</t>
  </si>
  <si>
    <t>1996</t>
  </si>
  <si>
    <t>Tłuszcz</t>
  </si>
  <si>
    <t>1972</t>
  </si>
  <si>
    <t>1990</t>
  </si>
  <si>
    <t>1987</t>
  </si>
  <si>
    <t>liczba PK</t>
  </si>
  <si>
    <t>Liczyrzepa Zima</t>
  </si>
  <si>
    <t>TRASA</t>
  </si>
  <si>
    <t>MOSSOCZY</t>
  </si>
  <si>
    <t>KONOPIŃSKI</t>
  </si>
  <si>
    <t>CZARNY</t>
  </si>
  <si>
    <t>OSTASZKIEWICZ</t>
  </si>
  <si>
    <t>POKORA</t>
  </si>
  <si>
    <t>NIEDUZIAK</t>
  </si>
  <si>
    <t>MAŁODOBRY</t>
  </si>
  <si>
    <t>CIOSEK</t>
  </si>
  <si>
    <t>CHMURA</t>
  </si>
  <si>
    <t>BEDNARZ</t>
  </si>
  <si>
    <t>Tarnobrzeg</t>
  </si>
  <si>
    <t>DZIUBKA</t>
  </si>
  <si>
    <t>Golkowice</t>
  </si>
  <si>
    <t>WYWIAŁ</t>
  </si>
  <si>
    <t>Żerkowice</t>
  </si>
  <si>
    <t>MAŁECKI</t>
  </si>
  <si>
    <t>Jawiszowice</t>
  </si>
  <si>
    <t>KTR BikeOrient / ITOrient</t>
  </si>
  <si>
    <t>Bez Skorka Team</t>
  </si>
  <si>
    <t>Apply Poland</t>
  </si>
  <si>
    <t>K.S. Kandahar</t>
  </si>
  <si>
    <t>open</t>
  </si>
  <si>
    <t>Chmura</t>
  </si>
  <si>
    <t>Bednarz</t>
  </si>
  <si>
    <t>Dziubka</t>
  </si>
  <si>
    <t>Wywiał</t>
  </si>
  <si>
    <t>Małecki</t>
  </si>
  <si>
    <t>urodzony</t>
  </si>
  <si>
    <t>Nazwa zespołu</t>
  </si>
  <si>
    <t>Nr start</t>
  </si>
  <si>
    <t>Trasa rowerowa 100 km</t>
  </si>
  <si>
    <t>Roweria / Nietoperze</t>
  </si>
  <si>
    <t>urodzona</t>
  </si>
  <si>
    <t>Szczepaniak</t>
  </si>
  <si>
    <t>Kwidziński</t>
  </si>
  <si>
    <t>Purtki</t>
  </si>
  <si>
    <t>Butny</t>
  </si>
  <si>
    <t xml:space="preserve">Team360 </t>
  </si>
  <si>
    <t>Trezado Biketires.pl</t>
  </si>
  <si>
    <t>STOPA</t>
  </si>
  <si>
    <t>,</t>
  </si>
  <si>
    <t>ZTF</t>
  </si>
  <si>
    <t>Grupa Rowerowa Lipka 2</t>
  </si>
  <si>
    <t>...</t>
  </si>
  <si>
    <t>Maximum Optimal Power Distribution One Man Team</t>
  </si>
  <si>
    <t>Road to Nowhere</t>
  </si>
  <si>
    <t>Aga</t>
  </si>
  <si>
    <t>Sontowski</t>
  </si>
  <si>
    <t>Szymanek</t>
  </si>
  <si>
    <t>Szago</t>
  </si>
  <si>
    <t>STĄPEL</t>
  </si>
  <si>
    <t>Imielin</t>
  </si>
  <si>
    <t>Stąpel</t>
  </si>
  <si>
    <t>* błędnie podbity PK 31 (zamiast niego podbity PK 29, którego nie było na trasie TR 130)</t>
  </si>
  <si>
    <t>Szymski</t>
  </si>
  <si>
    <t>Bardzik</t>
  </si>
  <si>
    <t>Ela</t>
  </si>
  <si>
    <t>Nanek</t>
  </si>
  <si>
    <t>*</t>
  </si>
  <si>
    <t>Stawiarski</t>
  </si>
  <si>
    <t>Balicki</t>
  </si>
  <si>
    <t>Janerka</t>
  </si>
  <si>
    <t>Pabich</t>
  </si>
  <si>
    <t>wynik</t>
  </si>
  <si>
    <t>Ile PK</t>
  </si>
  <si>
    <t>rok urodzenia</t>
  </si>
  <si>
    <t>Msc płeć</t>
  </si>
  <si>
    <t>Msc open</t>
  </si>
  <si>
    <t>JURAJSKA JATKA 2018 - WŁODOWICE, 06.10 - TR 130</t>
  </si>
  <si>
    <t>JJatka</t>
  </si>
  <si>
    <t>Wojtyra</t>
  </si>
  <si>
    <t>Niebielski</t>
  </si>
  <si>
    <t>2018-11-06 Wyniki oficjalne</t>
  </si>
  <si>
    <t>Brak karty SI</t>
  </si>
  <si>
    <t xml:space="preserve">Musielski </t>
  </si>
  <si>
    <t xml:space="preserve">Szymkun </t>
  </si>
  <si>
    <t>JW 4808</t>
  </si>
  <si>
    <t>Gołdap</t>
  </si>
  <si>
    <t xml:space="preserve">Nawrocki </t>
  </si>
  <si>
    <t>BAC Logistic Team</t>
  </si>
  <si>
    <t xml:space="preserve">Chrześciański </t>
  </si>
  <si>
    <t>Brak mety</t>
  </si>
  <si>
    <t>Venska</t>
  </si>
  <si>
    <t>Milewski</t>
  </si>
  <si>
    <t>Hylmet</t>
  </si>
  <si>
    <t>Tuchola</t>
  </si>
  <si>
    <t>Figiel</t>
  </si>
  <si>
    <t>Nurzyński</t>
  </si>
  <si>
    <t>MOPI.TEAM</t>
  </si>
  <si>
    <t>GĘBAROWSKI</t>
  </si>
  <si>
    <t>Strzelające korby</t>
  </si>
  <si>
    <t>Filbrandt</t>
  </si>
  <si>
    <t>Sroka</t>
  </si>
  <si>
    <t>Klinika Triathlonu / Pędzące żółwie</t>
  </si>
  <si>
    <t>Koczwara</t>
  </si>
  <si>
    <t>Pędzące Żółwie</t>
  </si>
  <si>
    <t>Lewandowska</t>
  </si>
  <si>
    <t>Drzewce</t>
  </si>
  <si>
    <t>Lewandowski</t>
  </si>
  <si>
    <t>Piotr Jacek</t>
  </si>
  <si>
    <t>Włodarczyk</t>
  </si>
  <si>
    <t>Grzegorz Jakub</t>
  </si>
  <si>
    <t>Michalski</t>
  </si>
  <si>
    <t>Kraska</t>
  </si>
  <si>
    <t>Kraska-Lewandowska</t>
  </si>
  <si>
    <t>Indywidualny</t>
  </si>
  <si>
    <t>Barnik</t>
  </si>
  <si>
    <t>M&amp;M</t>
  </si>
  <si>
    <t>KKB Team</t>
  </si>
  <si>
    <t>Stojące wnetyle</t>
  </si>
  <si>
    <t>Piekaraki</t>
  </si>
  <si>
    <t>Brak</t>
  </si>
  <si>
    <t>Borek</t>
  </si>
  <si>
    <t>GetResponse</t>
  </si>
  <si>
    <t>Kubiś</t>
  </si>
  <si>
    <t>PEKABEX</t>
  </si>
  <si>
    <t>Młodzieszyn</t>
  </si>
  <si>
    <t>Skowyra</t>
  </si>
  <si>
    <t>Sosin</t>
  </si>
  <si>
    <t>Michniewicz</t>
  </si>
  <si>
    <t>Gang muminka</t>
  </si>
  <si>
    <t>szweje</t>
  </si>
  <si>
    <t>Ostrów</t>
  </si>
  <si>
    <t>nie</t>
  </si>
  <si>
    <t>Debiutanci</t>
  </si>
  <si>
    <t>Lubawa</t>
  </si>
  <si>
    <t>Kasprzycki</t>
  </si>
  <si>
    <t>Byszwałd</t>
  </si>
  <si>
    <t>Zdobylak</t>
  </si>
  <si>
    <t>Kalisz</t>
  </si>
  <si>
    <t>Winnicki</t>
  </si>
  <si>
    <t>No club</t>
  </si>
  <si>
    <t>Amberlamp</t>
  </si>
  <si>
    <t>Zielonka</t>
  </si>
  <si>
    <t>Tymon</t>
  </si>
  <si>
    <t>Pub na Czystej</t>
  </si>
  <si>
    <t>Kowalak</t>
  </si>
  <si>
    <t>ArkaSasino</t>
  </si>
  <si>
    <t>Worotyński</t>
  </si>
  <si>
    <t>Malwina Wypych</t>
  </si>
  <si>
    <t>Malwina Katarzyna</t>
  </si>
  <si>
    <t>Wypych</t>
  </si>
  <si>
    <t>Dariusz Westfal</t>
  </si>
  <si>
    <t>Zelewo</t>
  </si>
  <si>
    <t>Westfal</t>
  </si>
  <si>
    <t>House&amp;Property</t>
  </si>
  <si>
    <t>Biegający Tczew</t>
  </si>
  <si>
    <t>Tczew</t>
  </si>
  <si>
    <t>Jankowo Gdańskie</t>
  </si>
  <si>
    <t>Tymiński</t>
  </si>
  <si>
    <t>Archeo</t>
  </si>
  <si>
    <t>Bogusia</t>
  </si>
  <si>
    <t>Dansk</t>
  </si>
  <si>
    <t>Majrusz 73</t>
  </si>
  <si>
    <t>Rowerek</t>
  </si>
  <si>
    <t>Omieczyńska</t>
  </si>
  <si>
    <t>Obertyński</t>
  </si>
  <si>
    <t>ironteam3city</t>
  </si>
  <si>
    <t>Pięty Szalonego Gnoma i spółka</t>
  </si>
  <si>
    <t>Trzy Michały</t>
  </si>
  <si>
    <t>ETT Elbląg Triathlon Team</t>
  </si>
  <si>
    <t>Pijane Szprychy Katowice</t>
  </si>
  <si>
    <t>AmAm</t>
  </si>
  <si>
    <t>AM AM Team</t>
  </si>
  <si>
    <t>Babich</t>
  </si>
  <si>
    <t>Rowerem przez życie</t>
  </si>
  <si>
    <t>Katarzyna , Dorota</t>
  </si>
  <si>
    <t>Kolka</t>
  </si>
  <si>
    <t>Łukasz, Michał</t>
  </si>
  <si>
    <t>.</t>
  </si>
  <si>
    <t>Skurcze &amp; Zakwasy</t>
  </si>
  <si>
    <t>Mazurek</t>
  </si>
  <si>
    <t>Rokitnica</t>
  </si>
  <si>
    <t>Skurcze &amp; zakwasy</t>
  </si>
  <si>
    <t>Bieniek</t>
  </si>
  <si>
    <t>SKURCZE &amp; ZAKWASY</t>
  </si>
  <si>
    <t>Rutkowski</t>
  </si>
  <si>
    <t>Caramel Fox</t>
  </si>
  <si>
    <t>Skoneczny</t>
  </si>
  <si>
    <t>AiK</t>
  </si>
  <si>
    <t>Grzesik</t>
  </si>
  <si>
    <t>Kacprzyk</t>
  </si>
  <si>
    <t>Pączkowski</t>
  </si>
  <si>
    <t>Siwy&amp;Rudy&amp;Sopel&amp;Mongoose</t>
  </si>
  <si>
    <t>Sobieniak</t>
  </si>
  <si>
    <t>TEAMNOWINKA</t>
  </si>
  <si>
    <t>Nowinka</t>
  </si>
  <si>
    <t>siwy i rudy</t>
  </si>
  <si>
    <t>Konopski</t>
  </si>
  <si>
    <t>Eurobank</t>
  </si>
  <si>
    <t>Owsik</t>
  </si>
  <si>
    <t>FINES Lidzbark Warminski</t>
  </si>
  <si>
    <t>Jarandowo</t>
  </si>
  <si>
    <t>Rokicki</t>
  </si>
  <si>
    <t>free rider</t>
  </si>
  <si>
    <t>Ropel</t>
  </si>
  <si>
    <t>Norda Active Team</t>
  </si>
  <si>
    <t>Frymark</t>
  </si>
  <si>
    <t>1 STO w Gdyni</t>
  </si>
  <si>
    <t>Wejherowo</t>
  </si>
  <si>
    <t>Sebastian Jakub</t>
  </si>
  <si>
    <t>Ciszak</t>
  </si>
  <si>
    <t>ZZJ</t>
  </si>
  <si>
    <t>Bydgoszcztlen</t>
  </si>
  <si>
    <t>Binkowski</t>
  </si>
  <si>
    <t>J&amp;J</t>
  </si>
  <si>
    <t>Złotopole</t>
  </si>
  <si>
    <t>Kuczyński</t>
  </si>
  <si>
    <t>Milanówek</t>
  </si>
  <si>
    <t>Szyszlak</t>
  </si>
  <si>
    <t>Mrągowo</t>
  </si>
  <si>
    <t>Jędrzej</t>
  </si>
  <si>
    <t>Rosiek</t>
  </si>
  <si>
    <t>Groźny Albinos</t>
  </si>
  <si>
    <t>Bolszewo</t>
  </si>
  <si>
    <t>Durajewski</t>
  </si>
  <si>
    <t>Trolino</t>
  </si>
  <si>
    <t>Wojciuk</t>
  </si>
  <si>
    <t>Hamak na Bananach</t>
  </si>
  <si>
    <t>Bomber Team</t>
  </si>
  <si>
    <t>stAWek sKŁad</t>
  </si>
  <si>
    <t>STAWOWSKI</t>
  </si>
  <si>
    <t>Kozłowski</t>
  </si>
  <si>
    <t>-----</t>
  </si>
  <si>
    <t>Wesołego Szampana</t>
  </si>
  <si>
    <t>Springer</t>
  </si>
  <si>
    <t>Suszek</t>
  </si>
  <si>
    <t>M^3</t>
  </si>
  <si>
    <t>Wodtke</t>
  </si>
  <si>
    <t>3XM</t>
  </si>
  <si>
    <t>Pszczoliński</t>
  </si>
  <si>
    <t>Golofit</t>
  </si>
  <si>
    <t>Offroad</t>
  </si>
  <si>
    <t>Sławomir Wejher</t>
  </si>
  <si>
    <t>Dzierżążno</t>
  </si>
  <si>
    <t>Trener</t>
  </si>
  <si>
    <t>Florkiewicz</t>
  </si>
  <si>
    <t>Magic Team</t>
  </si>
  <si>
    <t>Turze</t>
  </si>
  <si>
    <t>Akwaryści</t>
  </si>
  <si>
    <t>15 Gołdapski Pułk Przeciwlotniczy</t>
  </si>
  <si>
    <t>KUNISZYK</t>
  </si>
  <si>
    <t>15 Goldapski Pulk Przeciwlotniczy</t>
  </si>
  <si>
    <t>Budnik</t>
  </si>
  <si>
    <t>KRPMS</t>
  </si>
  <si>
    <t>sekator</t>
  </si>
  <si>
    <t>UKS Orientuś/SNG Wildducks</t>
  </si>
  <si>
    <t>The Garden Shears</t>
  </si>
  <si>
    <t>Kuźnia Triathlonu</t>
  </si>
  <si>
    <t>Granica</t>
  </si>
  <si>
    <t>Dalasinski</t>
  </si>
  <si>
    <t>Siemano Bike Team</t>
  </si>
  <si>
    <t>Józefosław</t>
  </si>
  <si>
    <t>Tężycki</t>
  </si>
  <si>
    <t>Leniwce</t>
  </si>
  <si>
    <t>Zaginiony w akcji</t>
  </si>
  <si>
    <t>RR</t>
  </si>
  <si>
    <t>IncaTerrorSquad</t>
  </si>
  <si>
    <t>Kuliga</t>
  </si>
  <si>
    <t>bike now beer later</t>
  </si>
  <si>
    <t>Mańka</t>
  </si>
  <si>
    <t>olsztyn</t>
  </si>
  <si>
    <t>piotr</t>
  </si>
  <si>
    <t>orzoł</t>
  </si>
  <si>
    <t>KALISKA</t>
  </si>
  <si>
    <t>Burchard</t>
  </si>
  <si>
    <t>Cluj-Gdańsk Buna Ekipa</t>
  </si>
  <si>
    <t>Szymborski</t>
  </si>
  <si>
    <t>Cluj-Napoca</t>
  </si>
  <si>
    <t>Nicu</t>
  </si>
  <si>
    <t>Gheorghiu</t>
  </si>
  <si>
    <t>Mydlarski</t>
  </si>
  <si>
    <t>Zorientowani</t>
  </si>
  <si>
    <t>GreyWolf</t>
  </si>
  <si>
    <t>gdynia</t>
  </si>
  <si>
    <t>Uwagi</t>
  </si>
  <si>
    <r>
      <t xml:space="preserve">HARPAGAN-56 </t>
    </r>
    <r>
      <rPr>
        <b/>
        <sz val="20"/>
        <color theme="1"/>
        <rFont val="Britannic T OT"/>
        <family val="3"/>
      </rPr>
      <t>KWIDZYN 19-21.10.2018</t>
    </r>
  </si>
  <si>
    <t>Furman</t>
  </si>
  <si>
    <t>Żółta Zebra</t>
  </si>
  <si>
    <t>Wąchnicki</t>
  </si>
  <si>
    <t>ZTF / HARPAGAN</t>
  </si>
  <si>
    <t>KaroLTaam-Narty@Rower</t>
  </si>
  <si>
    <t>Żmigród</t>
  </si>
  <si>
    <t>karoltaam</t>
  </si>
  <si>
    <t>Niemarzyn</t>
  </si>
  <si>
    <t>Lublin</t>
  </si>
  <si>
    <t>Niziołek</t>
  </si>
  <si>
    <t>VENEZIA MTB</t>
  </si>
  <si>
    <t>Szulin</t>
  </si>
  <si>
    <t>NEXUS Team</t>
  </si>
  <si>
    <t>Glaas</t>
  </si>
  <si>
    <t>Suwałki</t>
  </si>
  <si>
    <t>Kilian</t>
  </si>
  <si>
    <t>!</t>
  </si>
  <si>
    <t>MAgdalena</t>
  </si>
  <si>
    <t>Niedbalski</t>
  </si>
  <si>
    <t>Plecke</t>
  </si>
  <si>
    <t>Agent PZU</t>
  </si>
  <si>
    <t>Browar Bytów</t>
  </si>
  <si>
    <t>Kalar</t>
  </si>
  <si>
    <t>Struchol</t>
  </si>
  <si>
    <t>Pekabex</t>
  </si>
  <si>
    <t>bss wrocław</t>
  </si>
  <si>
    <t>wrocław</t>
  </si>
  <si>
    <t>karol</t>
  </si>
  <si>
    <t>Dziki TNT team</t>
  </si>
  <si>
    <t>Pinczyn</t>
  </si>
  <si>
    <t>Horyzont</t>
  </si>
  <si>
    <t>Wilma</t>
  </si>
  <si>
    <t>Majka Team</t>
  </si>
  <si>
    <t>Trąbki Małe</t>
  </si>
  <si>
    <t>Bez kasku</t>
  </si>
  <si>
    <t>Romanowski</t>
  </si>
  <si>
    <t>Roweria/Nietoperze</t>
  </si>
  <si>
    <t>Dwóch takich</t>
  </si>
  <si>
    <t>VELMAR TEAM</t>
  </si>
  <si>
    <t>Po trupach do celu</t>
  </si>
  <si>
    <t>Daszczyński</t>
  </si>
  <si>
    <t>Zamykam Stawkę</t>
  </si>
  <si>
    <t>MAKOWIEC</t>
  </si>
  <si>
    <t>Sosna</t>
  </si>
  <si>
    <t>Cumulus</t>
  </si>
  <si>
    <t>Oficjalny chuligan ojca Tadeusza</t>
  </si>
  <si>
    <t>RADMOR team</t>
  </si>
  <si>
    <t>Żywno</t>
  </si>
  <si>
    <t>Tczewski Klub Rowerowy</t>
  </si>
  <si>
    <t>MTB PRG</t>
  </si>
  <si>
    <t>LIKE BIKE</t>
  </si>
  <si>
    <t>Wheelie garage</t>
  </si>
  <si>
    <t>Skowroński</t>
  </si>
  <si>
    <t>FTI Racing Team</t>
  </si>
  <si>
    <t>Przybysz</t>
  </si>
  <si>
    <t>Dream Tri Team</t>
  </si>
  <si>
    <t>Gruszecki</t>
  </si>
  <si>
    <t>1</t>
  </si>
  <si>
    <t>Olite zerorh+ Racing Team</t>
  </si>
  <si>
    <t>KROPIDŁOWSKI</t>
  </si>
  <si>
    <t>DANIEL</t>
  </si>
  <si>
    <t>OLBRYŚ</t>
  </si>
  <si>
    <t>Stopa Słupsk</t>
  </si>
  <si>
    <t>LIPIŃSKI</t>
  </si>
  <si>
    <t>PAPIS</t>
  </si>
  <si>
    <t>LESZEK</t>
  </si>
  <si>
    <t>ORŁOWSKI</t>
  </si>
  <si>
    <t>ZBIGNIEW</t>
  </si>
  <si>
    <t>PIĄTKOWSKI</t>
  </si>
  <si>
    <t>InfinIT Codelab</t>
  </si>
  <si>
    <t>STANEK</t>
  </si>
  <si>
    <t>ŚWIETLIK</t>
  </si>
  <si>
    <t>RAFAŁ</t>
  </si>
  <si>
    <t>KOWAL</t>
  </si>
  <si>
    <t>BARTŁOMIEJ</t>
  </si>
  <si>
    <t>JAKUB</t>
  </si>
  <si>
    <t>SZUMAŃSKI</t>
  </si>
  <si>
    <t>ŚMIEJA</t>
  </si>
  <si>
    <t>kary za czas</t>
  </si>
  <si>
    <t>kary za brak PK</t>
  </si>
  <si>
    <t>czas przejścia</t>
  </si>
  <si>
    <t>czas startu</t>
  </si>
  <si>
    <t>PŁEĆ</t>
  </si>
  <si>
    <t>DATA URODZENIA</t>
  </si>
  <si>
    <t>H56 200</t>
  </si>
  <si>
    <t>H56 100</t>
  </si>
  <si>
    <t>Świderski</t>
  </si>
  <si>
    <t>Wawer</t>
  </si>
  <si>
    <t>Lelukiewicz</t>
  </si>
  <si>
    <t>Wojtczak</t>
  </si>
  <si>
    <t>Białas</t>
  </si>
  <si>
    <t>Olbryś</t>
  </si>
  <si>
    <t>Leśniewski</t>
  </si>
  <si>
    <t>Kwaśniak</t>
  </si>
  <si>
    <t>Krasodomski</t>
  </si>
  <si>
    <t>Kropidłowski</t>
  </si>
  <si>
    <t>Skorupski</t>
  </si>
  <si>
    <t>33</t>
  </si>
  <si>
    <t>32</t>
  </si>
  <si>
    <t>31</t>
  </si>
  <si>
    <t>30</t>
  </si>
  <si>
    <t>29</t>
  </si>
  <si>
    <t>28</t>
  </si>
  <si>
    <t>27</t>
  </si>
  <si>
    <t>26</t>
  </si>
  <si>
    <t>4</t>
  </si>
  <si>
    <t>25</t>
  </si>
  <si>
    <t>3</t>
  </si>
  <si>
    <t>24</t>
  </si>
  <si>
    <t>23</t>
  </si>
  <si>
    <t>2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</si>
  <si>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</si>
  <si>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</si>
  <si>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</si>
  <si>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</si>
  <si>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</si>
  <si>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</si>
  <si>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</si>
  <si>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</si>
  <si>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</si>
  <si>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</si>
  <si>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</si>
  <si>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</si>
  <si>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PK69</t>
  </si>
  <si>
    <t>PK68</t>
  </si>
  <si>
    <t>PK67</t>
  </si>
  <si>
    <t>PK66</t>
  </si>
  <si>
    <t>PK60</t>
  </si>
  <si>
    <t>PK58</t>
  </si>
  <si>
    <t>PK57</t>
  </si>
  <si>
    <t>PK50</t>
  </si>
  <si>
    <t>PK48</t>
  </si>
  <si>
    <t>PK47</t>
  </si>
  <si>
    <t>PK40</t>
  </si>
  <si>
    <t>PK37</t>
  </si>
  <si>
    <t>PK06</t>
  </si>
  <si>
    <t>#2</t>
  </si>
  <si>
    <t>#30</t>
  </si>
  <si>
    <t>#35</t>
  </si>
  <si>
    <t>#1</t>
  </si>
  <si>
    <t>#39</t>
  </si>
  <si>
    <t>#34</t>
  </si>
  <si>
    <t>#8</t>
  </si>
  <si>
    <t>#18</t>
  </si>
  <si>
    <t>#25</t>
  </si>
  <si>
    <t>#36</t>
  </si>
  <si>
    <t>#37</t>
  </si>
  <si>
    <t>#40</t>
  </si>
  <si>
    <t>#29</t>
  </si>
  <si>
    <t>#7</t>
  </si>
  <si>
    <t>#32</t>
  </si>
  <si>
    <t>#12</t>
  </si>
  <si>
    <t>#41</t>
  </si>
  <si>
    <t>#38</t>
  </si>
  <si>
    <t>#42</t>
  </si>
  <si>
    <t>#14</t>
  </si>
  <si>
    <t>#16</t>
  </si>
  <si>
    <t>#15</t>
  </si>
  <si>
    <t>#23</t>
  </si>
  <si>
    <t>#26</t>
  </si>
  <si>
    <t>#10</t>
  </si>
  <si>
    <t>#19</t>
  </si>
  <si>
    <t>#20</t>
  </si>
  <si>
    <t>#21</t>
  </si>
  <si>
    <t>#22</t>
  </si>
  <si>
    <t>#11</t>
  </si>
  <si>
    <t>#28</t>
  </si>
  <si>
    <t>#31</t>
  </si>
  <si>
    <t>#17</t>
  </si>
  <si>
    <t>#33</t>
  </si>
  <si>
    <t>#27</t>
  </si>
  <si>
    <t>#13</t>
  </si>
  <si>
    <t>#9</t>
  </si>
  <si>
    <t>Start - 8:00</t>
  </si>
  <si>
    <t>Suma punktów</t>
  </si>
  <si>
    <t>TR100-29</t>
  </si>
  <si>
    <t>TR100-8</t>
  </si>
  <si>
    <t>TR100-1</t>
  </si>
  <si>
    <t>TR100-28</t>
  </si>
  <si>
    <t>TR100-10</t>
  </si>
  <si>
    <t>TR100-16</t>
  </si>
  <si>
    <t>TR100-20</t>
  </si>
  <si>
    <t>TR100-31</t>
  </si>
  <si>
    <t>TR100-4</t>
  </si>
  <si>
    <t>TR100-5</t>
  </si>
  <si>
    <t>T-mobile Cycling</t>
  </si>
  <si>
    <t>TR100-11</t>
  </si>
  <si>
    <t>BikeBoys.pl Orientujemy</t>
  </si>
  <si>
    <t>TR100-18</t>
  </si>
  <si>
    <t>TR100-15</t>
  </si>
  <si>
    <t>TR100-14</t>
  </si>
  <si>
    <t>TR100-24</t>
  </si>
  <si>
    <t>TR100-23</t>
  </si>
  <si>
    <t>TR100-21</t>
  </si>
  <si>
    <t>TR100-26</t>
  </si>
  <si>
    <t>TR100-22</t>
  </si>
  <si>
    <t>TR100-25</t>
  </si>
  <si>
    <t>TR100-17</t>
  </si>
  <si>
    <t>TR100-7</t>
  </si>
  <si>
    <t>TR100-30</t>
  </si>
  <si>
    <t>TR100-2</t>
  </si>
  <si>
    <t>TR100-32</t>
  </si>
  <si>
    <t>TR100-33</t>
  </si>
  <si>
    <t>TR100-13</t>
  </si>
  <si>
    <t>Marcjoniak</t>
  </si>
  <si>
    <t>Korba Team</t>
  </si>
  <si>
    <t>Brak PK 26,42,43,44,45,50,51,52</t>
  </si>
  <si>
    <t>TR100-12</t>
  </si>
  <si>
    <t>Wilga</t>
  </si>
  <si>
    <t>TR21</t>
  </si>
  <si>
    <t>TR20</t>
  </si>
  <si>
    <t>TR19</t>
  </si>
  <si>
    <t>TR18</t>
  </si>
  <si>
    <t>TR17</t>
  </si>
  <si>
    <t>TR16</t>
  </si>
  <si>
    <t>TR15</t>
  </si>
  <si>
    <t>TR14</t>
  </si>
  <si>
    <t>TR13</t>
  </si>
  <si>
    <t>TR12</t>
  </si>
  <si>
    <t>TR11</t>
  </si>
  <si>
    <t>TR10</t>
  </si>
  <si>
    <t>TR9</t>
  </si>
  <si>
    <t>TR8</t>
  </si>
  <si>
    <t>TR7</t>
  </si>
  <si>
    <t>TR6</t>
  </si>
  <si>
    <t>TR5</t>
  </si>
  <si>
    <t>TR4</t>
  </si>
  <si>
    <t>TR3</t>
  </si>
  <si>
    <t>TR2</t>
  </si>
  <si>
    <t>TR1</t>
  </si>
  <si>
    <t>Trasa: TR200</t>
  </si>
  <si>
    <t>Trasa: TR100</t>
  </si>
  <si>
    <t>#216</t>
  </si>
  <si>
    <t>#217</t>
  </si>
  <si>
    <t>#209</t>
  </si>
  <si>
    <t>#210</t>
  </si>
  <si>
    <t>#218</t>
  </si>
  <si>
    <t>#211</t>
  </si>
  <si>
    <t>#225</t>
  </si>
  <si>
    <t>#207</t>
  </si>
  <si>
    <t>#206</t>
  </si>
  <si>
    <t>#208</t>
  </si>
  <si>
    <t>#201</t>
  </si>
  <si>
    <t>#214</t>
  </si>
  <si>
    <t>#212</t>
  </si>
  <si>
    <t>Talaga</t>
  </si>
  <si>
    <t>#229</t>
  </si>
  <si>
    <t>#233</t>
  </si>
  <si>
    <t>#235</t>
  </si>
  <si>
    <t>#234</t>
  </si>
  <si>
    <t>#203</t>
  </si>
  <si>
    <t>#221</t>
  </si>
  <si>
    <t>#219</t>
  </si>
  <si>
    <t>#222</t>
  </si>
  <si>
    <t>#236</t>
  </si>
  <si>
    <t>#213</t>
  </si>
  <si>
    <t>#202</t>
  </si>
  <si>
    <t>#223</t>
  </si>
  <si>
    <t>#230</t>
  </si>
  <si>
    <t>#204</t>
  </si>
  <si>
    <t>Pyta</t>
  </si>
  <si>
    <t>Krzysiek</t>
  </si>
  <si>
    <t>#205</t>
  </si>
  <si>
    <t>#228</t>
  </si>
  <si>
    <t>#227</t>
  </si>
  <si>
    <t>#215</t>
  </si>
  <si>
    <t>Boczkowski</t>
  </si>
  <si>
    <t>#226</t>
  </si>
  <si>
    <t>#224</t>
  </si>
  <si>
    <t>#220</t>
  </si>
  <si>
    <t>#237</t>
  </si>
  <si>
    <t>Żeglińska</t>
  </si>
  <si>
    <t>#239</t>
  </si>
  <si>
    <t>#240</t>
  </si>
  <si>
    <t>Grabiec</t>
  </si>
  <si>
    <t>Mitlewski</t>
  </si>
  <si>
    <t>Tymoteusz</t>
  </si>
  <si>
    <t>Marczak</t>
  </si>
  <si>
    <t>Masztalski</t>
  </si>
  <si>
    <t>Kaźmierczuk</t>
  </si>
  <si>
    <t>Coś nom pizło na łeb</t>
  </si>
  <si>
    <t>Immotion Specialized Team Wrocław</t>
  </si>
  <si>
    <t>Rajd Liczyrzepy</t>
  </si>
  <si>
    <t>Harpagan 57 200km</t>
  </si>
  <si>
    <t>Grassor 444</t>
  </si>
  <si>
    <t>Leśne Dukty</t>
  </si>
  <si>
    <t>XVIII Szago</t>
  </si>
  <si>
    <t>Harpagan 58 200km</t>
  </si>
  <si>
    <t>XVII Szago</t>
  </si>
  <si>
    <t>Orientakcja</t>
  </si>
  <si>
    <t>Nocna Jazda</t>
  </si>
  <si>
    <t>MnO Łapiguz</t>
  </si>
  <si>
    <t>Harpagan 58 100km</t>
  </si>
  <si>
    <r>
      <rPr>
        <b/>
        <sz val="24"/>
        <color theme="1"/>
        <rFont val="Brother Tattoo"/>
        <charset val="238"/>
      </rPr>
      <t>Szago</t>
    </r>
    <r>
      <rPr>
        <sz val="10"/>
        <rFont val="Arial CE"/>
        <charset val="238"/>
      </rPr>
      <t xml:space="preserve"> XVII</t>
    </r>
    <r>
      <rPr>
        <sz val="11"/>
        <color theme="1"/>
        <rFont val="Algerian"/>
        <family val="5"/>
      </rPr>
      <t xml:space="preserve"> 30.03.2019 </t>
    </r>
    <r>
      <rPr>
        <sz val="20"/>
        <color theme="1"/>
        <rFont val="Gabriola"/>
        <family val="5"/>
        <charset val="238"/>
      </rPr>
      <t>Gdańsk</t>
    </r>
    <r>
      <rPr>
        <sz val="11"/>
        <color theme="1"/>
        <rFont val="Algerian"/>
        <family val="5"/>
      </rPr>
      <t xml:space="preserve">     R 100</t>
    </r>
  </si>
  <si>
    <t>Bogucki</t>
  </si>
  <si>
    <t>Tiszbein</t>
  </si>
  <si>
    <t>Waleńczak</t>
  </si>
  <si>
    <t>Delke</t>
  </si>
  <si>
    <t>Guździoł</t>
  </si>
  <si>
    <t>Drobniewski</t>
  </si>
  <si>
    <t>Frozyna</t>
  </si>
  <si>
    <t>Witkowska</t>
  </si>
  <si>
    <t>Wioleta</t>
  </si>
  <si>
    <t>Telimena</t>
  </si>
  <si>
    <t>#160</t>
  </si>
  <si>
    <t>#45</t>
  </si>
  <si>
    <t>#43</t>
  </si>
  <si>
    <t>#54</t>
  </si>
  <si>
    <t>#1005</t>
  </si>
  <si>
    <t>Pander</t>
  </si>
  <si>
    <t>#61</t>
  </si>
  <si>
    <t>#4</t>
  </si>
  <si>
    <t>#155</t>
  </si>
  <si>
    <t>#63</t>
  </si>
  <si>
    <t>Kuźniarowicz</t>
  </si>
  <si>
    <t>#153</t>
  </si>
  <si>
    <t>#59</t>
  </si>
  <si>
    <t>#85</t>
  </si>
  <si>
    <t>#6</t>
  </si>
  <si>
    <t>#47</t>
  </si>
  <si>
    <t>#93</t>
  </si>
  <si>
    <t>Hrehorowicz</t>
  </si>
  <si>
    <t>#53</t>
  </si>
  <si>
    <t>#58</t>
  </si>
  <si>
    <t>#86</t>
  </si>
  <si>
    <t>#88</t>
  </si>
  <si>
    <t>#192</t>
  </si>
  <si>
    <t>#50</t>
  </si>
  <si>
    <t>#190</t>
  </si>
  <si>
    <t>#154</t>
  </si>
  <si>
    <t>#57</t>
  </si>
  <si>
    <t>#1004</t>
  </si>
  <si>
    <t>#147</t>
  </si>
  <si>
    <t>#49</t>
  </si>
  <si>
    <t>Smashing pĄpkins</t>
  </si>
  <si>
    <t>brak 9 PK</t>
  </si>
  <si>
    <t>8:40:16</t>
  </si>
  <si>
    <t>T-Mobile Cycling Tea</t>
  </si>
  <si>
    <t>5:40:01</t>
  </si>
  <si>
    <t>5:56:12</t>
  </si>
  <si>
    <t>6:05:10</t>
  </si>
  <si>
    <t>6:58:59</t>
  </si>
  <si>
    <t>7:09:08</t>
  </si>
  <si>
    <t>7:26:36</t>
  </si>
  <si>
    <t>7:28:21</t>
  </si>
  <si>
    <t>7:39:31</t>
  </si>
  <si>
    <t>9:56:24</t>
  </si>
  <si>
    <t>8:25:58</t>
  </si>
  <si>
    <t>5:47:20</t>
  </si>
  <si>
    <t>8:40:10</t>
  </si>
  <si>
    <t>Ciechocinek</t>
  </si>
  <si>
    <t>Jeppesen</t>
  </si>
  <si>
    <t>Łukawski</t>
  </si>
  <si>
    <t>Rząśnik</t>
  </si>
  <si>
    <t>Rzeźnik</t>
  </si>
  <si>
    <t>Tuszyński</t>
  </si>
  <si>
    <t>Recław</t>
  </si>
  <si>
    <t>Bytów</t>
  </si>
  <si>
    <t>pasjavspraca.com</t>
  </si>
  <si>
    <t>Wtulich</t>
  </si>
  <si>
    <t>Mława</t>
  </si>
  <si>
    <t>Maturzyści</t>
  </si>
  <si>
    <t>Szultka</t>
  </si>
  <si>
    <t>Człuchów</t>
  </si>
  <si>
    <t>Nycz</t>
  </si>
  <si>
    <t>Skrzypiński</t>
  </si>
  <si>
    <t>Kijak</t>
  </si>
  <si>
    <t>Coolarze</t>
  </si>
  <si>
    <t>Drozdowski</t>
  </si>
  <si>
    <t>Umieszcz</t>
  </si>
  <si>
    <t>Połamańcy</t>
  </si>
  <si>
    <t>ParaCarpatia</t>
  </si>
  <si>
    <t>Smolec</t>
  </si>
  <si>
    <t>kwidzyn</t>
  </si>
  <si>
    <t>Przechlewo</t>
  </si>
  <si>
    <t>ŁAWECKI</t>
  </si>
  <si>
    <t>DAREK</t>
  </si>
  <si>
    <t>CZŁUCHÓW</t>
  </si>
  <si>
    <t>TRIPAKA</t>
  </si>
  <si>
    <t>NIEWIADOMSKI</t>
  </si>
  <si>
    <t>Police</t>
  </si>
  <si>
    <t>Niewiadomska</t>
  </si>
  <si>
    <t>Rakowiec</t>
  </si>
  <si>
    <t>Żukowo</t>
  </si>
  <si>
    <t>Jędrzejczak</t>
  </si>
  <si>
    <t>Przybyła</t>
  </si>
  <si>
    <t>Męcikał</t>
  </si>
  <si>
    <t>Gappa</t>
  </si>
  <si>
    <t>Unowo</t>
  </si>
  <si>
    <t>Zieniuk</t>
  </si>
  <si>
    <t>Czarne</t>
  </si>
  <si>
    <t>Gryszun</t>
  </si>
  <si>
    <t>Burzawa</t>
  </si>
  <si>
    <t>Bolesławiec</t>
  </si>
  <si>
    <t>Road-Racing.pl</t>
  </si>
  <si>
    <t>Bory team</t>
  </si>
  <si>
    <t>T-Mobile Sport Team</t>
  </si>
  <si>
    <t>SISU OWB Team</t>
  </si>
  <si>
    <t>COOL RIDING TEAM</t>
  </si>
  <si>
    <t>Kamień Pomorski</t>
  </si>
  <si>
    <t>Nie przepraszam za Jedwabne!</t>
  </si>
  <si>
    <t>MH Automatyka</t>
  </si>
  <si>
    <t>KSR Roweria</t>
  </si>
  <si>
    <t>Tripaka Przechlewo</t>
  </si>
  <si>
    <t>RS Team</t>
  </si>
  <si>
    <t>Simply the Best</t>
  </si>
  <si>
    <t>Jacek Piotr</t>
  </si>
  <si>
    <t>Na ch... nam to było</t>
  </si>
  <si>
    <t>TR120</t>
  </si>
  <si>
    <t>HOŁDAKOWSKI</t>
  </si>
  <si>
    <t>KAMILA</t>
  </si>
  <si>
    <t>PŁOWAŚ</t>
  </si>
  <si>
    <t>MARTA</t>
  </si>
  <si>
    <t>PASZKOWSKI</t>
  </si>
  <si>
    <t>SZAJDUK</t>
  </si>
  <si>
    <t>POLASZ</t>
  </si>
  <si>
    <t>WEJHER</t>
  </si>
  <si>
    <t>TISZBEIN</t>
  </si>
  <si>
    <t>SOPOT</t>
  </si>
  <si>
    <t>TOMASZCZYK</t>
  </si>
  <si>
    <t>ALICJA</t>
  </si>
  <si>
    <t>ADRIAN</t>
  </si>
  <si>
    <t>DZIAMARA</t>
  </si>
  <si>
    <t>JAROSŁAW</t>
  </si>
  <si>
    <t>FRIEDE</t>
  </si>
  <si>
    <t>WALEŃCZAK</t>
  </si>
  <si>
    <t>ADAM</t>
  </si>
  <si>
    <t>LUKS</t>
  </si>
  <si>
    <t>DARGACZ</t>
  </si>
  <si>
    <t>WALDEMAR</t>
  </si>
  <si>
    <t>BOCHYŃSKI</t>
  </si>
  <si>
    <t>Piła</t>
  </si>
  <si>
    <t>PACOWSKA-BRUDŁO</t>
  </si>
  <si>
    <t>OLA</t>
  </si>
  <si>
    <t>ZBYCH</t>
  </si>
  <si>
    <t>BASIA</t>
  </si>
  <si>
    <t>LEWOSZ</t>
  </si>
  <si>
    <t>WEGNER</t>
  </si>
  <si>
    <t>ZWOLIŃSKI</t>
  </si>
  <si>
    <t>BURCON</t>
  </si>
  <si>
    <t>BŁEDOWSKI</t>
  </si>
  <si>
    <t>BŁĘDOWSKA</t>
  </si>
  <si>
    <t>ALEKSANDRA</t>
  </si>
  <si>
    <t>Orientakcja  jesień</t>
  </si>
  <si>
    <t>OLIWIA</t>
  </si>
  <si>
    <t>RYNGWELSKA</t>
  </si>
  <si>
    <t>NIE</t>
  </si>
  <si>
    <t>Carraluch</t>
  </si>
  <si>
    <t>DariuszSkorupka</t>
  </si>
  <si>
    <t>Skorupka</t>
  </si>
  <si>
    <t>Hawran</t>
  </si>
  <si>
    <t>ArturFlis</t>
  </si>
  <si>
    <t>jednoosobowy zespół truskawkowy</t>
  </si>
  <si>
    <t>JagodaKostrubiec</t>
  </si>
  <si>
    <t>Kostrubiec</t>
  </si>
  <si>
    <t>Jagoda</t>
  </si>
  <si>
    <t>OMEGA MIECHÓW</t>
  </si>
  <si>
    <t>WojciechMałodobry</t>
  </si>
  <si>
    <t>---</t>
  </si>
  <si>
    <t>StaszekKorzec</t>
  </si>
  <si>
    <t>GrzegorzKwaśnik</t>
  </si>
  <si>
    <t>MikołajŚmietański</t>
  </si>
  <si>
    <t>JacekŚmietański</t>
  </si>
  <si>
    <t>KarolWalczak</t>
  </si>
  <si>
    <t>TAK</t>
  </si>
  <si>
    <t>TomaszSójka</t>
  </si>
  <si>
    <t>DanielStaszewski</t>
  </si>
  <si>
    <t>RobertBelica</t>
  </si>
  <si>
    <t>MarcinWitkowski</t>
  </si>
  <si>
    <t>WeronikaBiała</t>
  </si>
  <si>
    <t>AngelikaNieduziak</t>
  </si>
  <si>
    <t>MaciekKonopinski</t>
  </si>
  <si>
    <t>GrzegorzCzarny</t>
  </si>
  <si>
    <t>BasiaCzarny</t>
  </si>
  <si>
    <t>EwaAdamczyk</t>
  </si>
  <si>
    <t>xxx</t>
  </si>
  <si>
    <t>KrzysztofWiktorowski</t>
  </si>
  <si>
    <t>JarekAdamczyk</t>
  </si>
  <si>
    <t>Krakoska Scena Gravelowa</t>
  </si>
  <si>
    <t>KrzysztofKopel</t>
  </si>
  <si>
    <t>Kopel</t>
  </si>
  <si>
    <t>ŁukaszTarnawski</t>
  </si>
  <si>
    <t>Tarnawski</t>
  </si>
  <si>
    <t>RomanKrólikowski</t>
  </si>
  <si>
    <t>Wesołe Jeże</t>
  </si>
  <si>
    <t>PiotrKuźniarowicz</t>
  </si>
  <si>
    <t>MarcinLewandowski</t>
  </si>
  <si>
    <t>GrzegorzLiszka</t>
  </si>
  <si>
    <t>JarosławWieczorek</t>
  </si>
  <si>
    <t>WojciechKubiena</t>
  </si>
  <si>
    <t>Kubiena</t>
  </si>
  <si>
    <t>PawełRumian</t>
  </si>
  <si>
    <t>Rumian</t>
  </si>
  <si>
    <t>LeszekPachulski</t>
  </si>
  <si>
    <t>MariuszGrzesiuk</t>
  </si>
  <si>
    <t>Grzesiuk</t>
  </si>
  <si>
    <t>Ślimak</t>
  </si>
  <si>
    <t>JakubGajewski</t>
  </si>
  <si>
    <t>Gajewski</t>
  </si>
  <si>
    <t>Kara za &lt;min&gt; &lt;pp&gt;</t>
  </si>
  <si>
    <t>TeresaGajewska</t>
  </si>
  <si>
    <t>Gajewska</t>
  </si>
  <si>
    <t>Teresa</t>
  </si>
  <si>
    <t>Róża Wiatrów/AzymutTeam</t>
  </si>
  <si>
    <t>KonradLeyko</t>
  </si>
  <si>
    <t>Leyko</t>
  </si>
  <si>
    <t>BartoszAdamczyk</t>
  </si>
  <si>
    <t>PG</t>
  </si>
  <si>
    <t>PawełGorczyca</t>
  </si>
  <si>
    <t>Limit czasu min</t>
  </si>
  <si>
    <t>ŁukaszMirowski</t>
  </si>
  <si>
    <t>PK 91</t>
  </si>
  <si>
    <t>PK 83</t>
  </si>
  <si>
    <t>PK 82</t>
  </si>
  <si>
    <t>PK 74</t>
  </si>
  <si>
    <t>PK 73</t>
  </si>
  <si>
    <t>PK 71</t>
  </si>
  <si>
    <t>PK 65</t>
  </si>
  <si>
    <t>PK 64</t>
  </si>
  <si>
    <t>PK 63</t>
  </si>
  <si>
    <t>PK 62</t>
  </si>
  <si>
    <t>PK 61</t>
  </si>
  <si>
    <t>PK 54</t>
  </si>
  <si>
    <t>PK 52</t>
  </si>
  <si>
    <t>PK 51</t>
  </si>
  <si>
    <t>PK 42</t>
  </si>
  <si>
    <t>PK 41</t>
  </si>
  <si>
    <t>PK 36</t>
  </si>
  <si>
    <t>PK 35</t>
  </si>
  <si>
    <t>PK 34</t>
  </si>
  <si>
    <t>PK 33</t>
  </si>
  <si>
    <t>PK 32</t>
  </si>
  <si>
    <t>PK 31</t>
  </si>
  <si>
    <t>PK 23</t>
  </si>
  <si>
    <t>PK 22</t>
  </si>
  <si>
    <t>PK 21</t>
  </si>
  <si>
    <t>Suma PP - Kara</t>
  </si>
  <si>
    <t>Suma PP</t>
  </si>
  <si>
    <t>Czas spóźnienia [min]</t>
  </si>
  <si>
    <t>Bonifikata czasowa</t>
  </si>
  <si>
    <t>Czas na mecie</t>
  </si>
  <si>
    <t xml:space="preserve">Drużyna </t>
  </si>
  <si>
    <t>Imie i nazwisko</t>
  </si>
  <si>
    <t>Miejsce M</t>
  </si>
  <si>
    <t>Miejsce K</t>
  </si>
  <si>
    <t>Miejsce Open</t>
  </si>
  <si>
    <t>91</t>
  </si>
  <si>
    <t>83</t>
  </si>
  <si>
    <t>82</t>
  </si>
  <si>
    <t>74</t>
  </si>
  <si>
    <t>73</t>
  </si>
  <si>
    <t>71</t>
  </si>
  <si>
    <t>65</t>
  </si>
  <si>
    <t>64</t>
  </si>
  <si>
    <t>63</t>
  </si>
  <si>
    <t>62</t>
  </si>
  <si>
    <t>61</t>
  </si>
  <si>
    <t>54</t>
  </si>
  <si>
    <t>52</t>
  </si>
  <si>
    <t>51</t>
  </si>
  <si>
    <t>42</t>
  </si>
  <si>
    <t>41</t>
  </si>
  <si>
    <t>36</t>
  </si>
  <si>
    <t>35</t>
  </si>
  <si>
    <t>34</t>
  </si>
  <si>
    <t>Kolo Brzegu</t>
  </si>
  <si>
    <t>Mirka</t>
  </si>
  <si>
    <t>Kreft</t>
  </si>
  <si>
    <t>Manthey</t>
  </si>
  <si>
    <t>Sieczka</t>
  </si>
  <si>
    <t>Piotrków Trybunalski</t>
  </si>
  <si>
    <t>Miejsce w kat. (K/M)</t>
  </si>
  <si>
    <t>Szare Eminencje</t>
  </si>
  <si>
    <t>IMMOTION Specialized Team</t>
  </si>
  <si>
    <t>RWD</t>
  </si>
  <si>
    <t>Pędzący Pędzel</t>
  </si>
  <si>
    <t>Słowik</t>
  </si>
  <si>
    <t>RSTEAM</t>
  </si>
  <si>
    <t>RSTeam</t>
  </si>
  <si>
    <t>Łódz</t>
  </si>
  <si>
    <t>RS TEAM</t>
  </si>
  <si>
    <t>ŁASK</t>
  </si>
  <si>
    <t>Rs Team</t>
  </si>
  <si>
    <t>Książenice</t>
  </si>
  <si>
    <t>Włóczykije</t>
  </si>
  <si>
    <t>banderolka.pl</t>
  </si>
  <si>
    <t>Kąty Wrocławskie</t>
  </si>
  <si>
    <t>Pędzące Ślimaki</t>
  </si>
  <si>
    <t>DZTZKLSNU</t>
  </si>
  <si>
    <t>Skęczniew</t>
  </si>
  <si>
    <t>VerOn Team</t>
  </si>
  <si>
    <t>Skeczniew</t>
  </si>
  <si>
    <t>Uno to ciastko</t>
  </si>
  <si>
    <t>TRASA GIGA</t>
  </si>
  <si>
    <t>Kucza</t>
  </si>
  <si>
    <t>Matera</t>
  </si>
  <si>
    <t>Stankowski</t>
  </si>
  <si>
    <t>Mrozek</t>
  </si>
  <si>
    <t>JOANNA</t>
  </si>
  <si>
    <t>PAPUGA</t>
  </si>
  <si>
    <t>SylwiA</t>
  </si>
  <si>
    <t>Widulińska</t>
  </si>
  <si>
    <t>Banaś</t>
  </si>
  <si>
    <t>Góra</t>
  </si>
  <si>
    <t>Hejmanowski</t>
  </si>
  <si>
    <t>Kordiasz</t>
  </si>
  <si>
    <t>Kozioł</t>
  </si>
  <si>
    <t>Sołtysiński</t>
  </si>
  <si>
    <t>Wiewiórski</t>
  </si>
  <si>
    <t>Rosińska</t>
  </si>
  <si>
    <t>Majtczak</t>
  </si>
  <si>
    <t>Grassor 222</t>
  </si>
  <si>
    <t>Szago-W</t>
  </si>
  <si>
    <t>360-W</t>
  </si>
  <si>
    <t>Rajd Liczyrzepy wiosna 100km</t>
  </si>
  <si>
    <t>Płowaś</t>
  </si>
  <si>
    <t>Ryngwelska</t>
  </si>
  <si>
    <t>Oliwia</t>
  </si>
  <si>
    <t>Dziamara</t>
  </si>
  <si>
    <t>Friede</t>
  </si>
  <si>
    <t>Bochyński</t>
  </si>
  <si>
    <t>Lewosz</t>
  </si>
  <si>
    <t>Wegner</t>
  </si>
  <si>
    <t>Zwoliński</t>
  </si>
  <si>
    <t>Burcon</t>
  </si>
  <si>
    <t>Błedowski</t>
  </si>
  <si>
    <t>Liczyrzepa W</t>
  </si>
  <si>
    <t>Klub sportowy</t>
  </si>
  <si>
    <t>Wynik końcowy</t>
  </si>
  <si>
    <t>pkt karne</t>
  </si>
  <si>
    <t>na trasie</t>
  </si>
  <si>
    <t>Skawina</t>
  </si>
  <si>
    <t>Dobromir</t>
  </si>
  <si>
    <t>Korzewski</t>
  </si>
  <si>
    <t>Włóczymordy</t>
  </si>
  <si>
    <t>Owczarz</t>
  </si>
  <si>
    <t>Siekierczyn</t>
  </si>
  <si>
    <t>Becmer</t>
  </si>
  <si>
    <t>Leszno</t>
  </si>
  <si>
    <t>Wisniewski</t>
  </si>
  <si>
    <t>GajkĂłw</t>
  </si>
  <si>
    <t>Weiss</t>
  </si>
  <si>
    <t>Kolanowice</t>
  </si>
  <si>
    <t>XVI RzK</t>
  </si>
  <si>
    <t>Rozt 13</t>
  </si>
  <si>
    <t>OA W</t>
  </si>
  <si>
    <t>MIEJSCE</t>
  </si>
  <si>
    <t>-04:00</t>
  </si>
  <si>
    <t>BENESZ</t>
  </si>
  <si>
    <t>Brwinów</t>
  </si>
  <si>
    <t>BOGUMIŁ</t>
  </si>
  <si>
    <t>DARIUSZ</t>
  </si>
  <si>
    <t>Warszawa-Praga</t>
  </si>
  <si>
    <t>NADDATEK</t>
  </si>
  <si>
    <t>PP-OLP</t>
  </si>
  <si>
    <t>Premia/Kara PP</t>
  </si>
  <si>
    <t>-3:20</t>
  </si>
  <si>
    <t>-2:40</t>
  </si>
  <si>
    <t>Kara ZS</t>
  </si>
  <si>
    <t>Kara Czas</t>
  </si>
  <si>
    <t>Czas zawodnika</t>
  </si>
  <si>
    <r>
      <t xml:space="preserve">HARPAGAN-57 </t>
    </r>
    <r>
      <rPr>
        <b/>
        <sz val="20"/>
        <color theme="1"/>
        <rFont val="Britannic T OT"/>
        <family val="3"/>
      </rPr>
      <t>MIASTKO 12-14.04.2019</t>
    </r>
  </si>
  <si>
    <t>Mucha</t>
  </si>
  <si>
    <t>2019-04-24 Wyniki oficjalne v1.0</t>
  </si>
  <si>
    <t>Niewiadomski</t>
  </si>
  <si>
    <t>H57 200</t>
  </si>
  <si>
    <t>Ananicz</t>
  </si>
  <si>
    <t>Kowalczyk</t>
  </si>
  <si>
    <t>w-kiblu-jest-tygrys</t>
  </si>
  <si>
    <t>Brzóska</t>
  </si>
  <si>
    <t>Pancerne Rowery</t>
  </si>
  <si>
    <t>Skuczyński</t>
  </si>
  <si>
    <t>STN-Tęcza</t>
  </si>
  <si>
    <t>Ignacy</t>
  </si>
  <si>
    <t>Waliszewski</t>
  </si>
  <si>
    <t>STN - Tęcza</t>
  </si>
  <si>
    <t>Szwed</t>
  </si>
  <si>
    <t>Kolejny Nudny Weekend</t>
  </si>
  <si>
    <t>Pruszcz-Gdański</t>
  </si>
  <si>
    <t>Zdancewicz</t>
  </si>
  <si>
    <t>Malwina</t>
  </si>
  <si>
    <t>Masterlease Team</t>
  </si>
  <si>
    <t>Łapiński</t>
  </si>
  <si>
    <t>BARBARA</t>
  </si>
  <si>
    <t>WEISS-SZULC</t>
  </si>
  <si>
    <t>Janczyszyn</t>
  </si>
  <si>
    <t>Pędzące źółwie</t>
  </si>
  <si>
    <t>PL-85-366</t>
  </si>
  <si>
    <t>Systemtourguide.com</t>
  </si>
  <si>
    <t>Diering</t>
  </si>
  <si>
    <t>Jo-Dziki</t>
  </si>
  <si>
    <t>Gorzycki</t>
  </si>
  <si>
    <t>Brzoza</t>
  </si>
  <si>
    <t>Bytkowice</t>
  </si>
  <si>
    <t>Herba</t>
  </si>
  <si>
    <t>Paweł Bolesław</t>
  </si>
  <si>
    <t>Ginter</t>
  </si>
  <si>
    <t>Szfeje</t>
  </si>
  <si>
    <t>WLKP</t>
  </si>
  <si>
    <t>Napierała</t>
  </si>
  <si>
    <t>BYSEWO TEAM</t>
  </si>
  <si>
    <t>PRZEMYSŁAW</t>
  </si>
  <si>
    <t>MIKOŁAJCZYK</t>
  </si>
  <si>
    <t>Bysewo Team</t>
  </si>
  <si>
    <t>Wierzchucino</t>
  </si>
  <si>
    <t>Więczkowska</t>
  </si>
  <si>
    <t>pożeracze ciastkuff!</t>
  </si>
  <si>
    <t>Łapalice</t>
  </si>
  <si>
    <t>Patrycja</t>
  </si>
  <si>
    <t>Lila</t>
  </si>
  <si>
    <t>Pożeracze Ciastkuff!</t>
  </si>
  <si>
    <t>DPF Paterek TEAM</t>
  </si>
  <si>
    <t>Sadki</t>
  </si>
  <si>
    <t>Olaf</t>
  </si>
  <si>
    <t>Staśkiewicz</t>
  </si>
  <si>
    <t>Włocławek</t>
  </si>
  <si>
    <t>Krankiewicz</t>
  </si>
  <si>
    <t>Cycliści</t>
  </si>
  <si>
    <t>Chrześciański</t>
  </si>
  <si>
    <t>zZiajani Team</t>
  </si>
  <si>
    <t>Pulikowski</t>
  </si>
  <si>
    <t>DAMIAN WIESŁAW</t>
  </si>
  <si>
    <t>OWSIK</t>
  </si>
  <si>
    <t>Lipno Team</t>
  </si>
  <si>
    <t>Lipno</t>
  </si>
  <si>
    <t>Krzysztof Jan</t>
  </si>
  <si>
    <t>Kletkiewicz</t>
  </si>
  <si>
    <t>Lipno team</t>
  </si>
  <si>
    <t>kuczyński</t>
  </si>
  <si>
    <t>Mirowice</t>
  </si>
  <si>
    <t>iTaxi</t>
  </si>
  <si>
    <t>GILEWSKI</t>
  </si>
  <si>
    <t>Lipiński Mosty</t>
  </si>
  <si>
    <t>mItO</t>
  </si>
  <si>
    <t>Łuszczyk</t>
  </si>
  <si>
    <t>Kaźmierczak</t>
  </si>
  <si>
    <t>Ostrów Wlkp</t>
  </si>
  <si>
    <t>Gorzów Wlkp</t>
  </si>
  <si>
    <t>Iga</t>
  </si>
  <si>
    <t>Kasprzak</t>
  </si>
  <si>
    <t>Mackiewicz</t>
  </si>
  <si>
    <t>Nadleśnictwo Miastko</t>
  </si>
  <si>
    <t>Koczała</t>
  </si>
  <si>
    <t>Łyczek</t>
  </si>
  <si>
    <t>Tadeusz Paweł</t>
  </si>
  <si>
    <t>Przybył</t>
  </si>
  <si>
    <t>Miastko</t>
  </si>
  <si>
    <t>Fucz</t>
  </si>
  <si>
    <t>REDA</t>
  </si>
  <si>
    <t>Piotrzkowski</t>
  </si>
  <si>
    <t>Frąszczak</t>
  </si>
  <si>
    <t>Szamotuły</t>
  </si>
  <si>
    <t>Daliga</t>
  </si>
  <si>
    <t>Anna Maria</t>
  </si>
  <si>
    <t>OMIECZYŃSKA</t>
  </si>
  <si>
    <t>Może teraz</t>
  </si>
  <si>
    <t>Kuster</t>
  </si>
  <si>
    <t>MTS HAMER</t>
  </si>
  <si>
    <t>Karkut</t>
  </si>
  <si>
    <t>Nejman</t>
  </si>
  <si>
    <t>Pięty Szalonego Gnoma i Spółka</t>
  </si>
  <si>
    <t>Kasprzyk</t>
  </si>
  <si>
    <t>Zajk</t>
  </si>
  <si>
    <t>Luzino</t>
  </si>
  <si>
    <t>Woss</t>
  </si>
  <si>
    <t>Kolbudy</t>
  </si>
  <si>
    <t>Komossa</t>
  </si>
  <si>
    <t>Seta i ogórek</t>
  </si>
  <si>
    <t>Borkowo</t>
  </si>
  <si>
    <t>CharzySquad</t>
  </si>
  <si>
    <t>Charzykowy</t>
  </si>
  <si>
    <t>Tomasz Mateusz</t>
  </si>
  <si>
    <t>Charzyfornia</t>
  </si>
  <si>
    <t>Czluchow</t>
  </si>
  <si>
    <t>Stanislawski</t>
  </si>
  <si>
    <t>WEJHEROWO</t>
  </si>
  <si>
    <t>Siewert</t>
  </si>
  <si>
    <t>Surała</t>
  </si>
  <si>
    <t>Pancerne rowery</t>
  </si>
  <si>
    <t>Lewandowicz</t>
  </si>
  <si>
    <t>Ewapotranspiracja</t>
  </si>
  <si>
    <t>Nosarzewska</t>
  </si>
  <si>
    <t>SKPB Warszawa</t>
  </si>
  <si>
    <t>Klocek</t>
  </si>
  <si>
    <t>MM`s</t>
  </si>
  <si>
    <t>Myślibórz</t>
  </si>
  <si>
    <t>Strachota</t>
  </si>
  <si>
    <t>Rowerami.com</t>
  </si>
  <si>
    <t>Przeźmierowo</t>
  </si>
  <si>
    <t>BYTÓW</t>
  </si>
  <si>
    <t>BARTOSZ</t>
  </si>
  <si>
    <t>DĘBSKI</t>
  </si>
  <si>
    <t>RKS MotylaNoga</t>
  </si>
  <si>
    <t>Leśne Dzbany</t>
  </si>
  <si>
    <t>Morzy</t>
  </si>
  <si>
    <t>Nielubszyc</t>
  </si>
  <si>
    <t>SNG Wild Dukcks/Orientuś</t>
  </si>
  <si>
    <t>KS PIDRINA GDYNIA</t>
  </si>
  <si>
    <t>Weiss-Szulc</t>
  </si>
  <si>
    <t>H57 100</t>
  </si>
  <si>
    <t>Harpagan 57 100km</t>
  </si>
  <si>
    <t>Gilewski</t>
  </si>
  <si>
    <t>Damian Wiesław</t>
  </si>
  <si>
    <t>A80</t>
  </si>
  <si>
    <t>8:28:48</t>
  </si>
  <si>
    <t>A28</t>
  </si>
  <si>
    <t>8:37:01</t>
  </si>
  <si>
    <t>9:03:27</t>
  </si>
  <si>
    <t>9:20:56</t>
  </si>
  <si>
    <t>9:28:08</t>
  </si>
  <si>
    <t>OK!Sport</t>
  </si>
  <si>
    <t>9:47:03</t>
  </si>
  <si>
    <t>KTR Bike Orient</t>
  </si>
  <si>
    <t>10:10:14</t>
  </si>
  <si>
    <t>A81</t>
  </si>
  <si>
    <t>10:10:16</t>
  </si>
  <si>
    <t>A83</t>
  </si>
  <si>
    <t>10:18:47</t>
  </si>
  <si>
    <t>11:14:58</t>
  </si>
  <si>
    <t>11:42:55</t>
  </si>
  <si>
    <t>11:43:19</t>
  </si>
  <si>
    <t>11:47:15</t>
  </si>
  <si>
    <t>11:52:16</t>
  </si>
  <si>
    <t>QGIS</t>
  </si>
  <si>
    <t>11:56:30</t>
  </si>
  <si>
    <t>A26</t>
  </si>
  <si>
    <t>12:10:54</t>
  </si>
  <si>
    <t>12:14:19</t>
  </si>
  <si>
    <t>12:16:55</t>
  </si>
  <si>
    <t>12:18:17</t>
  </si>
  <si>
    <t>A84</t>
  </si>
  <si>
    <t>12:20:28</t>
  </si>
  <si>
    <t>zaginiony w akcji</t>
  </si>
  <si>
    <t>12:24:36</t>
  </si>
  <si>
    <t>12:00:04</t>
  </si>
  <si>
    <t>12:04:17</t>
  </si>
  <si>
    <t>Nadarzyn</t>
  </si>
  <si>
    <t>WIĘCEJ FUNKU!</t>
  </si>
  <si>
    <t>12:17:05</t>
  </si>
  <si>
    <t>12:23:43</t>
  </si>
  <si>
    <t>A82</t>
  </si>
  <si>
    <t>Ania</t>
  </si>
  <si>
    <t>Klub Królika Stefana</t>
  </si>
  <si>
    <t>12:25:03</t>
  </si>
  <si>
    <t>12:25:20</t>
  </si>
  <si>
    <t>9:22:23</t>
  </si>
  <si>
    <t>12:13:51</t>
  </si>
  <si>
    <t>00:05:00</t>
  </si>
  <si>
    <t>Cyborg Team</t>
  </si>
  <si>
    <t>Cenzus PRO Team</t>
  </si>
  <si>
    <t>11:29:12</t>
  </si>
  <si>
    <t>A14</t>
  </si>
  <si>
    <t>11:59:50</t>
  </si>
  <si>
    <t>8:49:41</t>
  </si>
  <si>
    <t>11:57:42</t>
  </si>
  <si>
    <t>12:09:46</t>
  </si>
  <si>
    <t>Piastow</t>
  </si>
  <si>
    <t>10:55:18</t>
  </si>
  <si>
    <t>11:53:20</t>
  </si>
  <si>
    <t>7:03:21</t>
  </si>
  <si>
    <t>11:15:06</t>
  </si>
  <si>
    <t>12:38:35</t>
  </si>
  <si>
    <t>10:32:45</t>
  </si>
  <si>
    <t>12:38:40</t>
  </si>
  <si>
    <t>10:03:27</t>
  </si>
  <si>
    <t>A11</t>
  </si>
  <si>
    <t>Kawałko</t>
  </si>
  <si>
    <t>Dywity</t>
  </si>
  <si>
    <t>12:12:15</t>
  </si>
  <si>
    <t>Skrzeszew</t>
  </si>
  <si>
    <t>11:27:05</t>
  </si>
  <si>
    <t>Kszeszew</t>
  </si>
  <si>
    <t>11:27:33</t>
  </si>
  <si>
    <t>9:06:45</t>
  </si>
  <si>
    <t>9:07:16</t>
  </si>
  <si>
    <t>Maruszak</t>
  </si>
  <si>
    <t>A85</t>
  </si>
  <si>
    <t>Dziliński</t>
  </si>
  <si>
    <t>9:21:43</t>
  </si>
  <si>
    <t>9:28:44</t>
  </si>
  <si>
    <t>7:14:22</t>
  </si>
  <si>
    <t>Sidorowicz</t>
  </si>
  <si>
    <t>12:17:57</t>
  </si>
  <si>
    <t>#402</t>
  </si>
  <si>
    <t>#431</t>
  </si>
  <si>
    <t>#429</t>
  </si>
  <si>
    <t>#437</t>
  </si>
  <si>
    <t>#414</t>
  </si>
  <si>
    <t>#446</t>
  </si>
  <si>
    <t>#445</t>
  </si>
  <si>
    <t>#443</t>
  </si>
  <si>
    <t>#404</t>
  </si>
  <si>
    <t>#433</t>
  </si>
  <si>
    <t>#423</t>
  </si>
  <si>
    <t>#422</t>
  </si>
  <si>
    <t>#425</t>
  </si>
  <si>
    <t>#440</t>
  </si>
  <si>
    <t>#428</t>
  </si>
  <si>
    <t>#427</t>
  </si>
  <si>
    <t>#419</t>
  </si>
  <si>
    <t>#441</t>
  </si>
  <si>
    <t>#439</t>
  </si>
  <si>
    <t>#410</t>
  </si>
  <si>
    <t>#430</t>
  </si>
  <si>
    <t>#426</t>
  </si>
  <si>
    <t>#442</t>
  </si>
  <si>
    <t>#435</t>
  </si>
  <si>
    <t>#416</t>
  </si>
  <si>
    <t>#415</t>
  </si>
  <si>
    <t>#450</t>
  </si>
  <si>
    <t>#424</t>
  </si>
  <si>
    <t>#432</t>
  </si>
  <si>
    <t>#405</t>
  </si>
  <si>
    <t>#418</t>
  </si>
  <si>
    <t>#411</t>
  </si>
  <si>
    <t>#420</t>
  </si>
  <si>
    <t>#409</t>
  </si>
  <si>
    <t>#403</t>
  </si>
  <si>
    <t>#417</t>
  </si>
  <si>
    <t>#421</t>
  </si>
  <si>
    <t>#401</t>
  </si>
  <si>
    <t>#438</t>
  </si>
  <si>
    <t>#436</t>
  </si>
  <si>
    <t>PK45</t>
  </si>
  <si>
    <t>PK39</t>
  </si>
  <si>
    <t>PK38</t>
  </si>
  <si>
    <t>PK36</t>
  </si>
  <si>
    <t>T444</t>
  </si>
  <si>
    <t>T55</t>
  </si>
  <si>
    <t>T54</t>
  </si>
  <si>
    <t>T53</t>
  </si>
  <si>
    <t>T52</t>
  </si>
  <si>
    <t>T51</t>
  </si>
  <si>
    <t>T50</t>
  </si>
  <si>
    <t>T49</t>
  </si>
  <si>
    <t>T48</t>
  </si>
  <si>
    <t>T47</t>
  </si>
  <si>
    <t>T46</t>
  </si>
  <si>
    <t>T45</t>
  </si>
  <si>
    <t>T44</t>
  </si>
  <si>
    <t>T43</t>
  </si>
  <si>
    <t>T42</t>
  </si>
  <si>
    <t>T41</t>
  </si>
  <si>
    <t>T40</t>
  </si>
  <si>
    <t>T39</t>
  </si>
  <si>
    <t>T38</t>
  </si>
  <si>
    <t>T37</t>
  </si>
  <si>
    <t>T36</t>
  </si>
  <si>
    <t>T35</t>
  </si>
  <si>
    <t>T34</t>
  </si>
  <si>
    <t>T33</t>
  </si>
  <si>
    <t>T32</t>
  </si>
  <si>
    <t>T31</t>
  </si>
  <si>
    <t>T30</t>
  </si>
  <si>
    <t>T29</t>
  </si>
  <si>
    <t>T28</t>
  </si>
  <si>
    <t>T27</t>
  </si>
  <si>
    <t>T26</t>
  </si>
  <si>
    <t>T25</t>
  </si>
  <si>
    <t>T24</t>
  </si>
  <si>
    <t>T23</t>
  </si>
  <si>
    <t>T22</t>
  </si>
  <si>
    <t>T21</t>
  </si>
  <si>
    <t>T20</t>
  </si>
  <si>
    <t>T19</t>
  </si>
  <si>
    <t>T18</t>
  </si>
  <si>
    <t>T17</t>
  </si>
  <si>
    <t>T16</t>
  </si>
  <si>
    <t>T15</t>
  </si>
  <si>
    <t>T14</t>
  </si>
  <si>
    <t>T13</t>
  </si>
  <si>
    <t>T12</t>
  </si>
  <si>
    <t>T11</t>
  </si>
  <si>
    <t>T10</t>
  </si>
  <si>
    <t>T9</t>
  </si>
  <si>
    <t>T8</t>
  </si>
  <si>
    <t>T7</t>
  </si>
  <si>
    <t>T6</t>
  </si>
  <si>
    <t>T5</t>
  </si>
  <si>
    <t>T4</t>
  </si>
  <si>
    <t>T3</t>
  </si>
  <si>
    <t>T2</t>
  </si>
  <si>
    <t>T1</t>
  </si>
  <si>
    <t>Trasa: TR444</t>
  </si>
  <si>
    <t>METAPT</t>
  </si>
  <si>
    <t>Trasa: TR222</t>
  </si>
  <si>
    <t>#408</t>
  </si>
  <si>
    <t>#406</t>
  </si>
  <si>
    <t>#407</t>
  </si>
  <si>
    <t>#412</t>
  </si>
  <si>
    <t>#413</t>
  </si>
  <si>
    <t>Grassor444</t>
  </si>
  <si>
    <t>Grassor222</t>
  </si>
  <si>
    <t>DZIEWIOR</t>
  </si>
  <si>
    <t>KUREK</t>
  </si>
  <si>
    <t>ROSIŃSKA</t>
  </si>
  <si>
    <t>SZCZEPANIAK</t>
  </si>
  <si>
    <t>MALAWSKA</t>
  </si>
  <si>
    <t>Wroclaw</t>
  </si>
  <si>
    <t>ŁAKOMIEC</t>
  </si>
  <si>
    <t>WARMUZ</t>
  </si>
  <si>
    <t>3 razy 1404</t>
  </si>
  <si>
    <t>GAJKOWSKI</t>
  </si>
  <si>
    <t>WKS Wawel Kraków</t>
  </si>
  <si>
    <t>ZAWADZKI</t>
  </si>
  <si>
    <t>SENDEREK</t>
  </si>
  <si>
    <t>Krakowska Wielka Pętla</t>
  </si>
  <si>
    <t>MADEJ</t>
  </si>
  <si>
    <t>PISAREK</t>
  </si>
  <si>
    <t>GORCZYCA</t>
  </si>
  <si>
    <t>TRZMIELEWSKI</t>
  </si>
  <si>
    <t>compass</t>
  </si>
  <si>
    <t>KAPUSTKA</t>
  </si>
  <si>
    <t>T-Mobile Bikeholicy</t>
  </si>
  <si>
    <t>IMMotion Specialized Team</t>
  </si>
  <si>
    <t>CIEŚLICKI</t>
  </si>
  <si>
    <t>PYTA</t>
  </si>
  <si>
    <t>bytom</t>
  </si>
  <si>
    <t>BARDZIK</t>
  </si>
  <si>
    <t>Bogumil</t>
  </si>
  <si>
    <t>ŚWITOŃ</t>
  </si>
  <si>
    <t>GRYSZKALIS</t>
  </si>
  <si>
    <t>DEFECIŃSKI</t>
  </si>
  <si>
    <t>Tuszyn</t>
  </si>
  <si>
    <t>KALINOWSKI</t>
  </si>
  <si>
    <t>Tarnowskie Góry</t>
  </si>
  <si>
    <t>JACAK</t>
  </si>
  <si>
    <t>OPASZOWSKI</t>
  </si>
  <si>
    <t>Opasz</t>
  </si>
  <si>
    <t>Siemianowice Śląskie</t>
  </si>
  <si>
    <t>PASIECZNIK</t>
  </si>
  <si>
    <t>MAJTCZAK</t>
  </si>
  <si>
    <t>ROGOWSKI</t>
  </si>
  <si>
    <t>MATERA</t>
  </si>
  <si>
    <t>KUŹNIAROWICZ</t>
  </si>
  <si>
    <t>SOBCZAK</t>
  </si>
  <si>
    <t>Crossbikers</t>
  </si>
  <si>
    <t>KRAKÓW</t>
  </si>
  <si>
    <t>MALICKI</t>
  </si>
  <si>
    <t>DOMINIK</t>
  </si>
  <si>
    <t>Niedzielna Grupa Rowerowa</t>
  </si>
  <si>
    <t>Bodzechów</t>
  </si>
  <si>
    <t>HAPCZYN</t>
  </si>
  <si>
    <t>Ostrowiec Św.</t>
  </si>
  <si>
    <t>SZCZERBIŃSKI</t>
  </si>
  <si>
    <t>Chmielów</t>
  </si>
  <si>
    <t>KORZEC</t>
  </si>
  <si>
    <t>URBANIK</t>
  </si>
  <si>
    <t>MALAWSKI</t>
  </si>
  <si>
    <t>LASKOWSKI</t>
  </si>
  <si>
    <t>Sąsiedzi</t>
  </si>
  <si>
    <t>Wojkowice</t>
  </si>
  <si>
    <t>MATURA</t>
  </si>
  <si>
    <t>BAJSAROWICZ</t>
  </si>
  <si>
    <t>Mikołaj Ski Team</t>
  </si>
  <si>
    <t>MASŁEJ</t>
  </si>
  <si>
    <t>MICHALSKI</t>
  </si>
  <si>
    <t>GÓRECKI</t>
  </si>
  <si>
    <t>W i R</t>
  </si>
  <si>
    <t>Łakomiec</t>
  </si>
  <si>
    <t>Warmuz</t>
  </si>
  <si>
    <t>Gajkowski</t>
  </si>
  <si>
    <t>Hapczyn</t>
  </si>
  <si>
    <t>Szczerbiński</t>
  </si>
  <si>
    <t>Matura</t>
  </si>
  <si>
    <t>Bajsarowicz</t>
  </si>
  <si>
    <t>Masłej</t>
  </si>
  <si>
    <t>Górecki</t>
  </si>
  <si>
    <t>Magda</t>
  </si>
  <si>
    <t>K/M</t>
  </si>
  <si>
    <t>Godzina - START</t>
  </si>
  <si>
    <t>Godzina - META</t>
  </si>
  <si>
    <t>trasa pkt</t>
  </si>
  <si>
    <t>LOP</t>
  </si>
  <si>
    <t>LOP pkt</t>
  </si>
  <si>
    <t>Epilog</t>
  </si>
  <si>
    <t>Epilog pkt</t>
  </si>
  <si>
    <t>Suma pkt</t>
  </si>
  <si>
    <t>Puknty karne</t>
  </si>
  <si>
    <t>Ogółem</t>
  </si>
  <si>
    <t>przekroczenie limitu spóźnień-NKL</t>
  </si>
  <si>
    <t>Cieś</t>
  </si>
  <si>
    <t>Tomaszczyk-Tiszbein</t>
  </si>
  <si>
    <t>Grzegorzewski</t>
  </si>
  <si>
    <t>Iwo</t>
  </si>
  <si>
    <t>Sakowicz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</si>
</sst>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.00\ [$zł-415];[Red]\-#,##0.00\ [$zł-415]"/>
    <numFmt numFmtId="165" formatCode="\ #,##0.00&quot; zł &quot;;\-#,##0.00&quot; zł &quot;;&quot; -&quot;#&quot; zł &quot;;@\ "/>
    <numFmt numFmtId="166" formatCode="[$-F400]h:mm:ss\ AM/PM"/>
    <numFmt numFmtId="167" formatCode="#,##0_);\-#,##0"/>
    <numFmt numFmtId="168" formatCode="0.0"/>
    <numFmt numFmtId="169" formatCode="[$-415]General"/>
    <numFmt numFmtId="170" formatCode="yy\-mm\-dd\ hh:mm"/>
    <numFmt numFmtId="171" formatCode="hh&quot;:&quot;mm&quot;:&quot;ss"/>
    <numFmt numFmtId="172" formatCode="[h]:mm:ss;@"/>
    <numFmt numFmtId="173" formatCode="[h]:mm"/>
    <numFmt numFmtId="174" formatCode="0000"/>
    <numFmt numFmtId="175" formatCode="h:mm:ss;@"/>
  </numFmts>
  <fonts count="188">
    <font>
      <sz val="10"/>
      <name val="Arial CE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 CE"/>
      <charset val="238"/>
    </font>
    <font>
      <sz val="11"/>
      <color indexed="8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Times New Roman"/>
      <family val="1"/>
      <charset val="204"/>
    </font>
    <font>
      <sz val="10"/>
      <name val="Arial CE"/>
      <family val="2"/>
      <charset val="238"/>
    </font>
    <font>
      <sz val="10"/>
      <color indexed="17"/>
      <name val="Calibri"/>
      <family val="2"/>
      <charset val="238"/>
    </font>
    <font>
      <sz val="10"/>
      <name val="Mangal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6" tint="0.79998168889431442"/>
      <name val="Arial"/>
      <family val="2"/>
    </font>
    <font>
      <sz val="10"/>
      <color indexed="8"/>
      <name val="arial"/>
      <family val="2"/>
      <charset val="1"/>
    </font>
    <font>
      <b/>
      <u/>
      <sz val="10"/>
      <name val="Arial CE"/>
      <charset val="238"/>
    </font>
    <font>
      <sz val="10"/>
      <color theme="0"/>
      <name val="Arial CE"/>
      <charset val="238"/>
    </font>
    <font>
      <b/>
      <sz val="10"/>
      <color theme="4" tint="0.79998168889431442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0"/>
      <color rgb="FF000000"/>
      <name val="Times New Roman"/>
      <family val="1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zcionka tekstu podstawowego"/>
    </font>
    <font>
      <sz val="10"/>
      <name val="Microsoft YaHei"/>
      <family val="2"/>
      <charset val="238"/>
    </font>
    <font>
      <sz val="10"/>
      <color indexed="8"/>
      <name val="Microsoft YaHei"/>
      <family val="2"/>
      <charset val="238"/>
    </font>
    <font>
      <sz val="10"/>
      <color indexed="9"/>
      <name val="Microsoft YaHei"/>
      <family val="2"/>
      <charset val="238"/>
    </font>
    <font>
      <sz val="10"/>
      <color indexed="23"/>
      <name val="Microsoft YaHei"/>
      <family val="2"/>
      <charset val="238"/>
    </font>
    <font>
      <sz val="10"/>
      <color indexed="10"/>
      <name val="Microsoft YaHei"/>
      <family val="2"/>
      <charset val="238"/>
    </font>
    <font>
      <sz val="10"/>
      <color rgb="FFFF0000"/>
      <name val="Arial CE"/>
      <charset val="238"/>
    </font>
    <font>
      <sz val="10"/>
      <color rgb="FF00B050"/>
      <name val="Arial CE"/>
      <charset val="238"/>
    </font>
    <font>
      <sz val="10"/>
      <color theme="0" tint="-0.499984740745262"/>
      <name val="Arial CE"/>
      <charset val="238"/>
    </font>
    <font>
      <sz val="7.5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30"/>
      <name val="Calibri"/>
      <family val="2"/>
      <charset val="238"/>
    </font>
    <font>
      <b/>
      <sz val="13.5"/>
      <color indexed="8"/>
      <name val="Calibri"/>
      <family val="2"/>
      <charset val="238"/>
    </font>
    <font>
      <b/>
      <sz val="18"/>
      <color indexed="8"/>
      <name val="Calibri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rgb="FFFF0000"/>
      <name val="Czcionka tekstu podstawowego"/>
      <family val="2"/>
      <charset val="238"/>
    </font>
    <font>
      <b/>
      <sz val="8"/>
      <color rgb="FFFF0000"/>
      <name val="Czcionka tekstu podstawowego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zcionka tekstu podstawowego"/>
      <family val="2"/>
      <charset val="238"/>
    </font>
    <font>
      <b/>
      <sz val="10"/>
      <color theme="1"/>
      <name val="Symbol"/>
      <family val="1"/>
      <charset val="2"/>
    </font>
    <font>
      <sz val="8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zcionka tekstu podstawowego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rgb="FF111111"/>
      <name val="Consolas"/>
      <family val="3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36"/>
      <color theme="1"/>
      <name val="PL Stamp"/>
      <family val="2"/>
    </font>
    <font>
      <sz val="36"/>
      <color theme="1"/>
      <name val="Britannic T OT"/>
      <family val="3"/>
    </font>
    <font>
      <b/>
      <sz val="11"/>
      <color theme="1"/>
      <name val="Calibri"/>
      <family val="2"/>
      <charset val="238"/>
      <scheme val="minor"/>
    </font>
    <font>
      <sz val="18"/>
      <color theme="1"/>
      <name val="Czcionka tekstu podstawowego"/>
      <charset val="238"/>
    </font>
    <font>
      <sz val="14"/>
      <color theme="1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Arimo"/>
    </font>
    <font>
      <sz val="10"/>
      <color theme="1"/>
      <name val="Arimo"/>
    </font>
    <font>
      <sz val="10"/>
      <color theme="0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u/>
      <sz val="11"/>
      <color rgb="FF666666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sz val="10"/>
      <color rgb="FF000000"/>
      <name val="Arimo"/>
      <charset val="238"/>
    </font>
    <font>
      <sz val="10"/>
      <color theme="1"/>
      <name val="Arimo"/>
      <charset val="238"/>
    </font>
    <font>
      <sz val="10"/>
      <name val="Arimo"/>
      <charset val="238"/>
    </font>
    <font>
      <b/>
      <sz val="10"/>
      <name val="Arimo"/>
    </font>
    <font>
      <b/>
      <sz val="10"/>
      <color rgb="FF000000"/>
      <name val="Arimo"/>
    </font>
    <font>
      <b/>
      <sz val="20"/>
      <color rgb="FF000000"/>
      <name val="Arimo"/>
      <charset val="238"/>
    </font>
    <font>
      <b/>
      <sz val="20"/>
      <color rgb="FF000000"/>
      <name val="Czcionka tekstu podstawowego"/>
      <charset val="238"/>
    </font>
    <font>
      <sz val="11"/>
      <name val="Cambria"/>
      <family val="1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rgb="FF0000FF"/>
      <name val="Cambria"/>
      <family val="1"/>
      <charset val="238"/>
    </font>
    <font>
      <b/>
      <sz val="11"/>
      <name val="Cambria"/>
      <family val="1"/>
      <charset val="238"/>
    </font>
    <font>
      <sz val="11"/>
      <color rgb="FF000000"/>
      <name val="Arial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20"/>
      <color theme="1"/>
      <name val="Britannic T OT"/>
      <family val="3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24"/>
      <color theme="1"/>
      <name val="Brother Tattoo"/>
      <charset val="238"/>
    </font>
    <font>
      <sz val="11"/>
      <color theme="1"/>
      <name val="Algerian"/>
      <family val="5"/>
    </font>
    <font>
      <sz val="20"/>
      <color theme="1"/>
      <name val="Gabriola"/>
      <family val="5"/>
      <charset val="238"/>
    </font>
    <font>
      <b/>
      <sz val="11"/>
      <color theme="1"/>
      <name val="Georgia"/>
      <family val="1"/>
      <charset val="238"/>
    </font>
    <font>
      <sz val="11"/>
      <color theme="1"/>
      <name val="Georgia"/>
      <family val="1"/>
      <charset val="238"/>
    </font>
    <font>
      <b/>
      <sz val="11"/>
      <name val="Georgia"/>
      <family val="1"/>
      <charset val="238"/>
    </font>
    <font>
      <sz val="11"/>
      <color rgb="FFFF0000"/>
      <name val="Georgia"/>
      <family val="1"/>
      <charset val="238"/>
    </font>
    <font>
      <sz val="10"/>
      <color theme="1"/>
      <name val="Liberation Serif"/>
      <charset val="238"/>
    </font>
    <font>
      <b/>
      <sz val="10"/>
      <color theme="1"/>
      <name val="Liberation Serif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rgb="FF333333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</fonts>
  <fills count="1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CC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1"/>
        <bgColor indexed="47"/>
      </patternFill>
    </fill>
    <fill>
      <patternFill patternType="solid">
        <fgColor rgb="FFEBFFEB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C27BA0"/>
        <bgColor indexed="64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B7E1CD"/>
        <bgColor rgb="FFCCCCFF"/>
      </patternFill>
    </fill>
    <fill>
      <patternFill patternType="solid">
        <fgColor rgb="FF00FF00"/>
        <bgColor rgb="FF33CCCC"/>
      </patternFill>
    </fill>
    <fill>
      <patternFill patternType="solid">
        <fgColor rgb="FFCE181E"/>
        <bgColor rgb="FFCC0000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200"/>
        <bgColor rgb="FFFFF2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B6D7A8"/>
        <bgColor rgb="FFB6D7A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999999"/>
        <bgColor rgb="FF999999"/>
      </patternFill>
    </fill>
    <fill>
      <patternFill patternType="solid">
        <fgColor rgb="FFF1C232"/>
        <bgColor rgb="FFF1C232"/>
      </patternFill>
    </fill>
    <fill>
      <patternFill patternType="solid">
        <fgColor rgb="FF93C47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BBB59"/>
        <bgColor rgb="FF969696"/>
      </patternFill>
    </fill>
    <fill>
      <patternFill patternType="solid">
        <fgColor rgb="FFC3D69B"/>
        <bgColor rgb="FFD7E4BD"/>
      </patternFill>
    </fill>
    <fill>
      <patternFill patternType="solid">
        <fgColor theme="6" tint="0.39997558519241921"/>
        <bgColor indexed="64"/>
      </pattern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213">
    <xf numFmtId="0" fontId="0" fillId="0" borderId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5" borderId="0" applyNumberFormat="0" applyBorder="0" applyAlignment="0" applyProtection="0"/>
    <xf numFmtId="0" fontId="25" fillId="9" borderId="0" applyNumberFormat="0" applyBorder="0" applyAlignment="0" applyProtection="0"/>
    <xf numFmtId="0" fontId="26" fillId="3" borderId="1" applyNumberFormat="0" applyAlignment="0" applyProtection="0"/>
    <xf numFmtId="0" fontId="28" fillId="10" borderId="0" applyNumberFormat="0" applyBorder="0" applyAlignment="0" applyProtection="0"/>
    <xf numFmtId="0" fontId="42" fillId="11" borderId="2"/>
    <xf numFmtId="0" fontId="29" fillId="0" borderId="3" applyNumberFormat="0" applyFill="0" applyAlignment="0" applyProtection="0"/>
    <xf numFmtId="0" fontId="30" fillId="12" borderId="4" applyNumberFormat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41" fillId="0" borderId="0"/>
    <xf numFmtId="0" fontId="24" fillId="0" borderId="0"/>
    <xf numFmtId="0" fontId="23" fillId="0" borderId="0"/>
    <xf numFmtId="0" fontId="44" fillId="0" borderId="0"/>
    <xf numFmtId="0" fontId="35" fillId="2" borderId="1" applyNumberFormat="0" applyAlignment="0" applyProtection="0"/>
    <xf numFmtId="0" fontId="27" fillId="0" borderId="8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3" borderId="0" applyNumberFormat="0" applyBorder="0" applyAlignment="0" applyProtection="0"/>
    <xf numFmtId="0" fontId="46" fillId="0" borderId="0"/>
    <xf numFmtId="0" fontId="47" fillId="0" borderId="0"/>
    <xf numFmtId="0" fontId="48" fillId="0" borderId="0"/>
    <xf numFmtId="0" fontId="49" fillId="0" borderId="0"/>
    <xf numFmtId="0" fontId="50" fillId="0" borderId="0"/>
    <xf numFmtId="0" fontId="51" fillId="0" borderId="0"/>
    <xf numFmtId="0" fontId="52" fillId="0" borderId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18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11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1" borderId="0" applyNumberFormat="0" applyBorder="0" applyAlignment="0" applyProtection="0"/>
    <xf numFmtId="0" fontId="53" fillId="26" borderId="0" applyNumberFormat="0" applyBorder="0" applyAlignment="0" applyProtection="0"/>
    <xf numFmtId="0" fontId="53" fillId="28" borderId="0" applyNumberFormat="0" applyBorder="0" applyAlignment="0" applyProtection="0"/>
    <xf numFmtId="0" fontId="5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9" borderId="0" applyNumberFormat="0" applyBorder="0" applyAlignment="0" applyProtection="0"/>
    <xf numFmtId="0" fontId="25" fillId="2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8" borderId="0" applyNumberFormat="0" applyBorder="0" applyAlignment="0" applyProtection="0"/>
    <xf numFmtId="0" fontId="26" fillId="11" borderId="1" applyNumberFormat="0" applyAlignment="0" applyProtection="0"/>
    <xf numFmtId="0" fontId="27" fillId="22" borderId="11" applyNumberFormat="0" applyAlignment="0" applyProtection="0"/>
    <xf numFmtId="0" fontId="28" fillId="18" borderId="0" applyNumberFormat="0" applyBorder="0" applyAlignment="0" applyProtection="0"/>
    <xf numFmtId="0" fontId="54" fillId="0" borderId="0">
      <alignment horizontal="center"/>
    </xf>
    <xf numFmtId="0" fontId="54" fillId="0" borderId="0">
      <alignment horizontal="center" textRotation="90"/>
    </xf>
    <xf numFmtId="0" fontId="29" fillId="0" borderId="3" applyNumberFormat="0" applyFill="0" applyAlignment="0" applyProtection="0"/>
    <xf numFmtId="0" fontId="30" fillId="39" borderId="4" applyNumberFormat="0" applyAlignment="0" applyProtection="0"/>
    <xf numFmtId="0" fontId="55" fillId="0" borderId="12" applyNumberFormat="0" applyFill="0" applyAlignment="0" applyProtection="0"/>
    <xf numFmtId="0" fontId="56" fillId="0" borderId="6" applyNumberFormat="0" applyFill="0" applyAlignment="0" applyProtection="0"/>
    <xf numFmtId="0" fontId="57" fillId="0" borderId="13" applyNumberFormat="0" applyFill="0" applyAlignment="0" applyProtection="0"/>
    <xf numFmtId="0" fontId="57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5" fillId="22" borderId="1" applyNumberFormat="0" applyAlignment="0" applyProtection="0"/>
    <xf numFmtId="0" fontId="58" fillId="0" borderId="0"/>
    <xf numFmtId="164" fontId="58" fillId="0" borderId="0"/>
    <xf numFmtId="0" fontId="59" fillId="0" borderId="14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0" fillId="23" borderId="10" applyNumberFormat="0" applyAlignment="0" applyProtection="0"/>
    <xf numFmtId="165" fontId="50" fillId="0" borderId="0" applyFill="0" applyBorder="0" applyAlignment="0" applyProtection="0"/>
    <xf numFmtId="0" fontId="39" fillId="25" borderId="0" applyNumberFormat="0" applyBorder="0" applyAlignment="0" applyProtection="0"/>
    <xf numFmtId="0" fontId="22" fillId="0" borderId="0"/>
    <xf numFmtId="0" fontId="21" fillId="0" borderId="0"/>
    <xf numFmtId="0" fontId="50" fillId="0" borderId="0"/>
    <xf numFmtId="0" fontId="46" fillId="0" borderId="0"/>
    <xf numFmtId="0" fontId="54" fillId="0" borderId="0">
      <alignment horizontal="center" textRotation="90"/>
    </xf>
    <xf numFmtId="0" fontId="58" fillId="0" borderId="0"/>
    <xf numFmtId="164" fontId="58" fillId="0" borderId="0"/>
    <xf numFmtId="0" fontId="20" fillId="0" borderId="0"/>
    <xf numFmtId="0" fontId="61" fillId="0" borderId="0" applyNumberFormat="0" applyFill="0" applyBorder="0" applyProtection="0">
      <alignment vertical="top" wrapText="1"/>
    </xf>
    <xf numFmtId="0" fontId="62" fillId="0" borderId="0"/>
    <xf numFmtId="0" fontId="63" fillId="18" borderId="0" applyNumberFormat="0" applyBorder="0" applyAlignment="0" applyProtection="0"/>
    <xf numFmtId="0" fontId="52" fillId="0" borderId="0"/>
    <xf numFmtId="0" fontId="64" fillId="0" borderId="0" applyNumberFormat="0" applyFill="0" applyBorder="0" applyProtection="0">
      <alignment horizontal="left"/>
    </xf>
    <xf numFmtId="0" fontId="64" fillId="34" borderId="0" applyNumberFormat="0" applyBorder="0" applyAlignment="0" applyProtection="0"/>
    <xf numFmtId="0" fontId="46" fillId="0" borderId="0"/>
    <xf numFmtId="0" fontId="62" fillId="0" borderId="0"/>
    <xf numFmtId="0" fontId="46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41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18" borderId="0" applyNumberFormat="0" applyBorder="0" applyAlignment="0" applyProtection="0"/>
    <xf numFmtId="0" fontId="46" fillId="28" borderId="0" applyNumberFormat="0" applyBorder="0" applyAlignment="0" applyProtection="0"/>
    <xf numFmtId="0" fontId="46" fillId="11" borderId="0" applyNumberFormat="0" applyBorder="0" applyAlignment="0" applyProtection="0"/>
    <xf numFmtId="0" fontId="46" fillId="22" borderId="0" applyNumberFormat="0" applyBorder="0" applyAlignment="0" applyProtection="0"/>
    <xf numFmtId="0" fontId="46" fillId="40" borderId="0" applyNumberFormat="0" applyBorder="0" applyAlignment="0" applyProtection="0"/>
    <xf numFmtId="0" fontId="46" fillId="28" borderId="0" applyNumberFormat="0" applyBorder="0" applyAlignment="0" applyProtection="0"/>
    <xf numFmtId="0" fontId="46" fillId="40" borderId="0" applyNumberFormat="0" applyBorder="0" applyAlignment="0" applyProtection="0"/>
    <xf numFmtId="0" fontId="65" fillId="28" borderId="0" applyNumberFormat="0" applyBorder="0" applyAlignment="0" applyProtection="0"/>
    <xf numFmtId="0" fontId="65" fillId="11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33" borderId="0" applyNumberFormat="0" applyBorder="0" applyAlignment="0" applyProtection="0"/>
    <xf numFmtId="0" fontId="65" fillId="37" borderId="0" applyNumberFormat="0" applyBorder="0" applyAlignment="0" applyProtection="0"/>
    <xf numFmtId="0" fontId="66" fillId="18" borderId="0" applyNumberFormat="0" applyBorder="0" applyAlignment="0" applyProtection="0"/>
    <xf numFmtId="0" fontId="67" fillId="40" borderId="0" applyNumberFormat="0" applyBorder="0" applyAlignment="0" applyProtection="0"/>
    <xf numFmtId="0" fontId="68" fillId="25" borderId="0" applyNumberFormat="0" applyBorder="0" applyAlignment="0" applyProtection="0"/>
    <xf numFmtId="0" fontId="19" fillId="0" borderId="0"/>
    <xf numFmtId="0" fontId="69" fillId="0" borderId="0" applyNumberFormat="0" applyFill="0" applyBorder="0" applyAlignment="0" applyProtection="0"/>
    <xf numFmtId="0" fontId="46" fillId="0" borderId="0"/>
    <xf numFmtId="0" fontId="19" fillId="0" borderId="0"/>
    <xf numFmtId="0" fontId="50" fillId="0" borderId="0"/>
    <xf numFmtId="0" fontId="18" fillId="0" borderId="0"/>
    <xf numFmtId="0" fontId="17" fillId="0" borderId="0"/>
    <xf numFmtId="0" fontId="69" fillId="0" borderId="0" applyNumberFormat="0" applyFill="0" applyBorder="0" applyAlignment="0" applyProtection="0"/>
    <xf numFmtId="0" fontId="62" fillId="0" borderId="0"/>
    <xf numFmtId="0" fontId="71" fillId="0" borderId="0"/>
    <xf numFmtId="0" fontId="16" fillId="0" borderId="0"/>
    <xf numFmtId="0" fontId="46" fillId="0" borderId="0" applyFill="0" applyProtection="0"/>
    <xf numFmtId="0" fontId="44" fillId="0" borderId="0"/>
    <xf numFmtId="165" fontId="46" fillId="0" borderId="0"/>
    <xf numFmtId="0" fontId="18" fillId="0" borderId="0"/>
    <xf numFmtId="0" fontId="75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53" fillId="0" borderId="0"/>
    <xf numFmtId="169" fontId="77" fillId="0" borderId="0"/>
    <xf numFmtId="0" fontId="78" fillId="0" borderId="0"/>
    <xf numFmtId="169" fontId="79" fillId="0" borderId="0"/>
    <xf numFmtId="169" fontId="80" fillId="0" borderId="0"/>
    <xf numFmtId="0" fontId="82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4" fillId="0" borderId="0"/>
    <xf numFmtId="0" fontId="78" fillId="42" borderId="0"/>
    <xf numFmtId="0" fontId="83" fillId="0" borderId="0"/>
    <xf numFmtId="0" fontId="81" fillId="0" borderId="0"/>
    <xf numFmtId="0" fontId="84" fillId="0" borderId="0"/>
    <xf numFmtId="0" fontId="85" fillId="0" borderId="0" applyNumberFormat="0" applyFill="0" applyBorder="0" applyAlignment="0" applyProtection="0"/>
    <xf numFmtId="0" fontId="86" fillId="43" borderId="0" applyNumberFormat="0" applyBorder="0" applyAlignment="0" applyProtection="0"/>
    <xf numFmtId="0" fontId="86" fillId="44" borderId="0" applyNumberFormat="0" applyBorder="0" applyAlignment="0" applyProtection="0"/>
    <xf numFmtId="0" fontId="85" fillId="45" borderId="0" applyNumberFormat="0" applyBorder="0" applyAlignment="0" applyProtection="0"/>
    <xf numFmtId="0" fontId="86" fillId="46" borderId="0" applyNumberFormat="0" applyBorder="0" applyAlignment="0" applyProtection="0"/>
    <xf numFmtId="0" fontId="8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3" fillId="0" borderId="0"/>
    <xf numFmtId="0" fontId="77" fillId="0" borderId="0"/>
    <xf numFmtId="0" fontId="12" fillId="0" borderId="0"/>
    <xf numFmtId="0" fontId="79" fillId="0" borderId="0"/>
    <xf numFmtId="0" fontId="11" fillId="0" borderId="0"/>
    <xf numFmtId="0" fontId="10" fillId="0" borderId="0"/>
    <xf numFmtId="0" fontId="9" fillId="0" borderId="0"/>
    <xf numFmtId="0" fontId="133" fillId="0" borderId="0" applyNumberFormat="0" applyFill="0" applyBorder="0" applyAlignment="0" applyProtection="0"/>
    <xf numFmtId="0" fontId="8" fillId="0" borderId="0"/>
    <xf numFmtId="0" fontId="114" fillId="0" borderId="0"/>
    <xf numFmtId="0" fontId="7" fillId="0" borderId="0"/>
    <xf numFmtId="0" fontId="148" fillId="0" borderId="0"/>
    <xf numFmtId="0" fontId="6" fillId="0" borderId="0"/>
    <xf numFmtId="0" fontId="4" fillId="0" borderId="0"/>
    <xf numFmtId="0" fontId="155" fillId="0" borderId="0" applyNumberFormat="0" applyFill="0" applyProtection="0"/>
    <xf numFmtId="0" fontId="3" fillId="0" borderId="0"/>
    <xf numFmtId="0" fontId="168" fillId="0" borderId="0" applyNumberFormat="0" applyFill="0" applyBorder="0" applyAlignment="0" applyProtection="0"/>
    <xf numFmtId="0" fontId="169" fillId="0" borderId="61" applyNumberFormat="0" applyFill="0" applyAlignment="0" applyProtection="0"/>
    <xf numFmtId="0" fontId="170" fillId="0" borderId="62" applyNumberFormat="0" applyFill="0" applyAlignment="0" applyProtection="0"/>
    <xf numFmtId="0" fontId="171" fillId="0" borderId="63" applyNumberFormat="0" applyFill="0" applyAlignment="0" applyProtection="0"/>
    <xf numFmtId="0" fontId="171" fillId="0" borderId="0" applyNumberFormat="0" applyFill="0" applyBorder="0" applyAlignment="0" applyProtection="0"/>
    <xf numFmtId="0" fontId="172" fillId="97" borderId="0" applyNumberFormat="0" applyBorder="0" applyAlignment="0" applyProtection="0"/>
    <xf numFmtId="0" fontId="173" fillId="98" borderId="0" applyNumberFormat="0" applyBorder="0" applyAlignment="0" applyProtection="0"/>
    <xf numFmtId="0" fontId="174" fillId="99" borderId="0" applyNumberFormat="0" applyBorder="0" applyAlignment="0" applyProtection="0"/>
    <xf numFmtId="0" fontId="175" fillId="100" borderId="64" applyNumberFormat="0" applyAlignment="0" applyProtection="0"/>
    <xf numFmtId="0" fontId="176" fillId="75" borderId="59" applyNumberFormat="0" applyAlignment="0" applyProtection="0"/>
    <xf numFmtId="0" fontId="177" fillId="75" borderId="64" applyNumberFormat="0" applyAlignment="0" applyProtection="0"/>
    <xf numFmtId="0" fontId="178" fillId="0" borderId="65" applyNumberFormat="0" applyFill="0" applyAlignment="0" applyProtection="0"/>
    <xf numFmtId="0" fontId="179" fillId="101" borderId="66" applyNumberFormat="0" applyAlignment="0" applyProtection="0"/>
    <xf numFmtId="0" fontId="180" fillId="0" borderId="0" applyNumberFormat="0" applyFill="0" applyBorder="0" applyAlignment="0" applyProtection="0"/>
    <xf numFmtId="0" fontId="18" fillId="76" borderId="60" applyNumberFormat="0" applyFont="0" applyAlignment="0" applyProtection="0"/>
    <xf numFmtId="0" fontId="181" fillId="0" borderId="0" applyNumberFormat="0" applyFill="0" applyBorder="0" applyAlignment="0" applyProtection="0"/>
    <xf numFmtId="0" fontId="182" fillId="0" borderId="67" applyNumberFormat="0" applyFill="0" applyAlignment="0" applyProtection="0"/>
    <xf numFmtId="0" fontId="183" fillId="102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83" fillId="79" borderId="0" applyNumberFormat="0" applyBorder="0" applyAlignment="0" applyProtection="0"/>
    <xf numFmtId="0" fontId="183" fillId="103" borderId="0" applyNumberFormat="0" applyBorder="0" applyAlignment="0" applyProtection="0"/>
    <xf numFmtId="0" fontId="18" fillId="80" borderId="0" applyNumberFormat="0" applyBorder="0" applyAlignment="0" applyProtection="0"/>
    <xf numFmtId="0" fontId="18" fillId="81" borderId="0" applyNumberFormat="0" applyBorder="0" applyAlignment="0" applyProtection="0"/>
    <xf numFmtId="0" fontId="183" fillId="82" borderId="0" applyNumberFormat="0" applyBorder="0" applyAlignment="0" applyProtection="0"/>
    <xf numFmtId="0" fontId="183" fillId="104" borderId="0" applyNumberFormat="0" applyBorder="0" applyAlignment="0" applyProtection="0"/>
    <xf numFmtId="0" fontId="18" fillId="83" borderId="0" applyNumberFormat="0" applyBorder="0" applyAlignment="0" applyProtection="0"/>
    <xf numFmtId="0" fontId="18" fillId="84" borderId="0" applyNumberFormat="0" applyBorder="0" applyAlignment="0" applyProtection="0"/>
    <xf numFmtId="0" fontId="183" fillId="85" borderId="0" applyNumberFormat="0" applyBorder="0" applyAlignment="0" applyProtection="0"/>
    <xf numFmtId="0" fontId="183" fillId="105" borderId="0" applyNumberFormat="0" applyBorder="0" applyAlignment="0" applyProtection="0"/>
    <xf numFmtId="0" fontId="18" fillId="86" borderId="0" applyNumberFormat="0" applyBorder="0" applyAlignment="0" applyProtection="0"/>
    <xf numFmtId="0" fontId="18" fillId="87" borderId="0" applyNumberFormat="0" applyBorder="0" applyAlignment="0" applyProtection="0"/>
    <xf numFmtId="0" fontId="183" fillId="88" borderId="0" applyNumberFormat="0" applyBorder="0" applyAlignment="0" applyProtection="0"/>
    <xf numFmtId="0" fontId="183" fillId="106" borderId="0" applyNumberFormat="0" applyBorder="0" applyAlignment="0" applyProtection="0"/>
    <xf numFmtId="0" fontId="18" fillId="89" borderId="0" applyNumberFormat="0" applyBorder="0" applyAlignment="0" applyProtection="0"/>
    <xf numFmtId="0" fontId="18" fillId="90" borderId="0" applyNumberFormat="0" applyBorder="0" applyAlignment="0" applyProtection="0"/>
    <xf numFmtId="0" fontId="183" fillId="91" borderId="0" applyNumberFormat="0" applyBorder="0" applyAlignment="0" applyProtection="0"/>
    <xf numFmtId="0" fontId="183" fillId="107" borderId="0" applyNumberFormat="0" applyBorder="0" applyAlignment="0" applyProtection="0"/>
    <xf numFmtId="0" fontId="18" fillId="92" borderId="0" applyNumberFormat="0" applyBorder="0" applyAlignment="0" applyProtection="0"/>
    <xf numFmtId="0" fontId="18" fillId="93" borderId="0" applyNumberFormat="0" applyBorder="0" applyAlignment="0" applyProtection="0"/>
    <xf numFmtId="0" fontId="183" fillId="94" borderId="0" applyNumberFormat="0" applyBorder="0" applyAlignment="0" applyProtection="0"/>
  </cellStyleXfs>
  <cellXfs count="677">
    <xf numFmtId="0" fontId="0" fillId="0" borderId="0" xfId="0"/>
    <xf numFmtId="49" fontId="0" fillId="0" borderId="0" xfId="0" applyNumberFormat="1" applyAlignment="1">
      <alignment textRotation="90" wrapText="1"/>
    </xf>
    <xf numFmtId="0" fontId="40" fillId="14" borderId="9" xfId="0" applyFont="1" applyFill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45" fillId="15" borderId="9" xfId="0" applyNumberFormat="1" applyFont="1" applyFill="1" applyBorder="1" applyAlignment="1">
      <alignment horizontal="center" wrapText="1"/>
    </xf>
    <xf numFmtId="0" fontId="43" fillId="18" borderId="9" xfId="0" applyNumberFormat="1" applyFont="1" applyFill="1" applyBorder="1" applyAlignment="1">
      <alignment horizontal="center" vertical="center" wrapText="1"/>
    </xf>
    <xf numFmtId="0" fontId="24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44" fillId="0" borderId="0" xfId="20"/>
    <xf numFmtId="2" fontId="0" fillId="0" borderId="9" xfId="0" applyNumberFormat="1" applyBorder="1"/>
    <xf numFmtId="2" fontId="40" fillId="20" borderId="9" xfId="0" applyNumberFormat="1" applyFont="1" applyFill="1" applyBorder="1"/>
    <xf numFmtId="2" fontId="0" fillId="0" borderId="9" xfId="0" applyNumberFormat="1" applyFill="1" applyBorder="1"/>
    <xf numFmtId="0" fontId="0" fillId="0" borderId="0" xfId="0" applyFill="1"/>
    <xf numFmtId="0" fontId="50" fillId="0" borderId="0" xfId="20" applyFont="1" applyBorder="1" applyAlignment="1">
      <alignment horizontal="center"/>
    </xf>
    <xf numFmtId="167" fontId="44" fillId="0" borderId="0" xfId="20" applyNumberFormat="1"/>
    <xf numFmtId="0" fontId="43" fillId="18" borderId="15" xfId="0" applyNumberFormat="1" applyFont="1" applyFill="1" applyBorder="1" applyAlignment="1">
      <alignment horizontal="center" vertical="center" wrapText="1"/>
    </xf>
    <xf numFmtId="49" fontId="0" fillId="17" borderId="15" xfId="0" applyNumberFormat="1" applyFill="1" applyBorder="1" applyAlignment="1">
      <alignment horizontal="center" textRotation="90" wrapText="1"/>
    </xf>
    <xf numFmtId="49" fontId="0" fillId="17" borderId="9" xfId="0" applyNumberFormat="1" applyFill="1" applyBorder="1" applyAlignment="1">
      <alignment horizontal="center" textRotation="90" wrapText="1"/>
    </xf>
    <xf numFmtId="0" fontId="0" fillId="0" borderId="15" xfId="0" applyFont="1" applyBorder="1"/>
    <xf numFmtId="0" fontId="70" fillId="18" borderId="9" xfId="0" applyNumberFormat="1" applyFont="1" applyFill="1" applyBorder="1" applyAlignment="1">
      <alignment horizontal="center" vertical="center" wrapText="1"/>
    </xf>
    <xf numFmtId="0" fontId="50" fillId="0" borderId="0" xfId="121"/>
    <xf numFmtId="0" fontId="73" fillId="0" borderId="0" xfId="0" applyFont="1"/>
    <xf numFmtId="168" fontId="0" fillId="0" borderId="0" xfId="0" applyNumberFormat="1" applyFont="1" applyFill="1"/>
    <xf numFmtId="168" fontId="73" fillId="0" borderId="0" xfId="0" applyNumberFormat="1" applyFont="1" applyAlignment="1">
      <alignment textRotation="90" wrapText="1"/>
    </xf>
    <xf numFmtId="168" fontId="0" fillId="0" borderId="0" xfId="0" applyNumberFormat="1" applyFont="1" applyAlignment="1">
      <alignment textRotation="90" wrapText="1"/>
    </xf>
    <xf numFmtId="0" fontId="0" fillId="0" borderId="0" xfId="0" applyNumberFormat="1" applyFill="1"/>
    <xf numFmtId="3" fontId="0" fillId="0" borderId="0" xfId="0" applyNumberFormat="1" applyFill="1"/>
    <xf numFmtId="0" fontId="74" fillId="18" borderId="9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right"/>
    </xf>
    <xf numFmtId="20" fontId="50" fillId="0" borderId="15" xfId="121" applyNumberFormat="1" applyBorder="1"/>
    <xf numFmtId="0" fontId="50" fillId="0" borderId="15" xfId="121" applyBorder="1"/>
    <xf numFmtId="0" fontId="50" fillId="0" borderId="15" xfId="121" applyFont="1" applyFill="1" applyBorder="1" applyAlignment="1">
      <alignment wrapText="1"/>
    </xf>
    <xf numFmtId="0" fontId="50" fillId="0" borderId="15" xfId="121" applyFont="1" applyBorder="1" applyAlignment="1">
      <alignment wrapText="1"/>
    </xf>
    <xf numFmtId="0" fontId="50" fillId="0" borderId="15" xfId="121" applyFont="1" applyBorder="1" applyAlignment="1">
      <alignment horizontal="right" wrapText="1"/>
    </xf>
    <xf numFmtId="0" fontId="50" fillId="0" borderId="18" xfId="121" applyFont="1" applyBorder="1" applyAlignment="1">
      <alignment wrapText="1"/>
    </xf>
    <xf numFmtId="0" fontId="50" fillId="0" borderId="16" xfId="121" applyBorder="1"/>
    <xf numFmtId="0" fontId="50" fillId="0" borderId="15" xfId="121" applyNumberFormat="1" applyBorder="1"/>
    <xf numFmtId="0" fontId="50" fillId="0" borderId="17" xfId="121" applyBorder="1"/>
    <xf numFmtId="0" fontId="50" fillId="0" borderId="15" xfId="121" applyFont="1" applyFill="1" applyBorder="1" applyAlignment="1">
      <alignment horizontal="center" wrapText="1"/>
    </xf>
    <xf numFmtId="166" fontId="50" fillId="0" borderId="15" xfId="121" applyNumberFormat="1" applyFont="1" applyFill="1" applyBorder="1" applyAlignment="1">
      <alignment horizontal="center" wrapText="1"/>
    </xf>
    <xf numFmtId="0" fontId="50" fillId="0" borderId="15" xfId="121" applyFont="1" applyBorder="1" applyAlignment="1">
      <alignment horizontal="center" wrapText="1"/>
    </xf>
    <xf numFmtId="0" fontId="72" fillId="0" borderId="0" xfId="0" applyFont="1" applyFill="1"/>
    <xf numFmtId="3" fontId="0" fillId="0" borderId="0" xfId="0" applyNumberFormat="1" applyFont="1" applyFill="1"/>
    <xf numFmtId="0" fontId="0" fillId="0" borderId="0" xfId="0" applyNumberFormat="1" applyFill="1" applyAlignment="1">
      <alignment horizontal="right"/>
    </xf>
    <xf numFmtId="49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center"/>
    </xf>
    <xf numFmtId="0" fontId="89" fillId="0" borderId="0" xfId="0" applyFont="1" applyFill="1"/>
    <xf numFmtId="0" fontId="90" fillId="0" borderId="0" xfId="0" applyFont="1" applyFill="1"/>
    <xf numFmtId="49" fontId="0" fillId="17" borderId="19" xfId="0" applyNumberFormat="1" applyFill="1" applyBorder="1" applyAlignment="1">
      <alignment horizontal="center" textRotation="90" wrapText="1"/>
    </xf>
    <xf numFmtId="0" fontId="43" fillId="18" borderId="19" xfId="0" applyNumberFormat="1" applyFont="1" applyFill="1" applyBorder="1" applyAlignment="1">
      <alignment horizontal="center" vertical="center" wrapText="1"/>
    </xf>
    <xf numFmtId="0" fontId="50" fillId="0" borderId="19" xfId="0" applyFont="1" applyBorder="1" applyAlignment="1">
      <alignment wrapText="1"/>
    </xf>
    <xf numFmtId="0" fontId="91" fillId="0" borderId="0" xfId="0" applyFont="1"/>
    <xf numFmtId="166" fontId="91" fillId="0" borderId="0" xfId="0" applyNumberFormat="1" applyFont="1" applyAlignment="1">
      <alignment horizontal="right"/>
    </xf>
    <xf numFmtId="0" fontId="46" fillId="0" borderId="0" xfId="119"/>
    <xf numFmtId="20" fontId="92" fillId="0" borderId="0" xfId="119" applyNumberFormat="1" applyFont="1" applyAlignment="1">
      <alignment vertical="center" wrapText="1"/>
    </xf>
    <xf numFmtId="0" fontId="93" fillId="0" borderId="0" xfId="119" applyFont="1" applyAlignment="1">
      <alignment vertical="center" wrapText="1"/>
    </xf>
    <xf numFmtId="0" fontId="94" fillId="0" borderId="0" xfId="119" applyFont="1" applyAlignment="1">
      <alignment vertical="center" wrapText="1"/>
    </xf>
    <xf numFmtId="0" fontId="46" fillId="0" borderId="0" xfId="119" applyFont="1" applyAlignment="1">
      <alignment vertical="center" wrapText="1"/>
    </xf>
    <xf numFmtId="170" fontId="46" fillId="0" borderId="0" xfId="119" applyNumberFormat="1" applyAlignment="1">
      <alignment vertical="center" wrapText="1"/>
    </xf>
    <xf numFmtId="0" fontId="94" fillId="0" borderId="0" xfId="119" applyFont="1" applyAlignment="1">
      <alignment horizontal="center" vertical="center" wrapText="1"/>
    </xf>
    <xf numFmtId="0" fontId="96" fillId="0" borderId="0" xfId="119" applyFont="1" applyAlignment="1">
      <alignment vertical="center"/>
    </xf>
    <xf numFmtId="0" fontId="97" fillId="0" borderId="0" xfId="119" applyFont="1" applyAlignment="1">
      <alignment vertical="center"/>
    </xf>
    <xf numFmtId="0" fontId="78" fillId="0" borderId="0" xfId="136"/>
    <xf numFmtId="0" fontId="98" fillId="0" borderId="0" xfId="0" applyFont="1"/>
    <xf numFmtId="0" fontId="99" fillId="0" borderId="22" xfId="0" applyFont="1" applyBorder="1"/>
    <xf numFmtId="0" fontId="99" fillId="0" borderId="0" xfId="0" applyFont="1" applyBorder="1" applyAlignment="1">
      <alignment horizontal="center" vertical="center"/>
    </xf>
    <xf numFmtId="0" fontId="98" fillId="0" borderId="0" xfId="0" applyFont="1" applyBorder="1"/>
    <xf numFmtId="0" fontId="98" fillId="0" borderId="0" xfId="0" applyFont="1" applyFill="1" applyBorder="1"/>
    <xf numFmtId="0" fontId="98" fillId="0" borderId="0" xfId="0" applyFont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98" fillId="0" borderId="26" xfId="0" applyFont="1" applyBorder="1" applyAlignment="1">
      <alignment horizontal="center" vertical="center" wrapText="1"/>
    </xf>
    <xf numFmtId="0" fontId="103" fillId="48" borderId="27" xfId="0" applyFont="1" applyFill="1" applyBorder="1" applyAlignment="1">
      <alignment horizontal="center" vertical="center"/>
    </xf>
    <xf numFmtId="0" fontId="99" fillId="0" borderId="26" xfId="0" applyFont="1" applyBorder="1"/>
    <xf numFmtId="0" fontId="99" fillId="0" borderId="0" xfId="0" applyFont="1" applyBorder="1" applyAlignment="1">
      <alignment horizontal="center"/>
    </xf>
    <xf numFmtId="0" fontId="105" fillId="0" borderId="0" xfId="0" applyFont="1"/>
    <xf numFmtId="0" fontId="106" fillId="0" borderId="0" xfId="0" applyFont="1" applyBorder="1"/>
    <xf numFmtId="0" fontId="108" fillId="49" borderId="32" xfId="0" applyFont="1" applyFill="1" applyBorder="1" applyAlignment="1">
      <alignment horizontal="center" vertical="center"/>
    </xf>
    <xf numFmtId="0" fontId="109" fillId="49" borderId="33" xfId="0" applyFont="1" applyFill="1" applyBorder="1" applyAlignment="1">
      <alignment horizontal="center" vertical="center" wrapText="1"/>
    </xf>
    <xf numFmtId="0" fontId="109" fillId="0" borderId="0" xfId="0" applyFont="1" applyBorder="1" applyAlignment="1">
      <alignment horizontal="center" vertical="center" wrapText="1"/>
    </xf>
    <xf numFmtId="166" fontId="98" fillId="0" borderId="0" xfId="0" applyNumberFormat="1" applyFont="1" applyAlignment="1">
      <alignment horizontal="center" vertical="center"/>
    </xf>
    <xf numFmtId="0" fontId="98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110" fillId="0" borderId="0" xfId="0" applyFont="1" applyBorder="1" applyAlignment="1">
      <alignment horizontal="center" vertical="center"/>
    </xf>
    <xf numFmtId="0" fontId="108" fillId="50" borderId="32" xfId="0" applyFont="1" applyFill="1" applyBorder="1" applyAlignment="1">
      <alignment horizontal="center" vertical="center"/>
    </xf>
    <xf numFmtId="0" fontId="109" fillId="50" borderId="33" xfId="0" applyFont="1" applyFill="1" applyBorder="1" applyAlignment="1">
      <alignment horizontal="center" vertical="center" wrapText="1"/>
    </xf>
    <xf numFmtId="0" fontId="108" fillId="51" borderId="32" xfId="0" applyFont="1" applyFill="1" applyBorder="1" applyAlignment="1">
      <alignment horizontal="center" vertical="center"/>
    </xf>
    <xf numFmtId="0" fontId="109" fillId="51" borderId="33" xfId="0" applyFont="1" applyFill="1" applyBorder="1" applyAlignment="1">
      <alignment horizontal="center" vertical="center" wrapText="1"/>
    </xf>
    <xf numFmtId="0" fontId="108" fillId="0" borderId="32" xfId="0" applyFont="1" applyBorder="1" applyAlignment="1">
      <alignment horizontal="center" vertical="center"/>
    </xf>
    <xf numFmtId="0" fontId="109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7" fillId="0" borderId="19" xfId="0" applyFont="1" applyBorder="1" applyAlignment="1">
      <alignment wrapText="1"/>
    </xf>
    <xf numFmtId="0" fontId="109" fillId="0" borderId="19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wrapText="1"/>
    </xf>
    <xf numFmtId="0" fontId="108" fillId="0" borderId="0" xfId="0" applyFont="1"/>
    <xf numFmtId="0" fontId="108" fillId="0" borderId="37" xfId="0" applyFont="1" applyBorder="1" applyAlignment="1">
      <alignment horizontal="center" vertical="center"/>
    </xf>
    <xf numFmtId="0" fontId="50" fillId="52" borderId="0" xfId="121" applyFill="1"/>
    <xf numFmtId="0" fontId="50" fillId="0" borderId="0" xfId="121" applyFill="1"/>
    <xf numFmtId="0" fontId="111" fillId="0" borderId="0" xfId="121" applyFont="1" applyAlignment="1">
      <alignment horizontal="center" wrapText="1"/>
    </xf>
    <xf numFmtId="0" fontId="112" fillId="0" borderId="0" xfId="121" applyFont="1" applyAlignment="1">
      <alignment horizontal="center" wrapText="1"/>
    </xf>
    <xf numFmtId="0" fontId="113" fillId="53" borderId="0" xfId="0" applyFont="1" applyFill="1" applyAlignment="1">
      <alignment horizontal="left"/>
    </xf>
    <xf numFmtId="0" fontId="113" fillId="53" borderId="0" xfId="0" applyFont="1" applyFill="1" applyAlignment="1">
      <alignment horizontal="right"/>
    </xf>
    <xf numFmtId="0" fontId="114" fillId="53" borderId="0" xfId="0" applyFont="1" applyFill="1" applyAlignment="1">
      <alignment horizontal="left"/>
    </xf>
    <xf numFmtId="0" fontId="115" fillId="53" borderId="0" xfId="0" applyFont="1" applyFill="1" applyAlignment="1">
      <alignment horizontal="right"/>
    </xf>
    <xf numFmtId="0" fontId="115" fillId="53" borderId="0" xfId="0" applyFont="1" applyFill="1" applyAlignment="1">
      <alignment horizontal="left"/>
    </xf>
    <xf numFmtId="0" fontId="114" fillId="0" borderId="0" xfId="0" applyFont="1" applyAlignment="1">
      <alignment horizontal="right"/>
    </xf>
    <xf numFmtId="0" fontId="114" fillId="0" borderId="0" xfId="0" applyFont="1" applyAlignment="1">
      <alignment horizontal="left"/>
    </xf>
    <xf numFmtId="21" fontId="114" fillId="0" borderId="0" xfId="0" applyNumberFormat="1" applyFont="1" applyAlignment="1">
      <alignment horizontal="right"/>
    </xf>
    <xf numFmtId="0" fontId="114" fillId="54" borderId="0" xfId="0" applyFont="1" applyFill="1" applyAlignment="1">
      <alignment horizontal="right"/>
    </xf>
    <xf numFmtId="0" fontId="114" fillId="54" borderId="0" xfId="0" applyFont="1" applyFill="1" applyAlignment="1">
      <alignment horizontal="left"/>
    </xf>
    <xf numFmtId="21" fontId="114" fillId="54" borderId="0" xfId="0" applyNumberFormat="1" applyFont="1" applyFill="1" applyAlignment="1">
      <alignment horizontal="right"/>
    </xf>
    <xf numFmtId="0" fontId="13" fillId="0" borderId="0" xfId="156"/>
    <xf numFmtId="0" fontId="13" fillId="0" borderId="0" xfId="156" applyFill="1"/>
    <xf numFmtId="0" fontId="12" fillId="0" borderId="9" xfId="158" applyBorder="1"/>
    <xf numFmtId="172" fontId="12" fillId="0" borderId="9" xfId="158" applyNumberFormat="1" applyBorder="1"/>
    <xf numFmtId="0" fontId="12" fillId="0" borderId="0" xfId="158"/>
    <xf numFmtId="172" fontId="12" fillId="0" borderId="0" xfId="158" applyNumberFormat="1"/>
    <xf numFmtId="0" fontId="50" fillId="0" borderId="9" xfId="121" applyFont="1" applyBorder="1" applyAlignment="1">
      <alignment horizontal="right" wrapText="1"/>
    </xf>
    <xf numFmtId="20" fontId="50" fillId="0" borderId="9" xfId="121" applyNumberFormat="1" applyFont="1" applyBorder="1" applyAlignment="1">
      <alignment horizontal="right" wrapText="1"/>
    </xf>
    <xf numFmtId="0" fontId="50" fillId="0" borderId="9" xfId="121" applyFont="1" applyBorder="1" applyAlignment="1">
      <alignment wrapText="1"/>
    </xf>
    <xf numFmtId="0" fontId="50" fillId="0" borderId="9" xfId="121" applyBorder="1"/>
    <xf numFmtId="0" fontId="50" fillId="0" borderId="9" xfId="121" applyFont="1" applyFill="1" applyBorder="1" applyAlignment="1">
      <alignment wrapText="1"/>
    </xf>
    <xf numFmtId="0" fontId="50" fillId="0" borderId="9" xfId="121" applyFont="1" applyFill="1" applyBorder="1" applyAlignment="1">
      <alignment horizontal="right" wrapText="1"/>
    </xf>
    <xf numFmtId="0" fontId="50" fillId="0" borderId="9" xfId="121" applyFont="1" applyBorder="1" applyAlignment="1">
      <alignment horizontal="center" wrapText="1"/>
    </xf>
    <xf numFmtId="20" fontId="44" fillId="0" borderId="0" xfId="20" applyNumberFormat="1"/>
    <xf numFmtId="0" fontId="18" fillId="0" borderId="0" xfId="131"/>
    <xf numFmtId="0" fontId="120" fillId="0" borderId="9" xfId="131" applyFont="1" applyBorder="1"/>
    <xf numFmtId="0" fontId="121" fillId="0" borderId="9" xfId="131" applyFont="1" applyBorder="1" applyAlignment="1">
      <alignment wrapText="1"/>
    </xf>
    <xf numFmtId="0" fontId="121" fillId="0" borderId="9" xfId="139" applyFont="1" applyBorder="1" applyAlignment="1" applyProtection="1">
      <alignment wrapText="1"/>
    </xf>
    <xf numFmtId="21" fontId="121" fillId="0" borderId="9" xfId="131" applyNumberFormat="1" applyFont="1" applyBorder="1" applyAlignment="1">
      <alignment wrapText="1"/>
    </xf>
    <xf numFmtId="0" fontId="18" fillId="0" borderId="9" xfId="131" applyBorder="1"/>
    <xf numFmtId="0" fontId="119" fillId="0" borderId="36" xfId="131" applyFont="1" applyBorder="1" applyAlignment="1"/>
    <xf numFmtId="0" fontId="18" fillId="0" borderId="37" xfId="131" applyBorder="1" applyAlignment="1"/>
    <xf numFmtId="0" fontId="18" fillId="0" borderId="18" xfId="131" applyBorder="1" applyAlignment="1"/>
    <xf numFmtId="0" fontId="78" fillId="0" borderId="0" xfId="136" applyFont="1"/>
    <xf numFmtId="0" fontId="78" fillId="0" borderId="0" xfId="136" applyFont="1" applyAlignment="1">
      <alignment wrapText="1"/>
    </xf>
    <xf numFmtId="2" fontId="78" fillId="0" borderId="0" xfId="136" applyNumberFormat="1" applyFont="1"/>
    <xf numFmtId="0" fontId="122" fillId="0" borderId="0" xfId="136" applyFont="1" applyAlignment="1">
      <alignment horizontal="center"/>
    </xf>
    <xf numFmtId="0" fontId="122" fillId="0" borderId="0" xfId="136" applyFont="1"/>
    <xf numFmtId="0" fontId="78" fillId="0" borderId="0" xfId="136" applyFont="1" applyAlignment="1">
      <alignment horizontal="right"/>
    </xf>
    <xf numFmtId="2" fontId="78" fillId="0" borderId="0" xfId="136" applyNumberFormat="1"/>
    <xf numFmtId="0" fontId="107" fillId="0" borderId="0" xfId="131" applyFont="1" applyAlignment="1">
      <alignment horizontal="center" wrapText="1"/>
    </xf>
    <xf numFmtId="0" fontId="107" fillId="0" borderId="0" xfId="131" applyFont="1"/>
    <xf numFmtId="0" fontId="11" fillId="0" borderId="0" xfId="131" applyFont="1" applyAlignment="1">
      <alignment horizontal="center" wrapText="1"/>
    </xf>
    <xf numFmtId="0" fontId="11" fillId="0" borderId="0" xfId="131" applyFont="1"/>
    <xf numFmtId="0" fontId="11" fillId="59" borderId="0" xfId="131" applyFont="1" applyFill="1" applyAlignment="1">
      <alignment horizontal="center" wrapText="1"/>
    </xf>
    <xf numFmtId="0" fontId="11" fillId="59" borderId="0" xfId="131" applyFont="1" applyFill="1"/>
    <xf numFmtId="46" fontId="0" fillId="0" borderId="0" xfId="0" applyNumberFormat="1"/>
    <xf numFmtId="20" fontId="0" fillId="0" borderId="0" xfId="0" applyNumberFormat="1"/>
    <xf numFmtId="0" fontId="106" fillId="0" borderId="0" xfId="136" applyFont="1" applyAlignment="1">
      <alignment shrinkToFit="1"/>
    </xf>
    <xf numFmtId="171" fontId="106" fillId="0" borderId="0" xfId="136" applyNumberFormat="1" applyFont="1" applyAlignment="1">
      <alignment shrinkToFit="1"/>
    </xf>
    <xf numFmtId="0" fontId="9" fillId="0" borderId="0" xfId="162"/>
    <xf numFmtId="0" fontId="9" fillId="0" borderId="0" xfId="162" applyAlignment="1">
      <alignment horizontal="center"/>
    </xf>
    <xf numFmtId="0" fontId="128" fillId="60" borderId="47" xfId="162" applyFont="1" applyFill="1" applyBorder="1" applyAlignment="1">
      <alignment horizontal="center" wrapText="1"/>
    </xf>
    <xf numFmtId="0" fontId="129" fillId="61" borderId="48" xfId="162" applyFont="1" applyFill="1" applyBorder="1" applyAlignment="1">
      <alignment horizontal="center" wrapText="1"/>
    </xf>
    <xf numFmtId="0" fontId="129" fillId="60" borderId="48" xfId="162" applyFont="1" applyFill="1" applyBorder="1" applyAlignment="1">
      <alignment horizontal="center" wrapText="1"/>
    </xf>
    <xf numFmtId="21" fontId="128" fillId="60" borderId="47" xfId="162" applyNumberFormat="1" applyFont="1" applyFill="1" applyBorder="1" applyAlignment="1">
      <alignment horizontal="center" wrapText="1"/>
    </xf>
    <xf numFmtId="21" fontId="129" fillId="60" borderId="48" xfId="162" applyNumberFormat="1" applyFont="1" applyFill="1" applyBorder="1" applyAlignment="1">
      <alignment horizontal="center" wrapText="1"/>
    </xf>
    <xf numFmtId="0" fontId="129" fillId="62" borderId="47" xfId="162" applyFont="1" applyFill="1" applyBorder="1" applyAlignment="1">
      <alignment wrapText="1"/>
    </xf>
    <xf numFmtId="0" fontId="129" fillId="62" borderId="48" xfId="162" applyFont="1" applyFill="1" applyBorder="1" applyAlignment="1">
      <alignment wrapText="1"/>
    </xf>
    <xf numFmtId="0" fontId="129" fillId="62" borderId="48" xfId="162" applyFont="1" applyFill="1" applyBorder="1" applyAlignment="1">
      <alignment horizontal="right" wrapText="1"/>
    </xf>
    <xf numFmtId="0" fontId="128" fillId="63" borderId="47" xfId="162" applyFont="1" applyFill="1" applyBorder="1" applyAlignment="1">
      <alignment horizontal="right" wrapText="1"/>
    </xf>
    <xf numFmtId="0" fontId="129" fillId="63" borderId="48" xfId="162" applyFont="1" applyFill="1" applyBorder="1" applyAlignment="1">
      <alignment wrapText="1"/>
    </xf>
    <xf numFmtId="0" fontId="128" fillId="63" borderId="48" xfId="162" applyFont="1" applyFill="1" applyBorder="1" applyAlignment="1">
      <alignment horizontal="right" wrapText="1"/>
    </xf>
    <xf numFmtId="0" fontId="129" fillId="63" borderId="47" xfId="162" applyFont="1" applyFill="1" applyBorder="1" applyAlignment="1">
      <alignment wrapText="1"/>
    </xf>
    <xf numFmtId="0" fontId="128" fillId="64" borderId="48" xfId="162" applyFont="1" applyFill="1" applyBorder="1" applyAlignment="1">
      <alignment wrapText="1"/>
    </xf>
    <xf numFmtId="0" fontId="128" fillId="0" borderId="49" xfId="162" applyFont="1" applyBorder="1" applyAlignment="1">
      <alignment horizontal="center" vertical="center" wrapText="1"/>
    </xf>
    <xf numFmtId="0" fontId="128" fillId="0" borderId="50" xfId="162" applyFont="1" applyBorder="1" applyAlignment="1">
      <alignment horizontal="center" vertical="center" wrapText="1"/>
    </xf>
    <xf numFmtId="0" fontId="129" fillId="0" borderId="47" xfId="162" applyFont="1" applyBorder="1" applyAlignment="1">
      <alignment horizontal="center" wrapText="1"/>
    </xf>
    <xf numFmtId="0" fontId="129" fillId="0" borderId="48" xfId="162" applyFont="1" applyBorder="1" applyAlignment="1">
      <alignment horizontal="center" wrapText="1"/>
    </xf>
    <xf numFmtId="0" fontId="129" fillId="0" borderId="47" xfId="162" applyFont="1" applyBorder="1" applyAlignment="1">
      <alignment wrapText="1"/>
    </xf>
    <xf numFmtId="0" fontId="129" fillId="0" borderId="48" xfId="162" applyFont="1" applyBorder="1" applyAlignment="1">
      <alignment wrapText="1"/>
    </xf>
    <xf numFmtId="21" fontId="130" fillId="0" borderId="0" xfId="162" applyNumberFormat="1" applyFont="1"/>
    <xf numFmtId="0" fontId="130" fillId="0" borderId="0" xfId="162" applyFont="1" applyAlignment="1">
      <alignment horizontal="center"/>
    </xf>
    <xf numFmtId="0" fontId="130" fillId="0" borderId="0" xfId="162" applyFont="1"/>
    <xf numFmtId="20" fontId="130" fillId="0" borderId="0" xfId="162" applyNumberFormat="1" applyFont="1"/>
    <xf numFmtId="0" fontId="130" fillId="0" borderId="0" xfId="162" applyFont="1" applyAlignment="1">
      <alignment horizontal="center" vertical="center"/>
    </xf>
    <xf numFmtId="21" fontId="107" fillId="0" borderId="0" xfId="162" applyNumberFormat="1" applyFont="1"/>
    <xf numFmtId="0" fontId="107" fillId="0" borderId="0" xfId="162" applyFont="1" applyAlignment="1">
      <alignment horizontal="center"/>
    </xf>
    <xf numFmtId="0" fontId="107" fillId="0" borderId="0" xfId="162" applyFont="1"/>
    <xf numFmtId="20" fontId="107" fillId="0" borderId="0" xfId="162" applyNumberFormat="1" applyFont="1"/>
    <xf numFmtId="0" fontId="107" fillId="0" borderId="0" xfId="162" applyFont="1" applyAlignment="1">
      <alignment horizontal="center" vertical="center"/>
    </xf>
    <xf numFmtId="0" fontId="123" fillId="0" borderId="0" xfId="162" applyFont="1"/>
    <xf numFmtId="0" fontId="131" fillId="0" borderId="0" xfId="162" applyFont="1"/>
    <xf numFmtId="21" fontId="107" fillId="0" borderId="0" xfId="162" applyNumberFormat="1" applyFont="1" applyAlignment="1"/>
    <xf numFmtId="0" fontId="107" fillId="0" borderId="0" xfId="162" applyFont="1" applyAlignment="1"/>
    <xf numFmtId="20" fontId="107" fillId="0" borderId="0" xfId="162" applyNumberFormat="1" applyFont="1" applyAlignment="1"/>
    <xf numFmtId="0" fontId="132" fillId="0" borderId="0" xfId="162" applyFont="1" applyAlignment="1">
      <alignment horizontal="center" vertical="center" wrapText="1"/>
    </xf>
    <xf numFmtId="0" fontId="8" fillId="0" borderId="0" xfId="164"/>
    <xf numFmtId="0" fontId="135" fillId="0" borderId="9" xfId="164" applyFont="1" applyBorder="1"/>
    <xf numFmtId="173" fontId="135" fillId="0" borderId="9" xfId="164" applyNumberFormat="1" applyFont="1" applyBorder="1"/>
    <xf numFmtId="173" fontId="135" fillId="0" borderId="9" xfId="164" applyNumberFormat="1" applyFont="1" applyBorder="1" applyAlignment="1"/>
    <xf numFmtId="0" fontId="136" fillId="0" borderId="9" xfId="164" applyFont="1" applyBorder="1" applyAlignment="1">
      <alignment wrapText="1"/>
    </xf>
    <xf numFmtId="49" fontId="135" fillId="0" borderId="9" xfId="164" applyNumberFormat="1" applyFont="1" applyBorder="1" applyAlignment="1">
      <alignment horizontal="center"/>
    </xf>
    <xf numFmtId="0" fontId="136" fillId="0" borderId="9" xfId="164" applyFont="1" applyBorder="1"/>
    <xf numFmtId="0" fontId="135" fillId="0" borderId="9" xfId="164" applyFont="1" applyBorder="1" applyAlignment="1">
      <alignment horizontal="right"/>
    </xf>
    <xf numFmtId="0" fontId="137" fillId="0" borderId="9" xfId="164" applyFont="1" applyBorder="1" applyAlignment="1">
      <alignment horizontal="right"/>
    </xf>
    <xf numFmtId="0" fontId="138" fillId="65" borderId="55" xfId="164" applyFont="1" applyFill="1" applyBorder="1" applyAlignment="1">
      <alignment wrapText="1"/>
    </xf>
    <xf numFmtId="173" fontId="139" fillId="65" borderId="55" xfId="164" applyNumberFormat="1" applyFont="1" applyFill="1" applyBorder="1" applyAlignment="1">
      <alignment wrapText="1"/>
    </xf>
    <xf numFmtId="0" fontId="139" fillId="65" borderId="55" xfId="164" applyFont="1" applyFill="1" applyBorder="1" applyAlignment="1">
      <alignment wrapText="1"/>
    </xf>
    <xf numFmtId="0" fontId="114" fillId="0" borderId="0" xfId="165"/>
    <xf numFmtId="0" fontId="142" fillId="67" borderId="9" xfId="165" applyFont="1" applyFill="1" applyBorder="1"/>
    <xf numFmtId="1" fontId="143" fillId="68" borderId="9" xfId="165" applyNumberFormat="1" applyFont="1" applyFill="1" applyBorder="1" applyAlignment="1"/>
    <xf numFmtId="1" fontId="144" fillId="68" borderId="9" xfId="165" applyNumberFormat="1" applyFont="1" applyFill="1" applyBorder="1" applyAlignment="1"/>
    <xf numFmtId="174" fontId="144" fillId="69" borderId="9" xfId="165" applyNumberFormat="1" applyFont="1" applyFill="1" applyBorder="1" applyAlignment="1"/>
    <xf numFmtId="21" fontId="134" fillId="67" borderId="9" xfId="165" applyNumberFormat="1" applyFont="1" applyFill="1" applyBorder="1" applyAlignment="1"/>
    <xf numFmtId="0" fontId="142" fillId="0" borderId="9" xfId="165" applyFont="1" applyBorder="1"/>
    <xf numFmtId="0" fontId="145" fillId="66" borderId="9" xfId="165" applyFont="1" applyFill="1" applyBorder="1" applyAlignment="1"/>
    <xf numFmtId="0" fontId="142" fillId="66" borderId="9" xfId="165" applyFont="1" applyFill="1" applyBorder="1" applyAlignment="1"/>
    <xf numFmtId="0" fontId="142" fillId="66" borderId="9" xfId="165" applyFont="1" applyFill="1" applyBorder="1"/>
    <xf numFmtId="0" fontId="142" fillId="70" borderId="9" xfId="165" applyFont="1" applyFill="1" applyBorder="1"/>
    <xf numFmtId="21" fontId="142" fillId="66" borderId="9" xfId="165" applyNumberFormat="1" applyFont="1" applyFill="1" applyBorder="1" applyAlignment="1"/>
    <xf numFmtId="0" fontId="142" fillId="67" borderId="9" xfId="165" applyFont="1" applyFill="1" applyBorder="1" applyAlignment="1"/>
    <xf numFmtId="0" fontId="142" fillId="0" borderId="9" xfId="165" applyFont="1" applyBorder="1" applyAlignment="1">
      <alignment horizontal="left"/>
    </xf>
    <xf numFmtId="0" fontId="146" fillId="0" borderId="9" xfId="165" applyFont="1" applyBorder="1" applyAlignment="1">
      <alignment horizontal="left"/>
    </xf>
    <xf numFmtId="0" fontId="142" fillId="0" borderId="9" xfId="165" applyFont="1" applyBorder="1" applyAlignment="1">
      <alignment horizontal="right"/>
    </xf>
    <xf numFmtId="21" fontId="144" fillId="66" borderId="9" xfId="165" applyNumberFormat="1" applyFont="1" applyFill="1" applyBorder="1" applyAlignment="1"/>
    <xf numFmtId="0" fontId="142" fillId="67" borderId="9" xfId="165" applyFont="1" applyFill="1" applyBorder="1" applyAlignment="1">
      <alignment horizontal="center"/>
    </xf>
    <xf numFmtId="0" fontId="145" fillId="66" borderId="9" xfId="165" applyFont="1" applyFill="1" applyBorder="1" applyAlignment="1">
      <alignment horizontal="right"/>
    </xf>
    <xf numFmtId="0" fontId="142" fillId="70" borderId="9" xfId="165" applyFont="1" applyFill="1" applyBorder="1" applyAlignment="1"/>
    <xf numFmtId="21" fontId="134" fillId="66" borderId="9" xfId="165" applyNumberFormat="1" applyFont="1" applyFill="1" applyBorder="1" applyAlignment="1"/>
    <xf numFmtId="20" fontId="142" fillId="70" borderId="9" xfId="165" applyNumberFormat="1" applyFont="1" applyFill="1" applyBorder="1" applyAlignment="1"/>
    <xf numFmtId="0" fontId="147" fillId="0" borderId="0" xfId="165" applyFont="1"/>
    <xf numFmtId="0" fontId="147" fillId="66" borderId="9" xfId="165" applyFont="1" applyFill="1" applyBorder="1" applyAlignment="1"/>
    <xf numFmtId="0" fontId="147" fillId="67" borderId="9" xfId="165" applyFont="1" applyFill="1" applyBorder="1" applyAlignment="1"/>
    <xf numFmtId="0" fontId="147" fillId="0" borderId="9" xfId="165" applyFont="1" applyBorder="1" applyAlignment="1"/>
    <xf numFmtId="0" fontId="147" fillId="70" borderId="9" xfId="165" applyFont="1" applyFill="1" applyBorder="1" applyAlignment="1"/>
    <xf numFmtId="0" fontId="147" fillId="0" borderId="9" xfId="165" applyNumberFormat="1" applyFont="1" applyBorder="1" applyAlignment="1"/>
    <xf numFmtId="0" fontId="50" fillId="0" borderId="0" xfId="165" applyNumberFormat="1" applyFont="1"/>
    <xf numFmtId="0" fontId="114" fillId="0" borderId="0" xfId="165" applyNumberFormat="1"/>
    <xf numFmtId="0" fontId="7" fillId="0" borderId="0" xfId="166"/>
    <xf numFmtId="21" fontId="7" fillId="0" borderId="0" xfId="166" applyNumberFormat="1"/>
    <xf numFmtId="0" fontId="148" fillId="0" borderId="0" xfId="167"/>
    <xf numFmtId="0" fontId="149" fillId="0" borderId="0" xfId="167" applyFont="1"/>
    <xf numFmtId="0" fontId="149" fillId="0" borderId="0" xfId="167" applyFont="1" applyAlignment="1">
      <alignment horizontal="left" wrapText="1"/>
    </xf>
    <xf numFmtId="20" fontId="149" fillId="0" borderId="0" xfId="167" applyNumberFormat="1" applyFont="1" applyAlignment="1">
      <alignment horizontal="left" wrapText="1"/>
    </xf>
    <xf numFmtId="0" fontId="149" fillId="0" borderId="0" xfId="167" applyFont="1" applyAlignment="1">
      <alignment horizontal="center" wrapText="1"/>
    </xf>
    <xf numFmtId="20" fontId="149" fillId="0" borderId="0" xfId="167" applyNumberFormat="1" applyFont="1" applyAlignment="1">
      <alignment horizontal="center" wrapText="1"/>
    </xf>
    <xf numFmtId="0" fontId="150" fillId="0" borderId="0" xfId="167" applyFont="1" applyAlignment="1">
      <alignment horizontal="center" vertical="center" wrapText="1"/>
    </xf>
    <xf numFmtId="0" fontId="0" fillId="50" borderId="0" xfId="0" applyNumberFormat="1" applyFill="1"/>
    <xf numFmtId="0" fontId="0" fillId="47" borderId="0" xfId="0" applyNumberFormat="1" applyFill="1"/>
    <xf numFmtId="0" fontId="0" fillId="49" borderId="0" xfId="0" applyNumberFormat="1" applyFill="1"/>
    <xf numFmtId="0" fontId="0" fillId="72" borderId="0" xfId="0" applyNumberFormat="1" applyFill="1"/>
    <xf numFmtId="0" fontId="6" fillId="0" borderId="0" xfId="168"/>
    <xf numFmtId="0" fontId="6" fillId="0" borderId="9" xfId="168" applyBorder="1"/>
    <xf numFmtId="21" fontId="6" fillId="0" borderId="9" xfId="168" applyNumberFormat="1" applyBorder="1"/>
    <xf numFmtId="0" fontId="151" fillId="0" borderId="9" xfId="168" applyFont="1" applyBorder="1"/>
    <xf numFmtId="0" fontId="118" fillId="0" borderId="30" xfId="168" applyFont="1" applyBorder="1" applyAlignment="1"/>
    <xf numFmtId="0" fontId="152" fillId="0" borderId="30" xfId="168" applyFont="1" applyBorder="1" applyAlignment="1"/>
    <xf numFmtId="21" fontId="0" fillId="0" borderId="0" xfId="0" applyNumberFormat="1"/>
    <xf numFmtId="0" fontId="50" fillId="0" borderId="0" xfId="121" applyAlignment="1">
      <alignment horizontal="center"/>
    </xf>
    <xf numFmtId="0" fontId="153" fillId="0" borderId="0" xfId="121" applyFont="1" applyAlignment="1">
      <alignment horizontal="center"/>
    </xf>
    <xf numFmtId="0" fontId="50" fillId="0" borderId="0" xfId="121" applyAlignment="1">
      <alignment horizontal="left"/>
    </xf>
    <xf numFmtId="0" fontId="50" fillId="0" borderId="0" xfId="121" applyFont="1" applyFill="1" applyProtection="1"/>
    <xf numFmtId="21" fontId="50" fillId="0" borderId="0" xfId="121" applyNumberFormat="1" applyFill="1" applyAlignment="1" applyProtection="1">
      <alignment horizontal="center"/>
    </xf>
    <xf numFmtId="0" fontId="153" fillId="0" borderId="0" xfId="121" applyFont="1" applyFill="1" applyAlignment="1" applyProtection="1">
      <alignment horizontal="center"/>
    </xf>
    <xf numFmtId="0" fontId="50" fillId="0" borderId="0" xfId="121" applyFont="1" applyFill="1" applyAlignment="1" applyProtection="1">
      <alignment horizontal="left"/>
    </xf>
    <xf numFmtId="0" fontId="94" fillId="0" borderId="0" xfId="121" applyFont="1" applyFill="1" applyProtection="1"/>
    <xf numFmtId="0" fontId="94" fillId="0" borderId="0" xfId="121" applyFont="1" applyFill="1" applyAlignment="1" applyProtection="1">
      <alignment horizontal="center"/>
    </xf>
    <xf numFmtId="0" fontId="94" fillId="0" borderId="0" xfId="121" applyFont="1" applyFill="1" applyAlignment="1" applyProtection="1">
      <alignment horizontal="left"/>
    </xf>
    <xf numFmtId="0" fontId="75" fillId="0" borderId="0" xfId="132"/>
    <xf numFmtId="0" fontId="75" fillId="0" borderId="9" xfId="132" applyBorder="1" applyAlignment="1">
      <alignment horizontal="center" vertical="center"/>
    </xf>
    <xf numFmtId="0" fontId="75" fillId="0" borderId="9" xfId="132" applyBorder="1"/>
    <xf numFmtId="21" fontId="75" fillId="0" borderId="9" xfId="132" applyNumberFormat="1" applyBorder="1" applyAlignment="1">
      <alignment wrapText="1"/>
    </xf>
    <xf numFmtId="0" fontId="75" fillId="0" borderId="9" xfId="132" applyBorder="1" applyAlignment="1">
      <alignment wrapText="1"/>
    </xf>
    <xf numFmtId="0" fontId="75" fillId="47" borderId="9" xfId="132" applyFill="1" applyBorder="1"/>
    <xf numFmtId="0" fontId="75" fillId="73" borderId="9" xfId="132" applyFill="1" applyBorder="1"/>
    <xf numFmtId="21" fontId="75" fillId="73" borderId="9" xfId="132" applyNumberFormat="1" applyFill="1" applyBorder="1" applyAlignment="1">
      <alignment wrapText="1"/>
    </xf>
    <xf numFmtId="0" fontId="75" fillId="73" borderId="9" xfId="132" applyFill="1" applyBorder="1" applyAlignment="1">
      <alignment wrapText="1"/>
    </xf>
    <xf numFmtId="21" fontId="75" fillId="47" borderId="9" xfId="132" applyNumberFormat="1" applyFill="1" applyBorder="1" applyAlignment="1">
      <alignment wrapText="1"/>
    </xf>
    <xf numFmtId="0" fontId="75" fillId="47" borderId="9" xfId="132" applyFill="1" applyBorder="1" applyAlignment="1">
      <alignment wrapText="1"/>
    </xf>
    <xf numFmtId="0" fontId="75" fillId="0" borderId="9" xfId="132" applyFill="1" applyBorder="1" applyAlignment="1">
      <alignment horizontal="center" vertical="center"/>
    </xf>
    <xf numFmtId="0" fontId="75" fillId="0" borderId="9" xfId="132" applyBorder="1" applyAlignment="1">
      <alignment horizontal="center"/>
    </xf>
    <xf numFmtId="21" fontId="75" fillId="0" borderId="9" xfId="132" applyNumberFormat="1" applyBorder="1" applyAlignment="1">
      <alignment horizontal="center" wrapText="1"/>
    </xf>
    <xf numFmtId="0" fontId="75" fillId="0" borderId="9" xfId="132" applyBorder="1" applyAlignment="1">
      <alignment horizontal="center" wrapText="1"/>
    </xf>
    <xf numFmtId="0" fontId="75" fillId="0" borderId="9" xfId="132" applyFill="1" applyBorder="1" applyAlignment="1">
      <alignment horizontal="center"/>
    </xf>
    <xf numFmtId="0" fontId="75" fillId="0" borderId="16" xfId="132" applyFill="1" applyBorder="1" applyAlignment="1">
      <alignment horizontal="center"/>
    </xf>
    <xf numFmtId="0" fontId="75" fillId="0" borderId="17" xfId="132" applyBorder="1" applyAlignment="1">
      <alignment horizontal="center"/>
    </xf>
    <xf numFmtId="21" fontId="75" fillId="0" borderId="17" xfId="132" applyNumberFormat="1" applyBorder="1" applyAlignment="1">
      <alignment horizontal="center"/>
    </xf>
    <xf numFmtId="0" fontId="75" fillId="0" borderId="0" xfId="132" applyAlignment="1">
      <alignment horizontal="center"/>
    </xf>
    <xf numFmtId="0" fontId="5" fillId="0" borderId="0" xfId="131" applyFont="1"/>
    <xf numFmtId="0" fontId="5" fillId="0" borderId="0" xfId="131" applyFont="1" applyAlignment="1">
      <alignment horizontal="left"/>
    </xf>
    <xf numFmtId="20" fontId="5" fillId="0" borderId="9" xfId="131" applyNumberFormat="1" applyFont="1" applyBorder="1"/>
    <xf numFmtId="0" fontId="5" fillId="0" borderId="9" xfId="131" applyFont="1" applyBorder="1"/>
    <xf numFmtId="0" fontId="5" fillId="0" borderId="9" xfId="131" applyFont="1" applyBorder="1" applyAlignment="1">
      <alignment horizontal="left"/>
    </xf>
    <xf numFmtId="0" fontId="123" fillId="0" borderId="9" xfId="131" applyFont="1" applyBorder="1" applyAlignment="1">
      <alignment horizontal="left"/>
    </xf>
    <xf numFmtId="0" fontId="5" fillId="0" borderId="0" xfId="131" applyFont="1" applyAlignment="1">
      <alignment horizontal="center" wrapText="1"/>
    </xf>
    <xf numFmtId="0" fontId="118" fillId="0" borderId="9" xfId="131" applyFont="1" applyBorder="1" applyAlignment="1">
      <alignment horizontal="center" wrapText="1"/>
    </xf>
    <xf numFmtId="0" fontId="4" fillId="0" borderId="0" xfId="169"/>
    <xf numFmtId="0" fontId="4" fillId="0" borderId="0" xfId="169" applyAlignment="1">
      <alignment horizontal="center"/>
    </xf>
    <xf numFmtId="0" fontId="4" fillId="0" borderId="40" xfId="169" applyBorder="1"/>
    <xf numFmtId="0" fontId="4" fillId="0" borderId="39" xfId="169" applyBorder="1" applyAlignment="1">
      <alignment horizontal="center"/>
    </xf>
    <xf numFmtId="0" fontId="4" fillId="0" borderId="38" xfId="169" applyBorder="1" applyAlignment="1">
      <alignment horizontal="left"/>
    </xf>
    <xf numFmtId="20" fontId="123" fillId="57" borderId="46" xfId="169" applyNumberFormat="1" applyFont="1" applyFill="1" applyBorder="1" applyAlignment="1">
      <alignment horizontal="center"/>
    </xf>
    <xf numFmtId="20" fontId="4" fillId="57" borderId="46" xfId="169" applyNumberFormat="1" applyFill="1" applyBorder="1" applyAlignment="1">
      <alignment horizontal="center"/>
    </xf>
    <xf numFmtId="20" fontId="4" fillId="57" borderId="28" xfId="169" applyNumberFormat="1" applyFill="1" applyBorder="1" applyAlignment="1">
      <alignment horizontal="center"/>
    </xf>
    <xf numFmtId="0" fontId="4" fillId="57" borderId="28" xfId="169" applyFill="1" applyBorder="1" applyAlignment="1">
      <alignment horizontal="center"/>
    </xf>
    <xf numFmtId="21" fontId="4" fillId="57" borderId="28" xfId="169" applyNumberFormat="1" applyFill="1" applyBorder="1" applyAlignment="1">
      <alignment horizontal="center"/>
    </xf>
    <xf numFmtId="0" fontId="4" fillId="57" borderId="28" xfId="169" applyFill="1" applyBorder="1"/>
    <xf numFmtId="0" fontId="123" fillId="57" borderId="45" xfId="169" applyFont="1" applyFill="1" applyBorder="1" applyAlignment="1">
      <alignment horizontal="center"/>
    </xf>
    <xf numFmtId="20" fontId="123" fillId="56" borderId="35" xfId="169" applyNumberFormat="1" applyFont="1" applyFill="1" applyBorder="1" applyAlignment="1">
      <alignment horizontal="center"/>
    </xf>
    <xf numFmtId="20" fontId="4" fillId="56" borderId="35" xfId="169" applyNumberFormat="1" applyFill="1" applyBorder="1" applyAlignment="1">
      <alignment horizontal="center"/>
    </xf>
    <xf numFmtId="20" fontId="4" fillId="56" borderId="9" xfId="169" applyNumberFormat="1" applyFill="1" applyBorder="1" applyAlignment="1">
      <alignment horizontal="center"/>
    </xf>
    <xf numFmtId="0" fontId="4" fillId="56" borderId="9" xfId="169" applyFill="1" applyBorder="1" applyAlignment="1">
      <alignment horizontal="center"/>
    </xf>
    <xf numFmtId="21" fontId="4" fillId="56" borderId="9" xfId="169" applyNumberFormat="1" applyFill="1" applyBorder="1" applyAlignment="1">
      <alignment horizontal="center"/>
    </xf>
    <xf numFmtId="0" fontId="4" fillId="56" borderId="9" xfId="169" applyFill="1" applyBorder="1"/>
    <xf numFmtId="0" fontId="123" fillId="56" borderId="34" xfId="169" applyFont="1" applyFill="1" applyBorder="1" applyAlignment="1">
      <alignment horizontal="center"/>
    </xf>
    <xf numFmtId="20" fontId="123" fillId="57" borderId="35" xfId="169" applyNumberFormat="1" applyFont="1" applyFill="1" applyBorder="1" applyAlignment="1">
      <alignment horizontal="center"/>
    </xf>
    <xf numFmtId="20" fontId="4" fillId="57" borderId="35" xfId="169" applyNumberFormat="1" applyFill="1" applyBorder="1" applyAlignment="1">
      <alignment horizontal="center"/>
    </xf>
    <xf numFmtId="20" fontId="4" fillId="57" borderId="9" xfId="169" applyNumberFormat="1" applyFill="1" applyBorder="1" applyAlignment="1">
      <alignment horizontal="center"/>
    </xf>
    <xf numFmtId="0" fontId="4" fillId="57" borderId="9" xfId="169" applyFill="1" applyBorder="1" applyAlignment="1">
      <alignment horizontal="center"/>
    </xf>
    <xf numFmtId="21" fontId="4" fillId="57" borderId="9" xfId="169" applyNumberFormat="1" applyFill="1" applyBorder="1" applyAlignment="1">
      <alignment horizontal="center"/>
    </xf>
    <xf numFmtId="0" fontId="4" fillId="57" borderId="9" xfId="169" applyFill="1" applyBorder="1"/>
    <xf numFmtId="0" fontId="123" fillId="57" borderId="34" xfId="169" applyFont="1" applyFill="1" applyBorder="1" applyAlignment="1">
      <alignment horizontal="center"/>
    </xf>
    <xf numFmtId="0" fontId="4" fillId="57" borderId="34" xfId="169" applyFill="1" applyBorder="1" applyAlignment="1">
      <alignment horizontal="center"/>
    </xf>
    <xf numFmtId="0" fontId="4" fillId="56" borderId="34" xfId="169" applyFill="1" applyBorder="1" applyAlignment="1">
      <alignment horizontal="center"/>
    </xf>
    <xf numFmtId="0" fontId="118" fillId="55" borderId="31" xfId="169" applyFont="1" applyFill="1" applyBorder="1" applyAlignment="1">
      <alignment horizontal="center"/>
    </xf>
    <xf numFmtId="0" fontId="118" fillId="55" borderId="57" xfId="169" applyFont="1" applyFill="1" applyBorder="1" applyAlignment="1">
      <alignment horizontal="center"/>
    </xf>
    <xf numFmtId="0" fontId="118" fillId="55" borderId="57" xfId="169" applyFont="1" applyFill="1" applyBorder="1"/>
    <xf numFmtId="0" fontId="118" fillId="55" borderId="57" xfId="169" applyFont="1" applyFill="1" applyBorder="1" applyAlignment="1">
      <alignment horizontal="left"/>
    </xf>
    <xf numFmtId="0" fontId="118" fillId="55" borderId="44" xfId="169" applyFont="1" applyFill="1" applyBorder="1" applyAlignment="1">
      <alignment horizontal="center"/>
    </xf>
    <xf numFmtId="0" fontId="117" fillId="0" borderId="21" xfId="169" applyFont="1" applyBorder="1" applyAlignment="1">
      <alignment horizontal="right" vertical="center"/>
    </xf>
    <xf numFmtId="0" fontId="4" fillId="0" borderId="0" xfId="169" applyFill="1" applyAlignment="1">
      <alignment horizontal="center"/>
    </xf>
    <xf numFmtId="1" fontId="4" fillId="0" borderId="0" xfId="169" applyNumberFormat="1" applyAlignment="1">
      <alignment horizontal="center"/>
    </xf>
    <xf numFmtId="0" fontId="118" fillId="0" borderId="0" xfId="169" applyFont="1" applyAlignment="1">
      <alignment horizontal="center"/>
    </xf>
    <xf numFmtId="1" fontId="4" fillId="57" borderId="9" xfId="169" applyNumberFormat="1" applyFill="1" applyBorder="1" applyAlignment="1">
      <alignment horizontal="center"/>
    </xf>
    <xf numFmtId="0" fontId="118" fillId="57" borderId="9" xfId="169" applyFont="1" applyFill="1" applyBorder="1" applyAlignment="1">
      <alignment horizontal="center"/>
    </xf>
    <xf numFmtId="1" fontId="4" fillId="56" borderId="9" xfId="169" applyNumberFormat="1" applyFill="1" applyBorder="1" applyAlignment="1">
      <alignment horizontal="center"/>
    </xf>
    <xf numFmtId="0" fontId="118" fillId="56" borderId="9" xfId="169" applyFont="1" applyFill="1" applyBorder="1" applyAlignment="1">
      <alignment horizontal="center"/>
    </xf>
    <xf numFmtId="0" fontId="4" fillId="0" borderId="0" xfId="169" applyFill="1"/>
    <xf numFmtId="0" fontId="118" fillId="55" borderId="9" xfId="169" applyFont="1" applyFill="1" applyBorder="1" applyAlignment="1">
      <alignment horizontal="center"/>
    </xf>
    <xf numFmtId="1" fontId="118" fillId="55" borderId="9" xfId="169" applyNumberFormat="1" applyFont="1" applyFill="1" applyBorder="1" applyAlignment="1">
      <alignment horizontal="center"/>
    </xf>
    <xf numFmtId="0" fontId="118" fillId="55" borderId="9" xfId="169" applyFont="1" applyFill="1" applyBorder="1" applyAlignment="1">
      <alignment horizontal="left"/>
    </xf>
    <xf numFmtId="0" fontId="156" fillId="0" borderId="58" xfId="170" applyNumberFormat="1" applyFont="1" applyFill="1" applyBorder="1" applyAlignment="1" applyProtection="1">
      <alignment horizontal="center"/>
    </xf>
    <xf numFmtId="0" fontId="50" fillId="0" borderId="0" xfId="20" applyFont="1" applyFill="1" applyBorder="1" applyAlignment="1">
      <alignment horizontal="center"/>
    </xf>
    <xf numFmtId="0" fontId="155" fillId="0" borderId="58" xfId="170" applyNumberFormat="1" applyFont="1" applyFill="1" applyBorder="1" applyAlignment="1" applyProtection="1">
      <alignment horizontal="center"/>
    </xf>
    <xf numFmtId="0" fontId="3" fillId="56" borderId="9" xfId="169" applyFont="1" applyFill="1" applyBorder="1"/>
    <xf numFmtId="0" fontId="123" fillId="47" borderId="0" xfId="156" applyFont="1" applyFill="1"/>
    <xf numFmtId="0" fontId="155" fillId="0" borderId="0" xfId="170" applyNumberFormat="1" applyFont="1" applyFill="1" applyProtection="1"/>
    <xf numFmtId="0" fontId="50" fillId="0" borderId="0" xfId="20" applyFont="1" applyFill="1"/>
    <xf numFmtId="0" fontId="155" fillId="0" borderId="58" xfId="170" applyNumberFormat="1" applyFont="1" applyFill="1" applyBorder="1" applyProtection="1"/>
    <xf numFmtId="0" fontId="50" fillId="0" borderId="0" xfId="121" applyFont="1" applyFill="1"/>
    <xf numFmtId="0" fontId="155" fillId="0" borderId="0" xfId="170" applyNumberFormat="1" applyFont="1" applyFill="1" applyAlignment="1" applyProtection="1">
      <alignment horizontal="center"/>
    </xf>
    <xf numFmtId="0" fontId="102" fillId="0" borderId="9" xfId="170" applyFont="1" applyFill="1" applyBorder="1" applyAlignment="1">
      <alignment horizontal="center"/>
    </xf>
    <xf numFmtId="175" fontId="102" fillId="0" borderId="9" xfId="170" applyNumberFormat="1" applyFont="1" applyFill="1" applyBorder="1" applyAlignment="1">
      <alignment horizontal="center"/>
    </xf>
    <xf numFmtId="172" fontId="102" fillId="0" borderId="9" xfId="170" applyNumberFormat="1" applyFont="1" applyFill="1" applyBorder="1" applyAlignment="1">
      <alignment horizontal="center"/>
    </xf>
    <xf numFmtId="21" fontId="106" fillId="0" borderId="9" xfId="170" applyNumberFormat="1" applyFont="1" applyFill="1" applyBorder="1"/>
    <xf numFmtId="0" fontId="106" fillId="0" borderId="9" xfId="170" applyFont="1" applyFill="1" applyBorder="1"/>
    <xf numFmtId="175" fontId="106" fillId="0" borderId="9" xfId="170" applyNumberFormat="1" applyFont="1" applyFill="1" applyBorder="1"/>
    <xf numFmtId="172" fontId="106" fillId="0" borderId="9" xfId="170" applyNumberFormat="1" applyFont="1" applyFill="1" applyBorder="1"/>
    <xf numFmtId="49" fontId="94" fillId="0" borderId="0" xfId="119" applyNumberFormat="1" applyFont="1" applyAlignment="1">
      <alignment horizontal="center" vertical="center" wrapText="1"/>
    </xf>
    <xf numFmtId="21" fontId="92" fillId="0" borderId="0" xfId="119" applyNumberFormat="1" applyFont="1" applyAlignment="1">
      <alignment vertical="center" wrapText="1"/>
    </xf>
    <xf numFmtId="0" fontId="0" fillId="74" borderId="0" xfId="0" applyNumberFormat="1" applyFont="1" applyFill="1"/>
    <xf numFmtId="0" fontId="0" fillId="74" borderId="0" xfId="0" applyFill="1"/>
    <xf numFmtId="0" fontId="0" fillId="0" borderId="0" xfId="0" quotePrefix="1" applyFill="1"/>
    <xf numFmtId="0" fontId="3" fillId="0" borderId="0" xfId="171"/>
    <xf numFmtId="21" fontId="124" fillId="0" borderId="9" xfId="171" applyNumberFormat="1" applyFont="1" applyBorder="1" applyAlignment="1">
      <alignment vertical="center" wrapText="1"/>
    </xf>
    <xf numFmtId="0" fontId="125" fillId="0" borderId="9" xfId="171" applyFont="1" applyBorder="1" applyAlignment="1">
      <alignment vertical="center" wrapText="1"/>
    </xf>
    <xf numFmtId="20" fontId="124" fillId="0" borderId="9" xfId="171" applyNumberFormat="1" applyFont="1" applyBorder="1" applyAlignment="1">
      <alignment vertical="center" wrapText="1"/>
    </xf>
    <xf numFmtId="0" fontId="118" fillId="0" borderId="9" xfId="171" applyFont="1" applyBorder="1" applyAlignment="1">
      <alignment vertical="center" wrapText="1"/>
    </xf>
    <xf numFmtId="0" fontId="3" fillId="0" borderId="9" xfId="171" applyBorder="1" applyAlignment="1">
      <alignment vertical="center" wrapText="1"/>
    </xf>
    <xf numFmtId="22" fontId="3" fillId="0" borderId="9" xfId="171" applyNumberFormat="1" applyBorder="1" applyAlignment="1">
      <alignment vertical="center" wrapText="1"/>
    </xf>
    <xf numFmtId="0" fontId="3" fillId="0" borderId="9" xfId="171" applyBorder="1"/>
    <xf numFmtId="0" fontId="118" fillId="0" borderId="9" xfId="171" applyFont="1" applyBorder="1" applyAlignment="1">
      <alignment horizontal="center" vertical="center" wrapText="1"/>
    </xf>
    <xf numFmtId="0" fontId="126" fillId="0" borderId="0" xfId="171" applyFont="1" applyAlignment="1">
      <alignment vertical="center"/>
    </xf>
    <xf numFmtId="0" fontId="127" fillId="0" borderId="0" xfId="171" applyFont="1" applyAlignment="1">
      <alignment vertical="center"/>
    </xf>
    <xf numFmtId="0" fontId="101" fillId="0" borderId="24" xfId="0" applyFont="1" applyBorder="1" applyAlignment="1">
      <alignment horizontal="center" vertical="center" wrapText="1"/>
    </xf>
    <xf numFmtId="0" fontId="50" fillId="0" borderId="15" xfId="121" applyNumberFormat="1" applyFont="1" applyFill="1" applyBorder="1" applyAlignment="1">
      <alignment horizontal="center" wrapText="1"/>
    </xf>
    <xf numFmtId="0" fontId="50" fillId="0" borderId="0" xfId="121" applyNumberFormat="1"/>
    <xf numFmtId="0" fontId="162" fillId="49" borderId="9" xfId="0" applyFont="1" applyFill="1" applyBorder="1" applyAlignment="1">
      <alignment wrapText="1"/>
    </xf>
    <xf numFmtId="0" fontId="162" fillId="50" borderId="9" xfId="0" applyFont="1" applyFill="1" applyBorder="1" applyAlignment="1">
      <alignment wrapText="1"/>
    </xf>
    <xf numFmtId="0" fontId="163" fillId="0" borderId="9" xfId="0" applyFont="1" applyBorder="1" applyAlignment="1">
      <alignment wrapText="1"/>
    </xf>
    <xf numFmtId="166" fontId="162" fillId="49" borderId="9" xfId="0" applyNumberFormat="1" applyFont="1" applyFill="1" applyBorder="1" applyAlignment="1">
      <alignment wrapText="1"/>
    </xf>
    <xf numFmtId="166" fontId="162" fillId="50" borderId="9" xfId="0" applyNumberFormat="1" applyFont="1" applyFill="1" applyBorder="1" applyAlignment="1">
      <alignment wrapText="1"/>
    </xf>
    <xf numFmtId="166" fontId="163" fillId="0" borderId="9" xfId="0" applyNumberFormat="1" applyFont="1" applyBorder="1" applyAlignment="1">
      <alignment wrapText="1"/>
    </xf>
    <xf numFmtId="0" fontId="162" fillId="49" borderId="9" xfId="0" applyNumberFormat="1" applyFont="1" applyFill="1" applyBorder="1" applyAlignment="1">
      <alignment wrapText="1"/>
    </xf>
    <xf numFmtId="0" fontId="162" fillId="50" borderId="9" xfId="0" applyNumberFormat="1" applyFont="1" applyFill="1" applyBorder="1" applyAlignment="1">
      <alignment wrapText="1"/>
    </xf>
    <xf numFmtId="0" fontId="163" fillId="0" borderId="9" xfId="0" applyNumberFormat="1" applyFont="1" applyBorder="1" applyAlignment="1">
      <alignment wrapText="1"/>
    </xf>
    <xf numFmtId="0" fontId="164" fillId="49" borderId="9" xfId="0" applyFont="1" applyFill="1" applyBorder="1" applyAlignment="1">
      <alignment wrapText="1"/>
    </xf>
    <xf numFmtId="0" fontId="164" fillId="50" borderId="9" xfId="0" applyFont="1" applyFill="1" applyBorder="1" applyAlignment="1">
      <alignment wrapText="1"/>
    </xf>
    <xf numFmtId="0" fontId="164" fillId="95" borderId="9" xfId="0" applyFont="1" applyFill="1" applyBorder="1" applyAlignment="1">
      <alignment wrapText="1"/>
    </xf>
    <xf numFmtId="0" fontId="165" fillId="0" borderId="9" xfId="0" applyFont="1" applyBorder="1" applyAlignment="1">
      <alignment wrapText="1"/>
    </xf>
    <xf numFmtId="166" fontId="164" fillId="49" borderId="9" xfId="0" applyNumberFormat="1" applyFont="1" applyFill="1" applyBorder="1" applyAlignment="1">
      <alignment wrapText="1"/>
    </xf>
    <xf numFmtId="166" fontId="164" fillId="50" borderId="9" xfId="0" applyNumberFormat="1" applyFont="1" applyFill="1" applyBorder="1" applyAlignment="1">
      <alignment wrapText="1"/>
    </xf>
    <xf numFmtId="166" fontId="164" fillId="95" borderId="9" xfId="0" applyNumberFormat="1" applyFont="1" applyFill="1" applyBorder="1" applyAlignment="1">
      <alignment wrapText="1"/>
    </xf>
    <xf numFmtId="0" fontId="166" fillId="65" borderId="0" xfId="0" applyFont="1" applyFill="1"/>
    <xf numFmtId="0" fontId="167" fillId="65" borderId="0" xfId="0" applyFont="1" applyFill="1" applyAlignment="1">
      <alignment horizontal="center" wrapText="1"/>
    </xf>
    <xf numFmtId="0" fontId="166" fillId="65" borderId="0" xfId="0" applyFont="1" applyFill="1" applyAlignment="1">
      <alignment wrapText="1"/>
    </xf>
    <xf numFmtId="0" fontId="166" fillId="0" borderId="0" xfId="0" applyFont="1"/>
    <xf numFmtId="0" fontId="167" fillId="0" borderId="0" xfId="0" applyFont="1" applyAlignment="1">
      <alignment horizontal="center" wrapText="1"/>
    </xf>
    <xf numFmtId="0" fontId="166" fillId="0" borderId="0" xfId="0" applyFont="1" applyAlignment="1">
      <alignment wrapText="1"/>
    </xf>
    <xf numFmtId="0" fontId="166" fillId="0" borderId="0" xfId="0" applyFont="1" applyFill="1"/>
    <xf numFmtId="0" fontId="167" fillId="65" borderId="0" xfId="0" applyFont="1" applyFill="1" applyAlignment="1">
      <alignment wrapText="1"/>
    </xf>
    <xf numFmtId="0" fontId="167" fillId="0" borderId="0" xfId="0" applyFont="1" applyAlignment="1">
      <alignment wrapText="1"/>
    </xf>
    <xf numFmtId="0" fontId="166" fillId="96" borderId="0" xfId="0" applyFont="1" applyFill="1"/>
    <xf numFmtId="0" fontId="167" fillId="96" borderId="0" xfId="0" applyFont="1" applyFill="1" applyAlignment="1">
      <alignment horizontal="center" wrapText="1"/>
    </xf>
    <xf numFmtId="0" fontId="166" fillId="96" borderId="0" xfId="0" applyFont="1" applyFill="1" applyAlignment="1">
      <alignment wrapText="1"/>
    </xf>
    <xf numFmtId="0" fontId="167" fillId="96" borderId="0" xfId="0" applyFont="1" applyFill="1" applyAlignment="1">
      <alignment wrapText="1"/>
    </xf>
    <xf numFmtId="0" fontId="18" fillId="0" borderId="0" xfId="131"/>
    <xf numFmtId="0" fontId="18" fillId="0" borderId="0" xfId="131"/>
    <xf numFmtId="49" fontId="18" fillId="0" borderId="0" xfId="131" applyNumberFormat="1"/>
    <xf numFmtId="0" fontId="3" fillId="0" borderId="9" xfId="158" applyFont="1" applyBorder="1"/>
    <xf numFmtId="0" fontId="155" fillId="0" borderId="0" xfId="170" applyNumberFormat="1" applyFont="1" applyFill="1" applyBorder="1" applyProtection="1"/>
    <xf numFmtId="0" fontId="155" fillId="0" borderId="0" xfId="170" applyNumberFormat="1" applyFont="1" applyFill="1" applyBorder="1" applyAlignment="1" applyProtection="1">
      <alignment horizontal="center"/>
    </xf>
    <xf numFmtId="21" fontId="106" fillId="0" borderId="0" xfId="170" applyNumberFormat="1" applyFont="1" applyFill="1" applyBorder="1"/>
    <xf numFmtId="0" fontId="106" fillId="0" borderId="0" xfId="170" applyFont="1" applyFill="1" applyBorder="1"/>
    <xf numFmtId="175" fontId="106" fillId="0" borderId="0" xfId="170" applyNumberFormat="1" applyFont="1" applyFill="1" applyBorder="1"/>
    <xf numFmtId="172" fontId="106" fillId="0" borderId="0" xfId="170" applyNumberFormat="1" applyFont="1" applyFill="1" applyBorder="1"/>
    <xf numFmtId="0" fontId="114" fillId="0" borderId="0" xfId="165" applyFont="1" applyAlignment="1"/>
    <xf numFmtId="0" fontId="50" fillId="0" borderId="68" xfId="165" applyFont="1" applyBorder="1"/>
    <xf numFmtId="0" fontId="50" fillId="0" borderId="56" xfId="165" applyFont="1" applyBorder="1"/>
    <xf numFmtId="0" fontId="50" fillId="0" borderId="69" xfId="165" applyFont="1" applyBorder="1"/>
    <xf numFmtId="0" fontId="50" fillId="0" borderId="70" xfId="165" applyFont="1" applyBorder="1"/>
    <xf numFmtId="0" fontId="50" fillId="108" borderId="0" xfId="165" applyFont="1" applyFill="1"/>
    <xf numFmtId="20" fontId="50" fillId="0" borderId="0" xfId="165" applyNumberFormat="1" applyFont="1"/>
    <xf numFmtId="0" fontId="50" fillId="0" borderId="71" xfId="165" applyFont="1" applyBorder="1"/>
    <xf numFmtId="0" fontId="50" fillId="0" borderId="72" xfId="165" applyFont="1" applyBorder="1"/>
    <xf numFmtId="0" fontId="50" fillId="0" borderId="73" xfId="165" applyFont="1" applyBorder="1"/>
    <xf numFmtId="20" fontId="50" fillId="66" borderId="0" xfId="165" applyNumberFormat="1" applyFont="1" applyFill="1"/>
    <xf numFmtId="0" fontId="50" fillId="109" borderId="0" xfId="165" applyFont="1" applyFill="1"/>
    <xf numFmtId="0" fontId="50" fillId="0" borderId="72" xfId="165" applyFont="1" applyBorder="1" applyAlignment="1"/>
    <xf numFmtId="0" fontId="50" fillId="0" borderId="73" xfId="165" applyFont="1" applyBorder="1" applyAlignment="1"/>
    <xf numFmtId="0" fontId="50" fillId="0" borderId="0" xfId="165" applyFont="1" applyAlignment="1"/>
    <xf numFmtId="20" fontId="50" fillId="66" borderId="0" xfId="165" applyNumberFormat="1" applyFont="1" applyFill="1" applyAlignment="1"/>
    <xf numFmtId="0" fontId="50" fillId="110" borderId="0" xfId="165" applyFont="1" applyFill="1" applyAlignment="1"/>
    <xf numFmtId="0" fontId="50" fillId="0" borderId="0" xfId="165" applyFont="1" applyAlignment="1">
      <alignment horizontal="right"/>
    </xf>
    <xf numFmtId="0" fontId="50" fillId="0" borderId="71" xfId="165" applyFont="1" applyBorder="1" applyAlignment="1"/>
    <xf numFmtId="0" fontId="114" fillId="110" borderId="0" xfId="165" applyFont="1" applyFill="1" applyAlignment="1"/>
    <xf numFmtId="0" fontId="50" fillId="0" borderId="0" xfId="165" applyFont="1"/>
    <xf numFmtId="0" fontId="50" fillId="111" borderId="0" xfId="165" applyFont="1" applyFill="1" applyAlignment="1"/>
    <xf numFmtId="0" fontId="153" fillId="109" borderId="0" xfId="165" applyFont="1" applyFill="1" applyAlignment="1"/>
    <xf numFmtId="21" fontId="50" fillId="109" borderId="0" xfId="165" applyNumberFormat="1" applyFont="1" applyFill="1" applyAlignment="1"/>
    <xf numFmtId="0" fontId="153" fillId="112" borderId="71" xfId="165" applyFont="1" applyFill="1" applyBorder="1"/>
    <xf numFmtId="0" fontId="153" fillId="112" borderId="0" xfId="165" applyFont="1" applyFill="1" applyAlignment="1"/>
    <xf numFmtId="0" fontId="153" fillId="112" borderId="72" xfId="165" applyFont="1" applyFill="1" applyBorder="1"/>
    <xf numFmtId="0" fontId="153" fillId="112" borderId="73" xfId="165" applyFont="1" applyFill="1" applyBorder="1" applyAlignment="1"/>
    <xf numFmtId="0" fontId="153" fillId="112" borderId="0" xfId="165" applyFont="1" applyFill="1"/>
    <xf numFmtId="0" fontId="153" fillId="112" borderId="72" xfId="165" applyFont="1" applyFill="1" applyBorder="1" applyAlignment="1"/>
    <xf numFmtId="0" fontId="153" fillId="112" borderId="73" xfId="165" applyFont="1" applyFill="1" applyBorder="1"/>
    <xf numFmtId="0" fontId="153" fillId="108" borderId="0" xfId="165" applyFont="1" applyFill="1" applyAlignment="1">
      <alignment wrapText="1"/>
    </xf>
    <xf numFmtId="0" fontId="153" fillId="112" borderId="0" xfId="165" applyFont="1" applyFill="1" applyAlignment="1">
      <alignment wrapText="1"/>
    </xf>
    <xf numFmtId="20" fontId="153" fillId="112" borderId="0" xfId="165" applyNumberFormat="1" applyFont="1" applyFill="1" applyAlignment="1">
      <alignment wrapText="1"/>
    </xf>
    <xf numFmtId="0" fontId="153" fillId="109" borderId="0" xfId="165" applyFont="1" applyFill="1" applyAlignment="1">
      <alignment wrapText="1"/>
    </xf>
    <xf numFmtId="0" fontId="50" fillId="0" borderId="55" xfId="165" applyFont="1" applyBorder="1"/>
    <xf numFmtId="0" fontId="50" fillId="0" borderId="74" xfId="165" applyFont="1" applyBorder="1"/>
    <xf numFmtId="0" fontId="50" fillId="0" borderId="75" xfId="165" applyFont="1" applyBorder="1"/>
    <xf numFmtId="0" fontId="50" fillId="0" borderId="76" xfId="165" applyFont="1" applyBorder="1"/>
    <xf numFmtId="0" fontId="153" fillId="0" borderId="0" xfId="165" applyFont="1" applyAlignment="1">
      <alignment wrapText="1"/>
    </xf>
    <xf numFmtId="20" fontId="153" fillId="0" borderId="0" xfId="165" applyNumberFormat="1" applyFont="1" applyAlignment="1">
      <alignment wrapText="1"/>
    </xf>
    <xf numFmtId="0" fontId="50" fillId="0" borderId="9" xfId="121" applyFont="1" applyBorder="1" applyAlignment="1">
      <alignment wrapText="1"/>
    </xf>
    <xf numFmtId="0" fontId="50" fillId="0" borderId="36" xfId="121" applyFont="1" applyBorder="1" applyAlignment="1">
      <alignment wrapText="1"/>
    </xf>
    <xf numFmtId="0" fontId="50" fillId="0" borderId="77" xfId="165" applyFont="1" applyBorder="1" applyAlignment="1">
      <alignment vertical="center"/>
    </xf>
    <xf numFmtId="0" fontId="50" fillId="0" borderId="77" xfId="165" applyFont="1" applyBorder="1" applyAlignment="1">
      <alignment horizontal="center" vertical="center"/>
    </xf>
    <xf numFmtId="0" fontId="50" fillId="0" borderId="77" xfId="165" applyFont="1" applyBorder="1" applyAlignment="1">
      <alignment horizontal="right" vertical="center"/>
    </xf>
    <xf numFmtId="21" fontId="50" fillId="0" borderId="77" xfId="165" applyNumberFormat="1" applyFont="1" applyBorder="1" applyAlignment="1">
      <alignment horizontal="right" vertical="center"/>
    </xf>
    <xf numFmtId="21" fontId="153" fillId="0" borderId="77" xfId="165" applyNumberFormat="1" applyFont="1" applyBorder="1" applyAlignment="1">
      <alignment horizontal="right" vertical="center"/>
    </xf>
    <xf numFmtId="0" fontId="153" fillId="0" borderId="77" xfId="165" applyFont="1" applyBorder="1" applyAlignment="1">
      <alignment horizontal="center" vertical="center"/>
    </xf>
    <xf numFmtId="0" fontId="153" fillId="0" borderId="77" xfId="165" applyFont="1" applyBorder="1" applyAlignment="1">
      <alignment vertical="center"/>
    </xf>
    <xf numFmtId="0" fontId="153" fillId="0" borderId="77" xfId="165" applyFont="1" applyBorder="1" applyAlignment="1">
      <alignment horizontal="right" vertical="center"/>
    </xf>
    <xf numFmtId="0" fontId="50" fillId="110" borderId="77" xfId="165" applyFont="1" applyFill="1" applyBorder="1" applyAlignment="1">
      <alignment horizontal="center" vertical="center"/>
    </xf>
    <xf numFmtId="0" fontId="50" fillId="110" borderId="77" xfId="165" applyFont="1" applyFill="1" applyBorder="1" applyAlignment="1">
      <alignment vertical="center"/>
    </xf>
    <xf numFmtId="0" fontId="153" fillId="110" borderId="77" xfId="165" applyFont="1" applyFill="1" applyBorder="1" applyAlignment="1">
      <alignment horizontal="center" vertical="center"/>
    </xf>
    <xf numFmtId="0" fontId="153" fillId="110" borderId="77" xfId="165" applyFont="1" applyFill="1" applyBorder="1" applyAlignment="1">
      <alignment vertical="center"/>
    </xf>
    <xf numFmtId="0" fontId="153" fillId="113" borderId="77" xfId="165" applyFont="1" applyFill="1" applyBorder="1" applyAlignment="1">
      <alignment vertical="center"/>
    </xf>
    <xf numFmtId="0" fontId="153" fillId="113" borderId="77" xfId="165" applyFont="1" applyFill="1" applyBorder="1" applyAlignment="1">
      <alignment horizontal="center" vertical="center"/>
    </xf>
    <xf numFmtId="0" fontId="153" fillId="113" borderId="77" xfId="165" applyFont="1" applyFill="1" applyBorder="1" applyAlignment="1">
      <alignment vertical="center" wrapText="1"/>
    </xf>
    <xf numFmtId="0" fontId="50" fillId="113" borderId="0" xfId="165" applyFont="1" applyFill="1" applyAlignment="1"/>
    <xf numFmtId="0" fontId="50" fillId="113" borderId="0" xfId="165" applyFont="1" applyFill="1" applyAlignment="1">
      <alignment horizontal="center"/>
    </xf>
    <xf numFmtId="0" fontId="153" fillId="110" borderId="77" xfId="165" applyFont="1" applyFill="1" applyBorder="1" applyAlignment="1">
      <alignment horizontal="left" vertical="center"/>
    </xf>
    <xf numFmtId="0" fontId="153" fillId="0" borderId="77" xfId="165" applyFont="1" applyBorder="1" applyAlignment="1">
      <alignment horizontal="left" vertical="center"/>
    </xf>
    <xf numFmtId="0" fontId="184" fillId="0" borderId="77" xfId="165" applyFont="1" applyBorder="1" applyAlignment="1">
      <alignment vertical="center"/>
    </xf>
    <xf numFmtId="0" fontId="50" fillId="110" borderId="77" xfId="165" applyFont="1" applyFill="1" applyBorder="1" applyAlignment="1">
      <alignment horizontal="left" vertical="center"/>
    </xf>
    <xf numFmtId="0" fontId="50" fillId="0" borderId="71" xfId="165" applyFont="1" applyBorder="1" applyAlignment="1">
      <alignment horizontal="center" vertical="center"/>
    </xf>
    <xf numFmtId="0" fontId="153" fillId="113" borderId="56" xfId="165" applyFont="1" applyFill="1" applyBorder="1" applyAlignment="1">
      <alignment wrapText="1"/>
    </xf>
    <xf numFmtId="0" fontId="2" fillId="0" borderId="79" xfId="171" applyFont="1" applyBorder="1" applyAlignment="1">
      <alignment wrapText="1"/>
    </xf>
    <xf numFmtId="0" fontId="2" fillId="0" borderId="48" xfId="171" applyFont="1" applyBorder="1" applyAlignment="1">
      <alignment wrapText="1"/>
    </xf>
    <xf numFmtId="0" fontId="2" fillId="0" borderId="78" xfId="171" applyFont="1" applyBorder="1" applyAlignment="1">
      <alignment wrapText="1"/>
    </xf>
    <xf numFmtId="0" fontId="2" fillId="0" borderId="78" xfId="171" applyFont="1" applyBorder="1" applyAlignment="1">
      <alignment horizontal="center" wrapText="1"/>
    </xf>
    <xf numFmtId="0" fontId="2" fillId="0" borderId="52" xfId="171" applyFont="1" applyBorder="1" applyAlignment="1">
      <alignment wrapText="1"/>
    </xf>
    <xf numFmtId="0" fontId="2" fillId="0" borderId="78" xfId="171" applyFont="1" applyBorder="1" applyAlignment="1">
      <alignment horizontal="right" wrapText="1"/>
    </xf>
    <xf numFmtId="0" fontId="2" fillId="0" borderId="78" xfId="171" applyFont="1" applyBorder="1" applyAlignment="1">
      <alignment horizontal="left" wrapText="1"/>
    </xf>
    <xf numFmtId="0" fontId="2" fillId="114" borderId="78" xfId="171" applyFont="1" applyFill="1" applyBorder="1" applyAlignment="1">
      <alignment horizontal="center" wrapText="1"/>
    </xf>
    <xf numFmtId="20" fontId="2" fillId="0" borderId="78" xfId="171" applyNumberFormat="1" applyFont="1" applyBorder="1" applyAlignment="1">
      <alignment horizontal="center" wrapText="1"/>
    </xf>
    <xf numFmtId="0" fontId="2" fillId="0" borderId="80" xfId="171" applyFont="1" applyBorder="1" applyAlignment="1">
      <alignment wrapText="1"/>
    </xf>
    <xf numFmtId="20" fontId="0" fillId="0" borderId="0" xfId="0" quotePrefix="1" applyNumberFormat="1"/>
    <xf numFmtId="0" fontId="118" fillId="55" borderId="81" xfId="0" applyFont="1" applyFill="1" applyBorder="1" applyAlignment="1">
      <alignment horizontal="center"/>
    </xf>
    <xf numFmtId="0" fontId="118" fillId="55" borderId="82" xfId="0" applyFont="1" applyFill="1" applyBorder="1" applyAlignment="1">
      <alignment horizontal="center"/>
    </xf>
    <xf numFmtId="0" fontId="118" fillId="55" borderId="82" xfId="0" applyFont="1" applyFill="1" applyBorder="1" applyAlignment="1">
      <alignment horizontal="left"/>
    </xf>
    <xf numFmtId="1" fontId="118" fillId="55" borderId="82" xfId="0" applyNumberFormat="1" applyFont="1" applyFill="1" applyBorder="1" applyAlignment="1">
      <alignment horizontal="center"/>
    </xf>
    <xf numFmtId="0" fontId="118" fillId="55" borderId="83" xfId="0" applyFont="1" applyFill="1" applyBorder="1" applyAlignment="1">
      <alignment horizontal="center"/>
    </xf>
    <xf numFmtId="0" fontId="0" fillId="56" borderId="84" xfId="0" applyFill="1" applyBorder="1" applyAlignment="1">
      <alignment horizontal="center"/>
    </xf>
    <xf numFmtId="0" fontId="0" fillId="56" borderId="78" xfId="0" applyFill="1" applyBorder="1" applyAlignment="1">
      <alignment horizontal="center"/>
    </xf>
    <xf numFmtId="0" fontId="0" fillId="56" borderId="78" xfId="0" applyFill="1" applyBorder="1"/>
    <xf numFmtId="0" fontId="118" fillId="56" borderId="78" xfId="0" applyFont="1" applyFill="1" applyBorder="1" applyAlignment="1">
      <alignment horizontal="center"/>
    </xf>
    <xf numFmtId="1" fontId="0" fillId="56" borderId="78" xfId="0" applyNumberFormat="1" applyFill="1" applyBorder="1" applyAlignment="1">
      <alignment horizontal="center"/>
    </xf>
    <xf numFmtId="21" fontId="0" fillId="56" borderId="78" xfId="0" applyNumberFormat="1" applyFill="1" applyBorder="1" applyAlignment="1">
      <alignment horizontal="center"/>
    </xf>
    <xf numFmtId="20" fontId="0" fillId="56" borderId="78" xfId="0" applyNumberFormat="1" applyFill="1" applyBorder="1" applyAlignment="1">
      <alignment horizontal="center"/>
    </xf>
    <xf numFmtId="0" fontId="0" fillId="56" borderId="85" xfId="0" applyFill="1" applyBorder="1" applyAlignment="1">
      <alignment horizontal="center"/>
    </xf>
    <xf numFmtId="0" fontId="0" fillId="57" borderId="84" xfId="0" applyFill="1" applyBorder="1" applyAlignment="1">
      <alignment horizontal="center"/>
    </xf>
    <xf numFmtId="0" fontId="0" fillId="57" borderId="78" xfId="0" applyFill="1" applyBorder="1" applyAlignment="1">
      <alignment horizontal="center"/>
    </xf>
    <xf numFmtId="0" fontId="0" fillId="57" borderId="78" xfId="0" applyFill="1" applyBorder="1"/>
    <xf numFmtId="0" fontId="118" fillId="57" borderId="78" xfId="0" applyFont="1" applyFill="1" applyBorder="1" applyAlignment="1">
      <alignment horizontal="center"/>
    </xf>
    <xf numFmtId="1" fontId="0" fillId="57" borderId="78" xfId="0" applyNumberFormat="1" applyFill="1" applyBorder="1" applyAlignment="1">
      <alignment horizontal="center"/>
    </xf>
    <xf numFmtId="21" fontId="0" fillId="57" borderId="78" xfId="0" applyNumberFormat="1" applyFill="1" applyBorder="1" applyAlignment="1">
      <alignment horizontal="center"/>
    </xf>
    <xf numFmtId="20" fontId="0" fillId="57" borderId="78" xfId="0" applyNumberFormat="1" applyFill="1" applyBorder="1" applyAlignment="1">
      <alignment horizontal="center"/>
    </xf>
    <xf numFmtId="0" fontId="0" fillId="57" borderId="85" xfId="0" applyFill="1" applyBorder="1" applyAlignment="1">
      <alignment horizontal="center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center"/>
    </xf>
    <xf numFmtId="0" fontId="0" fillId="0" borderId="40" xfId="0" applyBorder="1"/>
    <xf numFmtId="0" fontId="118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171" applyAlignment="1">
      <alignment horizontal="center" vertical="center"/>
    </xf>
    <xf numFmtId="0" fontId="3" fillId="0" borderId="40" xfId="171" applyBorder="1"/>
    <xf numFmtId="0" fontId="3" fillId="0" borderId="39" xfId="171" applyBorder="1" applyAlignment="1">
      <alignment horizontal="center"/>
    </xf>
    <xf numFmtId="0" fontId="3" fillId="0" borderId="38" xfId="171" applyBorder="1" applyAlignment="1">
      <alignment horizontal="left"/>
    </xf>
    <xf numFmtId="20" fontId="123" fillId="56" borderId="85" xfId="171" applyNumberFormat="1" applyFont="1" applyFill="1" applyBorder="1" applyAlignment="1">
      <alignment horizontal="center"/>
    </xf>
    <xf numFmtId="20" fontId="3" fillId="56" borderId="85" xfId="171" applyNumberFormat="1" applyFill="1" applyBorder="1" applyAlignment="1">
      <alignment horizontal="center"/>
    </xf>
    <xf numFmtId="20" fontId="3" fillId="56" borderId="78" xfId="171" applyNumberFormat="1" applyFill="1" applyBorder="1" applyAlignment="1">
      <alignment horizontal="center"/>
    </xf>
    <xf numFmtId="0" fontId="3" fillId="56" borderId="78" xfId="171" applyFill="1" applyBorder="1" applyAlignment="1">
      <alignment horizontal="center"/>
    </xf>
    <xf numFmtId="21" fontId="3" fillId="56" borderId="78" xfId="171" applyNumberFormat="1" applyFill="1" applyBorder="1" applyAlignment="1">
      <alignment horizontal="center"/>
    </xf>
    <xf numFmtId="0" fontId="3" fillId="56" borderId="78" xfId="171" applyFill="1" applyBorder="1"/>
    <xf numFmtId="0" fontId="3" fillId="56" borderId="78" xfId="171" applyFill="1" applyBorder="1" applyAlignment="1">
      <alignment horizontal="center" vertical="center"/>
    </xf>
    <xf numFmtId="0" fontId="123" fillId="56" borderId="84" xfId="171" applyFont="1" applyFill="1" applyBorder="1" applyAlignment="1">
      <alignment horizontal="center"/>
    </xf>
    <xf numFmtId="20" fontId="123" fillId="57" borderId="85" xfId="171" applyNumberFormat="1" applyFont="1" applyFill="1" applyBorder="1" applyAlignment="1">
      <alignment horizontal="center"/>
    </xf>
    <xf numFmtId="20" fontId="3" fillId="57" borderId="85" xfId="171" applyNumberFormat="1" applyFill="1" applyBorder="1" applyAlignment="1">
      <alignment horizontal="center"/>
    </xf>
    <xf numFmtId="20" fontId="3" fillId="57" borderId="78" xfId="171" applyNumberFormat="1" applyFill="1" applyBorder="1" applyAlignment="1">
      <alignment horizontal="center"/>
    </xf>
    <xf numFmtId="0" fontId="3" fillId="57" borderId="78" xfId="171" applyFill="1" applyBorder="1" applyAlignment="1">
      <alignment horizontal="center"/>
    </xf>
    <xf numFmtId="21" fontId="3" fillId="57" borderId="78" xfId="171" applyNumberFormat="1" applyFill="1" applyBorder="1" applyAlignment="1">
      <alignment horizontal="center"/>
    </xf>
    <xf numFmtId="0" fontId="3" fillId="57" borderId="78" xfId="171" applyFill="1" applyBorder="1"/>
    <xf numFmtId="0" fontId="3" fillId="57" borderId="78" xfId="171" applyFill="1" applyBorder="1" applyAlignment="1">
      <alignment horizontal="center" vertical="center"/>
    </xf>
    <xf numFmtId="0" fontId="123" fillId="57" borderId="84" xfId="171" applyFont="1" applyFill="1" applyBorder="1" applyAlignment="1">
      <alignment horizontal="center"/>
    </xf>
    <xf numFmtId="0" fontId="3" fillId="56" borderId="84" xfId="171" applyFill="1" applyBorder="1" applyAlignment="1">
      <alignment horizontal="center"/>
    </xf>
    <xf numFmtId="0" fontId="3" fillId="57" borderId="84" xfId="171" applyFill="1" applyBorder="1" applyAlignment="1">
      <alignment horizontal="center"/>
    </xf>
    <xf numFmtId="0" fontId="118" fillId="55" borderId="83" xfId="171" applyFont="1" applyFill="1" applyBorder="1" applyAlignment="1">
      <alignment horizontal="center"/>
    </xf>
    <xf numFmtId="0" fontId="118" fillId="55" borderId="82" xfId="171" applyFont="1" applyFill="1" applyBorder="1" applyAlignment="1">
      <alignment horizontal="center"/>
    </xf>
    <xf numFmtId="0" fontId="118" fillId="55" borderId="82" xfId="171" applyFont="1" applyFill="1" applyBorder="1"/>
    <xf numFmtId="0" fontId="118" fillId="55" borderId="82" xfId="171" applyFont="1" applyFill="1" applyBorder="1" applyAlignment="1">
      <alignment horizontal="center" vertical="center"/>
    </xf>
    <xf numFmtId="0" fontId="118" fillId="55" borderId="82" xfId="171" applyFont="1" applyFill="1" applyBorder="1" applyAlignment="1">
      <alignment horizontal="left"/>
    </xf>
    <xf numFmtId="0" fontId="118" fillId="55" borderId="81" xfId="171" applyFont="1" applyFill="1" applyBorder="1" applyAlignment="1">
      <alignment horizontal="center"/>
    </xf>
    <xf numFmtId="0" fontId="117" fillId="0" borderId="43" xfId="171" applyFont="1" applyBorder="1" applyAlignment="1">
      <alignment horizontal="right" vertical="center"/>
    </xf>
    <xf numFmtId="0" fontId="185" fillId="50" borderId="78" xfId="0" applyFont="1" applyFill="1" applyBorder="1" applyAlignment="1">
      <alignment horizontal="center" wrapText="1"/>
    </xf>
    <xf numFmtId="0" fontId="185" fillId="0" borderId="86" xfId="0" applyFont="1" applyFill="1" applyBorder="1" applyAlignment="1">
      <alignment horizontal="center"/>
    </xf>
    <xf numFmtId="0" fontId="107" fillId="0" borderId="86" xfId="0" applyFont="1" applyFill="1" applyBorder="1" applyAlignment="1">
      <alignment horizontal="center"/>
    </xf>
    <xf numFmtId="0" fontId="107" fillId="115" borderId="78" xfId="17" applyFont="1" applyFill="1" applyBorder="1"/>
    <xf numFmtId="0" fontId="107" fillId="115" borderId="86" xfId="0" applyFont="1" applyFill="1" applyBorder="1" applyAlignment="1">
      <alignment horizontal="center"/>
    </xf>
    <xf numFmtId="0" fontId="107" fillId="115" borderId="78" xfId="0" applyFont="1" applyFill="1" applyBorder="1" applyAlignment="1">
      <alignment horizontal="center" wrapText="1"/>
    </xf>
    <xf numFmtId="49" fontId="107" fillId="115" borderId="78" xfId="0" applyNumberFormat="1" applyFont="1" applyFill="1" applyBorder="1" applyAlignment="1">
      <alignment horizontal="center" wrapText="1"/>
    </xf>
    <xf numFmtId="166" fontId="107" fillId="115" borderId="78" xfId="0" applyNumberFormat="1" applyFont="1" applyFill="1" applyBorder="1" applyAlignment="1">
      <alignment horizontal="center" wrapText="1"/>
    </xf>
    <xf numFmtId="0" fontId="107" fillId="0" borderId="78" xfId="17" applyFont="1" applyFill="1" applyBorder="1"/>
    <xf numFmtId="0" fontId="107" fillId="0" borderId="78" xfId="0" applyFont="1" applyFill="1" applyBorder="1" applyAlignment="1">
      <alignment horizontal="center" wrapText="1"/>
    </xf>
    <xf numFmtId="49" fontId="107" fillId="0" borderId="78" xfId="0" applyNumberFormat="1" applyFont="1" applyFill="1" applyBorder="1" applyAlignment="1">
      <alignment horizontal="center" wrapText="1"/>
    </xf>
    <xf numFmtId="166" fontId="107" fillId="0" borderId="78" xfId="0" applyNumberFormat="1" applyFont="1" applyFill="1" applyBorder="1" applyAlignment="1">
      <alignment horizontal="center" wrapText="1"/>
    </xf>
    <xf numFmtId="49" fontId="107" fillId="47" borderId="78" xfId="0" applyNumberFormat="1" applyFont="1" applyFill="1" applyBorder="1" applyAlignment="1">
      <alignment horizontal="center" wrapText="1"/>
    </xf>
    <xf numFmtId="0" fontId="185" fillId="95" borderId="86" xfId="0" applyFont="1" applyFill="1" applyBorder="1" applyAlignment="1">
      <alignment horizontal="center"/>
    </xf>
    <xf numFmtId="0" fontId="107" fillId="95" borderId="86" xfId="0" applyFont="1" applyFill="1" applyBorder="1" applyAlignment="1">
      <alignment horizontal="center"/>
    </xf>
    <xf numFmtId="0" fontId="107" fillId="95" borderId="78" xfId="17" applyFont="1" applyFill="1" applyBorder="1"/>
    <xf numFmtId="0" fontId="107" fillId="95" borderId="78" xfId="0" applyFont="1" applyFill="1" applyBorder="1" applyAlignment="1">
      <alignment horizontal="center" wrapText="1"/>
    </xf>
    <xf numFmtId="49" fontId="107" fillId="95" borderId="78" xfId="0" applyNumberFormat="1" applyFont="1" applyFill="1" applyBorder="1" applyAlignment="1">
      <alignment horizontal="center" wrapText="1"/>
    </xf>
    <xf numFmtId="166" fontId="107" fillId="95" borderId="78" xfId="0" applyNumberFormat="1" applyFont="1" applyFill="1" applyBorder="1" applyAlignment="1">
      <alignment horizontal="center" wrapText="1"/>
    </xf>
    <xf numFmtId="0" fontId="107" fillId="0" borderId="16" xfId="17" applyFont="1" applyFill="1" applyBorder="1"/>
    <xf numFmtId="0" fontId="107" fillId="0" borderId="0" xfId="17" applyFont="1" applyFill="1" applyBorder="1"/>
    <xf numFmtId="0" fontId="107" fillId="0" borderId="0" xfId="0" applyFont="1"/>
    <xf numFmtId="0" fontId="107" fillId="0" borderId="0" xfId="0" applyFont="1" applyAlignment="1">
      <alignment horizontal="center"/>
    </xf>
    <xf numFmtId="0" fontId="107" fillId="115" borderId="78" xfId="20" applyNumberFormat="1" applyFont="1" applyFill="1" applyBorder="1"/>
    <xf numFmtId="0" fontId="107" fillId="115" borderId="78" xfId="18" applyNumberFormat="1" applyFont="1" applyFill="1" applyBorder="1"/>
    <xf numFmtId="0" fontId="107" fillId="0" borderId="78" xfId="20" applyNumberFormat="1" applyFont="1" applyFill="1" applyBorder="1"/>
    <xf numFmtId="0" fontId="107" fillId="0" borderId="78" xfId="18" applyNumberFormat="1" applyFont="1" applyFill="1" applyBorder="1"/>
    <xf numFmtId="0" fontId="107" fillId="0" borderId="0" xfId="20" applyNumberFormat="1" applyFont="1" applyFill="1" applyBorder="1"/>
    <xf numFmtId="0" fontId="107" fillId="95" borderId="78" xfId="20" applyNumberFormat="1" applyFont="1" applyFill="1" applyBorder="1"/>
    <xf numFmtId="0" fontId="107" fillId="0" borderId="0" xfId="18" applyNumberFormat="1" applyFont="1" applyFill="1" applyBorder="1"/>
    <xf numFmtId="0" fontId="107" fillId="116" borderId="78" xfId="20" applyNumberFormat="1" applyFont="1" applyFill="1" applyBorder="1"/>
    <xf numFmtId="0" fontId="107" fillId="0" borderId="78" xfId="0" applyNumberFormat="1" applyFont="1" applyFill="1" applyBorder="1"/>
    <xf numFmtId="21" fontId="124" fillId="0" borderId="0" xfId="171" applyNumberFormat="1" applyFont="1" applyAlignment="1">
      <alignment vertical="center" wrapText="1"/>
    </xf>
    <xf numFmtId="0" fontId="125" fillId="0" borderId="0" xfId="171" applyFont="1" applyAlignment="1">
      <alignment vertical="center" wrapText="1"/>
    </xf>
    <xf numFmtId="20" fontId="124" fillId="0" borderId="0" xfId="171" applyNumberFormat="1" applyFont="1" applyAlignment="1">
      <alignment vertical="center" wrapText="1"/>
    </xf>
    <xf numFmtId="0" fontId="118" fillId="0" borderId="0" xfId="171" applyFont="1" applyAlignment="1">
      <alignment vertical="center" wrapText="1"/>
    </xf>
    <xf numFmtId="0" fontId="3" fillId="0" borderId="0" xfId="171" applyAlignment="1">
      <alignment vertical="center" wrapText="1"/>
    </xf>
    <xf numFmtId="22" fontId="3" fillId="0" borderId="0" xfId="171" applyNumberFormat="1" applyAlignment="1">
      <alignment vertical="center" wrapText="1"/>
    </xf>
    <xf numFmtId="0" fontId="118" fillId="0" borderId="0" xfId="171" applyFont="1" applyAlignment="1">
      <alignment horizontal="center" vertical="center" wrapText="1"/>
    </xf>
    <xf numFmtId="0" fontId="44" fillId="0" borderId="0" xfId="20" applyNumberFormat="1"/>
    <xf numFmtId="0" fontId="118" fillId="0" borderId="0" xfId="171" applyNumberFormat="1" applyFont="1" applyAlignment="1">
      <alignment horizontal="center" vertical="center" wrapText="1"/>
    </xf>
    <xf numFmtId="0" fontId="0" fillId="47" borderId="0" xfId="0" applyFill="1"/>
    <xf numFmtId="0" fontId="0" fillId="0" borderId="0" xfId="0" applyAlignment="1">
      <alignment horizontal="center" vertical="top"/>
    </xf>
    <xf numFmtId="0" fontId="99" fillId="0" borderId="22" xfId="0" applyFont="1" applyBorder="1" applyAlignment="1">
      <alignment horizontal="center" vertical="center"/>
    </xf>
    <xf numFmtId="0" fontId="99" fillId="0" borderId="26" xfId="0" applyFont="1" applyBorder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99" fillId="0" borderId="2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100" fillId="47" borderId="22" xfId="0" applyFont="1" applyFill="1" applyBorder="1" applyAlignment="1">
      <alignment horizontal="center" vertical="center"/>
    </xf>
    <xf numFmtId="0" fontId="100" fillId="47" borderId="26" xfId="0" applyFont="1" applyFill="1" applyBorder="1" applyAlignment="1">
      <alignment horizontal="center" vertical="center"/>
    </xf>
    <xf numFmtId="0" fontId="99" fillId="0" borderId="25" xfId="0" applyFont="1" applyBorder="1" applyAlignment="1">
      <alignment horizontal="center" vertical="center"/>
    </xf>
    <xf numFmtId="0" fontId="99" fillId="0" borderId="29" xfId="0" applyFont="1" applyBorder="1" applyAlignment="1">
      <alignment horizontal="center" vertical="center"/>
    </xf>
    <xf numFmtId="0" fontId="116" fillId="0" borderId="41" xfId="0" applyFont="1" applyFill="1" applyBorder="1" applyAlignment="1">
      <alignment horizontal="left" vertical="center"/>
    </xf>
    <xf numFmtId="0" fontId="116" fillId="0" borderId="42" xfId="0" applyFont="1" applyFill="1" applyBorder="1" applyAlignment="1">
      <alignment horizontal="left" vertical="center"/>
    </xf>
    <xf numFmtId="0" fontId="117" fillId="0" borderId="42" xfId="0" applyFont="1" applyFill="1" applyBorder="1" applyAlignment="1">
      <alignment horizontal="right" vertical="center"/>
    </xf>
    <xf numFmtId="0" fontId="117" fillId="0" borderId="43" xfId="0" applyFont="1" applyFill="1" applyBorder="1" applyAlignment="1">
      <alignment horizontal="right" vertical="center"/>
    </xf>
    <xf numFmtId="0" fontId="116" fillId="0" borderId="41" xfId="171" applyFont="1" applyBorder="1" applyAlignment="1">
      <alignment horizontal="left" vertical="center"/>
    </xf>
    <xf numFmtId="0" fontId="116" fillId="0" borderId="42" xfId="171" applyFont="1" applyBorder="1" applyAlignment="1">
      <alignment horizontal="left" vertical="center"/>
    </xf>
    <xf numFmtId="0" fontId="117" fillId="0" borderId="42" xfId="171" applyFont="1" applyBorder="1" applyAlignment="1">
      <alignment horizontal="right" vertical="center"/>
    </xf>
    <xf numFmtId="0" fontId="2" fillId="0" borderId="78" xfId="171" applyFont="1" applyBorder="1" applyAlignment="1">
      <alignment horizontal="center" wrapText="1"/>
    </xf>
    <xf numFmtId="0" fontId="2" fillId="0" borderId="78" xfId="171" applyFont="1" applyBorder="1" applyAlignment="1">
      <alignment horizontal="center" vertical="center" wrapText="1"/>
    </xf>
    <xf numFmtId="0" fontId="2" fillId="114" borderId="78" xfId="171" applyFont="1" applyFill="1" applyBorder="1" applyAlignment="1">
      <alignment horizontal="center" vertical="center" wrapText="1"/>
    </xf>
    <xf numFmtId="0" fontId="50" fillId="0" borderId="71" xfId="165" applyFont="1" applyBorder="1" applyAlignment="1">
      <alignment horizontal="center" vertical="center"/>
    </xf>
    <xf numFmtId="0" fontId="50" fillId="0" borderId="71" xfId="165" applyFont="1" applyBorder="1"/>
    <xf numFmtId="0" fontId="153" fillId="0" borderId="71" xfId="165" applyFont="1" applyBorder="1" applyAlignment="1">
      <alignment horizontal="center" vertical="center"/>
    </xf>
    <xf numFmtId="0" fontId="50" fillId="0" borderId="68" xfId="165" applyFont="1" applyBorder="1"/>
    <xf numFmtId="0" fontId="185" fillId="58" borderId="86" xfId="0" applyFont="1" applyFill="1" applyBorder="1" applyAlignment="1">
      <alignment horizontal="center"/>
    </xf>
    <xf numFmtId="0" fontId="185" fillId="58" borderId="87" xfId="0" applyFont="1" applyFill="1" applyBorder="1" applyAlignment="1">
      <alignment horizontal="center"/>
    </xf>
    <xf numFmtId="0" fontId="185" fillId="58" borderId="88" xfId="0" applyFont="1" applyFill="1" applyBorder="1" applyAlignment="1">
      <alignment horizontal="center"/>
    </xf>
    <xf numFmtId="0" fontId="128" fillId="0" borderId="54" xfId="162" applyFont="1" applyBorder="1" applyAlignment="1">
      <alignment horizontal="center" wrapText="1"/>
    </xf>
    <xf numFmtId="0" fontId="128" fillId="0" borderId="52" xfId="162" applyFont="1" applyBorder="1" applyAlignment="1">
      <alignment horizontal="center" wrapText="1"/>
    </xf>
    <xf numFmtId="0" fontId="128" fillId="0" borderId="51" xfId="162" applyFont="1" applyBorder="1" applyAlignment="1">
      <alignment horizontal="center" wrapText="1"/>
    </xf>
    <xf numFmtId="0" fontId="128" fillId="0" borderId="53" xfId="162" applyFont="1" applyBorder="1" applyAlignment="1">
      <alignment horizontal="center" wrapText="1"/>
    </xf>
    <xf numFmtId="0" fontId="118" fillId="0" borderId="0" xfId="162" applyFont="1" applyAlignment="1">
      <alignment horizontal="center" vertical="center"/>
    </xf>
    <xf numFmtId="0" fontId="141" fillId="0" borderId="0" xfId="164" applyFont="1" applyAlignment="1">
      <alignment horizontal="center"/>
    </xf>
    <xf numFmtId="0" fontId="140" fillId="0" borderId="56" xfId="164" applyFont="1" applyBorder="1" applyAlignment="1">
      <alignment horizontal="center"/>
    </xf>
    <xf numFmtId="0" fontId="150" fillId="71" borderId="0" xfId="167" applyFont="1" applyFill="1" applyAlignment="1">
      <alignment horizontal="center" vertical="center"/>
    </xf>
    <xf numFmtId="0" fontId="75" fillId="0" borderId="30" xfId="132" applyBorder="1" applyAlignment="1">
      <alignment horizontal="center"/>
    </xf>
    <xf numFmtId="0" fontId="118" fillId="0" borderId="30" xfId="131" applyFont="1" applyBorder="1" applyAlignment="1">
      <alignment horizontal="center"/>
    </xf>
    <xf numFmtId="0" fontId="116" fillId="0" borderId="20" xfId="169" applyFont="1" applyFill="1" applyBorder="1" applyAlignment="1">
      <alignment horizontal="left" vertical="center"/>
    </xf>
    <xf numFmtId="0" fontId="116" fillId="0" borderId="23" xfId="169" applyFont="1" applyFill="1" applyBorder="1" applyAlignment="1">
      <alignment horizontal="left" vertical="center"/>
    </xf>
    <xf numFmtId="0" fontId="117" fillId="0" borderId="23" xfId="169" applyFont="1" applyFill="1" applyBorder="1" applyAlignment="1">
      <alignment horizontal="right" vertical="center"/>
    </xf>
    <xf numFmtId="0" fontId="117" fillId="0" borderId="21" xfId="169" applyFont="1" applyFill="1" applyBorder="1" applyAlignment="1">
      <alignment horizontal="right" vertical="center"/>
    </xf>
    <xf numFmtId="0" fontId="116" fillId="0" borderId="41" xfId="169" applyFont="1" applyBorder="1" applyAlignment="1">
      <alignment horizontal="left" vertical="center"/>
    </xf>
    <xf numFmtId="0" fontId="116" fillId="0" borderId="42" xfId="169" applyFont="1" applyBorder="1" applyAlignment="1">
      <alignment horizontal="left" vertical="center"/>
    </xf>
    <xf numFmtId="0" fontId="117" fillId="0" borderId="42" xfId="169" applyFont="1" applyBorder="1" applyAlignment="1">
      <alignment horizontal="right" vertical="center"/>
    </xf>
    <xf numFmtId="0" fontId="117" fillId="0" borderId="43" xfId="169" applyFont="1" applyBorder="1" applyAlignment="1">
      <alignment horizontal="right" vertical="center"/>
    </xf>
    <xf numFmtId="0" fontId="1" fillId="0" borderId="0" xfId="136" applyFont="1" applyAlignment="1">
      <alignment shrinkToFit="1"/>
    </xf>
    <xf numFmtId="0" fontId="50" fillId="0" borderId="0" xfId="20" applyFont="1" applyBorder="1" applyAlignment="1">
      <alignment horizontal="left"/>
    </xf>
    <xf numFmtId="0" fontId="79" fillId="0" borderId="22" xfId="159" applyFont="1" applyBorder="1"/>
    <xf numFmtId="0" fontId="186" fillId="67" borderId="89" xfId="159" applyFont="1" applyFill="1" applyBorder="1" applyAlignment="1">
      <alignment horizontal="left"/>
    </xf>
    <xf numFmtId="0" fontId="186" fillId="67" borderId="89" xfId="159" applyFont="1" applyFill="1" applyBorder="1" applyAlignment="1">
      <alignment horizontal="center"/>
    </xf>
    <xf numFmtId="0" fontId="187" fillId="67" borderId="89" xfId="159" applyFont="1" applyFill="1" applyBorder="1" applyAlignment="1">
      <alignment horizontal="center" wrapText="1"/>
    </xf>
    <xf numFmtId="0" fontId="187" fillId="117" borderId="41" xfId="159" applyFont="1" applyFill="1" applyBorder="1" applyAlignment="1">
      <alignment horizontal="center" wrapText="1"/>
    </xf>
    <xf numFmtId="0" fontId="79" fillId="0" borderId="90" xfId="159" applyFont="1" applyBorder="1"/>
    <xf numFmtId="0" fontId="187" fillId="67" borderId="90" xfId="159" applyFont="1" applyFill="1" applyBorder="1" applyAlignment="1">
      <alignment horizontal="center" wrapText="1"/>
    </xf>
    <xf numFmtId="0" fontId="187" fillId="67" borderId="91" xfId="159" applyFont="1" applyFill="1" applyBorder="1" applyAlignment="1">
      <alignment horizontal="center" wrapText="1"/>
    </xf>
    <xf numFmtId="0" fontId="79" fillId="0" borderId="0" xfId="159"/>
    <xf numFmtId="0" fontId="79" fillId="0" borderId="32" xfId="159" applyFont="1" applyBorder="1"/>
    <xf numFmtId="0" fontId="187" fillId="67" borderId="32" xfId="159" applyFont="1" applyFill="1" applyBorder="1" applyAlignment="1">
      <alignment horizontal="left"/>
    </xf>
    <xf numFmtId="20" fontId="79" fillId="67" borderId="33" xfId="159" applyNumberFormat="1" applyFill="1" applyBorder="1"/>
    <xf numFmtId="21" fontId="79" fillId="67" borderId="33" xfId="159" applyNumberFormat="1" applyFill="1" applyBorder="1"/>
    <xf numFmtId="21" fontId="187" fillId="67" borderId="33" xfId="159" applyNumberFormat="1" applyFont="1" applyFill="1" applyBorder="1"/>
    <xf numFmtId="0" fontId="79" fillId="67" borderId="33" xfId="159" applyFill="1" applyBorder="1" applyAlignment="1">
      <alignment horizontal="center"/>
    </xf>
    <xf numFmtId="0" fontId="79" fillId="0" borderId="33" xfId="159" applyBorder="1" applyAlignment="1">
      <alignment horizontal="center"/>
    </xf>
    <xf numFmtId="0" fontId="79" fillId="118" borderId="92" xfId="159" applyFill="1" applyBorder="1" applyAlignment="1">
      <alignment horizontal="center"/>
    </xf>
    <xf numFmtId="0" fontId="79" fillId="0" borderId="93" xfId="159" applyBorder="1" applyAlignment="1">
      <alignment horizontal="center"/>
    </xf>
    <xf numFmtId="0" fontId="79" fillId="0" borderId="78" xfId="159" applyBorder="1" applyAlignment="1">
      <alignment horizontal="center"/>
    </xf>
    <xf numFmtId="0" fontId="79" fillId="0" borderId="94" xfId="159" applyFont="1" applyBorder="1"/>
    <xf numFmtId="0" fontId="187" fillId="67" borderId="94" xfId="159" applyFont="1" applyFill="1" applyBorder="1" applyAlignment="1">
      <alignment horizontal="left"/>
    </xf>
    <xf numFmtId="21" fontId="79" fillId="67" borderId="95" xfId="159" applyNumberFormat="1" applyFill="1" applyBorder="1"/>
    <xf numFmtId="21" fontId="187" fillId="67" borderId="95" xfId="159" applyNumberFormat="1" applyFont="1" applyFill="1" applyBorder="1"/>
    <xf numFmtId="0" fontId="79" fillId="0" borderId="95" xfId="159" applyBorder="1"/>
    <xf numFmtId="0" fontId="79" fillId="0" borderId="95" xfId="159" applyBorder="1" applyAlignment="1">
      <alignment horizontal="center"/>
    </xf>
    <xf numFmtId="0" fontId="79" fillId="0" borderId="94" xfId="159" applyFont="1" applyFill="1" applyBorder="1"/>
    <xf numFmtId="0" fontId="187" fillId="0" borderId="94" xfId="159" applyFont="1" applyFill="1" applyBorder="1" applyAlignment="1">
      <alignment horizontal="left"/>
    </xf>
    <xf numFmtId="20" fontId="79" fillId="0" borderId="33" xfId="159" applyNumberFormat="1" applyFill="1" applyBorder="1"/>
    <xf numFmtId="21" fontId="79" fillId="0" borderId="95" xfId="159" applyNumberFormat="1" applyFill="1" applyBorder="1"/>
    <xf numFmtId="21" fontId="187" fillId="0" borderId="95" xfId="159" applyNumberFormat="1" applyFont="1" applyFill="1" applyBorder="1"/>
    <xf numFmtId="0" fontId="79" fillId="0" borderId="33" xfId="159" applyFill="1" applyBorder="1" applyAlignment="1">
      <alignment horizontal="center"/>
    </xf>
    <xf numFmtId="0" fontId="79" fillId="119" borderId="92" xfId="159" applyFill="1" applyBorder="1" applyAlignment="1">
      <alignment horizontal="center"/>
    </xf>
    <xf numFmtId="0" fontId="79" fillId="0" borderId="93" xfId="159" applyFill="1" applyBorder="1" applyAlignment="1">
      <alignment horizontal="center"/>
    </xf>
    <xf numFmtId="0" fontId="79" fillId="0" borderId="95" xfId="159" applyFill="1" applyBorder="1" applyAlignment="1">
      <alignment horizontal="center"/>
    </xf>
    <xf numFmtId="0" fontId="79" fillId="0" borderId="0" xfId="159" applyFill="1"/>
    <xf numFmtId="0" fontId="79" fillId="0" borderId="96" xfId="159" applyBorder="1" applyAlignment="1">
      <alignment horizontal="center"/>
    </xf>
    <xf numFmtId="0" fontId="79" fillId="118" borderId="97" xfId="159" applyFill="1" applyBorder="1" applyAlignment="1">
      <alignment horizontal="center"/>
    </xf>
    <xf numFmtId="0" fontId="79" fillId="0" borderId="98" xfId="159" applyBorder="1" applyAlignment="1">
      <alignment horizontal="center"/>
    </xf>
    <xf numFmtId="0" fontId="79" fillId="0" borderId="99" xfId="159" applyBorder="1" applyAlignment="1">
      <alignment horizontal="center"/>
    </xf>
    <xf numFmtId="0" fontId="79" fillId="0" borderId="92" xfId="159" applyFill="1" applyBorder="1" applyAlignment="1">
      <alignment horizontal="center"/>
    </xf>
    <xf numFmtId="0" fontId="79" fillId="0" borderId="86" xfId="159" applyFill="1" applyBorder="1" applyAlignment="1">
      <alignment horizontal="left"/>
    </xf>
    <xf numFmtId="0" fontId="79" fillId="0" borderId="37" xfId="159" applyFill="1" applyBorder="1" applyAlignment="1">
      <alignment horizontal="center"/>
    </xf>
    <xf numFmtId="0" fontId="79" fillId="0" borderId="88" xfId="159" applyFill="1" applyBorder="1"/>
    <xf numFmtId="0" fontId="79" fillId="0" borderId="0" xfId="159" applyAlignment="1">
      <alignment horizontal="left"/>
    </xf>
    <xf numFmtId="0" fontId="79" fillId="0" borderId="0" xfId="159" applyAlignment="1">
      <alignment horizontal="center"/>
    </xf>
    <xf numFmtId="0" fontId="187" fillId="0" borderId="32" xfId="159" applyFont="1" applyFill="1" applyBorder="1" applyAlignment="1">
      <alignment horizontal="left"/>
    </xf>
  </cellXfs>
  <cellStyles count="213">
    <cellStyle name="20% - Accent1 2" xfId="190"/>
    <cellStyle name="20% - Accent2 2" xfId="194"/>
    <cellStyle name="20% - Accent3 2" xfId="198"/>
    <cellStyle name="20% - Accent4 2" xfId="202"/>
    <cellStyle name="20% - Accent5 2" xfId="206"/>
    <cellStyle name="20% - Accent6 2" xfId="210"/>
    <cellStyle name="20% - akcent 1 2" xfId="34"/>
    <cellStyle name="20% — akcent 1 2" xfId="96"/>
    <cellStyle name="20% - akcent 2 2" xfId="35"/>
    <cellStyle name="20% — akcent 2 2" xfId="97"/>
    <cellStyle name="20% - akcent 3 2" xfId="36"/>
    <cellStyle name="20% — akcent 3 2" xfId="98"/>
    <cellStyle name="20% - akcent 4 2" xfId="37"/>
    <cellStyle name="20% — akcent 4 2" xfId="99"/>
    <cellStyle name="20% - akcent 5 2" xfId="38"/>
    <cellStyle name="20% — akcent 5 2" xfId="100"/>
    <cellStyle name="20% - akcent 6 2" xfId="39"/>
    <cellStyle name="20% — akcent 6 2" xfId="101"/>
    <cellStyle name="40% - Accent1 2" xfId="191"/>
    <cellStyle name="40% - Accent2 2" xfId="195"/>
    <cellStyle name="40% - Accent3 2" xfId="199"/>
    <cellStyle name="40% - Accent4 2" xfId="203"/>
    <cellStyle name="40% - Accent5 2" xfId="207"/>
    <cellStyle name="40% - Accent6 2" xfId="211"/>
    <cellStyle name="40% - akcent 1 2" xfId="40"/>
    <cellStyle name="40% — akcent 1 2" xfId="102"/>
    <cellStyle name="40% - akcent 2 2" xfId="41"/>
    <cellStyle name="40% — akcent 2 2" xfId="103"/>
    <cellStyle name="40% - akcent 3 2" xfId="42"/>
    <cellStyle name="40% — akcent 3 2" xfId="104"/>
    <cellStyle name="40% - akcent 4 2" xfId="43"/>
    <cellStyle name="40% — akcent 4 2" xfId="105"/>
    <cellStyle name="40% - akcent 5 2" xfId="44"/>
    <cellStyle name="40% — akcent 5 2" xfId="106"/>
    <cellStyle name="40% - akcent 6 2" xfId="45"/>
    <cellStyle name="40% — akcent 6 2" xfId="107"/>
    <cellStyle name="60% - Accent1 2" xfId="192"/>
    <cellStyle name="60% - Accent2 2" xfId="196"/>
    <cellStyle name="60% - Accent3 2" xfId="200"/>
    <cellStyle name="60% - Accent4 2" xfId="204"/>
    <cellStyle name="60% - Accent5 2" xfId="208"/>
    <cellStyle name="60% - Accent6 2" xfId="212"/>
    <cellStyle name="60% - akcent 1 2" xfId="46"/>
    <cellStyle name="60% — akcent 1 2" xfId="108"/>
    <cellStyle name="60% - akcent 2 2" xfId="47"/>
    <cellStyle name="60% — akcent 2 2" xfId="109"/>
    <cellStyle name="60% - akcent 3 2" xfId="48"/>
    <cellStyle name="60% — akcent 3 2" xfId="110"/>
    <cellStyle name="60% - akcent 4 2" xfId="49"/>
    <cellStyle name="60% — akcent 4 2" xfId="111"/>
    <cellStyle name="60% - akcent 5 2" xfId="50"/>
    <cellStyle name="60% — akcent 5 2" xfId="112"/>
    <cellStyle name="60% - akcent 6 2" xfId="51"/>
    <cellStyle name="60% — akcent 6 2" xfId="113"/>
    <cellStyle name="Accent" xfId="146"/>
    <cellStyle name="Accent 1" xfId="147"/>
    <cellStyle name="Accent 2" xfId="148"/>
    <cellStyle name="Accent 3" xfId="149"/>
    <cellStyle name="Accent1" xfId="1" builtinId="29" customBuiltin="1"/>
    <cellStyle name="Accent1 2" xfId="189"/>
    <cellStyle name="Accent2" xfId="2" builtinId="33" customBuiltin="1"/>
    <cellStyle name="Accent2 2" xfId="193"/>
    <cellStyle name="Accent3" xfId="3" builtinId="37" customBuiltin="1"/>
    <cellStyle name="Accent3 2" xfId="197"/>
    <cellStyle name="Accent4" xfId="4" builtinId="41" customBuiltin="1"/>
    <cellStyle name="Accent4 2" xfId="201"/>
    <cellStyle name="Accent5" xfId="5" builtinId="45" customBuiltin="1"/>
    <cellStyle name="Accent5 2" xfId="205"/>
    <cellStyle name="Accent6" xfId="6" builtinId="49" customBuiltin="1"/>
    <cellStyle name="Accent6 2" xfId="209"/>
    <cellStyle name="Akcent 1 2" xfId="52"/>
    <cellStyle name="Akcent 2 2" xfId="53"/>
    <cellStyle name="Akcent 3 2" xfId="54"/>
    <cellStyle name="Akcent 4 2" xfId="55"/>
    <cellStyle name="Akcent 5 2" xfId="56"/>
    <cellStyle name="Akcent 6 2" xfId="57"/>
    <cellStyle name="Bad" xfId="26" builtinId="27" customBuiltin="1"/>
    <cellStyle name="Bad 2" xfId="178"/>
    <cellStyle name="Bez tytułu1" xfId="93"/>
    <cellStyle name="Calculation" xfId="21" builtinId="22" customBuiltin="1"/>
    <cellStyle name="Calculation 2" xfId="182"/>
    <cellStyle name="Check Cell" xfId="11" builtinId="23" customBuiltin="1"/>
    <cellStyle name="Check Cell 2" xfId="184"/>
    <cellStyle name="ConditionalStyle_1" xfId="142"/>
    <cellStyle name="Dane wejściowe 2" xfId="58"/>
    <cellStyle name="Dane wyjściowe 2" xfId="59"/>
    <cellStyle name="Dobre 2" xfId="60"/>
    <cellStyle name="Dobry 2" xfId="114"/>
    <cellStyle name="Error" xfId="150"/>
    <cellStyle name="Excel Built-in Currency" xfId="130"/>
    <cellStyle name="Excel Built-in Input" xfId="9"/>
    <cellStyle name="Excel Built-in Normal" xfId="27"/>
    <cellStyle name="Excel Built-in Normal 1" xfId="83"/>
    <cellStyle name="Excel Built-in Normal 2" xfId="137"/>
    <cellStyle name="Excel_BuiltIn_Dobry" xfId="90"/>
    <cellStyle name="Explanatory Text" xfId="23" builtinId="53" customBuiltin="1"/>
    <cellStyle name="Explanatory Text 2" xfId="187"/>
    <cellStyle name="Footnote" xfId="151"/>
    <cellStyle name="Good" xfId="8" builtinId="26" customBuiltin="1"/>
    <cellStyle name="Good 2" xfId="177"/>
    <cellStyle name="Heading" xfId="61"/>
    <cellStyle name="Heading 1" xfId="12"/>
    <cellStyle name="Heading 1 2" xfId="173"/>
    <cellStyle name="Heading 2" xfId="13" builtinId="17" customBuiltin="1"/>
    <cellStyle name="Heading 2 2" xfId="174"/>
    <cellStyle name="Heading 3" xfId="14" builtinId="18" customBuiltin="1"/>
    <cellStyle name="Heading 3 2" xfId="175"/>
    <cellStyle name="Heading 4" xfId="15" builtinId="19" customBuiltin="1"/>
    <cellStyle name="Heading 4 2" xfId="176"/>
    <cellStyle name="Heading1" xfId="62"/>
    <cellStyle name="Heading1 1" xfId="84"/>
    <cellStyle name="Hiperłącze 2" xfId="118"/>
    <cellStyle name="Hyperlink 2" xfId="124"/>
    <cellStyle name="Hyperlink 3" xfId="133"/>
    <cellStyle name="Hyperlink 4" xfId="139"/>
    <cellStyle name="Hyperlink 5" xfId="155"/>
    <cellStyle name="Hyperlink 6" xfId="163"/>
    <cellStyle name="Input" xfId="7" builtinId="20" customBuiltin="1"/>
    <cellStyle name="Input 2" xfId="180"/>
    <cellStyle name="Kategoria tabeli przestawnej" xfId="92"/>
    <cellStyle name="Komórka połączona 2" xfId="63"/>
    <cellStyle name="Komórka zaznaczona 2" xfId="64"/>
    <cellStyle name="Linked Cell" xfId="10" builtinId="24" customBuiltin="1"/>
    <cellStyle name="Linked Cell 2" xfId="183"/>
    <cellStyle name="Nagłówek 1 2" xfId="65"/>
    <cellStyle name="Nagłówek 2 2" xfId="66"/>
    <cellStyle name="Nagłówek 3 2" xfId="67"/>
    <cellStyle name="Nagłówek 4 2" xfId="68"/>
    <cellStyle name="Neutral" xfId="16" builtinId="28" customBuiltin="1"/>
    <cellStyle name="Neutral 2" xfId="179"/>
    <cellStyle name="Neutralne 2" xfId="69"/>
    <cellStyle name="Neutralny 2" xfId="115"/>
    <cellStyle name="Normal" xfId="0" builtinId="0"/>
    <cellStyle name="Normal 10" xfId="131"/>
    <cellStyle name="Normal 11" xfId="132"/>
    <cellStyle name="Normal 12" xfId="134"/>
    <cellStyle name="Normal 13" xfId="136"/>
    <cellStyle name="Normal 14" xfId="140"/>
    <cellStyle name="Normal 15" xfId="141"/>
    <cellStyle name="Normal 16" xfId="143"/>
    <cellStyle name="Normal 17" xfId="144"/>
    <cellStyle name="Normal 18" xfId="145"/>
    <cellStyle name="Normal 19" xfId="156"/>
    <cellStyle name="Normal 2" xfId="119"/>
    <cellStyle name="Normal 20" xfId="157"/>
    <cellStyle name="Normal 21" xfId="158"/>
    <cellStyle name="Normal 22" xfId="159"/>
    <cellStyle name="Normal 23" xfId="161"/>
    <cellStyle name="Normal 24" xfId="162"/>
    <cellStyle name="Normal 25" xfId="164"/>
    <cellStyle name="Normal 26" xfId="165"/>
    <cellStyle name="Normal 27" xfId="166"/>
    <cellStyle name="Normal 28" xfId="167"/>
    <cellStyle name="Normal 29" xfId="168"/>
    <cellStyle name="Normal 3" xfId="120"/>
    <cellStyle name="Normal 30" xfId="169"/>
    <cellStyle name="Normal 31" xfId="170"/>
    <cellStyle name="Normal 32" xfId="171"/>
    <cellStyle name="Normal 4" xfId="121"/>
    <cellStyle name="Normal 5" xfId="123"/>
    <cellStyle name="Normal 6" xfId="126"/>
    <cellStyle name="Normal 7" xfId="127"/>
    <cellStyle name="Normal 8" xfId="128"/>
    <cellStyle name="Normal 9" xfId="129"/>
    <cellStyle name="Normalny 10" xfId="80"/>
    <cellStyle name="Normalny 11" xfId="81"/>
    <cellStyle name="Normalny 12" xfId="87"/>
    <cellStyle name="Normalny 13" xfId="88"/>
    <cellStyle name="Normalny 14" xfId="89"/>
    <cellStyle name="Normalny 15" xfId="94"/>
    <cellStyle name="Normalny 16" xfId="117"/>
    <cellStyle name="Normalny 17" xfId="122"/>
    <cellStyle name="Normalny 2" xfId="17"/>
    <cellStyle name="Normalny 2 2" xfId="18"/>
    <cellStyle name="Normalny 2 3" xfId="82"/>
    <cellStyle name="Normalny 2 4" xfId="91"/>
    <cellStyle name="Normalny 2 5" xfId="125"/>
    <cellStyle name="Normalny 2 6" xfId="138"/>
    <cellStyle name="Normalny 2 7" xfId="160"/>
    <cellStyle name="Normalny 2_PPM K" xfId="19"/>
    <cellStyle name="Normalny 3" xfId="20"/>
    <cellStyle name="Normalny 3 2" xfId="95"/>
    <cellStyle name="Normalny 3 3" xfId="135"/>
    <cellStyle name="Normalny 4" xfId="28"/>
    <cellStyle name="Normalny 5" xfId="29"/>
    <cellStyle name="Normalny 6" xfId="30"/>
    <cellStyle name="Normalny 7" xfId="31"/>
    <cellStyle name="Normalny 8" xfId="32"/>
    <cellStyle name="Normalny 9" xfId="33"/>
    <cellStyle name="Note 2" xfId="186"/>
    <cellStyle name="Obliczenia 2" xfId="70"/>
    <cellStyle name="Output 2" xfId="181"/>
    <cellStyle name="Result" xfId="71"/>
    <cellStyle name="Result 1" xfId="85"/>
    <cellStyle name="Result2" xfId="72"/>
    <cellStyle name="Result2 1" xfId="86"/>
    <cellStyle name="Status" xfId="152"/>
    <cellStyle name="Suma 2" xfId="73"/>
    <cellStyle name="Tekst objaśnienia 2" xfId="74"/>
    <cellStyle name="Tekst ostrzeżenia 2" xfId="75"/>
    <cellStyle name="Text" xfId="153"/>
    <cellStyle name="Title" xfId="25" builtinId="15" customBuiltin="1"/>
    <cellStyle name="Title 2" xfId="172"/>
    <cellStyle name="Total" xfId="22" builtinId="25" customBuiltin="1"/>
    <cellStyle name="Total 2" xfId="188"/>
    <cellStyle name="Tytuł 2" xfId="76"/>
    <cellStyle name="Uwaga 2" xfId="77"/>
    <cellStyle name="Walutowy 2" xfId="78"/>
    <cellStyle name="Warning" xfId="154"/>
    <cellStyle name="Warning Text" xfId="24" builtinId="11" customBuiltin="1"/>
    <cellStyle name="Warning Text 2" xfId="185"/>
    <cellStyle name="Złe 2" xfId="79"/>
    <cellStyle name="Zły 2" xfId="116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6AA84F"/>
          <bgColor rgb="FF6AA84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://banderolka.pl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grassor2019/tabela/map.php/?task=coordinates&amp;param=443&amp;group=TR444" TargetMode="External"/><Relationship Id="rId3" Type="http://schemas.openxmlformats.org/officeDocument/2006/relationships/hyperlink" Target="http://sporttrack.pl/grassor2019/tabela/map.php/?task=coordinates&amp;param=426&amp;group=TR444" TargetMode="External"/><Relationship Id="rId7" Type="http://schemas.openxmlformats.org/officeDocument/2006/relationships/hyperlink" Target="http://sporttrack.pl/grassor2019/tabela/map.php/?task=coordinates&amp;param=422&amp;group=TR444" TargetMode="External"/><Relationship Id="rId2" Type="http://schemas.openxmlformats.org/officeDocument/2006/relationships/hyperlink" Target="http://sporttrack.pl/grassor2019/tabela/map.php/?task=coordinates&amp;param=450&amp;group=TR444" TargetMode="External"/><Relationship Id="rId1" Type="http://schemas.openxmlformats.org/officeDocument/2006/relationships/hyperlink" Target="http://sporttrack.pl/grassor2019/tabela/map.php/?task=coordinates&amp;param=424&amp;group=TR444" TargetMode="External"/><Relationship Id="rId6" Type="http://schemas.openxmlformats.org/officeDocument/2006/relationships/hyperlink" Target="http://sporttrack.pl/grassor2019/tabela/map.php/?task=coordinates&amp;param=440&amp;group=TR444" TargetMode="External"/><Relationship Id="rId5" Type="http://schemas.openxmlformats.org/officeDocument/2006/relationships/hyperlink" Target="http://sporttrack.pl/grassor2019/tabela/map.php/?task=coordinates&amp;param=427&amp;group=TR444" TargetMode="External"/><Relationship Id="rId4" Type="http://schemas.openxmlformats.org/officeDocument/2006/relationships/hyperlink" Target="http://sporttrack.pl/grassor2019/tabela/map.php/?task=coordinates&amp;param=441&amp;group=TR444" TargetMode="External"/><Relationship Id="rId9" Type="http://schemas.openxmlformats.org/officeDocument/2006/relationships/hyperlink" Target="http://sporttrack.pl/grassor2019/tabela/map.php/?task=coordinates&amp;param=446&amp;group=TR444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grassor2019/tabela/map.php/?task=coordinates&amp;param=411&amp;group=TR444" TargetMode="External"/><Relationship Id="rId13" Type="http://schemas.openxmlformats.org/officeDocument/2006/relationships/hyperlink" Target="http://sporttrack.pl/grassor2019/tabela/map.php/?task=coordinates&amp;param=416&amp;group=TR444" TargetMode="External"/><Relationship Id="rId18" Type="http://schemas.openxmlformats.org/officeDocument/2006/relationships/hyperlink" Target="http://sporttrack.pl/grassor2019/tabela/map.php/?task=coordinates&amp;param=439&amp;group=TR444" TargetMode="External"/><Relationship Id="rId26" Type="http://schemas.openxmlformats.org/officeDocument/2006/relationships/hyperlink" Target="http://sporttrack.pl/grassor2019/tabela/map.php/?task=coordinates&amp;param=414&amp;group=TR444" TargetMode="External"/><Relationship Id="rId3" Type="http://schemas.openxmlformats.org/officeDocument/2006/relationships/hyperlink" Target="http://sporttrack.pl/grassor2019/tabela/map.php/?task=coordinates&amp;param=421&amp;group=TR444" TargetMode="External"/><Relationship Id="rId21" Type="http://schemas.openxmlformats.org/officeDocument/2006/relationships/hyperlink" Target="http://sporttrack.pl/grassor2019/tabela/map.php/?task=coordinates&amp;param=425&amp;group=TR444" TargetMode="External"/><Relationship Id="rId7" Type="http://schemas.openxmlformats.org/officeDocument/2006/relationships/hyperlink" Target="http://sporttrack.pl/grassor2019/tabela/map.php/?task=coordinates&amp;param=420&amp;group=TR444" TargetMode="External"/><Relationship Id="rId12" Type="http://schemas.openxmlformats.org/officeDocument/2006/relationships/hyperlink" Target="http://sporttrack.pl/grassor2019/tabela/map.php/?task=coordinates&amp;param=415&amp;group=TR444" TargetMode="External"/><Relationship Id="rId17" Type="http://schemas.openxmlformats.org/officeDocument/2006/relationships/hyperlink" Target="http://sporttrack.pl/grassor2019/tabela/map.php/?task=coordinates&amp;param=410&amp;group=TR444" TargetMode="External"/><Relationship Id="rId25" Type="http://schemas.openxmlformats.org/officeDocument/2006/relationships/hyperlink" Target="http://sporttrack.pl/grassor2019/tabela/map.php/?task=coordinates&amp;param=445&amp;group=TR444" TargetMode="External"/><Relationship Id="rId2" Type="http://schemas.openxmlformats.org/officeDocument/2006/relationships/hyperlink" Target="http://sporttrack.pl/grassor2019/tabela/map.php/?task=coordinates&amp;param=401&amp;group=TR444" TargetMode="External"/><Relationship Id="rId16" Type="http://schemas.openxmlformats.org/officeDocument/2006/relationships/hyperlink" Target="http://sporttrack.pl/grassor2019/tabela/map.php/?task=coordinates&amp;param=430&amp;group=TR444" TargetMode="External"/><Relationship Id="rId20" Type="http://schemas.openxmlformats.org/officeDocument/2006/relationships/hyperlink" Target="http://sporttrack.pl/grassor2019/tabela/map.php/?task=coordinates&amp;param=428&amp;group=TR444" TargetMode="External"/><Relationship Id="rId29" Type="http://schemas.openxmlformats.org/officeDocument/2006/relationships/hyperlink" Target="http://sporttrack.pl/grassor2019/tabela/map.php/?task=coordinates&amp;param=431&amp;group=TR444" TargetMode="External"/><Relationship Id="rId1" Type="http://schemas.openxmlformats.org/officeDocument/2006/relationships/hyperlink" Target="http://sporttrack.pl/grassor2019/tabela/map.php/?task=coordinates&amp;param=438&amp;group=TR444" TargetMode="External"/><Relationship Id="rId6" Type="http://schemas.openxmlformats.org/officeDocument/2006/relationships/hyperlink" Target="http://sporttrack.pl/grassor2019/tabela/map.php/?task=coordinates&amp;param=409&amp;group=TR444" TargetMode="External"/><Relationship Id="rId11" Type="http://schemas.openxmlformats.org/officeDocument/2006/relationships/hyperlink" Target="http://sporttrack.pl/grassor2019/tabela/map.php/?task=coordinates&amp;param=432&amp;group=TR444" TargetMode="External"/><Relationship Id="rId24" Type="http://schemas.openxmlformats.org/officeDocument/2006/relationships/hyperlink" Target="http://sporttrack.pl/grassor2019/tabela/map.php/?task=coordinates&amp;param=404&amp;group=TR444" TargetMode="External"/><Relationship Id="rId5" Type="http://schemas.openxmlformats.org/officeDocument/2006/relationships/hyperlink" Target="http://sporttrack.pl/grassor2019/tabela/map.php/?task=coordinates&amp;param=403&amp;group=TR444" TargetMode="External"/><Relationship Id="rId15" Type="http://schemas.openxmlformats.org/officeDocument/2006/relationships/hyperlink" Target="http://sporttrack.pl/grassor2019/tabela/map.php/?task=coordinates&amp;param=442&amp;group=TR444" TargetMode="External"/><Relationship Id="rId23" Type="http://schemas.openxmlformats.org/officeDocument/2006/relationships/hyperlink" Target="http://sporttrack.pl/grassor2019/tabela/map.php/?task=coordinates&amp;param=433&amp;group=TR444" TargetMode="External"/><Relationship Id="rId28" Type="http://schemas.openxmlformats.org/officeDocument/2006/relationships/hyperlink" Target="http://sporttrack.pl/grassor2019/tabela/map.php/?task=coordinates&amp;param=429&amp;group=TR444" TargetMode="External"/><Relationship Id="rId10" Type="http://schemas.openxmlformats.org/officeDocument/2006/relationships/hyperlink" Target="http://sporttrack.pl/grassor2019/tabela/map.php/?task=coordinates&amp;param=405&amp;group=TR444" TargetMode="External"/><Relationship Id="rId19" Type="http://schemas.openxmlformats.org/officeDocument/2006/relationships/hyperlink" Target="http://sporttrack.pl/grassor2019/tabela/map.php/?task=coordinates&amp;param=419&amp;group=TR444" TargetMode="External"/><Relationship Id="rId4" Type="http://schemas.openxmlformats.org/officeDocument/2006/relationships/hyperlink" Target="http://sporttrack.pl/grassor2019/tabela/map.php/?task=coordinates&amp;param=417&amp;group=TR444" TargetMode="External"/><Relationship Id="rId9" Type="http://schemas.openxmlformats.org/officeDocument/2006/relationships/hyperlink" Target="http://sporttrack.pl/grassor2019/tabela/map.php/?task=coordinates&amp;param=418&amp;group=TR444" TargetMode="External"/><Relationship Id="rId14" Type="http://schemas.openxmlformats.org/officeDocument/2006/relationships/hyperlink" Target="http://sporttrack.pl/grassor2019/tabela/map.php/?task=coordinates&amp;param=435&amp;group=TR444" TargetMode="External"/><Relationship Id="rId22" Type="http://schemas.openxmlformats.org/officeDocument/2006/relationships/hyperlink" Target="http://sporttrack.pl/grassor2019/tabela/map.php/?task=coordinates&amp;param=423&amp;group=TR444" TargetMode="External"/><Relationship Id="rId27" Type="http://schemas.openxmlformats.org/officeDocument/2006/relationships/hyperlink" Target="http://sporttrack.pl/grassor2019/tabela/map.php/?task=coordinates&amp;param=437&amp;group=TR444" TargetMode="External"/><Relationship Id="rId30" Type="http://schemas.openxmlformats.org/officeDocument/2006/relationships/hyperlink" Target="http://sporttrack.pl/grassor2019/tabela/map.php/?task=coordinates&amp;param=402&amp;group=TR444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://sporttrack.pl/grassor2019/tabela/map.php/?task=coordinates&amp;param=412&amp;group=TR222" TargetMode="External"/><Relationship Id="rId7" Type="http://schemas.openxmlformats.org/officeDocument/2006/relationships/hyperlink" Target="http://sporttrack.pl/grassor2019/tabela/map.php/?task=coordinates&amp;param=207&amp;group=TR222" TargetMode="External"/><Relationship Id="rId2" Type="http://schemas.openxmlformats.org/officeDocument/2006/relationships/hyperlink" Target="http://sporttrack.pl/grassor2019/tabela/map.php/?task=coordinates&amp;param=407&amp;group=TR222" TargetMode="External"/><Relationship Id="rId1" Type="http://schemas.openxmlformats.org/officeDocument/2006/relationships/hyperlink" Target="http://sporttrack.pl/grassor2019/tabela/map.php/?task=coordinates&amp;param=408&amp;group=TR222" TargetMode="External"/><Relationship Id="rId6" Type="http://schemas.openxmlformats.org/officeDocument/2006/relationships/hyperlink" Target="http://sporttrack.pl/grassor2019/tabela/map.php/?task=coordinates&amp;param=206&amp;group=TR222" TargetMode="External"/><Relationship Id="rId5" Type="http://schemas.openxmlformats.org/officeDocument/2006/relationships/hyperlink" Target="http://sporttrack.pl/grassor2019/tabela/map.php/?task=coordinates&amp;param=205&amp;group=TR222" TargetMode="External"/><Relationship Id="rId4" Type="http://schemas.openxmlformats.org/officeDocument/2006/relationships/hyperlink" Target="http://sporttrack.pl/grassor2019/tabela/map.php/?task=coordinates&amp;param=413&amp;group=TR222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sporttrack.pl/grassor2019/tabela/map.php/?task=coordinates&amp;param=406&amp;group=TR222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hyperlink" Target="http://czptychy.pl/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84"/>
  <sheetViews>
    <sheetView tabSelected="1" workbookViewId="0">
      <selection activeCell="G6" sqref="G6"/>
    </sheetView>
  </sheetViews>
  <sheetFormatPr defaultColWidth="9.109375" defaultRowHeight="13.2"/>
  <cols>
    <col min="1" max="1" width="4" bestFit="1" customWidth="1"/>
    <col min="2" max="2" width="22.109375" bestFit="1" customWidth="1"/>
    <col min="3" max="3" width="19.6640625" bestFit="1" customWidth="1"/>
    <col min="4" max="4" width="4" bestFit="1" customWidth="1"/>
    <col min="5" max="5" width="6.5546875" style="8" bestFit="1" customWidth="1"/>
    <col min="6" max="7" width="6.5546875" bestFit="1" customWidth="1"/>
    <col min="8" max="9" width="6.5546875" customWidth="1"/>
    <col min="10" max="10" width="6.5546875" bestFit="1" customWidth="1"/>
    <col min="11" max="11" width="4" bestFit="1" customWidth="1"/>
    <col min="12" max="16" width="6.5546875" bestFit="1" customWidth="1"/>
    <col min="17" max="17" width="6.5546875" customWidth="1"/>
    <col min="18" max="23" width="6.5546875" bestFit="1" customWidth="1"/>
    <col min="24" max="31" width="5.5546875" bestFit="1" customWidth="1"/>
    <col min="32" max="32" width="3.33203125" bestFit="1" customWidth="1"/>
    <col min="33" max="36" width="5.5546875" bestFit="1" customWidth="1"/>
    <col min="37" max="37" width="6.5546875" bestFit="1" customWidth="1"/>
    <col min="38" max="47" width="5.5546875" bestFit="1" customWidth="1"/>
    <col min="48" max="48" width="5.77734375" style="22" bestFit="1" customWidth="1"/>
  </cols>
  <sheetData>
    <row r="1" spans="1:48" s="1" customFormat="1" ht="132.6" customHeight="1">
      <c r="A1" s="1" t="s">
        <v>71</v>
      </c>
      <c r="B1" s="3" t="s">
        <v>14</v>
      </c>
      <c r="C1" s="3" t="s">
        <v>11</v>
      </c>
      <c r="D1" s="4" t="s">
        <v>13</v>
      </c>
      <c r="E1" s="7" t="s">
        <v>12</v>
      </c>
      <c r="F1" s="18" t="s">
        <v>3343</v>
      </c>
      <c r="G1" s="18" t="s">
        <v>4722</v>
      </c>
      <c r="H1" s="18" t="s">
        <v>115</v>
      </c>
      <c r="I1" s="17" t="s">
        <v>1225</v>
      </c>
      <c r="J1" s="17" t="s">
        <v>3349</v>
      </c>
      <c r="K1" s="18" t="s">
        <v>56</v>
      </c>
      <c r="L1" s="18" t="s">
        <v>3</v>
      </c>
      <c r="M1" s="18" t="s">
        <v>4723</v>
      </c>
      <c r="N1" s="18" t="s">
        <v>1</v>
      </c>
      <c r="O1" s="18" t="s">
        <v>4724</v>
      </c>
      <c r="P1" s="18" t="s">
        <v>109</v>
      </c>
      <c r="Q1" s="18" t="s">
        <v>57</v>
      </c>
      <c r="R1" s="18" t="s">
        <v>4725</v>
      </c>
      <c r="S1" s="18" t="s">
        <v>3359</v>
      </c>
      <c r="T1" s="18" t="s">
        <v>4726</v>
      </c>
      <c r="U1" s="18" t="s">
        <v>6</v>
      </c>
      <c r="V1" s="18" t="s">
        <v>43</v>
      </c>
      <c r="W1" s="18" t="s">
        <v>44</v>
      </c>
      <c r="X1" s="17" t="s">
        <v>1222</v>
      </c>
      <c r="Y1" s="49" t="s">
        <v>4727</v>
      </c>
      <c r="Z1" s="18" t="s">
        <v>128</v>
      </c>
      <c r="AA1" s="18" t="s">
        <v>5239</v>
      </c>
      <c r="AB1" s="17" t="s">
        <v>3348</v>
      </c>
      <c r="AC1" s="18" t="s">
        <v>3469</v>
      </c>
      <c r="AD1" s="17" t="s">
        <v>1225</v>
      </c>
      <c r="AE1" s="18" t="s">
        <v>4728</v>
      </c>
      <c r="AF1" s="18" t="s">
        <v>3350</v>
      </c>
      <c r="AG1" s="18" t="s">
        <v>5050</v>
      </c>
      <c r="AH1" s="17" t="s">
        <v>853</v>
      </c>
      <c r="AI1" s="17" t="s">
        <v>1322</v>
      </c>
      <c r="AJ1" s="49" t="s">
        <v>3355</v>
      </c>
      <c r="AK1" s="49" t="s">
        <v>4730</v>
      </c>
      <c r="AL1" s="17" t="s">
        <v>1224</v>
      </c>
      <c r="AM1" s="18" t="s">
        <v>5</v>
      </c>
      <c r="AN1" s="49" t="s">
        <v>4882</v>
      </c>
      <c r="AO1" s="49" t="s">
        <v>1223</v>
      </c>
      <c r="AP1" s="17" t="s">
        <v>4731</v>
      </c>
      <c r="AQ1" s="17" t="s">
        <v>3362</v>
      </c>
      <c r="AR1" s="17" t="s">
        <v>3357</v>
      </c>
      <c r="AS1" s="49" t="s">
        <v>3364</v>
      </c>
      <c r="AT1" s="17" t="s">
        <v>4729</v>
      </c>
      <c r="AU1" s="18" t="s">
        <v>7</v>
      </c>
      <c r="AV1" s="25" t="s">
        <v>973</v>
      </c>
    </row>
    <row r="2" spans="1:48" s="1" customFormat="1">
      <c r="B2" s="3"/>
      <c r="C2" s="5" t="s">
        <v>30</v>
      </c>
      <c r="D2" s="4"/>
      <c r="E2" s="28" t="s">
        <v>1183</v>
      </c>
      <c r="F2" s="16">
        <v>100</v>
      </c>
      <c r="G2" s="6">
        <v>100</v>
      </c>
      <c r="H2" s="50">
        <v>100</v>
      </c>
      <c r="I2" s="50">
        <v>100</v>
      </c>
      <c r="J2" s="50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0">
        <v>100</v>
      </c>
      <c r="W2" s="20">
        <v>100</v>
      </c>
      <c r="X2" s="6">
        <v>50</v>
      </c>
      <c r="Y2" s="50">
        <v>50</v>
      </c>
      <c r="Z2" s="16">
        <v>50</v>
      </c>
      <c r="AA2" s="16">
        <v>45</v>
      </c>
      <c r="AB2" s="6">
        <v>50</v>
      </c>
      <c r="AC2" s="6">
        <v>50</v>
      </c>
      <c r="AD2" s="6">
        <v>45</v>
      </c>
      <c r="AE2" s="6">
        <v>50</v>
      </c>
      <c r="AF2" s="6">
        <v>50</v>
      </c>
      <c r="AG2" s="6">
        <v>45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50">
        <v>50</v>
      </c>
      <c r="AO2" s="50">
        <v>50</v>
      </c>
      <c r="AP2" s="6">
        <v>45</v>
      </c>
      <c r="AQ2" s="6">
        <v>50</v>
      </c>
      <c r="AR2" s="6">
        <v>50</v>
      </c>
      <c r="AS2" s="50">
        <v>50</v>
      </c>
      <c r="AT2" s="16">
        <v>50</v>
      </c>
      <c r="AU2" s="6">
        <v>45</v>
      </c>
      <c r="AV2" s="24"/>
    </row>
    <row r="3" spans="1:48" s="13" customFormat="1">
      <c r="A3">
        <v>108</v>
      </c>
      <c r="B3" s="19" t="str">
        <f>VLOOKUP($A3,id!$C:$H,6,0)</f>
        <v>Truszkowska Kamila</v>
      </c>
      <c r="C3" s="19">
        <f>VLOOKUP($A3,id!$C:$H,4,0)</f>
        <v>0</v>
      </c>
      <c r="D3" s="2">
        <f>IF(E2=E3,D2,ROW(B1))</f>
        <v>1</v>
      </c>
      <c r="E3" s="11">
        <f>LARGE(F3:W3,1)+LARGE(F3:W3,2)+IFERROR(LARGE(F3:W3,3),0)+IFERROR(LARGE(F3:W3,4),0)+IFERROR(LARGE(F3:W3,5),0)+IFERROR(LARGE(F3:W3,6),0)</f>
        <v>600</v>
      </c>
      <c r="F3" s="12">
        <f>IFERROR(VLOOKUP($A3,'Liszkor K'!$K$1:$Q$13,7,0),"")</f>
        <v>77.546777546777562</v>
      </c>
      <c r="G3" s="12">
        <f>IFERROR(VLOOKUP($A3,'H57 TR200 K'!$AT$2:$AZ$10,7,0),"")</f>
        <v>100</v>
      </c>
      <c r="H3" s="12">
        <f>IFERROR(VLOOKUP($A3,'Pazur K'!$O$2:$U$10,7,0),"")</f>
        <v>100</v>
      </c>
      <c r="I3" s="12">
        <f>IFERROR(VLOOKUP($A3,'Liczyrzepa wiosna 200 K'!$M$2:$S$4,7,0),"")</f>
        <v>100</v>
      </c>
      <c r="J3" s="12">
        <f>IFERROR(VLOOKUP($A3,'XVI RzK K'!$K$3:$Q$5,7,0),"")</f>
        <v>100</v>
      </c>
      <c r="K3" s="12"/>
      <c r="L3" s="12">
        <f>IFERROR(VLOOKUP($A3,'Tropy K'!$R$3:$X$18,7,0),"")</f>
        <v>100</v>
      </c>
      <c r="M3" s="12">
        <f>IFERROR(VLOOKUP($A3,'Grassor444 K'!$DE$6:$DK$14,7,0),"")</f>
        <v>100</v>
      </c>
      <c r="N3" s="12" t="str">
        <f>IFERROR(VLOOKUP($A3,'BO K'!$Q$2:$W$12,7,0),"")</f>
        <v/>
      </c>
      <c r="O3" s="12" t="str">
        <f>IFERROR(VLOOKUP($A3,'Dukty K'!$T$2:$Z$6,7,0),"")</f>
        <v/>
      </c>
      <c r="P3" s="12"/>
      <c r="Q3" s="12"/>
      <c r="R3" s="12"/>
      <c r="S3" s="12"/>
      <c r="T3" s="12"/>
      <c r="U3" s="12"/>
      <c r="V3" s="10">
        <f>IFERROR(LARGE(X3:AU3,1),0)+IFERROR(LARGE(X3:AU3,2),0)</f>
        <v>50</v>
      </c>
      <c r="W3" s="10">
        <f>IFERROR(LARGE(X3:AU3,3),0)+IFERROR(LARGE(X3:AU3,4),0)</f>
        <v>0</v>
      </c>
      <c r="X3" s="12"/>
      <c r="Y3" s="12">
        <f>IFERROR(VLOOKUP($A3,'XV Szago K'!$I$2:$O$9,7,0),"")</f>
        <v>50</v>
      </c>
      <c r="Z3" s="12" t="str">
        <f>IFERROR(VLOOKUP($A3,'Wiosenne 360 K'!$J$3:$P$3,7,0),"")</f>
        <v/>
      </c>
      <c r="AA3" s="12" t="str">
        <f>IFERROR(VLOOKUP($A3,'H57 TR100 K'!$AI$2:$AO$24,7,0),"")</f>
        <v/>
      </c>
      <c r="AB3" s="12"/>
      <c r="AC3" s="12" t="str">
        <f>IFERROR(VLOOKUP($A3,'Hawran K'!$AT$3:$AZ$8,7,0),"")</f>
        <v/>
      </c>
      <c r="AD3" s="12" t="str">
        <f>IFERROR(VLOOKUP($A3,'Liczyrzepa wiosna 100 K'!$Q$3:$W$6,7,0),"")</f>
        <v/>
      </c>
      <c r="AE3" s="12" t="str">
        <f>IFERROR(VLOOKUP($A3,'Orientakcja K'!$M$3:$S$17,7,0),"")</f>
        <v/>
      </c>
      <c r="AF3" s="12"/>
      <c r="AG3" s="12" t="str">
        <f>IFERROR(VLOOKUP($A3,'Grassor222 K'!$BJ$6:$BP$12,7,0),"")</f>
        <v/>
      </c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23">
        <f>MIN(COUNT(F3:U3)+MIN(COUNT(X3:AU3)/2,2),6)</f>
        <v>6</v>
      </c>
    </row>
    <row r="4" spans="1:48" s="13" customFormat="1">
      <c r="A4">
        <v>39</v>
      </c>
      <c r="B4" s="19" t="str">
        <f>VLOOKUP($A4,id!$C:$H,6,0)</f>
        <v>Adamczyk Ewa</v>
      </c>
      <c r="C4" s="19" t="str">
        <f>VLOOKUP($A4,id!$C:$H,4,0)</f>
        <v>Zbieranina z Niesięcina</v>
      </c>
      <c r="D4" s="2">
        <f>IF(E3=E4,D3,ROW(B2))</f>
        <v>2</v>
      </c>
      <c r="E4" s="11">
        <f>LARGE(F4:W4,1)+LARGE(F4:W4,2)+IFERROR(LARGE(F4:W4,3),0)+IFERROR(LARGE(F4:W4,4),0)+IFERROR(LARGE(F4:W4,5),0)+IFERROR(LARGE(F4:W4,6),0)</f>
        <v>550.94522780121883</v>
      </c>
      <c r="F4" s="12">
        <f>IFERROR(VLOOKUP($A4,'Liszkor K'!$K$1:$Q$13,7,0),"")</f>
        <v>73.458073458073471</v>
      </c>
      <c r="G4" s="12" t="str">
        <f>IFERROR(VLOOKUP($A4,'H57 TR200 K'!$AT$2:$AZ$10,7,0),"")</f>
        <v/>
      </c>
      <c r="H4" s="12" t="str">
        <f>IFERROR(VLOOKUP($A4,'Pazur K'!$O$2:$U$10,7,0),"")</f>
        <v/>
      </c>
      <c r="I4" s="12">
        <f>IFERROR(VLOOKUP($A4,'Liczyrzepa wiosna 200 K'!$M$2:$S$4,7,0),"")</f>
        <v>81.211708645336955</v>
      </c>
      <c r="J4" s="12" t="str">
        <f>IFERROR(VLOOKUP($A4,'XVI RzK K'!$K$3:$Q$5,7,0),"")</f>
        <v/>
      </c>
      <c r="K4" s="12"/>
      <c r="L4" s="12">
        <f>IFERROR(VLOOKUP($A4,'Tropy K'!$R$3:$X$18,7,0),"")</f>
        <v>89.452550053025675</v>
      </c>
      <c r="M4" s="12">
        <f>IFERROR(VLOOKUP($A4,'Grassor444 K'!$DE$6:$DK$14,7,0),"")</f>
        <v>83.908045977011483</v>
      </c>
      <c r="N4" s="12">
        <f>IFERROR(VLOOKUP($A4,'BO K'!$Q$2:$W$12,7,0),"")</f>
        <v>96.428571428571431</v>
      </c>
      <c r="O4" s="12">
        <f>IFERROR(VLOOKUP($A4,'Dukty K'!$T$2:$Z$6,7,0),"")</f>
        <v>99.944351697273348</v>
      </c>
      <c r="P4" s="12"/>
      <c r="Q4" s="12"/>
      <c r="R4" s="12"/>
      <c r="S4" s="12"/>
      <c r="T4" s="12"/>
      <c r="U4" s="12"/>
      <c r="V4" s="10">
        <f>IFERROR(LARGE(X4:AU4,1),0)+IFERROR(LARGE(X4:AU4,2),0)</f>
        <v>100</v>
      </c>
      <c r="W4" s="10">
        <f>IFERROR(LARGE(X4:AU4,3),0)+IFERROR(LARGE(X4:AU4,4),0)</f>
        <v>41.089108910891085</v>
      </c>
      <c r="X4" s="12">
        <f>IFERROR(VLOOKUP($A4,'Liczyrzepa - zima K'!$M$2:$S$39,7,0),"")</f>
        <v>50</v>
      </c>
      <c r="Y4" s="12" t="str">
        <f>IFERROR(VLOOKUP($A4,'XV Szago K'!$I$2:$O$9,7,0),"")</f>
        <v/>
      </c>
      <c r="Z4" s="12" t="str">
        <f>IFERROR(VLOOKUP($A4,'Wiosenne 360 K'!$J$3:$P$3,7,0),"")</f>
        <v/>
      </c>
      <c r="AA4" s="12" t="str">
        <f>IFERROR(VLOOKUP($A4,'H57 TR100 K'!$AI$2:$AO$24,7,0),"")</f>
        <v/>
      </c>
      <c r="AB4" s="12"/>
      <c r="AC4" s="12">
        <f>IFERROR(VLOOKUP($A4,'Hawran K'!$AT$3:$AZ$8,7,0),"")</f>
        <v>41.089108910891085</v>
      </c>
      <c r="AD4" s="12" t="str">
        <f>IFERROR(VLOOKUP($A4,'Liczyrzepa wiosna 100 K'!$Q$3:$W$6,7,0),"")</f>
        <v/>
      </c>
      <c r="AE4" s="12">
        <f>IFERROR(VLOOKUP($A4,'Orientakcja K'!$M$3:$S$17,7,0),"")</f>
        <v>50</v>
      </c>
      <c r="AF4" s="12"/>
      <c r="AG4" s="12" t="str">
        <f>IFERROR(VLOOKUP($A4,'Grassor222 K'!$BJ$6:$BP$12,7,0),"")</f>
        <v/>
      </c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23">
        <f>MIN(COUNT(F4:U4)+MIN(COUNT(X4:AU4)/2,2),6)</f>
        <v>6</v>
      </c>
    </row>
    <row r="5" spans="1:48" s="13" customFormat="1">
      <c r="A5" s="13">
        <v>41</v>
      </c>
      <c r="B5" s="19" t="str">
        <f>VLOOKUP($A5,id!$C:$H,6,0)</f>
        <v>Czarny Barbara</v>
      </c>
      <c r="C5" s="19" t="str">
        <f>VLOOKUP($A5,id!$C:$H,4,0)</f>
        <v>Szkoła Fechtunku ARAMIS</v>
      </c>
      <c r="D5" s="2">
        <f>IF(E4=E5,D4,ROW(B3))</f>
        <v>3</v>
      </c>
      <c r="E5" s="11">
        <f>LARGE(F5:W5,1)+LARGE(F5:W5,2)+IFERROR(LARGE(F5:W5,3),0)+IFERROR(LARGE(F5:W5,4),0)+IFERROR(LARGE(F5:W5,5),0)+IFERROR(LARGE(F5:W5,6),0)</f>
        <v>354.80654089862765</v>
      </c>
      <c r="F5" s="12">
        <f>IFERROR(VLOOKUP($A5,'Liszkor K'!$K$1:$Q$13,7,0),"")</f>
        <v>86.00138600138601</v>
      </c>
      <c r="G5" s="12" t="str">
        <f>IFERROR(VLOOKUP($A5,'H57 TR200 K'!$AT$2:$AZ$10,7,0),"")</f>
        <v/>
      </c>
      <c r="H5" s="12" t="str">
        <f>IFERROR(VLOOKUP($A5,'Pazur K'!$O$2:$U$10,7,0),"")</f>
        <v/>
      </c>
      <c r="I5" s="12" t="str">
        <f>IFERROR(VLOOKUP($A5,'Liczyrzepa wiosna 200 K'!$M$2:$S$4,7,0),"")</f>
        <v/>
      </c>
      <c r="J5" s="12" t="str">
        <f>IFERROR(VLOOKUP($A5,'XVI RzK K'!$K$3:$Q$5,7,0),"")</f>
        <v/>
      </c>
      <c r="K5" s="12"/>
      <c r="L5" s="12" t="str">
        <f>IFERROR(VLOOKUP($A5,'Tropy K'!$R$3:$X$18,7,0),"")</f>
        <v/>
      </c>
      <c r="M5" s="12">
        <f>IFERROR(VLOOKUP($A5,'Grassor444 K'!$DE$6:$DK$14,7,0),"")</f>
        <v>72.183908045977006</v>
      </c>
      <c r="N5" s="12">
        <f>IFERROR(VLOOKUP($A5,'BO K'!$Q$2:$W$12,7,0),"")</f>
        <v>67.734517672687758</v>
      </c>
      <c r="O5" s="12" t="str">
        <f>IFERROR(VLOOKUP($A5,'Dukty K'!$T$2:$Z$6,7,0),"")</f>
        <v/>
      </c>
      <c r="P5" s="12"/>
      <c r="Q5" s="12"/>
      <c r="R5" s="12"/>
      <c r="S5" s="12"/>
      <c r="T5" s="12"/>
      <c r="U5" s="12"/>
      <c r="V5" s="10">
        <f>IFERROR(LARGE(X5:AU5,1),0)+IFERROR(LARGE(X5:AU5,2),0)</f>
        <v>89.833975363049348</v>
      </c>
      <c r="W5" s="10">
        <f>IFERROR(LARGE(X5:AU5,3),0)+IFERROR(LARGE(X5:AU5,4),0)</f>
        <v>39.052753815527538</v>
      </c>
      <c r="X5" s="12">
        <f>IFERROR(VLOOKUP($A5,'Liczyrzepa - zima K'!$M$2:$S$39,7,0),"")</f>
        <v>39.052753815527538</v>
      </c>
      <c r="Y5" s="12" t="str">
        <f>IFERROR(VLOOKUP($A5,'XV Szago K'!$I$2:$O$9,7,0),"")</f>
        <v/>
      </c>
      <c r="Z5" s="12" t="str">
        <f>IFERROR(VLOOKUP($A5,'Wiosenne 360 K'!$J$3:$P$3,7,0),"")</f>
        <v/>
      </c>
      <c r="AA5" s="12" t="str">
        <f>IFERROR(VLOOKUP($A5,'H57 TR100 K'!$AI$2:$AO$24,7,0),"")</f>
        <v/>
      </c>
      <c r="AB5" s="12">
        <f>IFERROR(VLOOKUP($A5,'RW TR200 K'!$K$2:$Q$2,7,0),"")</f>
        <v>50</v>
      </c>
      <c r="AC5" s="12">
        <f>IFERROR(VLOOKUP($A5,'Hawran K'!$AT$3:$AZ$8,7,0),"")</f>
        <v>39.833975363049355</v>
      </c>
      <c r="AD5" s="12" t="str">
        <f>IFERROR(VLOOKUP($A5,'Liczyrzepa wiosna 100 K'!$Q$3:$W$6,7,0),"")</f>
        <v/>
      </c>
      <c r="AE5" s="12" t="str">
        <f>IFERROR(VLOOKUP($A5,'Orientakcja K'!$M$3:$S$17,7,0),"")</f>
        <v/>
      </c>
      <c r="AF5" s="12"/>
      <c r="AG5" s="12" t="str">
        <f>IFERROR(VLOOKUP($A5,'Grassor222 K'!$BJ$6:$BP$12,7,0),"")</f>
        <v/>
      </c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23">
        <f>MIN(COUNT(F5:U5)+MIN(COUNT(X5:AU5)/2,2),6)</f>
        <v>4.5</v>
      </c>
    </row>
    <row r="6" spans="1:48" s="13" customFormat="1">
      <c r="A6">
        <v>147</v>
      </c>
      <c r="B6" s="19" t="str">
        <f>VLOOKUP($A6,id!$C:$H,6,0)</f>
        <v>Płowaś Marta</v>
      </c>
      <c r="C6" s="19">
        <f>VLOOKUP($A6,id!$C:$H,4,0)</f>
        <v>0</v>
      </c>
      <c r="D6" s="2">
        <f>IF(E5=E6,D5,ROW(B4))</f>
        <v>4</v>
      </c>
      <c r="E6" s="11">
        <f>LARGE(F6:W6,1)+LARGE(F6:W6,2)+IFERROR(LARGE(F6:W6,3),0)+IFERROR(LARGE(F6:W6,4),0)+IFERROR(LARGE(F6:W6,5),0)+IFERROR(LARGE(F6:W6,6),0)</f>
        <v>333.26928987675234</v>
      </c>
      <c r="F6" s="12"/>
      <c r="G6" s="12" t="str">
        <f>IFERROR(VLOOKUP($A6,'H57 TR200 K'!$AT$2:$AZ$10,7,0),"")</f>
        <v/>
      </c>
      <c r="H6" s="12">
        <f>IFERROR(VLOOKUP($A6,'Pazur K'!$O$2:$U$10,7,0),"")</f>
        <v>100</v>
      </c>
      <c r="I6" s="12" t="str">
        <f>IFERROR(VLOOKUP($A6,'Liczyrzepa wiosna 200 K'!$M$2:$S$4,7,0),"")</f>
        <v/>
      </c>
      <c r="J6" s="12" t="str">
        <f>IFERROR(VLOOKUP($A6,'XVI RzK K'!$K$3:$Q$5,7,0),"")</f>
        <v/>
      </c>
      <c r="K6" s="12"/>
      <c r="L6" s="12">
        <f>IFERROR(VLOOKUP($A6,'Tropy K'!$R$3:$X$18,7,0),"")</f>
        <v>100</v>
      </c>
      <c r="M6" s="12">
        <f>IFERROR(VLOOKUP($A6,'Grassor444 K'!$DE$6:$DK$14,7,0),"")</f>
        <v>100</v>
      </c>
      <c r="N6" s="12" t="str">
        <f>IFERROR(VLOOKUP($A6,'BO K'!$Q$2:$W$12,7,0),"")</f>
        <v/>
      </c>
      <c r="O6" s="12" t="str">
        <f>IFERROR(VLOOKUP($A6,'Dukty K'!$T$2:$Z$6,7,0),"")</f>
        <v/>
      </c>
      <c r="P6" s="12"/>
      <c r="Q6" s="12"/>
      <c r="R6" s="12"/>
      <c r="S6" s="12"/>
      <c r="T6" s="12"/>
      <c r="U6" s="12"/>
      <c r="V6" s="10">
        <f>IFERROR(LARGE(X6:AU6,1),0)+IFERROR(LARGE(X6:AU6,2),0)</f>
        <v>33.269289876752346</v>
      </c>
      <c r="W6" s="10">
        <f>IFERROR(LARGE(X6:AU6,3),0)+IFERROR(LARGE(X6:AU6,4),0)</f>
        <v>0</v>
      </c>
      <c r="X6" s="12"/>
      <c r="Y6" s="12"/>
      <c r="Z6" s="12"/>
      <c r="AA6" s="12">
        <f>IFERROR(VLOOKUP($A6,'H57 TR100 K'!$AI$2:$AO$24,7,0),"")</f>
        <v>33.269289876752346</v>
      </c>
      <c r="AB6" s="12"/>
      <c r="AC6" s="12" t="str">
        <f>IFERROR(VLOOKUP($A6,'Hawran K'!$AT$3:$AZ$8,7,0),"")</f>
        <v/>
      </c>
      <c r="AD6" s="12" t="str">
        <f>IFERROR(VLOOKUP($A6,'Liczyrzepa wiosna 100 K'!$Q$3:$W$6,7,0),"")</f>
        <v/>
      </c>
      <c r="AE6" s="12" t="str">
        <f>IFERROR(VLOOKUP($A6,'Orientakcja K'!$M$3:$S$17,7,0),"")</f>
        <v/>
      </c>
      <c r="AF6" s="12"/>
      <c r="AG6" s="12" t="str">
        <f>IFERROR(VLOOKUP($A6,'Grassor222 K'!$BJ$6:$BP$12,7,0),"")</f>
        <v/>
      </c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23">
        <f>MIN(COUNT(F6:U6)+MIN(COUNT(X6:AU6)/2,2),6)</f>
        <v>3.5</v>
      </c>
    </row>
    <row r="7" spans="1:48" s="13" customFormat="1">
      <c r="A7" s="13">
        <v>148</v>
      </c>
      <c r="B7" s="19" t="str">
        <f>VLOOKUP($A7,id!$C:$H,6,0)</f>
        <v>Nowacka Elżbieta</v>
      </c>
      <c r="C7" s="19" t="str">
        <f>VLOOKUP($A7,id!$C:$H,4,0)</f>
        <v>KSR Roweria</v>
      </c>
      <c r="D7" s="2">
        <f>IF(E6=E7,D6,ROW(B5))</f>
        <v>5</v>
      </c>
      <c r="E7" s="11">
        <f>LARGE(F7:W7,1)+LARGE(F7:W7,2)+IFERROR(LARGE(F7:W7,3),0)+IFERROR(LARGE(F7:W7,4),0)+IFERROR(LARGE(F7:W7,5),0)+IFERROR(LARGE(F7:W7,6),0)</f>
        <v>289.99783818123797</v>
      </c>
      <c r="F7" s="12"/>
      <c r="G7" s="12">
        <f>IFERROR(VLOOKUP($A7,'H57 TR200 K'!$AT$2:$AZ$10,7,0),"")</f>
        <v>55.769230769230774</v>
      </c>
      <c r="H7" s="12">
        <f>IFERROR(VLOOKUP($A7,'Pazur K'!$O$2:$U$10,7,0),"")</f>
        <v>64.133738601823723</v>
      </c>
      <c r="I7" s="12" t="str">
        <f>IFERROR(VLOOKUP($A7,'Liczyrzepa wiosna 200 K'!$M$2:$S$4,7,0),"")</f>
        <v/>
      </c>
      <c r="J7" s="12" t="str">
        <f>IFERROR(VLOOKUP($A7,'XVI RzK K'!$K$3:$Q$5,7,0),"")</f>
        <v/>
      </c>
      <c r="K7" s="12"/>
      <c r="L7" s="12" t="str">
        <f>IFERROR(VLOOKUP($A7,'Tropy K'!$R$3:$X$18,7,0),"")</f>
        <v/>
      </c>
      <c r="M7" s="12">
        <f>IFERROR(VLOOKUP($A7,'Grassor444 K'!$DE$6:$DK$14,7,0),"")</f>
        <v>85.057471264367805</v>
      </c>
      <c r="N7" s="12" t="str">
        <f>IFERROR(VLOOKUP($A7,'BO K'!$Q$2:$W$12,7,0),"")</f>
        <v/>
      </c>
      <c r="O7" s="12">
        <f>IFERROR(VLOOKUP($A7,'Dukty K'!$T$2:$Z$6,7,0),"")</f>
        <v>85.037397545815637</v>
      </c>
      <c r="P7" s="12"/>
      <c r="Q7" s="12"/>
      <c r="R7" s="12"/>
      <c r="S7" s="12"/>
      <c r="T7" s="12"/>
      <c r="U7" s="12"/>
      <c r="V7" s="10">
        <f>IFERROR(LARGE(X7:AU7,1),0)+IFERROR(LARGE(X7:AU7,2),0)</f>
        <v>0</v>
      </c>
      <c r="W7" s="10">
        <f>IFERROR(LARGE(X7:AU7,3),0)+IFERROR(LARGE(X7:AU7,4),0)</f>
        <v>0</v>
      </c>
      <c r="X7" s="12"/>
      <c r="Y7" s="12"/>
      <c r="Z7" s="12"/>
      <c r="AA7" s="12" t="str">
        <f>IFERROR(VLOOKUP($A7,'H57 TR100 K'!$AI$2:$AO$24,7,0),"")</f>
        <v/>
      </c>
      <c r="AB7" s="12"/>
      <c r="AC7" s="12" t="str">
        <f>IFERROR(VLOOKUP($A7,'Hawran K'!$AT$3:$AZ$8,7,0),"")</f>
        <v/>
      </c>
      <c r="AD7" s="12" t="str">
        <f>IFERROR(VLOOKUP($A7,'Liczyrzepa wiosna 100 K'!$Q$3:$W$6,7,0),"")</f>
        <v/>
      </c>
      <c r="AE7" s="12" t="str">
        <f>IFERROR(VLOOKUP($A7,'Orientakcja K'!$M$3:$S$17,7,0),"")</f>
        <v/>
      </c>
      <c r="AF7" s="12"/>
      <c r="AG7" s="12" t="str">
        <f>IFERROR(VLOOKUP($A7,'Grassor222 K'!$BJ$6:$BP$12,7,0),"")</f>
        <v/>
      </c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23">
        <f>MIN(COUNT(F7:U7)+MIN(COUNT(X7:AU7)/2,2),6)</f>
        <v>4</v>
      </c>
    </row>
    <row r="8" spans="1:48" s="13" customFormat="1">
      <c r="A8">
        <v>133</v>
      </c>
      <c r="B8" s="19" t="str">
        <f>VLOOKUP($A8,id!$C:$H,6,0)</f>
        <v>Nieduziak Angelika</v>
      </c>
      <c r="C8" s="19">
        <f>VLOOKUP($A8,id!$C:$H,4,0)</f>
        <v>0</v>
      </c>
      <c r="D8" s="2">
        <f>IF(E7=E8,D7,ROW(B6))</f>
        <v>6</v>
      </c>
      <c r="E8" s="11">
        <f>LARGE(F8:W8,1)+LARGE(F8:W8,2)+IFERROR(LARGE(F8:W8,3),0)+IFERROR(LARGE(F8:W8,4),0)+IFERROR(LARGE(F8:W8,5),0)+IFERROR(LARGE(F8:W8,6),0)</f>
        <v>278.68807523080829</v>
      </c>
      <c r="F8" s="12">
        <f>IFERROR(VLOOKUP($A8,'Liszkor K'!$K$1:$Q$13,7,0),"")</f>
        <v>100</v>
      </c>
      <c r="G8" s="12" t="str">
        <f>IFERROR(VLOOKUP($A8,'H57 TR200 K'!$AT$2:$AZ$10,7,0),"")</f>
        <v/>
      </c>
      <c r="H8" s="12" t="str">
        <f>IFERROR(VLOOKUP($A8,'Pazur K'!$O$2:$U$10,7,0),"")</f>
        <v/>
      </c>
      <c r="I8" s="12" t="str">
        <f>IFERROR(VLOOKUP($A8,'Liczyrzepa wiosna 200 K'!$M$2:$S$4,7,0),"")</f>
        <v/>
      </c>
      <c r="J8" s="12" t="str">
        <f>IFERROR(VLOOKUP($A8,'XVI RzK K'!$K$3:$Q$5,7,0),"")</f>
        <v/>
      </c>
      <c r="K8" s="12"/>
      <c r="L8" s="12" t="str">
        <f>IFERROR(VLOOKUP($A8,'Tropy K'!$R$3:$X$18,7,0),"")</f>
        <v/>
      </c>
      <c r="M8" s="12" t="str">
        <f>IFERROR(VLOOKUP($A8,'Grassor444 K'!$DE$6:$DK$14,7,0),"")</f>
        <v/>
      </c>
      <c r="N8" s="12">
        <f>IFERROR(VLOOKUP($A8,'BO K'!$Q$2:$W$12,7,0),"")</f>
        <v>92.857142857142847</v>
      </c>
      <c r="O8" s="12" t="str">
        <f>IFERROR(VLOOKUP($A8,'Dukty K'!$T$2:$Z$6,7,0),"")</f>
        <v/>
      </c>
      <c r="P8" s="12"/>
      <c r="Q8" s="12"/>
      <c r="R8" s="12"/>
      <c r="S8" s="12"/>
      <c r="T8" s="12"/>
      <c r="U8" s="12"/>
      <c r="V8" s="10">
        <f>IFERROR(LARGE(X8:AU8,1),0)+IFERROR(LARGE(X8:AU8,2),0)</f>
        <v>85.830932373665462</v>
      </c>
      <c r="W8" s="10">
        <f>IFERROR(LARGE(X8:AU8,3),0)+IFERROR(LARGE(X8:AU8,4),0)</f>
        <v>0</v>
      </c>
      <c r="X8" s="12"/>
      <c r="Y8" s="12"/>
      <c r="Z8" s="12" t="str">
        <f>IFERROR(VLOOKUP($A8,'Wiosenne 360 K'!$J$3:$P$3,7,0),"")</f>
        <v/>
      </c>
      <c r="AA8" s="12" t="str">
        <f>IFERROR(VLOOKUP($A8,'H57 TR100 K'!$AI$2:$AO$24,7,0),"")</f>
        <v/>
      </c>
      <c r="AB8" s="12"/>
      <c r="AC8" s="12">
        <f>IFERROR(VLOOKUP($A8,'Hawran K'!$AT$3:$AZ$8,7,0),"")</f>
        <v>37.914265706998783</v>
      </c>
      <c r="AD8" s="12" t="str">
        <f>IFERROR(VLOOKUP($A8,'Liczyrzepa wiosna 100 K'!$Q$3:$W$6,7,0),"")</f>
        <v/>
      </c>
      <c r="AE8" s="12">
        <f>IFERROR(VLOOKUP($A8,'Orientakcja K'!$M$3:$S$17,7,0),"")</f>
        <v>47.916666666666671</v>
      </c>
      <c r="AF8" s="12"/>
      <c r="AG8" s="12" t="str">
        <f>IFERROR(VLOOKUP($A8,'Grassor222 K'!$BJ$6:$BP$12,7,0),"")</f>
        <v/>
      </c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23">
        <f>MIN(COUNT(F8:U8)+MIN(COUNT(X8:AU8)/2,2),6)</f>
        <v>3</v>
      </c>
    </row>
    <row r="9" spans="1:48" s="13" customFormat="1">
      <c r="A9" s="13">
        <v>40</v>
      </c>
      <c r="B9" s="19" t="str">
        <f>VLOOKUP($A9,id!$C:$H,6,0)</f>
        <v>Dudek Magdalena</v>
      </c>
      <c r="C9" s="19" t="str">
        <f>VLOOKUP($A9,id!$C:$H,4,0)</f>
        <v>Motorola Bike Team/Rajd Hawran</v>
      </c>
      <c r="D9" s="2">
        <f>IF(E8=E9,D8,ROW(B7))</f>
        <v>7</v>
      </c>
      <c r="E9" s="11">
        <f>LARGE(F9:W9,1)+LARGE(F9:W9,2)+IFERROR(LARGE(F9:W9,3),0)+IFERROR(LARGE(F9:W9,4),0)+IFERROR(LARGE(F9:W9,5),0)+IFERROR(LARGE(F9:W9,6),0)</f>
        <v>215.68716775613328</v>
      </c>
      <c r="F9" s="12">
        <f>IFERROR(VLOOKUP($A9,'Liszkor K'!$K$1:$Q$13,7,0),"")</f>
        <v>91.476091476091483</v>
      </c>
      <c r="G9" s="12" t="str">
        <f>IFERROR(VLOOKUP($A9,'H57 TR200 K'!$AT$2:$AZ$10,7,0),"")</f>
        <v/>
      </c>
      <c r="H9" s="12" t="str">
        <f>IFERROR(VLOOKUP($A9,'Pazur K'!$O$2:$U$10,7,0),"")</f>
        <v/>
      </c>
      <c r="I9" s="12" t="str">
        <f>IFERROR(VLOOKUP($A9,'Liczyrzepa wiosna 200 K'!$M$2:$S$4,7,0),"")</f>
        <v/>
      </c>
      <c r="J9" s="12" t="str">
        <f>IFERROR(VLOOKUP($A9,'XVI RzK K'!$K$3:$Q$5,7,0),"")</f>
        <v/>
      </c>
      <c r="K9" s="12"/>
      <c r="L9" s="12" t="str">
        <f>IFERROR(VLOOKUP($A9,'Tropy K'!$R$3:$X$18,7,0),"")</f>
        <v/>
      </c>
      <c r="M9" s="12">
        <f>IFERROR(VLOOKUP($A9,'Grassor444 K'!$DE$6:$DK$14,7,0),"")</f>
        <v>83.908045977011483</v>
      </c>
      <c r="N9" s="12" t="str">
        <f>IFERROR(VLOOKUP($A9,'BO K'!$Q$2:$W$12,7,0),"")</f>
        <v/>
      </c>
      <c r="O9" s="12" t="str">
        <f>IFERROR(VLOOKUP($A9,'Dukty K'!$T$2:$Z$6,7,0),"")</f>
        <v/>
      </c>
      <c r="P9" s="12"/>
      <c r="Q9" s="12"/>
      <c r="R9" s="12"/>
      <c r="S9" s="12"/>
      <c r="T9" s="12"/>
      <c r="U9" s="12"/>
      <c r="V9" s="10">
        <f>IFERROR(LARGE(X9:AU9,1),0)+IFERROR(LARGE(X9:AU9,2),0)</f>
        <v>40.303030303030305</v>
      </c>
      <c r="W9" s="10">
        <f>IFERROR(LARGE(X9:AU9,3),0)+IFERROR(LARGE(X9:AU9,4),0)</f>
        <v>0</v>
      </c>
      <c r="X9" s="12">
        <f>IFERROR(VLOOKUP($A9,'Liczyrzepa - zima K'!$M$2:$S$39,7,0),"")</f>
        <v>40.303030303030305</v>
      </c>
      <c r="Y9" s="12" t="str">
        <f>IFERROR(VLOOKUP($A9,'XV Szago K'!$I$2:$O$9,7,0),"")</f>
        <v/>
      </c>
      <c r="Z9" s="12" t="str">
        <f>IFERROR(VLOOKUP($A9,'Wiosenne 360 K'!$J$3:$P$3,7,0),"")</f>
        <v/>
      </c>
      <c r="AA9" s="12" t="str">
        <f>IFERROR(VLOOKUP($A9,'H57 TR100 K'!$AI$2:$AO$24,7,0),"")</f>
        <v/>
      </c>
      <c r="AB9" s="12"/>
      <c r="AC9" s="12" t="str">
        <f>IFERROR(VLOOKUP($A9,'Hawran K'!$AT$3:$AZ$8,7,0),"")</f>
        <v/>
      </c>
      <c r="AD9" s="12" t="str">
        <f>IFERROR(VLOOKUP($A9,'Liczyrzepa wiosna 100 K'!$Q$3:$W$6,7,0),"")</f>
        <v/>
      </c>
      <c r="AE9" s="12" t="str">
        <f>IFERROR(VLOOKUP($A9,'Orientakcja K'!$M$3:$S$17,7,0),"")</f>
        <v/>
      </c>
      <c r="AF9" s="12"/>
      <c r="AG9" s="12" t="str">
        <f>IFERROR(VLOOKUP($A9,'Grassor222 K'!$BJ$6:$BP$12,7,0),"")</f>
        <v/>
      </c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23">
        <f>MIN(COUNT(F9:U9)+MIN(COUNT(X9:AU9)/2,2),6)</f>
        <v>2.5</v>
      </c>
    </row>
    <row r="10" spans="1:48" s="13" customFormat="1">
      <c r="A10">
        <v>44</v>
      </c>
      <c r="B10" s="19" t="str">
        <f>VLOOKUP($A10,id!$C:$H,6,0)</f>
        <v>Pacowska-Brudło Ola</v>
      </c>
      <c r="C10" s="19" t="str">
        <f>VLOOKUP($A10,id!$C:$H,4,0)</f>
        <v>Ba-Bi</v>
      </c>
      <c r="D10" s="2">
        <f>IF(E9=E10,D9,ROW(B8))</f>
        <v>8</v>
      </c>
      <c r="E10" s="11">
        <f>LARGE(F10:W10,1)+LARGE(F10:W10,2)+IFERROR(LARGE(F10:W10,3),0)+IFERROR(LARGE(F10:W10,4),0)+IFERROR(LARGE(F10:W10,5),0)+IFERROR(LARGE(F10:W10,6),0)</f>
        <v>189.76337259109053</v>
      </c>
      <c r="F10" s="12">
        <f>IFERROR(VLOOKUP($A10,'Liszkor K'!$K$1:$Q$13,7,0),"")</f>
        <v>15.246015246015249</v>
      </c>
      <c r="G10" s="12" t="str">
        <f>IFERROR(VLOOKUP($A10,'H57 TR200 K'!$AT$2:$AZ$10,7,0),"")</f>
        <v/>
      </c>
      <c r="H10" s="12">
        <f>IFERROR(VLOOKUP($A10,'Pazur K'!$O$2:$U$10,7,0),"")</f>
        <v>41.372549019607852</v>
      </c>
      <c r="I10" s="12" t="str">
        <f>IFERROR(VLOOKUP($A10,'Liczyrzepa wiosna 200 K'!$M$2:$S$4,7,0),"")</f>
        <v/>
      </c>
      <c r="J10" s="12" t="str">
        <f>IFERROR(VLOOKUP($A10,'XVI RzK K'!$K$3:$Q$5,7,0),"")</f>
        <v/>
      </c>
      <c r="K10" s="12"/>
      <c r="L10" s="12">
        <f>IFERROR(VLOOKUP($A10,'Tropy K'!$R$3:$X$18,7,0),"")</f>
        <v>58.488205803901401</v>
      </c>
      <c r="M10" s="12" t="str">
        <f>IFERROR(VLOOKUP($A10,'Grassor444 K'!$DE$6:$DK$14,7,0),"")</f>
        <v/>
      </c>
      <c r="N10" s="12" t="str">
        <f>IFERROR(VLOOKUP($A10,'BO K'!$Q$2:$W$12,7,0),"")</f>
        <v/>
      </c>
      <c r="O10" s="12" t="str">
        <f>IFERROR(VLOOKUP($A10,'Dukty K'!$T$2:$Z$6,7,0),"")</f>
        <v/>
      </c>
      <c r="P10" s="12"/>
      <c r="Q10" s="12"/>
      <c r="R10" s="12"/>
      <c r="S10" s="12"/>
      <c r="T10" s="12"/>
      <c r="U10" s="12"/>
      <c r="V10" s="10">
        <f>IFERROR(LARGE(X10:AU10,1),0)+IFERROR(LARGE(X10:AU10,2),0)</f>
        <v>74.656602521566029</v>
      </c>
      <c r="W10" s="10">
        <f>IFERROR(LARGE(X10:AU10,3),0)+IFERROR(LARGE(X10:AU10,4),0)</f>
        <v>0</v>
      </c>
      <c r="X10" s="12">
        <f>IFERROR(VLOOKUP($A10,'Liczyrzepa - zima K'!$M$2:$S$39,7,0),"")</f>
        <v>29.656602521566025</v>
      </c>
      <c r="Y10" s="12" t="str">
        <f>IFERROR(VLOOKUP($A10,'XV Szago K'!$I$2:$O$9,7,0),"")</f>
        <v/>
      </c>
      <c r="Z10" s="12" t="str">
        <f>IFERROR(VLOOKUP($A10,'Wiosenne 360 K'!$J$3:$P$3,7,0),"")</f>
        <v/>
      </c>
      <c r="AA10" s="12" t="str">
        <f>IFERROR(VLOOKUP($A10,'H57 TR100 K'!$AI$2:$AO$24,7,0),"")</f>
        <v/>
      </c>
      <c r="AB10" s="12"/>
      <c r="AC10" s="12" t="str">
        <f>IFERROR(VLOOKUP($A10,'Hawran K'!$AT$3:$AZ$8,7,0),"")</f>
        <v/>
      </c>
      <c r="AD10" s="12" t="str">
        <f>IFERROR(VLOOKUP($A10,'Liczyrzepa wiosna 100 K'!$Q$3:$W$6,7,0),"")</f>
        <v/>
      </c>
      <c r="AE10" s="12" t="str">
        <f>IFERROR(VLOOKUP($A10,'Orientakcja K'!$M$3:$S$17,7,0),"")</f>
        <v/>
      </c>
      <c r="AF10" s="12"/>
      <c r="AG10" s="12">
        <f>IFERROR(VLOOKUP($A10,'Grassor222 K'!$BJ$6:$BP$12,7,0),"")</f>
        <v>45</v>
      </c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23">
        <f>MIN(COUNT(F10:U10)+MIN(COUNT(X10:AU10)/2,2),6)</f>
        <v>4</v>
      </c>
    </row>
    <row r="11" spans="1:48" s="13" customFormat="1">
      <c r="A11" s="13">
        <v>209</v>
      </c>
      <c r="B11" s="19" t="str">
        <f>VLOOKUP($A11,id!$C:$H,6,0)</f>
        <v>Rychlik Anna</v>
      </c>
      <c r="C11" s="19" t="str">
        <f>VLOOKUP($A11,id!$C:$H,4,0)</f>
        <v>OrientAkcja</v>
      </c>
      <c r="D11" s="2">
        <f>IF(E10=E11,D10,ROW(B9))</f>
        <v>9</v>
      </c>
      <c r="E11" s="11">
        <f>LARGE(F11:W11,1)+LARGE(F11:W11,2)+IFERROR(LARGE(F11:W11,3),0)+IFERROR(LARGE(F11:W11,4),0)+IFERROR(LARGE(F11:W11,5),0)+IFERROR(LARGE(F11:W11,6),0)</f>
        <v>188.40138835814574</v>
      </c>
      <c r="F11" s="12"/>
      <c r="G11" s="12" t="str">
        <f>IFERROR(VLOOKUP($A11,'H57 TR200 K'!$AT$2:$AZ$10,7,0),"")</f>
        <v/>
      </c>
      <c r="H11" s="12"/>
      <c r="I11" s="12"/>
      <c r="J11" s="12" t="str">
        <f>IFERROR(VLOOKUP($A11,'XVI RzK K'!$K$3:$Q$5,7,0),"")</f>
        <v/>
      </c>
      <c r="K11" s="12"/>
      <c r="L11" s="12">
        <f>IFERROR(VLOOKUP($A11,'Tropy K'!$R$3:$X$18,7,0),"")</f>
        <v>55.047723109554262</v>
      </c>
      <c r="M11" s="12" t="str">
        <f>IFERROR(VLOOKUP($A11,'Grassor444 K'!$DE$6:$DK$14,7,0),"")</f>
        <v/>
      </c>
      <c r="N11" s="12">
        <f>IFERROR(VLOOKUP($A11,'BO K'!$Q$2:$W$12,7,0),"")</f>
        <v>75.503879507074387</v>
      </c>
      <c r="O11" s="12" t="str">
        <f>IFERROR(VLOOKUP($A11,'Dukty K'!$T$2:$Z$6,7,0),"")</f>
        <v/>
      </c>
      <c r="P11" s="12"/>
      <c r="Q11" s="12"/>
      <c r="R11" s="12"/>
      <c r="S11" s="12"/>
      <c r="T11" s="12"/>
      <c r="U11" s="12"/>
      <c r="V11" s="10">
        <f>IFERROR(LARGE(X11:AU11,1),0)+IFERROR(LARGE(X11:AU11,2),0)</f>
        <v>57.849785741517096</v>
      </c>
      <c r="W11" s="10">
        <f>IFERROR(LARGE(X11:AU11,3),0)+IFERROR(LARGE(X11:AU11,4),0)</f>
        <v>0</v>
      </c>
      <c r="X11" s="12"/>
      <c r="Y11" s="12"/>
      <c r="Z11" s="12"/>
      <c r="AA11" s="12" t="str">
        <f>IFERROR(VLOOKUP($A11,'H57 TR100 K'!$AI$2:$AO$24,7,0),"")</f>
        <v/>
      </c>
      <c r="AB11" s="12"/>
      <c r="AC11" s="12" t="str">
        <f>IFERROR(VLOOKUP($A11,'Hawran K'!$AT$3:$AZ$8,7,0),"")</f>
        <v/>
      </c>
      <c r="AD11" s="12">
        <f>IFERROR(VLOOKUP($A11,'Liczyrzepa wiosna 100 K'!$Q$3:$W$6,7,0),"")</f>
        <v>29.795792079207921</v>
      </c>
      <c r="AE11" s="12">
        <f>IFERROR(VLOOKUP($A11,'Orientakcja K'!$M$3:$S$17,7,0),"")</f>
        <v>28.053993662309175</v>
      </c>
      <c r="AF11" s="12"/>
      <c r="AG11" s="12" t="str">
        <f>IFERROR(VLOOKUP($A11,'Grassor222 K'!$BJ$6:$BP$12,7,0),"")</f>
        <v/>
      </c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23">
        <f>MIN(COUNT(F11:U11)+MIN(COUNT(X11:AU11)/2,2),6)</f>
        <v>3</v>
      </c>
    </row>
    <row r="12" spans="1:48" s="13" customFormat="1">
      <c r="A12" s="13">
        <v>43</v>
      </c>
      <c r="B12" s="19" t="str">
        <f>VLOOKUP($A12,id!$C:$H,6,0)</f>
        <v>Brudło Basia</v>
      </c>
      <c r="C12" s="19" t="str">
        <f>VLOOKUP($A12,id!$C:$H,4,0)</f>
        <v>Ba-Bi</v>
      </c>
      <c r="D12" s="2">
        <f>IF(E11=E12,D11,ROW(B10))</f>
        <v>10</v>
      </c>
      <c r="E12" s="11">
        <f>LARGE(F12:W12,1)+LARGE(F12:W12,2)+IFERROR(LARGE(F12:W12,3),0)+IFERROR(LARGE(F12:W12,4),0)+IFERROR(LARGE(F12:W12,5),0)+IFERROR(LARGE(F12:W12,6),0)</f>
        <v>177.34957948764225</v>
      </c>
      <c r="F12" s="12">
        <f>IFERROR(VLOOKUP($A12,'Liszkor K'!$K$1:$Q$13,7,0),"")</f>
        <v>15.246015246015249</v>
      </c>
      <c r="G12" s="12" t="str">
        <f>IFERROR(VLOOKUP($A12,'H57 TR200 K'!$AT$2:$AZ$10,7,0),"")</f>
        <v/>
      </c>
      <c r="H12" s="12">
        <f>IFERROR(VLOOKUP($A12,'Pazur K'!$O$2:$U$10,7,0),"")</f>
        <v>41.372549019607852</v>
      </c>
      <c r="I12" s="12" t="str">
        <f>IFERROR(VLOOKUP($A12,'Liczyrzepa wiosna 200 K'!$M$2:$S$4,7,0),"")</f>
        <v/>
      </c>
      <c r="J12" s="12" t="str">
        <f>IFERROR(VLOOKUP($A12,'XVI RzK K'!$K$3:$Q$5,7,0),"")</f>
        <v/>
      </c>
      <c r="K12" s="12"/>
      <c r="L12" s="12">
        <f>IFERROR(VLOOKUP($A12,'Tropy K'!$R$3:$X$18,7,0),"")</f>
        <v>58.488205803901401</v>
      </c>
      <c r="M12" s="12" t="str">
        <f>IFERROR(VLOOKUP($A12,'Grassor444 K'!$DE$6:$DK$14,7,0),"")</f>
        <v/>
      </c>
      <c r="N12" s="12" t="str">
        <f>IFERROR(VLOOKUP($A12,'BO K'!$Q$2:$W$12,7,0),"")</f>
        <v/>
      </c>
      <c r="O12" s="12" t="str">
        <f>IFERROR(VLOOKUP($A12,'Dukty K'!$T$2:$Z$6,7,0),"")</f>
        <v/>
      </c>
      <c r="P12" s="12"/>
      <c r="Q12" s="12"/>
      <c r="R12" s="12"/>
      <c r="S12" s="12"/>
      <c r="T12" s="12"/>
      <c r="U12" s="12"/>
      <c r="V12" s="10">
        <f>IFERROR(LARGE(X12:AU12,1),0)+IFERROR(LARGE(X12:AU12,2),0)</f>
        <v>62.242809418117744</v>
      </c>
      <c r="W12" s="10">
        <f>IFERROR(LARGE(X12:AU12,3),0)+IFERROR(LARGE(X12:AU12,4),0)</f>
        <v>0</v>
      </c>
      <c r="X12" s="12">
        <f>IFERROR(VLOOKUP($A12,'Liczyrzepa - zima K'!$M$2:$S$39,7,0),"")</f>
        <v>29.656602521566025</v>
      </c>
      <c r="Y12" s="12" t="str">
        <f>IFERROR(VLOOKUP($A12,'XV Szago K'!$I$2:$O$9,7,0),"")</f>
        <v/>
      </c>
      <c r="Z12" s="12" t="str">
        <f>IFERROR(VLOOKUP($A12,'Wiosenne 360 K'!$J$3:$P$3,7,0),"")</f>
        <v/>
      </c>
      <c r="AA12" s="12" t="str">
        <f>IFERROR(VLOOKUP($A12,'H57 TR100 K'!$AI$2:$AO$24,7,0),"")</f>
        <v/>
      </c>
      <c r="AB12" s="12"/>
      <c r="AC12" s="12" t="str">
        <f>IFERROR(VLOOKUP($A12,'Hawran K'!$AT$3:$AZ$8,7,0),"")</f>
        <v/>
      </c>
      <c r="AD12" s="12" t="str">
        <f>IFERROR(VLOOKUP($A12,'Liczyrzepa wiosna 100 K'!$Q$3:$W$6,7,0),"")</f>
        <v/>
      </c>
      <c r="AE12" s="12" t="str">
        <f>IFERROR(VLOOKUP($A12,'Orientakcja K'!$M$3:$S$17,7,0),"")</f>
        <v/>
      </c>
      <c r="AF12" s="12"/>
      <c r="AG12" s="12">
        <f>IFERROR(VLOOKUP($A12,'Grassor222 K'!$BJ$6:$BP$12,7,0),"")</f>
        <v>32.586206896551722</v>
      </c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23">
        <f>MIN(COUNT(F12:U12)+MIN(COUNT(X12:AU12)/2,2),6)</f>
        <v>4</v>
      </c>
    </row>
    <row r="13" spans="1:48" s="13" customFormat="1">
      <c r="A13" s="13">
        <v>331</v>
      </c>
      <c r="B13" s="19" t="str">
        <f>VLOOKUP($A13,id!$C:$H,6,0)</f>
        <v>Szwaracka Małgorzata</v>
      </c>
      <c r="C13" s="19">
        <f>VLOOKUP($A13,id!$C:$H,4,0)</f>
        <v>0</v>
      </c>
      <c r="D13" s="2">
        <f>IF(E12=E13,D12,ROW(B11))</f>
        <v>11</v>
      </c>
      <c r="E13" s="11">
        <f>LARGE(F13:W13,1)+LARGE(F13:W13,2)+IFERROR(LARGE(F13:W13,3),0)+IFERROR(LARGE(F13:W13,4),0)+IFERROR(LARGE(F13:W13,5),0)+IFERROR(LARGE(F13:W13,6),0)</f>
        <v>173.87267904509284</v>
      </c>
      <c r="F13" s="12"/>
      <c r="G13" s="12">
        <f>IFERROR(VLOOKUP($A13,'H57 TR200 K'!$AT$2:$AZ$10,7,0),"")</f>
        <v>80.769230769230774</v>
      </c>
      <c r="H13" s="12"/>
      <c r="I13" s="12"/>
      <c r="J13" s="12"/>
      <c r="K13" s="12"/>
      <c r="L13" s="12" t="str">
        <f>IFERROR(VLOOKUP($A13,'Tropy K'!$R$3:$X$18,7,0),"")</f>
        <v/>
      </c>
      <c r="M13" s="12">
        <f>IFERROR(VLOOKUP($A13,'Grassor444 K'!$DE$6:$DK$14,7,0),"")</f>
        <v>93.103448275862064</v>
      </c>
      <c r="N13" s="12" t="str">
        <f>IFERROR(VLOOKUP($A13,'BO K'!$Q$2:$W$12,7,0),"")</f>
        <v/>
      </c>
      <c r="O13" s="12" t="str">
        <f>IFERROR(VLOOKUP($A13,'Dukty K'!$T$2:$Z$6,7,0),"")</f>
        <v/>
      </c>
      <c r="P13" s="12"/>
      <c r="Q13" s="12"/>
      <c r="R13" s="12"/>
      <c r="S13" s="12"/>
      <c r="T13" s="12"/>
      <c r="U13" s="12"/>
      <c r="V13" s="10">
        <f>IFERROR(LARGE(X13:AU13,1),0)+IFERROR(LARGE(X13:AU13,2),0)</f>
        <v>0</v>
      </c>
      <c r="W13" s="10">
        <f>IFERROR(LARGE(X13:AU13,3),0)+IFERROR(LARGE(X13:AU13,4),0)</f>
        <v>0</v>
      </c>
      <c r="X13" s="12"/>
      <c r="Y13" s="12"/>
      <c r="Z13" s="12"/>
      <c r="AA13" s="12" t="str">
        <f>IFERROR(VLOOKUP($A13,'H57 TR100 K'!$AI$2:$AO$24,7,0),"")</f>
        <v/>
      </c>
      <c r="AB13" s="12"/>
      <c r="AC13" s="12" t="str">
        <f>IFERROR(VLOOKUP($A13,'Hawran K'!$AT$3:$AZ$8,7,0),"")</f>
        <v/>
      </c>
      <c r="AD13" s="12"/>
      <c r="AE13" s="12" t="str">
        <f>IFERROR(VLOOKUP($A13,'Orientakcja K'!$M$3:$S$17,7,0),"")</f>
        <v/>
      </c>
      <c r="AF13" s="12"/>
      <c r="AG13" s="12" t="str">
        <f>IFERROR(VLOOKUP($A13,'Grassor222 K'!$BJ$6:$BP$12,7,0),"")</f>
        <v/>
      </c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23">
        <f>MIN(COUNT(F13:U13)+MIN(COUNT(X13:AU13)/2,2),6)</f>
        <v>2</v>
      </c>
    </row>
    <row r="14" spans="1:48" s="13" customFormat="1">
      <c r="A14">
        <v>543</v>
      </c>
      <c r="B14" s="19" t="str">
        <f>VLOOKUP($A14,id!$C:$H,6,0)</f>
        <v>Konieczna Joanna</v>
      </c>
      <c r="C14" s="19">
        <f>VLOOKUP($A14,id!$C:$H,4,0)</f>
        <v>0</v>
      </c>
      <c r="D14" s="2">
        <f>IF(E13=E14,D13,ROW(B12))</f>
        <v>12</v>
      </c>
      <c r="E14" s="11">
        <f>LARGE(F14:W14,1)+LARGE(F14:W14,2)+IFERROR(LARGE(F14:W14,3),0)+IFERROR(LARGE(F14:W14,4),0)+IFERROR(LARGE(F14:W14,5),0)+IFERROR(LARGE(F14:W14,6),0)</f>
        <v>164.36781609195401</v>
      </c>
      <c r="F14" s="12"/>
      <c r="G14" s="12"/>
      <c r="H14" s="12"/>
      <c r="I14" s="12"/>
      <c r="J14" s="12"/>
      <c r="K14" s="12"/>
      <c r="L14" s="12"/>
      <c r="M14" s="12">
        <f>IFERROR(VLOOKUP($A14,'Grassor444 K'!$DE$6:$DK$14,7,0),"")</f>
        <v>64.367816091954026</v>
      </c>
      <c r="N14" s="12" t="str">
        <f>IFERROR(VLOOKUP($A14,'BO K'!$Q$2:$W$12,7,0),"")</f>
        <v/>
      </c>
      <c r="O14" s="12">
        <f>IFERROR(VLOOKUP($A14,'Dukty K'!$T$2:$Z$6,7,0),"")</f>
        <v>100</v>
      </c>
      <c r="P14" s="12"/>
      <c r="Q14" s="12"/>
      <c r="R14" s="12"/>
      <c r="S14" s="12"/>
      <c r="T14" s="12"/>
      <c r="U14" s="12"/>
      <c r="V14" s="10">
        <f>IFERROR(LARGE(X14:AU14,1),0)+IFERROR(LARGE(X14:AU14,2),0)</f>
        <v>0</v>
      </c>
      <c r="W14" s="10">
        <f>IFERROR(LARGE(X14:AU14,3),0)+IFERROR(LARGE(X14:AU14,4),0)</f>
        <v>0</v>
      </c>
      <c r="X14" s="12"/>
      <c r="Y14" s="12"/>
      <c r="Z14" s="12"/>
      <c r="AA14" s="12" t="str">
        <f>IFERROR(VLOOKUP($A14,'H57 TR100 K'!$AI$2:$AO$24,7,0),"")</f>
        <v/>
      </c>
      <c r="AB14" s="12"/>
      <c r="AC14" s="12" t="str">
        <f>IFERROR(VLOOKUP($A14,'Hawran K'!$AT$3:$AZ$8,7,0),"")</f>
        <v/>
      </c>
      <c r="AD14" s="12"/>
      <c r="AE14" s="12" t="str">
        <f>IFERROR(VLOOKUP($A14,'Orientakcja K'!$M$3:$S$17,7,0),"")</f>
        <v/>
      </c>
      <c r="AF14" s="12"/>
      <c r="AG14" s="12" t="str">
        <f>IFERROR(VLOOKUP($A14,'Grassor222 K'!$BJ$6:$BP$12,7,0),"")</f>
        <v/>
      </c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23">
        <f>MIN(COUNT(F14:U14)+MIN(COUNT(X14:AU14)/2,2),6)</f>
        <v>2</v>
      </c>
    </row>
    <row r="15" spans="1:48" s="13" customFormat="1">
      <c r="A15">
        <v>207</v>
      </c>
      <c r="B15" s="19" t="str">
        <f>VLOOKUP($A15,id!$C:$H,6,0)</f>
        <v>Owczarz Joanna</v>
      </c>
      <c r="C15" s="19" t="str">
        <f>VLOOKUP($A15,id!$C:$H,4,0)</f>
        <v>Włóczymordy</v>
      </c>
      <c r="D15" s="2">
        <f>IF(E14=E15,D14,ROW(B13))</f>
        <v>13</v>
      </c>
      <c r="E15" s="11">
        <f>LARGE(F15:W15,1)+LARGE(F15:W15,2)+IFERROR(LARGE(F15:W15,3),0)+IFERROR(LARGE(F15:W15,4),0)+IFERROR(LARGE(F15:W15,5),0)+IFERROR(LARGE(F15:W15,6),0)</f>
        <v>134.65517241379311</v>
      </c>
      <c r="F15" s="12"/>
      <c r="G15" s="12" t="str">
        <f>IFERROR(VLOOKUP($A15,'H57 TR200 K'!$AT$2:$AZ$10,7,0),"")</f>
        <v/>
      </c>
      <c r="H15" s="12"/>
      <c r="I15" s="12"/>
      <c r="J15" s="12" t="str">
        <f>IFERROR(VLOOKUP($A15,'XVI RzK K'!$K$3:$Q$5,7,0),"")</f>
        <v/>
      </c>
      <c r="K15" s="12"/>
      <c r="L15" s="12">
        <f>IFERROR(VLOOKUP($A15,'Tropy K'!$R$3:$X$18,7,0),"")</f>
        <v>89.65517241379311</v>
      </c>
      <c r="M15" s="12" t="str">
        <f>IFERROR(VLOOKUP($A15,'Grassor444 K'!$DE$6:$DK$14,7,0),"")</f>
        <v/>
      </c>
      <c r="N15" s="12" t="str">
        <f>IFERROR(VLOOKUP($A15,'BO K'!$Q$2:$W$12,7,0),"")</f>
        <v/>
      </c>
      <c r="O15" s="12" t="str">
        <f>IFERROR(VLOOKUP($A15,'Dukty K'!$T$2:$Z$6,7,0),"")</f>
        <v/>
      </c>
      <c r="P15" s="12"/>
      <c r="Q15" s="12"/>
      <c r="R15" s="12"/>
      <c r="S15" s="12"/>
      <c r="T15" s="12"/>
      <c r="U15" s="12"/>
      <c r="V15" s="10">
        <f>IFERROR(LARGE(X15:AU15,1),0)+IFERROR(LARGE(X15:AU15,2),0)</f>
        <v>45</v>
      </c>
      <c r="W15" s="10">
        <f>IFERROR(LARGE(X15:AU15,3),0)+IFERROR(LARGE(X15:AU15,4),0)</f>
        <v>0</v>
      </c>
      <c r="X15" s="12"/>
      <c r="Y15" s="12"/>
      <c r="Z15" s="12"/>
      <c r="AA15" s="12" t="str">
        <f>IFERROR(VLOOKUP($A15,'H57 TR100 K'!$AI$2:$AO$24,7,0),"")</f>
        <v/>
      </c>
      <c r="AB15" s="12"/>
      <c r="AC15" s="12" t="str">
        <f>IFERROR(VLOOKUP($A15,'Hawran K'!$AT$3:$AZ$8,7,0),"")</f>
        <v/>
      </c>
      <c r="AD15" s="12">
        <f>IFERROR(VLOOKUP($A15,'Liczyrzepa wiosna 100 K'!$Q$3:$W$6,7,0),"")</f>
        <v>45</v>
      </c>
      <c r="AE15" s="12" t="str">
        <f>IFERROR(VLOOKUP($A15,'Orientakcja K'!$M$3:$S$17,7,0),"")</f>
        <v/>
      </c>
      <c r="AF15" s="12"/>
      <c r="AG15" s="12" t="str">
        <f>IFERROR(VLOOKUP($A15,'Grassor222 K'!$BJ$6:$BP$12,7,0),"")</f>
        <v/>
      </c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23">
        <f>MIN(COUNT(F15:U15)+MIN(COUNT(X15:AU15)/2,2),6)</f>
        <v>1.5</v>
      </c>
    </row>
    <row r="16" spans="1:48" s="13" customFormat="1">
      <c r="A16">
        <v>135</v>
      </c>
      <c r="B16" s="19" t="str">
        <f>VLOOKUP($A16,id!$C:$H,6,0)</f>
        <v>Ostaszkiewicz Jolanta</v>
      </c>
      <c r="C16" s="19">
        <f>VLOOKUP($A16,id!$C:$H,4,0)</f>
        <v>0</v>
      </c>
      <c r="D16" s="2">
        <f>IF(E15=E16,D15,ROW(B14))</f>
        <v>14</v>
      </c>
      <c r="E16" s="11">
        <f>LARGE(F16:W16,1)+LARGE(F16:W16,2)+IFERROR(LARGE(F16:W16,3),0)+IFERROR(LARGE(F16:W16,4),0)+IFERROR(LARGE(F16:W16,5),0)+IFERROR(LARGE(F16:W16,6),0)</f>
        <v>133.03313797749107</v>
      </c>
      <c r="F16" s="12">
        <f>IFERROR(VLOOKUP($A16,'Liszkor K'!$K$1:$Q$13,7,0),"")</f>
        <v>72.072072072072089</v>
      </c>
      <c r="G16" s="12" t="str">
        <f>IFERROR(VLOOKUP($A16,'H57 TR200 K'!$AT$2:$AZ$10,7,0),"")</f>
        <v/>
      </c>
      <c r="H16" s="12" t="str">
        <f>IFERROR(VLOOKUP($A16,'Pazur K'!$O$2:$U$10,7,0),"")</f>
        <v/>
      </c>
      <c r="I16" s="12" t="str">
        <f>IFERROR(VLOOKUP($A16,'Liczyrzepa wiosna 200 K'!$M$2:$S$4,7,0),"")</f>
        <v/>
      </c>
      <c r="J16" s="12" t="str">
        <f>IFERROR(VLOOKUP($A16,'XVI RzK K'!$K$3:$Q$5,7,0),"")</f>
        <v/>
      </c>
      <c r="K16" s="12"/>
      <c r="L16" s="12" t="str">
        <f>IFERROR(VLOOKUP($A16,'Tropy K'!$R$3:$X$18,7,0),"")</f>
        <v/>
      </c>
      <c r="M16" s="12" t="str">
        <f>IFERROR(VLOOKUP($A16,'Grassor444 K'!$DE$6:$DK$14,7,0),"")</f>
        <v/>
      </c>
      <c r="N16" s="12">
        <f>IFERROR(VLOOKUP($A16,'BO K'!$Q$2:$W$12,7,0),"")</f>
        <v>60.961065905418984</v>
      </c>
      <c r="O16" s="12" t="str">
        <f>IFERROR(VLOOKUP($A16,'Dukty K'!$T$2:$Z$6,7,0),"")</f>
        <v/>
      </c>
      <c r="P16" s="12"/>
      <c r="Q16" s="12"/>
      <c r="R16" s="12"/>
      <c r="S16" s="12"/>
      <c r="T16" s="12"/>
      <c r="U16" s="12"/>
      <c r="V16" s="10">
        <f>IFERROR(LARGE(X16:AU16,1),0)+IFERROR(LARGE(X16:AU16,2),0)</f>
        <v>0</v>
      </c>
      <c r="W16" s="10">
        <f>IFERROR(LARGE(X16:AU16,3),0)+IFERROR(LARGE(X16:AU16,4),0)</f>
        <v>0</v>
      </c>
      <c r="X16" s="12"/>
      <c r="Y16" s="12"/>
      <c r="Z16" s="12" t="str">
        <f>IFERROR(VLOOKUP($A16,'Wiosenne 360 K'!$J$3:$P$3,7,0),"")</f>
        <v/>
      </c>
      <c r="AA16" s="12" t="str">
        <f>IFERROR(VLOOKUP($A16,'H57 TR100 K'!$AI$2:$AO$24,7,0),"")</f>
        <v/>
      </c>
      <c r="AB16" s="12"/>
      <c r="AC16" s="12" t="str">
        <f>IFERROR(VLOOKUP($A16,'Hawran K'!$AT$3:$AZ$8,7,0),"")</f>
        <v/>
      </c>
      <c r="AD16" s="12" t="str">
        <f>IFERROR(VLOOKUP($A16,'Liczyrzepa wiosna 100 K'!$Q$3:$W$6,7,0),"")</f>
        <v/>
      </c>
      <c r="AE16" s="12" t="str">
        <f>IFERROR(VLOOKUP($A16,'Orientakcja K'!$M$3:$S$17,7,0),"")</f>
        <v/>
      </c>
      <c r="AF16" s="12"/>
      <c r="AG16" s="12" t="str">
        <f>IFERROR(VLOOKUP($A16,'Grassor222 K'!$BJ$6:$BP$12,7,0),"")</f>
        <v/>
      </c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23">
        <f>MIN(COUNT(F16:U16)+MIN(COUNT(X16:AU16)/2,2),6)</f>
        <v>2</v>
      </c>
    </row>
    <row r="17" spans="1:48" s="13" customFormat="1">
      <c r="A17" s="13">
        <v>220</v>
      </c>
      <c r="B17" s="19" t="str">
        <f>VLOOKUP($A17,id!$C:$H,6,0)</f>
        <v>Szczepaniak Weronika</v>
      </c>
      <c r="C17" s="19" t="str">
        <f>VLOOKUP($A17,id!$C:$H,4,0)</f>
        <v>VerOn Team</v>
      </c>
      <c r="D17" s="2">
        <f>IF(E16=E17,D16,ROW(B15))</f>
        <v>15</v>
      </c>
      <c r="E17" s="11">
        <f>LARGE(F17:W17,1)+LARGE(F17:W17,2)+IFERROR(LARGE(F17:W17,3),0)+IFERROR(LARGE(F17:W17,4),0)+IFERROR(LARGE(F17:W17,5),0)+IFERROR(LARGE(F17:W17,6),0)</f>
        <v>122.68587403012322</v>
      </c>
      <c r="F17" s="12"/>
      <c r="G17" s="12" t="str">
        <f>IFERROR(VLOOKUP($A17,'H57 TR200 K'!$AT$2:$AZ$10,7,0),"")</f>
        <v/>
      </c>
      <c r="H17" s="12"/>
      <c r="I17" s="12"/>
      <c r="J17" s="12"/>
      <c r="K17" s="12"/>
      <c r="L17" s="12" t="str">
        <f>IFERROR(VLOOKUP($A17,'Tropy K'!$R$3:$X$18,7,0),"")</f>
        <v/>
      </c>
      <c r="M17" s="12" t="str">
        <f>IFERROR(VLOOKUP($A17,'Grassor444 K'!$DE$6:$DK$14,7,0),"")</f>
        <v/>
      </c>
      <c r="N17" s="12">
        <f>IFERROR(VLOOKUP($A17,'BO K'!$Q$2:$W$12,7,0),"")</f>
        <v>78.935874030123216</v>
      </c>
      <c r="O17" s="12" t="str">
        <f>IFERROR(VLOOKUP($A17,'Dukty K'!$T$2:$Z$6,7,0),"")</f>
        <v/>
      </c>
      <c r="P17" s="12"/>
      <c r="Q17" s="12"/>
      <c r="R17" s="12"/>
      <c r="S17" s="12"/>
      <c r="T17" s="12"/>
      <c r="U17" s="12"/>
      <c r="V17" s="10">
        <f>IFERROR(LARGE(X17:AU17,1),0)+IFERROR(LARGE(X17:AU17,2),0)</f>
        <v>43.75</v>
      </c>
      <c r="W17" s="10">
        <f>IFERROR(LARGE(X17:AU17,3),0)+IFERROR(LARGE(X17:AU17,4),0)</f>
        <v>0</v>
      </c>
      <c r="X17" s="12"/>
      <c r="Y17" s="12"/>
      <c r="Z17" s="12"/>
      <c r="AA17" s="12" t="str">
        <f>IFERROR(VLOOKUP($A17,'H57 TR100 K'!$AI$2:$AO$24,7,0),"")</f>
        <v/>
      </c>
      <c r="AB17" s="12"/>
      <c r="AC17" s="12" t="str">
        <f>IFERROR(VLOOKUP($A17,'Hawran K'!$AT$3:$AZ$8,7,0),"")</f>
        <v/>
      </c>
      <c r="AD17" s="12"/>
      <c r="AE17" s="12">
        <f>IFERROR(VLOOKUP($A17,'Orientakcja K'!$M$3:$S$17,7,0),"")</f>
        <v>43.75</v>
      </c>
      <c r="AF17" s="12"/>
      <c r="AG17" s="12" t="str">
        <f>IFERROR(VLOOKUP($A17,'Grassor222 K'!$BJ$6:$BP$12,7,0),"")</f>
        <v/>
      </c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23">
        <f>MIN(COUNT(F17:U17)+MIN(COUNT(X17:AU17)/2,2),6)</f>
        <v>1.5</v>
      </c>
    </row>
    <row r="18" spans="1:48" s="13" customFormat="1">
      <c r="A18">
        <v>215</v>
      </c>
      <c r="B18" s="19" t="str">
        <f>VLOOKUP($A18,id!$C:$H,6,0)</f>
        <v>Kreft Mirka</v>
      </c>
      <c r="C18" s="19">
        <f>VLOOKUP($A18,id!$C:$H,4,0)</f>
        <v>0</v>
      </c>
      <c r="D18" s="2">
        <f>IF(E17=E18,D17,ROW(B16))</f>
        <v>16</v>
      </c>
      <c r="E18" s="11">
        <f>LARGE(F18:W18,1)+LARGE(F18:W18,2)+IFERROR(LARGE(F18:W18,3),0)+IFERROR(LARGE(F18:W18,4),0)+IFERROR(LARGE(F18:W18,5),0)+IFERROR(LARGE(F18:W18,6),0)</f>
        <v>116.47102526002972</v>
      </c>
      <c r="F18" s="12"/>
      <c r="G18" s="12" t="str">
        <f>IFERROR(VLOOKUP($A18,'H57 TR200 K'!$AT$2:$AZ$10,7,0),"")</f>
        <v/>
      </c>
      <c r="H18" s="12"/>
      <c r="I18" s="12"/>
      <c r="J18" s="12">
        <f>IFERROR(VLOOKUP($A18,'XVI RzK K'!$K$3:$Q$5,7,0),"")</f>
        <v>71.47102526002972</v>
      </c>
      <c r="K18" s="12"/>
      <c r="L18" s="12" t="str">
        <f>IFERROR(VLOOKUP($A18,'Tropy K'!$R$3:$X$18,7,0),"")</f>
        <v/>
      </c>
      <c r="M18" s="12" t="str">
        <f>IFERROR(VLOOKUP($A18,'Grassor444 K'!$DE$6:$DK$14,7,0),"")</f>
        <v/>
      </c>
      <c r="N18" s="12" t="str">
        <f>IFERROR(VLOOKUP($A18,'BO K'!$Q$2:$W$12,7,0),"")</f>
        <v/>
      </c>
      <c r="O18" s="12" t="str">
        <f>IFERROR(VLOOKUP($A18,'Dukty K'!$T$2:$Z$6,7,0),"")</f>
        <v/>
      </c>
      <c r="P18" s="12"/>
      <c r="Q18" s="12"/>
      <c r="R18" s="12"/>
      <c r="S18" s="12"/>
      <c r="T18" s="12"/>
      <c r="U18" s="12"/>
      <c r="V18" s="10">
        <f>IFERROR(LARGE(X18:AU18,1),0)+IFERROR(LARGE(X18:AU18,2),0)</f>
        <v>45</v>
      </c>
      <c r="W18" s="10">
        <f>IFERROR(LARGE(X18:AU18,3),0)+IFERROR(LARGE(X18:AU18,4),0)</f>
        <v>0</v>
      </c>
      <c r="X18" s="12"/>
      <c r="Y18" s="12"/>
      <c r="Z18" s="12"/>
      <c r="AA18" s="12">
        <f>IFERROR(VLOOKUP($A18,'H57 TR100 K'!$AI$2:$AO$24,7,0),"")</f>
        <v>45</v>
      </c>
      <c r="AB18" s="12"/>
      <c r="AC18" s="12" t="str">
        <f>IFERROR(VLOOKUP($A18,'Hawran K'!$AT$3:$AZ$8,7,0),"")</f>
        <v/>
      </c>
      <c r="AD18" s="12"/>
      <c r="AE18" s="12" t="str">
        <f>IFERROR(VLOOKUP($A18,'Orientakcja K'!$M$3:$S$17,7,0),"")</f>
        <v/>
      </c>
      <c r="AF18" s="12"/>
      <c r="AG18" s="12" t="str">
        <f>IFERROR(VLOOKUP($A18,'Grassor222 K'!$BJ$6:$BP$12,7,0),"")</f>
        <v/>
      </c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23">
        <f>MIN(COUNT(F18:U18)+MIN(COUNT(X18:AU18)/2,2),6)</f>
        <v>1.5</v>
      </c>
    </row>
    <row r="19" spans="1:48" s="13" customFormat="1">
      <c r="A19" s="13">
        <v>230</v>
      </c>
      <c r="B19" s="19" t="str">
        <f>VLOOKUP($A19,id!$C:$H,6,0)</f>
        <v>Rosińska Karolina</v>
      </c>
      <c r="C19" s="19" t="str">
        <f>VLOOKUP($A19,id!$C:$H,4,0)</f>
        <v>RWD</v>
      </c>
      <c r="D19" s="2">
        <f>IF(E18=E19,D18,ROW(B17))</f>
        <v>17</v>
      </c>
      <c r="E19" s="11">
        <f>LARGE(F19:W19,1)+LARGE(F19:W19,2)+IFERROR(LARGE(F19:W19,3),0)+IFERROR(LARGE(F19:W19,4),0)+IFERROR(LARGE(F19:W19,5),0)+IFERROR(LARGE(F19:W19,6),0)</f>
        <v>114.82877441110509</v>
      </c>
      <c r="F19" s="12"/>
      <c r="G19" s="12" t="str">
        <f>IFERROR(VLOOKUP($A19,'H57 TR200 K'!$AT$2:$AZ$10,7,0),"")</f>
        <v/>
      </c>
      <c r="H19" s="12"/>
      <c r="I19" s="12"/>
      <c r="J19" s="12"/>
      <c r="K19" s="12"/>
      <c r="L19" s="12" t="str">
        <f>IFERROR(VLOOKUP($A19,'Tropy K'!$R$3:$X$18,7,0),"")</f>
        <v/>
      </c>
      <c r="M19" s="12" t="str">
        <f>IFERROR(VLOOKUP($A19,'Grassor444 K'!$DE$6:$DK$14,7,0),"")</f>
        <v/>
      </c>
      <c r="N19" s="12">
        <f>IFERROR(VLOOKUP($A19,'BO K'!$Q$2:$W$12,7,0),"")</f>
        <v>82.142857142857125</v>
      </c>
      <c r="O19" s="12" t="str">
        <f>IFERROR(VLOOKUP($A19,'Dukty K'!$T$2:$Z$6,7,0),"")</f>
        <v/>
      </c>
      <c r="P19" s="12"/>
      <c r="Q19" s="12"/>
      <c r="R19" s="12"/>
      <c r="S19" s="12"/>
      <c r="T19" s="12"/>
      <c r="U19" s="12"/>
      <c r="V19" s="10">
        <f>IFERROR(LARGE(X19:AU19,1),0)+IFERROR(LARGE(X19:AU19,2),0)</f>
        <v>32.685917268247962</v>
      </c>
      <c r="W19" s="10">
        <f>IFERROR(LARGE(X19:AU19,3),0)+IFERROR(LARGE(X19:AU19,4),0)</f>
        <v>0</v>
      </c>
      <c r="X19" s="12"/>
      <c r="Y19" s="12"/>
      <c r="Z19" s="12"/>
      <c r="AA19" s="12" t="str">
        <f>IFERROR(VLOOKUP($A19,'H57 TR100 K'!$AI$2:$AO$24,7,0),"")</f>
        <v/>
      </c>
      <c r="AB19" s="12"/>
      <c r="AC19" s="12" t="str">
        <f>IFERROR(VLOOKUP($A19,'Hawran K'!$AT$3:$AZ$8,7,0),"")</f>
        <v/>
      </c>
      <c r="AD19" s="12"/>
      <c r="AE19" s="12">
        <f>IFERROR(VLOOKUP($A19,'Orientakcja K'!$M$3:$S$17,7,0),"")</f>
        <v>32.685917268247962</v>
      </c>
      <c r="AF19" s="12"/>
      <c r="AG19" s="12" t="str">
        <f>IFERROR(VLOOKUP($A19,'Grassor222 K'!$BJ$6:$BP$12,7,0),"")</f>
        <v/>
      </c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23">
        <f>MIN(COUNT(F19:U19)+MIN(COUNT(X19:AU19)/2,2),6)</f>
        <v>1.5</v>
      </c>
    </row>
    <row r="20" spans="1:48" s="13" customFormat="1">
      <c r="A20">
        <v>337</v>
      </c>
      <c r="B20" s="19" t="str">
        <f>VLOOKUP($A20,id!$C:$H,6,0)</f>
        <v>Zając Anna</v>
      </c>
      <c r="C20" s="19" t="str">
        <f>VLOOKUP($A20,id!$C:$H,4,0)</f>
        <v>SKPB Warszawa</v>
      </c>
      <c r="D20" s="2">
        <f>IF(E19=E20,D19,ROW(B18))</f>
        <v>18</v>
      </c>
      <c r="E20" s="11">
        <f>LARGE(F20:W20,1)+LARGE(F20:W20,2)+IFERROR(LARGE(F20:W20,3),0)+IFERROR(LARGE(F20:W20,4),0)+IFERROR(LARGE(F20:W20,5),0)+IFERROR(LARGE(F20:W20,6),0)</f>
        <v>113.13930922470202</v>
      </c>
      <c r="F20" s="12"/>
      <c r="G20" s="12"/>
      <c r="H20" s="12"/>
      <c r="I20" s="12"/>
      <c r="J20" s="12"/>
      <c r="K20" s="12"/>
      <c r="L20" s="12">
        <f>IFERROR(VLOOKUP($A20,'Tropy K'!$R$3:$X$18,7,0),"")</f>
        <v>72.250136581289965</v>
      </c>
      <c r="M20" s="12" t="str">
        <f>IFERROR(VLOOKUP($A20,'Grassor444 K'!$DE$6:$DK$14,7,0),"")</f>
        <v/>
      </c>
      <c r="N20" s="12" t="str">
        <f>IFERROR(VLOOKUP($A20,'BO K'!$Q$2:$W$12,7,0),"")</f>
        <v/>
      </c>
      <c r="O20" s="12" t="str">
        <f>IFERROR(VLOOKUP($A20,'Dukty K'!$T$2:$Z$6,7,0),"")</f>
        <v/>
      </c>
      <c r="P20" s="12"/>
      <c r="Q20" s="12"/>
      <c r="R20" s="12"/>
      <c r="S20" s="12"/>
      <c r="T20" s="12"/>
      <c r="U20" s="12"/>
      <c r="V20" s="10">
        <f>IFERROR(LARGE(X20:AU20,1),0)+IFERROR(LARGE(X20:AU20,2),0)</f>
        <v>40.889172643412053</v>
      </c>
      <c r="W20" s="10">
        <f>IFERROR(LARGE(X20:AU20,3),0)+IFERROR(LARGE(X20:AU20,4),0)</f>
        <v>0</v>
      </c>
      <c r="X20" s="12"/>
      <c r="Y20" s="12"/>
      <c r="Z20" s="12"/>
      <c r="AA20" s="12">
        <f>IFERROR(VLOOKUP($A20,'H57 TR100 K'!$AI$2:$AO$24,7,0),"")</f>
        <v>40.889172643412053</v>
      </c>
      <c r="AB20" s="12"/>
      <c r="AC20" s="12" t="str">
        <f>IFERROR(VLOOKUP($A20,'Hawran K'!$AT$3:$AZ$8,7,0),"")</f>
        <v/>
      </c>
      <c r="AD20" s="12"/>
      <c r="AE20" s="12" t="str">
        <f>IFERROR(VLOOKUP($A20,'Orientakcja K'!$M$3:$S$17,7,0),"")</f>
        <v/>
      </c>
      <c r="AF20" s="12"/>
      <c r="AG20" s="12" t="str">
        <f>IFERROR(VLOOKUP($A20,'Grassor222 K'!$BJ$6:$BP$12,7,0),"")</f>
        <v/>
      </c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23">
        <f>MIN(COUNT(F20:U20)+MIN(COUNT(X20:AU20)/2,2),6)</f>
        <v>1.5</v>
      </c>
    </row>
    <row r="21" spans="1:48" s="13" customFormat="1">
      <c r="A21">
        <v>338</v>
      </c>
      <c r="B21" s="19" t="str">
        <f>VLOOKUP($A21,id!$C:$H,6,0)</f>
        <v>Klocek Monika</v>
      </c>
      <c r="C21" s="19" t="str">
        <f>VLOOKUP($A21,id!$C:$H,4,0)</f>
        <v>SKPB Warszawa</v>
      </c>
      <c r="D21" s="2">
        <f>IF(E20=E21,D20,ROW(B19))</f>
        <v>18</v>
      </c>
      <c r="E21" s="11">
        <f>LARGE(F21:W21,1)+LARGE(F21:W21,2)+IFERROR(LARGE(F21:W21,3),0)+IFERROR(LARGE(F21:W21,4),0)+IFERROR(LARGE(F21:W21,5),0)+IFERROR(LARGE(F21:W21,6),0)</f>
        <v>113.13930922470202</v>
      </c>
      <c r="F21" s="12"/>
      <c r="G21" s="12"/>
      <c r="H21" s="12"/>
      <c r="I21" s="12"/>
      <c r="J21" s="12"/>
      <c r="K21" s="12"/>
      <c r="L21" s="12">
        <f>IFERROR(VLOOKUP($A21,'Tropy K'!$R$3:$X$18,7,0),"")</f>
        <v>72.250136581289965</v>
      </c>
      <c r="M21" s="12" t="str">
        <f>IFERROR(VLOOKUP($A21,'Grassor444 K'!$DE$6:$DK$14,7,0),"")</f>
        <v/>
      </c>
      <c r="N21" s="12" t="str">
        <f>IFERROR(VLOOKUP($A21,'BO K'!$Q$2:$W$12,7,0),"")</f>
        <v/>
      </c>
      <c r="O21" s="12" t="str">
        <f>IFERROR(VLOOKUP($A21,'Dukty K'!$T$2:$Z$6,7,0),"")</f>
        <v/>
      </c>
      <c r="P21" s="12"/>
      <c r="Q21" s="12"/>
      <c r="R21" s="12"/>
      <c r="S21" s="12"/>
      <c r="T21" s="12"/>
      <c r="U21" s="12"/>
      <c r="V21" s="10">
        <f>IFERROR(LARGE(X21:AU21,1),0)+IFERROR(LARGE(X21:AU21,2),0)</f>
        <v>40.889172643412053</v>
      </c>
      <c r="W21" s="10">
        <f>IFERROR(LARGE(X21:AU21,3),0)+IFERROR(LARGE(X21:AU21,4),0)</f>
        <v>0</v>
      </c>
      <c r="X21" s="12"/>
      <c r="Y21" s="12"/>
      <c r="Z21" s="12"/>
      <c r="AA21" s="12">
        <f>IFERROR(VLOOKUP($A21,'H57 TR100 K'!$AI$2:$AO$24,7,0),"")</f>
        <v>40.889172643412053</v>
      </c>
      <c r="AB21" s="12"/>
      <c r="AC21" s="12" t="str">
        <f>IFERROR(VLOOKUP($A21,'Hawran K'!$AT$3:$AZ$8,7,0),"")</f>
        <v/>
      </c>
      <c r="AD21" s="12"/>
      <c r="AE21" s="12" t="str">
        <f>IFERROR(VLOOKUP($A21,'Orientakcja K'!$M$3:$S$17,7,0),"")</f>
        <v/>
      </c>
      <c r="AF21" s="12"/>
      <c r="AG21" s="12" t="str">
        <f>IFERROR(VLOOKUP($A21,'Grassor222 K'!$BJ$6:$BP$12,7,0),"")</f>
        <v/>
      </c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23">
        <f>MIN(COUNT(F21:U21)+MIN(COUNT(X21:AU21)/2,2),6)</f>
        <v>1.5</v>
      </c>
    </row>
    <row r="22" spans="1:48" s="13" customFormat="1">
      <c r="A22">
        <v>228</v>
      </c>
      <c r="B22" s="19" t="str">
        <f>VLOOKUP($A22,id!$C:$H,6,0)</f>
        <v>Urbanik-Redo Ewa</v>
      </c>
      <c r="C22" s="19" t="str">
        <f>VLOOKUP($A22,id!$C:$H,4,0)</f>
        <v>Wspomnienie Dziadka</v>
      </c>
      <c r="D22" s="2">
        <f>IF(E21=E22,D21,ROW(B20))</f>
        <v>20</v>
      </c>
      <c r="E22" s="11">
        <f>LARGE(F22:W22,1)+LARGE(F22:W22,2)+IFERROR(LARGE(F22:W22,3),0)+IFERROR(LARGE(F22:W22,4),0)+IFERROR(LARGE(F22:W22,5),0)+IFERROR(LARGE(F22:W22,6),0)</f>
        <v>105.41154738775568</v>
      </c>
      <c r="F22" s="12"/>
      <c r="G22" s="12" t="str">
        <f>IFERROR(VLOOKUP($A22,'H57 TR200 K'!$AT$2:$AZ$10,7,0),"")</f>
        <v/>
      </c>
      <c r="H22" s="12"/>
      <c r="I22" s="12"/>
      <c r="J22" s="12"/>
      <c r="K22" s="12"/>
      <c r="L22" s="12" t="str">
        <f>IFERROR(VLOOKUP($A22,'Tropy K'!$R$3:$X$18,7,0),"")</f>
        <v/>
      </c>
      <c r="M22" s="12" t="str">
        <f>IFERROR(VLOOKUP($A22,'Grassor444 K'!$DE$6:$DK$14,7,0),"")</f>
        <v/>
      </c>
      <c r="N22" s="12">
        <f>IFERROR(VLOOKUP($A22,'BO K'!$Q$2:$W$12,7,0),"")</f>
        <v>68.639890460976716</v>
      </c>
      <c r="O22" s="12" t="str">
        <f>IFERROR(VLOOKUP($A22,'Dukty K'!$T$2:$Z$6,7,0),"")</f>
        <v/>
      </c>
      <c r="P22" s="12"/>
      <c r="Q22" s="12"/>
      <c r="R22" s="12"/>
      <c r="S22" s="12"/>
      <c r="T22" s="12"/>
      <c r="U22" s="12"/>
      <c r="V22" s="10">
        <f>IFERROR(LARGE(X22:AU22,1),0)+IFERROR(LARGE(X22:AU22,2),0)</f>
        <v>36.771656926778959</v>
      </c>
      <c r="W22" s="10">
        <f>IFERROR(LARGE(X22:AU22,3),0)+IFERROR(LARGE(X22:AU22,4),0)</f>
        <v>0</v>
      </c>
      <c r="X22" s="12"/>
      <c r="Y22" s="12"/>
      <c r="Z22" s="12"/>
      <c r="AA22" s="12" t="str">
        <f>IFERROR(VLOOKUP($A22,'H57 TR100 K'!$AI$2:$AO$24,7,0),"")</f>
        <v/>
      </c>
      <c r="AB22" s="12"/>
      <c r="AC22" s="12" t="str">
        <f>IFERROR(VLOOKUP($A22,'Hawran K'!$AT$3:$AZ$8,7,0),"")</f>
        <v/>
      </c>
      <c r="AD22" s="12"/>
      <c r="AE22" s="12">
        <f>IFERROR(VLOOKUP($A22,'Orientakcja K'!$M$3:$S$17,7,0),"")</f>
        <v>36.771656926778959</v>
      </c>
      <c r="AF22" s="12"/>
      <c r="AG22" s="12" t="str">
        <f>IFERROR(VLOOKUP($A22,'Grassor222 K'!$BJ$6:$BP$12,7,0),"")</f>
        <v/>
      </c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23">
        <f>MIN(COUNT(F22:U22)+MIN(COUNT(X22:AU22)/2,2),6)</f>
        <v>1.5</v>
      </c>
    </row>
    <row r="23" spans="1:48" s="13" customFormat="1">
      <c r="A23">
        <v>547</v>
      </c>
      <c r="B23" s="19" t="str">
        <f>VLOOKUP($A23,id!$C:$H,6,0)</f>
        <v>Dziewior Iwona</v>
      </c>
      <c r="C23" s="19" t="str">
        <f>VLOOKUP($A23,id!$C:$H,4,0)</f>
        <v>Dziewiorki</v>
      </c>
      <c r="D23" s="2">
        <f>IF(E22=E23,D22,ROW(B21))</f>
        <v>21</v>
      </c>
      <c r="E23" s="11">
        <f>LARGE(F23:W23,1)+LARGE(F23:W23,2)+IFERROR(LARGE(F23:W23,3),0)+IFERROR(LARGE(F23:W23,4),0)+IFERROR(LARGE(F23:W23,5),0)+IFERROR(LARGE(F23:W23,6),0)</f>
        <v>100</v>
      </c>
      <c r="F23" s="12"/>
      <c r="G23" s="12"/>
      <c r="H23" s="12"/>
      <c r="I23" s="12"/>
      <c r="J23" s="12"/>
      <c r="K23" s="12"/>
      <c r="L23" s="12"/>
      <c r="M23" s="12" t="str">
        <f>IFERROR(VLOOKUP($A23,'Grassor444 K'!$DE$6:$DK$14,7,0),"")</f>
        <v/>
      </c>
      <c r="N23" s="12">
        <f>IFERROR(VLOOKUP($A23,'BO K'!$Q$2:$W$12,7,0),"")</f>
        <v>100</v>
      </c>
      <c r="O23" s="12" t="str">
        <f>IFERROR(VLOOKUP($A23,'Dukty K'!$T$2:$Z$6,7,0),"")</f>
        <v/>
      </c>
      <c r="P23" s="12"/>
      <c r="Q23" s="12"/>
      <c r="R23" s="12"/>
      <c r="S23" s="12"/>
      <c r="T23" s="12"/>
      <c r="U23" s="12"/>
      <c r="V23" s="10">
        <f>IFERROR(LARGE(X23:AU23,1),0)+IFERROR(LARGE(X23:AU23,2),0)</f>
        <v>0</v>
      </c>
      <c r="W23" s="10">
        <f>IFERROR(LARGE(X23:AU23,3),0)+IFERROR(LARGE(X23:AU23,4),0)</f>
        <v>0</v>
      </c>
      <c r="X23" s="12"/>
      <c r="Y23" s="12"/>
      <c r="Z23" s="12"/>
      <c r="AA23" s="12" t="str">
        <f>IFERROR(VLOOKUP($A23,'H57 TR100 K'!$AI$2:$AO$24,7,0),"")</f>
        <v/>
      </c>
      <c r="AB23" s="12"/>
      <c r="AC23" s="12" t="str">
        <f>IFERROR(VLOOKUP($A23,'Hawran K'!$AT$3:$AZ$8,7,0),"")</f>
        <v/>
      </c>
      <c r="AD23" s="12"/>
      <c r="AE23" s="12" t="str">
        <f>IFERROR(VLOOKUP($A23,'Orientakcja K'!$M$3:$S$17,7,0),"")</f>
        <v/>
      </c>
      <c r="AF23" s="12"/>
      <c r="AG23" s="12" t="str">
        <f>IFERROR(VLOOKUP($A23,'Grassor222 K'!$BJ$6:$BP$12,7,0),"")</f>
        <v/>
      </c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23">
        <f>MIN(COUNT(F23:U23)+MIN(COUNT(X23:AU23)/2,2),6)</f>
        <v>1</v>
      </c>
    </row>
    <row r="24" spans="1:48" s="13" customFormat="1">
      <c r="A24" s="13">
        <v>192</v>
      </c>
      <c r="B24" s="19" t="str">
        <f>VLOOKUP($A24,id!$C:$H,6,0)</f>
        <v>Stanek Dominika</v>
      </c>
      <c r="C24" s="19" t="str">
        <f>VLOOKUP($A24,id!$C:$H,4,0)</f>
        <v>RUDY KOT</v>
      </c>
      <c r="D24" s="2">
        <f>IF(E23=E24,D23,ROW(B22))</f>
        <v>22</v>
      </c>
      <c r="E24" s="11">
        <f>LARGE(F24:W24,1)+LARGE(F24:W24,2)+IFERROR(LARGE(F24:W24,3),0)+IFERROR(LARGE(F24:W24,4),0)+IFERROR(LARGE(F24:W24,5),0)+IFERROR(LARGE(F24:W24,6),0)</f>
        <v>98.20215487899344</v>
      </c>
      <c r="F24" s="12"/>
      <c r="G24" s="12" t="str">
        <f>IFERROR(VLOOKUP($A24,'H57 TR200 K'!$AT$2:$AZ$10,7,0),"")</f>
        <v/>
      </c>
      <c r="H24" s="12"/>
      <c r="I24" s="12">
        <f>IFERROR(VLOOKUP($A24,'Liczyrzepa wiosna 200 K'!$M$2:$S$4,7,0),"")</f>
        <v>95.098706603131376</v>
      </c>
      <c r="J24" s="12" t="str">
        <f>IFERROR(VLOOKUP($A24,'XVI RzK K'!$K$3:$Q$5,7,0),"")</f>
        <v/>
      </c>
      <c r="K24" s="12"/>
      <c r="L24" s="12" t="str">
        <f>IFERROR(VLOOKUP($A24,'Tropy K'!$R$3:$X$18,7,0),"")</f>
        <v/>
      </c>
      <c r="M24" s="12" t="str">
        <f>IFERROR(VLOOKUP($A24,'Grassor444 K'!$DE$6:$DK$14,7,0),"")</f>
        <v/>
      </c>
      <c r="N24" s="12" t="str">
        <f>IFERROR(VLOOKUP($A24,'BO K'!$Q$2:$W$12,7,0),"")</f>
        <v/>
      </c>
      <c r="O24" s="12" t="str">
        <f>IFERROR(VLOOKUP($A24,'Dukty K'!$T$2:$Z$6,7,0),"")</f>
        <v/>
      </c>
      <c r="P24" s="12"/>
      <c r="Q24" s="12"/>
      <c r="R24" s="12"/>
      <c r="S24" s="12"/>
      <c r="T24" s="12"/>
      <c r="U24" s="12"/>
      <c r="V24" s="10">
        <f>IFERROR(LARGE(X24:AU24,1),0)+IFERROR(LARGE(X24:AU24,2),0)</f>
        <v>3.103448275862069</v>
      </c>
      <c r="W24" s="10">
        <f>IFERROR(LARGE(X24:AU24,3),0)+IFERROR(LARGE(X24:AU24,4),0)</f>
        <v>0</v>
      </c>
      <c r="X24" s="12"/>
      <c r="Y24" s="12"/>
      <c r="Z24" s="12"/>
      <c r="AA24" s="12" t="str">
        <f>IFERROR(VLOOKUP($A24,'H57 TR100 K'!$AI$2:$AO$24,7,0),"")</f>
        <v/>
      </c>
      <c r="AB24" s="12"/>
      <c r="AC24" s="12" t="str">
        <f>IFERROR(VLOOKUP($A24,'Hawran K'!$AT$3:$AZ$8,7,0),"")</f>
        <v/>
      </c>
      <c r="AD24" s="12" t="str">
        <f>IFERROR(VLOOKUP($A24,'Liczyrzepa wiosna 100 K'!$Q$3:$W$6,7,0),"")</f>
        <v/>
      </c>
      <c r="AE24" s="12" t="str">
        <f>IFERROR(VLOOKUP($A24,'Orientakcja K'!$M$3:$S$17,7,0),"")</f>
        <v/>
      </c>
      <c r="AF24" s="12"/>
      <c r="AG24" s="12">
        <f>IFERROR(VLOOKUP($A24,'Grassor222 K'!$BJ$6:$BP$12,7,0),"")</f>
        <v>3.103448275862069</v>
      </c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23">
        <f>MIN(COUNT(F24:U24)+MIN(COUNT(X24:AU24)/2,2),6)</f>
        <v>1.5</v>
      </c>
    </row>
    <row r="25" spans="1:48" s="13" customFormat="1">
      <c r="A25">
        <v>136</v>
      </c>
      <c r="B25" s="19" t="str">
        <f>VLOOKUP($A25,id!$C:$H,6,0)</f>
        <v>Nowińska Renata</v>
      </c>
      <c r="C25" s="19">
        <f>VLOOKUP($A25,id!$C:$H,4,0)</f>
        <v>0</v>
      </c>
      <c r="D25" s="2">
        <f>IF(E24=E25,D24,ROW(B23))</f>
        <v>23</v>
      </c>
      <c r="E25" s="11">
        <f>LARGE(F25:W25,1)+LARGE(F25:W25,2)+IFERROR(LARGE(F25:W25,3),0)+IFERROR(LARGE(F25:W25,4),0)+IFERROR(LARGE(F25:W25,5),0)+IFERROR(LARGE(F25:W25,6),0)</f>
        <v>95.630857914273776</v>
      </c>
      <c r="F25" s="12">
        <f>IFERROR(VLOOKUP($A25,'Liszkor K'!$K$1:$Q$13,7,0),"")</f>
        <v>65.835065835065848</v>
      </c>
      <c r="G25" s="12" t="str">
        <f>IFERROR(VLOOKUP($A25,'H57 TR200 K'!$AT$2:$AZ$10,7,0),"")</f>
        <v/>
      </c>
      <c r="H25" s="12" t="str">
        <f>IFERROR(VLOOKUP($A25,'Pazur K'!$O$2:$U$10,7,0),"")</f>
        <v/>
      </c>
      <c r="I25" s="12" t="str">
        <f>IFERROR(VLOOKUP($A25,'Liczyrzepa wiosna 200 K'!$M$2:$S$4,7,0),"")</f>
        <v/>
      </c>
      <c r="J25" s="12" t="str">
        <f>IFERROR(VLOOKUP($A25,'XVI RzK K'!$K$3:$Q$5,7,0),"")</f>
        <v/>
      </c>
      <c r="K25" s="12"/>
      <c r="L25" s="12" t="str">
        <f>IFERROR(VLOOKUP($A25,'Tropy K'!$R$3:$X$18,7,0),"")</f>
        <v/>
      </c>
      <c r="M25" s="12" t="str">
        <f>IFERROR(VLOOKUP($A25,'Grassor444 K'!$DE$6:$DK$14,7,0),"")</f>
        <v/>
      </c>
      <c r="N25" s="12" t="str">
        <f>IFERROR(VLOOKUP($A25,'BO K'!$Q$2:$W$12,7,0),"")</f>
        <v/>
      </c>
      <c r="O25" s="12" t="str">
        <f>IFERROR(VLOOKUP($A25,'Dukty K'!$T$2:$Z$6,7,0),"")</f>
        <v/>
      </c>
      <c r="P25" s="12"/>
      <c r="Q25" s="12"/>
      <c r="R25" s="12"/>
      <c r="S25" s="12"/>
      <c r="T25" s="12"/>
      <c r="U25" s="12"/>
      <c r="V25" s="10">
        <f>IFERROR(LARGE(X25:AU25,1),0)+IFERROR(LARGE(X25:AU25,2),0)</f>
        <v>29.795792079207921</v>
      </c>
      <c r="W25" s="10">
        <f>IFERROR(LARGE(X25:AU25,3),0)+IFERROR(LARGE(X25:AU25,4),0)</f>
        <v>0</v>
      </c>
      <c r="X25" s="12"/>
      <c r="Y25" s="12"/>
      <c r="Z25" s="12" t="str">
        <f>IFERROR(VLOOKUP($A25,'Wiosenne 360 K'!$J$3:$P$3,7,0),"")</f>
        <v/>
      </c>
      <c r="AA25" s="12" t="str">
        <f>IFERROR(VLOOKUP($A25,'H57 TR100 K'!$AI$2:$AO$24,7,0),"")</f>
        <v/>
      </c>
      <c r="AB25" s="12"/>
      <c r="AC25" s="12" t="str">
        <f>IFERROR(VLOOKUP($A25,'Hawran K'!$AT$3:$AZ$8,7,0),"")</f>
        <v/>
      </c>
      <c r="AD25" s="12">
        <f>IFERROR(VLOOKUP($A25,'Liczyrzepa wiosna 100 K'!$Q$3:$W$6,7,0),"")</f>
        <v>29.795792079207921</v>
      </c>
      <c r="AE25" s="12" t="str">
        <f>IFERROR(VLOOKUP($A25,'Orientakcja K'!$M$3:$S$17,7,0),"")</f>
        <v/>
      </c>
      <c r="AF25" s="12"/>
      <c r="AG25" s="12" t="str">
        <f>IFERROR(VLOOKUP($A25,'Grassor222 K'!$BJ$6:$BP$12,7,0),"")</f>
        <v/>
      </c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23">
        <f>MIN(COUNT(F25:U25)+MIN(COUNT(X25:AU25)/2,2),6)</f>
        <v>1.5</v>
      </c>
    </row>
    <row r="26" spans="1:48" s="13" customFormat="1">
      <c r="A26">
        <v>548</v>
      </c>
      <c r="B26" s="19" t="str">
        <f>VLOOKUP($A26,id!$C:$H,6,0)</f>
        <v>Kurek Marta</v>
      </c>
      <c r="C26" s="19" t="str">
        <f>VLOOKUP($A26,id!$C:$H,4,0)</f>
        <v>ON-SIGHT</v>
      </c>
      <c r="D26" s="2">
        <f>IF(E25=E26,D25,ROW(B24))</f>
        <v>24</v>
      </c>
      <c r="E26" s="11">
        <f>LARGE(F26:W26,1)+LARGE(F26:W26,2)+IFERROR(LARGE(F26:W26,3),0)+IFERROR(LARGE(F26:W26,4),0)+IFERROR(LARGE(F26:W26,5),0)+IFERROR(LARGE(F26:W26,6),0)</f>
        <v>92.857142857142847</v>
      </c>
      <c r="F26" s="12"/>
      <c r="G26" s="12"/>
      <c r="H26" s="12"/>
      <c r="I26" s="12"/>
      <c r="J26" s="12"/>
      <c r="K26" s="12"/>
      <c r="L26" s="12"/>
      <c r="M26" s="12" t="str">
        <f>IFERROR(VLOOKUP($A26,'Grassor444 K'!$DE$6:$DK$14,7,0),"")</f>
        <v/>
      </c>
      <c r="N26" s="12">
        <f>IFERROR(VLOOKUP($A26,'BO K'!$Q$2:$W$12,7,0),"")</f>
        <v>92.857142857142847</v>
      </c>
      <c r="O26" s="12" t="str">
        <f>IFERROR(VLOOKUP($A26,'Dukty K'!$T$2:$Z$6,7,0),"")</f>
        <v/>
      </c>
      <c r="P26" s="12"/>
      <c r="Q26" s="12"/>
      <c r="R26" s="12"/>
      <c r="S26" s="12"/>
      <c r="T26" s="12"/>
      <c r="U26" s="12"/>
      <c r="V26" s="10">
        <f>IFERROR(LARGE(X26:AU26,1),0)+IFERROR(LARGE(X26:AU26,2),0)</f>
        <v>0</v>
      </c>
      <c r="W26" s="10">
        <f>IFERROR(LARGE(X26:AU26,3),0)+IFERROR(LARGE(X26:AU26,4),0)</f>
        <v>0</v>
      </c>
      <c r="X26" s="12"/>
      <c r="Y26" s="12"/>
      <c r="Z26" s="12"/>
      <c r="AA26" s="12" t="str">
        <f>IFERROR(VLOOKUP($A26,'H57 TR100 K'!$AI$2:$AO$24,7,0),"")</f>
        <v/>
      </c>
      <c r="AB26" s="12"/>
      <c r="AC26" s="12" t="str">
        <f>IFERROR(VLOOKUP($A26,'Hawran K'!$AT$3:$AZ$8,7,0),"")</f>
        <v/>
      </c>
      <c r="AD26" s="12"/>
      <c r="AE26" s="12" t="str">
        <f>IFERROR(VLOOKUP($A26,'Orientakcja K'!$M$3:$S$17,7,0),"")</f>
        <v/>
      </c>
      <c r="AF26" s="12"/>
      <c r="AG26" s="12" t="str">
        <f>IFERROR(VLOOKUP($A26,'Grassor222 K'!$BJ$6:$BP$12,7,0),"")</f>
        <v/>
      </c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23">
        <f>MIN(COUNT(F26:U26)+MIN(COUNT(X26:AU26)/2,2),6)</f>
        <v>1</v>
      </c>
    </row>
    <row r="27" spans="1:48" s="13" customFormat="1">
      <c r="A27">
        <v>534</v>
      </c>
      <c r="B27" s="19" t="str">
        <f>VLOOKUP($A27,id!$C:$H,6,0)</f>
        <v>Witkowska Ania</v>
      </c>
      <c r="C27" s="19" t="str">
        <f>VLOOKUP($A27,id!$C:$H,4,0)</f>
        <v>Klub Królika Stefana</v>
      </c>
      <c r="D27" s="2">
        <f>IF(E26=E27,D26,ROW(B25))</f>
        <v>25</v>
      </c>
      <c r="E27" s="11">
        <f>LARGE(F27:W27,1)+LARGE(F27:W27,2)+IFERROR(LARGE(F27:W27,3),0)+IFERROR(LARGE(F27:W27,4),0)+IFERROR(LARGE(F27:W27,5),0)+IFERROR(LARGE(F27:W27,6),0)</f>
        <v>89.487994971816931</v>
      </c>
      <c r="F27" s="12"/>
      <c r="G27" s="12"/>
      <c r="H27" s="12"/>
      <c r="I27" s="12"/>
      <c r="J27" s="12"/>
      <c r="K27" s="12"/>
      <c r="L27" s="12">
        <f>IFERROR(VLOOKUP($A27,'Tropy K'!$R$3:$X$18,7,0),"")</f>
        <v>89.487994971816931</v>
      </c>
      <c r="M27" s="12" t="str">
        <f>IFERROR(VLOOKUP($A27,'Grassor444 K'!$DE$6:$DK$14,7,0),"")</f>
        <v/>
      </c>
      <c r="N27" s="12" t="str">
        <f>IFERROR(VLOOKUP($A27,'BO K'!$Q$2:$W$12,7,0),"")</f>
        <v/>
      </c>
      <c r="O27" s="12" t="str">
        <f>IFERROR(VLOOKUP($A27,'Dukty K'!$T$2:$Z$6,7,0),"")</f>
        <v/>
      </c>
      <c r="P27" s="12"/>
      <c r="Q27" s="12"/>
      <c r="R27" s="12"/>
      <c r="S27" s="12"/>
      <c r="T27" s="12"/>
      <c r="U27" s="12"/>
      <c r="V27" s="10">
        <f>IFERROR(LARGE(X27:AU27,1),0)+IFERROR(LARGE(X27:AU27,2),0)</f>
        <v>0</v>
      </c>
      <c r="W27" s="10">
        <f>IFERROR(LARGE(X27:AU27,3),0)+IFERROR(LARGE(X27:AU27,4),0)</f>
        <v>0</v>
      </c>
      <c r="X27" s="12"/>
      <c r="Y27" s="12"/>
      <c r="Z27" s="12"/>
      <c r="AA27" s="12" t="str">
        <f>IFERROR(VLOOKUP($A27,'H57 TR100 K'!$AI$2:$AO$24,7,0),"")</f>
        <v/>
      </c>
      <c r="AB27" s="12"/>
      <c r="AC27" s="12" t="str">
        <f>IFERROR(VLOOKUP($A27,'Hawran K'!$AT$3:$AZ$8,7,0),"")</f>
        <v/>
      </c>
      <c r="AD27" s="12"/>
      <c r="AE27" s="12" t="str">
        <f>IFERROR(VLOOKUP($A27,'Orientakcja K'!$M$3:$S$17,7,0),"")</f>
        <v/>
      </c>
      <c r="AF27" s="12"/>
      <c r="AG27" s="12" t="str">
        <f>IFERROR(VLOOKUP($A27,'Grassor222 K'!$BJ$6:$BP$12,7,0),"")</f>
        <v/>
      </c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23">
        <f>MIN(COUNT(F27:U27)+MIN(COUNT(X27:AU27)/2,2),6)</f>
        <v>1</v>
      </c>
    </row>
    <row r="28" spans="1:48" s="13" customFormat="1">
      <c r="A28">
        <v>580</v>
      </c>
      <c r="B28" s="19" t="str">
        <f>VLOOKUP($A28,id!$C:$H,6,0)</f>
        <v>Gordon Diana</v>
      </c>
      <c r="C28" s="19">
        <f>VLOOKUP($A28,id!$C:$H,4,0)</f>
        <v>0</v>
      </c>
      <c r="D28" s="2">
        <f>IF(E27=E28,D27,ROW(B26))</f>
        <v>26</v>
      </c>
      <c r="E28" s="11">
        <f>LARGE(F28:W28,1)+LARGE(F28:W28,2)+IFERROR(LARGE(F28:W28,3),0)+IFERROR(LARGE(F28:W28,4),0)+IFERROR(LARGE(F28:W28,5),0)+IFERROR(LARGE(F28:W28,6),0)</f>
        <v>83.004631070616853</v>
      </c>
      <c r="F28" s="12"/>
      <c r="G28" s="12"/>
      <c r="H28" s="12"/>
      <c r="I28" s="12"/>
      <c r="J28" s="12"/>
      <c r="K28" s="12"/>
      <c r="L28" s="12"/>
      <c r="M28" s="12" t="str">
        <f>IFERROR(VLOOKUP($A28,'Grassor444 K'!$DE$6:$DK$14,7,0),"")</f>
        <v/>
      </c>
      <c r="N28" s="12" t="str">
        <f>IFERROR(VLOOKUP($A28,'BO K'!$Q$2:$W$12,7,0),"")</f>
        <v/>
      </c>
      <c r="O28" s="12">
        <f>IFERROR(VLOOKUP($A28,'Dukty K'!$T$2:$Z$6,7,0),"")</f>
        <v>83.004631070616853</v>
      </c>
      <c r="P28" s="12"/>
      <c r="Q28" s="12"/>
      <c r="R28" s="12"/>
      <c r="S28" s="12"/>
      <c r="T28" s="12"/>
      <c r="U28" s="12"/>
      <c r="V28" s="10">
        <f>IFERROR(LARGE(X28:AU28,1),0)+IFERROR(LARGE(X28:AU28,2),0)</f>
        <v>0</v>
      </c>
      <c r="W28" s="10">
        <f>IFERROR(LARGE(X28:AU28,3),0)+IFERROR(LARGE(X28:AU28,4),0)</f>
        <v>0</v>
      </c>
      <c r="X28" s="12"/>
      <c r="Y28" s="12"/>
      <c r="Z28" s="12"/>
      <c r="AA28" s="12" t="str">
        <f>IFERROR(VLOOKUP($A28,'H57 TR100 K'!$AI$2:$AO$24,7,0),"")</f>
        <v/>
      </c>
      <c r="AB28" s="12"/>
      <c r="AC28" s="12" t="str">
        <f>IFERROR(VLOOKUP($A28,'Hawran K'!$AT$3:$AZ$8,7,0),"")</f>
        <v/>
      </c>
      <c r="AD28" s="12"/>
      <c r="AE28" s="12" t="str">
        <f>IFERROR(VLOOKUP($A28,'Orientakcja K'!$M$3:$S$17,7,0),"")</f>
        <v/>
      </c>
      <c r="AF28" s="12"/>
      <c r="AG28" s="12" t="str">
        <f>IFERROR(VLOOKUP($A28,'Grassor222 K'!$BJ$6:$BP$12,7,0),"")</f>
        <v/>
      </c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23">
        <f>MIN(COUNT(F28:U28)+MIN(COUNT(X28:AU28)/2,2),6)</f>
        <v>1</v>
      </c>
    </row>
    <row r="29" spans="1:48" s="13" customFormat="1">
      <c r="A29" s="13">
        <v>216</v>
      </c>
      <c r="B29" s="19" t="str">
        <f>VLOOKUP($A29,id!$C:$H,6,0)</f>
        <v>Worotyńska Kamilla</v>
      </c>
      <c r="C29" s="19">
        <f>VLOOKUP($A29,id!$C:$H,4,0)</f>
        <v>0</v>
      </c>
      <c r="D29" s="2">
        <f>IF(E28=E29,D28,ROW(B27))</f>
        <v>27</v>
      </c>
      <c r="E29" s="11">
        <f>LARGE(F29:W29,1)+LARGE(F29:W29,2)+IFERROR(LARGE(F29:W29,3),0)+IFERROR(LARGE(F29:W29,4),0)+IFERROR(LARGE(F29:W29,5),0)+IFERROR(LARGE(F29:W29,6),0)</f>
        <v>82.533911779100123</v>
      </c>
      <c r="F29" s="12"/>
      <c r="G29" s="12" t="str">
        <f>IFERROR(VLOOKUP($A29,'H57 TR200 K'!$AT$2:$AZ$10,7,0),"")</f>
        <v/>
      </c>
      <c r="H29" s="12"/>
      <c r="I29" s="12"/>
      <c r="J29" s="12">
        <f>IFERROR(VLOOKUP($A29,'XVI RzK K'!$K$3:$Q$5,7,0),"")</f>
        <v>68.363589379158867</v>
      </c>
      <c r="K29" s="12"/>
      <c r="L29" s="12" t="str">
        <f>IFERROR(VLOOKUP($A29,'Tropy K'!$R$3:$X$18,7,0),"")</f>
        <v/>
      </c>
      <c r="M29" s="12" t="str">
        <f>IFERROR(VLOOKUP($A29,'Grassor444 K'!$DE$6:$DK$14,7,0),"")</f>
        <v/>
      </c>
      <c r="N29" s="12" t="str">
        <f>IFERROR(VLOOKUP($A29,'BO K'!$Q$2:$W$12,7,0),"")</f>
        <v/>
      </c>
      <c r="O29" s="12" t="str">
        <f>IFERROR(VLOOKUP($A29,'Dukty K'!$T$2:$Z$6,7,0),"")</f>
        <v/>
      </c>
      <c r="P29" s="12"/>
      <c r="Q29" s="12"/>
      <c r="R29" s="12"/>
      <c r="S29" s="12"/>
      <c r="T29" s="12"/>
      <c r="U29" s="12"/>
      <c r="V29" s="10">
        <f>IFERROR(LARGE(X29:AU29,1),0)+IFERROR(LARGE(X29:AU29,2),0)</f>
        <v>14.170322399941263</v>
      </c>
      <c r="W29" s="10">
        <f>IFERROR(LARGE(X29:AU29,3),0)+IFERROR(LARGE(X29:AU29,4),0)</f>
        <v>0</v>
      </c>
      <c r="X29" s="12"/>
      <c r="Y29" s="12"/>
      <c r="Z29" s="12"/>
      <c r="AA29" s="12">
        <f>IFERROR(VLOOKUP($A29,'H57 TR100 K'!$AI$2:$AO$24,7,0),"")</f>
        <v>14.170322399941263</v>
      </c>
      <c r="AB29" s="12"/>
      <c r="AC29" s="12" t="str">
        <f>IFERROR(VLOOKUP($A29,'Hawran K'!$AT$3:$AZ$8,7,0),"")</f>
        <v/>
      </c>
      <c r="AD29" s="12"/>
      <c r="AE29" s="12" t="str">
        <f>IFERROR(VLOOKUP($A29,'Orientakcja K'!$M$3:$S$17,7,0),"")</f>
        <v/>
      </c>
      <c r="AF29" s="12"/>
      <c r="AG29" s="12" t="str">
        <f>IFERROR(VLOOKUP($A29,'Grassor222 K'!$BJ$6:$BP$12,7,0),"")</f>
        <v/>
      </c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23">
        <f>MIN(COUNT(F29:U29)+MIN(COUNT(X29:AU29)/2,2),6)</f>
        <v>1.5</v>
      </c>
    </row>
    <row r="30" spans="1:48" s="13" customFormat="1">
      <c r="A30" s="13">
        <v>159</v>
      </c>
      <c r="B30" s="19" t="str">
        <f>VLOOKUP($A30,id!$C:$H,6,0)</f>
        <v>Tomaszczyk-Tiszbein Alicja</v>
      </c>
      <c r="C30" s="19">
        <f>VLOOKUP($A30,id!$C:$H,4,0)</f>
        <v>0</v>
      </c>
      <c r="D30" s="2">
        <f>IF(E29=E30,D29,ROW(B28))</f>
        <v>28</v>
      </c>
      <c r="E30" s="11">
        <f>LARGE(F30:W30,1)+LARGE(F30:W30,2)+IFERROR(LARGE(F30:W30,3),0)+IFERROR(LARGE(F30:W30,4),0)+IFERROR(LARGE(F30:W30,5),0)+IFERROR(LARGE(F30:W30,6),0)</f>
        <v>76.228742819954249</v>
      </c>
      <c r="F30" s="12"/>
      <c r="G30" s="12"/>
      <c r="H30" s="12"/>
      <c r="I30" s="12"/>
      <c r="J30" s="12"/>
      <c r="K30" s="12"/>
      <c r="L30" s="12"/>
      <c r="M30" s="12" t="str">
        <f>IFERROR(VLOOKUP($A30,'Grassor444 K'!$DE$6:$DK$14,7,0),"")</f>
        <v/>
      </c>
      <c r="N30" s="12" t="str">
        <f>IFERROR(VLOOKUP($A30,'BO K'!$Q$2:$W$12,7,0),"")</f>
        <v/>
      </c>
      <c r="O30" s="12">
        <f>IFERROR(VLOOKUP($A30,'Dukty K'!$T$2:$Z$6,7,0),"")</f>
        <v>76.228742819954249</v>
      </c>
      <c r="P30" s="12"/>
      <c r="Q30" s="12"/>
      <c r="R30" s="12"/>
      <c r="S30" s="12"/>
      <c r="T30" s="12"/>
      <c r="U30" s="12"/>
      <c r="V30" s="10">
        <f>IFERROR(LARGE(X30:AU30,1),0)+IFERROR(LARGE(X30:AU30,2),0)</f>
        <v>0</v>
      </c>
      <c r="W30" s="10">
        <f>IFERROR(LARGE(X30:AU30,3),0)+IFERROR(LARGE(X30:AU30,4),0)</f>
        <v>0</v>
      </c>
      <c r="X30" s="12"/>
      <c r="Y30" s="12"/>
      <c r="Z30" s="12"/>
      <c r="AA30" s="12" t="str">
        <f>IFERROR(VLOOKUP($A30,'H57 TR100 K'!$AI$2:$AO$24,7,0),"")</f>
        <v/>
      </c>
      <c r="AB30" s="12"/>
      <c r="AC30" s="12" t="str">
        <f>IFERROR(VLOOKUP($A30,'Hawran K'!$AT$3:$AZ$8,7,0),"")</f>
        <v/>
      </c>
      <c r="AD30" s="12"/>
      <c r="AE30" s="12" t="str">
        <f>IFERROR(VLOOKUP($A30,'Orientakcja K'!$M$3:$S$17,7,0),"")</f>
        <v/>
      </c>
      <c r="AF30" s="12"/>
      <c r="AG30" s="12" t="str">
        <f>IFERROR(VLOOKUP($A30,'Grassor222 K'!$BJ$6:$BP$12,7,0),"")</f>
        <v/>
      </c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23">
        <f>MIN(COUNT(F30:U30)+MIN(COUNT(X30:AU30)/2,2),6)</f>
        <v>1</v>
      </c>
    </row>
    <row r="31" spans="1:48" s="13" customFormat="1">
      <c r="A31" s="13">
        <v>110</v>
      </c>
      <c r="B31" s="19" t="str">
        <f>VLOOKUP($A31,id!$C:$H,6,0)</f>
        <v>Błędowska Aleksandra</v>
      </c>
      <c r="C31" s="19">
        <f>VLOOKUP($A31,id!$C:$H,4,0)</f>
        <v>0</v>
      </c>
      <c r="D31" s="2">
        <f>IF(E30=E31,D30,ROW(B29))</f>
        <v>29</v>
      </c>
      <c r="E31" s="11">
        <f>LARGE(F31:W31,1)+LARGE(F31:W31,2)+IFERROR(LARGE(F31:W31,3),0)+IFERROR(LARGE(F31:W31,4),0)+IFERROR(LARGE(F31:W31,5),0)+IFERROR(LARGE(F31:W31,6),0)</f>
        <v>74.495908825248392</v>
      </c>
      <c r="F31" s="12" t="str">
        <f>IFERROR(VLOOKUP($A31,'Liszkor K'!$K$1:$Q$13,7,0),"")</f>
        <v/>
      </c>
      <c r="G31" s="12" t="str">
        <f>IFERROR(VLOOKUP($A31,'H57 TR200 K'!$AT$2:$AZ$10,7,0),"")</f>
        <v/>
      </c>
      <c r="H31" s="12">
        <f>IFERROR(VLOOKUP($A31,'Pazur K'!$O$2:$U$10,7,0),"")</f>
        <v>36.995908825248399</v>
      </c>
      <c r="I31" s="12" t="str">
        <f>IFERROR(VLOOKUP($A31,'Liczyrzepa wiosna 200 K'!$M$2:$S$4,7,0),"")</f>
        <v/>
      </c>
      <c r="J31" s="12" t="str">
        <f>IFERROR(VLOOKUP($A31,'XVI RzK K'!$K$3:$Q$5,7,0),"")</f>
        <v/>
      </c>
      <c r="K31" s="12"/>
      <c r="L31" s="12" t="str">
        <f>IFERROR(VLOOKUP($A31,'Tropy K'!$R$3:$X$18,7,0),"")</f>
        <v/>
      </c>
      <c r="M31" s="12" t="str">
        <f>IFERROR(VLOOKUP($A31,'Grassor444 K'!$DE$6:$DK$14,7,0),"")</f>
        <v/>
      </c>
      <c r="N31" s="12" t="str">
        <f>IFERROR(VLOOKUP($A31,'BO K'!$Q$2:$W$12,7,0),"")</f>
        <v/>
      </c>
      <c r="O31" s="12" t="str">
        <f>IFERROR(VLOOKUP($A31,'Dukty K'!$T$2:$Z$6,7,0),"")</f>
        <v/>
      </c>
      <c r="P31" s="12"/>
      <c r="Q31" s="12"/>
      <c r="R31" s="12"/>
      <c r="S31" s="12"/>
      <c r="T31" s="12"/>
      <c r="U31" s="12"/>
      <c r="V31" s="10">
        <f>IFERROR(LARGE(X31:AU31,1),0)+IFERROR(LARGE(X31:AU31,2),0)</f>
        <v>37.5</v>
      </c>
      <c r="W31" s="10">
        <f>IFERROR(LARGE(X31:AU31,3),0)+IFERROR(LARGE(X31:AU31,4),0)</f>
        <v>0</v>
      </c>
      <c r="X31" s="12"/>
      <c r="Y31" s="12">
        <f>IFERROR(VLOOKUP($A31,'XV Szago K'!$I$2:$O$9,7,0),"")</f>
        <v>37.5</v>
      </c>
      <c r="Z31" s="12" t="str">
        <f>IFERROR(VLOOKUP($A31,'Wiosenne 360 K'!$J$3:$P$3,7,0),"")</f>
        <v/>
      </c>
      <c r="AA31" s="12" t="str">
        <f>IFERROR(VLOOKUP($A31,'H57 TR100 K'!$AI$2:$AO$24,7,0),"")</f>
        <v/>
      </c>
      <c r="AB31" s="12"/>
      <c r="AC31" s="12" t="str">
        <f>IFERROR(VLOOKUP($A31,'Hawran K'!$AT$3:$AZ$8,7,0),"")</f>
        <v/>
      </c>
      <c r="AD31" s="12" t="str">
        <f>IFERROR(VLOOKUP($A31,'Liczyrzepa wiosna 100 K'!$Q$3:$W$6,7,0),"")</f>
        <v/>
      </c>
      <c r="AE31" s="12" t="str">
        <f>IFERROR(VLOOKUP($A31,'Orientakcja K'!$M$3:$S$17,7,0),"")</f>
        <v/>
      </c>
      <c r="AF31" s="12"/>
      <c r="AG31" s="12" t="str">
        <f>IFERROR(VLOOKUP($A31,'Grassor222 K'!$BJ$6:$BP$12,7,0),"")</f>
        <v/>
      </c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23">
        <f>MIN(COUNT(F31:U31)+MIN(COUNT(X31:AU31)/2,2),6)</f>
        <v>1.5</v>
      </c>
    </row>
    <row r="32" spans="1:48" s="13" customFormat="1">
      <c r="A32">
        <v>134</v>
      </c>
      <c r="B32" s="19" t="str">
        <f>VLOOKUP($A32,id!$C:$H,6,0)</f>
        <v>Pokora Katarzyna</v>
      </c>
      <c r="C32" s="19">
        <f>VLOOKUP($A32,id!$C:$H,4,0)</f>
        <v>0</v>
      </c>
      <c r="D32" s="2">
        <f>IF(E31=E32,D31,ROW(B30))</f>
        <v>30</v>
      </c>
      <c r="E32" s="11">
        <f>LARGE(F32:W32,1)+LARGE(F32:W32,2)+IFERROR(LARGE(F32:W32,3),0)+IFERROR(LARGE(F32:W32,4),0)+IFERROR(LARGE(F32:W32,5),0)+IFERROR(LARGE(F32:W32,6),0)</f>
        <v>72.072072072072089</v>
      </c>
      <c r="F32" s="12">
        <f>IFERROR(VLOOKUP($A32,'Liszkor K'!$K$1:$Q$13,7,0),"")</f>
        <v>72.072072072072089</v>
      </c>
      <c r="G32" s="12" t="str">
        <f>IFERROR(VLOOKUP($A32,'H57 TR200 K'!$AT$2:$AZ$10,7,0),"")</f>
        <v/>
      </c>
      <c r="H32" s="12" t="str">
        <f>IFERROR(VLOOKUP($A32,'Pazur K'!$O$2:$U$10,7,0),"")</f>
        <v/>
      </c>
      <c r="I32" s="12" t="str">
        <f>IFERROR(VLOOKUP($A32,'Liczyrzepa wiosna 200 K'!$M$2:$S$4,7,0),"")</f>
        <v/>
      </c>
      <c r="J32" s="12" t="str">
        <f>IFERROR(VLOOKUP($A32,'XVI RzK K'!$K$3:$Q$5,7,0),"")</f>
        <v/>
      </c>
      <c r="K32" s="12"/>
      <c r="L32" s="12" t="str">
        <f>IFERROR(VLOOKUP($A32,'Tropy K'!$R$3:$X$18,7,0),"")</f>
        <v/>
      </c>
      <c r="M32" s="12" t="str">
        <f>IFERROR(VLOOKUP($A32,'Grassor444 K'!$DE$6:$DK$14,7,0),"")</f>
        <v/>
      </c>
      <c r="N32" s="12" t="str">
        <f>IFERROR(VLOOKUP($A32,'BO K'!$Q$2:$W$12,7,0),"")</f>
        <v/>
      </c>
      <c r="O32" s="12" t="str">
        <f>IFERROR(VLOOKUP($A32,'Dukty K'!$T$2:$Z$6,7,0),"")</f>
        <v/>
      </c>
      <c r="P32" s="12"/>
      <c r="Q32" s="12"/>
      <c r="R32" s="12"/>
      <c r="S32" s="12"/>
      <c r="T32" s="12"/>
      <c r="U32" s="12"/>
      <c r="V32" s="10">
        <f>IFERROR(LARGE(X32:AU32,1),0)+IFERROR(LARGE(X32:AU32,2),0)</f>
        <v>0</v>
      </c>
      <c r="W32" s="10">
        <f>IFERROR(LARGE(X32:AU32,3),0)+IFERROR(LARGE(X32:AU32,4),0)</f>
        <v>0</v>
      </c>
      <c r="X32" s="12"/>
      <c r="Y32" s="12"/>
      <c r="Z32" s="12" t="str">
        <f>IFERROR(VLOOKUP($A32,'Wiosenne 360 K'!$J$3:$P$3,7,0),"")</f>
        <v/>
      </c>
      <c r="AA32" s="12" t="str">
        <f>IFERROR(VLOOKUP($A32,'H57 TR100 K'!$AI$2:$AO$24,7,0),"")</f>
        <v/>
      </c>
      <c r="AB32" s="12"/>
      <c r="AC32" s="12" t="str">
        <f>IFERROR(VLOOKUP($A32,'Hawran K'!$AT$3:$AZ$8,7,0),"")</f>
        <v/>
      </c>
      <c r="AD32" s="12" t="str">
        <f>IFERROR(VLOOKUP($A32,'Liczyrzepa wiosna 100 K'!$Q$3:$W$6,7,0),"")</f>
        <v/>
      </c>
      <c r="AE32" s="12" t="str">
        <f>IFERROR(VLOOKUP($A32,'Orientakcja K'!$M$3:$S$17,7,0),"")</f>
        <v/>
      </c>
      <c r="AF32" s="12"/>
      <c r="AG32" s="12" t="str">
        <f>IFERROR(VLOOKUP($A32,'Grassor222 K'!$BJ$6:$BP$12,7,0),"")</f>
        <v/>
      </c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23">
        <f>MIN(COUNT(F32:U32)+MIN(COUNT(X32:AU32)/2,2),6)</f>
        <v>1</v>
      </c>
    </row>
    <row r="33" spans="1:48" s="13" customFormat="1">
      <c r="A33">
        <v>549</v>
      </c>
      <c r="B33" s="19" t="str">
        <f>VLOOKUP($A33,id!$C:$H,6,0)</f>
        <v>Malawska Kamila</v>
      </c>
      <c r="C33" s="19" t="str">
        <f>VLOOKUP($A33,id!$C:$H,4,0)</f>
        <v>Velocilamy</v>
      </c>
      <c r="D33" s="2">
        <f>IF(E32=E33,D32,ROW(B31))</f>
        <v>31</v>
      </c>
      <c r="E33" s="11">
        <f>LARGE(F33:W33,1)+LARGE(F33:W33,2)+IFERROR(LARGE(F33:W33,3),0)+IFERROR(LARGE(F33:W33,4),0)+IFERROR(LARGE(F33:W33,5),0)+IFERROR(LARGE(F33:W33,6),0)</f>
        <v>67.734517672687758</v>
      </c>
      <c r="F33" s="12"/>
      <c r="G33" s="12"/>
      <c r="H33" s="12"/>
      <c r="I33" s="12"/>
      <c r="J33" s="12"/>
      <c r="K33" s="12"/>
      <c r="L33" s="12"/>
      <c r="M33" s="12" t="str">
        <f>IFERROR(VLOOKUP($A33,'Grassor444 K'!$DE$6:$DK$14,7,0),"")</f>
        <v/>
      </c>
      <c r="N33" s="12">
        <f>IFERROR(VLOOKUP($A33,'BO K'!$Q$2:$W$12,7,0),"")</f>
        <v>67.734517672687758</v>
      </c>
      <c r="O33" s="12" t="str">
        <f>IFERROR(VLOOKUP($A33,'Dukty K'!$T$2:$Z$6,7,0),"")</f>
        <v/>
      </c>
      <c r="P33" s="12"/>
      <c r="Q33" s="12"/>
      <c r="R33" s="12"/>
      <c r="S33" s="12"/>
      <c r="T33" s="12"/>
      <c r="U33" s="12"/>
      <c r="V33" s="10">
        <f>IFERROR(LARGE(X33:AU33,1),0)+IFERROR(LARGE(X33:AU33,2),0)</f>
        <v>0</v>
      </c>
      <c r="W33" s="10">
        <f>IFERROR(LARGE(X33:AU33,3),0)+IFERROR(LARGE(X33:AU33,4),0)</f>
        <v>0</v>
      </c>
      <c r="X33" s="12"/>
      <c r="Y33" s="12"/>
      <c r="Z33" s="12"/>
      <c r="AA33" s="12" t="str">
        <f>IFERROR(VLOOKUP($A33,'H57 TR100 K'!$AI$2:$AO$24,7,0),"")</f>
        <v/>
      </c>
      <c r="AB33" s="12"/>
      <c r="AC33" s="12" t="str">
        <f>IFERROR(VLOOKUP($A33,'Hawran K'!$AT$3:$AZ$8,7,0),"")</f>
        <v/>
      </c>
      <c r="AD33" s="12"/>
      <c r="AE33" s="12" t="str">
        <f>IFERROR(VLOOKUP($A33,'Orientakcja K'!$M$3:$S$17,7,0),"")</f>
        <v/>
      </c>
      <c r="AF33" s="12"/>
      <c r="AG33" s="12" t="str">
        <f>IFERROR(VLOOKUP($A33,'Grassor222 K'!$BJ$6:$BP$12,7,0),"")</f>
        <v/>
      </c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23">
        <f>MIN(COUNT(F33:U33)+MIN(COUNT(X33:AU33)/2,2),6)</f>
        <v>1</v>
      </c>
    </row>
    <row r="34" spans="1:48" s="13" customFormat="1">
      <c r="A34">
        <v>544</v>
      </c>
      <c r="B34" s="19" t="str">
        <f>VLOOKUP($A34,id!$C:$H,6,0)</f>
        <v>Konieczna Krystyna</v>
      </c>
      <c r="C34" s="19">
        <f>VLOOKUP($A34,id!$C:$H,4,0)</f>
        <v>0</v>
      </c>
      <c r="D34" s="2">
        <f>IF(E33=E34,D33,ROW(B32))</f>
        <v>32</v>
      </c>
      <c r="E34" s="11">
        <f>LARGE(F34:W34,1)+LARGE(F34:W34,2)+IFERROR(LARGE(F34:W34,3),0)+IFERROR(LARGE(F34:W34,4),0)+IFERROR(LARGE(F34:W34,5),0)+IFERROR(LARGE(F34:W34,6),0)</f>
        <v>64.367816091954026</v>
      </c>
      <c r="F34" s="12"/>
      <c r="G34" s="12"/>
      <c r="H34" s="12"/>
      <c r="I34" s="12"/>
      <c r="J34" s="12"/>
      <c r="K34" s="12"/>
      <c r="L34" s="12"/>
      <c r="M34" s="12">
        <f>IFERROR(VLOOKUP($A34,'Grassor444 K'!$DE$6:$DK$14,7,0),"")</f>
        <v>64.367816091954026</v>
      </c>
      <c r="N34" s="12" t="str">
        <f>IFERROR(VLOOKUP($A34,'BO K'!$Q$2:$W$12,7,0),"")</f>
        <v/>
      </c>
      <c r="O34" s="12" t="str">
        <f>IFERROR(VLOOKUP($A34,'Dukty K'!$T$2:$Z$6,7,0),"")</f>
        <v/>
      </c>
      <c r="P34" s="12"/>
      <c r="Q34" s="12"/>
      <c r="R34" s="12"/>
      <c r="S34" s="12"/>
      <c r="T34" s="12"/>
      <c r="U34" s="12"/>
      <c r="V34" s="10">
        <f>IFERROR(LARGE(X34:AU34,1),0)+IFERROR(LARGE(X34:AU34,2),0)</f>
        <v>0</v>
      </c>
      <c r="W34" s="10">
        <f>IFERROR(LARGE(X34:AU34,3),0)+IFERROR(LARGE(X34:AU34,4),0)</f>
        <v>0</v>
      </c>
      <c r="X34" s="12"/>
      <c r="Y34" s="12"/>
      <c r="Z34" s="12"/>
      <c r="AA34" s="12" t="str">
        <f>IFERROR(VLOOKUP($A34,'H57 TR100 K'!$AI$2:$AO$24,7,0),"")</f>
        <v/>
      </c>
      <c r="AB34" s="12"/>
      <c r="AC34" s="12" t="str">
        <f>IFERROR(VLOOKUP($A34,'Hawran K'!$AT$3:$AZ$8,7,0),"")</f>
        <v/>
      </c>
      <c r="AD34" s="12"/>
      <c r="AE34" s="12" t="str">
        <f>IFERROR(VLOOKUP($A34,'Orientakcja K'!$M$3:$S$17,7,0),"")</f>
        <v/>
      </c>
      <c r="AF34" s="12"/>
      <c r="AG34" s="12" t="str">
        <f>IFERROR(VLOOKUP($A34,'Grassor222 K'!$BJ$6:$BP$12,7,0),"")</f>
        <v/>
      </c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23">
        <f>MIN(COUNT(F34:U34)+MIN(COUNT(X34:AU34)/2,2),6)</f>
        <v>1</v>
      </c>
    </row>
    <row r="35" spans="1:48" s="13" customFormat="1">
      <c r="A35">
        <v>332</v>
      </c>
      <c r="B35" s="19" t="str">
        <f>VLOOKUP($A35,id!$C:$H,6,0)</f>
        <v>Dunowska Ilona</v>
      </c>
      <c r="C35" s="19" t="str">
        <f>VLOOKUP($A35,id!$C:$H,4,0)</f>
        <v>MTB4FUN</v>
      </c>
      <c r="D35" s="2">
        <f>IF(E34=E35,D34,ROW(B33))</f>
        <v>33</v>
      </c>
      <c r="E35" s="11">
        <f>LARGE(F35:W35,1)+LARGE(F35:W35,2)+IFERROR(LARGE(F35:W35,3),0)+IFERROR(LARGE(F35:W35,4),0)+IFERROR(LARGE(F35:W35,5),0)+IFERROR(LARGE(F35:W35,6),0)</f>
        <v>63.461538461538467</v>
      </c>
      <c r="F35" s="12"/>
      <c r="G35" s="12">
        <f>IFERROR(VLOOKUP($A35,'H57 TR200 K'!$AT$2:$AZ$10,7,0),"")</f>
        <v>63.461538461538467</v>
      </c>
      <c r="H35" s="12"/>
      <c r="I35" s="12"/>
      <c r="J35" s="12"/>
      <c r="K35" s="12"/>
      <c r="L35" s="12" t="str">
        <f>IFERROR(VLOOKUP($A35,'Tropy K'!$R$3:$X$18,7,0),"")</f>
        <v/>
      </c>
      <c r="M35" s="12" t="str">
        <f>IFERROR(VLOOKUP($A35,'Grassor444 K'!$DE$6:$DK$14,7,0),"")</f>
        <v/>
      </c>
      <c r="N35" s="12" t="str">
        <f>IFERROR(VLOOKUP($A35,'BO K'!$Q$2:$W$12,7,0),"")</f>
        <v/>
      </c>
      <c r="O35" s="12" t="str">
        <f>IFERROR(VLOOKUP($A35,'Dukty K'!$T$2:$Z$6,7,0),"")</f>
        <v/>
      </c>
      <c r="P35" s="12"/>
      <c r="Q35" s="12"/>
      <c r="R35" s="12"/>
      <c r="S35" s="12"/>
      <c r="T35" s="12"/>
      <c r="U35" s="12"/>
      <c r="V35" s="10">
        <f>IFERROR(LARGE(X35:AU35,1),0)+IFERROR(LARGE(X35:AU35,2),0)</f>
        <v>0</v>
      </c>
      <c r="W35" s="10">
        <f>IFERROR(LARGE(X35:AU35,3),0)+IFERROR(LARGE(X35:AU35,4),0)</f>
        <v>0</v>
      </c>
      <c r="X35" s="12"/>
      <c r="Y35" s="12"/>
      <c r="Z35" s="12"/>
      <c r="AA35" s="12" t="str">
        <f>IFERROR(VLOOKUP($A35,'H57 TR100 K'!$AI$2:$AO$24,7,0),"")</f>
        <v/>
      </c>
      <c r="AB35" s="12"/>
      <c r="AC35" s="12" t="str">
        <f>IFERROR(VLOOKUP($A35,'Hawran K'!$AT$3:$AZ$8,7,0),"")</f>
        <v/>
      </c>
      <c r="AD35" s="12"/>
      <c r="AE35" s="12" t="str">
        <f>IFERROR(VLOOKUP($A35,'Orientakcja K'!$M$3:$S$17,7,0),"")</f>
        <v/>
      </c>
      <c r="AF35" s="12"/>
      <c r="AG35" s="12" t="str">
        <f>IFERROR(VLOOKUP($A35,'Grassor222 K'!$BJ$6:$BP$12,7,0),"")</f>
        <v/>
      </c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23">
        <f>MIN(COUNT(F35:U35)+MIN(COUNT(X35:AU35)/2,2),6)</f>
        <v>1</v>
      </c>
    </row>
    <row r="36" spans="1:48" s="13" customFormat="1">
      <c r="A36">
        <v>535</v>
      </c>
      <c r="B36" s="19" t="str">
        <f>VLOOKUP($A36,id!$C:$H,6,0)</f>
        <v>Brzezińska Arletta</v>
      </c>
      <c r="C36" s="19" t="str">
        <f>VLOOKUP($A36,id!$C:$H,4,0)</f>
        <v>Rącze Pomrowy</v>
      </c>
      <c r="D36" s="2">
        <f>IF(E35=E36,D35,ROW(B34))</f>
        <v>34</v>
      </c>
      <c r="E36" s="11">
        <f>LARGE(F36:W36,1)+LARGE(F36:W36,2)+IFERROR(LARGE(F36:W36,3),0)+IFERROR(LARGE(F36:W36,4),0)+IFERROR(LARGE(F36:W36,5),0)+IFERROR(LARGE(F36:W36,6),0)</f>
        <v>61.92868849824854</v>
      </c>
      <c r="F36" s="12"/>
      <c r="G36" s="12"/>
      <c r="H36" s="12"/>
      <c r="I36" s="12"/>
      <c r="J36" s="12"/>
      <c r="K36" s="12"/>
      <c r="L36" s="12">
        <f>IFERROR(VLOOKUP($A36,'Tropy K'!$R$3:$X$18,7,0),"")</f>
        <v>61.92868849824854</v>
      </c>
      <c r="M36" s="12" t="str">
        <f>IFERROR(VLOOKUP($A36,'Grassor444 K'!$DE$6:$DK$14,7,0),"")</f>
        <v/>
      </c>
      <c r="N36" s="12" t="str">
        <f>IFERROR(VLOOKUP($A36,'BO K'!$Q$2:$W$12,7,0),"")</f>
        <v/>
      </c>
      <c r="O36" s="12" t="str">
        <f>IFERROR(VLOOKUP($A36,'Dukty K'!$T$2:$Z$6,7,0),"")</f>
        <v/>
      </c>
      <c r="P36" s="12"/>
      <c r="Q36" s="12"/>
      <c r="R36" s="12"/>
      <c r="S36" s="12"/>
      <c r="T36" s="12"/>
      <c r="U36" s="12"/>
      <c r="V36" s="10">
        <f>IFERROR(LARGE(X36:AU36,1),0)+IFERROR(LARGE(X36:AU36,2),0)</f>
        <v>0</v>
      </c>
      <c r="W36" s="10">
        <f>IFERROR(LARGE(X36:AU36,3),0)+IFERROR(LARGE(X36:AU36,4),0)</f>
        <v>0</v>
      </c>
      <c r="X36" s="12"/>
      <c r="Y36" s="12"/>
      <c r="Z36" s="12"/>
      <c r="AA36" s="12" t="str">
        <f>IFERROR(VLOOKUP($A36,'H57 TR100 K'!$AI$2:$AO$24,7,0),"")</f>
        <v/>
      </c>
      <c r="AB36" s="12"/>
      <c r="AC36" s="12" t="str">
        <f>IFERROR(VLOOKUP($A36,'Hawran K'!$AT$3:$AZ$8,7,0),"")</f>
        <v/>
      </c>
      <c r="AD36" s="12"/>
      <c r="AE36" s="12" t="str">
        <f>IFERROR(VLOOKUP($A36,'Orientakcja K'!$M$3:$S$17,7,0),"")</f>
        <v/>
      </c>
      <c r="AF36" s="12"/>
      <c r="AG36" s="12" t="str">
        <f>IFERROR(VLOOKUP($A36,'Grassor222 K'!$BJ$6:$BP$12,7,0),"")</f>
        <v/>
      </c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23">
        <f>MIN(COUNT(F36:U36)+MIN(COUNT(X36:AU36)/2,2),6)</f>
        <v>1</v>
      </c>
    </row>
    <row r="37" spans="1:48">
      <c r="A37">
        <v>536</v>
      </c>
      <c r="B37" s="19" t="str">
        <f>VLOOKUP($A37,id!$C:$H,6,0)</f>
        <v>Katner Jolanta</v>
      </c>
      <c r="C37" s="19" t="str">
        <f>VLOOKUP($A37,id!$C:$H,4,0)</f>
        <v>Rącze Pomrowy</v>
      </c>
      <c r="D37" s="2">
        <f>IF(E36=E37,D36,ROW(B35))</f>
        <v>34</v>
      </c>
      <c r="E37" s="11">
        <f>LARGE(F37:W37,1)+LARGE(F37:W37,2)+IFERROR(LARGE(F37:W37,3),0)+IFERROR(LARGE(F37:W37,4),0)+IFERROR(LARGE(F37:W37,5),0)+IFERROR(LARGE(F37:W37,6),0)</f>
        <v>61.92868849824854</v>
      </c>
      <c r="F37" s="12"/>
      <c r="G37" s="12"/>
      <c r="H37" s="12"/>
      <c r="I37" s="12"/>
      <c r="J37" s="12"/>
      <c r="K37" s="12"/>
      <c r="L37" s="12">
        <f>IFERROR(VLOOKUP($A37,'Tropy K'!$R$3:$X$18,7,0),"")</f>
        <v>61.92868849824854</v>
      </c>
      <c r="M37" s="12" t="str">
        <f>IFERROR(VLOOKUP($A37,'Grassor444 K'!$DE$6:$DK$14,7,0),"")</f>
        <v/>
      </c>
      <c r="N37" s="12" t="str">
        <f>IFERROR(VLOOKUP($A37,'BO K'!$Q$2:$W$12,7,0),"")</f>
        <v/>
      </c>
      <c r="O37" s="12" t="str">
        <f>IFERROR(VLOOKUP($A37,'Dukty K'!$T$2:$Z$6,7,0),"")</f>
        <v/>
      </c>
      <c r="P37" s="12"/>
      <c r="Q37" s="12"/>
      <c r="R37" s="12"/>
      <c r="S37" s="12"/>
      <c r="T37" s="12"/>
      <c r="U37" s="12"/>
      <c r="V37" s="10">
        <f>IFERROR(LARGE(X37:AU37,1),0)+IFERROR(LARGE(X37:AU37,2),0)</f>
        <v>0</v>
      </c>
      <c r="W37" s="10">
        <f>IFERROR(LARGE(X37:AU37,3),0)+IFERROR(LARGE(X37:AU37,4),0)</f>
        <v>0</v>
      </c>
      <c r="X37" s="12"/>
      <c r="Y37" s="12"/>
      <c r="Z37" s="12"/>
      <c r="AA37" s="12" t="str">
        <f>IFERROR(VLOOKUP($A37,'H57 TR100 K'!$AI$2:$AO$24,7,0),"")</f>
        <v/>
      </c>
      <c r="AB37" s="12"/>
      <c r="AC37" s="12" t="str">
        <f>IFERROR(VLOOKUP($A37,'Hawran K'!$AT$3:$AZ$8,7,0),"")</f>
        <v/>
      </c>
      <c r="AD37" s="12"/>
      <c r="AE37" s="12" t="str">
        <f>IFERROR(VLOOKUP($A37,'Orientakcja K'!$M$3:$S$17,7,0),"")</f>
        <v/>
      </c>
      <c r="AF37" s="12"/>
      <c r="AG37" s="12" t="str">
        <f>IFERROR(VLOOKUP($A37,'Grassor222 K'!$BJ$6:$BP$12,7,0),"")</f>
        <v/>
      </c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23">
        <f>MIN(COUNT(F37:U37)+MIN(COUNT(X37:AU37)/2,2),6)</f>
        <v>1</v>
      </c>
    </row>
    <row r="38" spans="1:48">
      <c r="A38">
        <v>333</v>
      </c>
      <c r="B38" s="19" t="str">
        <f>VLOOKUP($A38,id!$C:$H,6,0)</f>
        <v>Urban Izabela</v>
      </c>
      <c r="C38" s="19" t="str">
        <f>VLOOKUP($A38,id!$C:$H,4,0)</f>
        <v>Połamańcy</v>
      </c>
      <c r="D38" s="2">
        <f>IF(E37=E38,D37,ROW(B36))</f>
        <v>36</v>
      </c>
      <c r="E38" s="11">
        <f>LARGE(F38:W38,1)+LARGE(F38:W38,2)+IFERROR(LARGE(F38:W38,3),0)+IFERROR(LARGE(F38:W38,4),0)+IFERROR(LARGE(F38:W38,5),0)+IFERROR(LARGE(F38:W38,6),0)</f>
        <v>57.692307692307693</v>
      </c>
      <c r="F38" s="12"/>
      <c r="G38" s="12">
        <f>IFERROR(VLOOKUP($A38,'H57 TR200 K'!$AT$2:$AZ$10,7,0),"")</f>
        <v>57.692307692307693</v>
      </c>
      <c r="H38" s="12"/>
      <c r="I38" s="12"/>
      <c r="J38" s="12"/>
      <c r="K38" s="12"/>
      <c r="L38" s="12" t="str">
        <f>IFERROR(VLOOKUP($A38,'Tropy K'!$R$3:$X$18,7,0),"")</f>
        <v/>
      </c>
      <c r="M38" s="12" t="str">
        <f>IFERROR(VLOOKUP($A38,'Grassor444 K'!$DE$6:$DK$14,7,0),"")</f>
        <v/>
      </c>
      <c r="N38" s="12" t="str">
        <f>IFERROR(VLOOKUP($A38,'BO K'!$Q$2:$W$12,7,0),"")</f>
        <v/>
      </c>
      <c r="O38" s="12" t="str">
        <f>IFERROR(VLOOKUP($A38,'Dukty K'!$T$2:$Z$6,7,0),"")</f>
        <v/>
      </c>
      <c r="P38" s="12"/>
      <c r="Q38" s="12"/>
      <c r="R38" s="12"/>
      <c r="S38" s="12"/>
      <c r="T38" s="12"/>
      <c r="U38" s="12"/>
      <c r="V38" s="10">
        <f>IFERROR(LARGE(X38:AU38,1),0)+IFERROR(LARGE(X38:AU38,2),0)</f>
        <v>0</v>
      </c>
      <c r="W38" s="10">
        <f>IFERROR(LARGE(X38:AU38,3),0)+IFERROR(LARGE(X38:AU38,4),0)</f>
        <v>0</v>
      </c>
      <c r="X38" s="12"/>
      <c r="Y38" s="12"/>
      <c r="Z38" s="12"/>
      <c r="AA38" s="12" t="str">
        <f>IFERROR(VLOOKUP($A38,'H57 TR100 K'!$AI$2:$AO$24,7,0),"")</f>
        <v/>
      </c>
      <c r="AB38" s="12"/>
      <c r="AC38" s="12" t="str">
        <f>IFERROR(VLOOKUP($A38,'Hawran K'!$AT$3:$AZ$8,7,0),"")</f>
        <v/>
      </c>
      <c r="AD38" s="12"/>
      <c r="AE38" s="12" t="str">
        <f>IFERROR(VLOOKUP($A38,'Orientakcja K'!$M$3:$S$17,7,0),"")</f>
        <v/>
      </c>
      <c r="AF38" s="12"/>
      <c r="AG38" s="12" t="str">
        <f>IFERROR(VLOOKUP($A38,'Grassor222 K'!$BJ$6:$BP$12,7,0),"")</f>
        <v/>
      </c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23">
        <f>MIN(COUNT(F38:U38)+MIN(COUNT(X38:AU38)/2,2),6)</f>
        <v>1</v>
      </c>
    </row>
    <row r="39" spans="1:48">
      <c r="A39" s="13">
        <v>229</v>
      </c>
      <c r="B39" s="19" t="str">
        <f>VLOOKUP($A39,id!$C:$H,6,0)</f>
        <v>Maciejewska Małgorzata</v>
      </c>
      <c r="C39" s="19" t="str">
        <f>VLOOKUP($A39,id!$C:$H,4,0)</f>
        <v>Pędzący Pędzel</v>
      </c>
      <c r="D39" s="2">
        <f>IF(E38=E39,D38,ROW(B37))</f>
        <v>37</v>
      </c>
      <c r="E39" s="11">
        <f>LARGE(F39:W39,1)+LARGE(F39:W39,2)+IFERROR(LARGE(F39:W39,3),0)+IFERROR(LARGE(F39:W39,4),0)+IFERROR(LARGE(F39:W39,5),0)+IFERROR(LARGE(F39:W39,6),0)</f>
        <v>54.349233497432138</v>
      </c>
      <c r="F39" s="12"/>
      <c r="G39" s="12" t="str">
        <f>IFERROR(VLOOKUP($A39,'H57 TR200 K'!$AT$2:$AZ$10,7,0),"")</f>
        <v/>
      </c>
      <c r="H39" s="12"/>
      <c r="I39" s="12"/>
      <c r="J39" s="12"/>
      <c r="K39" s="12"/>
      <c r="L39" s="12" t="str">
        <f>IFERROR(VLOOKUP($A39,'Tropy K'!$R$3:$X$18,7,0),"")</f>
        <v/>
      </c>
      <c r="M39" s="12" t="str">
        <f>IFERROR(VLOOKUP($A39,'Grassor444 K'!$DE$6:$DK$14,7,0),"")</f>
        <v/>
      </c>
      <c r="N39" s="12" t="str">
        <f>IFERROR(VLOOKUP($A39,'BO K'!$Q$2:$W$12,7,0),"")</f>
        <v/>
      </c>
      <c r="O39" s="12" t="str">
        <f>IFERROR(VLOOKUP($A39,'Dukty K'!$T$2:$Z$6,7,0),"")</f>
        <v/>
      </c>
      <c r="P39" s="12"/>
      <c r="Q39" s="12"/>
      <c r="R39" s="12"/>
      <c r="S39" s="12"/>
      <c r="T39" s="12"/>
      <c r="U39" s="12"/>
      <c r="V39" s="10">
        <f>IFERROR(LARGE(X39:AU39,1),0)+IFERROR(LARGE(X39:AU39,2),0)</f>
        <v>54.349233497432138</v>
      </c>
      <c r="W39" s="10">
        <f>IFERROR(LARGE(X39:AU39,3),0)+IFERROR(LARGE(X39:AU39,4),0)</f>
        <v>0</v>
      </c>
      <c r="X39" s="12"/>
      <c r="Y39" s="12"/>
      <c r="Z39" s="12"/>
      <c r="AA39" s="12">
        <f>IFERROR(VLOOKUP($A39,'H57 TR100 K'!$AI$2:$AO$24,7,0),"")</f>
        <v>19.620446399918674</v>
      </c>
      <c r="AB39" s="12"/>
      <c r="AC39" s="12" t="str">
        <f>IFERROR(VLOOKUP($A39,'Hawran K'!$AT$3:$AZ$8,7,0),"")</f>
        <v/>
      </c>
      <c r="AD39" s="12"/>
      <c r="AE39" s="12">
        <f>IFERROR(VLOOKUP($A39,'Orientakcja K'!$M$3:$S$17,7,0),"")</f>
        <v>34.728787097513461</v>
      </c>
      <c r="AF39" s="12"/>
      <c r="AG39" s="12" t="str">
        <f>IFERROR(VLOOKUP($A39,'Grassor222 K'!$BJ$6:$BP$12,7,0),"")</f>
        <v/>
      </c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23">
        <f>MIN(COUNT(F39:U39)+MIN(COUNT(X39:AU39)/2,2),6)</f>
        <v>1</v>
      </c>
    </row>
    <row r="40" spans="1:48">
      <c r="A40" s="13">
        <v>149</v>
      </c>
      <c r="B40" s="19" t="str">
        <f>VLOOKUP($A40,id!$C:$H,6,0)</f>
        <v>Tomaszczyk Alicja</v>
      </c>
      <c r="C40" s="19">
        <f>VLOOKUP($A40,id!$C:$H,4,0)</f>
        <v>0</v>
      </c>
      <c r="D40" s="2">
        <f>IF(E39=E40,D39,ROW(B38))</f>
        <v>38</v>
      </c>
      <c r="E40" s="11">
        <f>LARGE(F40:W40,1)+LARGE(F40:W40,2)+IFERROR(LARGE(F40:W40,3),0)+IFERROR(LARGE(F40:W40,4),0)+IFERROR(LARGE(F40:W40,5),0)+IFERROR(LARGE(F40:W40,6),0)</f>
        <v>52.357320099255602</v>
      </c>
      <c r="F40" s="12"/>
      <c r="G40" s="12" t="str">
        <f>IFERROR(VLOOKUP($A40,'H57 TR200 K'!$AT$2:$AZ$10,7,0),"")</f>
        <v/>
      </c>
      <c r="H40" s="12">
        <f>IFERROR(VLOOKUP($A40,'Pazur K'!$O$2:$U$10,7,0),"")</f>
        <v>52.357320099255602</v>
      </c>
      <c r="I40" s="12" t="str">
        <f>IFERROR(VLOOKUP($A40,'Liczyrzepa wiosna 200 K'!$M$2:$S$4,7,0),"")</f>
        <v/>
      </c>
      <c r="J40" s="12" t="str">
        <f>IFERROR(VLOOKUP($A40,'XVI RzK K'!$K$3:$Q$5,7,0),"")</f>
        <v/>
      </c>
      <c r="K40" s="12"/>
      <c r="L40" s="12" t="str">
        <f>IFERROR(VLOOKUP($A40,'Tropy K'!$R$3:$X$18,7,0),"")</f>
        <v/>
      </c>
      <c r="M40" s="12" t="str">
        <f>IFERROR(VLOOKUP($A40,'Grassor444 K'!$DE$6:$DK$14,7,0),"")</f>
        <v/>
      </c>
      <c r="N40" s="12" t="str">
        <f>IFERROR(VLOOKUP($A40,'BO K'!$Q$2:$W$12,7,0),"")</f>
        <v/>
      </c>
      <c r="O40" s="12" t="str">
        <f>IFERROR(VLOOKUP($A40,'Dukty K'!$T$2:$Z$6,7,0),"")</f>
        <v/>
      </c>
      <c r="P40" s="12"/>
      <c r="Q40" s="12"/>
      <c r="R40" s="12"/>
      <c r="S40" s="12"/>
      <c r="T40" s="12"/>
      <c r="U40" s="12"/>
      <c r="V40" s="10">
        <f>IFERROR(LARGE(X40:AU40,1),0)+IFERROR(LARGE(X40:AU40,2),0)</f>
        <v>0</v>
      </c>
      <c r="W40" s="10">
        <f>IFERROR(LARGE(X40:AU40,3),0)+IFERROR(LARGE(X40:AU40,4),0)</f>
        <v>0</v>
      </c>
      <c r="X40" s="12"/>
      <c r="Y40" s="12"/>
      <c r="Z40" s="12"/>
      <c r="AA40" s="12" t="str">
        <f>IFERROR(VLOOKUP($A40,'H57 TR100 K'!$AI$2:$AO$24,7,0),"")</f>
        <v/>
      </c>
      <c r="AB40" s="12"/>
      <c r="AC40" s="12" t="str">
        <f>IFERROR(VLOOKUP($A40,'Hawran K'!$AT$3:$AZ$8,7,0),"")</f>
        <v/>
      </c>
      <c r="AD40" s="12" t="str">
        <f>IFERROR(VLOOKUP($A40,'Liczyrzepa wiosna 100 K'!$Q$3:$W$6,7,0),"")</f>
        <v/>
      </c>
      <c r="AE40" s="12" t="str">
        <f>IFERROR(VLOOKUP($A40,'Orientakcja K'!$M$3:$S$17,7,0),"")</f>
        <v/>
      </c>
      <c r="AF40" s="12"/>
      <c r="AG40" s="12" t="str">
        <f>IFERROR(VLOOKUP($A40,'Grassor222 K'!$BJ$6:$BP$12,7,0),"")</f>
        <v/>
      </c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23">
        <f>MIN(COUNT(F40:U40)+MIN(COUNT(X40:AU40)/2,2),6)</f>
        <v>1</v>
      </c>
    </row>
    <row r="41" spans="1:48">
      <c r="A41">
        <v>537</v>
      </c>
      <c r="B41" s="19" t="str">
        <f>VLOOKUP($A41,id!$C:$H,6,0)</f>
        <v>Senderek Ela</v>
      </c>
      <c r="C41" s="19">
        <f>VLOOKUP($A41,id!$C:$H,4,0)</f>
        <v>0</v>
      </c>
      <c r="D41" s="2">
        <f>IF(E40=E41,D40,ROW(B39))</f>
        <v>39</v>
      </c>
      <c r="E41" s="11">
        <f>LARGE(F41:W41,1)+LARGE(F41:W41,2)+IFERROR(LARGE(F41:W41,3),0)+IFERROR(LARGE(F41:W41,4),0)+IFERROR(LARGE(F41:W41,5),0)+IFERROR(LARGE(F41:W41,6),0)</f>
        <v>51.607240415207123</v>
      </c>
      <c r="F41" s="12"/>
      <c r="G41" s="12"/>
      <c r="H41" s="12"/>
      <c r="I41" s="12"/>
      <c r="J41" s="12"/>
      <c r="K41" s="12"/>
      <c r="L41" s="12">
        <f>IFERROR(VLOOKUP($A41,'Tropy K'!$R$3:$X$18,7,0),"")</f>
        <v>51.607240415207123</v>
      </c>
      <c r="M41" s="12" t="str">
        <f>IFERROR(VLOOKUP($A41,'Grassor444 K'!$DE$6:$DK$14,7,0),"")</f>
        <v/>
      </c>
      <c r="N41" s="12" t="str">
        <f>IFERROR(VLOOKUP($A41,'BO K'!$Q$2:$W$12,7,0),"")</f>
        <v/>
      </c>
      <c r="O41" s="12" t="str">
        <f>IFERROR(VLOOKUP($A41,'Dukty K'!$T$2:$Z$6,7,0),"")</f>
        <v/>
      </c>
      <c r="P41" s="12"/>
      <c r="Q41" s="12"/>
      <c r="R41" s="12"/>
      <c r="S41" s="12"/>
      <c r="T41" s="12"/>
      <c r="U41" s="12"/>
      <c r="V41" s="10">
        <f>IFERROR(LARGE(X41:AU41,1),0)+IFERROR(LARGE(X41:AU41,2),0)</f>
        <v>0</v>
      </c>
      <c r="W41" s="10">
        <f>IFERROR(LARGE(X41:AU41,3),0)+IFERROR(LARGE(X41:AU41,4),0)</f>
        <v>0</v>
      </c>
      <c r="X41" s="12"/>
      <c r="Y41" s="12"/>
      <c r="Z41" s="12"/>
      <c r="AA41" s="12" t="str">
        <f>IFERROR(VLOOKUP($A41,'H57 TR100 K'!$AI$2:$AO$24,7,0),"")</f>
        <v/>
      </c>
      <c r="AB41" s="12"/>
      <c r="AC41" s="12" t="str">
        <f>IFERROR(VLOOKUP($A41,'Hawran K'!$AT$3:$AZ$8,7,0),"")</f>
        <v/>
      </c>
      <c r="AD41" s="12"/>
      <c r="AE41" s="12" t="str">
        <f>IFERROR(VLOOKUP($A41,'Orientakcja K'!$M$3:$S$17,7,0),"")</f>
        <v/>
      </c>
      <c r="AF41" s="12"/>
      <c r="AG41" s="12" t="str">
        <f>IFERROR(VLOOKUP($A41,'Grassor222 K'!$BJ$6:$BP$12,7,0),"")</f>
        <v/>
      </c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23">
        <f>MIN(COUNT(F41:U41)+MIN(COUNT(X41:AU41)/2,2),6)</f>
        <v>1</v>
      </c>
    </row>
    <row r="42" spans="1:48">
      <c r="A42" s="13">
        <v>538</v>
      </c>
      <c r="B42" s="19" t="str">
        <f>VLOOKUP($A42,id!$C:$H,6,0)</f>
        <v>Trykozko Ula</v>
      </c>
      <c r="C42" s="19" t="str">
        <f>VLOOKUP($A42,id!$C:$H,4,0)</f>
        <v>Team 360</v>
      </c>
      <c r="D42" s="2">
        <f>IF(E41=E42,D41,ROW(B40))</f>
        <v>39</v>
      </c>
      <c r="E42" s="11">
        <f>LARGE(F42:W42,1)+LARGE(F42:W42,2)+IFERROR(LARGE(F42:W42,3),0)+IFERROR(LARGE(F42:W42,4),0)+IFERROR(LARGE(F42:W42,5),0)+IFERROR(LARGE(F42:W42,6),0)</f>
        <v>51.607240415207123</v>
      </c>
      <c r="F42" s="12"/>
      <c r="G42" s="12"/>
      <c r="H42" s="12"/>
      <c r="I42" s="12"/>
      <c r="J42" s="12"/>
      <c r="K42" s="12"/>
      <c r="L42" s="12">
        <f>IFERROR(VLOOKUP($A42,'Tropy K'!$R$3:$X$18,7,0),"")</f>
        <v>51.607240415207123</v>
      </c>
      <c r="M42" s="12" t="str">
        <f>IFERROR(VLOOKUP($A42,'Grassor444 K'!$DE$6:$DK$14,7,0),"")</f>
        <v/>
      </c>
      <c r="N42" s="12" t="str">
        <f>IFERROR(VLOOKUP($A42,'BO K'!$Q$2:$W$12,7,0),"")</f>
        <v/>
      </c>
      <c r="O42" s="12" t="str">
        <f>IFERROR(VLOOKUP($A42,'Dukty K'!$T$2:$Z$6,7,0),"")</f>
        <v/>
      </c>
      <c r="P42" s="12"/>
      <c r="Q42" s="12"/>
      <c r="R42" s="12"/>
      <c r="S42" s="12"/>
      <c r="T42" s="12"/>
      <c r="U42" s="12"/>
      <c r="V42" s="10">
        <f>IFERROR(LARGE(X42:AU42,1),0)+IFERROR(LARGE(X42:AU42,2),0)</f>
        <v>0</v>
      </c>
      <c r="W42" s="10">
        <f>IFERROR(LARGE(X42:AU42,3),0)+IFERROR(LARGE(X42:AU42,4),0)</f>
        <v>0</v>
      </c>
      <c r="X42" s="12"/>
      <c r="Y42" s="12"/>
      <c r="Z42" s="12"/>
      <c r="AA42" s="12" t="str">
        <f>IFERROR(VLOOKUP($A42,'H57 TR100 K'!$AI$2:$AO$24,7,0),"")</f>
        <v/>
      </c>
      <c r="AB42" s="12"/>
      <c r="AC42" s="12" t="str">
        <f>IFERROR(VLOOKUP($A42,'Hawran K'!$AT$3:$AZ$8,7,0),"")</f>
        <v/>
      </c>
      <c r="AD42" s="12"/>
      <c r="AE42" s="12" t="str">
        <f>IFERROR(VLOOKUP($A42,'Orientakcja K'!$M$3:$S$17,7,0),"")</f>
        <v/>
      </c>
      <c r="AF42" s="12"/>
      <c r="AG42" s="12" t="str">
        <f>IFERROR(VLOOKUP($A42,'Grassor222 K'!$BJ$6:$BP$12,7,0),"")</f>
        <v/>
      </c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23">
        <f>MIN(COUNT(F42:U42)+MIN(COUNT(X42:AU42)/2,2),6)</f>
        <v>1</v>
      </c>
    </row>
    <row r="43" spans="1:48">
      <c r="A43" s="13">
        <v>114</v>
      </c>
      <c r="B43" s="19" t="str">
        <f>VLOOKUP($A43,id!$C:$H,6,0)</f>
        <v>Nowak Magda</v>
      </c>
      <c r="C43" s="19">
        <f>VLOOKUP($A43,id!$C:$H,4,0)</f>
        <v>0</v>
      </c>
      <c r="D43" s="2">
        <f>IF(E42=E43,D42,ROW(B41))</f>
        <v>41</v>
      </c>
      <c r="E43" s="11">
        <f>LARGE(F43:W43,1)+LARGE(F43:W43,2)+IFERROR(LARGE(F43:W43,3),0)+IFERROR(LARGE(F43:W43,4),0)+IFERROR(LARGE(F43:W43,5),0)+IFERROR(LARGE(F43:W43,6),0)</f>
        <v>51.336206896551722</v>
      </c>
      <c r="F43" s="12" t="str">
        <f>IFERROR(VLOOKUP($A43,'Liszkor K'!$K$1:$Q$13,7,0),"")</f>
        <v/>
      </c>
      <c r="G43" s="12" t="str">
        <f>IFERROR(VLOOKUP($A43,'H57 TR200 K'!$AT$2:$AZ$10,7,0),"")</f>
        <v/>
      </c>
      <c r="H43" s="12" t="str">
        <f>IFERROR(VLOOKUP($A43,'Pazur K'!$O$2:$U$10,7,0),"")</f>
        <v/>
      </c>
      <c r="I43" s="12" t="str">
        <f>IFERROR(VLOOKUP($A43,'Liczyrzepa wiosna 200 K'!$M$2:$S$4,7,0),"")</f>
        <v/>
      </c>
      <c r="J43" s="12" t="str">
        <f>IFERROR(VLOOKUP($A43,'XVI RzK K'!$K$3:$Q$5,7,0),"")</f>
        <v/>
      </c>
      <c r="K43" s="12"/>
      <c r="L43" s="12" t="str">
        <f>IFERROR(VLOOKUP($A43,'Tropy K'!$R$3:$X$18,7,0),"")</f>
        <v/>
      </c>
      <c r="M43" s="12" t="str">
        <f>IFERROR(VLOOKUP($A43,'Grassor444 K'!$DE$6:$DK$14,7,0),"")</f>
        <v/>
      </c>
      <c r="N43" s="12" t="str">
        <f>IFERROR(VLOOKUP($A43,'BO K'!$Q$2:$W$12,7,0),"")</f>
        <v/>
      </c>
      <c r="O43" s="12" t="str">
        <f>IFERROR(VLOOKUP($A43,'Dukty K'!$T$2:$Z$6,7,0),"")</f>
        <v/>
      </c>
      <c r="P43" s="12"/>
      <c r="Q43" s="12"/>
      <c r="R43" s="12"/>
      <c r="S43" s="12"/>
      <c r="T43" s="12"/>
      <c r="U43" s="12"/>
      <c r="V43" s="10">
        <f>IFERROR(LARGE(X43:AU43,1),0)+IFERROR(LARGE(X43:AU43,2),0)</f>
        <v>51.336206896551722</v>
      </c>
      <c r="W43" s="10">
        <f>IFERROR(LARGE(X43:AU43,3),0)+IFERROR(LARGE(X43:AU43,4),0)</f>
        <v>0</v>
      </c>
      <c r="X43" s="12"/>
      <c r="Y43" s="12">
        <f>IFERROR(VLOOKUP($A43,'XV Szago K'!$I$2:$O$9,7,0),"")</f>
        <v>18.75</v>
      </c>
      <c r="Z43" s="12" t="str">
        <f>IFERROR(VLOOKUP($A43,'Wiosenne 360 K'!$J$3:$P$3,7,0),"")</f>
        <v/>
      </c>
      <c r="AA43" s="12" t="str">
        <f>IFERROR(VLOOKUP($A43,'H57 TR100 K'!$AI$2:$AO$24,7,0),"")</f>
        <v/>
      </c>
      <c r="AB43" s="12"/>
      <c r="AC43" s="12" t="str">
        <f>IFERROR(VLOOKUP($A43,'Hawran K'!$AT$3:$AZ$8,7,0),"")</f>
        <v/>
      </c>
      <c r="AD43" s="12" t="str">
        <f>IFERROR(VLOOKUP($A43,'Liczyrzepa wiosna 100 K'!$Q$3:$W$6,7,0),"")</f>
        <v/>
      </c>
      <c r="AE43" s="12" t="str">
        <f>IFERROR(VLOOKUP($A43,'Orientakcja K'!$M$3:$S$17,7,0),"")</f>
        <v/>
      </c>
      <c r="AF43" s="12"/>
      <c r="AG43" s="12">
        <f>IFERROR(VLOOKUP($A43,'Grassor222 K'!$BJ$6:$BP$12,7,0),"")</f>
        <v>32.586206896551722</v>
      </c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23">
        <f>MIN(COUNT(F43:U43)+MIN(COUNT(X43:AU43)/2,2),6)</f>
        <v>1</v>
      </c>
    </row>
    <row r="44" spans="1:48">
      <c r="A44">
        <v>146</v>
      </c>
      <c r="B44" s="19" t="str">
        <f>VLOOKUP($A44,id!$C:$H,6,0)</f>
        <v>Karpa Katarzyna</v>
      </c>
      <c r="C44" s="19" t="str">
        <f>VLOOKUP($A44,id!$C:$H,4,0)</f>
        <v>Smashing pĄpkins</v>
      </c>
      <c r="D44" s="2">
        <f>IF(E43=E44,D43,ROW(B42))</f>
        <v>42</v>
      </c>
      <c r="E44" s="11">
        <f>LARGE(F44:W44,1)+LARGE(F44:W44,2)+IFERROR(LARGE(F44:W44,3),0)+IFERROR(LARGE(F44:W44,4),0)+IFERROR(LARGE(F44:W44,5),0)+IFERROR(LARGE(F44:W44,6),0)</f>
        <v>50</v>
      </c>
      <c r="F44" s="12"/>
      <c r="G44" s="12" t="str">
        <f>IFERROR(VLOOKUP($A44,'H57 TR200 K'!$AT$2:$AZ$10,7,0),"")</f>
        <v/>
      </c>
      <c r="H44" s="12" t="str">
        <f>IFERROR(VLOOKUP($A44,'Pazur K'!$O$2:$U$10,7,0),"")</f>
        <v/>
      </c>
      <c r="I44" s="12" t="str">
        <f>IFERROR(VLOOKUP($A44,'Liczyrzepa wiosna 200 K'!$M$2:$S$4,7,0),"")</f>
        <v/>
      </c>
      <c r="J44" s="12" t="str">
        <f>IFERROR(VLOOKUP($A44,'XVI RzK K'!$K$3:$Q$5,7,0),"")</f>
        <v/>
      </c>
      <c r="K44" s="12"/>
      <c r="L44" s="12" t="str">
        <f>IFERROR(VLOOKUP($A44,'Tropy K'!$R$3:$X$18,7,0),"")</f>
        <v/>
      </c>
      <c r="M44" s="12" t="str">
        <f>IFERROR(VLOOKUP($A44,'Grassor444 K'!$DE$6:$DK$14,7,0),"")</f>
        <v/>
      </c>
      <c r="N44" s="12" t="str">
        <f>IFERROR(VLOOKUP($A44,'BO K'!$Q$2:$W$12,7,0),"")</f>
        <v/>
      </c>
      <c r="O44" s="12" t="str">
        <f>IFERROR(VLOOKUP($A44,'Dukty K'!$T$2:$Z$6,7,0),"")</f>
        <v/>
      </c>
      <c r="P44" s="12"/>
      <c r="Q44" s="12"/>
      <c r="R44" s="12"/>
      <c r="S44" s="12"/>
      <c r="T44" s="12"/>
      <c r="U44" s="12"/>
      <c r="V44" s="10">
        <f>IFERROR(LARGE(X44:AU44,1),0)+IFERROR(LARGE(X44:AU44,2),0)</f>
        <v>50</v>
      </c>
      <c r="W44" s="10">
        <f>IFERROR(LARGE(X44:AU44,3),0)+IFERROR(LARGE(X44:AU44,4),0)</f>
        <v>0</v>
      </c>
      <c r="X44" s="12"/>
      <c r="Y44" s="12"/>
      <c r="Z44" s="12">
        <f>IFERROR(VLOOKUP($A44,'Wiosenne 360 K'!$J$3:$P$3,7,0),"")</f>
        <v>50</v>
      </c>
      <c r="AA44" s="12" t="str">
        <f>IFERROR(VLOOKUP($A44,'H57 TR100 K'!$AI$2:$AO$24,7,0),"")</f>
        <v/>
      </c>
      <c r="AB44" s="12"/>
      <c r="AC44" s="12" t="str">
        <f>IFERROR(VLOOKUP($A44,'Hawran K'!$AT$3:$AZ$8,7,0),"")</f>
        <v/>
      </c>
      <c r="AD44" s="12" t="str">
        <f>IFERROR(VLOOKUP($A44,'Liczyrzepa wiosna 100 K'!$Q$3:$W$6,7,0),"")</f>
        <v/>
      </c>
      <c r="AE44" s="12" t="str">
        <f>IFERROR(VLOOKUP($A44,'Orientakcja K'!$M$3:$S$17,7,0),"")</f>
        <v/>
      </c>
      <c r="AF44" s="12"/>
      <c r="AG44" s="12" t="str">
        <f>IFERROR(VLOOKUP($A44,'Grassor222 K'!$BJ$6:$BP$12,7,0),"")</f>
        <v/>
      </c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23">
        <f>MIN(COUNT(F44:U44)+MIN(COUNT(X44:AU44)/2,2),6)</f>
        <v>0.5</v>
      </c>
    </row>
    <row r="45" spans="1:48">
      <c r="A45" s="13">
        <v>171</v>
      </c>
      <c r="B45" s="19" t="str">
        <f>VLOOKUP($A45,id!$C:$H,6,0)</f>
        <v>Gajewska Teresa</v>
      </c>
      <c r="C45" s="19" t="str">
        <f>VLOOKUP($A45,id!$C:$H,4,0)</f>
        <v>Ślimak</v>
      </c>
      <c r="D45" s="2">
        <f>IF(E44=E45,D44,ROW(B43))</f>
        <v>42</v>
      </c>
      <c r="E45" s="11">
        <f>LARGE(F45:W45,1)+LARGE(F45:W45,2)+IFERROR(LARGE(F45:W45,3),0)+IFERROR(LARGE(F45:W45,4),0)+IFERROR(LARGE(F45:W45,5),0)+IFERROR(LARGE(F45:W45,6),0)</f>
        <v>50</v>
      </c>
      <c r="F45" s="12"/>
      <c r="G45" s="12" t="str">
        <f>IFERROR(VLOOKUP($A45,'H57 TR200 K'!$AT$2:$AZ$10,7,0),"")</f>
        <v/>
      </c>
      <c r="H45" s="12"/>
      <c r="I45" s="12" t="str">
        <f>IFERROR(VLOOKUP($A45,'Liczyrzepa wiosna 200 K'!$M$2:$S$4,7,0),"")</f>
        <v/>
      </c>
      <c r="J45" s="12" t="str">
        <f>IFERROR(VLOOKUP($A45,'XVI RzK K'!$K$3:$Q$5,7,0),"")</f>
        <v/>
      </c>
      <c r="K45" s="12"/>
      <c r="L45" s="12" t="str">
        <f>IFERROR(VLOOKUP($A45,'Tropy K'!$R$3:$X$18,7,0),"")</f>
        <v/>
      </c>
      <c r="M45" s="12" t="str">
        <f>IFERROR(VLOOKUP($A45,'Grassor444 K'!$DE$6:$DK$14,7,0),"")</f>
        <v/>
      </c>
      <c r="N45" s="12" t="str">
        <f>IFERROR(VLOOKUP($A45,'BO K'!$Q$2:$W$12,7,0),"")</f>
        <v/>
      </c>
      <c r="O45" s="12" t="str">
        <f>IFERROR(VLOOKUP($A45,'Dukty K'!$T$2:$Z$6,7,0),"")</f>
        <v/>
      </c>
      <c r="P45" s="12"/>
      <c r="Q45" s="12"/>
      <c r="R45" s="12"/>
      <c r="S45" s="12"/>
      <c r="T45" s="12"/>
      <c r="U45" s="12"/>
      <c r="V45" s="10">
        <f>IFERROR(LARGE(X45:AU45,1),0)+IFERROR(LARGE(X45:AU45,2),0)</f>
        <v>50</v>
      </c>
      <c r="W45" s="10">
        <f>IFERROR(LARGE(X45:AU45,3),0)+IFERROR(LARGE(X45:AU45,4),0)</f>
        <v>0</v>
      </c>
      <c r="X45" s="12"/>
      <c r="Y45" s="12"/>
      <c r="Z45" s="12"/>
      <c r="AA45" s="12" t="str">
        <f>IFERROR(VLOOKUP($A45,'H57 TR100 K'!$AI$2:$AO$24,7,0),"")</f>
        <v/>
      </c>
      <c r="AB45" s="12"/>
      <c r="AC45" s="12">
        <f>IFERROR(VLOOKUP($A45,'Hawran K'!$AT$3:$AZ$8,7,0),"")</f>
        <v>50</v>
      </c>
      <c r="AD45" s="12" t="str">
        <f>IFERROR(VLOOKUP($A45,'Liczyrzepa wiosna 100 K'!$Q$3:$W$6,7,0),"")</f>
        <v/>
      </c>
      <c r="AE45" s="12" t="str">
        <f>IFERROR(VLOOKUP($A45,'Orientakcja K'!$M$3:$S$17,7,0),"")</f>
        <v/>
      </c>
      <c r="AF45" s="12"/>
      <c r="AG45" s="12" t="str">
        <f>IFERROR(VLOOKUP($A45,'Grassor222 K'!$BJ$6:$BP$12,7,0),"")</f>
        <v/>
      </c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23">
        <f>MIN(COUNT(F45:U45)+MIN(COUNT(X45:AU45)/2,2),6)</f>
        <v>0.5</v>
      </c>
    </row>
    <row r="46" spans="1:48">
      <c r="A46" s="13">
        <v>115</v>
      </c>
      <c r="B46" s="19" t="str">
        <f>VLOOKUP($A46,id!$C:$H,6,0)</f>
        <v>Witkowska Telimena</v>
      </c>
      <c r="C46" s="19">
        <f>VLOOKUP($A46,id!$C:$H,4,0)</f>
        <v>0</v>
      </c>
      <c r="D46" s="2">
        <f>IF(E45=E46,D45,ROW(B44))</f>
        <v>44</v>
      </c>
      <c r="E46" s="11">
        <f>LARGE(F46:W46,1)+LARGE(F46:W46,2)+IFERROR(LARGE(F46:W46,3),0)+IFERROR(LARGE(F46:W46,4),0)+IFERROR(LARGE(F46:W46,5),0)+IFERROR(LARGE(F46:W46,6),0)</f>
        <v>49.773706896551722</v>
      </c>
      <c r="F46" s="12" t="str">
        <f>IFERROR(VLOOKUP($A46,'Liszkor K'!$K$1:$Q$13,7,0),"")</f>
        <v/>
      </c>
      <c r="G46" s="12" t="str">
        <f>IFERROR(VLOOKUP($A46,'H57 TR200 K'!$AT$2:$AZ$10,7,0),"")</f>
        <v/>
      </c>
      <c r="H46" s="12" t="str">
        <f>IFERROR(VLOOKUP($A46,'Pazur K'!$O$2:$U$10,7,0),"")</f>
        <v/>
      </c>
      <c r="I46" s="12" t="str">
        <f>IFERROR(VLOOKUP($A46,'Liczyrzepa wiosna 200 K'!$M$2:$S$4,7,0),"")</f>
        <v/>
      </c>
      <c r="J46" s="12" t="str">
        <f>IFERROR(VLOOKUP($A46,'XVI RzK K'!$K$3:$Q$5,7,0),"")</f>
        <v/>
      </c>
      <c r="K46" s="12"/>
      <c r="L46" s="12" t="str">
        <f>IFERROR(VLOOKUP($A46,'Tropy K'!$R$3:$X$18,7,0),"")</f>
        <v/>
      </c>
      <c r="M46" s="12" t="str">
        <f>IFERROR(VLOOKUP($A46,'Grassor444 K'!$DE$6:$DK$14,7,0),"")</f>
        <v/>
      </c>
      <c r="N46" s="12" t="str">
        <f>IFERROR(VLOOKUP($A46,'BO K'!$Q$2:$W$12,7,0),"")</f>
        <v/>
      </c>
      <c r="O46" s="12" t="str">
        <f>IFERROR(VLOOKUP($A46,'Dukty K'!$T$2:$Z$6,7,0),"")</f>
        <v/>
      </c>
      <c r="P46" s="12"/>
      <c r="Q46" s="12"/>
      <c r="R46" s="12"/>
      <c r="S46" s="12"/>
      <c r="T46" s="12"/>
      <c r="U46" s="12"/>
      <c r="V46" s="10">
        <f>IFERROR(LARGE(X46:AU46,1),0)+IFERROR(LARGE(X46:AU46,2),0)</f>
        <v>49.773706896551722</v>
      </c>
      <c r="W46" s="10">
        <f>IFERROR(LARGE(X46:AU46,3),0)+IFERROR(LARGE(X46:AU46,4),0)</f>
        <v>0</v>
      </c>
      <c r="X46" s="12"/>
      <c r="Y46" s="12">
        <f>IFERROR(VLOOKUP($A46,'XV Szago K'!$I$2:$O$9,7,0),"")</f>
        <v>17.1875</v>
      </c>
      <c r="Z46" s="12" t="str">
        <f>IFERROR(VLOOKUP($A46,'Wiosenne 360 K'!$J$3:$P$3,7,0),"")</f>
        <v/>
      </c>
      <c r="AA46" s="12" t="str">
        <f>IFERROR(VLOOKUP($A46,'H57 TR100 K'!$AI$2:$AO$24,7,0),"")</f>
        <v/>
      </c>
      <c r="AB46" s="12"/>
      <c r="AC46" s="12" t="str">
        <f>IFERROR(VLOOKUP($A46,'Hawran K'!$AT$3:$AZ$8,7,0),"")</f>
        <v/>
      </c>
      <c r="AD46" s="12" t="str">
        <f>IFERROR(VLOOKUP($A46,'Liczyrzepa wiosna 100 K'!$Q$3:$W$6,7,0),"")</f>
        <v/>
      </c>
      <c r="AE46" s="12" t="str">
        <f>IFERROR(VLOOKUP($A46,'Orientakcja K'!$M$3:$S$17,7,0),"")</f>
        <v/>
      </c>
      <c r="AF46" s="12"/>
      <c r="AG46" s="12">
        <f>IFERROR(VLOOKUP($A46,'Grassor222 K'!$BJ$6:$BP$12,7,0),"")</f>
        <v>32.586206896551722</v>
      </c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23">
        <f>MIN(COUNT(F46:U46)+MIN(COUNT(X46:AU46)/2,2),6)</f>
        <v>1</v>
      </c>
    </row>
    <row r="47" spans="1:48">
      <c r="A47" s="13">
        <v>334</v>
      </c>
      <c r="B47" s="19" t="str">
        <f>VLOOKUP($A47,id!$C:$H,6,0)</f>
        <v>Niewiadomska Anna</v>
      </c>
      <c r="C47" s="19">
        <f>VLOOKUP($A47,id!$C:$H,4,0)</f>
        <v>0</v>
      </c>
      <c r="D47" s="2">
        <f>IF(E46=E47,D46,ROW(B45))</f>
        <v>45</v>
      </c>
      <c r="E47" s="11">
        <f>LARGE(F47:W47,1)+LARGE(F47:W47,2)+IFERROR(LARGE(F47:W47,3),0)+IFERROR(LARGE(F47:W47,4),0)+IFERROR(LARGE(F47:W47,5),0)+IFERROR(LARGE(F47:W47,6),0)</f>
        <v>48.07692307692308</v>
      </c>
      <c r="F47" s="12"/>
      <c r="G47" s="12">
        <f>IFERROR(VLOOKUP($A47,'H57 TR200 K'!$AT$2:$AZ$10,7,0),"")</f>
        <v>48.07692307692308</v>
      </c>
      <c r="H47" s="12"/>
      <c r="I47" s="12"/>
      <c r="J47" s="12"/>
      <c r="K47" s="12"/>
      <c r="L47" s="12" t="str">
        <f>IFERROR(VLOOKUP($A47,'Tropy K'!$R$3:$X$18,7,0),"")</f>
        <v/>
      </c>
      <c r="M47" s="12" t="str">
        <f>IFERROR(VLOOKUP($A47,'Grassor444 K'!$DE$6:$DK$14,7,0),"")</f>
        <v/>
      </c>
      <c r="N47" s="12" t="str">
        <f>IFERROR(VLOOKUP($A47,'BO K'!$Q$2:$W$12,7,0),"")</f>
        <v/>
      </c>
      <c r="O47" s="12" t="str">
        <f>IFERROR(VLOOKUP($A47,'Dukty K'!$T$2:$Z$6,7,0),"")</f>
        <v/>
      </c>
      <c r="P47" s="12"/>
      <c r="Q47" s="12"/>
      <c r="R47" s="12"/>
      <c r="S47" s="12"/>
      <c r="T47" s="12"/>
      <c r="U47" s="12"/>
      <c r="V47" s="10">
        <f>IFERROR(LARGE(X47:AU47,1),0)+IFERROR(LARGE(X47:AU47,2),0)</f>
        <v>0</v>
      </c>
      <c r="W47" s="10">
        <f>IFERROR(LARGE(X47:AU47,3),0)+IFERROR(LARGE(X47:AU47,4),0)</f>
        <v>0</v>
      </c>
      <c r="X47" s="12"/>
      <c r="Y47" s="12"/>
      <c r="Z47" s="12"/>
      <c r="AA47" s="12" t="str">
        <f>IFERROR(VLOOKUP($A47,'H57 TR100 K'!$AI$2:$AO$24,7,0),"")</f>
        <v/>
      </c>
      <c r="AB47" s="12"/>
      <c r="AC47" s="12" t="str">
        <f>IFERROR(VLOOKUP($A47,'Hawran K'!$AT$3:$AZ$8,7,0),"")</f>
        <v/>
      </c>
      <c r="AD47" s="12"/>
      <c r="AE47" s="12" t="str">
        <f>IFERROR(VLOOKUP($A47,'Orientakcja K'!$M$3:$S$17,7,0),"")</f>
        <v/>
      </c>
      <c r="AF47" s="12"/>
      <c r="AG47" s="12" t="str">
        <f>IFERROR(VLOOKUP($A47,'Grassor222 K'!$BJ$6:$BP$12,7,0),"")</f>
        <v/>
      </c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23">
        <f>MIN(COUNT(F47:U47)+MIN(COUNT(X47:AU47)/2,2),6)</f>
        <v>1</v>
      </c>
    </row>
    <row r="48" spans="1:48">
      <c r="A48" s="13">
        <v>137</v>
      </c>
      <c r="B48" s="19" t="str">
        <f>VLOOKUP($A48,id!$C:$H,6,0)</f>
        <v>Motyl-Adamczyk Agata</v>
      </c>
      <c r="C48" s="19">
        <f>VLOOKUP($A48,id!$C:$H,4,0)</f>
        <v>0</v>
      </c>
      <c r="D48" s="2">
        <f>IF(E47=E48,D47,ROW(B46))</f>
        <v>46</v>
      </c>
      <c r="E48" s="11">
        <f>LARGE(F48:W48,1)+LARGE(F48:W48,2)+IFERROR(LARGE(F48:W48,3),0)+IFERROR(LARGE(F48:W48,4),0)+IFERROR(LARGE(F48:W48,5),0)+IFERROR(LARGE(F48:W48,6),0)</f>
        <v>45.738045738045749</v>
      </c>
      <c r="F48" s="12">
        <f>IFERROR(VLOOKUP($A48,'Liszkor K'!$K$1:$Q$13,7,0),"")</f>
        <v>45.738045738045749</v>
      </c>
      <c r="G48" s="12" t="str">
        <f>IFERROR(VLOOKUP($A48,'H57 TR200 K'!$AT$2:$AZ$10,7,0),"")</f>
        <v/>
      </c>
      <c r="H48" s="12" t="str">
        <f>IFERROR(VLOOKUP($A48,'Pazur K'!$O$2:$U$10,7,0),"")</f>
        <v/>
      </c>
      <c r="I48" s="12" t="str">
        <f>IFERROR(VLOOKUP($A48,'Liczyrzepa wiosna 200 K'!$M$2:$S$4,7,0),"")</f>
        <v/>
      </c>
      <c r="J48" s="12" t="str">
        <f>IFERROR(VLOOKUP($A48,'XVI RzK K'!$K$3:$Q$5,7,0),"")</f>
        <v/>
      </c>
      <c r="K48" s="12"/>
      <c r="L48" s="12" t="str">
        <f>IFERROR(VLOOKUP($A48,'Tropy K'!$R$3:$X$18,7,0),"")</f>
        <v/>
      </c>
      <c r="M48" s="12" t="str">
        <f>IFERROR(VLOOKUP($A48,'Grassor444 K'!$DE$6:$DK$14,7,0),"")</f>
        <v/>
      </c>
      <c r="N48" s="12" t="str">
        <f>IFERROR(VLOOKUP($A48,'BO K'!$Q$2:$W$12,7,0),"")</f>
        <v/>
      </c>
      <c r="O48" s="12" t="str">
        <f>IFERROR(VLOOKUP($A48,'Dukty K'!$T$2:$Z$6,7,0),"")</f>
        <v/>
      </c>
      <c r="P48" s="12"/>
      <c r="Q48" s="12"/>
      <c r="R48" s="12"/>
      <c r="S48" s="12"/>
      <c r="T48" s="12"/>
      <c r="U48" s="12"/>
      <c r="V48" s="10">
        <f>IFERROR(LARGE(X48:AU48,1),0)+IFERROR(LARGE(X48:AU48,2),0)</f>
        <v>0</v>
      </c>
      <c r="W48" s="10">
        <f>IFERROR(LARGE(X48:AU48,3),0)+IFERROR(LARGE(X48:AU48,4),0)</f>
        <v>0</v>
      </c>
      <c r="X48" s="12"/>
      <c r="Y48" s="12"/>
      <c r="Z48" s="12" t="str">
        <f>IFERROR(VLOOKUP($A48,'Wiosenne 360 K'!$J$3:$P$3,7,0),"")</f>
        <v/>
      </c>
      <c r="AA48" s="12" t="str">
        <f>IFERROR(VLOOKUP($A48,'H57 TR100 K'!$AI$2:$AO$24,7,0),"")</f>
        <v/>
      </c>
      <c r="AB48" s="12"/>
      <c r="AC48" s="12" t="str">
        <f>IFERROR(VLOOKUP($A48,'Hawran K'!$AT$3:$AZ$8,7,0),"")</f>
        <v/>
      </c>
      <c r="AD48" s="12" t="str">
        <f>IFERROR(VLOOKUP($A48,'Liczyrzepa wiosna 100 K'!$Q$3:$W$6,7,0),"")</f>
        <v/>
      </c>
      <c r="AE48" s="12" t="str">
        <f>IFERROR(VLOOKUP($A48,'Orientakcja K'!$M$3:$S$17,7,0),"")</f>
        <v/>
      </c>
      <c r="AF48" s="12"/>
      <c r="AG48" s="12" t="str">
        <f>IFERROR(VLOOKUP($A48,'Grassor222 K'!$BJ$6:$BP$12,7,0),"")</f>
        <v/>
      </c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23">
        <f>MIN(COUNT(F48:U48)+MIN(COUNT(X48:AU48)/2,2),6)</f>
        <v>1</v>
      </c>
    </row>
    <row r="49" spans="1:48">
      <c r="A49">
        <v>150</v>
      </c>
      <c r="B49" s="19" t="str">
        <f>VLOOKUP($A49,id!$C:$H,6,0)</f>
        <v>Pacek Karolina</v>
      </c>
      <c r="C49" s="19">
        <f>VLOOKUP($A49,id!$C:$H,4,0)</f>
        <v>0</v>
      </c>
      <c r="D49" s="2">
        <f>IF(E48=E49,D48,ROW(B47))</f>
        <v>47</v>
      </c>
      <c r="E49" s="11">
        <f>LARGE(F49:W49,1)+LARGE(F49:W49,2)+IFERROR(LARGE(F49:W49,3),0)+IFERROR(LARGE(F49:W49,4),0)+IFERROR(LARGE(F49:W49,5),0)+IFERROR(LARGE(F49:W49,6),0)</f>
        <v>43.958333333333343</v>
      </c>
      <c r="F49" s="12"/>
      <c r="G49" s="12" t="str">
        <f>IFERROR(VLOOKUP($A49,'H57 TR200 K'!$AT$2:$AZ$10,7,0),"")</f>
        <v/>
      </c>
      <c r="H49" s="12">
        <f>IFERROR(VLOOKUP($A49,'Pazur K'!$O$2:$U$10,7,0),"")</f>
        <v>43.958333333333343</v>
      </c>
      <c r="I49" s="12" t="str">
        <f>IFERROR(VLOOKUP($A49,'Liczyrzepa wiosna 200 K'!$M$2:$S$4,7,0),"")</f>
        <v/>
      </c>
      <c r="J49" s="12" t="str">
        <f>IFERROR(VLOOKUP($A49,'XVI RzK K'!$K$3:$Q$5,7,0),"")</f>
        <v/>
      </c>
      <c r="K49" s="12"/>
      <c r="L49" s="12" t="str">
        <f>IFERROR(VLOOKUP($A49,'Tropy K'!$R$3:$X$18,7,0),"")</f>
        <v/>
      </c>
      <c r="M49" s="12" t="str">
        <f>IFERROR(VLOOKUP($A49,'Grassor444 K'!$DE$6:$DK$14,7,0),"")</f>
        <v/>
      </c>
      <c r="N49" s="12" t="str">
        <f>IFERROR(VLOOKUP($A49,'BO K'!$Q$2:$W$12,7,0),"")</f>
        <v/>
      </c>
      <c r="O49" s="12" t="str">
        <f>IFERROR(VLOOKUP($A49,'Dukty K'!$T$2:$Z$6,7,0),"")</f>
        <v/>
      </c>
      <c r="P49" s="12"/>
      <c r="Q49" s="12"/>
      <c r="R49" s="12"/>
      <c r="S49" s="12"/>
      <c r="T49" s="12"/>
      <c r="U49" s="12"/>
      <c r="V49" s="10">
        <f>IFERROR(LARGE(X49:AU49,1),0)+IFERROR(LARGE(X49:AU49,2),0)</f>
        <v>0</v>
      </c>
      <c r="W49" s="10">
        <f>IFERROR(LARGE(X49:AU49,3),0)+IFERROR(LARGE(X49:AU49,4),0)</f>
        <v>0</v>
      </c>
      <c r="X49" s="12"/>
      <c r="Y49" s="12"/>
      <c r="Z49" s="12"/>
      <c r="AA49" s="12" t="str">
        <f>IFERROR(VLOOKUP($A49,'H57 TR100 K'!$AI$2:$AO$24,7,0),"")</f>
        <v/>
      </c>
      <c r="AB49" s="12"/>
      <c r="AC49" s="12" t="str">
        <f>IFERROR(VLOOKUP($A49,'Hawran K'!$AT$3:$AZ$8,7,0),"")</f>
        <v/>
      </c>
      <c r="AD49" s="12" t="str">
        <f>IFERROR(VLOOKUP($A49,'Liczyrzepa wiosna 100 K'!$Q$3:$W$6,7,0),"")</f>
        <v/>
      </c>
      <c r="AE49" s="12" t="str">
        <f>IFERROR(VLOOKUP($A49,'Orientakcja K'!$M$3:$S$17,7,0),"")</f>
        <v/>
      </c>
      <c r="AF49" s="12"/>
      <c r="AG49" s="12" t="str">
        <f>IFERROR(VLOOKUP($A49,'Grassor222 K'!$BJ$6:$BP$12,7,0),"")</f>
        <v/>
      </c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23">
        <f>MIN(COUNT(F49:U49)+MIN(COUNT(X49:AU49)/2,2),6)</f>
        <v>1</v>
      </c>
    </row>
    <row r="50" spans="1:48">
      <c r="A50">
        <v>336</v>
      </c>
      <c r="B50" s="19" t="str">
        <f>VLOOKUP($A50,id!$C:$H,6,0)</f>
        <v>Jarosiewicz Gosia</v>
      </c>
      <c r="C50" s="19" t="str">
        <f>VLOOKUP($A50,id!$C:$H,4,0)</f>
        <v>BIKE NOW BEER LATER</v>
      </c>
      <c r="D50" s="2">
        <f>IF(E49=E50,D49,ROW(B48))</f>
        <v>48</v>
      </c>
      <c r="E50" s="11">
        <f>LARGE(F50:W50,1)+LARGE(F50:W50,2)+IFERROR(LARGE(F50:W50,3),0)+IFERROR(LARGE(F50:W50,4),0)+IFERROR(LARGE(F50:W50,5),0)+IFERROR(LARGE(F50:W50,6),0)</f>
        <v>43.367304318770358</v>
      </c>
      <c r="F50" s="12"/>
      <c r="G50" s="12"/>
      <c r="H50" s="12"/>
      <c r="I50" s="12"/>
      <c r="J50" s="12"/>
      <c r="K50" s="12"/>
      <c r="L50" s="12" t="str">
        <f>IFERROR(VLOOKUP($A50,'Tropy K'!$R$3:$X$18,7,0),"")</f>
        <v/>
      </c>
      <c r="M50" s="12" t="str">
        <f>IFERROR(VLOOKUP($A50,'Grassor444 K'!$DE$6:$DK$14,7,0),"")</f>
        <v/>
      </c>
      <c r="N50" s="12" t="str">
        <f>IFERROR(VLOOKUP($A50,'BO K'!$Q$2:$W$12,7,0),"")</f>
        <v/>
      </c>
      <c r="O50" s="12" t="str">
        <f>IFERROR(VLOOKUP($A50,'Dukty K'!$T$2:$Z$6,7,0),"")</f>
        <v/>
      </c>
      <c r="P50" s="12"/>
      <c r="Q50" s="12"/>
      <c r="R50" s="12"/>
      <c r="S50" s="12"/>
      <c r="T50" s="12"/>
      <c r="U50" s="12"/>
      <c r="V50" s="10">
        <f>IFERROR(LARGE(X50:AU50,1),0)+IFERROR(LARGE(X50:AU50,2),0)</f>
        <v>43.367304318770358</v>
      </c>
      <c r="W50" s="10">
        <f>IFERROR(LARGE(X50:AU50,3),0)+IFERROR(LARGE(X50:AU50,4),0)</f>
        <v>0</v>
      </c>
      <c r="X50" s="12"/>
      <c r="Y50" s="12"/>
      <c r="Z50" s="12"/>
      <c r="AA50" s="12">
        <f>IFERROR(VLOOKUP($A50,'H57 TR100 K'!$AI$2:$AO$24,7,0),"")</f>
        <v>43.367304318770358</v>
      </c>
      <c r="AB50" s="12"/>
      <c r="AC50" s="12" t="str">
        <f>IFERROR(VLOOKUP($A50,'Hawran K'!$AT$3:$AZ$8,7,0),"")</f>
        <v/>
      </c>
      <c r="AD50" s="12"/>
      <c r="AE50" s="12" t="str">
        <f>IFERROR(VLOOKUP($A50,'Orientakcja K'!$M$3:$S$17,7,0),"")</f>
        <v/>
      </c>
      <c r="AF50" s="12"/>
      <c r="AG50" s="12" t="str">
        <f>IFERROR(VLOOKUP($A50,'Grassor222 K'!$BJ$6:$BP$12,7,0),"")</f>
        <v/>
      </c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23">
        <f>MIN(COUNT(F50:U50)+MIN(COUNT(X50:AU50)/2,2),6)</f>
        <v>0.5</v>
      </c>
    </row>
    <row r="51" spans="1:48">
      <c r="A51">
        <v>109</v>
      </c>
      <c r="B51" s="19" t="str">
        <f>VLOOKUP($A51,id!$C:$H,6,0)</f>
        <v>Tomaszczyk Alicja</v>
      </c>
      <c r="C51" s="19">
        <f>VLOOKUP($A51,id!$C:$H,4,0)</f>
        <v>0</v>
      </c>
      <c r="D51" s="2">
        <f>IF(E50=E51,D50,ROW(B49))</f>
        <v>49</v>
      </c>
      <c r="E51" s="11">
        <f>LARGE(F51:W51,1)+LARGE(F51:W51,2)+IFERROR(LARGE(F51:W51,3),0)+IFERROR(LARGE(F51:W51,4),0)+IFERROR(LARGE(F51:W51,5),0)+IFERROR(LARGE(F51:W51,6),0)</f>
        <v>42.1875</v>
      </c>
      <c r="F51" s="12" t="str">
        <f>IFERROR(VLOOKUP($A51,'Liszkor K'!$K$1:$Q$13,7,0),"")</f>
        <v/>
      </c>
      <c r="G51" s="12" t="str">
        <f>IFERROR(VLOOKUP($A51,'H57 TR200 K'!$AT$2:$AZ$10,7,0),"")</f>
        <v/>
      </c>
      <c r="H51" s="12" t="str">
        <f>IFERROR(VLOOKUP($A51,'Pazur K'!$O$2:$U$10,7,0),"")</f>
        <v/>
      </c>
      <c r="I51" s="12" t="str">
        <f>IFERROR(VLOOKUP($A51,'Liczyrzepa wiosna 200 K'!$M$2:$S$4,7,0),"")</f>
        <v/>
      </c>
      <c r="J51" s="12" t="str">
        <f>IFERROR(VLOOKUP($A51,'XVI RzK K'!$K$3:$Q$5,7,0),"")</f>
        <v/>
      </c>
      <c r="K51" s="12"/>
      <c r="L51" s="12" t="str">
        <f>IFERROR(VLOOKUP($A51,'Tropy K'!$R$3:$X$18,7,0),"")</f>
        <v/>
      </c>
      <c r="M51" s="12" t="str">
        <f>IFERROR(VLOOKUP($A51,'Grassor444 K'!$DE$6:$DK$14,7,0),"")</f>
        <v/>
      </c>
      <c r="N51" s="12" t="str">
        <f>IFERROR(VLOOKUP($A51,'BO K'!$Q$2:$W$12,7,0),"")</f>
        <v/>
      </c>
      <c r="O51" s="12" t="str">
        <f>IFERROR(VLOOKUP($A51,'Dukty K'!$T$2:$Z$6,7,0),"")</f>
        <v/>
      </c>
      <c r="P51" s="12"/>
      <c r="Q51" s="12"/>
      <c r="R51" s="12"/>
      <c r="S51" s="12"/>
      <c r="T51" s="12"/>
      <c r="U51" s="12"/>
      <c r="V51" s="10">
        <f>IFERROR(LARGE(X51:AU51,1),0)+IFERROR(LARGE(X51:AU51,2),0)</f>
        <v>42.1875</v>
      </c>
      <c r="W51" s="10">
        <f>IFERROR(LARGE(X51:AU51,3),0)+IFERROR(LARGE(X51:AU51,4),0)</f>
        <v>0</v>
      </c>
      <c r="X51" s="12"/>
      <c r="Y51" s="12">
        <f>IFERROR(VLOOKUP($A51,'XV Szago K'!$I$2:$O$9,7,0),"")</f>
        <v>42.1875</v>
      </c>
      <c r="Z51" s="12" t="str">
        <f>IFERROR(VLOOKUP($A51,'Wiosenne 360 K'!$J$3:$P$3,7,0),"")</f>
        <v/>
      </c>
      <c r="AA51" s="12" t="str">
        <f>IFERROR(VLOOKUP($A51,'H57 TR100 K'!$AI$2:$AO$24,7,0),"")</f>
        <v/>
      </c>
      <c r="AB51" s="12"/>
      <c r="AC51" s="12" t="str">
        <f>IFERROR(VLOOKUP($A51,'Hawran K'!$AT$3:$AZ$8,7,0),"")</f>
        <v/>
      </c>
      <c r="AD51" s="12" t="str">
        <f>IFERROR(VLOOKUP($A51,'Liczyrzepa wiosna 100 K'!$Q$3:$W$6,7,0),"")</f>
        <v/>
      </c>
      <c r="AE51" s="12" t="str">
        <f>IFERROR(VLOOKUP($A51,'Orientakcja K'!$M$3:$S$17,7,0),"")</f>
        <v/>
      </c>
      <c r="AF51" s="12"/>
      <c r="AG51" s="12" t="str">
        <f>IFERROR(VLOOKUP($A51,'Grassor222 K'!$BJ$6:$BP$12,7,0),"")</f>
        <v/>
      </c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23">
        <f>MIN(COUNT(F51:U51)+MIN(COUNT(X51:AU51)/2,2),6)</f>
        <v>0.5</v>
      </c>
    </row>
    <row r="52" spans="1:48">
      <c r="A52">
        <v>221</v>
      </c>
      <c r="B52" s="19" t="str">
        <f>VLOOKUP($A52,id!$C:$H,6,0)</f>
        <v>Czeczott Małgorzata</v>
      </c>
      <c r="C52" s="19" t="str">
        <f>VLOOKUP($A52,id!$C:$H,4,0)</f>
        <v>UKA</v>
      </c>
      <c r="D52" s="2">
        <f>IF(E51=E52,D51,ROW(B50))</f>
        <v>50</v>
      </c>
      <c r="E52" s="11">
        <f>LARGE(F52:W52,1)+LARGE(F52:W52,2)+IFERROR(LARGE(F52:W52,3),0)+IFERROR(LARGE(F52:W52,4),0)+IFERROR(LARGE(F52:W52,5),0)+IFERROR(LARGE(F52:W52,6),0)</f>
        <v>41.666666666666664</v>
      </c>
      <c r="F52" s="12"/>
      <c r="G52" s="12" t="str">
        <f>IFERROR(VLOOKUP($A52,'H57 TR200 K'!$AT$2:$AZ$10,7,0),"")</f>
        <v/>
      </c>
      <c r="H52" s="12"/>
      <c r="I52" s="12"/>
      <c r="J52" s="12"/>
      <c r="K52" s="12"/>
      <c r="L52" s="12" t="str">
        <f>IFERROR(VLOOKUP($A52,'Tropy K'!$R$3:$X$18,7,0),"")</f>
        <v/>
      </c>
      <c r="M52" s="12" t="str">
        <f>IFERROR(VLOOKUP($A52,'Grassor444 K'!$DE$6:$DK$14,7,0),"")</f>
        <v/>
      </c>
      <c r="N52" s="12" t="str">
        <f>IFERROR(VLOOKUP($A52,'BO K'!$Q$2:$W$12,7,0),"")</f>
        <v/>
      </c>
      <c r="O52" s="12" t="str">
        <f>IFERROR(VLOOKUP($A52,'Dukty K'!$T$2:$Z$6,7,0),"")</f>
        <v/>
      </c>
      <c r="P52" s="12"/>
      <c r="Q52" s="12"/>
      <c r="R52" s="12"/>
      <c r="S52" s="12"/>
      <c r="T52" s="12"/>
      <c r="U52" s="12"/>
      <c r="V52" s="10">
        <f>IFERROR(LARGE(X52:AU52,1),0)+IFERROR(LARGE(X52:AU52,2),0)</f>
        <v>41.666666666666664</v>
      </c>
      <c r="W52" s="10">
        <f>IFERROR(LARGE(X52:AU52,3),0)+IFERROR(LARGE(X52:AU52,4),0)</f>
        <v>0</v>
      </c>
      <c r="X52" s="12"/>
      <c r="Y52" s="12"/>
      <c r="Z52" s="12"/>
      <c r="AA52" s="12" t="str">
        <f>IFERROR(VLOOKUP($A52,'H57 TR100 K'!$AI$2:$AO$24,7,0),"")</f>
        <v/>
      </c>
      <c r="AB52" s="12"/>
      <c r="AC52" s="12" t="str">
        <f>IFERROR(VLOOKUP($A52,'Hawran K'!$AT$3:$AZ$8,7,0),"")</f>
        <v/>
      </c>
      <c r="AD52" s="12"/>
      <c r="AE52" s="12">
        <f>IFERROR(VLOOKUP($A52,'Orientakcja K'!$M$3:$S$17,7,0),"")</f>
        <v>41.666666666666664</v>
      </c>
      <c r="AF52" s="12"/>
      <c r="AG52" s="12" t="str">
        <f>IFERROR(VLOOKUP($A52,'Grassor222 K'!$BJ$6:$BP$12,7,0),"")</f>
        <v/>
      </c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23">
        <f>MIN(COUNT(F52:U52)+MIN(COUNT(X52:AU52)/2,2),6)</f>
        <v>0.5</v>
      </c>
    </row>
    <row r="53" spans="1:48">
      <c r="A53">
        <v>339</v>
      </c>
      <c r="B53" s="19" t="str">
        <f>VLOOKUP($A53,id!$C:$H,6,0)</f>
        <v>Mikołajczyk Agata</v>
      </c>
      <c r="C53" s="19" t="str">
        <f>VLOOKUP($A53,id!$C:$H,4,0)</f>
        <v>Ewapotranspiracja</v>
      </c>
      <c r="D53" s="2">
        <f>IF(E52=E53,D52,ROW(B51))</f>
        <v>51</v>
      </c>
      <c r="E53" s="11">
        <f>LARGE(F53:W53,1)+LARGE(F53:W53,2)+IFERROR(LARGE(F53:W53,3),0)+IFERROR(LARGE(F53:W53,4),0)+IFERROR(LARGE(F53:W53,5),0)+IFERROR(LARGE(F53:W53,6),0)</f>
        <v>40.569175445439882</v>
      </c>
      <c r="F53" s="12"/>
      <c r="G53" s="12"/>
      <c r="H53" s="12"/>
      <c r="I53" s="12"/>
      <c r="J53" s="12"/>
      <c r="K53" s="12"/>
      <c r="L53" s="12" t="str">
        <f>IFERROR(VLOOKUP($A53,'Tropy K'!$R$3:$X$18,7,0),"")</f>
        <v/>
      </c>
      <c r="M53" s="12" t="str">
        <f>IFERROR(VLOOKUP($A53,'Grassor444 K'!$DE$6:$DK$14,7,0),"")</f>
        <v/>
      </c>
      <c r="N53" s="12" t="str">
        <f>IFERROR(VLOOKUP($A53,'BO K'!$Q$2:$W$12,7,0),"")</f>
        <v/>
      </c>
      <c r="O53" s="12" t="str">
        <f>IFERROR(VLOOKUP($A53,'Dukty K'!$T$2:$Z$6,7,0),"")</f>
        <v/>
      </c>
      <c r="P53" s="12"/>
      <c r="Q53" s="12"/>
      <c r="R53" s="12"/>
      <c r="S53" s="12"/>
      <c r="T53" s="12"/>
      <c r="U53" s="12"/>
      <c r="V53" s="10">
        <f>IFERROR(LARGE(X53:AU53,1),0)+IFERROR(LARGE(X53:AU53,2),0)</f>
        <v>40.569175445439882</v>
      </c>
      <c r="W53" s="10">
        <f>IFERROR(LARGE(X53:AU53,3),0)+IFERROR(LARGE(X53:AU53,4),0)</f>
        <v>0</v>
      </c>
      <c r="X53" s="12"/>
      <c r="Y53" s="12"/>
      <c r="Z53" s="12"/>
      <c r="AA53" s="12">
        <f>IFERROR(VLOOKUP($A53,'H57 TR100 K'!$AI$2:$AO$24,7,0),"")</f>
        <v>40.569175445439882</v>
      </c>
      <c r="AB53" s="12"/>
      <c r="AC53" s="12" t="str">
        <f>IFERROR(VLOOKUP($A53,'Hawran K'!$AT$3:$AZ$8,7,0),"")</f>
        <v/>
      </c>
      <c r="AD53" s="12"/>
      <c r="AE53" s="12" t="str">
        <f>IFERROR(VLOOKUP($A53,'Orientakcja K'!$M$3:$S$17,7,0),"")</f>
        <v/>
      </c>
      <c r="AF53" s="12"/>
      <c r="AG53" s="12" t="str">
        <f>IFERROR(VLOOKUP($A53,'Grassor222 K'!$BJ$6:$BP$12,7,0),"")</f>
        <v/>
      </c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23">
        <f>MIN(COUNT(F53:U53)+MIN(COUNT(X53:AU53)/2,2),6)</f>
        <v>0.5</v>
      </c>
    </row>
    <row r="54" spans="1:48">
      <c r="A54" s="13">
        <v>340</v>
      </c>
      <c r="B54" s="19" t="str">
        <f>VLOOKUP($A54,id!$C:$H,6,0)</f>
        <v>Nosarzewska Anna</v>
      </c>
      <c r="C54" s="19" t="str">
        <f>VLOOKUP($A54,id!$C:$H,4,0)</f>
        <v>Ewapotranspiracja</v>
      </c>
      <c r="D54" s="2">
        <f>IF(E53=E54,D53,ROW(B52))</f>
        <v>52</v>
      </c>
      <c r="E54" s="11">
        <f>LARGE(F54:W54,1)+LARGE(F54:W54,2)+IFERROR(LARGE(F54:W54,3),0)+IFERROR(LARGE(F54:W54,4),0)+IFERROR(LARGE(F54:W54,5),0)+IFERROR(LARGE(F54:W54,6),0)</f>
        <v>40.562299508243967</v>
      </c>
      <c r="F54" s="12"/>
      <c r="G54" s="12"/>
      <c r="H54" s="12"/>
      <c r="I54" s="12"/>
      <c r="J54" s="12"/>
      <c r="K54" s="12"/>
      <c r="L54" s="12" t="str">
        <f>IFERROR(VLOOKUP($A54,'Tropy K'!$R$3:$X$18,7,0),"")</f>
        <v/>
      </c>
      <c r="M54" s="12" t="str">
        <f>IFERROR(VLOOKUP($A54,'Grassor444 K'!$DE$6:$DK$14,7,0),"")</f>
        <v/>
      </c>
      <c r="N54" s="12" t="str">
        <f>IFERROR(VLOOKUP($A54,'BO K'!$Q$2:$W$12,7,0),"")</f>
        <v/>
      </c>
      <c r="O54" s="12" t="str">
        <f>IFERROR(VLOOKUP($A54,'Dukty K'!$T$2:$Z$6,7,0),"")</f>
        <v/>
      </c>
      <c r="P54" s="12"/>
      <c r="Q54" s="12"/>
      <c r="R54" s="12"/>
      <c r="S54" s="12"/>
      <c r="T54" s="12"/>
      <c r="U54" s="12"/>
      <c r="V54" s="10">
        <f>IFERROR(LARGE(X54:AU54,1),0)+IFERROR(LARGE(X54:AU54,2),0)</f>
        <v>40.562299508243967</v>
      </c>
      <c r="W54" s="10">
        <f>IFERROR(LARGE(X54:AU54,3),0)+IFERROR(LARGE(X54:AU54,4),0)</f>
        <v>0</v>
      </c>
      <c r="X54" s="12"/>
      <c r="Y54" s="12"/>
      <c r="Z54" s="12"/>
      <c r="AA54" s="12">
        <f>IFERROR(VLOOKUP($A54,'H57 TR100 K'!$AI$2:$AO$24,7,0),"")</f>
        <v>40.562299508243967</v>
      </c>
      <c r="AB54" s="12"/>
      <c r="AC54" s="12" t="str">
        <f>IFERROR(VLOOKUP($A54,'Hawran K'!$AT$3:$AZ$8,7,0),"")</f>
        <v/>
      </c>
      <c r="AD54" s="12"/>
      <c r="AE54" s="12" t="str">
        <f>IFERROR(VLOOKUP($A54,'Orientakcja K'!$M$3:$S$17,7,0),"")</f>
        <v/>
      </c>
      <c r="AF54" s="12"/>
      <c r="AG54" s="12" t="str">
        <f>IFERROR(VLOOKUP($A54,'Grassor222 K'!$BJ$6:$BP$12,7,0),"")</f>
        <v/>
      </c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23">
        <f>MIN(COUNT(F54:U54)+MIN(COUNT(X54:AU54)/2,2),6)</f>
        <v>0.5</v>
      </c>
    </row>
    <row r="55" spans="1:48">
      <c r="A55">
        <v>341</v>
      </c>
      <c r="B55" s="19" t="str">
        <f>VLOOKUP($A55,id!$C:$H,6,0)</f>
        <v>Lewandowicz Aneta</v>
      </c>
      <c r="C55" s="19">
        <f>VLOOKUP($A55,id!$C:$H,4,0)</f>
        <v>0</v>
      </c>
      <c r="D55" s="2">
        <f>IF(E54=E55,D54,ROW(B53))</f>
        <v>53</v>
      </c>
      <c r="E55" s="11">
        <f>LARGE(F55:W55,1)+LARGE(F55:W55,2)+IFERROR(LARGE(F55:W55,3),0)+IFERROR(LARGE(F55:W55,4),0)+IFERROR(LARGE(F55:W55,5),0)+IFERROR(LARGE(F55:W55,6),0)</f>
        <v>39.918126146811836</v>
      </c>
      <c r="F55" s="12"/>
      <c r="G55" s="12"/>
      <c r="H55" s="12"/>
      <c r="I55" s="12"/>
      <c r="J55" s="12"/>
      <c r="K55" s="12"/>
      <c r="L55" s="12" t="str">
        <f>IFERROR(VLOOKUP($A55,'Tropy K'!$R$3:$X$18,7,0),"")</f>
        <v/>
      </c>
      <c r="M55" s="12" t="str">
        <f>IFERROR(VLOOKUP($A55,'Grassor444 K'!$DE$6:$DK$14,7,0),"")</f>
        <v/>
      </c>
      <c r="N55" s="12" t="str">
        <f>IFERROR(VLOOKUP($A55,'BO K'!$Q$2:$W$12,7,0),"")</f>
        <v/>
      </c>
      <c r="O55" s="12" t="str">
        <f>IFERROR(VLOOKUP($A55,'Dukty K'!$T$2:$Z$6,7,0),"")</f>
        <v/>
      </c>
      <c r="P55" s="12"/>
      <c r="Q55" s="12"/>
      <c r="R55" s="12"/>
      <c r="S55" s="12"/>
      <c r="T55" s="12"/>
      <c r="U55" s="12"/>
      <c r="V55" s="10">
        <f>IFERROR(LARGE(X55:AU55,1),0)+IFERROR(LARGE(X55:AU55,2),0)</f>
        <v>39.918126146811836</v>
      </c>
      <c r="W55" s="10">
        <f>IFERROR(LARGE(X55:AU55,3),0)+IFERROR(LARGE(X55:AU55,4),0)</f>
        <v>0</v>
      </c>
      <c r="X55" s="12"/>
      <c r="Y55" s="12"/>
      <c r="Z55" s="12"/>
      <c r="AA55" s="12">
        <f>IFERROR(VLOOKUP($A55,'H57 TR100 K'!$AI$2:$AO$24,7,0),"")</f>
        <v>39.918126146811836</v>
      </c>
      <c r="AB55" s="12"/>
      <c r="AC55" s="12" t="str">
        <f>IFERROR(VLOOKUP($A55,'Hawran K'!$AT$3:$AZ$8,7,0),"")</f>
        <v/>
      </c>
      <c r="AD55" s="12"/>
      <c r="AE55" s="12" t="str">
        <f>IFERROR(VLOOKUP($A55,'Orientakcja K'!$M$3:$S$17,7,0),"")</f>
        <v/>
      </c>
      <c r="AF55" s="12"/>
      <c r="AG55" s="12" t="str">
        <f>IFERROR(VLOOKUP($A55,'Grassor222 K'!$BJ$6:$BP$12,7,0),"")</f>
        <v/>
      </c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23">
        <f>MIN(COUNT(F55:U55)+MIN(COUNT(X55:AU55)/2,2),6)</f>
        <v>0.5</v>
      </c>
    </row>
    <row r="56" spans="1:48">
      <c r="A56">
        <v>222</v>
      </c>
      <c r="B56" s="19" t="str">
        <f>VLOOKUP($A56,id!$C:$H,6,0)</f>
        <v>Kwitowska Anna</v>
      </c>
      <c r="C56" s="19" t="str">
        <f>VLOOKUP($A56,id!$C:$H,4,0)</f>
        <v>Mazurskie Tropy</v>
      </c>
      <c r="D56" s="2">
        <f>IF(E55=E56,D55,ROW(B54))</f>
        <v>54</v>
      </c>
      <c r="E56" s="11">
        <f>LARGE(F56:W56,1)+LARGE(F56:W56,2)+IFERROR(LARGE(F56:W56,3),0)+IFERROR(LARGE(F56:W56,4),0)+IFERROR(LARGE(F56:W56,5),0)+IFERROR(LARGE(F56:W56,6),0)</f>
        <v>39.583333333333329</v>
      </c>
      <c r="F56" s="12"/>
      <c r="G56" s="12" t="str">
        <f>IFERROR(VLOOKUP($A56,'H57 TR200 K'!$AT$2:$AZ$10,7,0),"")</f>
        <v/>
      </c>
      <c r="H56" s="12"/>
      <c r="I56" s="12"/>
      <c r="J56" s="12"/>
      <c r="K56" s="12"/>
      <c r="L56" s="12" t="str">
        <f>IFERROR(VLOOKUP($A56,'Tropy K'!$R$3:$X$18,7,0),"")</f>
        <v/>
      </c>
      <c r="M56" s="12" t="str">
        <f>IFERROR(VLOOKUP($A56,'Grassor444 K'!$DE$6:$DK$14,7,0),"")</f>
        <v/>
      </c>
      <c r="N56" s="12" t="str">
        <f>IFERROR(VLOOKUP($A56,'BO K'!$Q$2:$W$12,7,0),"")</f>
        <v/>
      </c>
      <c r="O56" s="12" t="str">
        <f>IFERROR(VLOOKUP($A56,'Dukty K'!$T$2:$Z$6,7,0),"")</f>
        <v/>
      </c>
      <c r="P56" s="12"/>
      <c r="Q56" s="12"/>
      <c r="R56" s="12"/>
      <c r="S56" s="12"/>
      <c r="T56" s="12"/>
      <c r="U56" s="12"/>
      <c r="V56" s="10">
        <f>IFERROR(LARGE(X56:AU56,1),0)+IFERROR(LARGE(X56:AU56,2),0)</f>
        <v>39.583333333333329</v>
      </c>
      <c r="W56" s="10">
        <f>IFERROR(LARGE(X56:AU56,3),0)+IFERROR(LARGE(X56:AU56,4),0)</f>
        <v>0</v>
      </c>
      <c r="X56" s="12"/>
      <c r="Y56" s="12"/>
      <c r="Z56" s="12"/>
      <c r="AA56" s="12" t="str">
        <f>IFERROR(VLOOKUP($A56,'H57 TR100 K'!$AI$2:$AO$24,7,0),"")</f>
        <v/>
      </c>
      <c r="AB56" s="12"/>
      <c r="AC56" s="12" t="str">
        <f>IFERROR(VLOOKUP($A56,'Hawran K'!$AT$3:$AZ$8,7,0),"")</f>
        <v/>
      </c>
      <c r="AD56" s="12"/>
      <c r="AE56" s="12">
        <f>IFERROR(VLOOKUP($A56,'Orientakcja K'!$M$3:$S$17,7,0),"")</f>
        <v>39.583333333333329</v>
      </c>
      <c r="AF56" s="12"/>
      <c r="AG56" s="12" t="str">
        <f>IFERROR(VLOOKUP($A56,'Grassor222 K'!$BJ$6:$BP$12,7,0),"")</f>
        <v/>
      </c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23">
        <f>MIN(COUNT(F56:U56)+MIN(COUNT(X56:AU56)/2,2),6)</f>
        <v>0.5</v>
      </c>
    </row>
    <row r="57" spans="1:48">
      <c r="A57" s="13">
        <v>342</v>
      </c>
      <c r="B57" s="19" t="str">
        <f>VLOOKUP($A57,id!$C:$H,6,0)</f>
        <v>Komossa Anna</v>
      </c>
      <c r="C57" s="19" t="str">
        <f>VLOOKUP($A57,id!$C:$H,4,0)</f>
        <v>BIKE NOW BEER LATER</v>
      </c>
      <c r="D57" s="2">
        <f>IF(E56=E57,D56,ROW(B55))</f>
        <v>55</v>
      </c>
      <c r="E57" s="11">
        <f>LARGE(F57:W57,1)+LARGE(F57:W57,2)+IFERROR(LARGE(F57:W57,3),0)+IFERROR(LARGE(F57:W57,4),0)+IFERROR(LARGE(F57:W57,5),0)+IFERROR(LARGE(F57:W57,6),0)</f>
        <v>38.708485960544813</v>
      </c>
      <c r="F57" s="12"/>
      <c r="G57" s="12"/>
      <c r="H57" s="12"/>
      <c r="I57" s="12"/>
      <c r="J57" s="12"/>
      <c r="K57" s="12"/>
      <c r="L57" s="12" t="str">
        <f>IFERROR(VLOOKUP($A57,'Tropy K'!$R$3:$X$18,7,0),"")</f>
        <v/>
      </c>
      <c r="M57" s="12" t="str">
        <f>IFERROR(VLOOKUP($A57,'Grassor444 K'!$DE$6:$DK$14,7,0),"")</f>
        <v/>
      </c>
      <c r="N57" s="12" t="str">
        <f>IFERROR(VLOOKUP($A57,'BO K'!$Q$2:$W$12,7,0),"")</f>
        <v/>
      </c>
      <c r="O57" s="12" t="str">
        <f>IFERROR(VLOOKUP($A57,'Dukty K'!$T$2:$Z$6,7,0),"")</f>
        <v/>
      </c>
      <c r="P57" s="12"/>
      <c r="Q57" s="12"/>
      <c r="R57" s="12"/>
      <c r="S57" s="12"/>
      <c r="T57" s="12"/>
      <c r="U57" s="12"/>
      <c r="V57" s="10">
        <f>IFERROR(LARGE(X57:AU57,1),0)+IFERROR(LARGE(X57:AU57,2),0)</f>
        <v>38.708485960544813</v>
      </c>
      <c r="W57" s="10">
        <f>IFERROR(LARGE(X57:AU57,3),0)+IFERROR(LARGE(X57:AU57,4),0)</f>
        <v>0</v>
      </c>
      <c r="X57" s="12"/>
      <c r="Y57" s="12"/>
      <c r="Z57" s="12"/>
      <c r="AA57" s="12">
        <f>IFERROR(VLOOKUP($A57,'H57 TR100 K'!$AI$2:$AO$24,7,0),"")</f>
        <v>38.708485960544813</v>
      </c>
      <c r="AB57" s="12"/>
      <c r="AC57" s="12" t="str">
        <f>IFERROR(VLOOKUP($A57,'Hawran K'!$AT$3:$AZ$8,7,0),"")</f>
        <v/>
      </c>
      <c r="AD57" s="12"/>
      <c r="AE57" s="12" t="str">
        <f>IFERROR(VLOOKUP($A57,'Orientakcja K'!$M$3:$S$17,7,0),"")</f>
        <v/>
      </c>
      <c r="AF57" s="12"/>
      <c r="AG57" s="12" t="str">
        <f>IFERROR(VLOOKUP($A57,'Grassor222 K'!$BJ$6:$BP$12,7,0),"")</f>
        <v/>
      </c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23">
        <f>MIN(COUNT(F57:U57)+MIN(COUNT(X57:AU57)/2,2),6)</f>
        <v>0.5</v>
      </c>
    </row>
    <row r="58" spans="1:48">
      <c r="A58" s="13">
        <v>335</v>
      </c>
      <c r="B58" s="19" t="str">
        <f>VLOOKUP($A58,id!$C:$H,6,0)</f>
        <v>Stencel Joanna</v>
      </c>
      <c r="C58" s="19">
        <f>VLOOKUP($A58,id!$C:$H,4,0)</f>
        <v>0</v>
      </c>
      <c r="D58" s="2">
        <f>IF(E57=E58,D57,ROW(B56))</f>
        <v>56</v>
      </c>
      <c r="E58" s="11">
        <f>LARGE(F58:W58,1)+LARGE(F58:W58,2)+IFERROR(LARGE(F58:W58,3),0)+IFERROR(LARGE(F58:W58,4),0)+IFERROR(LARGE(F58:W58,5),0)+IFERROR(LARGE(F58:W58,6),0)</f>
        <v>38.461538461538467</v>
      </c>
      <c r="F58" s="12"/>
      <c r="G58" s="12">
        <f>IFERROR(VLOOKUP($A58,'H57 TR200 K'!$AT$2:$AZ$10,7,0),"")</f>
        <v>38.461538461538467</v>
      </c>
      <c r="H58" s="12"/>
      <c r="I58" s="12"/>
      <c r="J58" s="12"/>
      <c r="K58" s="12"/>
      <c r="L58" s="12" t="str">
        <f>IFERROR(VLOOKUP($A58,'Tropy K'!$R$3:$X$18,7,0),"")</f>
        <v/>
      </c>
      <c r="M58" s="12" t="str">
        <f>IFERROR(VLOOKUP($A58,'Grassor444 K'!$DE$6:$DK$14,7,0),"")</f>
        <v/>
      </c>
      <c r="N58" s="12" t="str">
        <f>IFERROR(VLOOKUP($A58,'BO K'!$Q$2:$W$12,7,0),"")</f>
        <v/>
      </c>
      <c r="O58" s="12" t="str">
        <f>IFERROR(VLOOKUP($A58,'Dukty K'!$T$2:$Z$6,7,0),"")</f>
        <v/>
      </c>
      <c r="P58" s="12"/>
      <c r="Q58" s="12"/>
      <c r="R58" s="12"/>
      <c r="S58" s="12"/>
      <c r="T58" s="12"/>
      <c r="U58" s="12"/>
      <c r="V58" s="10">
        <f>IFERROR(LARGE(X58:AU58,1),0)+IFERROR(LARGE(X58:AU58,2),0)</f>
        <v>0</v>
      </c>
      <c r="W58" s="10">
        <f>IFERROR(LARGE(X58:AU58,3),0)+IFERROR(LARGE(X58:AU58,4),0)</f>
        <v>0</v>
      </c>
      <c r="X58" s="12"/>
      <c r="Y58" s="12"/>
      <c r="Z58" s="12"/>
      <c r="AA58" s="12" t="str">
        <f>IFERROR(VLOOKUP($A58,'H57 TR100 K'!$AI$2:$AO$24,7,0),"")</f>
        <v/>
      </c>
      <c r="AB58" s="12"/>
      <c r="AC58" s="12" t="str">
        <f>IFERROR(VLOOKUP($A58,'Hawran K'!$AT$3:$AZ$8,7,0),"")</f>
        <v/>
      </c>
      <c r="AD58" s="12"/>
      <c r="AE58" s="12" t="str">
        <f>IFERROR(VLOOKUP($A58,'Orientakcja K'!$M$3:$S$17,7,0),"")</f>
        <v/>
      </c>
      <c r="AF58" s="12"/>
      <c r="AG58" s="12" t="str">
        <f>IFERROR(VLOOKUP($A58,'Grassor222 K'!$BJ$6:$BP$12,7,0),"")</f>
        <v/>
      </c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23">
        <f>MIN(COUNT(F58:U58)+MIN(COUNT(X58:AU58)/2,2),6)</f>
        <v>1</v>
      </c>
    </row>
    <row r="59" spans="1:48">
      <c r="A59" s="13">
        <v>223</v>
      </c>
      <c r="B59" s="19" t="str">
        <f>VLOOKUP($A59,id!$C:$H,6,0)</f>
        <v>Buciak Barbara</v>
      </c>
      <c r="C59" s="19" t="str">
        <f>VLOOKUP($A59,id!$C:$H,4,0)</f>
        <v>Mazurskie Tropy</v>
      </c>
      <c r="D59" s="2">
        <f>IF(E58=E59,D58,ROW(B57))</f>
        <v>57</v>
      </c>
      <c r="E59" s="11">
        <f>LARGE(F59:W59,1)+LARGE(F59:W59,2)+IFERROR(LARGE(F59:W59,3),0)+IFERROR(LARGE(F59:W59,4),0)+IFERROR(LARGE(F59:W59,5),0)+IFERROR(LARGE(F59:W59,6),0)</f>
        <v>37.499999999999993</v>
      </c>
      <c r="F59" s="12"/>
      <c r="G59" s="12" t="str">
        <f>IFERROR(VLOOKUP($A59,'H57 TR200 K'!$AT$2:$AZ$10,7,0),"")</f>
        <v/>
      </c>
      <c r="H59" s="12"/>
      <c r="I59" s="12"/>
      <c r="J59" s="12"/>
      <c r="K59" s="12"/>
      <c r="L59" s="12" t="str">
        <f>IFERROR(VLOOKUP($A59,'Tropy K'!$R$3:$X$18,7,0),"")</f>
        <v/>
      </c>
      <c r="M59" s="12" t="str">
        <f>IFERROR(VLOOKUP($A59,'Grassor444 K'!$DE$6:$DK$14,7,0),"")</f>
        <v/>
      </c>
      <c r="N59" s="12" t="str">
        <f>IFERROR(VLOOKUP($A59,'BO K'!$Q$2:$W$12,7,0),"")</f>
        <v/>
      </c>
      <c r="O59" s="12" t="str">
        <f>IFERROR(VLOOKUP($A59,'Dukty K'!$T$2:$Z$6,7,0),"")</f>
        <v/>
      </c>
      <c r="P59" s="12"/>
      <c r="Q59" s="12"/>
      <c r="R59" s="12"/>
      <c r="S59" s="12"/>
      <c r="T59" s="12"/>
      <c r="U59" s="12"/>
      <c r="V59" s="10">
        <f>IFERROR(LARGE(X59:AU59,1),0)+IFERROR(LARGE(X59:AU59,2),0)</f>
        <v>37.499999999999993</v>
      </c>
      <c r="W59" s="10">
        <f>IFERROR(LARGE(X59:AU59,3),0)+IFERROR(LARGE(X59:AU59,4),0)</f>
        <v>0</v>
      </c>
      <c r="X59" s="12"/>
      <c r="Y59" s="12"/>
      <c r="Z59" s="12"/>
      <c r="AA59" s="12" t="str">
        <f>IFERROR(VLOOKUP($A59,'H57 TR100 K'!$AI$2:$AO$24,7,0),"")</f>
        <v/>
      </c>
      <c r="AB59" s="12"/>
      <c r="AC59" s="12" t="str">
        <f>IFERROR(VLOOKUP($A59,'Hawran K'!$AT$3:$AZ$8,7,0),"")</f>
        <v/>
      </c>
      <c r="AD59" s="12"/>
      <c r="AE59" s="12">
        <f>IFERROR(VLOOKUP($A59,'Orientakcja K'!$M$3:$S$17,7,0),"")</f>
        <v>37.499999999999993</v>
      </c>
      <c r="AF59" s="12"/>
      <c r="AG59" s="12" t="str">
        <f>IFERROR(VLOOKUP($A59,'Grassor222 K'!$BJ$6:$BP$12,7,0),"")</f>
        <v/>
      </c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23">
        <f>MIN(COUNT(F59:U59)+MIN(COUNT(X59:AU59)/2,2),6)</f>
        <v>0.5</v>
      </c>
    </row>
    <row r="60" spans="1:48">
      <c r="A60" s="13">
        <v>172</v>
      </c>
      <c r="B60" s="19" t="str">
        <f>VLOOKUP($A60,id!$C:$H,6,0)</f>
        <v>Biała Weronika</v>
      </c>
      <c r="C60" s="19">
        <f>VLOOKUP($A60,id!$C:$H,4,0)</f>
        <v>0</v>
      </c>
      <c r="D60" s="2">
        <f>IF(E59=E60,D59,ROW(B58))</f>
        <v>58</v>
      </c>
      <c r="E60" s="11">
        <f>LARGE(F60:W60,1)+LARGE(F60:W60,2)+IFERROR(LARGE(F60:W60,3),0)+IFERROR(LARGE(F60:W60,4),0)+IFERROR(LARGE(F60:W60,5),0)+IFERROR(LARGE(F60:W60,6),0)</f>
        <v>37.434338292986141</v>
      </c>
      <c r="F60" s="12"/>
      <c r="G60" s="12" t="str">
        <f>IFERROR(VLOOKUP($A60,'H57 TR200 K'!$AT$2:$AZ$10,7,0),"")</f>
        <v/>
      </c>
      <c r="H60" s="12"/>
      <c r="I60" s="12" t="str">
        <f>IFERROR(VLOOKUP($A60,'Liczyrzepa wiosna 200 K'!$M$2:$S$4,7,0),"")</f>
        <v/>
      </c>
      <c r="J60" s="12" t="str">
        <f>IFERROR(VLOOKUP($A60,'XVI RzK K'!$K$3:$Q$5,7,0),"")</f>
        <v/>
      </c>
      <c r="K60" s="12"/>
      <c r="L60" s="12" t="str">
        <f>IFERROR(VLOOKUP($A60,'Tropy K'!$R$3:$X$18,7,0),"")</f>
        <v/>
      </c>
      <c r="M60" s="12" t="str">
        <f>IFERROR(VLOOKUP($A60,'Grassor444 K'!$DE$6:$DK$14,7,0),"")</f>
        <v/>
      </c>
      <c r="N60" s="12" t="str">
        <f>IFERROR(VLOOKUP($A60,'BO K'!$Q$2:$W$12,7,0),"")</f>
        <v/>
      </c>
      <c r="O60" s="12" t="str">
        <f>IFERROR(VLOOKUP($A60,'Dukty K'!$T$2:$Z$6,7,0),"")</f>
        <v/>
      </c>
      <c r="P60" s="12"/>
      <c r="Q60" s="12"/>
      <c r="R60" s="12"/>
      <c r="S60" s="12"/>
      <c r="T60" s="12"/>
      <c r="U60" s="12"/>
      <c r="V60" s="10">
        <f>IFERROR(LARGE(X60:AU60,1),0)+IFERROR(LARGE(X60:AU60,2),0)</f>
        <v>37.434338292986141</v>
      </c>
      <c r="W60" s="10">
        <f>IFERROR(LARGE(X60:AU60,3),0)+IFERROR(LARGE(X60:AU60,4),0)</f>
        <v>0</v>
      </c>
      <c r="X60" s="12"/>
      <c r="Y60" s="12"/>
      <c r="Z60" s="12"/>
      <c r="AA60" s="12" t="str">
        <f>IFERROR(VLOOKUP($A60,'H57 TR100 K'!$AI$2:$AO$24,7,0),"")</f>
        <v/>
      </c>
      <c r="AB60" s="12"/>
      <c r="AC60" s="12">
        <f>IFERROR(VLOOKUP($A60,'Hawran K'!$AT$3:$AZ$8,7,0),"")</f>
        <v>37.434338292986141</v>
      </c>
      <c r="AD60" s="12" t="str">
        <f>IFERROR(VLOOKUP($A60,'Liczyrzepa wiosna 100 K'!$Q$3:$W$6,7,0),"")</f>
        <v/>
      </c>
      <c r="AE60" s="12" t="str">
        <f>IFERROR(VLOOKUP($A60,'Orientakcja K'!$M$3:$S$17,7,0),"")</f>
        <v/>
      </c>
      <c r="AF60" s="12"/>
      <c r="AG60" s="12" t="str">
        <f>IFERROR(VLOOKUP($A60,'Grassor222 K'!$BJ$6:$BP$12,7,0),"")</f>
        <v/>
      </c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23">
        <f>MIN(COUNT(F60:U60)+MIN(COUNT(X60:AU60)/2,2),6)</f>
        <v>0.5</v>
      </c>
    </row>
    <row r="61" spans="1:48">
      <c r="A61" s="13">
        <v>224</v>
      </c>
      <c r="B61" s="19" t="str">
        <f>VLOOKUP($A61,id!$C:$H,6,0)</f>
        <v>Lewandowska Magdalena</v>
      </c>
      <c r="C61" s="19" t="str">
        <f>VLOOKUP($A61,id!$C:$H,4,0)</f>
        <v>Rs Team</v>
      </c>
      <c r="D61" s="2">
        <f>IF(E60=E61,D60,ROW(B59))</f>
        <v>59</v>
      </c>
      <c r="E61" s="11">
        <f>LARGE(F61:W61,1)+LARGE(F61:W61,2)+IFERROR(LARGE(F61:W61,3),0)+IFERROR(LARGE(F61:W61,4),0)+IFERROR(LARGE(F61:W61,5),0)+IFERROR(LARGE(F61:W61,6),0)</f>
        <v>37.349423882681556</v>
      </c>
      <c r="F61" s="12"/>
      <c r="G61" s="12" t="str">
        <f>IFERROR(VLOOKUP($A61,'H57 TR200 K'!$AT$2:$AZ$10,7,0),"")</f>
        <v/>
      </c>
      <c r="H61" s="12"/>
      <c r="I61" s="12"/>
      <c r="J61" s="12"/>
      <c r="K61" s="12"/>
      <c r="L61" s="12" t="str">
        <f>IFERROR(VLOOKUP($A61,'Tropy K'!$R$3:$X$18,7,0),"")</f>
        <v/>
      </c>
      <c r="M61" s="12" t="str">
        <f>IFERROR(VLOOKUP($A61,'Grassor444 K'!$DE$6:$DK$14,7,0),"")</f>
        <v/>
      </c>
      <c r="N61" s="12" t="str">
        <f>IFERROR(VLOOKUP($A61,'BO K'!$Q$2:$W$12,7,0),"")</f>
        <v/>
      </c>
      <c r="O61" s="12" t="str">
        <f>IFERROR(VLOOKUP($A61,'Dukty K'!$T$2:$Z$6,7,0),"")</f>
        <v/>
      </c>
      <c r="P61" s="12"/>
      <c r="Q61" s="12"/>
      <c r="R61" s="12"/>
      <c r="S61" s="12"/>
      <c r="T61" s="12"/>
      <c r="U61" s="12"/>
      <c r="V61" s="10">
        <f>IFERROR(LARGE(X61:AU61,1),0)+IFERROR(LARGE(X61:AU61,2),0)</f>
        <v>37.349423882681556</v>
      </c>
      <c r="W61" s="10">
        <f>IFERROR(LARGE(X61:AU61,3),0)+IFERROR(LARGE(X61:AU61,4),0)</f>
        <v>0</v>
      </c>
      <c r="X61" s="12"/>
      <c r="Y61" s="12"/>
      <c r="Z61" s="12"/>
      <c r="AA61" s="12" t="str">
        <f>IFERROR(VLOOKUP($A61,'H57 TR100 K'!$AI$2:$AO$24,7,0),"")</f>
        <v/>
      </c>
      <c r="AB61" s="12"/>
      <c r="AC61" s="12" t="str">
        <f>IFERROR(VLOOKUP($A61,'Hawran K'!$AT$3:$AZ$8,7,0),"")</f>
        <v/>
      </c>
      <c r="AD61" s="12"/>
      <c r="AE61" s="12">
        <f>IFERROR(VLOOKUP($A61,'Orientakcja K'!$M$3:$S$17,7,0),"")</f>
        <v>37.349423882681556</v>
      </c>
      <c r="AF61" s="12"/>
      <c r="AG61" s="12" t="str">
        <f>IFERROR(VLOOKUP($A61,'Grassor222 K'!$BJ$6:$BP$12,7,0),"")</f>
        <v/>
      </c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23">
        <f>MIN(COUNT(F61:U61)+MIN(COUNT(X61:AU61)/2,2),6)</f>
        <v>0.5</v>
      </c>
    </row>
    <row r="62" spans="1:48">
      <c r="A62">
        <v>225</v>
      </c>
      <c r="B62" s="19" t="str">
        <f>VLOOKUP($A62,id!$C:$H,6,0)</f>
        <v>Mrozek Ewa</v>
      </c>
      <c r="C62" s="19" t="str">
        <f>VLOOKUP($A62,id!$C:$H,4,0)</f>
        <v>RS Team</v>
      </c>
      <c r="D62" s="2">
        <f>IF(E61=E62,D61,ROW(B60))</f>
        <v>59</v>
      </c>
      <c r="E62" s="11">
        <f>LARGE(F62:W62,1)+LARGE(F62:W62,2)+IFERROR(LARGE(F62:W62,3),0)+IFERROR(LARGE(F62:W62,4),0)+IFERROR(LARGE(F62:W62,5),0)+IFERROR(LARGE(F62:W62,6),0)</f>
        <v>37.349423882681556</v>
      </c>
      <c r="F62" s="12"/>
      <c r="G62" s="12" t="str">
        <f>IFERROR(VLOOKUP($A62,'H57 TR200 K'!$AT$2:$AZ$10,7,0),"")</f>
        <v/>
      </c>
      <c r="H62" s="12"/>
      <c r="I62" s="12"/>
      <c r="J62" s="12"/>
      <c r="K62" s="12"/>
      <c r="L62" s="12" t="str">
        <f>IFERROR(VLOOKUP($A62,'Tropy K'!$R$3:$X$18,7,0),"")</f>
        <v/>
      </c>
      <c r="M62" s="12" t="str">
        <f>IFERROR(VLOOKUP($A62,'Grassor444 K'!$DE$6:$DK$14,7,0),"")</f>
        <v/>
      </c>
      <c r="N62" s="12" t="str">
        <f>IFERROR(VLOOKUP($A62,'BO K'!$Q$2:$W$12,7,0),"")</f>
        <v/>
      </c>
      <c r="O62" s="12" t="str">
        <f>IFERROR(VLOOKUP($A62,'Dukty K'!$T$2:$Z$6,7,0),"")</f>
        <v/>
      </c>
      <c r="P62" s="12"/>
      <c r="Q62" s="12"/>
      <c r="R62" s="12"/>
      <c r="S62" s="12"/>
      <c r="T62" s="12"/>
      <c r="U62" s="12"/>
      <c r="V62" s="10">
        <f>IFERROR(LARGE(X62:AU62,1),0)+IFERROR(LARGE(X62:AU62,2),0)</f>
        <v>37.349423882681556</v>
      </c>
      <c r="W62" s="10">
        <f>IFERROR(LARGE(X62:AU62,3),0)+IFERROR(LARGE(X62:AU62,4),0)</f>
        <v>0</v>
      </c>
      <c r="X62" s="12"/>
      <c r="Y62" s="12"/>
      <c r="Z62" s="12"/>
      <c r="AA62" s="12" t="str">
        <f>IFERROR(VLOOKUP($A62,'H57 TR100 K'!$AI$2:$AO$24,7,0),"")</f>
        <v/>
      </c>
      <c r="AB62" s="12"/>
      <c r="AC62" s="12" t="str">
        <f>IFERROR(VLOOKUP($A62,'Hawran K'!$AT$3:$AZ$8,7,0),"")</f>
        <v/>
      </c>
      <c r="AD62" s="12"/>
      <c r="AE62" s="12">
        <f>IFERROR(VLOOKUP($A62,'Orientakcja K'!$M$3:$S$17,7,0),"")</f>
        <v>37.349423882681556</v>
      </c>
      <c r="AF62" s="12"/>
      <c r="AG62" s="12" t="str">
        <f>IFERROR(VLOOKUP($A62,'Grassor222 K'!$BJ$6:$BP$12,7,0),"")</f>
        <v/>
      </c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23">
        <f>MIN(COUNT(F62:U62)+MIN(COUNT(X62:AU62)/2,2),6)</f>
        <v>0.5</v>
      </c>
    </row>
    <row r="63" spans="1:48">
      <c r="A63" s="13">
        <v>226</v>
      </c>
      <c r="B63" s="19" t="str">
        <f>VLOOKUP($A63,id!$C:$H,6,0)</f>
        <v>PAPUGA JOANNA</v>
      </c>
      <c r="C63" s="19" t="str">
        <f>VLOOKUP($A63,id!$C:$H,4,0)</f>
        <v>RS TEAM</v>
      </c>
      <c r="D63" s="2">
        <f>IF(E62=E63,D62,ROW(B61))</f>
        <v>59</v>
      </c>
      <c r="E63" s="11">
        <f>LARGE(F63:W63,1)+LARGE(F63:W63,2)+IFERROR(LARGE(F63:W63,3),0)+IFERROR(LARGE(F63:W63,4),0)+IFERROR(LARGE(F63:W63,5),0)+IFERROR(LARGE(F63:W63,6),0)</f>
        <v>37.349423882681556</v>
      </c>
      <c r="F63" s="12"/>
      <c r="G63" s="12" t="str">
        <f>IFERROR(VLOOKUP($A63,'H57 TR200 K'!$AT$2:$AZ$10,7,0),"")</f>
        <v/>
      </c>
      <c r="H63" s="12"/>
      <c r="I63" s="12"/>
      <c r="J63" s="12"/>
      <c r="K63" s="12"/>
      <c r="L63" s="12" t="str">
        <f>IFERROR(VLOOKUP($A63,'Tropy K'!$R$3:$X$18,7,0),"")</f>
        <v/>
      </c>
      <c r="M63" s="12" t="str">
        <f>IFERROR(VLOOKUP($A63,'Grassor444 K'!$DE$6:$DK$14,7,0),"")</f>
        <v/>
      </c>
      <c r="N63" s="12" t="str">
        <f>IFERROR(VLOOKUP($A63,'BO K'!$Q$2:$W$12,7,0),"")</f>
        <v/>
      </c>
      <c r="O63" s="12" t="str">
        <f>IFERROR(VLOOKUP($A63,'Dukty K'!$T$2:$Z$6,7,0),"")</f>
        <v/>
      </c>
      <c r="P63" s="12"/>
      <c r="Q63" s="12"/>
      <c r="R63" s="12"/>
      <c r="S63" s="12"/>
      <c r="T63" s="12"/>
      <c r="U63" s="12"/>
      <c r="V63" s="10">
        <f>IFERROR(LARGE(X63:AU63,1),0)+IFERROR(LARGE(X63:AU63,2),0)</f>
        <v>37.349423882681556</v>
      </c>
      <c r="W63" s="10">
        <f>IFERROR(LARGE(X63:AU63,3),0)+IFERROR(LARGE(X63:AU63,4),0)</f>
        <v>0</v>
      </c>
      <c r="X63" s="12"/>
      <c r="Y63" s="12"/>
      <c r="Z63" s="12"/>
      <c r="AA63" s="12" t="str">
        <f>IFERROR(VLOOKUP($A63,'H57 TR100 K'!$AI$2:$AO$24,7,0),"")</f>
        <v/>
      </c>
      <c r="AB63" s="12"/>
      <c r="AC63" s="12" t="str">
        <f>IFERROR(VLOOKUP($A63,'Hawran K'!$AT$3:$AZ$8,7,0),"")</f>
        <v/>
      </c>
      <c r="AD63" s="12"/>
      <c r="AE63" s="12">
        <f>IFERROR(VLOOKUP($A63,'Orientakcja K'!$M$3:$S$17,7,0),"")</f>
        <v>37.349423882681556</v>
      </c>
      <c r="AF63" s="12"/>
      <c r="AG63" s="12" t="str">
        <f>IFERROR(VLOOKUP($A63,'Grassor222 K'!$BJ$6:$BP$12,7,0),"")</f>
        <v/>
      </c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23">
        <f>MIN(COUNT(F63:U63)+MIN(COUNT(X63:AU63)/2,2),6)</f>
        <v>0.5</v>
      </c>
    </row>
    <row r="64" spans="1:48">
      <c r="A64">
        <v>227</v>
      </c>
      <c r="B64" s="19" t="str">
        <f>VLOOKUP($A64,id!$C:$H,6,0)</f>
        <v>Widulińska SylwiA</v>
      </c>
      <c r="C64" s="19" t="str">
        <f>VLOOKUP($A64,id!$C:$H,4,0)</f>
        <v>RS Team</v>
      </c>
      <c r="D64" s="2">
        <f>IF(E63=E64,D63,ROW(B62))</f>
        <v>59</v>
      </c>
      <c r="E64" s="11">
        <f>LARGE(F64:W64,1)+LARGE(F64:W64,2)+IFERROR(LARGE(F64:W64,3),0)+IFERROR(LARGE(F64:W64,4),0)+IFERROR(LARGE(F64:W64,5),0)+IFERROR(LARGE(F64:W64,6),0)</f>
        <v>37.349423882681556</v>
      </c>
      <c r="F64" s="12"/>
      <c r="G64" s="12" t="str">
        <f>IFERROR(VLOOKUP($A64,'H57 TR200 K'!$AT$2:$AZ$10,7,0),"")</f>
        <v/>
      </c>
      <c r="H64" s="12"/>
      <c r="I64" s="12"/>
      <c r="J64" s="12"/>
      <c r="K64" s="12"/>
      <c r="L64" s="12" t="str">
        <f>IFERROR(VLOOKUP($A64,'Tropy K'!$R$3:$X$18,7,0),"")</f>
        <v/>
      </c>
      <c r="M64" s="12" t="str">
        <f>IFERROR(VLOOKUP($A64,'Grassor444 K'!$DE$6:$DK$14,7,0),"")</f>
        <v/>
      </c>
      <c r="N64" s="12" t="str">
        <f>IFERROR(VLOOKUP($A64,'BO K'!$Q$2:$W$12,7,0),"")</f>
        <v/>
      </c>
      <c r="O64" s="12" t="str">
        <f>IFERROR(VLOOKUP($A64,'Dukty K'!$T$2:$Z$6,7,0),"")</f>
        <v/>
      </c>
      <c r="P64" s="12"/>
      <c r="Q64" s="12"/>
      <c r="R64" s="12"/>
      <c r="S64" s="12"/>
      <c r="T64" s="12"/>
      <c r="U64" s="12"/>
      <c r="V64" s="10">
        <f>IFERROR(LARGE(X64:AU64,1),0)+IFERROR(LARGE(X64:AU64,2),0)</f>
        <v>37.349423882681556</v>
      </c>
      <c r="W64" s="10">
        <f>IFERROR(LARGE(X64:AU64,3),0)+IFERROR(LARGE(X64:AU64,4),0)</f>
        <v>0</v>
      </c>
      <c r="X64" s="12"/>
      <c r="Y64" s="12"/>
      <c r="Z64" s="12"/>
      <c r="AA64" s="12" t="str">
        <f>IFERROR(VLOOKUP($A64,'H57 TR100 K'!$AI$2:$AO$24,7,0),"")</f>
        <v/>
      </c>
      <c r="AB64" s="12"/>
      <c r="AC64" s="12" t="str">
        <f>IFERROR(VLOOKUP($A64,'Hawran K'!$AT$3:$AZ$8,7,0),"")</f>
        <v/>
      </c>
      <c r="AD64" s="12"/>
      <c r="AE64" s="12">
        <f>IFERROR(VLOOKUP($A64,'Orientakcja K'!$M$3:$S$17,7,0),"")</f>
        <v>37.349423882681556</v>
      </c>
      <c r="AF64" s="12"/>
      <c r="AG64" s="12" t="str">
        <f>IFERROR(VLOOKUP($A64,'Grassor222 K'!$BJ$6:$BP$12,7,0),"")</f>
        <v/>
      </c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23">
        <f>MIN(COUNT(F64:U64)+MIN(COUNT(X64:AU64)/2,2),6)</f>
        <v>0.5</v>
      </c>
    </row>
    <row r="65" spans="1:48">
      <c r="A65" s="13">
        <v>151</v>
      </c>
      <c r="B65" s="19" t="str">
        <f>VLOOKUP($A65,id!$C:$H,6,0)</f>
        <v>Ryngwelska Oliwia</v>
      </c>
      <c r="C65" s="19">
        <f>VLOOKUP($A65,id!$C:$H,4,0)</f>
        <v>0</v>
      </c>
      <c r="D65" s="2">
        <f>IF(E64=E65,D64,ROW(B63))</f>
        <v>63</v>
      </c>
      <c r="E65" s="11">
        <f>LARGE(F65:W65,1)+LARGE(F65:W65,2)+IFERROR(LARGE(F65:W65,3),0)+IFERROR(LARGE(F65:W65,4),0)+IFERROR(LARGE(F65:W65,5),0)+IFERROR(LARGE(F65:W65,6),0)</f>
        <v>36.442141623488773</v>
      </c>
      <c r="F65" s="12"/>
      <c r="G65" s="12" t="str">
        <f>IFERROR(VLOOKUP($A65,'H57 TR200 K'!$AT$2:$AZ$10,7,0),"")</f>
        <v/>
      </c>
      <c r="H65" s="12">
        <f>IFERROR(VLOOKUP($A65,'Pazur K'!$O$2:$U$10,7,0),"")</f>
        <v>36.442141623488773</v>
      </c>
      <c r="I65" s="12" t="str">
        <f>IFERROR(VLOOKUP($A65,'Liczyrzepa wiosna 200 K'!$M$2:$S$4,7,0),"")</f>
        <v/>
      </c>
      <c r="J65" s="12" t="str">
        <f>IFERROR(VLOOKUP($A65,'XVI RzK K'!$K$3:$Q$5,7,0),"")</f>
        <v/>
      </c>
      <c r="K65" s="12"/>
      <c r="L65" s="12" t="str">
        <f>IFERROR(VLOOKUP($A65,'Tropy K'!$R$3:$X$18,7,0),"")</f>
        <v/>
      </c>
      <c r="M65" s="12" t="str">
        <f>IFERROR(VLOOKUP($A65,'Grassor444 K'!$DE$6:$DK$14,7,0),"")</f>
        <v/>
      </c>
      <c r="N65" s="12" t="str">
        <f>IFERROR(VLOOKUP($A65,'BO K'!$Q$2:$W$12,7,0),"")</f>
        <v/>
      </c>
      <c r="O65" s="12" t="str">
        <f>IFERROR(VLOOKUP($A65,'Dukty K'!$T$2:$Z$6,7,0),"")</f>
        <v/>
      </c>
      <c r="P65" s="12"/>
      <c r="Q65" s="12"/>
      <c r="R65" s="12"/>
      <c r="S65" s="12"/>
      <c r="T65" s="12"/>
      <c r="U65" s="12"/>
      <c r="V65" s="10">
        <f>IFERROR(LARGE(X65:AU65,1),0)+IFERROR(LARGE(X65:AU65,2),0)</f>
        <v>0</v>
      </c>
      <c r="W65" s="10">
        <f>IFERROR(LARGE(X65:AU65,3),0)+IFERROR(LARGE(X65:AU65,4),0)</f>
        <v>0</v>
      </c>
      <c r="X65" s="12"/>
      <c r="Y65" s="12"/>
      <c r="Z65" s="12"/>
      <c r="AA65" s="12" t="str">
        <f>IFERROR(VLOOKUP($A65,'H57 TR100 K'!$AI$2:$AO$24,7,0),"")</f>
        <v/>
      </c>
      <c r="AB65" s="12"/>
      <c r="AC65" s="12" t="str">
        <f>IFERROR(VLOOKUP($A65,'Hawran K'!$AT$3:$AZ$8,7,0),"")</f>
        <v/>
      </c>
      <c r="AD65" s="12" t="str">
        <f>IFERROR(VLOOKUP($A65,'Liczyrzepa wiosna 100 K'!$Q$3:$W$6,7,0),"")</f>
        <v/>
      </c>
      <c r="AE65" s="12" t="str">
        <f>IFERROR(VLOOKUP($A65,'Orientakcja K'!$M$3:$S$17,7,0),"")</f>
        <v/>
      </c>
      <c r="AF65" s="12"/>
      <c r="AG65" s="12" t="str">
        <f>IFERROR(VLOOKUP($A65,'Grassor222 K'!$BJ$6:$BP$12,7,0),"")</f>
        <v/>
      </c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23">
        <f>MIN(COUNT(F65:U65)+MIN(COUNT(X65:AU65)/2,2),6)</f>
        <v>1</v>
      </c>
    </row>
    <row r="66" spans="1:48">
      <c r="A66">
        <v>343</v>
      </c>
      <c r="B66" s="19" t="str">
        <f>VLOOKUP($A66,id!$C:$H,6,0)</f>
        <v>Nejman Monika</v>
      </c>
      <c r="C66" s="19">
        <f>VLOOKUP($A66,id!$C:$H,4,0)</f>
        <v>0</v>
      </c>
      <c r="D66" s="2">
        <f>IF(E65=E66,D65,ROW(B64))</f>
        <v>64</v>
      </c>
      <c r="E66" s="11">
        <f>LARGE(F66:W66,1)+LARGE(F66:W66,2)+IFERROR(LARGE(F66:W66,3),0)+IFERROR(LARGE(F66:W66,4),0)+IFERROR(LARGE(F66:W66,5),0)+IFERROR(LARGE(F66:W66,6),0)</f>
        <v>36.289205588010759</v>
      </c>
      <c r="F66" s="12"/>
      <c r="G66" s="12"/>
      <c r="H66" s="12"/>
      <c r="I66" s="12"/>
      <c r="J66" s="12"/>
      <c r="K66" s="12"/>
      <c r="L66" s="12" t="str">
        <f>IFERROR(VLOOKUP($A66,'Tropy K'!$R$3:$X$18,7,0),"")</f>
        <v/>
      </c>
      <c r="M66" s="12" t="str">
        <f>IFERROR(VLOOKUP($A66,'Grassor444 K'!$DE$6:$DK$14,7,0),"")</f>
        <v/>
      </c>
      <c r="N66" s="12" t="str">
        <f>IFERROR(VLOOKUP($A66,'BO K'!$Q$2:$W$12,7,0),"")</f>
        <v/>
      </c>
      <c r="O66" s="12" t="str">
        <f>IFERROR(VLOOKUP($A66,'Dukty K'!$T$2:$Z$6,7,0),"")</f>
        <v/>
      </c>
      <c r="P66" s="12"/>
      <c r="Q66" s="12"/>
      <c r="R66" s="12"/>
      <c r="S66" s="12"/>
      <c r="T66" s="12"/>
      <c r="U66" s="12"/>
      <c r="V66" s="10">
        <f>IFERROR(LARGE(X66:AU66,1),0)+IFERROR(LARGE(X66:AU66,2),0)</f>
        <v>36.289205588010759</v>
      </c>
      <c r="W66" s="10">
        <f>IFERROR(LARGE(X66:AU66,3),0)+IFERROR(LARGE(X66:AU66,4),0)</f>
        <v>0</v>
      </c>
      <c r="X66" s="12"/>
      <c r="Y66" s="12"/>
      <c r="Z66" s="12"/>
      <c r="AA66" s="12">
        <f>IFERROR(VLOOKUP($A66,'H57 TR100 K'!$AI$2:$AO$24,7,0),"")</f>
        <v>36.289205588010759</v>
      </c>
      <c r="AB66" s="12"/>
      <c r="AC66" s="12" t="str">
        <f>IFERROR(VLOOKUP($A66,'Hawran K'!$AT$3:$AZ$8,7,0),"")</f>
        <v/>
      </c>
      <c r="AD66" s="12"/>
      <c r="AE66" s="12" t="str">
        <f>IFERROR(VLOOKUP($A66,'Orientakcja K'!$M$3:$S$17,7,0),"")</f>
        <v/>
      </c>
      <c r="AF66" s="12"/>
      <c r="AG66" s="12" t="str">
        <f>IFERROR(VLOOKUP($A66,'Grassor222 K'!$BJ$6:$BP$12,7,0),"")</f>
        <v/>
      </c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23">
        <f>MIN(COUNT(F66:U66)+MIN(COUNT(X66:AU66)/2,2),6)</f>
        <v>0.5</v>
      </c>
    </row>
    <row r="67" spans="1:48">
      <c r="A67">
        <v>111</v>
      </c>
      <c r="B67" s="19" t="str">
        <f>VLOOKUP($A67,id!$C:$H,6,0)</f>
        <v>Wojciechowska Anna</v>
      </c>
      <c r="C67" s="19">
        <f>VLOOKUP($A67,id!$C:$H,4,0)</f>
        <v>0</v>
      </c>
      <c r="D67" s="2">
        <f>IF(E66=E67,D66,ROW(B65))</f>
        <v>65</v>
      </c>
      <c r="E67" s="11">
        <f>LARGE(F67:W67,1)+LARGE(F67:W67,2)+IFERROR(LARGE(F67:W67,3),0)+IFERROR(LARGE(F67:W67,4),0)+IFERROR(LARGE(F67:W67,5),0)+IFERROR(LARGE(F67:W67,6),0)</f>
        <v>35.9375</v>
      </c>
      <c r="F67" s="12" t="str">
        <f>IFERROR(VLOOKUP($A67,'Liszkor K'!$K$1:$Q$13,7,0),"")</f>
        <v/>
      </c>
      <c r="G67" s="12" t="str">
        <f>IFERROR(VLOOKUP($A67,'H57 TR200 K'!$AT$2:$AZ$10,7,0),"")</f>
        <v/>
      </c>
      <c r="H67" s="12" t="str">
        <f>IFERROR(VLOOKUP($A67,'Pazur K'!$O$2:$U$10,7,0),"")</f>
        <v/>
      </c>
      <c r="I67" s="12" t="str">
        <f>IFERROR(VLOOKUP($A67,'Liczyrzepa wiosna 200 K'!$M$2:$S$4,7,0),"")</f>
        <v/>
      </c>
      <c r="J67" s="12" t="str">
        <f>IFERROR(VLOOKUP($A67,'XVI RzK K'!$K$3:$Q$5,7,0),"")</f>
        <v/>
      </c>
      <c r="K67" s="12"/>
      <c r="L67" s="12" t="str">
        <f>IFERROR(VLOOKUP($A67,'Tropy K'!$R$3:$X$18,7,0),"")</f>
        <v/>
      </c>
      <c r="M67" s="12" t="str">
        <f>IFERROR(VLOOKUP($A67,'Grassor444 K'!$DE$6:$DK$14,7,0),"")</f>
        <v/>
      </c>
      <c r="N67" s="12" t="str">
        <f>IFERROR(VLOOKUP($A67,'BO K'!$Q$2:$W$12,7,0),"")</f>
        <v/>
      </c>
      <c r="O67" s="12" t="str">
        <f>IFERROR(VLOOKUP($A67,'Dukty K'!$T$2:$Z$6,7,0),"")</f>
        <v/>
      </c>
      <c r="P67" s="12"/>
      <c r="Q67" s="12"/>
      <c r="R67" s="12"/>
      <c r="S67" s="12"/>
      <c r="T67" s="12"/>
      <c r="U67" s="12"/>
      <c r="V67" s="10">
        <f>IFERROR(LARGE(X67:AU67,1),0)+IFERROR(LARGE(X67:AU67,2),0)</f>
        <v>35.9375</v>
      </c>
      <c r="W67" s="10">
        <f>IFERROR(LARGE(X67:AU67,3),0)+IFERROR(LARGE(X67:AU67,4),0)</f>
        <v>0</v>
      </c>
      <c r="X67" s="12"/>
      <c r="Y67" s="12">
        <f>IFERROR(VLOOKUP($A67,'XV Szago K'!$I$2:$O$9,7,0),"")</f>
        <v>35.9375</v>
      </c>
      <c r="Z67" s="12" t="str">
        <f>IFERROR(VLOOKUP($A67,'Wiosenne 360 K'!$J$3:$P$3,7,0),"")</f>
        <v/>
      </c>
      <c r="AA67" s="12" t="str">
        <f>IFERROR(VLOOKUP($A67,'H57 TR100 K'!$AI$2:$AO$24,7,0),"")</f>
        <v/>
      </c>
      <c r="AB67" s="12"/>
      <c r="AC67" s="12" t="str">
        <f>IFERROR(VLOOKUP($A67,'Hawran K'!$AT$3:$AZ$8,7,0),"")</f>
        <v/>
      </c>
      <c r="AD67" s="12" t="str">
        <f>IFERROR(VLOOKUP($A67,'Liczyrzepa wiosna 100 K'!$Q$3:$W$6,7,0),"")</f>
        <v/>
      </c>
      <c r="AE67" s="12" t="str">
        <f>IFERROR(VLOOKUP($A67,'Orientakcja K'!$M$3:$S$17,7,0),"")</f>
        <v/>
      </c>
      <c r="AF67" s="12"/>
      <c r="AG67" s="12" t="str">
        <f>IFERROR(VLOOKUP($A67,'Grassor222 K'!$BJ$6:$BP$12,7,0),"")</f>
        <v/>
      </c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23">
        <f>MIN(COUNT(F67:U67)+MIN(COUNT(X67:AU67)/2,2),6)</f>
        <v>0.5</v>
      </c>
    </row>
    <row r="68" spans="1:48">
      <c r="A68" s="13">
        <v>344</v>
      </c>
      <c r="B68" s="19" t="str">
        <f>VLOOKUP($A68,id!$C:$H,6,0)</f>
        <v>Omieczyńska Anna Maria</v>
      </c>
      <c r="C68" s="19" t="str">
        <f>VLOOKUP($A68,id!$C:$H,4,0)</f>
        <v>Rowerek</v>
      </c>
      <c r="D68" s="2">
        <f>IF(E67=E68,D67,ROW(B66))</f>
        <v>66</v>
      </c>
      <c r="E68" s="11">
        <f>LARGE(F68:W68,1)+LARGE(F68:W68,2)+IFERROR(LARGE(F68:W68,3),0)+IFERROR(LARGE(F68:W68,4),0)+IFERROR(LARGE(F68:W68,5),0)+IFERROR(LARGE(F68:W68,6),0)</f>
        <v>33.869925215476712</v>
      </c>
      <c r="F68" s="12"/>
      <c r="G68" s="12"/>
      <c r="H68" s="12"/>
      <c r="I68" s="12"/>
      <c r="J68" s="12"/>
      <c r="K68" s="12"/>
      <c r="L68" s="12" t="str">
        <f>IFERROR(VLOOKUP($A68,'Tropy K'!$R$3:$X$18,7,0),"")</f>
        <v/>
      </c>
      <c r="M68" s="12" t="str">
        <f>IFERROR(VLOOKUP($A68,'Grassor444 K'!$DE$6:$DK$14,7,0),"")</f>
        <v/>
      </c>
      <c r="N68" s="12" t="str">
        <f>IFERROR(VLOOKUP($A68,'BO K'!$Q$2:$W$12,7,0),"")</f>
        <v/>
      </c>
      <c r="O68" s="12" t="str">
        <f>IFERROR(VLOOKUP($A68,'Dukty K'!$T$2:$Z$6,7,0),"")</f>
        <v/>
      </c>
      <c r="P68" s="12"/>
      <c r="Q68" s="12"/>
      <c r="R68" s="12"/>
      <c r="S68" s="12"/>
      <c r="T68" s="12"/>
      <c r="U68" s="12"/>
      <c r="V68" s="10">
        <f>IFERROR(LARGE(X68:AU68,1),0)+IFERROR(LARGE(X68:AU68,2),0)</f>
        <v>33.869925215476712</v>
      </c>
      <c r="W68" s="10">
        <f>IFERROR(LARGE(X68:AU68,3),0)+IFERROR(LARGE(X68:AU68,4),0)</f>
        <v>0</v>
      </c>
      <c r="X68" s="12"/>
      <c r="Y68" s="12"/>
      <c r="Z68" s="12"/>
      <c r="AA68" s="12">
        <f>IFERROR(VLOOKUP($A68,'H57 TR100 K'!$AI$2:$AO$24,7,0),"")</f>
        <v>33.869925215476712</v>
      </c>
      <c r="AB68" s="12"/>
      <c r="AC68" s="12" t="str">
        <f>IFERROR(VLOOKUP($A68,'Hawran K'!$AT$3:$AZ$8,7,0),"")</f>
        <v/>
      </c>
      <c r="AD68" s="12"/>
      <c r="AE68" s="12" t="str">
        <f>IFERROR(VLOOKUP($A68,'Orientakcja K'!$M$3:$S$17,7,0),"")</f>
        <v/>
      </c>
      <c r="AF68" s="12"/>
      <c r="AG68" s="12" t="str">
        <f>IFERROR(VLOOKUP($A68,'Grassor222 K'!$BJ$6:$BP$12,7,0),"")</f>
        <v/>
      </c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23">
        <f>MIN(COUNT(F68:U68)+MIN(COUNT(X68:AU68)/2,2),6)</f>
        <v>0.5</v>
      </c>
    </row>
    <row r="69" spans="1:48">
      <c r="A69">
        <v>231</v>
      </c>
      <c r="B69" s="19" t="str">
        <f>VLOOKUP($A69,id!$C:$H,6,0)</f>
        <v>Moskała Agnieszka</v>
      </c>
      <c r="C69" s="19" t="str">
        <f>VLOOKUP($A69,id!$C:$H,4,0)</f>
        <v>Rajd Hawran</v>
      </c>
      <c r="D69" s="2">
        <f>IF(E68=E69,D68,ROW(B67))</f>
        <v>67</v>
      </c>
      <c r="E69" s="11">
        <f>LARGE(F69:W69,1)+LARGE(F69:W69,2)+IFERROR(LARGE(F69:W69,3),0)+IFERROR(LARGE(F69:W69,4),0)+IFERROR(LARGE(F69:W69,5),0)+IFERROR(LARGE(F69:W69,6),0)</f>
        <v>32.061707042639057</v>
      </c>
      <c r="F69" s="12"/>
      <c r="G69" s="12" t="str">
        <f>IFERROR(VLOOKUP($A69,'H57 TR200 K'!$AT$2:$AZ$10,7,0),"")</f>
        <v/>
      </c>
      <c r="H69" s="12"/>
      <c r="I69" s="12"/>
      <c r="J69" s="12"/>
      <c r="K69" s="12"/>
      <c r="L69" s="12" t="str">
        <f>IFERROR(VLOOKUP($A69,'Tropy K'!$R$3:$X$18,7,0),"")</f>
        <v/>
      </c>
      <c r="M69" s="12" t="str">
        <f>IFERROR(VLOOKUP($A69,'Grassor444 K'!$DE$6:$DK$14,7,0),"")</f>
        <v/>
      </c>
      <c r="N69" s="12" t="str">
        <f>IFERROR(VLOOKUP($A69,'BO K'!$Q$2:$W$12,7,0),"")</f>
        <v/>
      </c>
      <c r="O69" s="12" t="str">
        <f>IFERROR(VLOOKUP($A69,'Dukty K'!$T$2:$Z$6,7,0),"")</f>
        <v/>
      </c>
      <c r="P69" s="12"/>
      <c r="Q69" s="12"/>
      <c r="R69" s="12"/>
      <c r="S69" s="12"/>
      <c r="T69" s="12"/>
      <c r="U69" s="12"/>
      <c r="V69" s="10">
        <f>IFERROR(LARGE(X69:AU69,1),0)+IFERROR(LARGE(X69:AU69,2),0)</f>
        <v>32.061707042639057</v>
      </c>
      <c r="W69" s="10">
        <f>IFERROR(LARGE(X69:AU69,3),0)+IFERROR(LARGE(X69:AU69,4),0)</f>
        <v>0</v>
      </c>
      <c r="X69" s="12"/>
      <c r="Y69" s="12"/>
      <c r="Z69" s="12"/>
      <c r="AA69" s="12" t="str">
        <f>IFERROR(VLOOKUP($A69,'H57 TR100 K'!$AI$2:$AO$24,7,0),"")</f>
        <v/>
      </c>
      <c r="AB69" s="12"/>
      <c r="AC69" s="12" t="str">
        <f>IFERROR(VLOOKUP($A69,'Hawran K'!$AT$3:$AZ$8,7,0),"")</f>
        <v/>
      </c>
      <c r="AD69" s="12"/>
      <c r="AE69" s="12">
        <f>IFERROR(VLOOKUP($A69,'Orientakcja K'!$M$3:$S$17,7,0),"")</f>
        <v>32.061707042639057</v>
      </c>
      <c r="AF69" s="12"/>
      <c r="AG69" s="12" t="str">
        <f>IFERROR(VLOOKUP($A69,'Grassor222 K'!$BJ$6:$BP$12,7,0),"")</f>
        <v/>
      </c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23">
        <f>MIN(COUNT(F69:U69)+MIN(COUNT(X69:AU69)/2,2),6)</f>
        <v>0.5</v>
      </c>
    </row>
    <row r="70" spans="1:48">
      <c r="A70">
        <v>42</v>
      </c>
      <c r="B70" s="19" t="str">
        <f>VLOOKUP($A70,id!$C:$H,6,0)</f>
        <v>Marczak Katarzyna</v>
      </c>
      <c r="C70" s="19">
        <f>VLOOKUP($A70,id!$C:$H,4,0)</f>
        <v>0</v>
      </c>
      <c r="D70" s="2">
        <f>IF(E69=E70,D69,ROW(B68))</f>
        <v>68</v>
      </c>
      <c r="E70" s="11">
        <f>LARGE(F70:W70,1)+LARGE(F70:W70,2)+IFERROR(LARGE(F70:W70,3),0)+IFERROR(LARGE(F70:W70,4),0)+IFERROR(LARGE(F70:W70,5),0)+IFERROR(LARGE(F70:W70,6),0)</f>
        <v>31.712010617120104</v>
      </c>
      <c r="F70" s="12" t="str">
        <f>IFERROR(VLOOKUP($A70,'Liszkor K'!$K$1:$Q$13,7,0),"")</f>
        <v/>
      </c>
      <c r="G70" s="12" t="str">
        <f>IFERROR(VLOOKUP($A70,'H57 TR200 K'!$AT$2:$AZ$10,7,0),"")</f>
        <v/>
      </c>
      <c r="H70" s="12" t="str">
        <f>IFERROR(VLOOKUP($A70,'Pazur K'!$O$2:$U$10,7,0),"")</f>
        <v/>
      </c>
      <c r="I70" s="12" t="str">
        <f>IFERROR(VLOOKUP($A70,'Liczyrzepa wiosna 200 K'!$M$2:$S$4,7,0),"")</f>
        <v/>
      </c>
      <c r="J70" s="12" t="str">
        <f>IFERROR(VLOOKUP($A70,'XVI RzK K'!$K$3:$Q$5,7,0),"")</f>
        <v/>
      </c>
      <c r="K70" s="12"/>
      <c r="L70" s="12" t="str">
        <f>IFERROR(VLOOKUP($A70,'Tropy K'!$R$3:$X$18,7,0),"")</f>
        <v/>
      </c>
      <c r="M70" s="12" t="str">
        <f>IFERROR(VLOOKUP($A70,'Grassor444 K'!$DE$6:$DK$14,7,0),"")</f>
        <v/>
      </c>
      <c r="N70" s="12" t="str">
        <f>IFERROR(VLOOKUP($A70,'BO K'!$Q$2:$W$12,7,0),"")</f>
        <v/>
      </c>
      <c r="O70" s="12" t="str">
        <f>IFERROR(VLOOKUP($A70,'Dukty K'!$T$2:$Z$6,7,0),"")</f>
        <v/>
      </c>
      <c r="P70" s="12"/>
      <c r="Q70" s="12"/>
      <c r="R70" s="12"/>
      <c r="S70" s="12"/>
      <c r="T70" s="12"/>
      <c r="U70" s="12"/>
      <c r="V70" s="10">
        <f>IFERROR(LARGE(X70:AU70,1),0)+IFERROR(LARGE(X70:AU70,2),0)</f>
        <v>31.712010617120104</v>
      </c>
      <c r="W70" s="10">
        <f>IFERROR(LARGE(X70:AU70,3),0)+IFERROR(LARGE(X70:AU70,4),0)</f>
        <v>0</v>
      </c>
      <c r="X70" s="12">
        <f>IFERROR(VLOOKUP($A70,'Liczyrzepa - zima K'!$M$2:$S$39,7,0),"")</f>
        <v>31.712010617120104</v>
      </c>
      <c r="Y70" s="12" t="str">
        <f>IFERROR(VLOOKUP($A70,'XV Szago K'!$I$2:$O$9,7,0),"")</f>
        <v/>
      </c>
      <c r="Z70" s="12" t="str">
        <f>IFERROR(VLOOKUP($A70,'Wiosenne 360 K'!$J$3:$P$3,7,0),"")</f>
        <v/>
      </c>
      <c r="AA70" s="12" t="str">
        <f>IFERROR(VLOOKUP($A70,'H57 TR100 K'!$AI$2:$AO$24,7,0),"")</f>
        <v/>
      </c>
      <c r="AB70" s="12"/>
      <c r="AC70" s="12" t="str">
        <f>IFERROR(VLOOKUP($A70,'Hawran K'!$AT$3:$AZ$8,7,0),"")</f>
        <v/>
      </c>
      <c r="AD70" s="12" t="str">
        <f>IFERROR(VLOOKUP($A70,'Liczyrzepa wiosna 100 K'!$Q$3:$W$6,7,0),"")</f>
        <v/>
      </c>
      <c r="AE70" s="12" t="str">
        <f>IFERROR(VLOOKUP($A70,'Orientakcja K'!$M$3:$S$17,7,0),"")</f>
        <v/>
      </c>
      <c r="AF70" s="12"/>
      <c r="AG70" s="12" t="str">
        <f>IFERROR(VLOOKUP($A70,'Grassor222 K'!$BJ$6:$BP$12,7,0),"")</f>
        <v/>
      </c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23">
        <f>MIN(COUNT(F70:U70)+MIN(COUNT(X70:AU70)/2,2),6)</f>
        <v>0.5</v>
      </c>
    </row>
    <row r="71" spans="1:48">
      <c r="A71">
        <v>345</v>
      </c>
      <c r="B71" s="19" t="str">
        <f>VLOOKUP($A71,id!$C:$H,6,0)</f>
        <v>Fucz Natalia</v>
      </c>
      <c r="C71" s="19" t="str">
        <f>VLOOKUP($A71,id!$C:$H,4,0)</f>
        <v>Nadleśnictwo Miastko</v>
      </c>
      <c r="D71" s="2">
        <f>IF(E70=E71,D70,ROW(B69))</f>
        <v>69</v>
      </c>
      <c r="E71" s="11">
        <f>LARGE(F71:W71,1)+LARGE(F71:W71,2)+IFERROR(LARGE(F71:W71,3),0)+IFERROR(LARGE(F71:W71,4),0)+IFERROR(LARGE(F71:W71,5),0)+IFERROR(LARGE(F71:W71,6),0)</f>
        <v>30.892912028412894</v>
      </c>
      <c r="F71" s="12"/>
      <c r="G71" s="12"/>
      <c r="H71" s="12"/>
      <c r="I71" s="12"/>
      <c r="J71" s="12"/>
      <c r="K71" s="12"/>
      <c r="L71" s="12" t="str">
        <f>IFERROR(VLOOKUP($A71,'Tropy K'!$R$3:$X$18,7,0),"")</f>
        <v/>
      </c>
      <c r="M71" s="12" t="str">
        <f>IFERROR(VLOOKUP($A71,'Grassor444 K'!$DE$6:$DK$14,7,0),"")</f>
        <v/>
      </c>
      <c r="N71" s="12" t="str">
        <f>IFERROR(VLOOKUP($A71,'BO K'!$Q$2:$W$12,7,0),"")</f>
        <v/>
      </c>
      <c r="O71" s="12" t="str">
        <f>IFERROR(VLOOKUP($A71,'Dukty K'!$T$2:$Z$6,7,0),"")</f>
        <v/>
      </c>
      <c r="P71" s="12"/>
      <c r="Q71" s="12"/>
      <c r="R71" s="12"/>
      <c r="S71" s="12"/>
      <c r="T71" s="12"/>
      <c r="U71" s="12"/>
      <c r="V71" s="10">
        <f>IFERROR(LARGE(X71:AU71,1),0)+IFERROR(LARGE(X71:AU71,2),0)</f>
        <v>30.892912028412894</v>
      </c>
      <c r="W71" s="10">
        <f>IFERROR(LARGE(X71:AU71,3),0)+IFERROR(LARGE(X71:AU71,4),0)</f>
        <v>0</v>
      </c>
      <c r="X71" s="12"/>
      <c r="Y71" s="12"/>
      <c r="Z71" s="12"/>
      <c r="AA71" s="12">
        <f>IFERROR(VLOOKUP($A71,'H57 TR100 K'!$AI$2:$AO$24,7,0),"")</f>
        <v>30.892912028412894</v>
      </c>
      <c r="AB71" s="12"/>
      <c r="AC71" s="12" t="str">
        <f>IFERROR(VLOOKUP($A71,'Hawran K'!$AT$3:$AZ$8,7,0),"")</f>
        <v/>
      </c>
      <c r="AD71" s="12"/>
      <c r="AE71" s="12" t="str">
        <f>IFERROR(VLOOKUP($A71,'Orientakcja K'!$M$3:$S$17,7,0),"")</f>
        <v/>
      </c>
      <c r="AF71" s="12"/>
      <c r="AG71" s="12" t="str">
        <f>IFERROR(VLOOKUP($A71,'Grassor222 K'!$BJ$6:$BP$12,7,0),"")</f>
        <v/>
      </c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23">
        <f>MIN(COUNT(F71:U71)+MIN(COUNT(X71:AU71)/2,2),6)</f>
        <v>0.5</v>
      </c>
    </row>
    <row r="72" spans="1:48">
      <c r="A72">
        <v>346</v>
      </c>
      <c r="B72" s="19" t="str">
        <f>VLOOKUP($A72,id!$C:$H,6,0)</f>
        <v>Łyczek Ilona</v>
      </c>
      <c r="C72" s="19" t="str">
        <f>VLOOKUP($A72,id!$C:$H,4,0)</f>
        <v>Nadleśnictwo Miastko</v>
      </c>
      <c r="D72" s="2">
        <f>IF(E71=E72,D71,ROW(B70))</f>
        <v>70</v>
      </c>
      <c r="E72" s="11">
        <f>LARGE(F72:W72,1)+LARGE(F72:W72,2)+IFERROR(LARGE(F72:W72,3),0)+IFERROR(LARGE(F72:W72,4),0)+IFERROR(LARGE(F72:W72,5),0)+IFERROR(LARGE(F72:W72,6),0)</f>
        <v>30.847627272662837</v>
      </c>
      <c r="F72" s="12"/>
      <c r="G72" s="12"/>
      <c r="H72" s="12"/>
      <c r="I72" s="12"/>
      <c r="J72" s="12"/>
      <c r="K72" s="12"/>
      <c r="L72" s="12" t="str">
        <f>IFERROR(VLOOKUP($A72,'Tropy K'!$R$3:$X$18,7,0),"")</f>
        <v/>
      </c>
      <c r="M72" s="12" t="str">
        <f>IFERROR(VLOOKUP($A72,'Grassor444 K'!$DE$6:$DK$14,7,0),"")</f>
        <v/>
      </c>
      <c r="N72" s="12" t="str">
        <f>IFERROR(VLOOKUP($A72,'BO K'!$Q$2:$W$12,7,0),"")</f>
        <v/>
      </c>
      <c r="O72" s="12" t="str">
        <f>IFERROR(VLOOKUP($A72,'Dukty K'!$T$2:$Z$6,7,0),"")</f>
        <v/>
      </c>
      <c r="P72" s="12"/>
      <c r="Q72" s="12"/>
      <c r="R72" s="12"/>
      <c r="S72" s="12"/>
      <c r="T72" s="12"/>
      <c r="U72" s="12"/>
      <c r="V72" s="10">
        <f>IFERROR(LARGE(X72:AU72,1),0)+IFERROR(LARGE(X72:AU72,2),0)</f>
        <v>30.847627272662837</v>
      </c>
      <c r="W72" s="10">
        <f>IFERROR(LARGE(X72:AU72,3),0)+IFERROR(LARGE(X72:AU72,4),0)</f>
        <v>0</v>
      </c>
      <c r="X72" s="12"/>
      <c r="Y72" s="12"/>
      <c r="Z72" s="12"/>
      <c r="AA72" s="12">
        <f>IFERROR(VLOOKUP($A72,'H57 TR100 K'!$AI$2:$AO$24,7,0),"")</f>
        <v>30.847627272662837</v>
      </c>
      <c r="AB72" s="12"/>
      <c r="AC72" s="12" t="str">
        <f>IFERROR(VLOOKUP($A72,'Hawran K'!$AT$3:$AZ$8,7,0),"")</f>
        <v/>
      </c>
      <c r="AD72" s="12"/>
      <c r="AE72" s="12" t="str">
        <f>IFERROR(VLOOKUP($A72,'Orientakcja K'!$M$3:$S$17,7,0),"")</f>
        <v/>
      </c>
      <c r="AF72" s="12"/>
      <c r="AG72" s="12" t="str">
        <f>IFERROR(VLOOKUP($A72,'Grassor222 K'!$BJ$6:$BP$12,7,0),"")</f>
        <v/>
      </c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23">
        <f>MIN(COUNT(F72:U72)+MIN(COUNT(X72:AU72)/2,2),6)</f>
        <v>0.5</v>
      </c>
    </row>
    <row r="73" spans="1:48">
      <c r="A73">
        <v>208</v>
      </c>
      <c r="B73" s="19" t="str">
        <f>VLOOKUP($A73,id!$C:$H,6,0)</f>
        <v>Fałowska Wioletta</v>
      </c>
      <c r="C73" s="19">
        <f>VLOOKUP($A73,id!$C:$H,4,0)</f>
        <v>0</v>
      </c>
      <c r="D73" s="2">
        <f>IF(E72=E73,D72,ROW(B71))</f>
        <v>71</v>
      </c>
      <c r="E73" s="11">
        <f>LARGE(F73:W73,1)+LARGE(F73:W73,2)+IFERROR(LARGE(F73:W73,3),0)+IFERROR(LARGE(F73:W73,4),0)+IFERROR(LARGE(F73:W73,5),0)+IFERROR(LARGE(F73:W73,6),0)</f>
        <v>30.074257425742577</v>
      </c>
      <c r="F73" s="12"/>
      <c r="G73" s="12" t="str">
        <f>IFERROR(VLOOKUP($A73,'H57 TR200 K'!$AT$2:$AZ$10,7,0),"")</f>
        <v/>
      </c>
      <c r="H73" s="12"/>
      <c r="I73" s="12"/>
      <c r="J73" s="12" t="str">
        <f>IFERROR(VLOOKUP($A73,'XVI RzK K'!$K$3:$Q$5,7,0),"")</f>
        <v/>
      </c>
      <c r="K73" s="12"/>
      <c r="L73" s="12" t="str">
        <f>IFERROR(VLOOKUP($A73,'Tropy K'!$R$3:$X$18,7,0),"")</f>
        <v/>
      </c>
      <c r="M73" s="12" t="str">
        <f>IFERROR(VLOOKUP($A73,'Grassor444 K'!$DE$6:$DK$14,7,0),"")</f>
        <v/>
      </c>
      <c r="N73" s="12" t="str">
        <f>IFERROR(VLOOKUP($A73,'BO K'!$Q$2:$W$12,7,0),"")</f>
        <v/>
      </c>
      <c r="O73" s="12" t="str">
        <f>IFERROR(VLOOKUP($A73,'Dukty K'!$T$2:$Z$6,7,0),"")</f>
        <v/>
      </c>
      <c r="P73" s="12"/>
      <c r="Q73" s="12"/>
      <c r="R73" s="12"/>
      <c r="S73" s="12"/>
      <c r="T73" s="12"/>
      <c r="U73" s="12"/>
      <c r="V73" s="10">
        <f>IFERROR(LARGE(X73:AU73,1),0)+IFERROR(LARGE(X73:AU73,2),0)</f>
        <v>30.074257425742577</v>
      </c>
      <c r="W73" s="10">
        <f>IFERROR(LARGE(X73:AU73,3),0)+IFERROR(LARGE(X73:AU73,4),0)</f>
        <v>0</v>
      </c>
      <c r="X73" s="12"/>
      <c r="Y73" s="12"/>
      <c r="Z73" s="12"/>
      <c r="AA73" s="12" t="str">
        <f>IFERROR(VLOOKUP($A73,'H57 TR100 K'!$AI$2:$AO$24,7,0),"")</f>
        <v/>
      </c>
      <c r="AB73" s="12"/>
      <c r="AC73" s="12" t="str">
        <f>IFERROR(VLOOKUP($A73,'Hawran K'!$AT$3:$AZ$8,7,0),"")</f>
        <v/>
      </c>
      <c r="AD73" s="12">
        <f>IFERROR(VLOOKUP($A73,'Liczyrzepa wiosna 100 K'!$Q$3:$W$6,7,0),"")</f>
        <v>30.074257425742577</v>
      </c>
      <c r="AE73" s="12" t="str">
        <f>IFERROR(VLOOKUP($A73,'Orientakcja K'!$M$3:$S$17,7,0),"")</f>
        <v/>
      </c>
      <c r="AF73" s="12"/>
      <c r="AG73" s="12" t="str">
        <f>IFERROR(VLOOKUP($A73,'Grassor222 K'!$BJ$6:$BP$12,7,0),"")</f>
        <v/>
      </c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23">
        <f>MIN(COUNT(F73:U73)+MIN(COUNT(X73:AU73)/2,2),6)</f>
        <v>0.5</v>
      </c>
    </row>
    <row r="74" spans="1:48">
      <c r="A74" s="13">
        <v>347</v>
      </c>
      <c r="B74" s="19" t="str">
        <f>VLOOKUP($A74,id!$C:$H,6,0)</f>
        <v>Kasprzak Iga</v>
      </c>
      <c r="C74" s="19">
        <f>VLOOKUP($A74,id!$C:$H,4,0)</f>
        <v>0</v>
      </c>
      <c r="D74" s="2">
        <f>IF(E73=E74,D73,ROW(B72))</f>
        <v>72</v>
      </c>
      <c r="E74" s="11">
        <f>LARGE(F74:W74,1)+LARGE(F74:W74,2)+IFERROR(LARGE(F74:W74,3),0)+IFERROR(LARGE(F74:W74,4),0)+IFERROR(LARGE(F74:W74,5),0)+IFERROR(LARGE(F74:W74,6),0)</f>
        <v>29.634099148697363</v>
      </c>
      <c r="F74" s="12"/>
      <c r="G74" s="12"/>
      <c r="H74" s="12"/>
      <c r="I74" s="12"/>
      <c r="J74" s="12"/>
      <c r="K74" s="12"/>
      <c r="L74" s="12" t="str">
        <f>IFERROR(VLOOKUP($A74,'Tropy K'!$R$3:$X$18,7,0),"")</f>
        <v/>
      </c>
      <c r="M74" s="12" t="str">
        <f>IFERROR(VLOOKUP($A74,'Grassor444 K'!$DE$6:$DK$14,7,0),"")</f>
        <v/>
      </c>
      <c r="N74" s="12" t="str">
        <f>IFERROR(VLOOKUP($A74,'BO K'!$Q$2:$W$12,7,0),"")</f>
        <v/>
      </c>
      <c r="O74" s="12" t="str">
        <f>IFERROR(VLOOKUP($A74,'Dukty K'!$T$2:$Z$6,7,0),"")</f>
        <v/>
      </c>
      <c r="P74" s="12"/>
      <c r="Q74" s="12"/>
      <c r="R74" s="12"/>
      <c r="S74" s="12"/>
      <c r="T74" s="12"/>
      <c r="U74" s="12"/>
      <c r="V74" s="10">
        <f>IFERROR(LARGE(X74:AU74,1),0)+IFERROR(LARGE(X74:AU74,2),0)</f>
        <v>29.634099148697363</v>
      </c>
      <c r="W74" s="10">
        <f>IFERROR(LARGE(X74:AU74,3),0)+IFERROR(LARGE(X74:AU74,4),0)</f>
        <v>0</v>
      </c>
      <c r="X74" s="12"/>
      <c r="Y74" s="12"/>
      <c r="Z74" s="12"/>
      <c r="AA74" s="12">
        <f>IFERROR(VLOOKUP($A74,'H57 TR100 K'!$AI$2:$AO$24,7,0),"")</f>
        <v>29.634099148697363</v>
      </c>
      <c r="AB74" s="12"/>
      <c r="AC74" s="12" t="str">
        <f>IFERROR(VLOOKUP($A74,'Hawran K'!$AT$3:$AZ$8,7,0),"")</f>
        <v/>
      </c>
      <c r="AD74" s="12"/>
      <c r="AE74" s="12" t="str">
        <f>IFERROR(VLOOKUP($A74,'Orientakcja K'!$M$3:$S$17,7,0),"")</f>
        <v/>
      </c>
      <c r="AF74" s="12"/>
      <c r="AG74" s="12" t="str">
        <f>IFERROR(VLOOKUP($A74,'Grassor222 K'!$BJ$6:$BP$12,7,0),"")</f>
        <v/>
      </c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23">
        <f>MIN(COUNT(F74:U74)+MIN(COUNT(X74:AU74)/2,2),6)</f>
        <v>0.5</v>
      </c>
    </row>
    <row r="75" spans="1:48">
      <c r="A75">
        <v>348</v>
      </c>
      <c r="B75" s="19" t="str">
        <f>VLOOKUP($A75,id!$C:$H,6,0)</f>
        <v>Lila Patrycja</v>
      </c>
      <c r="C75" s="19" t="str">
        <f>VLOOKUP($A75,id!$C:$H,4,0)</f>
        <v>pożeracze ciastkuff!</v>
      </c>
      <c r="D75" s="2">
        <f>IF(E74=E75,D74,ROW(B73))</f>
        <v>73</v>
      </c>
      <c r="E75" s="11">
        <f>LARGE(F75:W75,1)+LARGE(F75:W75,2)+IFERROR(LARGE(F75:W75,3),0)+IFERROR(LARGE(F75:W75,4),0)+IFERROR(LARGE(F75:W75,5),0)+IFERROR(LARGE(F75:W75,6),0)</f>
        <v>25.075006971974691</v>
      </c>
      <c r="F75" s="12"/>
      <c r="G75" s="12"/>
      <c r="H75" s="12"/>
      <c r="I75" s="12"/>
      <c r="J75" s="12"/>
      <c r="K75" s="12"/>
      <c r="L75" s="12" t="str">
        <f>IFERROR(VLOOKUP($A75,'Tropy K'!$R$3:$X$18,7,0),"")</f>
        <v/>
      </c>
      <c r="M75" s="12" t="str">
        <f>IFERROR(VLOOKUP($A75,'Grassor444 K'!$DE$6:$DK$14,7,0),"")</f>
        <v/>
      </c>
      <c r="N75" s="12" t="str">
        <f>IFERROR(VLOOKUP($A75,'BO K'!$Q$2:$W$12,7,0),"")</f>
        <v/>
      </c>
      <c r="O75" s="12" t="str">
        <f>IFERROR(VLOOKUP($A75,'Dukty K'!$T$2:$Z$6,7,0),"")</f>
        <v/>
      </c>
      <c r="P75" s="12"/>
      <c r="Q75" s="12"/>
      <c r="R75" s="12"/>
      <c r="S75" s="12"/>
      <c r="T75" s="12"/>
      <c r="U75" s="12"/>
      <c r="V75" s="10">
        <f>IFERROR(LARGE(X75:AU75,1),0)+IFERROR(LARGE(X75:AU75,2),0)</f>
        <v>25.075006971974691</v>
      </c>
      <c r="W75" s="10">
        <f>IFERROR(LARGE(X75:AU75,3),0)+IFERROR(LARGE(X75:AU75,4),0)</f>
        <v>0</v>
      </c>
      <c r="X75" s="12"/>
      <c r="Y75" s="12"/>
      <c r="Z75" s="12"/>
      <c r="AA75" s="12">
        <f>IFERROR(VLOOKUP($A75,'H57 TR100 K'!$AI$2:$AO$24,7,0),"")</f>
        <v>25.075006971974691</v>
      </c>
      <c r="AB75" s="12"/>
      <c r="AC75" s="12" t="str">
        <f>IFERROR(VLOOKUP($A75,'Hawran K'!$AT$3:$AZ$8,7,0),"")</f>
        <v/>
      </c>
      <c r="AD75" s="12"/>
      <c r="AE75" s="12" t="str">
        <f>IFERROR(VLOOKUP($A75,'Orientakcja K'!$M$3:$S$17,7,0),"")</f>
        <v/>
      </c>
      <c r="AF75" s="12"/>
      <c r="AG75" s="12" t="str">
        <f>IFERROR(VLOOKUP($A75,'Grassor222 K'!$BJ$6:$BP$12,7,0),"")</f>
        <v/>
      </c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23">
        <f>MIN(COUNT(F75:U75)+MIN(COUNT(X75:AU75)/2,2),6)</f>
        <v>0.5</v>
      </c>
    </row>
    <row r="76" spans="1:48">
      <c r="A76" s="13">
        <v>112</v>
      </c>
      <c r="B76" s="19" t="str">
        <f>VLOOKUP($A76,id!$C:$H,6,0)</f>
        <v>Kowalska Agnieszka</v>
      </c>
      <c r="C76" s="19">
        <f>VLOOKUP($A76,id!$C:$H,4,0)</f>
        <v>0</v>
      </c>
      <c r="D76" s="2">
        <f>IF(E75=E76,D75,ROW(B74))</f>
        <v>74</v>
      </c>
      <c r="E76" s="11">
        <f>LARGE(F76:W76,1)+LARGE(F76:W76,2)+IFERROR(LARGE(F76:W76,3),0)+IFERROR(LARGE(F76:W76,4),0)+IFERROR(LARGE(F76:W76,5),0)+IFERROR(LARGE(F76:W76,6),0)</f>
        <v>25</v>
      </c>
      <c r="F76" s="12" t="str">
        <f>IFERROR(VLOOKUP($A76,'Liszkor K'!$K$1:$Q$13,7,0),"")</f>
        <v/>
      </c>
      <c r="G76" s="12" t="str">
        <f>IFERROR(VLOOKUP($A76,'H57 TR200 K'!$AT$2:$AZ$10,7,0),"")</f>
        <v/>
      </c>
      <c r="H76" s="12" t="str">
        <f>IFERROR(VLOOKUP($A76,'Pazur K'!$O$2:$U$10,7,0),"")</f>
        <v/>
      </c>
      <c r="I76" s="12" t="str">
        <f>IFERROR(VLOOKUP($A76,'Liczyrzepa wiosna 200 K'!$M$2:$S$4,7,0),"")</f>
        <v/>
      </c>
      <c r="J76" s="12" t="str">
        <f>IFERROR(VLOOKUP($A76,'XVI RzK K'!$K$3:$Q$5,7,0),"")</f>
        <v/>
      </c>
      <c r="K76" s="12"/>
      <c r="L76" s="12" t="str">
        <f>IFERROR(VLOOKUP($A76,'Tropy K'!$R$3:$X$18,7,0),"")</f>
        <v/>
      </c>
      <c r="M76" s="12" t="str">
        <f>IFERROR(VLOOKUP($A76,'Grassor444 K'!$DE$6:$DK$14,7,0),"")</f>
        <v/>
      </c>
      <c r="N76" s="12" t="str">
        <f>IFERROR(VLOOKUP($A76,'BO K'!$Q$2:$W$12,7,0),"")</f>
        <v/>
      </c>
      <c r="O76" s="12" t="str">
        <f>IFERROR(VLOOKUP($A76,'Dukty K'!$T$2:$Z$6,7,0),"")</f>
        <v/>
      </c>
      <c r="P76" s="12"/>
      <c r="Q76" s="12"/>
      <c r="R76" s="12"/>
      <c r="S76" s="12"/>
      <c r="T76" s="12"/>
      <c r="U76" s="12"/>
      <c r="V76" s="10">
        <f>IFERROR(LARGE(X76:AU76,1),0)+IFERROR(LARGE(X76:AU76,2),0)</f>
        <v>25</v>
      </c>
      <c r="W76" s="10">
        <f>IFERROR(LARGE(X76:AU76,3),0)+IFERROR(LARGE(X76:AU76,4),0)</f>
        <v>0</v>
      </c>
      <c r="X76" s="12"/>
      <c r="Y76" s="12">
        <f>IFERROR(VLOOKUP($A76,'XV Szago K'!$I$2:$O$9,7,0),"")</f>
        <v>25</v>
      </c>
      <c r="Z76" s="12" t="str">
        <f>IFERROR(VLOOKUP($A76,'Wiosenne 360 K'!$J$3:$P$3,7,0),"")</f>
        <v/>
      </c>
      <c r="AA76" s="12" t="str">
        <f>IFERROR(VLOOKUP($A76,'H57 TR100 K'!$AI$2:$AO$24,7,0),"")</f>
        <v/>
      </c>
      <c r="AB76" s="12"/>
      <c r="AC76" s="12" t="str">
        <f>IFERROR(VLOOKUP($A76,'Hawran K'!$AT$3:$AZ$8,7,0),"")</f>
        <v/>
      </c>
      <c r="AD76" s="12" t="str">
        <f>IFERROR(VLOOKUP($A76,'Liczyrzepa wiosna 100 K'!$Q$3:$W$6,7,0),"")</f>
        <v/>
      </c>
      <c r="AE76" s="12" t="str">
        <f>IFERROR(VLOOKUP($A76,'Orientakcja K'!$M$3:$S$17,7,0),"")</f>
        <v/>
      </c>
      <c r="AF76" s="12"/>
      <c r="AG76" s="12" t="str">
        <f>IFERROR(VLOOKUP($A76,'Grassor222 K'!$BJ$6:$BP$12,7,0),"")</f>
        <v/>
      </c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23">
        <f>MIN(COUNT(F76:U76)+MIN(COUNT(X76:AU76)/2,2),6)</f>
        <v>0.5</v>
      </c>
    </row>
    <row r="77" spans="1:48">
      <c r="A77" s="13">
        <v>113</v>
      </c>
      <c r="B77" s="19" t="str">
        <f>VLOOKUP($A77,id!$C:$H,6,0)</f>
        <v>Kowalska Wioleta</v>
      </c>
      <c r="C77" s="19">
        <f>VLOOKUP($A77,id!$C:$H,4,0)</f>
        <v>0</v>
      </c>
      <c r="D77" s="2">
        <f>IF(E76=E77,D76,ROW(B75))</f>
        <v>74</v>
      </c>
      <c r="E77" s="11">
        <f>LARGE(F77:W77,1)+LARGE(F77:W77,2)+IFERROR(LARGE(F77:W77,3),0)+IFERROR(LARGE(F77:W77,4),0)+IFERROR(LARGE(F77:W77,5),0)+IFERROR(LARGE(F77:W77,6),0)</f>
        <v>25</v>
      </c>
      <c r="F77" s="12" t="str">
        <f>IFERROR(VLOOKUP($A77,'Liszkor K'!$K$1:$Q$13,7,0),"")</f>
        <v/>
      </c>
      <c r="G77" s="12" t="str">
        <f>IFERROR(VLOOKUP($A77,'H57 TR200 K'!$AT$2:$AZ$10,7,0),"")</f>
        <v/>
      </c>
      <c r="H77" s="12" t="str">
        <f>IFERROR(VLOOKUP($A77,'Pazur K'!$O$2:$U$10,7,0),"")</f>
        <v/>
      </c>
      <c r="I77" s="12" t="str">
        <f>IFERROR(VLOOKUP($A77,'Liczyrzepa wiosna 200 K'!$M$2:$S$4,7,0),"")</f>
        <v/>
      </c>
      <c r="J77" s="12" t="str">
        <f>IFERROR(VLOOKUP($A77,'XVI RzK K'!$K$3:$Q$5,7,0),"")</f>
        <v/>
      </c>
      <c r="K77" s="12"/>
      <c r="L77" s="12" t="str">
        <f>IFERROR(VLOOKUP($A77,'Tropy K'!$R$3:$X$18,7,0),"")</f>
        <v/>
      </c>
      <c r="M77" s="12" t="str">
        <f>IFERROR(VLOOKUP($A77,'Grassor444 K'!$DE$6:$DK$14,7,0),"")</f>
        <v/>
      </c>
      <c r="N77" s="12" t="str">
        <f>IFERROR(VLOOKUP($A77,'BO K'!$Q$2:$W$12,7,0),"")</f>
        <v/>
      </c>
      <c r="O77" s="12" t="str">
        <f>IFERROR(VLOOKUP($A77,'Dukty K'!$T$2:$Z$6,7,0),"")</f>
        <v/>
      </c>
      <c r="P77" s="12"/>
      <c r="Q77" s="12"/>
      <c r="R77" s="12"/>
      <c r="S77" s="12"/>
      <c r="T77" s="12"/>
      <c r="U77" s="12"/>
      <c r="V77" s="10">
        <f>IFERROR(LARGE(X77:AU77,1),0)+IFERROR(LARGE(X77:AU77,2),0)</f>
        <v>25</v>
      </c>
      <c r="W77" s="10">
        <f>IFERROR(LARGE(X77:AU77,3),0)+IFERROR(LARGE(X77:AU77,4),0)</f>
        <v>0</v>
      </c>
      <c r="X77" s="12"/>
      <c r="Y77" s="12">
        <f>IFERROR(VLOOKUP($A77,'XV Szago K'!$I$2:$O$9,7,0),"")</f>
        <v>25</v>
      </c>
      <c r="Z77" s="12" t="str">
        <f>IFERROR(VLOOKUP($A77,'Wiosenne 360 K'!$J$3:$P$3,7,0),"")</f>
        <v/>
      </c>
      <c r="AA77" s="12" t="str">
        <f>IFERROR(VLOOKUP($A77,'H57 TR100 K'!$AI$2:$AO$24,7,0),"")</f>
        <v/>
      </c>
      <c r="AB77" s="12"/>
      <c r="AC77" s="12" t="str">
        <f>IFERROR(VLOOKUP($A77,'Hawran K'!$AT$3:$AZ$8,7,0),"")</f>
        <v/>
      </c>
      <c r="AD77" s="12" t="str">
        <f>IFERROR(VLOOKUP($A77,'Liczyrzepa wiosna 100 K'!$Q$3:$W$6,7,0),"")</f>
        <v/>
      </c>
      <c r="AE77" s="12" t="str">
        <f>IFERROR(VLOOKUP($A77,'Orientakcja K'!$M$3:$S$17,7,0),"")</f>
        <v/>
      </c>
      <c r="AF77" s="12"/>
      <c r="AG77" s="12" t="str">
        <f>IFERROR(VLOOKUP($A77,'Grassor222 K'!$BJ$6:$BP$12,7,0),"")</f>
        <v/>
      </c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23">
        <f>MIN(COUNT(F77:U77)+MIN(COUNT(X77:AU77)/2,2),6)</f>
        <v>0.5</v>
      </c>
    </row>
    <row r="78" spans="1:48">
      <c r="A78" s="13">
        <v>349</v>
      </c>
      <c r="B78" s="19" t="str">
        <f>VLOOKUP($A78,id!$C:$H,6,0)</f>
        <v>Więczkowska Monika</v>
      </c>
      <c r="C78" s="19">
        <f>VLOOKUP($A78,id!$C:$H,4,0)</f>
        <v>0</v>
      </c>
      <c r="D78" s="2">
        <f>IF(E77=E78,D77,ROW(B76))</f>
        <v>76</v>
      </c>
      <c r="E78" s="11">
        <f>LARGE(F78:W78,1)+LARGE(F78:W78,2)+IFERROR(LARGE(F78:W78,3),0)+IFERROR(LARGE(F78:W78,4),0)+IFERROR(LARGE(F78:W78,5),0)+IFERROR(LARGE(F78:W78,6),0)</f>
        <v>23.980545599900601</v>
      </c>
      <c r="F78" s="12"/>
      <c r="G78" s="12"/>
      <c r="H78" s="12"/>
      <c r="I78" s="12"/>
      <c r="J78" s="12"/>
      <c r="K78" s="12"/>
      <c r="L78" s="12" t="str">
        <f>IFERROR(VLOOKUP($A78,'Tropy K'!$R$3:$X$18,7,0),"")</f>
        <v/>
      </c>
      <c r="M78" s="12" t="str">
        <f>IFERROR(VLOOKUP($A78,'Grassor444 K'!$DE$6:$DK$14,7,0),"")</f>
        <v/>
      </c>
      <c r="N78" s="12" t="str">
        <f>IFERROR(VLOOKUP($A78,'BO K'!$Q$2:$W$12,7,0),"")</f>
        <v/>
      </c>
      <c r="O78" s="12" t="str">
        <f>IFERROR(VLOOKUP($A78,'Dukty K'!$T$2:$Z$6,7,0),"")</f>
        <v/>
      </c>
      <c r="P78" s="12"/>
      <c r="Q78" s="12"/>
      <c r="R78" s="12"/>
      <c r="S78" s="12"/>
      <c r="T78" s="12"/>
      <c r="U78" s="12"/>
      <c r="V78" s="10">
        <f>IFERROR(LARGE(X78:AU78,1),0)+IFERROR(LARGE(X78:AU78,2),0)</f>
        <v>23.980545599900601</v>
      </c>
      <c r="W78" s="10">
        <f>IFERROR(LARGE(X78:AU78,3),0)+IFERROR(LARGE(X78:AU78,4),0)</f>
        <v>0</v>
      </c>
      <c r="X78" s="12"/>
      <c r="Y78" s="12"/>
      <c r="Z78" s="12"/>
      <c r="AA78" s="12">
        <f>IFERROR(VLOOKUP($A78,'H57 TR100 K'!$AI$2:$AO$24,7,0),"")</f>
        <v>23.980545599900601</v>
      </c>
      <c r="AB78" s="12"/>
      <c r="AC78" s="12" t="str">
        <f>IFERROR(VLOOKUP($A78,'Hawran K'!$AT$3:$AZ$8,7,0),"")</f>
        <v/>
      </c>
      <c r="AD78" s="12"/>
      <c r="AE78" s="12" t="str">
        <f>IFERROR(VLOOKUP($A78,'Orientakcja K'!$M$3:$S$17,7,0),"")</f>
        <v/>
      </c>
      <c r="AF78" s="12"/>
      <c r="AG78" s="12" t="str">
        <f>IFERROR(VLOOKUP($A78,'Grassor222 K'!$BJ$6:$BP$12,7,0),"")</f>
        <v/>
      </c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23">
        <f>MIN(COUNT(F78:U78)+MIN(COUNT(X78:AU78)/2,2),6)</f>
        <v>0.5</v>
      </c>
    </row>
    <row r="79" spans="1:48">
      <c r="A79" s="13">
        <v>173</v>
      </c>
      <c r="B79" s="19" t="str">
        <f>VLOOKUP($A79,id!$C:$H,6,0)</f>
        <v>Kostrubiec Jagoda</v>
      </c>
      <c r="C79" s="19" t="str">
        <f>VLOOKUP($A79,id!$C:$H,4,0)</f>
        <v>jednoosobowy zespół truskawkowy</v>
      </c>
      <c r="D79" s="2">
        <f>IF(E78=E79,D78,ROW(B77))</f>
        <v>77</v>
      </c>
      <c r="E79" s="11">
        <f>LARGE(F79:W79,1)+LARGE(F79:W79,2)+IFERROR(LARGE(F79:W79,3),0)+IFERROR(LARGE(F79:W79,4),0)+IFERROR(LARGE(F79:W79,5),0)+IFERROR(LARGE(F79:W79,6),0)</f>
        <v>23.036515872606856</v>
      </c>
      <c r="F79" s="12"/>
      <c r="G79" s="12" t="str">
        <f>IFERROR(VLOOKUP($A79,'H57 TR200 K'!$AT$2:$AZ$10,7,0),"")</f>
        <v/>
      </c>
      <c r="H79" s="12"/>
      <c r="I79" s="12" t="str">
        <f>IFERROR(VLOOKUP($A79,'Liczyrzepa wiosna 200 K'!$M$2:$S$4,7,0),"")</f>
        <v/>
      </c>
      <c r="J79" s="12" t="str">
        <f>IFERROR(VLOOKUP($A79,'XVI RzK K'!$K$3:$Q$5,7,0),"")</f>
        <v/>
      </c>
      <c r="K79" s="12"/>
      <c r="L79" s="12" t="str">
        <f>IFERROR(VLOOKUP($A79,'Tropy K'!$R$3:$X$18,7,0),"")</f>
        <v/>
      </c>
      <c r="M79" s="12" t="str">
        <f>IFERROR(VLOOKUP($A79,'Grassor444 K'!$DE$6:$DK$14,7,0),"")</f>
        <v/>
      </c>
      <c r="N79" s="12" t="str">
        <f>IFERROR(VLOOKUP($A79,'BO K'!$Q$2:$W$12,7,0),"")</f>
        <v/>
      </c>
      <c r="O79" s="12" t="str">
        <f>IFERROR(VLOOKUP($A79,'Dukty K'!$T$2:$Z$6,7,0),"")</f>
        <v/>
      </c>
      <c r="P79" s="12"/>
      <c r="Q79" s="12"/>
      <c r="R79" s="12"/>
      <c r="S79" s="12"/>
      <c r="T79" s="12"/>
      <c r="U79" s="12"/>
      <c r="V79" s="10">
        <f>IFERROR(LARGE(X79:AU79,1),0)+IFERROR(LARGE(X79:AU79,2),0)</f>
        <v>23.036515872606856</v>
      </c>
      <c r="W79" s="10">
        <f>IFERROR(LARGE(X79:AU79,3),0)+IFERROR(LARGE(X79:AU79,4),0)</f>
        <v>0</v>
      </c>
      <c r="X79" s="12"/>
      <c r="Y79" s="12"/>
      <c r="Z79" s="12"/>
      <c r="AA79" s="12" t="str">
        <f>IFERROR(VLOOKUP($A79,'H57 TR100 K'!$AI$2:$AO$24,7,0),"")</f>
        <v/>
      </c>
      <c r="AB79" s="12"/>
      <c r="AC79" s="12">
        <f>IFERROR(VLOOKUP($A79,'Hawran K'!$AT$3:$AZ$8,7,0),"")</f>
        <v>23.036515872606856</v>
      </c>
      <c r="AD79" s="12" t="str">
        <f>IFERROR(VLOOKUP($A79,'Liczyrzepa wiosna 100 K'!$Q$3:$W$6,7,0),"")</f>
        <v/>
      </c>
      <c r="AE79" s="12" t="str">
        <f>IFERROR(VLOOKUP($A79,'Orientakcja K'!$M$3:$S$17,7,0),"")</f>
        <v/>
      </c>
      <c r="AF79" s="12"/>
      <c r="AG79" s="12" t="str">
        <f>IFERROR(VLOOKUP($A79,'Grassor222 K'!$BJ$6:$BP$12,7,0),"")</f>
        <v/>
      </c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23">
        <f>MIN(COUNT(F79:U79)+MIN(COUNT(X79:AU79)/2,2),6)</f>
        <v>0.5</v>
      </c>
    </row>
    <row r="80" spans="1:48">
      <c r="A80">
        <v>350</v>
      </c>
      <c r="B80" s="19" t="str">
        <f>VLOOKUP($A80,id!$C:$H,6,0)</f>
        <v>Lewandowska Monika</v>
      </c>
      <c r="C80" s="19" t="str">
        <f>VLOOKUP($A80,id!$C:$H,4,0)</f>
        <v>Pędzące Żółwie</v>
      </c>
      <c r="D80" s="2">
        <f>IF(E79=E80,D79,ROW(B78))</f>
        <v>78</v>
      </c>
      <c r="E80" s="11">
        <f>LARGE(F80:W80,1)+LARGE(F80:W80,2)+IFERROR(LARGE(F80:W80,3),0)+IFERROR(LARGE(F80:W80,4),0)+IFERROR(LARGE(F80:W80,5),0)+IFERROR(LARGE(F80:W80,6),0)</f>
        <v>18.530421599923191</v>
      </c>
      <c r="F80" s="12"/>
      <c r="G80" s="12"/>
      <c r="H80" s="12"/>
      <c r="I80" s="12"/>
      <c r="J80" s="12"/>
      <c r="K80" s="12"/>
      <c r="L80" s="12" t="str">
        <f>IFERROR(VLOOKUP($A80,'Tropy K'!$R$3:$X$18,7,0),"")</f>
        <v/>
      </c>
      <c r="M80" s="12" t="str">
        <f>IFERROR(VLOOKUP($A80,'Grassor444 K'!$DE$6:$DK$14,7,0),"")</f>
        <v/>
      </c>
      <c r="N80" s="12" t="str">
        <f>IFERROR(VLOOKUP($A80,'BO K'!$Q$2:$W$12,7,0),"")</f>
        <v/>
      </c>
      <c r="O80" s="12" t="str">
        <f>IFERROR(VLOOKUP($A80,'Dukty K'!$T$2:$Z$6,7,0),"")</f>
        <v/>
      </c>
      <c r="P80" s="12"/>
      <c r="Q80" s="12"/>
      <c r="R80" s="12"/>
      <c r="S80" s="12"/>
      <c r="T80" s="12"/>
      <c r="U80" s="12"/>
      <c r="V80" s="10">
        <f>IFERROR(LARGE(X80:AU80,1),0)+IFERROR(LARGE(X80:AU80,2),0)</f>
        <v>18.530421599923191</v>
      </c>
      <c r="W80" s="10">
        <f>IFERROR(LARGE(X80:AU80,3),0)+IFERROR(LARGE(X80:AU80,4),0)</f>
        <v>0</v>
      </c>
      <c r="X80" s="12"/>
      <c r="Y80" s="12"/>
      <c r="Z80" s="12"/>
      <c r="AA80" s="12">
        <f>IFERROR(VLOOKUP($A80,'H57 TR100 K'!$AI$2:$AO$24,7,0),"")</f>
        <v>18.530421599923191</v>
      </c>
      <c r="AB80" s="12"/>
      <c r="AC80" s="12" t="str">
        <f>IFERROR(VLOOKUP($A80,'Hawran K'!$AT$3:$AZ$8,7,0),"")</f>
        <v/>
      </c>
      <c r="AD80" s="12"/>
      <c r="AE80" s="12" t="str">
        <f>IFERROR(VLOOKUP($A80,'Orientakcja K'!$M$3:$S$17,7,0),"")</f>
        <v/>
      </c>
      <c r="AF80" s="12"/>
      <c r="AG80" s="12" t="str">
        <f>IFERROR(VLOOKUP($A80,'Grassor222 K'!$BJ$6:$BP$12,7,0),"")</f>
        <v/>
      </c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23">
        <f>MIN(COUNT(F80:U80)+MIN(COUNT(X80:AU80)/2,2),6)</f>
        <v>0.5</v>
      </c>
    </row>
    <row r="81" spans="1:48">
      <c r="A81" s="13">
        <v>351</v>
      </c>
      <c r="B81" s="19" t="str">
        <f>VLOOKUP($A81,id!$C:$H,6,0)</f>
        <v>Weiss-Szulc Barbara</v>
      </c>
      <c r="C81" s="19">
        <f>VLOOKUP($A81,id!$C:$H,4,0)</f>
        <v>0</v>
      </c>
      <c r="D81" s="2">
        <f>IF(E80=E81,D80,ROW(B79))</f>
        <v>79</v>
      </c>
      <c r="E81" s="11">
        <f>LARGE(F81:W81,1)+LARGE(F81:W81,2)+IFERROR(LARGE(F81:W81,3),0)+IFERROR(LARGE(F81:W81,4),0)+IFERROR(LARGE(F81:W81,5),0)+IFERROR(LARGE(F81:W81,6),0)</f>
        <v>17.440396799927708</v>
      </c>
      <c r="F81" s="12"/>
      <c r="G81" s="12"/>
      <c r="H81" s="12"/>
      <c r="I81" s="12"/>
      <c r="J81" s="12"/>
      <c r="K81" s="12"/>
      <c r="L81" s="12" t="str">
        <f>IFERROR(VLOOKUP($A81,'Tropy K'!$R$3:$X$18,7,0),"")</f>
        <v/>
      </c>
      <c r="M81" s="12" t="str">
        <f>IFERROR(VLOOKUP($A81,'Grassor444 K'!$DE$6:$DK$14,7,0),"")</f>
        <v/>
      </c>
      <c r="N81" s="12" t="str">
        <f>IFERROR(VLOOKUP($A81,'BO K'!$Q$2:$W$12,7,0),"")</f>
        <v/>
      </c>
      <c r="O81" s="12" t="str">
        <f>IFERROR(VLOOKUP($A81,'Dukty K'!$T$2:$Z$6,7,0),"")</f>
        <v/>
      </c>
      <c r="P81" s="12"/>
      <c r="Q81" s="12"/>
      <c r="R81" s="12"/>
      <c r="S81" s="12"/>
      <c r="T81" s="12"/>
      <c r="U81" s="12"/>
      <c r="V81" s="10">
        <f>IFERROR(LARGE(X81:AU81,1),0)+IFERROR(LARGE(X81:AU81,2),0)</f>
        <v>17.440396799927708</v>
      </c>
      <c r="W81" s="10">
        <f>IFERROR(LARGE(X81:AU81,3),0)+IFERROR(LARGE(X81:AU81,4),0)</f>
        <v>0</v>
      </c>
      <c r="X81" s="12"/>
      <c r="Y81" s="12"/>
      <c r="Z81" s="12"/>
      <c r="AA81" s="12">
        <f>IFERROR(VLOOKUP($A81,'H57 TR100 K'!$AI$2:$AO$24,7,0),"")</f>
        <v>17.440396799927708</v>
      </c>
      <c r="AB81" s="12"/>
      <c r="AC81" s="12" t="str">
        <f>IFERROR(VLOOKUP($A81,'Hawran K'!$AT$3:$AZ$8,7,0),"")</f>
        <v/>
      </c>
      <c r="AD81" s="12"/>
      <c r="AE81" s="12" t="str">
        <f>IFERROR(VLOOKUP($A81,'Orientakcja K'!$M$3:$S$17,7,0),"")</f>
        <v/>
      </c>
      <c r="AF81" s="12"/>
      <c r="AG81" s="12" t="str">
        <f>IFERROR(VLOOKUP($A81,'Grassor222 K'!$BJ$6:$BP$12,7,0),"")</f>
        <v/>
      </c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23">
        <f>MIN(COUNT(F81:U81)+MIN(COUNT(X81:AU81)/2,2),6)</f>
        <v>0.5</v>
      </c>
    </row>
    <row r="82" spans="1:48">
      <c r="A82">
        <v>352</v>
      </c>
      <c r="B82" s="19" t="str">
        <f>VLOOKUP($A82,id!$C:$H,6,0)</f>
        <v>Wypych Malwina</v>
      </c>
      <c r="C82" s="19">
        <f>VLOOKUP($A82,id!$C:$H,4,0)</f>
        <v>0</v>
      </c>
      <c r="D82" s="2">
        <f>IF(E81=E82,D81,ROW(B80))</f>
        <v>80</v>
      </c>
      <c r="E82" s="11">
        <f>LARGE(F82:W82,1)+LARGE(F82:W82,2)+IFERROR(LARGE(F82:W82,3),0)+IFERROR(LARGE(F82:W82,4),0)+IFERROR(LARGE(F82:W82,5),0)+IFERROR(LARGE(F82:W82,6),0)</f>
        <v>14.169556436568294</v>
      </c>
      <c r="F82" s="12"/>
      <c r="G82" s="12"/>
      <c r="H82" s="12"/>
      <c r="I82" s="12"/>
      <c r="J82" s="12"/>
      <c r="K82" s="12"/>
      <c r="L82" s="12" t="str">
        <f>IFERROR(VLOOKUP($A82,'Tropy K'!$R$3:$X$18,7,0),"")</f>
        <v/>
      </c>
      <c r="M82" s="12" t="str">
        <f>IFERROR(VLOOKUP($A82,'Grassor444 K'!$DE$6:$DK$14,7,0),"")</f>
        <v/>
      </c>
      <c r="N82" s="12" t="str">
        <f>IFERROR(VLOOKUP($A82,'BO K'!$Q$2:$W$12,7,0),"")</f>
        <v/>
      </c>
      <c r="O82" s="12" t="str">
        <f>IFERROR(VLOOKUP($A82,'Dukty K'!$T$2:$Z$6,7,0),"")</f>
        <v/>
      </c>
      <c r="P82" s="12"/>
      <c r="Q82" s="12"/>
      <c r="R82" s="12"/>
      <c r="S82" s="12"/>
      <c r="T82" s="12"/>
      <c r="U82" s="12"/>
      <c r="V82" s="10">
        <f>IFERROR(LARGE(X82:AU82,1),0)+IFERROR(LARGE(X82:AU82,2),0)</f>
        <v>14.169556436568294</v>
      </c>
      <c r="W82" s="10">
        <f>IFERROR(LARGE(X82:AU82,3),0)+IFERROR(LARGE(X82:AU82,4),0)</f>
        <v>0</v>
      </c>
      <c r="X82" s="12"/>
      <c r="Y82" s="12"/>
      <c r="Z82" s="12"/>
      <c r="AA82" s="12">
        <f>IFERROR(VLOOKUP($A82,'H57 TR100 K'!$AI$2:$AO$24,7,0),"")</f>
        <v>14.169556436568294</v>
      </c>
      <c r="AB82" s="12"/>
      <c r="AC82" s="12" t="str">
        <f>IFERROR(VLOOKUP($A82,'Hawran K'!$AT$3:$AZ$8,7,0),"")</f>
        <v/>
      </c>
      <c r="AD82" s="12"/>
      <c r="AE82" s="12" t="str">
        <f>IFERROR(VLOOKUP($A82,'Orientakcja K'!$M$3:$S$17,7,0),"")</f>
        <v/>
      </c>
      <c r="AF82" s="12"/>
      <c r="AG82" s="12" t="str">
        <f>IFERROR(VLOOKUP($A82,'Grassor222 K'!$BJ$6:$BP$12,7,0),"")</f>
        <v/>
      </c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23">
        <f>MIN(COUNT(F82:U82)+MIN(COUNT(X82:AU82)/2,2),6)</f>
        <v>0.5</v>
      </c>
    </row>
    <row r="83" spans="1:48">
      <c r="A83" s="13">
        <v>545</v>
      </c>
      <c r="B83" s="19" t="str">
        <f>VLOOKUP($A83,id!$C:$H,6,0)</f>
        <v>Szawdzin Anna</v>
      </c>
      <c r="C83" s="19">
        <f>VLOOKUP($A83,id!$C:$H,4,0)</f>
        <v>0</v>
      </c>
      <c r="D83" s="2">
        <f>IF(E82=E83,D82,ROW(B81))</f>
        <v>81</v>
      </c>
      <c r="E83" s="11">
        <f>LARGE(F83:W83,1)+LARGE(F83:W83,2)+IFERROR(LARGE(F83:W83,3),0)+IFERROR(LARGE(F83:W83,4),0)+IFERROR(LARGE(F83:W83,5),0)+IFERROR(LARGE(F83:W83,6),0)</f>
        <v>7.7586206896551717</v>
      </c>
      <c r="F83" s="12"/>
      <c r="G83" s="12"/>
      <c r="H83" s="12"/>
      <c r="I83" s="12"/>
      <c r="J83" s="12"/>
      <c r="K83" s="12"/>
      <c r="L83" s="12"/>
      <c r="M83" s="12" t="str">
        <f>IFERROR(VLOOKUP($A83,'Grassor444 K'!$DE$6:$DK$14,7,0),"")</f>
        <v/>
      </c>
      <c r="N83" s="12" t="str">
        <f>IFERROR(VLOOKUP($A83,'BO K'!$Q$2:$W$12,7,0),"")</f>
        <v/>
      </c>
      <c r="O83" s="12" t="str">
        <f>IFERROR(VLOOKUP($A83,'Dukty K'!$T$2:$Z$6,7,0),"")</f>
        <v/>
      </c>
      <c r="P83" s="12"/>
      <c r="Q83" s="12"/>
      <c r="R83" s="12"/>
      <c r="S83" s="12"/>
      <c r="T83" s="12"/>
      <c r="U83" s="12"/>
      <c r="V83" s="10">
        <f>IFERROR(LARGE(X83:AU83,1),0)+IFERROR(LARGE(X83:AU83,2),0)</f>
        <v>7.7586206896551717</v>
      </c>
      <c r="W83" s="10">
        <f>IFERROR(LARGE(X83:AU83,3),0)+IFERROR(LARGE(X83:AU83,4),0)</f>
        <v>0</v>
      </c>
      <c r="X83" s="12"/>
      <c r="Y83" s="12"/>
      <c r="Z83" s="12"/>
      <c r="AA83" s="12" t="str">
        <f>IFERROR(VLOOKUP($A83,'H57 TR100 K'!$AI$2:$AO$24,7,0),"")</f>
        <v/>
      </c>
      <c r="AB83" s="12"/>
      <c r="AC83" s="12" t="str">
        <f>IFERROR(VLOOKUP($A83,'Hawran K'!$AT$3:$AZ$8,7,0),"")</f>
        <v/>
      </c>
      <c r="AD83" s="12"/>
      <c r="AE83" s="12" t="str">
        <f>IFERROR(VLOOKUP($A83,'Orientakcja K'!$M$3:$S$17,7,0),"")</f>
        <v/>
      </c>
      <c r="AF83" s="12"/>
      <c r="AG83" s="12">
        <f>IFERROR(VLOOKUP($A83,'Grassor222 K'!$BJ$6:$BP$12,7,0),"")</f>
        <v>7.7586206896551717</v>
      </c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23">
        <f>MIN(COUNT(F83:U83)+MIN(COUNT(X83:AU83)/2,2),6)</f>
        <v>0.5</v>
      </c>
    </row>
    <row r="84" spans="1:48">
      <c r="A84" s="13">
        <v>546</v>
      </c>
      <c r="B84" s="19" t="str">
        <f>VLOOKUP($A84,id!$C:$H,6,0)</f>
        <v>Stanek Asia</v>
      </c>
      <c r="C84" s="19">
        <f>VLOOKUP($A84,id!$C:$H,4,0)</f>
        <v>0</v>
      </c>
      <c r="D84" s="2">
        <f>IF(E83=E84,D83,ROW(B82))</f>
        <v>82</v>
      </c>
      <c r="E84" s="11">
        <f>LARGE(F84:W84,1)+LARGE(F84:W84,2)+IFERROR(LARGE(F84:W84,3),0)+IFERROR(LARGE(F84:W84,4),0)+IFERROR(LARGE(F84:W84,5),0)+IFERROR(LARGE(F84:W84,6),0)</f>
        <v>3.103448275862069</v>
      </c>
      <c r="F84" s="12"/>
      <c r="G84" s="12"/>
      <c r="H84" s="12"/>
      <c r="I84" s="12"/>
      <c r="J84" s="12"/>
      <c r="K84" s="12"/>
      <c r="L84" s="12"/>
      <c r="M84" s="12" t="str">
        <f>IFERROR(VLOOKUP($A84,'Grassor444 K'!$DE$6:$DK$14,7,0),"")</f>
        <v/>
      </c>
      <c r="N84" s="12" t="str">
        <f>IFERROR(VLOOKUP($A84,'BO K'!$Q$2:$W$12,7,0),"")</f>
        <v/>
      </c>
      <c r="O84" s="12" t="str">
        <f>IFERROR(VLOOKUP($A84,'Dukty K'!$T$2:$Z$6,7,0),"")</f>
        <v/>
      </c>
      <c r="P84" s="12"/>
      <c r="Q84" s="12"/>
      <c r="R84" s="12"/>
      <c r="S84" s="12"/>
      <c r="T84" s="12"/>
      <c r="U84" s="12"/>
      <c r="V84" s="10">
        <f>IFERROR(LARGE(X84:AU84,1),0)+IFERROR(LARGE(X84:AU84,2),0)</f>
        <v>3.103448275862069</v>
      </c>
      <c r="W84" s="10">
        <f>IFERROR(LARGE(X84:AU84,3),0)+IFERROR(LARGE(X84:AU84,4),0)</f>
        <v>0</v>
      </c>
      <c r="X84" s="12"/>
      <c r="Y84" s="12"/>
      <c r="Z84" s="12"/>
      <c r="AA84" s="12" t="str">
        <f>IFERROR(VLOOKUP($A84,'H57 TR100 K'!$AI$2:$AO$24,7,0),"")</f>
        <v/>
      </c>
      <c r="AB84" s="12"/>
      <c r="AC84" s="12" t="str">
        <f>IFERROR(VLOOKUP($A84,'Hawran K'!$AT$3:$AZ$8,7,0),"")</f>
        <v/>
      </c>
      <c r="AD84" s="12"/>
      <c r="AE84" s="12" t="str">
        <f>IFERROR(VLOOKUP($A84,'Orientakcja K'!$M$3:$S$17,7,0),"")</f>
        <v/>
      </c>
      <c r="AF84" s="12"/>
      <c r="AG84" s="12">
        <f>IFERROR(VLOOKUP($A84,'Grassor222 K'!$BJ$6:$BP$12,7,0),"")</f>
        <v>3.103448275862069</v>
      </c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23">
        <f>MIN(COUNT(F84:U84)+MIN(COUNT(X84:AU84)/2,2),6)</f>
        <v>0.5</v>
      </c>
    </row>
  </sheetData>
  <sortState ref="A2:AW84">
    <sortCondition descending="1" ref="E4"/>
  </sortState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"/>
  <sheetViews>
    <sheetView workbookViewId="0"/>
  </sheetViews>
  <sheetFormatPr defaultRowHeight="13.2"/>
  <cols>
    <col min="1" max="1" width="4.109375" bestFit="1" customWidth="1"/>
    <col min="2" max="2" width="13.21875" bestFit="1" customWidth="1"/>
    <col min="3" max="3" width="8.6640625" bestFit="1" customWidth="1"/>
    <col min="4" max="4" width="28" bestFit="1" customWidth="1"/>
    <col min="5" max="5" width="7.44140625" bestFit="1" customWidth="1"/>
    <col min="6" max="6" width="8.109375" bestFit="1" customWidth="1"/>
    <col min="7" max="7" width="3.44140625" bestFit="1" customWidth="1"/>
    <col min="8" max="8" width="9.6640625" bestFit="1" customWidth="1"/>
  </cols>
  <sheetData>
    <row r="1" spans="1:21">
      <c r="A1" s="101"/>
      <c r="B1" s="102"/>
      <c r="C1" s="102"/>
      <c r="D1" s="102"/>
      <c r="E1" s="102"/>
      <c r="F1" s="103"/>
      <c r="G1" s="103"/>
      <c r="H1" s="103"/>
    </row>
    <row r="2" spans="1:21">
      <c r="A2" s="104" t="s">
        <v>3501</v>
      </c>
      <c r="B2" s="105" t="s">
        <v>160</v>
      </c>
      <c r="C2" s="105" t="s">
        <v>161</v>
      </c>
      <c r="D2" s="105" t="s">
        <v>3502</v>
      </c>
      <c r="E2" s="105" t="s">
        <v>3503</v>
      </c>
      <c r="F2" s="104" t="s">
        <v>3504</v>
      </c>
      <c r="G2" s="105" t="s">
        <v>3505</v>
      </c>
      <c r="H2" s="105" t="s">
        <v>3506</v>
      </c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</row>
    <row r="3" spans="1:21">
      <c r="A3" s="106">
        <v>1</v>
      </c>
      <c r="B3" s="107" t="s">
        <v>300</v>
      </c>
      <c r="C3" s="107" t="s">
        <v>83</v>
      </c>
      <c r="D3" s="107" t="s">
        <v>299</v>
      </c>
      <c r="E3" s="107">
        <v>1984</v>
      </c>
      <c r="F3" s="108" t="s">
        <v>4777</v>
      </c>
      <c r="G3" s="107">
        <v>25</v>
      </c>
      <c r="H3" s="107"/>
      <c r="J3" s="14">
        <f>VLOOKUP(K3,id!$A:$C,3,0)</f>
        <v>138</v>
      </c>
      <c r="K3" s="14" t="str">
        <f t="shared" ref="K3:K11" si="0">L3&amp;M3&amp;O3</f>
        <v>WojciechowskiAdam1984</v>
      </c>
      <c r="L3" s="9" t="str">
        <f>B3</f>
        <v>Wojciechowski</v>
      </c>
      <c r="M3" s="9" t="str">
        <f>C3</f>
        <v>Adam</v>
      </c>
      <c r="N3" s="9" t="str">
        <f>D3</f>
        <v>Piastów</v>
      </c>
      <c r="O3" s="9">
        <f>E3</f>
        <v>1984</v>
      </c>
      <c r="P3" s="9">
        <v>50</v>
      </c>
      <c r="Q3" s="9"/>
      <c r="R3" s="9"/>
      <c r="S3" s="9"/>
      <c r="T3" s="9"/>
      <c r="U3" s="9"/>
    </row>
    <row r="4" spans="1:21">
      <c r="A4" s="109">
        <v>2</v>
      </c>
      <c r="B4" s="110" t="s">
        <v>302</v>
      </c>
      <c r="C4" s="110" t="s">
        <v>15</v>
      </c>
      <c r="D4" s="110" t="s">
        <v>294</v>
      </c>
      <c r="E4" s="110">
        <v>1979</v>
      </c>
      <c r="F4" s="111" t="s">
        <v>4778</v>
      </c>
      <c r="G4" s="107">
        <v>25</v>
      </c>
      <c r="H4" s="110"/>
      <c r="J4" s="14">
        <f>VLOOKUP(K4,id!$A:$C,3,0)</f>
        <v>139</v>
      </c>
      <c r="K4" s="14" t="str">
        <f t="shared" si="0"/>
        <v>BuciakPiotr1979</v>
      </c>
      <c r="L4" s="9" t="str">
        <f t="shared" ref="L4:L11" si="1">B4</f>
        <v>Buciak</v>
      </c>
      <c r="M4" s="9" t="str">
        <f t="shared" ref="M4:M11" si="2">C4</f>
        <v>Piotr</v>
      </c>
      <c r="N4" s="9" t="str">
        <f t="shared" ref="N4:N11" si="3">D4</f>
        <v>Team 360°</v>
      </c>
      <c r="O4" s="9">
        <f t="shared" ref="O4:O11" si="4">E4</f>
        <v>1979</v>
      </c>
      <c r="P4" s="9">
        <f t="shared" ref="P4" si="5">P3*IF(T4&lt;1,T4,IF(U4&lt;1,U4,IF(S4&lt;1,S4,IF(R4&lt;1,R4,1))))</f>
        <v>47.728336140744901</v>
      </c>
      <c r="Q4" s="9"/>
      <c r="R4" s="9">
        <f>F3/F4</f>
        <v>0.95456672281489807</v>
      </c>
      <c r="S4" s="9">
        <f>G4/G3</f>
        <v>1</v>
      </c>
      <c r="T4" s="9">
        <v>1</v>
      </c>
      <c r="U4" s="9">
        <v>1</v>
      </c>
    </row>
    <row r="5" spans="1:21">
      <c r="A5" s="106">
        <v>3</v>
      </c>
      <c r="B5" s="107" t="s">
        <v>1487</v>
      </c>
      <c r="C5" s="107" t="s">
        <v>92</v>
      </c>
      <c r="D5" s="107" t="s">
        <v>4155</v>
      </c>
      <c r="E5" s="107">
        <v>1972</v>
      </c>
      <c r="F5" s="108" t="s">
        <v>4779</v>
      </c>
      <c r="G5" s="107">
        <v>25</v>
      </c>
      <c r="H5" s="107"/>
      <c r="J5" s="14">
        <f>VLOOKUP(K5,id!$A:$C,3,0)</f>
        <v>11</v>
      </c>
      <c r="K5" s="14" t="str">
        <f t="shared" si="0"/>
        <v>KielakSławomir1972</v>
      </c>
      <c r="L5" s="9" t="str">
        <f t="shared" si="1"/>
        <v>Kielak</v>
      </c>
      <c r="M5" s="9" t="str">
        <f t="shared" si="2"/>
        <v>Sławomir</v>
      </c>
      <c r="N5" s="9" t="str">
        <f t="shared" si="3"/>
        <v>Tłuszcz</v>
      </c>
      <c r="O5" s="9">
        <f t="shared" si="4"/>
        <v>1972</v>
      </c>
      <c r="P5" s="9">
        <f t="shared" ref="P5:P11" si="6">P4*IF(T5&lt;1,T5,IF(U5&lt;1,U5,IF(S5&lt;1,S5,IF(R5&lt;1,R5,1))))</f>
        <v>46.556366955727974</v>
      </c>
      <c r="Q5" s="9"/>
      <c r="R5" s="9">
        <f t="shared" ref="R5:R11" si="7">F4/F5</f>
        <v>0.97544500228206288</v>
      </c>
      <c r="S5" s="9">
        <f t="shared" ref="S5:S11" si="8">G5/G4</f>
        <v>1</v>
      </c>
      <c r="T5" s="9">
        <v>1</v>
      </c>
      <c r="U5" s="9">
        <v>1</v>
      </c>
    </row>
    <row r="6" spans="1:21">
      <c r="A6" s="109">
        <v>4</v>
      </c>
      <c r="B6" s="110" t="s">
        <v>183</v>
      </c>
      <c r="C6" s="110" t="s">
        <v>51</v>
      </c>
      <c r="D6" s="110" t="s">
        <v>3748</v>
      </c>
      <c r="E6" s="110">
        <v>1970</v>
      </c>
      <c r="F6" s="111" t="s">
        <v>4780</v>
      </c>
      <c r="G6" s="107">
        <v>25</v>
      </c>
      <c r="H6" s="110"/>
      <c r="J6" s="14">
        <f>VLOOKUP(K6,id!$A:$C,3,0)</f>
        <v>140</v>
      </c>
      <c r="K6" s="14" t="str">
        <f t="shared" si="0"/>
        <v>ZawadzkiArtur1970</v>
      </c>
      <c r="L6" s="9" t="str">
        <f t="shared" si="1"/>
        <v>Zawadzki</v>
      </c>
      <c r="M6" s="9" t="str">
        <f t="shared" si="2"/>
        <v>Artur</v>
      </c>
      <c r="N6" s="9" t="str">
        <f t="shared" si="3"/>
        <v>ASP</v>
      </c>
      <c r="O6" s="9">
        <f t="shared" si="4"/>
        <v>1970</v>
      </c>
      <c r="P6" s="9">
        <f t="shared" si="6"/>
        <v>40.576395242451966</v>
      </c>
      <c r="Q6" s="9"/>
      <c r="R6" s="9">
        <f t="shared" si="7"/>
        <v>0.87155415887664589</v>
      </c>
      <c r="S6" s="9">
        <f t="shared" si="8"/>
        <v>1</v>
      </c>
      <c r="T6" s="9">
        <v>1</v>
      </c>
      <c r="U6" s="9">
        <v>1</v>
      </c>
    </row>
    <row r="7" spans="1:21">
      <c r="A7" s="106">
        <v>5</v>
      </c>
      <c r="B7" s="107" t="s">
        <v>1642</v>
      </c>
      <c r="C7" s="107" t="s">
        <v>26</v>
      </c>
      <c r="D7" s="107" t="s">
        <v>273</v>
      </c>
      <c r="E7" s="107">
        <v>1988</v>
      </c>
      <c r="F7" s="108" t="s">
        <v>4781</v>
      </c>
      <c r="G7" s="107">
        <v>25</v>
      </c>
      <c r="H7" s="107"/>
      <c r="J7" s="14">
        <f>VLOOKUP(K7,id!$A:$C,3,0)</f>
        <v>50</v>
      </c>
      <c r="K7" s="14" t="str">
        <f t="shared" si="0"/>
        <v>Żmuda-TrzebiatowskiAndrzej1988</v>
      </c>
      <c r="L7" s="9" t="str">
        <f t="shared" si="1"/>
        <v>Żmuda-Trzebiatowski</v>
      </c>
      <c r="M7" s="9" t="str">
        <f t="shared" si="2"/>
        <v>Andrzej</v>
      </c>
      <c r="N7" s="9" t="str">
        <f t="shared" si="3"/>
        <v>Olsztyn</v>
      </c>
      <c r="O7" s="9">
        <f t="shared" si="4"/>
        <v>1988</v>
      </c>
      <c r="P7" s="9">
        <f t="shared" si="6"/>
        <v>39.616669255864537</v>
      </c>
      <c r="Q7" s="9"/>
      <c r="R7" s="9">
        <f t="shared" si="7"/>
        <v>0.97634767748951379</v>
      </c>
      <c r="S7" s="9">
        <f t="shared" si="8"/>
        <v>1</v>
      </c>
      <c r="T7" s="9">
        <v>1</v>
      </c>
      <c r="U7" s="9">
        <v>1</v>
      </c>
    </row>
    <row r="8" spans="1:21">
      <c r="A8" s="109">
        <v>6</v>
      </c>
      <c r="B8" s="110" t="s">
        <v>990</v>
      </c>
      <c r="C8" s="110" t="s">
        <v>49</v>
      </c>
      <c r="D8" s="110" t="s">
        <v>4776</v>
      </c>
      <c r="E8" s="110">
        <v>1979</v>
      </c>
      <c r="F8" s="111" t="s">
        <v>4782</v>
      </c>
      <c r="G8" s="107">
        <v>25</v>
      </c>
      <c r="H8" s="110"/>
      <c r="J8" s="14">
        <f>VLOOKUP(K8,id!$A:$C,3,0)</f>
        <v>20</v>
      </c>
      <c r="K8" s="14" t="str">
        <f t="shared" si="0"/>
        <v>BelicaRobert1979</v>
      </c>
      <c r="L8" s="9" t="str">
        <f t="shared" si="1"/>
        <v>Belica</v>
      </c>
      <c r="M8" s="9" t="str">
        <f t="shared" si="2"/>
        <v>Robert</v>
      </c>
      <c r="N8" s="9" t="str">
        <f t="shared" si="3"/>
        <v>T-Mobile Cycling Tea</v>
      </c>
      <c r="O8" s="9">
        <f t="shared" si="4"/>
        <v>1979</v>
      </c>
      <c r="P8" s="9">
        <f t="shared" si="6"/>
        <v>38.06724884311091</v>
      </c>
      <c r="Q8" s="9"/>
      <c r="R8" s="9">
        <f t="shared" si="7"/>
        <v>0.96088968502761596</v>
      </c>
      <c r="S8" s="9">
        <f t="shared" si="8"/>
        <v>1</v>
      </c>
      <c r="T8" s="9">
        <v>1</v>
      </c>
      <c r="U8" s="9">
        <v>1</v>
      </c>
    </row>
    <row r="9" spans="1:21">
      <c r="A9" s="106">
        <v>7</v>
      </c>
      <c r="B9" s="107" t="s">
        <v>403</v>
      </c>
      <c r="C9" s="107" t="s">
        <v>19</v>
      </c>
      <c r="D9" s="107" t="s">
        <v>1721</v>
      </c>
      <c r="E9" s="107">
        <v>1985</v>
      </c>
      <c r="F9" s="108" t="s">
        <v>4783</v>
      </c>
      <c r="G9" s="107">
        <v>25</v>
      </c>
      <c r="H9" s="107"/>
      <c r="J9" s="14">
        <f>VLOOKUP(K9,id!$A:$C,3,0)</f>
        <v>141</v>
      </c>
      <c r="K9" s="14" t="str">
        <f t="shared" si="0"/>
        <v>MarcinkiewiczGrzegorz1985</v>
      </c>
      <c r="L9" s="9" t="str">
        <f t="shared" si="1"/>
        <v>Marcinkiewicz</v>
      </c>
      <c r="M9" s="9" t="str">
        <f t="shared" si="2"/>
        <v>Grzegorz</v>
      </c>
      <c r="N9" s="9" t="str">
        <f t="shared" si="3"/>
        <v>Nasz BIKE Team</v>
      </c>
      <c r="O9" s="9">
        <f t="shared" si="4"/>
        <v>1985</v>
      </c>
      <c r="P9" s="9">
        <f t="shared" si="6"/>
        <v>37.918664733653024</v>
      </c>
      <c r="Q9" s="9"/>
      <c r="R9" s="9">
        <f t="shared" si="7"/>
        <v>0.99609679937548801</v>
      </c>
      <c r="S9" s="9">
        <f t="shared" si="8"/>
        <v>1</v>
      </c>
      <c r="T9" s="9">
        <v>1</v>
      </c>
      <c r="U9" s="9">
        <v>1</v>
      </c>
    </row>
    <row r="10" spans="1:21">
      <c r="A10" s="109">
        <v>8</v>
      </c>
      <c r="B10" s="110" t="s">
        <v>281</v>
      </c>
      <c r="C10" s="110" t="s">
        <v>282</v>
      </c>
      <c r="D10" s="110" t="s">
        <v>1274</v>
      </c>
      <c r="E10" s="110">
        <v>1979</v>
      </c>
      <c r="F10" s="111" t="s">
        <v>4784</v>
      </c>
      <c r="G10" s="107">
        <v>25</v>
      </c>
      <c r="H10" s="110"/>
      <c r="J10" s="14">
        <f>VLOOKUP(K10,id!$A:$C,3,0)</f>
        <v>142</v>
      </c>
      <c r="K10" s="14" t="str">
        <f t="shared" si="0"/>
        <v>KędziorekDamian1979</v>
      </c>
      <c r="L10" s="9" t="str">
        <f t="shared" si="1"/>
        <v>Kędziorek</v>
      </c>
      <c r="M10" s="9" t="str">
        <f t="shared" si="2"/>
        <v>Damian</v>
      </c>
      <c r="N10" s="9" t="str">
        <f t="shared" si="3"/>
        <v>DKE</v>
      </c>
      <c r="O10" s="9">
        <f t="shared" si="4"/>
        <v>1979</v>
      </c>
      <c r="P10" s="9">
        <f t="shared" si="6"/>
        <v>36.99720721047477</v>
      </c>
      <c r="Q10" s="9"/>
      <c r="R10" s="9">
        <f t="shared" si="7"/>
        <v>0.97569910413115224</v>
      </c>
      <c r="S10" s="9">
        <f t="shared" si="8"/>
        <v>1</v>
      </c>
      <c r="T10" s="9">
        <v>1</v>
      </c>
      <c r="U10" s="9">
        <v>1</v>
      </c>
    </row>
    <row r="11" spans="1:21">
      <c r="A11" s="106">
        <v>9</v>
      </c>
      <c r="B11" s="107" t="s">
        <v>94</v>
      </c>
      <c r="C11" s="107" t="s">
        <v>34</v>
      </c>
      <c r="D11" s="107" t="s">
        <v>3789</v>
      </c>
      <c r="E11" s="107">
        <v>1978</v>
      </c>
      <c r="F11" s="108" t="s">
        <v>4785</v>
      </c>
      <c r="G11" s="107">
        <v>25</v>
      </c>
      <c r="H11" s="107"/>
      <c r="J11" s="14">
        <f>VLOOKUP(K11,id!$A:$C,3,0)</f>
        <v>24</v>
      </c>
      <c r="K11" s="14" t="str">
        <f t="shared" si="0"/>
        <v>SadowskiMarek1978</v>
      </c>
      <c r="L11" s="9" t="str">
        <f t="shared" si="1"/>
        <v>Sadowski</v>
      </c>
      <c r="M11" s="9" t="str">
        <f t="shared" si="2"/>
        <v>Marek</v>
      </c>
      <c r="N11" s="9" t="str">
        <f t="shared" si="3"/>
        <v>JMDekoratornia.pl</v>
      </c>
      <c r="O11" s="9">
        <f t="shared" si="4"/>
        <v>1978</v>
      </c>
      <c r="P11" s="9">
        <f t="shared" si="6"/>
        <v>28.505756762799017</v>
      </c>
      <c r="Q11" s="9"/>
      <c r="R11" s="9">
        <f t="shared" si="7"/>
        <v>0.77048401520232512</v>
      </c>
      <c r="S11" s="9">
        <f t="shared" si="8"/>
        <v>1</v>
      </c>
      <c r="T11" s="9">
        <v>1</v>
      </c>
      <c r="U11" s="9">
        <v>1</v>
      </c>
    </row>
    <row r="12" spans="1:21">
      <c r="A12" s="109">
        <v>10</v>
      </c>
      <c r="B12" s="110" t="s">
        <v>436</v>
      </c>
      <c r="C12" s="110" t="s">
        <v>279</v>
      </c>
      <c r="D12" s="110" t="s">
        <v>287</v>
      </c>
      <c r="E12" s="110">
        <v>1983</v>
      </c>
      <c r="F12" s="111" t="s">
        <v>4786</v>
      </c>
      <c r="G12" s="107">
        <v>24</v>
      </c>
      <c r="H12" s="110"/>
      <c r="J12" s="14">
        <f>VLOOKUP(K12,id!$A:$C,3,0)</f>
        <v>143</v>
      </c>
      <c r="K12" s="14" t="str">
        <f t="shared" ref="K12:K14" si="9">L12&amp;M12&amp;O12</f>
        <v>RuchlickiStanisław1983</v>
      </c>
      <c r="L12" s="9" t="str">
        <f t="shared" ref="L12:L14" si="10">B12</f>
        <v>Ruchlicki</v>
      </c>
      <c r="M12" s="9" t="str">
        <f t="shared" ref="M12:M14" si="11">C12</f>
        <v>Stanisław</v>
      </c>
      <c r="N12" s="9" t="str">
        <f t="shared" ref="N12:N14" si="12">D12</f>
        <v>Białystok</v>
      </c>
      <c r="O12" s="9">
        <f t="shared" ref="O12:O14" si="13">E12</f>
        <v>1983</v>
      </c>
      <c r="P12" s="9">
        <f t="shared" ref="P12:P14" si="14">P11*IF(T12&lt;1,T12,IF(U12&lt;1,U12,IF(S12&lt;1,S12,IF(R12&lt;1,R12,1))))</f>
        <v>27.365526492287056</v>
      </c>
      <c r="Q12" s="9"/>
      <c r="R12" s="9">
        <f t="shared" ref="R12:R14" si="15">F11/F12</f>
        <v>1.1787337769286514</v>
      </c>
      <c r="S12" s="9">
        <f t="shared" ref="S12:S14" si="16">G12/G11</f>
        <v>0.96</v>
      </c>
      <c r="T12" s="9">
        <v>1</v>
      </c>
      <c r="U12" s="9">
        <v>1</v>
      </c>
    </row>
    <row r="13" spans="1:21">
      <c r="A13" s="106">
        <v>11</v>
      </c>
      <c r="B13" s="107" t="s">
        <v>1487</v>
      </c>
      <c r="C13" s="107" t="s">
        <v>1488</v>
      </c>
      <c r="D13" s="107" t="s">
        <v>4155</v>
      </c>
      <c r="E13" s="107">
        <v>1999</v>
      </c>
      <c r="F13" s="108" t="s">
        <v>4787</v>
      </c>
      <c r="G13" s="107">
        <v>21</v>
      </c>
      <c r="H13" s="107"/>
      <c r="J13" s="14">
        <f>VLOOKUP(K13,id!$A:$C,3,0)</f>
        <v>144</v>
      </c>
      <c r="K13" s="14" t="str">
        <f t="shared" si="9"/>
        <v>KielakIgor1999</v>
      </c>
      <c r="L13" s="9" t="str">
        <f t="shared" si="10"/>
        <v>Kielak</v>
      </c>
      <c r="M13" s="9" t="str">
        <f t="shared" si="11"/>
        <v>Igor</v>
      </c>
      <c r="N13" s="9" t="str">
        <f t="shared" si="12"/>
        <v>Tłuszcz</v>
      </c>
      <c r="O13" s="9">
        <f t="shared" si="13"/>
        <v>1999</v>
      </c>
      <c r="P13" s="9">
        <f t="shared" si="14"/>
        <v>23.944835680751176</v>
      </c>
      <c r="Q13" s="9"/>
      <c r="R13" s="9">
        <f t="shared" si="15"/>
        <v>1.4567178502879079</v>
      </c>
      <c r="S13" s="9">
        <f t="shared" si="16"/>
        <v>0.875</v>
      </c>
      <c r="T13" s="9">
        <v>1</v>
      </c>
      <c r="U13" s="9">
        <v>1</v>
      </c>
    </row>
    <row r="14" spans="1:21">
      <c r="A14" s="109">
        <v>12</v>
      </c>
      <c r="B14" s="110" t="s">
        <v>765</v>
      </c>
      <c r="C14" s="110" t="s">
        <v>17</v>
      </c>
      <c r="D14" s="110" t="s">
        <v>4773</v>
      </c>
      <c r="E14" s="110">
        <v>1978</v>
      </c>
      <c r="F14" s="111" t="s">
        <v>4788</v>
      </c>
      <c r="G14" s="107">
        <v>16</v>
      </c>
      <c r="H14" s="110"/>
      <c r="J14" s="14">
        <f>VLOOKUP(K14,id!$A:$C,3,0)</f>
        <v>145</v>
      </c>
      <c r="K14" s="14" t="str">
        <f t="shared" si="9"/>
        <v>TrzeciakiewiczMarcin1978</v>
      </c>
      <c r="L14" s="9" t="str">
        <f t="shared" si="10"/>
        <v>Trzeciakiewicz</v>
      </c>
      <c r="M14" s="9" t="str">
        <f t="shared" si="11"/>
        <v>Marcin</v>
      </c>
      <c r="N14" s="9" t="str">
        <f t="shared" si="12"/>
        <v>Smashing pĄpkins</v>
      </c>
      <c r="O14" s="9">
        <f t="shared" si="13"/>
        <v>1978</v>
      </c>
      <c r="P14" s="9">
        <f t="shared" si="14"/>
        <v>18.243684328191371</v>
      </c>
      <c r="Q14" s="9"/>
      <c r="R14" s="9">
        <f t="shared" si="15"/>
        <v>0.66773470041653316</v>
      </c>
      <c r="S14" s="9">
        <f t="shared" si="16"/>
        <v>0.76190476190476186</v>
      </c>
      <c r="T14" s="9">
        <v>1</v>
      </c>
      <c r="U14" s="9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"/>
  <sheetViews>
    <sheetView workbookViewId="0">
      <selection sqref="A1:I1"/>
    </sheetView>
  </sheetViews>
  <sheetFormatPr defaultRowHeight="14.4"/>
  <cols>
    <col min="1" max="1" width="14.6640625" style="82" customWidth="1"/>
    <col min="2" max="3" width="11.33203125" style="82" bestFit="1" customWidth="1"/>
    <col min="4" max="4" width="6.6640625" style="82" customWidth="1"/>
    <col min="5" max="5" width="21.44140625" bestFit="1" customWidth="1"/>
    <col min="6" max="6" width="11.6640625" bestFit="1" customWidth="1"/>
    <col min="7" max="7" width="11.6640625" customWidth="1"/>
    <col min="8" max="8" width="14" style="82" customWidth="1"/>
    <col min="9" max="9" width="28" customWidth="1"/>
    <col min="10" max="10" width="31.6640625" bestFit="1" customWidth="1"/>
    <col min="11" max="11" width="6.5546875" style="510" bestFit="1" customWidth="1"/>
    <col min="12" max="12" width="5.88671875" style="82" customWidth="1"/>
    <col min="13" max="13" width="8.33203125" style="511" bestFit="1" customWidth="1"/>
    <col min="14" max="14" width="8.109375" style="82" bestFit="1" customWidth="1"/>
    <col min="15" max="15" width="6.44140625" style="511" customWidth="1"/>
    <col min="16" max="26" width="5.5546875" style="82" bestFit="1" customWidth="1"/>
    <col min="27" max="27" width="8.33203125" style="82" bestFit="1" customWidth="1"/>
    <col min="28" max="28" width="8.109375" style="512" bestFit="1" customWidth="1"/>
    <col min="29" max="29" width="10.33203125" style="82" bestFit="1" customWidth="1"/>
    <col min="30" max="40" width="5.5546875" style="82" bestFit="1" customWidth="1"/>
    <col min="41" max="41" width="8.33203125" style="82" bestFit="1" customWidth="1"/>
    <col min="42" max="42" width="8.109375" style="82" bestFit="1" customWidth="1"/>
    <col min="43" max="43" width="10.88671875" style="82" bestFit="1" customWidth="1"/>
    <col min="44" max="44" width="23.109375" style="82" bestFit="1" customWidth="1"/>
    <col min="45" max="16384" width="8.88671875" style="112"/>
  </cols>
  <sheetData>
    <row r="1" spans="1:57" ht="46.8" thickBot="1">
      <c r="A1" s="594" t="s">
        <v>5100</v>
      </c>
      <c r="B1" s="595"/>
      <c r="C1" s="595"/>
      <c r="D1" s="595"/>
      <c r="E1" s="595"/>
      <c r="F1" s="595"/>
      <c r="G1" s="595"/>
      <c r="H1" s="595"/>
      <c r="I1" s="595"/>
      <c r="J1" s="596" t="s">
        <v>3537</v>
      </c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7"/>
    </row>
    <row r="2" spans="1:57">
      <c r="A2" s="486" t="s">
        <v>3538</v>
      </c>
      <c r="B2" s="487" t="s">
        <v>3539</v>
      </c>
      <c r="C2" s="487" t="s">
        <v>3540</v>
      </c>
      <c r="D2" s="487" t="s">
        <v>3541</v>
      </c>
      <c r="E2" s="488" t="s">
        <v>161</v>
      </c>
      <c r="F2" s="488" t="s">
        <v>160</v>
      </c>
      <c r="G2" s="488"/>
      <c r="H2" s="487" t="s">
        <v>3542</v>
      </c>
      <c r="I2" s="488" t="s">
        <v>3543</v>
      </c>
      <c r="J2" s="488" t="s">
        <v>3502</v>
      </c>
      <c r="K2" s="487" t="s">
        <v>3447</v>
      </c>
      <c r="L2" s="487" t="s">
        <v>3505</v>
      </c>
      <c r="M2" s="489" t="s">
        <v>30</v>
      </c>
      <c r="N2" s="487" t="s">
        <v>3504</v>
      </c>
      <c r="O2" s="489" t="s">
        <v>3544</v>
      </c>
      <c r="P2" s="487" t="s">
        <v>3401</v>
      </c>
      <c r="Q2" s="487" t="s">
        <v>3399</v>
      </c>
      <c r="R2" s="487" t="s">
        <v>3397</v>
      </c>
      <c r="S2" s="487" t="s">
        <v>3395</v>
      </c>
      <c r="T2" s="487" t="s">
        <v>3393</v>
      </c>
      <c r="U2" s="487" t="s">
        <v>3391</v>
      </c>
      <c r="V2" s="487" t="s">
        <v>3389</v>
      </c>
      <c r="W2" s="487" t="s">
        <v>3387</v>
      </c>
      <c r="X2" s="487" t="s">
        <v>3385</v>
      </c>
      <c r="Y2" s="487" t="s">
        <v>3383</v>
      </c>
      <c r="Z2" s="487" t="s">
        <v>3381</v>
      </c>
      <c r="AA2" s="487" t="s">
        <v>3379</v>
      </c>
      <c r="AB2" s="487" t="s">
        <v>3545</v>
      </c>
      <c r="AC2" s="487" t="s">
        <v>3546</v>
      </c>
      <c r="AD2" s="487" t="s">
        <v>3400</v>
      </c>
      <c r="AE2" s="487" t="s">
        <v>3398</v>
      </c>
      <c r="AF2" s="487" t="s">
        <v>3396</v>
      </c>
      <c r="AG2" s="487" t="s">
        <v>3394</v>
      </c>
      <c r="AH2" s="487" t="s">
        <v>3392</v>
      </c>
      <c r="AI2" s="487" t="s">
        <v>3390</v>
      </c>
      <c r="AJ2" s="487" t="s">
        <v>3388</v>
      </c>
      <c r="AK2" s="487" t="s">
        <v>3386</v>
      </c>
      <c r="AL2" s="487" t="s">
        <v>3384</v>
      </c>
      <c r="AM2" s="487" t="s">
        <v>3382</v>
      </c>
      <c r="AN2" s="487" t="s">
        <v>3380</v>
      </c>
      <c r="AO2" s="487" t="s">
        <v>3378</v>
      </c>
      <c r="AP2" s="487" t="s">
        <v>3376</v>
      </c>
      <c r="AQ2" s="487" t="s">
        <v>3547</v>
      </c>
      <c r="AR2" s="490" t="s">
        <v>3548</v>
      </c>
      <c r="AT2" s="112" t="s">
        <v>71</v>
      </c>
      <c r="AU2" s="112" t="s">
        <v>72</v>
      </c>
      <c r="AV2" s="112" t="s">
        <v>99</v>
      </c>
      <c r="AW2" s="112" t="s">
        <v>100</v>
      </c>
      <c r="AX2" s="112" t="s">
        <v>75</v>
      </c>
      <c r="AY2" s="112" t="s">
        <v>73</v>
      </c>
      <c r="AZ2" s="112" t="s">
        <v>42</v>
      </c>
      <c r="BB2" s="112" t="s">
        <v>39</v>
      </c>
      <c r="BC2" s="112" t="s">
        <v>40</v>
      </c>
      <c r="BD2" s="112" t="s">
        <v>31</v>
      </c>
      <c r="BE2" s="112" t="s">
        <v>41</v>
      </c>
    </row>
    <row r="3" spans="1:57">
      <c r="A3" s="491">
        <v>23</v>
      </c>
      <c r="B3" s="492"/>
      <c r="C3" s="492">
        <v>1</v>
      </c>
      <c r="D3" s="492">
        <v>1070</v>
      </c>
      <c r="E3" s="493" t="s">
        <v>198</v>
      </c>
      <c r="F3" s="493" t="s">
        <v>199</v>
      </c>
      <c r="G3" s="493" t="s">
        <v>0</v>
      </c>
      <c r="H3" s="492">
        <v>1980</v>
      </c>
      <c r="I3" s="493" t="s">
        <v>3462</v>
      </c>
      <c r="J3" s="493"/>
      <c r="K3" s="494">
        <v>52</v>
      </c>
      <c r="L3" s="492">
        <v>19</v>
      </c>
      <c r="M3" s="495">
        <v>52</v>
      </c>
      <c r="N3" s="496">
        <v>0.56192129629629628</v>
      </c>
      <c r="O3" s="495">
        <v>0</v>
      </c>
      <c r="P3" s="497"/>
      <c r="Q3" s="497">
        <v>0.39513888888888887</v>
      </c>
      <c r="R3" s="497">
        <v>0.30069444444444443</v>
      </c>
      <c r="S3" s="497">
        <v>0.42430555555555555</v>
      </c>
      <c r="T3" s="497">
        <v>0.28055555555555556</v>
      </c>
      <c r="U3" s="497">
        <v>0.34791666666666665</v>
      </c>
      <c r="V3" s="497">
        <v>0.4548611111111111</v>
      </c>
      <c r="W3" s="497">
        <v>0.56874999999999998</v>
      </c>
      <c r="X3" s="497">
        <v>0.3743055555555555</v>
      </c>
      <c r="Y3" s="497">
        <v>0.51736111111111105</v>
      </c>
      <c r="Z3" s="497">
        <v>0.31597222222222221</v>
      </c>
      <c r="AA3" s="497">
        <v>0.4770833333333333</v>
      </c>
      <c r="AB3" s="497">
        <v>0.58971064814814811</v>
      </c>
      <c r="AC3" s="496">
        <v>0.31887731481481479</v>
      </c>
      <c r="AD3" s="497"/>
      <c r="AE3" s="497"/>
      <c r="AF3" s="497"/>
      <c r="AG3" s="497">
        <v>0.80069444444444438</v>
      </c>
      <c r="AH3" s="497">
        <v>0.66805555555555562</v>
      </c>
      <c r="AI3" s="497">
        <v>0.81944444444444453</v>
      </c>
      <c r="AJ3" s="497">
        <v>0.73333333333333339</v>
      </c>
      <c r="AK3" s="497">
        <v>0.77986111111111101</v>
      </c>
      <c r="AL3" s="497">
        <v>0.71527777777777779</v>
      </c>
      <c r="AM3" s="497">
        <v>0.69652777777777775</v>
      </c>
      <c r="AN3" s="497">
        <v>0.63194444444444442</v>
      </c>
      <c r="AO3" s="497"/>
      <c r="AP3" s="496">
        <v>0.83275462962962965</v>
      </c>
      <c r="AQ3" s="496">
        <v>0.24304398148148146</v>
      </c>
      <c r="AR3" s="498"/>
      <c r="AT3" s="112">
        <f>VLOOKUP(AU3,id!$A:$C,3,0)</f>
        <v>108</v>
      </c>
      <c r="AU3" s="112" t="str">
        <f t="shared" ref="AU3:AU5" si="0">AV3&amp;AW3&amp;AY3</f>
        <v>TruszkowskaKamila1980</v>
      </c>
      <c r="AV3" s="112" t="str">
        <f t="shared" ref="AV3:AW4" si="1">E3</f>
        <v>Truszkowska</v>
      </c>
      <c r="AW3" s="112" t="str">
        <f t="shared" si="1"/>
        <v>Kamila</v>
      </c>
      <c r="AX3" s="112">
        <f t="shared" ref="AX3:AX5" si="2">J3</f>
        <v>0</v>
      </c>
      <c r="AY3" s="112">
        <f t="shared" ref="AY3:AY5" si="3">H3</f>
        <v>1980</v>
      </c>
      <c r="AZ3" s="112">
        <v>100</v>
      </c>
    </row>
    <row r="4" spans="1:57">
      <c r="A4" s="491">
        <v>43</v>
      </c>
      <c r="B4" s="492"/>
      <c r="C4" s="492">
        <v>2</v>
      </c>
      <c r="D4" s="492">
        <v>1107</v>
      </c>
      <c r="E4" s="493" t="s">
        <v>1017</v>
      </c>
      <c r="F4" s="493" t="s">
        <v>500</v>
      </c>
      <c r="G4" s="493" t="s">
        <v>0</v>
      </c>
      <c r="H4" s="492">
        <v>1988</v>
      </c>
      <c r="I4" s="493" t="s">
        <v>3462</v>
      </c>
      <c r="J4" s="493"/>
      <c r="K4" s="494">
        <v>42</v>
      </c>
      <c r="L4" s="492">
        <v>15</v>
      </c>
      <c r="M4" s="495">
        <v>42</v>
      </c>
      <c r="N4" s="496">
        <v>0.56196759259259255</v>
      </c>
      <c r="O4" s="495">
        <v>0</v>
      </c>
      <c r="P4" s="497"/>
      <c r="Q4" s="497">
        <v>0.39027777777777778</v>
      </c>
      <c r="R4" s="497">
        <v>0.41944444444444445</v>
      </c>
      <c r="S4" s="497">
        <v>0.45555555555555555</v>
      </c>
      <c r="T4" s="497">
        <v>0.63680555555555551</v>
      </c>
      <c r="U4" s="497">
        <v>0.3347222222222222</v>
      </c>
      <c r="V4" s="497">
        <v>0.49583333333333335</v>
      </c>
      <c r="W4" s="497">
        <v>0.6069444444444444</v>
      </c>
      <c r="X4" s="497">
        <v>0.36180555555555555</v>
      </c>
      <c r="Y4" s="497">
        <v>0.55694444444444446</v>
      </c>
      <c r="Z4" s="497">
        <v>0.30902777777777779</v>
      </c>
      <c r="AA4" s="497">
        <v>0.5229166666666667</v>
      </c>
      <c r="AB4" s="497">
        <v>0.64642361111111113</v>
      </c>
      <c r="AC4" s="496">
        <v>0.37559027777777776</v>
      </c>
      <c r="AD4" s="497"/>
      <c r="AE4" s="497"/>
      <c r="AF4" s="497"/>
      <c r="AG4" s="497"/>
      <c r="AH4" s="497">
        <v>0.74236111111111114</v>
      </c>
      <c r="AI4" s="497"/>
      <c r="AJ4" s="497">
        <v>0.80902777777777779</v>
      </c>
      <c r="AK4" s="497"/>
      <c r="AL4" s="497"/>
      <c r="AM4" s="497">
        <v>0.77430555555555547</v>
      </c>
      <c r="AN4" s="497">
        <v>0.68333333333333324</v>
      </c>
      <c r="AO4" s="497"/>
      <c r="AP4" s="496">
        <v>0.83280092592592592</v>
      </c>
      <c r="AQ4" s="496">
        <v>0.18637731481481482</v>
      </c>
      <c r="AR4" s="498"/>
      <c r="AT4" s="112">
        <f>VLOOKUP(AU4,id!$A:$C,3,0)</f>
        <v>331</v>
      </c>
      <c r="AU4" s="112" t="str">
        <f t="shared" si="0"/>
        <v>SzwarackaMałgorzata1988</v>
      </c>
      <c r="AV4" s="112" t="str">
        <f t="shared" si="1"/>
        <v>Szwaracka</v>
      </c>
      <c r="AW4" s="112" t="str">
        <f t="shared" si="1"/>
        <v>Małgorzata</v>
      </c>
      <c r="AX4" s="112">
        <f t="shared" si="2"/>
        <v>0</v>
      </c>
      <c r="AY4" s="112">
        <f t="shared" si="3"/>
        <v>1988</v>
      </c>
      <c r="AZ4" s="112">
        <f t="shared" ref="AZ4" si="4">AZ3*IF(BD4&lt;1,BD4,IF(BE4&lt;1,BE4,IF(BC4&lt;1,BC4,IF(BB4&lt;1,BB4,1))))</f>
        <v>80.769230769230774</v>
      </c>
      <c r="BB4" s="112">
        <f t="shared" ref="BB4" si="5">N3/N4</f>
        <v>0.99991761749804342</v>
      </c>
      <c r="BC4" s="112">
        <f t="shared" ref="BC4" si="6">L4/L3</f>
        <v>0.78947368421052633</v>
      </c>
      <c r="BD4" s="112">
        <f t="shared" ref="BD4" si="7">K4/K3</f>
        <v>0.80769230769230771</v>
      </c>
      <c r="BE4" s="112">
        <f t="shared" ref="BE4" si="8">BC4^0.2</f>
        <v>0.95382243126019084</v>
      </c>
    </row>
    <row r="5" spans="1:57">
      <c r="A5" s="499">
        <v>64</v>
      </c>
      <c r="B5" s="500"/>
      <c r="C5" s="500">
        <v>3</v>
      </c>
      <c r="D5" s="500">
        <v>1011</v>
      </c>
      <c r="E5" s="501" t="s">
        <v>371</v>
      </c>
      <c r="F5" s="501" t="s">
        <v>370</v>
      </c>
      <c r="G5" s="501" t="s">
        <v>0</v>
      </c>
      <c r="H5" s="500">
        <v>1973</v>
      </c>
      <c r="I5" s="501" t="s">
        <v>3554</v>
      </c>
      <c r="J5" s="501" t="s">
        <v>369</v>
      </c>
      <c r="K5" s="502">
        <v>33</v>
      </c>
      <c r="L5" s="500">
        <v>13</v>
      </c>
      <c r="M5" s="503">
        <v>33</v>
      </c>
      <c r="N5" s="504">
        <v>0.57299768518518512</v>
      </c>
      <c r="O5" s="503">
        <v>0</v>
      </c>
      <c r="P5" s="505">
        <v>0.57916666666666672</v>
      </c>
      <c r="Q5" s="505">
        <v>0.3833333333333333</v>
      </c>
      <c r="R5" s="505">
        <v>0.29583333333333334</v>
      </c>
      <c r="S5" s="505">
        <v>0.41944444444444445</v>
      </c>
      <c r="T5" s="505"/>
      <c r="U5" s="505">
        <v>0.33611111111111108</v>
      </c>
      <c r="V5" s="505">
        <v>0.45833333333333331</v>
      </c>
      <c r="W5" s="505">
        <v>0.64722222222222225</v>
      </c>
      <c r="X5" s="505">
        <v>0.36041666666666666</v>
      </c>
      <c r="Y5" s="505">
        <v>0.55208333333333337</v>
      </c>
      <c r="Z5" s="505">
        <v>0.3125</v>
      </c>
      <c r="AA5" s="505">
        <v>0.4909722222222222</v>
      </c>
      <c r="AB5" s="505">
        <v>0.67214120370370367</v>
      </c>
      <c r="AC5" s="504">
        <v>0.40130787037037036</v>
      </c>
      <c r="AD5" s="505"/>
      <c r="AE5" s="505"/>
      <c r="AF5" s="505"/>
      <c r="AG5" s="505"/>
      <c r="AH5" s="505">
        <v>0.7090277777777777</v>
      </c>
      <c r="AI5" s="505"/>
      <c r="AJ5" s="505"/>
      <c r="AK5" s="505">
        <v>0.8027777777777777</v>
      </c>
      <c r="AL5" s="505"/>
      <c r="AM5" s="505"/>
      <c r="AN5" s="505"/>
      <c r="AO5" s="505"/>
      <c r="AP5" s="504">
        <v>0.84383101851851849</v>
      </c>
      <c r="AQ5" s="504">
        <v>0.17168981481481482</v>
      </c>
      <c r="AR5" s="506"/>
      <c r="AT5" s="112">
        <f>VLOOKUP(AU5,id!$A:$C,3,0)</f>
        <v>332</v>
      </c>
      <c r="AU5" s="112" t="str">
        <f t="shared" si="0"/>
        <v>DunowskaIlona1973</v>
      </c>
      <c r="AV5" s="112" t="str">
        <f t="shared" ref="AV5:AW6" si="9">E5</f>
        <v>Dunowska</v>
      </c>
      <c r="AW5" s="112" t="str">
        <f t="shared" si="9"/>
        <v>Ilona</v>
      </c>
      <c r="AX5" s="112" t="str">
        <f t="shared" si="2"/>
        <v>MTB4FUN</v>
      </c>
      <c r="AY5" s="112">
        <f t="shared" si="3"/>
        <v>1973</v>
      </c>
      <c r="AZ5" s="112">
        <f t="shared" ref="AZ5:AZ9" si="10">AZ4*IF(BD5&lt;1,BD5,IF(BE5&lt;1,BE5,IF(BC5&lt;1,BC5,IF(BB5&lt;1,BB5,1))))</f>
        <v>63.461538461538467</v>
      </c>
      <c r="BB5" s="112">
        <f t="shared" ref="BB5:BB9" si="11">N4/N5</f>
        <v>0.98075019694184662</v>
      </c>
      <c r="BC5" s="112">
        <f t="shared" ref="BC5:BC9" si="12">L5/L4</f>
        <v>0.8666666666666667</v>
      </c>
      <c r="BD5" s="112">
        <f t="shared" ref="BD5:BD9" si="13">K5/K4</f>
        <v>0.7857142857142857</v>
      </c>
      <c r="BE5" s="112">
        <f t="shared" ref="BE5:BE9" si="14">BC5^0.2</f>
        <v>0.9717855089006856</v>
      </c>
    </row>
    <row r="6" spans="1:57">
      <c r="A6" s="491">
        <v>73</v>
      </c>
      <c r="B6" s="492"/>
      <c r="C6" s="492">
        <v>4</v>
      </c>
      <c r="D6" s="492">
        <v>1012</v>
      </c>
      <c r="E6" s="493" t="s">
        <v>1015</v>
      </c>
      <c r="F6" s="493" t="s">
        <v>1016</v>
      </c>
      <c r="G6" s="493" t="s">
        <v>0</v>
      </c>
      <c r="H6" s="492">
        <v>1979</v>
      </c>
      <c r="I6" s="493" t="s">
        <v>3666</v>
      </c>
      <c r="J6" s="493" t="s">
        <v>4809</v>
      </c>
      <c r="K6" s="494">
        <v>30</v>
      </c>
      <c r="L6" s="492">
        <v>13</v>
      </c>
      <c r="M6" s="495">
        <v>30</v>
      </c>
      <c r="N6" s="496">
        <v>0.46136574074074077</v>
      </c>
      <c r="O6" s="495">
        <v>0</v>
      </c>
      <c r="P6" s="497"/>
      <c r="Q6" s="497">
        <v>0.46597222222222223</v>
      </c>
      <c r="R6" s="497">
        <v>0.49374999999999997</v>
      </c>
      <c r="S6" s="497">
        <v>0.52777777777777779</v>
      </c>
      <c r="T6" s="497">
        <v>0.55069444444444449</v>
      </c>
      <c r="U6" s="497">
        <v>0.41111111111111115</v>
      </c>
      <c r="V6" s="497"/>
      <c r="W6" s="497">
        <v>0.34375</v>
      </c>
      <c r="X6" s="497">
        <v>0.44097222222222227</v>
      </c>
      <c r="Y6" s="497"/>
      <c r="Z6" s="497">
        <v>0.37708333333333338</v>
      </c>
      <c r="AA6" s="497"/>
      <c r="AB6" s="497">
        <v>0.55989583333333337</v>
      </c>
      <c r="AC6" s="496">
        <v>0.2890625</v>
      </c>
      <c r="AD6" s="497"/>
      <c r="AE6" s="497"/>
      <c r="AF6" s="497">
        <v>0.7006944444444444</v>
      </c>
      <c r="AG6" s="497">
        <v>0.64583333333333337</v>
      </c>
      <c r="AH6" s="497"/>
      <c r="AI6" s="497">
        <v>0.5854166666666667</v>
      </c>
      <c r="AJ6" s="497"/>
      <c r="AK6" s="497">
        <v>0.61527777777777781</v>
      </c>
      <c r="AL6" s="497"/>
      <c r="AM6" s="497"/>
      <c r="AN6" s="497"/>
      <c r="AO6" s="497">
        <v>0.67569444444444438</v>
      </c>
      <c r="AP6" s="496">
        <v>0.73219907407407403</v>
      </c>
      <c r="AQ6" s="496">
        <v>0.17230324074074074</v>
      </c>
      <c r="AR6" s="498"/>
      <c r="AT6" s="112">
        <f>VLOOKUP(AU6,id!$A:$C,3,0)</f>
        <v>333</v>
      </c>
      <c r="AU6" s="112" t="str">
        <f t="shared" ref="AU6:AU9" si="15">AV6&amp;AW6&amp;AY6</f>
        <v>UrbanIzabela1979</v>
      </c>
      <c r="AV6" s="112" t="str">
        <f t="shared" si="9"/>
        <v>Urban</v>
      </c>
      <c r="AW6" s="112" t="str">
        <f t="shared" si="9"/>
        <v>Izabela</v>
      </c>
      <c r="AX6" s="112" t="str">
        <f t="shared" ref="AX6:AX9" si="16">J6</f>
        <v>Połamańcy</v>
      </c>
      <c r="AY6" s="112">
        <f t="shared" ref="AY6:AY9" si="17">H6</f>
        <v>1979</v>
      </c>
      <c r="AZ6" s="112">
        <f t="shared" si="10"/>
        <v>57.692307692307693</v>
      </c>
      <c r="BB6" s="112">
        <f t="shared" si="11"/>
        <v>1.2419597611760571</v>
      </c>
      <c r="BC6" s="112">
        <f t="shared" si="12"/>
        <v>1</v>
      </c>
      <c r="BD6" s="112">
        <f t="shared" si="13"/>
        <v>0.90909090909090906</v>
      </c>
      <c r="BE6" s="112">
        <f t="shared" si="14"/>
        <v>1</v>
      </c>
    </row>
    <row r="7" spans="1:57">
      <c r="A7" s="499">
        <v>84</v>
      </c>
      <c r="B7" s="500"/>
      <c r="C7" s="500">
        <v>5</v>
      </c>
      <c r="D7" s="500">
        <v>1027</v>
      </c>
      <c r="E7" s="501" t="s">
        <v>1219</v>
      </c>
      <c r="F7" s="501" t="s">
        <v>1218</v>
      </c>
      <c r="G7" s="501" t="s">
        <v>0</v>
      </c>
      <c r="H7" s="500">
        <v>1976</v>
      </c>
      <c r="I7" s="501" t="s">
        <v>3582</v>
      </c>
      <c r="J7" s="501" t="s">
        <v>4841</v>
      </c>
      <c r="K7" s="502">
        <v>29</v>
      </c>
      <c r="L7" s="500">
        <v>11</v>
      </c>
      <c r="M7" s="503">
        <v>29</v>
      </c>
      <c r="N7" s="504">
        <v>0.41466435185185185</v>
      </c>
      <c r="O7" s="503">
        <v>0</v>
      </c>
      <c r="P7" s="505"/>
      <c r="Q7" s="505">
        <v>0.36527777777777781</v>
      </c>
      <c r="R7" s="505">
        <v>0.3979166666666667</v>
      </c>
      <c r="S7" s="505">
        <v>0.42499999999999999</v>
      </c>
      <c r="T7" s="505">
        <v>0.59791666666666665</v>
      </c>
      <c r="U7" s="505">
        <v>0.32361111111111113</v>
      </c>
      <c r="V7" s="505">
        <v>0.45555555555555555</v>
      </c>
      <c r="W7" s="505">
        <v>0.64513888888888882</v>
      </c>
      <c r="X7" s="505">
        <v>0.34652777777777777</v>
      </c>
      <c r="Y7" s="505">
        <v>0.54999999999999993</v>
      </c>
      <c r="Z7" s="505">
        <v>0.29791666666666666</v>
      </c>
      <c r="AA7" s="505">
        <v>0.4916666666666667</v>
      </c>
      <c r="AB7" s="505">
        <v>0.66753472222222221</v>
      </c>
      <c r="AC7" s="504">
        <v>0.3967013888888889</v>
      </c>
      <c r="AD7" s="505"/>
      <c r="AE7" s="505"/>
      <c r="AF7" s="505"/>
      <c r="AG7" s="505"/>
      <c r="AH7" s="505"/>
      <c r="AI7" s="505"/>
      <c r="AJ7" s="505"/>
      <c r="AK7" s="505"/>
      <c r="AL7" s="505"/>
      <c r="AM7" s="505"/>
      <c r="AN7" s="505"/>
      <c r="AO7" s="505"/>
      <c r="AP7" s="504">
        <v>0.68549768518518517</v>
      </c>
      <c r="AQ7" s="504">
        <v>1.7962962962962962E-2</v>
      </c>
      <c r="AR7" s="506"/>
      <c r="AT7" s="112">
        <f>VLOOKUP(AU7,id!$A:$C,3,0)</f>
        <v>148</v>
      </c>
      <c r="AU7" s="112" t="str">
        <f t="shared" si="15"/>
        <v>NowackaElżbieta1976</v>
      </c>
      <c r="AV7" s="112" t="str">
        <f t="shared" ref="AV7:AW8" si="18">E7</f>
        <v>Nowacka</v>
      </c>
      <c r="AW7" s="112" t="str">
        <f t="shared" si="18"/>
        <v>Elżbieta</v>
      </c>
      <c r="AX7" s="112" t="str">
        <f t="shared" si="16"/>
        <v>KSR Roweria</v>
      </c>
      <c r="AY7" s="112">
        <f t="shared" si="17"/>
        <v>1976</v>
      </c>
      <c r="AZ7" s="112">
        <f t="shared" si="10"/>
        <v>55.769230769230774</v>
      </c>
      <c r="BB7" s="112">
        <f t="shared" si="11"/>
        <v>1.1126245568984285</v>
      </c>
      <c r="BC7" s="112">
        <f t="shared" si="12"/>
        <v>0.84615384615384615</v>
      </c>
      <c r="BD7" s="112">
        <f t="shared" si="13"/>
        <v>0.96666666666666667</v>
      </c>
      <c r="BE7" s="112">
        <f t="shared" si="14"/>
        <v>0.96714116000060635</v>
      </c>
    </row>
    <row r="8" spans="1:57">
      <c r="A8" s="491">
        <v>91</v>
      </c>
      <c r="B8" s="492"/>
      <c r="C8" s="492">
        <v>6</v>
      </c>
      <c r="D8" s="492">
        <v>1068</v>
      </c>
      <c r="E8" s="493" t="s">
        <v>4820</v>
      </c>
      <c r="F8" s="493" t="s">
        <v>276</v>
      </c>
      <c r="G8" s="493" t="s">
        <v>0</v>
      </c>
      <c r="H8" s="492">
        <v>1979</v>
      </c>
      <c r="I8" s="493" t="s">
        <v>4819</v>
      </c>
      <c r="J8" s="493"/>
      <c r="K8" s="494">
        <v>25</v>
      </c>
      <c r="L8" s="492">
        <v>11</v>
      </c>
      <c r="M8" s="495">
        <v>25</v>
      </c>
      <c r="N8" s="496">
        <v>0.55994212962962964</v>
      </c>
      <c r="O8" s="495">
        <v>0</v>
      </c>
      <c r="P8" s="497"/>
      <c r="Q8" s="497">
        <v>0.41944444444444445</v>
      </c>
      <c r="R8" s="497">
        <v>0.4694444444444445</v>
      </c>
      <c r="S8" s="497">
        <v>0.51527777777777783</v>
      </c>
      <c r="T8" s="497">
        <v>0.6791666666666667</v>
      </c>
      <c r="U8" s="497">
        <v>0.34722222222222227</v>
      </c>
      <c r="V8" s="497">
        <v>0.60902777777777783</v>
      </c>
      <c r="W8" s="497"/>
      <c r="X8" s="497">
        <v>0.38125000000000003</v>
      </c>
      <c r="Y8" s="497"/>
      <c r="Z8" s="497">
        <v>0.30972222222222223</v>
      </c>
      <c r="AA8" s="497"/>
      <c r="AB8" s="497">
        <v>0.69118055555555558</v>
      </c>
      <c r="AC8" s="496">
        <v>0.42034722222222221</v>
      </c>
      <c r="AD8" s="497"/>
      <c r="AE8" s="497"/>
      <c r="AF8" s="497"/>
      <c r="AG8" s="497">
        <v>0.76736111111111116</v>
      </c>
      <c r="AH8" s="497"/>
      <c r="AI8" s="497">
        <v>0.72638888888888886</v>
      </c>
      <c r="AJ8" s="497"/>
      <c r="AK8" s="497">
        <v>0.80208333333333337</v>
      </c>
      <c r="AL8" s="497"/>
      <c r="AM8" s="497"/>
      <c r="AN8" s="497"/>
      <c r="AO8" s="497"/>
      <c r="AP8" s="496">
        <v>0.83077546296296301</v>
      </c>
      <c r="AQ8" s="496">
        <v>0.1395949074074074</v>
      </c>
      <c r="AR8" s="498"/>
      <c r="AT8" s="112">
        <f>VLOOKUP(AU8,id!$A:$C,3,0)</f>
        <v>334</v>
      </c>
      <c r="AU8" s="112" t="str">
        <f t="shared" si="15"/>
        <v>NiewiadomskaAnna1979</v>
      </c>
      <c r="AV8" s="112" t="str">
        <f t="shared" si="18"/>
        <v>Niewiadomska</v>
      </c>
      <c r="AW8" s="112" t="str">
        <f t="shared" si="18"/>
        <v>Anna</v>
      </c>
      <c r="AX8" s="112">
        <f t="shared" si="16"/>
        <v>0</v>
      </c>
      <c r="AY8" s="112">
        <f t="shared" si="17"/>
        <v>1979</v>
      </c>
      <c r="AZ8" s="112">
        <f t="shared" si="10"/>
        <v>48.07692307692308</v>
      </c>
      <c r="BB8" s="112">
        <f t="shared" si="11"/>
        <v>0.74054858512991173</v>
      </c>
      <c r="BC8" s="112">
        <f t="shared" si="12"/>
        <v>1</v>
      </c>
      <c r="BD8" s="112">
        <f t="shared" si="13"/>
        <v>0.86206896551724133</v>
      </c>
      <c r="BE8" s="112">
        <f t="shared" si="14"/>
        <v>1</v>
      </c>
    </row>
    <row r="9" spans="1:57">
      <c r="A9" s="491">
        <v>95</v>
      </c>
      <c r="B9" s="492"/>
      <c r="C9" s="492">
        <v>7</v>
      </c>
      <c r="D9" s="492">
        <v>1105</v>
      </c>
      <c r="E9" s="493" t="s">
        <v>614</v>
      </c>
      <c r="F9" s="493" t="s">
        <v>489</v>
      </c>
      <c r="G9" s="493" t="s">
        <v>0</v>
      </c>
      <c r="H9" s="492">
        <v>1991</v>
      </c>
      <c r="I9" s="493" t="s">
        <v>4822</v>
      </c>
      <c r="J9" s="493"/>
      <c r="K9" s="494">
        <v>20</v>
      </c>
      <c r="L9" s="492">
        <v>8</v>
      </c>
      <c r="M9" s="495">
        <v>20</v>
      </c>
      <c r="N9" s="496">
        <v>0.51372685185185185</v>
      </c>
      <c r="O9" s="495">
        <v>0</v>
      </c>
      <c r="P9" s="497"/>
      <c r="Q9" s="497">
        <v>0.4861111111111111</v>
      </c>
      <c r="R9" s="497">
        <v>0.54375000000000007</v>
      </c>
      <c r="S9" s="497">
        <v>0.58263888888888882</v>
      </c>
      <c r="T9" s="497"/>
      <c r="U9" s="497">
        <v>0.3743055555555555</v>
      </c>
      <c r="V9" s="497">
        <v>0.64374999999999993</v>
      </c>
      <c r="W9" s="497"/>
      <c r="X9" s="497">
        <v>0.4201388888888889</v>
      </c>
      <c r="Y9" s="497"/>
      <c r="Z9" s="497">
        <v>0.31111111111111112</v>
      </c>
      <c r="AA9" s="497">
        <v>0.71875</v>
      </c>
      <c r="AB9" s="497"/>
      <c r="AC9" s="496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6">
        <v>0.78456018518518522</v>
      </c>
      <c r="AQ9" s="496">
        <v>0.78456018518518522</v>
      </c>
      <c r="AR9" s="498"/>
      <c r="AT9" s="112">
        <f>VLOOKUP(AU9,id!$A:$C,3,0)</f>
        <v>335</v>
      </c>
      <c r="AU9" s="112" t="str">
        <f t="shared" si="15"/>
        <v>StencelJoanna1991</v>
      </c>
      <c r="AV9" s="112" t="str">
        <f t="shared" ref="AV9:AW9" si="19">E9</f>
        <v>Stencel</v>
      </c>
      <c r="AW9" s="112" t="str">
        <f t="shared" si="19"/>
        <v>Joanna</v>
      </c>
      <c r="AX9" s="112">
        <f t="shared" si="16"/>
        <v>0</v>
      </c>
      <c r="AY9" s="112">
        <f t="shared" si="17"/>
        <v>1991</v>
      </c>
      <c r="AZ9" s="112">
        <f t="shared" si="10"/>
        <v>38.461538461538467</v>
      </c>
      <c r="BB9" s="112">
        <f t="shared" si="11"/>
        <v>1.0899607984499617</v>
      </c>
      <c r="BC9" s="112">
        <f t="shared" si="12"/>
        <v>0.72727272727272729</v>
      </c>
      <c r="BD9" s="112">
        <f t="shared" si="13"/>
        <v>0.8</v>
      </c>
      <c r="BE9" s="112">
        <f t="shared" si="14"/>
        <v>0.93829512597805365</v>
      </c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3"/>
  <sheetViews>
    <sheetView workbookViewId="0">
      <selection sqref="A1:I1"/>
    </sheetView>
  </sheetViews>
  <sheetFormatPr defaultRowHeight="14.4"/>
  <cols>
    <col min="1" max="1" width="14.6640625" style="82" customWidth="1"/>
    <col min="2" max="3" width="11.33203125" style="82" bestFit="1" customWidth="1"/>
    <col min="4" max="4" width="6.6640625" style="82" customWidth="1"/>
    <col min="5" max="5" width="21.44140625" bestFit="1" customWidth="1"/>
    <col min="6" max="6" width="11.6640625" bestFit="1" customWidth="1"/>
    <col min="7" max="7" width="11.6640625" customWidth="1"/>
    <col min="8" max="8" width="14" style="82" customWidth="1"/>
    <col min="9" max="9" width="28" customWidth="1"/>
    <col min="10" max="10" width="31.6640625" bestFit="1" customWidth="1"/>
    <col min="11" max="11" width="6.5546875" style="510" bestFit="1" customWidth="1"/>
    <col min="12" max="12" width="5.88671875" style="82" customWidth="1"/>
    <col min="13" max="13" width="8.33203125" style="511" bestFit="1" customWidth="1"/>
    <col min="14" max="14" width="8.109375" style="82" bestFit="1" customWidth="1"/>
    <col min="15" max="15" width="6.44140625" style="511" customWidth="1"/>
    <col min="16" max="26" width="5.5546875" style="82" bestFit="1" customWidth="1"/>
    <col min="27" max="27" width="8.33203125" style="82" bestFit="1" customWidth="1"/>
    <col min="28" max="28" width="8.109375" style="512" bestFit="1" customWidth="1"/>
    <col min="29" max="29" width="10.33203125" style="82" bestFit="1" customWidth="1"/>
    <col min="30" max="40" width="5.5546875" style="82" bestFit="1" customWidth="1"/>
    <col min="41" max="41" width="8.33203125" style="82" bestFit="1" customWidth="1"/>
    <col min="42" max="42" width="8.109375" style="82" bestFit="1" customWidth="1"/>
    <col min="43" max="43" width="10.88671875" style="82" bestFit="1" customWidth="1"/>
    <col min="44" max="44" width="23.109375" style="82" bestFit="1" customWidth="1"/>
    <col min="45" max="16384" width="8.88671875" style="112"/>
  </cols>
  <sheetData>
    <row r="1" spans="1:57" ht="46.8" thickBot="1">
      <c r="A1" s="594" t="s">
        <v>5100</v>
      </c>
      <c r="B1" s="595"/>
      <c r="C1" s="595"/>
      <c r="D1" s="595"/>
      <c r="E1" s="595"/>
      <c r="F1" s="595"/>
      <c r="G1" s="595"/>
      <c r="H1" s="595"/>
      <c r="I1" s="595"/>
      <c r="J1" s="596" t="s">
        <v>3537</v>
      </c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7"/>
    </row>
    <row r="2" spans="1:57">
      <c r="A2" s="486" t="s">
        <v>3538</v>
      </c>
      <c r="B2" s="487" t="s">
        <v>3539</v>
      </c>
      <c r="C2" s="487" t="s">
        <v>3540</v>
      </c>
      <c r="D2" s="487" t="s">
        <v>3541</v>
      </c>
      <c r="E2" s="488" t="s">
        <v>161</v>
      </c>
      <c r="F2" s="488" t="s">
        <v>160</v>
      </c>
      <c r="G2" s="488"/>
      <c r="H2" s="487" t="s">
        <v>3542</v>
      </c>
      <c r="I2" s="488" t="s">
        <v>3543</v>
      </c>
      <c r="J2" s="488" t="s">
        <v>3502</v>
      </c>
      <c r="K2" s="487" t="s">
        <v>3447</v>
      </c>
      <c r="L2" s="487" t="s">
        <v>3505</v>
      </c>
      <c r="M2" s="489" t="s">
        <v>30</v>
      </c>
      <c r="N2" s="487" t="s">
        <v>3504</v>
      </c>
      <c r="O2" s="489" t="s">
        <v>3544</v>
      </c>
      <c r="P2" s="487" t="s">
        <v>3401</v>
      </c>
      <c r="Q2" s="487" t="s">
        <v>3399</v>
      </c>
      <c r="R2" s="487" t="s">
        <v>3397</v>
      </c>
      <c r="S2" s="487" t="s">
        <v>3395</v>
      </c>
      <c r="T2" s="487" t="s">
        <v>3393</v>
      </c>
      <c r="U2" s="487" t="s">
        <v>3391</v>
      </c>
      <c r="V2" s="487" t="s">
        <v>3389</v>
      </c>
      <c r="W2" s="487" t="s">
        <v>3387</v>
      </c>
      <c r="X2" s="487" t="s">
        <v>3385</v>
      </c>
      <c r="Y2" s="487" t="s">
        <v>3383</v>
      </c>
      <c r="Z2" s="487" t="s">
        <v>3381</v>
      </c>
      <c r="AA2" s="487" t="s">
        <v>3379</v>
      </c>
      <c r="AB2" s="487" t="s">
        <v>3545</v>
      </c>
      <c r="AC2" s="487" t="s">
        <v>3546</v>
      </c>
      <c r="AD2" s="487" t="s">
        <v>3400</v>
      </c>
      <c r="AE2" s="487" t="s">
        <v>3398</v>
      </c>
      <c r="AF2" s="487" t="s">
        <v>3396</v>
      </c>
      <c r="AG2" s="487" t="s">
        <v>3394</v>
      </c>
      <c r="AH2" s="487" t="s">
        <v>3392</v>
      </c>
      <c r="AI2" s="487" t="s">
        <v>3390</v>
      </c>
      <c r="AJ2" s="487" t="s">
        <v>3388</v>
      </c>
      <c r="AK2" s="487" t="s">
        <v>3386</v>
      </c>
      <c r="AL2" s="487" t="s">
        <v>3384</v>
      </c>
      <c r="AM2" s="487" t="s">
        <v>3382</v>
      </c>
      <c r="AN2" s="487" t="s">
        <v>3380</v>
      </c>
      <c r="AO2" s="487" t="s">
        <v>3378</v>
      </c>
      <c r="AP2" s="487" t="s">
        <v>3376</v>
      </c>
      <c r="AQ2" s="487" t="s">
        <v>3547</v>
      </c>
      <c r="AR2" s="490" t="s">
        <v>3548</v>
      </c>
      <c r="AT2" s="112" t="s">
        <v>71</v>
      </c>
      <c r="AU2" s="112" t="s">
        <v>72</v>
      </c>
      <c r="AV2" s="112" t="s">
        <v>99</v>
      </c>
      <c r="AW2" s="112" t="s">
        <v>100</v>
      </c>
      <c r="AX2" s="112" t="s">
        <v>75</v>
      </c>
      <c r="AY2" s="112" t="s">
        <v>73</v>
      </c>
      <c r="AZ2" s="112" t="s">
        <v>42</v>
      </c>
      <c r="BB2" s="112" t="s">
        <v>39</v>
      </c>
      <c r="BC2" s="112" t="s">
        <v>40</v>
      </c>
      <c r="BD2" s="112" t="s">
        <v>31</v>
      </c>
      <c r="BE2" s="112" t="s">
        <v>41</v>
      </c>
    </row>
    <row r="3" spans="1:57">
      <c r="A3" s="491">
        <v>1</v>
      </c>
      <c r="B3" s="492">
        <v>1</v>
      </c>
      <c r="C3" s="492"/>
      <c r="D3" s="492">
        <v>1059</v>
      </c>
      <c r="E3" s="493" t="s">
        <v>78</v>
      </c>
      <c r="F3" s="493" t="s">
        <v>77</v>
      </c>
      <c r="G3" s="493" t="s">
        <v>32</v>
      </c>
      <c r="H3" s="492">
        <v>1992</v>
      </c>
      <c r="I3" s="493" t="s">
        <v>246</v>
      </c>
      <c r="J3" s="493" t="s">
        <v>162</v>
      </c>
      <c r="K3" s="494">
        <v>60</v>
      </c>
      <c r="L3" s="492">
        <v>24</v>
      </c>
      <c r="M3" s="495">
        <v>60</v>
      </c>
      <c r="N3" s="496">
        <v>0.50201388888888887</v>
      </c>
      <c r="O3" s="495">
        <v>0</v>
      </c>
      <c r="P3" s="497">
        <v>0.48055555555555557</v>
      </c>
      <c r="Q3" s="497">
        <v>0.36874999999999997</v>
      </c>
      <c r="R3" s="497">
        <v>0.30069444444444443</v>
      </c>
      <c r="S3" s="497">
        <v>0.38958333333333334</v>
      </c>
      <c r="T3" s="497">
        <v>0.28402777777777777</v>
      </c>
      <c r="U3" s="497">
        <v>0.33611111111111108</v>
      </c>
      <c r="V3" s="497">
        <v>0.42083333333333334</v>
      </c>
      <c r="W3" s="497">
        <v>0.5180555555555556</v>
      </c>
      <c r="X3" s="497">
        <v>0.35416666666666669</v>
      </c>
      <c r="Y3" s="497">
        <v>0.46319444444444446</v>
      </c>
      <c r="Z3" s="497">
        <v>0.31458333333333333</v>
      </c>
      <c r="AA3" s="497">
        <v>0.44027777777777777</v>
      </c>
      <c r="AB3" s="497">
        <v>0.53204861111111112</v>
      </c>
      <c r="AC3" s="496">
        <v>0.26121527777777781</v>
      </c>
      <c r="AD3" s="497">
        <v>0.66597222222222219</v>
      </c>
      <c r="AE3" s="497">
        <v>0.55555555555555558</v>
      </c>
      <c r="AF3" s="497">
        <v>0.71458333333333324</v>
      </c>
      <c r="AG3" s="497">
        <v>0.7368055555555556</v>
      </c>
      <c r="AH3" s="497">
        <v>0.59583333333333333</v>
      </c>
      <c r="AI3" s="497">
        <v>0.76250000000000007</v>
      </c>
      <c r="AJ3" s="497">
        <v>0.65</v>
      </c>
      <c r="AK3" s="497">
        <v>0.74930555555555556</v>
      </c>
      <c r="AL3" s="497">
        <v>0.6381944444444444</v>
      </c>
      <c r="AM3" s="497">
        <v>0.625</v>
      </c>
      <c r="AN3" s="497">
        <v>0.5756944444444444</v>
      </c>
      <c r="AO3" s="497">
        <v>0.69861111111111107</v>
      </c>
      <c r="AP3" s="496">
        <v>0.77284722222222213</v>
      </c>
      <c r="AQ3" s="496">
        <v>0.24079861111111112</v>
      </c>
      <c r="AR3" s="498" t="s">
        <v>3549</v>
      </c>
      <c r="AT3" s="112">
        <f>VLOOKUP(AU3,id!$A:$C,3,0)</f>
        <v>3</v>
      </c>
      <c r="AU3" s="112" t="str">
        <f t="shared" ref="AU3:AU59" si="0">AV3&amp;AW3&amp;AY3</f>
        <v>JakubekKrystian1992</v>
      </c>
      <c r="AV3" s="112" t="str">
        <f>PROPER(E3)</f>
        <v>Jakubek</v>
      </c>
      <c r="AW3" s="112" t="str">
        <f>PROPER(F3)</f>
        <v>Krystian</v>
      </c>
      <c r="AX3" s="112" t="str">
        <f t="shared" ref="AX3:AX33" si="1">J3</f>
        <v>Mitutoyo AZS Wratislavia</v>
      </c>
      <c r="AY3" s="112">
        <f t="shared" ref="AY3:AY33" si="2">H3</f>
        <v>1992</v>
      </c>
      <c r="AZ3" s="112">
        <v>100</v>
      </c>
    </row>
    <row r="4" spans="1:57">
      <c r="A4" s="499">
        <v>2</v>
      </c>
      <c r="B4" s="500">
        <v>2</v>
      </c>
      <c r="C4" s="500"/>
      <c r="D4" s="500">
        <v>1093</v>
      </c>
      <c r="E4" s="501" t="s">
        <v>302</v>
      </c>
      <c r="F4" s="501" t="s">
        <v>15</v>
      </c>
      <c r="G4" s="501" t="s">
        <v>32</v>
      </c>
      <c r="H4" s="500">
        <v>1979</v>
      </c>
      <c r="I4" s="501" t="s">
        <v>253</v>
      </c>
      <c r="J4" s="501"/>
      <c r="K4" s="502">
        <v>60</v>
      </c>
      <c r="L4" s="500">
        <v>24</v>
      </c>
      <c r="M4" s="503">
        <v>60</v>
      </c>
      <c r="N4" s="504">
        <v>0.50951388888888893</v>
      </c>
      <c r="O4" s="503">
        <v>0</v>
      </c>
      <c r="P4" s="505">
        <v>0.47291666666666665</v>
      </c>
      <c r="Q4" s="505">
        <v>0.34097222222222223</v>
      </c>
      <c r="R4" s="505">
        <v>0.36180555555555555</v>
      </c>
      <c r="S4" s="505">
        <v>0.3923611111111111</v>
      </c>
      <c r="T4" s="505">
        <v>0.37638888888888888</v>
      </c>
      <c r="U4" s="505">
        <v>0.30833333333333335</v>
      </c>
      <c r="V4" s="505">
        <v>0.41250000000000003</v>
      </c>
      <c r="W4" s="505">
        <v>0.5131944444444444</v>
      </c>
      <c r="X4" s="505">
        <v>0.3263888888888889</v>
      </c>
      <c r="Y4" s="505">
        <v>0.45416666666666666</v>
      </c>
      <c r="Z4" s="505">
        <v>0.2902777777777778</v>
      </c>
      <c r="AA4" s="505">
        <v>0.42986111111111108</v>
      </c>
      <c r="AB4" s="505">
        <v>0.52686342592592594</v>
      </c>
      <c r="AC4" s="504">
        <v>0.25603009259259263</v>
      </c>
      <c r="AD4" s="505">
        <v>0.66597222222222219</v>
      </c>
      <c r="AE4" s="505">
        <v>0.54722222222222217</v>
      </c>
      <c r="AF4" s="505">
        <v>0.71875</v>
      </c>
      <c r="AG4" s="505">
        <v>0.7402777777777777</v>
      </c>
      <c r="AH4" s="505">
        <v>0.60069444444444442</v>
      </c>
      <c r="AI4" s="505">
        <v>0.7715277777777777</v>
      </c>
      <c r="AJ4" s="505">
        <v>0.65</v>
      </c>
      <c r="AK4" s="505">
        <v>0.75555555555555554</v>
      </c>
      <c r="AL4" s="505">
        <v>0.63472222222222219</v>
      </c>
      <c r="AM4" s="505">
        <v>0.62013888888888891</v>
      </c>
      <c r="AN4" s="505">
        <v>0.56805555555555554</v>
      </c>
      <c r="AO4" s="505">
        <v>0.7006944444444444</v>
      </c>
      <c r="AP4" s="504">
        <v>0.78034722222222219</v>
      </c>
      <c r="AQ4" s="504">
        <v>0.2534837962962963</v>
      </c>
      <c r="AR4" s="506" t="s">
        <v>3549</v>
      </c>
      <c r="AT4" s="112">
        <f>VLOOKUP(AU4,id!$A:$C,3,0)</f>
        <v>139</v>
      </c>
      <c r="AU4" s="112" t="str">
        <f t="shared" si="0"/>
        <v>BuciakPiotr1979</v>
      </c>
      <c r="AV4" s="112" t="str">
        <f t="shared" ref="AV4:AV67" si="3">PROPER(E4)</f>
        <v>Buciak</v>
      </c>
      <c r="AW4" s="112" t="str">
        <f t="shared" ref="AW4:AW67" si="4">PROPER(F4)</f>
        <v>Piotr</v>
      </c>
      <c r="AX4" s="112">
        <f t="shared" si="1"/>
        <v>0</v>
      </c>
      <c r="AY4" s="112">
        <f t="shared" si="2"/>
        <v>1979</v>
      </c>
      <c r="AZ4" s="112">
        <f t="shared" ref="AZ4:AZ24" si="5">AZ3*IF(BD4&lt;1,BD4,IF(BE4&lt;1,BE4,IF(BC4&lt;1,BC4,IF(BB4&lt;1,BB4,1))))</f>
        <v>98.528008722911267</v>
      </c>
      <c r="BB4" s="112">
        <f t="shared" ref="BB4:BB24" si="6">N3/N4</f>
        <v>0.98528008722911264</v>
      </c>
      <c r="BC4" s="112">
        <f t="shared" ref="BC4:BC24" si="7">L4/L3</f>
        <v>1</v>
      </c>
      <c r="BD4" s="112">
        <f t="shared" ref="BD4:BD24" si="8">K4/K3</f>
        <v>1</v>
      </c>
      <c r="BE4" s="112">
        <f>BC4^0.2</f>
        <v>1</v>
      </c>
    </row>
    <row r="5" spans="1:57">
      <c r="A5" s="491">
        <v>3</v>
      </c>
      <c r="B5" s="492">
        <v>3</v>
      </c>
      <c r="C5" s="492"/>
      <c r="D5" s="492">
        <v>1106</v>
      </c>
      <c r="E5" s="493" t="s">
        <v>165</v>
      </c>
      <c r="F5" s="493" t="s">
        <v>34</v>
      </c>
      <c r="G5" s="493" t="s">
        <v>32</v>
      </c>
      <c r="H5" s="492">
        <v>1968</v>
      </c>
      <c r="I5" s="493" t="s">
        <v>3462</v>
      </c>
      <c r="J5" s="493" t="s">
        <v>391</v>
      </c>
      <c r="K5" s="494">
        <v>60</v>
      </c>
      <c r="L5" s="492">
        <v>24</v>
      </c>
      <c r="M5" s="495">
        <v>60</v>
      </c>
      <c r="N5" s="496">
        <v>0.5095601851851852</v>
      </c>
      <c r="O5" s="495">
        <v>0</v>
      </c>
      <c r="P5" s="497">
        <v>0.47291666666666665</v>
      </c>
      <c r="Q5" s="497">
        <v>0.34097222222222223</v>
      </c>
      <c r="R5" s="497">
        <v>0.36180555555555555</v>
      </c>
      <c r="S5" s="497">
        <v>0.3923611111111111</v>
      </c>
      <c r="T5" s="497">
        <v>0.37638888888888888</v>
      </c>
      <c r="U5" s="497">
        <v>0.30833333333333335</v>
      </c>
      <c r="V5" s="497">
        <v>0.41250000000000003</v>
      </c>
      <c r="W5" s="497">
        <v>0.51250000000000007</v>
      </c>
      <c r="X5" s="497">
        <v>0.3263888888888889</v>
      </c>
      <c r="Y5" s="497">
        <v>0.45416666666666666</v>
      </c>
      <c r="Z5" s="497">
        <v>0.28888888888888892</v>
      </c>
      <c r="AA5" s="497">
        <v>0.42986111111111108</v>
      </c>
      <c r="AB5" s="497">
        <v>0.52687499999999998</v>
      </c>
      <c r="AC5" s="496">
        <v>0.25604166666666667</v>
      </c>
      <c r="AD5" s="497">
        <v>0.66597222222222219</v>
      </c>
      <c r="AE5" s="497">
        <v>0.54722222222222217</v>
      </c>
      <c r="AF5" s="497">
        <v>0.71875</v>
      </c>
      <c r="AG5" s="497">
        <v>0.7402777777777777</v>
      </c>
      <c r="AH5" s="497">
        <v>0.60069444444444442</v>
      </c>
      <c r="AI5" s="497">
        <v>0.7715277777777777</v>
      </c>
      <c r="AJ5" s="497">
        <v>0.65</v>
      </c>
      <c r="AK5" s="497">
        <v>0.75555555555555554</v>
      </c>
      <c r="AL5" s="497">
        <v>0.63472222222222219</v>
      </c>
      <c r="AM5" s="497">
        <v>0.62013888888888891</v>
      </c>
      <c r="AN5" s="497">
        <v>0.56805555555555554</v>
      </c>
      <c r="AO5" s="497">
        <v>0.7006944444444444</v>
      </c>
      <c r="AP5" s="496">
        <v>0.78039351851851846</v>
      </c>
      <c r="AQ5" s="496">
        <v>0.25351851851851853</v>
      </c>
      <c r="AR5" s="498" t="s">
        <v>3549</v>
      </c>
      <c r="AT5" s="112">
        <f>VLOOKUP(AU5,id!$A:$C,3,0)</f>
        <v>210</v>
      </c>
      <c r="AU5" s="112" t="str">
        <f t="shared" si="0"/>
        <v>PachulskiMarek1968</v>
      </c>
      <c r="AV5" s="112" t="str">
        <f t="shared" si="3"/>
        <v>Pachulski</v>
      </c>
      <c r="AW5" s="112" t="str">
        <f t="shared" si="4"/>
        <v>Marek</v>
      </c>
      <c r="AX5" s="112" t="str">
        <f t="shared" si="1"/>
        <v>GREY WOLF</v>
      </c>
      <c r="AY5" s="112">
        <f t="shared" si="2"/>
        <v>1968</v>
      </c>
      <c r="AZ5" s="112">
        <f t="shared" si="5"/>
        <v>98.519056920910373</v>
      </c>
      <c r="BB5" s="112">
        <f t="shared" si="6"/>
        <v>0.99990914459637492</v>
      </c>
      <c r="BC5" s="112">
        <f t="shared" si="7"/>
        <v>1</v>
      </c>
      <c r="BD5" s="112">
        <f t="shared" si="8"/>
        <v>1</v>
      </c>
      <c r="BE5" s="112">
        <f t="shared" ref="BE5:BE24" si="9">BC5^0.2</f>
        <v>1</v>
      </c>
    </row>
    <row r="6" spans="1:57">
      <c r="A6" s="499">
        <v>3</v>
      </c>
      <c r="B6" s="500">
        <v>3</v>
      </c>
      <c r="C6" s="500"/>
      <c r="D6" s="500">
        <v>1020</v>
      </c>
      <c r="E6" s="501" t="s">
        <v>165</v>
      </c>
      <c r="F6" s="501" t="s">
        <v>25</v>
      </c>
      <c r="G6" s="501" t="s">
        <v>32</v>
      </c>
      <c r="H6" s="500">
        <v>1967</v>
      </c>
      <c r="I6" s="501" t="s">
        <v>3551</v>
      </c>
      <c r="J6" s="501" t="s">
        <v>3850</v>
      </c>
      <c r="K6" s="502">
        <v>60</v>
      </c>
      <c r="L6" s="500">
        <v>24</v>
      </c>
      <c r="M6" s="503">
        <v>60</v>
      </c>
      <c r="N6" s="504">
        <v>0.5095601851851852</v>
      </c>
      <c r="O6" s="503">
        <v>0</v>
      </c>
      <c r="P6" s="505">
        <v>0.47222222222222227</v>
      </c>
      <c r="Q6" s="505">
        <v>0.34097222222222223</v>
      </c>
      <c r="R6" s="505">
        <v>0.36180555555555555</v>
      </c>
      <c r="S6" s="505">
        <v>0.3923611111111111</v>
      </c>
      <c r="T6" s="505">
        <v>0.37638888888888888</v>
      </c>
      <c r="U6" s="505">
        <v>0.30833333333333335</v>
      </c>
      <c r="V6" s="505">
        <v>0.41250000000000003</v>
      </c>
      <c r="W6" s="505">
        <v>1.2499999999999999E-2</v>
      </c>
      <c r="X6" s="505">
        <v>0.3263888888888889</v>
      </c>
      <c r="Y6" s="505">
        <v>0.45416666666666666</v>
      </c>
      <c r="Z6" s="505">
        <v>0.28888888888888892</v>
      </c>
      <c r="AA6" s="505">
        <v>0.42986111111111108</v>
      </c>
      <c r="AB6" s="505">
        <v>0.52695601851851859</v>
      </c>
      <c r="AC6" s="504">
        <v>0.25612268518518516</v>
      </c>
      <c r="AD6" s="505">
        <v>0.16597222222222222</v>
      </c>
      <c r="AE6" s="505">
        <v>4.7222222222222221E-2</v>
      </c>
      <c r="AF6" s="505">
        <v>0.21875</v>
      </c>
      <c r="AG6" s="505">
        <v>0.24027777777777778</v>
      </c>
      <c r="AH6" s="505">
        <v>0.10069444444444443</v>
      </c>
      <c r="AI6" s="505">
        <v>0.27152777777777776</v>
      </c>
      <c r="AJ6" s="505">
        <v>0.15</v>
      </c>
      <c r="AK6" s="505">
        <v>0.25555555555555559</v>
      </c>
      <c r="AL6" s="505">
        <v>0.13472222222222222</v>
      </c>
      <c r="AM6" s="505">
        <v>0.12013888888888889</v>
      </c>
      <c r="AN6" s="505">
        <v>6.805555555555555E-2</v>
      </c>
      <c r="AO6" s="505">
        <v>0.20069444444444443</v>
      </c>
      <c r="AP6" s="504">
        <v>0.78039351851851846</v>
      </c>
      <c r="AQ6" s="504">
        <v>0.25343749999999998</v>
      </c>
      <c r="AR6" s="506" t="s">
        <v>3549</v>
      </c>
      <c r="AT6" s="112">
        <f>VLOOKUP(AU6,id!$A:$C,3,0)</f>
        <v>47</v>
      </c>
      <c r="AU6" s="112" t="str">
        <f t="shared" si="0"/>
        <v>PachulskiLeszek1967</v>
      </c>
      <c r="AV6" s="112" t="str">
        <f t="shared" si="3"/>
        <v>Pachulski</v>
      </c>
      <c r="AW6" s="112" t="str">
        <f t="shared" si="4"/>
        <v>Leszek</v>
      </c>
      <c r="AX6" s="112" t="str">
        <f t="shared" si="1"/>
        <v>WISŁA 1200</v>
      </c>
      <c r="AY6" s="112">
        <f t="shared" si="2"/>
        <v>1967</v>
      </c>
      <c r="AZ6" s="112">
        <f t="shared" si="5"/>
        <v>98.519056920910373</v>
      </c>
      <c r="BB6" s="112">
        <f t="shared" si="6"/>
        <v>1</v>
      </c>
      <c r="BC6" s="112">
        <f t="shared" si="7"/>
        <v>1</v>
      </c>
      <c r="BD6" s="112">
        <f t="shared" si="8"/>
        <v>1</v>
      </c>
      <c r="BE6" s="112">
        <f t="shared" si="9"/>
        <v>1</v>
      </c>
    </row>
    <row r="7" spans="1:57">
      <c r="A7" s="491">
        <v>5</v>
      </c>
      <c r="B7" s="492">
        <v>5</v>
      </c>
      <c r="C7" s="492"/>
      <c r="D7" s="492">
        <v>1063</v>
      </c>
      <c r="E7" s="493" t="s">
        <v>416</v>
      </c>
      <c r="F7" s="493" t="s">
        <v>48</v>
      </c>
      <c r="G7" s="493" t="s">
        <v>32</v>
      </c>
      <c r="H7" s="492">
        <v>1974</v>
      </c>
      <c r="I7" s="493" t="s">
        <v>4789</v>
      </c>
      <c r="J7" s="493"/>
      <c r="K7" s="494">
        <v>60</v>
      </c>
      <c r="L7" s="492">
        <v>24</v>
      </c>
      <c r="M7" s="495">
        <v>60</v>
      </c>
      <c r="N7" s="496">
        <v>0.50979166666666664</v>
      </c>
      <c r="O7" s="495">
        <v>0</v>
      </c>
      <c r="P7" s="497">
        <v>0.47291666666666665</v>
      </c>
      <c r="Q7" s="497">
        <v>0.34097222222222223</v>
      </c>
      <c r="R7" s="497">
        <v>0.36180555555555555</v>
      </c>
      <c r="S7" s="497">
        <v>0.3923611111111111</v>
      </c>
      <c r="T7" s="497">
        <v>0.37638888888888888</v>
      </c>
      <c r="U7" s="497">
        <v>0.30833333333333335</v>
      </c>
      <c r="V7" s="497">
        <v>0.41250000000000003</v>
      </c>
      <c r="W7" s="497">
        <v>0.51250000000000007</v>
      </c>
      <c r="X7" s="497">
        <v>0.3263888888888889</v>
      </c>
      <c r="Y7" s="497">
        <v>0.45416666666666666</v>
      </c>
      <c r="Z7" s="497">
        <v>0.2902777777777778</v>
      </c>
      <c r="AA7" s="497">
        <v>0.42986111111111108</v>
      </c>
      <c r="AB7" s="497">
        <v>0.52702546296296293</v>
      </c>
      <c r="AC7" s="496">
        <v>0.25619212962962962</v>
      </c>
      <c r="AD7" s="497">
        <v>0.66666666666666663</v>
      </c>
      <c r="AE7" s="497">
        <v>0.54722222222222217</v>
      </c>
      <c r="AF7" s="497">
        <v>0.71875</v>
      </c>
      <c r="AG7" s="497">
        <v>0.7402777777777777</v>
      </c>
      <c r="AH7" s="497">
        <v>0.60069444444444442</v>
      </c>
      <c r="AI7" s="497">
        <v>0.7715277777777777</v>
      </c>
      <c r="AJ7" s="497">
        <v>0.65</v>
      </c>
      <c r="AK7" s="497">
        <v>0.75555555555555554</v>
      </c>
      <c r="AL7" s="497">
        <v>0.63472222222222219</v>
      </c>
      <c r="AM7" s="497">
        <v>0.62152777777777779</v>
      </c>
      <c r="AN7" s="497">
        <v>0.56805555555555554</v>
      </c>
      <c r="AO7" s="497">
        <v>0.7006944444444444</v>
      </c>
      <c r="AP7" s="496">
        <v>0.78062500000000001</v>
      </c>
      <c r="AQ7" s="496">
        <v>0.25359953703703703</v>
      </c>
      <c r="AR7" s="498" t="s">
        <v>3549</v>
      </c>
      <c r="AT7" s="112">
        <f>VLOOKUP(AU7,id!$A:$C,3,0)</f>
        <v>268</v>
      </c>
      <c r="AU7" s="112" t="str">
        <f t="shared" si="0"/>
        <v>GrześTomasz1974</v>
      </c>
      <c r="AV7" s="112" t="str">
        <f t="shared" si="3"/>
        <v>Grześ</v>
      </c>
      <c r="AW7" s="112" t="str">
        <f t="shared" si="4"/>
        <v>Tomasz</v>
      </c>
      <c r="AX7" s="112">
        <f t="shared" si="1"/>
        <v>0</v>
      </c>
      <c r="AY7" s="112">
        <f t="shared" si="2"/>
        <v>1974</v>
      </c>
      <c r="AZ7" s="112">
        <f t="shared" si="5"/>
        <v>98.474322299414254</v>
      </c>
      <c r="BB7" s="112">
        <f t="shared" si="6"/>
        <v>0.99954592925577812</v>
      </c>
      <c r="BC7" s="112">
        <f t="shared" si="7"/>
        <v>1</v>
      </c>
      <c r="BD7" s="112">
        <f t="shared" si="8"/>
        <v>1</v>
      </c>
      <c r="BE7" s="112">
        <f t="shared" si="9"/>
        <v>1</v>
      </c>
    </row>
    <row r="8" spans="1:57">
      <c r="A8" s="499">
        <v>6</v>
      </c>
      <c r="B8" s="500">
        <v>6</v>
      </c>
      <c r="C8" s="500"/>
      <c r="D8" s="500">
        <v>1045</v>
      </c>
      <c r="E8" s="501" t="s">
        <v>439</v>
      </c>
      <c r="F8" s="501" t="s">
        <v>45</v>
      </c>
      <c r="G8" s="501" t="s">
        <v>32</v>
      </c>
      <c r="H8" s="500">
        <v>1975</v>
      </c>
      <c r="I8" s="501" t="s">
        <v>3550</v>
      </c>
      <c r="J8" s="501"/>
      <c r="K8" s="502">
        <v>60</v>
      </c>
      <c r="L8" s="500">
        <v>24</v>
      </c>
      <c r="M8" s="503">
        <v>60</v>
      </c>
      <c r="N8" s="504">
        <v>0.52952546296296299</v>
      </c>
      <c r="O8" s="503">
        <v>0</v>
      </c>
      <c r="P8" s="505">
        <v>0.46736111111111112</v>
      </c>
      <c r="Q8" s="505">
        <v>0.36180555555555555</v>
      </c>
      <c r="R8" s="505">
        <v>0.3125</v>
      </c>
      <c r="S8" s="505">
        <v>0.38125000000000003</v>
      </c>
      <c r="T8" s="505">
        <v>0.28055555555555556</v>
      </c>
      <c r="U8" s="505">
        <v>0.33124999999999999</v>
      </c>
      <c r="V8" s="505">
        <v>0.40277777777777773</v>
      </c>
      <c r="W8" s="505">
        <v>0.50486111111111109</v>
      </c>
      <c r="X8" s="505">
        <v>0.34652777777777777</v>
      </c>
      <c r="Y8" s="505">
        <v>0.44930555555555557</v>
      </c>
      <c r="Z8" s="505">
        <v>0.29722222222222222</v>
      </c>
      <c r="AA8" s="505">
        <v>0.4236111111111111</v>
      </c>
      <c r="AB8" s="505">
        <v>0.51928240740740739</v>
      </c>
      <c r="AC8" s="504">
        <v>0.24844907407407404</v>
      </c>
      <c r="AD8" s="505">
        <v>0.66597222222222219</v>
      </c>
      <c r="AE8" s="505">
        <v>0.53819444444444442</v>
      </c>
      <c r="AF8" s="505">
        <v>0.72430555555555554</v>
      </c>
      <c r="AG8" s="505">
        <v>0.74375000000000002</v>
      </c>
      <c r="AH8" s="505">
        <v>0.58958333333333335</v>
      </c>
      <c r="AI8" s="505">
        <v>0.78888888888888886</v>
      </c>
      <c r="AJ8" s="505">
        <v>0.65069444444444446</v>
      </c>
      <c r="AK8" s="505">
        <v>0.7729166666666667</v>
      </c>
      <c r="AL8" s="505">
        <v>0.63472222222222219</v>
      </c>
      <c r="AM8" s="505">
        <v>0.61319444444444449</v>
      </c>
      <c r="AN8" s="505">
        <v>0.55763888888888891</v>
      </c>
      <c r="AO8" s="505">
        <v>0.70694444444444438</v>
      </c>
      <c r="AP8" s="504">
        <v>0.80035879629629625</v>
      </c>
      <c r="AQ8" s="504">
        <v>0.28107638888888892</v>
      </c>
      <c r="AR8" s="506" t="s">
        <v>3549</v>
      </c>
      <c r="AT8" s="112">
        <f>VLOOKUP(AU8,id!$A:$C,3,0)</f>
        <v>269</v>
      </c>
      <c r="AU8" s="112" t="str">
        <f t="shared" si="0"/>
        <v>JędrusikRafał1975</v>
      </c>
      <c r="AV8" s="112" t="str">
        <f t="shared" si="3"/>
        <v>Jędrusik</v>
      </c>
      <c r="AW8" s="112" t="str">
        <f t="shared" si="4"/>
        <v>Rafał</v>
      </c>
      <c r="AX8" s="112">
        <f t="shared" si="1"/>
        <v>0</v>
      </c>
      <c r="AY8" s="112">
        <f t="shared" si="2"/>
        <v>1975</v>
      </c>
      <c r="AZ8" s="112">
        <f t="shared" si="5"/>
        <v>94.80448514786562</v>
      </c>
      <c r="BB8" s="112">
        <f t="shared" si="6"/>
        <v>0.9627330550151908</v>
      </c>
      <c r="BC8" s="112">
        <f t="shared" si="7"/>
        <v>1</v>
      </c>
      <c r="BD8" s="112">
        <f t="shared" si="8"/>
        <v>1</v>
      </c>
      <c r="BE8" s="112">
        <f t="shared" si="9"/>
        <v>1</v>
      </c>
    </row>
    <row r="9" spans="1:57">
      <c r="A9" s="491">
        <v>7</v>
      </c>
      <c r="B9" s="492">
        <v>7</v>
      </c>
      <c r="C9" s="492"/>
      <c r="D9" s="492">
        <v>1034</v>
      </c>
      <c r="E9" s="493" t="s">
        <v>1801</v>
      </c>
      <c r="F9" s="493" t="s">
        <v>241</v>
      </c>
      <c r="G9" s="493" t="s">
        <v>32</v>
      </c>
      <c r="H9" s="492">
        <v>1978</v>
      </c>
      <c r="I9" s="493" t="s">
        <v>3608</v>
      </c>
      <c r="J9" s="493"/>
      <c r="K9" s="494">
        <v>60</v>
      </c>
      <c r="L9" s="492">
        <v>24</v>
      </c>
      <c r="M9" s="495">
        <v>60</v>
      </c>
      <c r="N9" s="496">
        <v>0.53109953703703705</v>
      </c>
      <c r="O9" s="495">
        <v>0</v>
      </c>
      <c r="P9" s="497">
        <v>0.33402777777777781</v>
      </c>
      <c r="Q9" s="497">
        <v>0.45763888888888887</v>
      </c>
      <c r="R9" s="497">
        <v>0.53263888888888888</v>
      </c>
      <c r="S9" s="497">
        <v>0.4381944444444445</v>
      </c>
      <c r="T9" s="497">
        <v>0.28055555555555556</v>
      </c>
      <c r="U9" s="497">
        <v>0.49513888888888885</v>
      </c>
      <c r="V9" s="497">
        <v>0.38958333333333334</v>
      </c>
      <c r="W9" s="497">
        <v>0.30277777777777776</v>
      </c>
      <c r="X9" s="497">
        <v>0.47361111111111115</v>
      </c>
      <c r="Y9" s="497">
        <v>0.4145833333333333</v>
      </c>
      <c r="Z9" s="497">
        <v>0.51666666666666672</v>
      </c>
      <c r="AA9" s="497">
        <v>0.36388888888888887</v>
      </c>
      <c r="AB9" s="497">
        <v>0.54662037037037037</v>
      </c>
      <c r="AC9" s="496">
        <v>0.27578703703703705</v>
      </c>
      <c r="AD9" s="497">
        <v>0.67222222222222217</v>
      </c>
      <c r="AE9" s="497">
        <v>0.7895833333333333</v>
      </c>
      <c r="AF9" s="497">
        <v>0.62430555555555556</v>
      </c>
      <c r="AG9" s="497">
        <v>0.59861111111111109</v>
      </c>
      <c r="AH9" s="497">
        <v>0.74791666666666667</v>
      </c>
      <c r="AI9" s="497">
        <v>0.56527777777777777</v>
      </c>
      <c r="AJ9" s="497">
        <v>0.69236111111111109</v>
      </c>
      <c r="AK9" s="497">
        <v>0.58472222222222225</v>
      </c>
      <c r="AL9" s="497">
        <v>0.70624999999999993</v>
      </c>
      <c r="AM9" s="497">
        <v>0.72638888888888886</v>
      </c>
      <c r="AN9" s="497">
        <v>0.77083333333333337</v>
      </c>
      <c r="AO9" s="497">
        <v>0.64722222222222225</v>
      </c>
      <c r="AP9" s="496">
        <v>0.80193287037037031</v>
      </c>
      <c r="AQ9" s="496">
        <v>0.2553125</v>
      </c>
      <c r="AR9" s="498" t="s">
        <v>3549</v>
      </c>
      <c r="AT9" s="112">
        <f>VLOOKUP(AU9,id!$A:$C,3,0)</f>
        <v>270</v>
      </c>
      <c r="AU9" s="112" t="str">
        <f t="shared" si="0"/>
        <v>GołębiewskiRadosław1978</v>
      </c>
      <c r="AV9" s="112" t="str">
        <f t="shared" si="3"/>
        <v>Gołębiewski</v>
      </c>
      <c r="AW9" s="112" t="str">
        <f t="shared" si="4"/>
        <v>Radosław</v>
      </c>
      <c r="AX9" s="112">
        <f t="shared" si="1"/>
        <v>0</v>
      </c>
      <c r="AY9" s="112">
        <f t="shared" si="2"/>
        <v>1978</v>
      </c>
      <c r="AZ9" s="112">
        <f t="shared" si="5"/>
        <v>94.523503388759337</v>
      </c>
      <c r="BB9" s="112">
        <f t="shared" si="6"/>
        <v>0.99703619761588247</v>
      </c>
      <c r="BC9" s="112">
        <f t="shared" si="7"/>
        <v>1</v>
      </c>
      <c r="BD9" s="112">
        <f t="shared" si="8"/>
        <v>1</v>
      </c>
      <c r="BE9" s="112">
        <f t="shared" si="9"/>
        <v>1</v>
      </c>
    </row>
    <row r="10" spans="1:57">
      <c r="A10" s="499">
        <v>8</v>
      </c>
      <c r="B10" s="500">
        <v>8</v>
      </c>
      <c r="C10" s="500"/>
      <c r="D10" s="500">
        <v>1085</v>
      </c>
      <c r="E10" s="501" t="s">
        <v>245</v>
      </c>
      <c r="F10" s="501" t="s">
        <v>241</v>
      </c>
      <c r="G10" s="501" t="s">
        <v>32</v>
      </c>
      <c r="H10" s="500">
        <v>1979</v>
      </c>
      <c r="I10" s="501" t="s">
        <v>1323</v>
      </c>
      <c r="J10" s="501" t="s">
        <v>236</v>
      </c>
      <c r="K10" s="502">
        <v>60</v>
      </c>
      <c r="L10" s="500">
        <v>24</v>
      </c>
      <c r="M10" s="503">
        <v>60</v>
      </c>
      <c r="N10" s="504">
        <v>0.53430555555555559</v>
      </c>
      <c r="O10" s="503">
        <v>0</v>
      </c>
      <c r="P10" s="505">
        <v>0.47222222222222227</v>
      </c>
      <c r="Q10" s="505">
        <v>0.34097222222222223</v>
      </c>
      <c r="R10" s="505">
        <v>0.36180555555555555</v>
      </c>
      <c r="S10" s="505">
        <v>0.3923611111111111</v>
      </c>
      <c r="T10" s="505">
        <v>0.37638888888888888</v>
      </c>
      <c r="U10" s="505">
        <v>0.30763888888888891</v>
      </c>
      <c r="V10" s="505">
        <v>0.41250000000000003</v>
      </c>
      <c r="W10" s="505">
        <v>0.51250000000000007</v>
      </c>
      <c r="X10" s="505">
        <v>0.32569444444444445</v>
      </c>
      <c r="Y10" s="505">
        <v>0.45416666666666666</v>
      </c>
      <c r="Z10" s="505">
        <v>0.28611111111111115</v>
      </c>
      <c r="AA10" s="505">
        <v>0.42986111111111108</v>
      </c>
      <c r="AB10" s="505">
        <v>0.52706018518518516</v>
      </c>
      <c r="AC10" s="504">
        <v>0.25622685185185184</v>
      </c>
      <c r="AD10" s="505">
        <v>0.66180555555555554</v>
      </c>
      <c r="AE10" s="505">
        <v>0.7895833333333333</v>
      </c>
      <c r="AF10" s="505">
        <v>0.6166666666666667</v>
      </c>
      <c r="AG10" s="505">
        <v>0.58888888888888891</v>
      </c>
      <c r="AH10" s="505">
        <v>0.7402777777777777</v>
      </c>
      <c r="AI10" s="505">
        <v>0.55694444444444446</v>
      </c>
      <c r="AJ10" s="505">
        <v>0.67847222222222225</v>
      </c>
      <c r="AK10" s="505">
        <v>0.57430555555555551</v>
      </c>
      <c r="AL10" s="505">
        <v>0.6958333333333333</v>
      </c>
      <c r="AM10" s="505">
        <v>0.71388888888888891</v>
      </c>
      <c r="AN10" s="505">
        <v>0.76527777777777783</v>
      </c>
      <c r="AO10" s="505">
        <v>0.63472222222222219</v>
      </c>
      <c r="AP10" s="504">
        <v>0.80513888888888896</v>
      </c>
      <c r="AQ10" s="504">
        <v>0.27807870370370369</v>
      </c>
      <c r="AR10" s="506" t="s">
        <v>3549</v>
      </c>
      <c r="AT10" s="112">
        <f>VLOOKUP(AU10,id!$A:$C,3,0)</f>
        <v>10</v>
      </c>
      <c r="AU10" s="112" t="str">
        <f t="shared" si="0"/>
        <v>WalentowskiRadosław1979</v>
      </c>
      <c r="AV10" s="112" t="str">
        <f t="shared" si="3"/>
        <v>Walentowski</v>
      </c>
      <c r="AW10" s="112" t="str">
        <f t="shared" si="4"/>
        <v>Radosław</v>
      </c>
      <c r="AX10" s="112" t="str">
        <f t="shared" si="1"/>
        <v>LosMaruderos</v>
      </c>
      <c r="AY10" s="112">
        <f t="shared" si="2"/>
        <v>1979</v>
      </c>
      <c r="AZ10" s="112">
        <f t="shared" si="5"/>
        <v>93.956329607486339</v>
      </c>
      <c r="BB10" s="112">
        <f t="shared" si="6"/>
        <v>0.99399965340958318</v>
      </c>
      <c r="BC10" s="112">
        <f t="shared" si="7"/>
        <v>1</v>
      </c>
      <c r="BD10" s="112">
        <f t="shared" si="8"/>
        <v>1</v>
      </c>
      <c r="BE10" s="112">
        <f t="shared" si="9"/>
        <v>1</v>
      </c>
    </row>
    <row r="11" spans="1:57">
      <c r="A11" s="491">
        <v>9</v>
      </c>
      <c r="B11" s="492">
        <v>9</v>
      </c>
      <c r="C11" s="492"/>
      <c r="D11" s="492">
        <v>1009</v>
      </c>
      <c r="E11" s="493" t="s">
        <v>157</v>
      </c>
      <c r="F11" s="493" t="s">
        <v>139</v>
      </c>
      <c r="G11" s="493" t="s">
        <v>32</v>
      </c>
      <c r="H11" s="492">
        <v>1982</v>
      </c>
      <c r="I11" s="493" t="s">
        <v>307</v>
      </c>
      <c r="J11" s="493" t="s">
        <v>164</v>
      </c>
      <c r="K11" s="494">
        <v>60</v>
      </c>
      <c r="L11" s="492">
        <v>24</v>
      </c>
      <c r="M11" s="495">
        <v>60</v>
      </c>
      <c r="N11" s="496">
        <v>0.53848379629629628</v>
      </c>
      <c r="O11" s="495">
        <v>0</v>
      </c>
      <c r="P11" s="497">
        <v>0.46736111111111112</v>
      </c>
      <c r="Q11" s="497">
        <v>0.36180555555555555</v>
      </c>
      <c r="R11" s="497">
        <v>0.3125</v>
      </c>
      <c r="S11" s="497">
        <v>0.38125000000000003</v>
      </c>
      <c r="T11" s="497">
        <v>0.28055555555555556</v>
      </c>
      <c r="U11" s="497">
        <v>0.33124999999999999</v>
      </c>
      <c r="V11" s="497">
        <v>0.40277777777777773</v>
      </c>
      <c r="W11" s="497">
        <v>4.8611111111111112E-3</v>
      </c>
      <c r="X11" s="497">
        <v>0.34652777777777777</v>
      </c>
      <c r="Y11" s="497">
        <v>0.44930555555555557</v>
      </c>
      <c r="Z11" s="497">
        <v>0.29652777777777778</v>
      </c>
      <c r="AA11" s="497">
        <v>0.4236111111111111</v>
      </c>
      <c r="AB11" s="497">
        <v>0.51862268518518517</v>
      </c>
      <c r="AC11" s="496">
        <v>0.24778935185185183</v>
      </c>
      <c r="AD11" s="497">
        <v>0.17847222222222223</v>
      </c>
      <c r="AE11" s="497">
        <v>3.8194444444444441E-2</v>
      </c>
      <c r="AF11" s="497">
        <v>0.24166666666666667</v>
      </c>
      <c r="AG11" s="497">
        <v>0.27083333333333331</v>
      </c>
      <c r="AH11" s="497">
        <v>8.8888888888888892E-2</v>
      </c>
      <c r="AI11" s="497">
        <v>0.2986111111111111</v>
      </c>
      <c r="AJ11" s="497">
        <v>0.15833333333333333</v>
      </c>
      <c r="AK11" s="497">
        <v>0.28402777777777777</v>
      </c>
      <c r="AL11" s="497">
        <v>0.1423611111111111</v>
      </c>
      <c r="AM11" s="497">
        <v>0.11319444444444444</v>
      </c>
      <c r="AN11" s="497">
        <v>5.7638888888888885E-2</v>
      </c>
      <c r="AO11" s="497">
        <v>0.21527777777777779</v>
      </c>
      <c r="AP11" s="496">
        <v>0.30931712962962959</v>
      </c>
      <c r="AQ11" s="496">
        <v>0.79069444444444448</v>
      </c>
      <c r="AR11" s="498" t="s">
        <v>3549</v>
      </c>
      <c r="AT11" s="112">
        <f>VLOOKUP(AU11,id!$A:$C,3,0)</f>
        <v>4</v>
      </c>
      <c r="AU11" s="112" t="str">
        <f t="shared" si="0"/>
        <v>ŚmiejaDaniel1982</v>
      </c>
      <c r="AV11" s="112" t="str">
        <f t="shared" si="3"/>
        <v>Śmieja</v>
      </c>
      <c r="AW11" s="112" t="str">
        <f t="shared" si="4"/>
        <v>Daniel</v>
      </c>
      <c r="AX11" s="112" t="str">
        <f t="shared" si="1"/>
        <v>mrdp.pl</v>
      </c>
      <c r="AY11" s="112">
        <f t="shared" si="2"/>
        <v>1982</v>
      </c>
      <c r="AZ11" s="112">
        <f t="shared" si="5"/>
        <v>93.227297152068786</v>
      </c>
      <c r="BB11" s="112">
        <f t="shared" si="6"/>
        <v>0.99224073078989805</v>
      </c>
      <c r="BC11" s="112">
        <f t="shared" si="7"/>
        <v>1</v>
      </c>
      <c r="BD11" s="112">
        <f t="shared" si="8"/>
        <v>1</v>
      </c>
      <c r="BE11" s="112">
        <f t="shared" si="9"/>
        <v>1</v>
      </c>
    </row>
    <row r="12" spans="1:57">
      <c r="A12" s="499">
        <v>10</v>
      </c>
      <c r="B12" s="500">
        <v>10</v>
      </c>
      <c r="C12" s="500"/>
      <c r="D12" s="500">
        <v>1037</v>
      </c>
      <c r="E12" s="501" t="s">
        <v>1295</v>
      </c>
      <c r="F12" s="501" t="s">
        <v>383</v>
      </c>
      <c r="G12" s="501" t="s">
        <v>32</v>
      </c>
      <c r="H12" s="500">
        <v>1980</v>
      </c>
      <c r="I12" s="501" t="s">
        <v>3555</v>
      </c>
      <c r="J12" s="501" t="s">
        <v>827</v>
      </c>
      <c r="K12" s="502">
        <v>60</v>
      </c>
      <c r="L12" s="500">
        <v>24</v>
      </c>
      <c r="M12" s="503">
        <v>60</v>
      </c>
      <c r="N12" s="504">
        <v>0.54108796296296291</v>
      </c>
      <c r="O12" s="503">
        <v>0</v>
      </c>
      <c r="P12" s="505">
        <v>0.34861111111111115</v>
      </c>
      <c r="Q12" s="505">
        <v>0.47013888888888888</v>
      </c>
      <c r="R12" s="505">
        <v>0.45208333333333334</v>
      </c>
      <c r="S12" s="505">
        <v>0.42083333333333334</v>
      </c>
      <c r="T12" s="505">
        <v>0.43541666666666662</v>
      </c>
      <c r="U12" s="505">
        <v>0.50555555555555554</v>
      </c>
      <c r="V12" s="505">
        <v>0.40138888888888885</v>
      </c>
      <c r="W12" s="505">
        <v>0.2951388888888889</v>
      </c>
      <c r="X12" s="505">
        <v>0.48402777777777778</v>
      </c>
      <c r="Y12" s="505">
        <v>0.3298611111111111</v>
      </c>
      <c r="Z12" s="505">
        <v>0.52500000000000002</v>
      </c>
      <c r="AA12" s="505">
        <v>0.37847222222222227</v>
      </c>
      <c r="AB12" s="505">
        <v>0.53810185185185189</v>
      </c>
      <c r="AC12" s="504">
        <v>0.26726851851851852</v>
      </c>
      <c r="AD12" s="505">
        <v>0.69374999999999998</v>
      </c>
      <c r="AE12" s="505">
        <v>0.56388888888888888</v>
      </c>
      <c r="AF12" s="505">
        <v>0.74861111111111101</v>
      </c>
      <c r="AG12" s="505">
        <v>0.77013888888888893</v>
      </c>
      <c r="AH12" s="505">
        <v>0.62013888888888891</v>
      </c>
      <c r="AI12" s="505">
        <v>0.80138888888888893</v>
      </c>
      <c r="AJ12" s="505">
        <v>0.6777777777777777</v>
      </c>
      <c r="AK12" s="505">
        <v>0.78402777777777777</v>
      </c>
      <c r="AL12" s="505">
        <v>0.66249999999999998</v>
      </c>
      <c r="AM12" s="505">
        <v>0.64861111111111114</v>
      </c>
      <c r="AN12" s="505">
        <v>0.59375</v>
      </c>
      <c r="AO12" s="505">
        <v>0.72777777777777775</v>
      </c>
      <c r="AP12" s="504">
        <v>0.81192129629629628</v>
      </c>
      <c r="AQ12" s="504">
        <v>0.27381944444444445</v>
      </c>
      <c r="AR12" s="506" t="s">
        <v>3549</v>
      </c>
      <c r="AT12" s="112">
        <f>VLOOKUP(AU12,id!$A:$C,3,0)</f>
        <v>51</v>
      </c>
      <c r="AU12" s="112" t="str">
        <f t="shared" si="0"/>
        <v>ŁosiewiczMariusz1980</v>
      </c>
      <c r="AV12" s="112" t="str">
        <f t="shared" si="3"/>
        <v>Łosiewicz</v>
      </c>
      <c r="AW12" s="112" t="str">
        <f t="shared" si="4"/>
        <v>Mariusz</v>
      </c>
      <c r="AX12" s="112" t="str">
        <f t="shared" si="1"/>
        <v>Morenka Team</v>
      </c>
      <c r="AY12" s="112">
        <f t="shared" si="2"/>
        <v>1980</v>
      </c>
      <c r="AZ12" s="112">
        <f t="shared" si="5"/>
        <v>92.778609625668466</v>
      </c>
      <c r="BB12" s="112">
        <f t="shared" si="6"/>
        <v>0.99518716577540112</v>
      </c>
      <c r="BC12" s="112">
        <f t="shared" si="7"/>
        <v>1</v>
      </c>
      <c r="BD12" s="112">
        <f t="shared" si="8"/>
        <v>1</v>
      </c>
      <c r="BE12" s="112">
        <f t="shared" si="9"/>
        <v>1</v>
      </c>
    </row>
    <row r="13" spans="1:57">
      <c r="A13" s="491">
        <v>11</v>
      </c>
      <c r="B13" s="492">
        <v>11</v>
      </c>
      <c r="C13" s="492"/>
      <c r="D13" s="492">
        <v>1103</v>
      </c>
      <c r="E13" s="493" t="s">
        <v>317</v>
      </c>
      <c r="F13" s="493" t="s">
        <v>17</v>
      </c>
      <c r="G13" s="493" t="s">
        <v>32</v>
      </c>
      <c r="H13" s="492">
        <v>1980</v>
      </c>
      <c r="I13" s="493" t="s">
        <v>3462</v>
      </c>
      <c r="J13" s="493" t="s">
        <v>4790</v>
      </c>
      <c r="K13" s="494">
        <v>60</v>
      </c>
      <c r="L13" s="492">
        <v>24</v>
      </c>
      <c r="M13" s="495">
        <v>60</v>
      </c>
      <c r="N13" s="496">
        <v>0.5411111111111111</v>
      </c>
      <c r="O13" s="495">
        <v>0</v>
      </c>
      <c r="P13" s="497">
        <v>0.4861111111111111</v>
      </c>
      <c r="Q13" s="497">
        <v>0.36944444444444446</v>
      </c>
      <c r="R13" s="497">
        <v>0.3</v>
      </c>
      <c r="S13" s="497">
        <v>0.39166666666666666</v>
      </c>
      <c r="T13" s="497">
        <v>0.28402777777777777</v>
      </c>
      <c r="U13" s="497">
        <v>0.33333333333333331</v>
      </c>
      <c r="V13" s="497">
        <v>0.41250000000000003</v>
      </c>
      <c r="W13" s="497">
        <v>0.53333333333333333</v>
      </c>
      <c r="X13" s="497">
        <v>0.35416666666666669</v>
      </c>
      <c r="Y13" s="497">
        <v>0.46666666666666662</v>
      </c>
      <c r="Z13" s="497">
        <v>0.31388888888888888</v>
      </c>
      <c r="AA13" s="497">
        <v>0.43958333333333338</v>
      </c>
      <c r="AB13" s="497">
        <v>0.55043981481481474</v>
      </c>
      <c r="AC13" s="496">
        <v>0.27960648148148148</v>
      </c>
      <c r="AD13" s="497">
        <v>0.69374999999999998</v>
      </c>
      <c r="AE13" s="497">
        <v>0.56874999999999998</v>
      </c>
      <c r="AF13" s="497">
        <v>0.74861111111111101</v>
      </c>
      <c r="AG13" s="497">
        <v>0.77013888888888893</v>
      </c>
      <c r="AH13" s="497">
        <v>0.62013888888888891</v>
      </c>
      <c r="AI13" s="497">
        <v>0.80138888888888893</v>
      </c>
      <c r="AJ13" s="497">
        <v>0.6777777777777777</v>
      </c>
      <c r="AK13" s="497">
        <v>0.78472222222222221</v>
      </c>
      <c r="AL13" s="497">
        <v>0.66249999999999998</v>
      </c>
      <c r="AM13" s="497">
        <v>0.64861111111111114</v>
      </c>
      <c r="AN13" s="497">
        <v>0.59583333333333333</v>
      </c>
      <c r="AO13" s="497">
        <v>0.72777777777777775</v>
      </c>
      <c r="AP13" s="496">
        <v>0.81194444444444447</v>
      </c>
      <c r="AQ13" s="496">
        <v>0.26150462962962961</v>
      </c>
      <c r="AR13" s="498" t="s">
        <v>3549</v>
      </c>
      <c r="AT13" s="112">
        <f>VLOOKUP(AU13,id!$A:$C,3,0)</f>
        <v>46</v>
      </c>
      <c r="AU13" s="112" t="str">
        <f t="shared" si="0"/>
        <v>RóżakMarcin1980</v>
      </c>
      <c r="AV13" s="112" t="str">
        <f t="shared" si="3"/>
        <v>Różak</v>
      </c>
      <c r="AW13" s="112" t="str">
        <f t="shared" si="4"/>
        <v>Marcin</v>
      </c>
      <c r="AX13" s="112" t="str">
        <f t="shared" si="1"/>
        <v>Jeppesen</v>
      </c>
      <c r="AY13" s="112">
        <f t="shared" si="2"/>
        <v>1980</v>
      </c>
      <c r="AZ13" s="112">
        <f t="shared" si="5"/>
        <v>92.774640657084205</v>
      </c>
      <c r="BB13" s="112">
        <f t="shared" si="6"/>
        <v>0.99995722108145102</v>
      </c>
      <c r="BC13" s="112">
        <f t="shared" si="7"/>
        <v>1</v>
      </c>
      <c r="BD13" s="112">
        <f t="shared" si="8"/>
        <v>1</v>
      </c>
      <c r="BE13" s="112">
        <f t="shared" si="9"/>
        <v>1</v>
      </c>
    </row>
    <row r="14" spans="1:57">
      <c r="A14" s="499">
        <v>12</v>
      </c>
      <c r="B14" s="500">
        <v>12</v>
      </c>
      <c r="C14" s="500"/>
      <c r="D14" s="500">
        <v>1104</v>
      </c>
      <c r="E14" s="501" t="s">
        <v>393</v>
      </c>
      <c r="F14" s="501" t="s">
        <v>392</v>
      </c>
      <c r="G14" s="501" t="s">
        <v>32</v>
      </c>
      <c r="H14" s="500">
        <v>1969</v>
      </c>
      <c r="I14" s="501" t="s">
        <v>3550</v>
      </c>
      <c r="J14" s="501"/>
      <c r="K14" s="502">
        <v>60</v>
      </c>
      <c r="L14" s="500">
        <v>24</v>
      </c>
      <c r="M14" s="503">
        <v>60</v>
      </c>
      <c r="N14" s="504">
        <v>0.55668981481481483</v>
      </c>
      <c r="O14" s="503">
        <v>0</v>
      </c>
      <c r="P14" s="505">
        <v>0.47291666666666665</v>
      </c>
      <c r="Q14" s="505">
        <v>0.36388888888888887</v>
      </c>
      <c r="R14" s="505">
        <v>0.29444444444444445</v>
      </c>
      <c r="S14" s="505">
        <v>0.38819444444444445</v>
      </c>
      <c r="T14" s="505">
        <v>0.53680555555555554</v>
      </c>
      <c r="U14" s="505">
        <v>0.32847222222222222</v>
      </c>
      <c r="V14" s="505">
        <v>0.41388888888888892</v>
      </c>
      <c r="W14" s="505">
        <v>0.51250000000000007</v>
      </c>
      <c r="X14" s="505">
        <v>0.34791666666666665</v>
      </c>
      <c r="Y14" s="505">
        <v>0.45416666666666666</v>
      </c>
      <c r="Z14" s="505">
        <v>0.30902777777777779</v>
      </c>
      <c r="AA14" s="505">
        <v>0.42986111111111108</v>
      </c>
      <c r="AB14" s="505">
        <v>0.54403935185185182</v>
      </c>
      <c r="AC14" s="504">
        <v>0.2732060185185185</v>
      </c>
      <c r="AD14" s="505">
        <v>0.67847222222222225</v>
      </c>
      <c r="AE14" s="505">
        <v>0.80902777777777779</v>
      </c>
      <c r="AF14" s="505">
        <v>0.62777777777777777</v>
      </c>
      <c r="AG14" s="505">
        <v>0.60138888888888886</v>
      </c>
      <c r="AH14" s="505">
        <v>0.74861111111111101</v>
      </c>
      <c r="AI14" s="505">
        <v>0.56736111111111109</v>
      </c>
      <c r="AJ14" s="505">
        <v>0.6958333333333333</v>
      </c>
      <c r="AK14" s="505">
        <v>0.58402777777777781</v>
      </c>
      <c r="AL14" s="505">
        <v>0.71180555555555547</v>
      </c>
      <c r="AM14" s="505">
        <v>0.72638888888888886</v>
      </c>
      <c r="AN14" s="505">
        <v>0.78472222222222221</v>
      </c>
      <c r="AO14" s="505">
        <v>0.65555555555555556</v>
      </c>
      <c r="AP14" s="504">
        <v>0.8275231481481482</v>
      </c>
      <c r="AQ14" s="504">
        <v>0.28348379629629633</v>
      </c>
      <c r="AR14" s="506" t="s">
        <v>3549</v>
      </c>
      <c r="AT14" s="112">
        <f>VLOOKUP(AU14,id!$A:$C,3,0)</f>
        <v>48</v>
      </c>
      <c r="AU14" s="112" t="str">
        <f t="shared" si="0"/>
        <v>PotockiMirosław1969</v>
      </c>
      <c r="AV14" s="112" t="str">
        <f t="shared" si="3"/>
        <v>Potocki</v>
      </c>
      <c r="AW14" s="112" t="str">
        <f t="shared" si="4"/>
        <v>Mirosław</v>
      </c>
      <c r="AX14" s="112">
        <f t="shared" si="1"/>
        <v>0</v>
      </c>
      <c r="AY14" s="112">
        <f t="shared" si="2"/>
        <v>1969</v>
      </c>
      <c r="AZ14" s="112">
        <f t="shared" si="5"/>
        <v>90.178385795667182</v>
      </c>
      <c r="BB14" s="112">
        <f t="shared" si="6"/>
        <v>0.97201546841864517</v>
      </c>
      <c r="BC14" s="112">
        <f t="shared" si="7"/>
        <v>1</v>
      </c>
      <c r="BD14" s="112">
        <f t="shared" si="8"/>
        <v>1</v>
      </c>
      <c r="BE14" s="112">
        <f t="shared" si="9"/>
        <v>1</v>
      </c>
    </row>
    <row r="15" spans="1:57">
      <c r="A15" s="491">
        <v>13</v>
      </c>
      <c r="B15" s="492">
        <v>13</v>
      </c>
      <c r="C15" s="492"/>
      <c r="D15" s="492">
        <v>1071</v>
      </c>
      <c r="E15" s="493" t="s">
        <v>8</v>
      </c>
      <c r="F15" s="493" t="s">
        <v>17</v>
      </c>
      <c r="G15" s="493" t="s">
        <v>32</v>
      </c>
      <c r="H15" s="492">
        <v>1978</v>
      </c>
      <c r="I15" s="493" t="s">
        <v>3561</v>
      </c>
      <c r="J15" s="493" t="s">
        <v>4834</v>
      </c>
      <c r="K15" s="494">
        <v>60</v>
      </c>
      <c r="L15" s="492">
        <v>24</v>
      </c>
      <c r="M15" s="495">
        <v>60</v>
      </c>
      <c r="N15" s="496">
        <v>0.55853009259259256</v>
      </c>
      <c r="O15" s="495">
        <v>0</v>
      </c>
      <c r="P15" s="497">
        <v>0.48125000000000001</v>
      </c>
      <c r="Q15" s="497">
        <v>0.3611111111111111</v>
      </c>
      <c r="R15" s="497">
        <v>0.30486111111111108</v>
      </c>
      <c r="S15" s="497">
        <v>0.38263888888888892</v>
      </c>
      <c r="T15" s="497">
        <v>0.54722222222222217</v>
      </c>
      <c r="U15" s="497">
        <v>0.3263888888888889</v>
      </c>
      <c r="V15" s="497">
        <v>0.41111111111111115</v>
      </c>
      <c r="W15" s="497">
        <v>0.5229166666666667</v>
      </c>
      <c r="X15" s="497">
        <v>0.3444444444444445</v>
      </c>
      <c r="Y15" s="497">
        <v>0.45624999999999999</v>
      </c>
      <c r="Z15" s="497">
        <v>0.2902777777777778</v>
      </c>
      <c r="AA15" s="497">
        <v>0.4291666666666667</v>
      </c>
      <c r="AB15" s="497">
        <v>0.55663194444444442</v>
      </c>
      <c r="AC15" s="496">
        <v>0.2857986111111111</v>
      </c>
      <c r="AD15" s="497">
        <v>0.71180555555555547</v>
      </c>
      <c r="AE15" s="497">
        <v>0.57847222222222217</v>
      </c>
      <c r="AF15" s="497">
        <v>0.76874999999999993</v>
      </c>
      <c r="AG15" s="497">
        <v>0.78749999999999998</v>
      </c>
      <c r="AH15" s="497">
        <v>0.63402777777777775</v>
      </c>
      <c r="AI15" s="497">
        <v>0.81944444444444453</v>
      </c>
      <c r="AJ15" s="497">
        <v>0.69652777777777775</v>
      </c>
      <c r="AK15" s="497">
        <v>0.80347222222222225</v>
      </c>
      <c r="AL15" s="497">
        <v>0.6777777777777777</v>
      </c>
      <c r="AM15" s="497">
        <v>0.66319444444444442</v>
      </c>
      <c r="AN15" s="497">
        <v>0.60138888888888886</v>
      </c>
      <c r="AO15" s="497">
        <v>0.7402777777777777</v>
      </c>
      <c r="AP15" s="496">
        <v>0.82936342592592593</v>
      </c>
      <c r="AQ15" s="496">
        <v>0.27273148148148146</v>
      </c>
      <c r="AR15" s="498" t="s">
        <v>3549</v>
      </c>
      <c r="AT15" s="112">
        <f>VLOOKUP(AU15,id!$A:$C,3,0)</f>
        <v>64</v>
      </c>
      <c r="AU15" s="112" t="str">
        <f t="shared" si="0"/>
        <v>OwczarskiMarcin1978</v>
      </c>
      <c r="AV15" s="112" t="str">
        <f t="shared" si="3"/>
        <v>Owczarski</v>
      </c>
      <c r="AW15" s="112" t="str">
        <f t="shared" si="4"/>
        <v>Marcin</v>
      </c>
      <c r="AX15" s="112" t="str">
        <f t="shared" si="1"/>
        <v>Bory team</v>
      </c>
      <c r="AY15" s="112">
        <f t="shared" si="2"/>
        <v>1978</v>
      </c>
      <c r="AZ15" s="112">
        <f t="shared" si="5"/>
        <v>89.881260749735802</v>
      </c>
      <c r="BB15" s="112">
        <f t="shared" si="6"/>
        <v>0.99670514122303511</v>
      </c>
      <c r="BC15" s="112">
        <f t="shared" si="7"/>
        <v>1</v>
      </c>
      <c r="BD15" s="112">
        <f t="shared" si="8"/>
        <v>1</v>
      </c>
      <c r="BE15" s="112">
        <f t="shared" si="9"/>
        <v>1</v>
      </c>
    </row>
    <row r="16" spans="1:57">
      <c r="A16" s="499">
        <v>14</v>
      </c>
      <c r="B16" s="500">
        <v>14</v>
      </c>
      <c r="C16" s="500"/>
      <c r="D16" s="500">
        <v>1038</v>
      </c>
      <c r="E16" s="501" t="s">
        <v>432</v>
      </c>
      <c r="F16" s="501" t="s">
        <v>431</v>
      </c>
      <c r="G16" s="501" t="s">
        <v>32</v>
      </c>
      <c r="H16" s="500">
        <v>1978</v>
      </c>
      <c r="I16" s="501" t="s">
        <v>3558</v>
      </c>
      <c r="J16" s="501" t="s">
        <v>391</v>
      </c>
      <c r="K16" s="502">
        <v>58</v>
      </c>
      <c r="L16" s="500">
        <v>22</v>
      </c>
      <c r="M16" s="503">
        <v>58</v>
      </c>
      <c r="N16" s="504">
        <v>0.53491898148148154</v>
      </c>
      <c r="O16" s="503">
        <v>0</v>
      </c>
      <c r="P16" s="505"/>
      <c r="Q16" s="505">
        <v>0.3840277777777778</v>
      </c>
      <c r="R16" s="505">
        <v>0.29444444444444445</v>
      </c>
      <c r="S16" s="505">
        <v>0.4069444444444445</v>
      </c>
      <c r="T16" s="505">
        <v>0.53680555555555554</v>
      </c>
      <c r="U16" s="505">
        <v>0.32847222222222222</v>
      </c>
      <c r="V16" s="505">
        <v>0.43124999999999997</v>
      </c>
      <c r="W16" s="505">
        <v>0.51527777777777783</v>
      </c>
      <c r="X16" s="505">
        <v>0.37013888888888885</v>
      </c>
      <c r="Y16" s="505">
        <v>0.47430555555555554</v>
      </c>
      <c r="Z16" s="505">
        <v>0.30902777777777779</v>
      </c>
      <c r="AA16" s="505">
        <v>0.45069444444444445</v>
      </c>
      <c r="AB16" s="505">
        <v>0.54400462962962959</v>
      </c>
      <c r="AC16" s="504">
        <v>0.27317129629629627</v>
      </c>
      <c r="AD16" s="505">
        <v>0.67847222222222225</v>
      </c>
      <c r="AE16" s="505"/>
      <c r="AF16" s="505">
        <v>0.62777777777777777</v>
      </c>
      <c r="AG16" s="505">
        <v>0.60138888888888886</v>
      </c>
      <c r="AH16" s="505">
        <v>0.74791666666666667</v>
      </c>
      <c r="AI16" s="505">
        <v>0.56736111111111109</v>
      </c>
      <c r="AJ16" s="505">
        <v>0.6958333333333333</v>
      </c>
      <c r="AK16" s="505">
        <v>0.58402777777777781</v>
      </c>
      <c r="AL16" s="505">
        <v>0.71180555555555547</v>
      </c>
      <c r="AM16" s="505">
        <v>0.72638888888888886</v>
      </c>
      <c r="AN16" s="505">
        <v>0.78472222222222221</v>
      </c>
      <c r="AO16" s="505">
        <v>0.65555555555555556</v>
      </c>
      <c r="AP16" s="504">
        <v>0.8057523148148148</v>
      </c>
      <c r="AQ16" s="504">
        <v>0.26174768518518515</v>
      </c>
      <c r="AR16" s="506"/>
      <c r="AT16" s="112">
        <f>VLOOKUP(AU16,id!$A:$C,3,0)</f>
        <v>49</v>
      </c>
      <c r="AU16" s="112" t="str">
        <f t="shared" si="0"/>
        <v>WalińskiMikołaj1978</v>
      </c>
      <c r="AV16" s="112" t="str">
        <f t="shared" si="3"/>
        <v>Waliński</v>
      </c>
      <c r="AW16" s="112" t="str">
        <f t="shared" si="4"/>
        <v>Mikołaj</v>
      </c>
      <c r="AX16" s="112" t="str">
        <f t="shared" si="1"/>
        <v>GREY WOLF</v>
      </c>
      <c r="AY16" s="112">
        <f t="shared" si="2"/>
        <v>1978</v>
      </c>
      <c r="AZ16" s="112">
        <f t="shared" si="5"/>
        <v>86.885218724744604</v>
      </c>
      <c r="BB16" s="112">
        <f t="shared" si="6"/>
        <v>1.0441396023108378</v>
      </c>
      <c r="BC16" s="112">
        <f t="shared" si="7"/>
        <v>0.91666666666666663</v>
      </c>
      <c r="BD16" s="112">
        <f t="shared" si="8"/>
        <v>0.96666666666666667</v>
      </c>
      <c r="BE16" s="112">
        <f t="shared" si="9"/>
        <v>0.98274826965614603</v>
      </c>
    </row>
    <row r="17" spans="1:57">
      <c r="A17" s="491">
        <v>15</v>
      </c>
      <c r="B17" s="492">
        <v>15</v>
      </c>
      <c r="C17" s="492"/>
      <c r="D17" s="492">
        <v>1031</v>
      </c>
      <c r="E17" s="493" t="s">
        <v>180</v>
      </c>
      <c r="F17" s="493" t="s">
        <v>141</v>
      </c>
      <c r="G17" s="493" t="s">
        <v>32</v>
      </c>
      <c r="H17" s="492">
        <v>1983</v>
      </c>
      <c r="I17" s="493" t="s">
        <v>3462</v>
      </c>
      <c r="J17" s="493" t="s">
        <v>4478</v>
      </c>
      <c r="K17" s="494">
        <v>58</v>
      </c>
      <c r="L17" s="492">
        <v>22</v>
      </c>
      <c r="M17" s="495">
        <v>58</v>
      </c>
      <c r="N17" s="496">
        <v>0.55861111111111106</v>
      </c>
      <c r="O17" s="495">
        <v>0</v>
      </c>
      <c r="P17" s="497"/>
      <c r="Q17" s="497">
        <v>0.38472222222222219</v>
      </c>
      <c r="R17" s="497">
        <v>0.28680555555555554</v>
      </c>
      <c r="S17" s="497">
        <v>0.4069444444444445</v>
      </c>
      <c r="T17" s="497">
        <v>0.56111111111111112</v>
      </c>
      <c r="U17" s="497">
        <v>0.34583333333333338</v>
      </c>
      <c r="V17" s="497">
        <v>0.43333333333333335</v>
      </c>
      <c r="W17" s="497">
        <v>0.53194444444444444</v>
      </c>
      <c r="X17" s="497">
        <v>0.3659722222222222</v>
      </c>
      <c r="Y17" s="497">
        <v>0.48749999999999999</v>
      </c>
      <c r="Z17" s="497">
        <v>0.30277777777777776</v>
      </c>
      <c r="AA17" s="497">
        <v>0.4548611111111111</v>
      </c>
      <c r="AB17" s="497">
        <v>0.57108796296296294</v>
      </c>
      <c r="AC17" s="496">
        <v>0.30025462962962962</v>
      </c>
      <c r="AD17" s="497"/>
      <c r="AE17" s="497">
        <v>0.81458333333333333</v>
      </c>
      <c r="AF17" s="497">
        <v>0.60972222222222217</v>
      </c>
      <c r="AG17" s="497">
        <v>0.65416666666666667</v>
      </c>
      <c r="AH17" s="497">
        <v>0.76250000000000007</v>
      </c>
      <c r="AI17" s="497">
        <v>0.58472222222222225</v>
      </c>
      <c r="AJ17" s="497">
        <v>0.69097222222222221</v>
      </c>
      <c r="AK17" s="497">
        <v>0.6694444444444444</v>
      </c>
      <c r="AL17" s="497">
        <v>0.70763888888888893</v>
      </c>
      <c r="AM17" s="497">
        <v>0.74236111111111114</v>
      </c>
      <c r="AN17" s="497">
        <v>0.7895833333333333</v>
      </c>
      <c r="AO17" s="497">
        <v>0.63680555555555551</v>
      </c>
      <c r="AP17" s="496">
        <v>0.82944444444444443</v>
      </c>
      <c r="AQ17" s="496">
        <v>0.25835648148148149</v>
      </c>
      <c r="AR17" s="498"/>
      <c r="AT17" s="112">
        <f>VLOOKUP(AU17,id!$A:$C,3,0)</f>
        <v>57</v>
      </c>
      <c r="AU17" s="112" t="str">
        <f t="shared" si="0"/>
        <v>SzumańskiJakub1983</v>
      </c>
      <c r="AV17" s="112" t="str">
        <f t="shared" si="3"/>
        <v>Szumański</v>
      </c>
      <c r="AW17" s="112" t="str">
        <f t="shared" si="4"/>
        <v>Jakub</v>
      </c>
      <c r="AX17" s="112" t="str">
        <f t="shared" si="1"/>
        <v>Po trupach do celu</v>
      </c>
      <c r="AY17" s="112">
        <f t="shared" si="2"/>
        <v>1983</v>
      </c>
      <c r="AZ17" s="112">
        <f t="shared" si="5"/>
        <v>83.200193804937882</v>
      </c>
      <c r="BB17" s="112">
        <f t="shared" si="6"/>
        <v>0.95758743576993222</v>
      </c>
      <c r="BC17" s="112">
        <f t="shared" si="7"/>
        <v>1</v>
      </c>
      <c r="BD17" s="112">
        <f t="shared" si="8"/>
        <v>1</v>
      </c>
      <c r="BE17" s="112">
        <f t="shared" si="9"/>
        <v>1</v>
      </c>
    </row>
    <row r="18" spans="1:57">
      <c r="A18" s="499">
        <v>16</v>
      </c>
      <c r="B18" s="500">
        <v>16</v>
      </c>
      <c r="C18" s="500"/>
      <c r="D18" s="500">
        <v>1102</v>
      </c>
      <c r="E18" s="501" t="s">
        <v>990</v>
      </c>
      <c r="F18" s="501" t="s">
        <v>49</v>
      </c>
      <c r="G18" s="501" t="s">
        <v>32</v>
      </c>
      <c r="H18" s="500">
        <v>1979</v>
      </c>
      <c r="I18" s="501" t="s">
        <v>253</v>
      </c>
      <c r="J18" s="501" t="s">
        <v>4835</v>
      </c>
      <c r="K18" s="502">
        <v>56</v>
      </c>
      <c r="L18" s="500">
        <v>20</v>
      </c>
      <c r="M18" s="503">
        <v>56</v>
      </c>
      <c r="N18" s="504">
        <v>0.57021990740740736</v>
      </c>
      <c r="O18" s="503">
        <v>0</v>
      </c>
      <c r="P18" s="505"/>
      <c r="Q18" s="505">
        <v>0.46597222222222223</v>
      </c>
      <c r="R18" s="505">
        <v>0.57500000000000007</v>
      </c>
      <c r="S18" s="505">
        <v>0.42569444444444443</v>
      </c>
      <c r="T18" s="505">
        <v>0.59791666666666665</v>
      </c>
      <c r="U18" s="505">
        <v>0.51874999999999993</v>
      </c>
      <c r="V18" s="505">
        <v>0.40138888888888885</v>
      </c>
      <c r="W18" s="505">
        <v>0.3</v>
      </c>
      <c r="X18" s="505">
        <v>0.48472222222222222</v>
      </c>
      <c r="Y18" s="505">
        <v>0.35138888888888892</v>
      </c>
      <c r="Z18" s="505">
        <v>0.54583333333333328</v>
      </c>
      <c r="AA18" s="505">
        <v>0.37916666666666665</v>
      </c>
      <c r="AB18" s="505">
        <v>0.60603009259259266</v>
      </c>
      <c r="AC18" s="504">
        <v>0.33519675925925929</v>
      </c>
      <c r="AD18" s="505"/>
      <c r="AE18" s="505"/>
      <c r="AF18" s="505"/>
      <c r="AG18" s="505">
        <v>0.79583333333333339</v>
      </c>
      <c r="AH18" s="505">
        <v>0.66736111111111107</v>
      </c>
      <c r="AI18" s="505">
        <v>0.82777777777777783</v>
      </c>
      <c r="AJ18" s="505">
        <v>0.73263888888888884</v>
      </c>
      <c r="AK18" s="505">
        <v>0.81041666666666667</v>
      </c>
      <c r="AL18" s="505">
        <v>0.71180555555555547</v>
      </c>
      <c r="AM18" s="505">
        <v>0.69027777777777777</v>
      </c>
      <c r="AN18" s="505">
        <v>0.63750000000000007</v>
      </c>
      <c r="AO18" s="505">
        <v>0.77500000000000002</v>
      </c>
      <c r="AP18" s="504">
        <v>0.84105324074074073</v>
      </c>
      <c r="AQ18" s="504">
        <v>0.23502314814814815</v>
      </c>
      <c r="AR18" s="506"/>
      <c r="AT18" s="112">
        <f>VLOOKUP(AU18,id!$A:$C,3,0)</f>
        <v>20</v>
      </c>
      <c r="AU18" s="112" t="str">
        <f t="shared" si="0"/>
        <v>BelicaRobert1979</v>
      </c>
      <c r="AV18" s="112" t="str">
        <f t="shared" si="3"/>
        <v>Belica</v>
      </c>
      <c r="AW18" s="112" t="str">
        <f t="shared" si="4"/>
        <v>Robert</v>
      </c>
      <c r="AX18" s="112" t="str">
        <f t="shared" si="1"/>
        <v>T-Mobile Sport Team</v>
      </c>
      <c r="AY18" s="112">
        <f t="shared" si="2"/>
        <v>1979</v>
      </c>
      <c r="AZ18" s="112">
        <f t="shared" si="5"/>
        <v>80.33122160476762</v>
      </c>
      <c r="BB18" s="112">
        <f t="shared" si="6"/>
        <v>0.97964154505043943</v>
      </c>
      <c r="BC18" s="112">
        <f t="shared" si="7"/>
        <v>0.90909090909090906</v>
      </c>
      <c r="BD18" s="112">
        <f t="shared" si="8"/>
        <v>0.96551724137931039</v>
      </c>
      <c r="BE18" s="112">
        <f t="shared" si="9"/>
        <v>0.98111849572626431</v>
      </c>
    </row>
    <row r="19" spans="1:57">
      <c r="A19" s="491">
        <v>17</v>
      </c>
      <c r="B19" s="492">
        <v>17</v>
      </c>
      <c r="C19" s="492"/>
      <c r="D19" s="492">
        <v>1084</v>
      </c>
      <c r="E19" s="493" t="s">
        <v>1528</v>
      </c>
      <c r="F19" s="493" t="s">
        <v>26</v>
      </c>
      <c r="G19" s="493" t="s">
        <v>32</v>
      </c>
      <c r="H19" s="492">
        <v>1966</v>
      </c>
      <c r="I19" s="493" t="s">
        <v>3563</v>
      </c>
      <c r="J19" s="493" t="s">
        <v>1527</v>
      </c>
      <c r="K19" s="494">
        <v>55</v>
      </c>
      <c r="L19" s="492">
        <v>21</v>
      </c>
      <c r="M19" s="495">
        <v>55</v>
      </c>
      <c r="N19" s="496">
        <v>0.57238425925925929</v>
      </c>
      <c r="O19" s="495">
        <v>0</v>
      </c>
      <c r="P19" s="497">
        <v>0.52222222222222225</v>
      </c>
      <c r="Q19" s="497">
        <v>0.375</v>
      </c>
      <c r="R19" s="497">
        <v>0.30069444444444443</v>
      </c>
      <c r="S19" s="497">
        <v>0.40138888888888885</v>
      </c>
      <c r="T19" s="497">
        <v>0.28055555555555556</v>
      </c>
      <c r="U19" s="497">
        <v>0.33680555555555558</v>
      </c>
      <c r="V19" s="497">
        <v>0.44930555555555557</v>
      </c>
      <c r="W19" s="497">
        <v>0.56805555555555554</v>
      </c>
      <c r="X19" s="497">
        <v>0.3576388888888889</v>
      </c>
      <c r="Y19" s="497">
        <v>0.4993055555555555</v>
      </c>
      <c r="Z19" s="497">
        <v>0.31597222222222221</v>
      </c>
      <c r="AA19" s="497">
        <v>0.47291666666666665</v>
      </c>
      <c r="AB19" s="497">
        <v>0.58567129629629633</v>
      </c>
      <c r="AC19" s="496">
        <v>0.31483796296296296</v>
      </c>
      <c r="AD19" s="497"/>
      <c r="AE19" s="497">
        <v>0.61041666666666672</v>
      </c>
      <c r="AF19" s="497"/>
      <c r="AG19" s="497">
        <v>0.80902777777777779</v>
      </c>
      <c r="AH19" s="497">
        <v>0.67152777777777783</v>
      </c>
      <c r="AI19" s="497">
        <v>0.82986111111111116</v>
      </c>
      <c r="AJ19" s="497">
        <v>0.7368055555555556</v>
      </c>
      <c r="AK19" s="497"/>
      <c r="AL19" s="497">
        <v>0.72083333333333333</v>
      </c>
      <c r="AM19" s="497">
        <v>0.70416666666666661</v>
      </c>
      <c r="AN19" s="497">
        <v>0.63680555555555551</v>
      </c>
      <c r="AO19" s="497">
        <v>0.78749999999999998</v>
      </c>
      <c r="AP19" s="496">
        <v>0.84321759259259255</v>
      </c>
      <c r="AQ19" s="496">
        <v>0.25754629629629627</v>
      </c>
      <c r="AR19" s="498"/>
      <c r="AT19" s="112">
        <f>VLOOKUP(AU19,id!$A:$C,3,0)</f>
        <v>56</v>
      </c>
      <c r="AU19" s="112" t="str">
        <f t="shared" si="0"/>
        <v>BuchajewiczAndrzej1966</v>
      </c>
      <c r="AV19" s="112" t="str">
        <f t="shared" si="3"/>
        <v>Buchajewicz</v>
      </c>
      <c r="AW19" s="112" t="str">
        <f t="shared" si="4"/>
        <v>Andrzej</v>
      </c>
      <c r="AX19" s="112" t="str">
        <f t="shared" si="1"/>
        <v>MCkwadrat</v>
      </c>
      <c r="AY19" s="112">
        <f t="shared" si="2"/>
        <v>1966</v>
      </c>
      <c r="AZ19" s="112">
        <f t="shared" si="5"/>
        <v>78.896735504682482</v>
      </c>
      <c r="BB19" s="112">
        <f t="shared" si="6"/>
        <v>0.99621870829457659</v>
      </c>
      <c r="BC19" s="112">
        <f t="shared" si="7"/>
        <v>1.05</v>
      </c>
      <c r="BD19" s="112">
        <f t="shared" si="8"/>
        <v>0.9821428571428571</v>
      </c>
      <c r="BE19" s="112">
        <f t="shared" si="9"/>
        <v>1.0098057976734853</v>
      </c>
    </row>
    <row r="20" spans="1:57">
      <c r="A20" s="499">
        <v>18</v>
      </c>
      <c r="B20" s="500">
        <v>18</v>
      </c>
      <c r="C20" s="500"/>
      <c r="D20" s="500">
        <v>1002</v>
      </c>
      <c r="E20" s="501" t="s">
        <v>395</v>
      </c>
      <c r="F20" s="501" t="s">
        <v>394</v>
      </c>
      <c r="G20" s="501" t="s">
        <v>32</v>
      </c>
      <c r="H20" s="500">
        <v>1971</v>
      </c>
      <c r="I20" s="501" t="s">
        <v>3550</v>
      </c>
      <c r="J20" s="501" t="s">
        <v>3560</v>
      </c>
      <c r="K20" s="502">
        <v>54</v>
      </c>
      <c r="L20" s="500">
        <v>21</v>
      </c>
      <c r="M20" s="503">
        <v>54</v>
      </c>
      <c r="N20" s="504">
        <v>0.54140046296296296</v>
      </c>
      <c r="O20" s="503">
        <v>0</v>
      </c>
      <c r="P20" s="505">
        <v>0.5</v>
      </c>
      <c r="Q20" s="505">
        <v>0.38680555555555557</v>
      </c>
      <c r="R20" s="505">
        <v>0.30416666666666664</v>
      </c>
      <c r="S20" s="505">
        <v>0.40972222222222227</v>
      </c>
      <c r="T20" s="505">
        <v>0.28541666666666665</v>
      </c>
      <c r="U20" s="505">
        <v>0.35138888888888892</v>
      </c>
      <c r="V20" s="505">
        <v>0.43333333333333335</v>
      </c>
      <c r="W20" s="505">
        <v>0.5493055555555556</v>
      </c>
      <c r="X20" s="505">
        <v>0.37013888888888885</v>
      </c>
      <c r="Y20" s="505">
        <v>0.47986111111111113</v>
      </c>
      <c r="Z20" s="505">
        <v>0.32916666666666666</v>
      </c>
      <c r="AA20" s="505">
        <v>0.45416666666666666</v>
      </c>
      <c r="AB20" s="505">
        <v>0.56791666666666674</v>
      </c>
      <c r="AC20" s="504">
        <v>0.29708333333333331</v>
      </c>
      <c r="AD20" s="505"/>
      <c r="AE20" s="505">
        <v>0.59583333333333333</v>
      </c>
      <c r="AF20" s="505"/>
      <c r="AG20" s="505">
        <v>0.7631944444444444</v>
      </c>
      <c r="AH20" s="505">
        <v>0.66597222222222219</v>
      </c>
      <c r="AI20" s="505">
        <v>0.80138888888888893</v>
      </c>
      <c r="AJ20" s="505">
        <v>0.72638888888888886</v>
      </c>
      <c r="AK20" s="505">
        <v>0.78402777777777777</v>
      </c>
      <c r="AL20" s="505">
        <v>0.7104166666666667</v>
      </c>
      <c r="AM20" s="505">
        <v>0.68888888888888899</v>
      </c>
      <c r="AN20" s="505">
        <v>0.63888888888888895</v>
      </c>
      <c r="AO20" s="505"/>
      <c r="AP20" s="504">
        <v>0.81223379629629633</v>
      </c>
      <c r="AQ20" s="504">
        <v>0.24431712962962962</v>
      </c>
      <c r="AR20" s="506"/>
      <c r="AT20" s="112">
        <f>VLOOKUP(AU20,id!$A:$C,3,0)</f>
        <v>105</v>
      </c>
      <c r="AU20" s="112" t="str">
        <f t="shared" si="0"/>
        <v>BagińskiOlgierd1971</v>
      </c>
      <c r="AV20" s="112" t="str">
        <f t="shared" si="3"/>
        <v>Bagiński</v>
      </c>
      <c r="AW20" s="112" t="str">
        <f t="shared" si="4"/>
        <v>Olgierd</v>
      </c>
      <c r="AX20" s="112" t="str">
        <f t="shared" si="1"/>
        <v>NORDA Active Team</v>
      </c>
      <c r="AY20" s="112">
        <f t="shared" si="2"/>
        <v>1971</v>
      </c>
      <c r="AZ20" s="112">
        <f t="shared" si="5"/>
        <v>77.462249404597344</v>
      </c>
      <c r="BB20" s="112">
        <f t="shared" si="6"/>
        <v>1.0572289800543002</v>
      </c>
      <c r="BC20" s="112">
        <f t="shared" si="7"/>
        <v>1</v>
      </c>
      <c r="BD20" s="112">
        <f t="shared" si="8"/>
        <v>0.98181818181818181</v>
      </c>
      <c r="BE20" s="112">
        <f t="shared" si="9"/>
        <v>1</v>
      </c>
    </row>
    <row r="21" spans="1:57">
      <c r="A21" s="491">
        <v>19</v>
      </c>
      <c r="B21" s="492">
        <v>19</v>
      </c>
      <c r="C21" s="492"/>
      <c r="D21" s="492">
        <v>1088</v>
      </c>
      <c r="E21" s="493" t="s">
        <v>3553</v>
      </c>
      <c r="F21" s="493" t="s">
        <v>3552</v>
      </c>
      <c r="G21" s="493" t="s">
        <v>32</v>
      </c>
      <c r="H21" s="492">
        <v>1977</v>
      </c>
      <c r="I21" s="493" t="s">
        <v>3554</v>
      </c>
      <c r="J21" s="493" t="s">
        <v>369</v>
      </c>
      <c r="K21" s="494">
        <v>52</v>
      </c>
      <c r="L21" s="492">
        <v>21</v>
      </c>
      <c r="M21" s="495">
        <v>52</v>
      </c>
      <c r="N21" s="496">
        <v>0.5615162037037037</v>
      </c>
      <c r="O21" s="495">
        <v>0</v>
      </c>
      <c r="P21" s="497">
        <v>0.53333333333333333</v>
      </c>
      <c r="Q21" s="497">
        <v>0.41388888888888892</v>
      </c>
      <c r="R21" s="497">
        <v>0.31666666666666665</v>
      </c>
      <c r="S21" s="497">
        <v>0.4381944444444445</v>
      </c>
      <c r="T21" s="497">
        <v>0.28402777777777777</v>
      </c>
      <c r="U21" s="497">
        <v>0.3756944444444445</v>
      </c>
      <c r="V21" s="497">
        <v>0.46180555555555558</v>
      </c>
      <c r="W21" s="497">
        <v>0.57500000000000007</v>
      </c>
      <c r="X21" s="497">
        <v>0.39583333333333331</v>
      </c>
      <c r="Y21" s="497">
        <v>0.51111111111111118</v>
      </c>
      <c r="Z21" s="497">
        <v>0.3354166666666667</v>
      </c>
      <c r="AA21" s="497">
        <v>0.47986111111111113</v>
      </c>
      <c r="AB21" s="497">
        <v>0.59219907407407402</v>
      </c>
      <c r="AC21" s="496">
        <v>0.3213657407407407</v>
      </c>
      <c r="AD21" s="497">
        <v>0.76736111111111116</v>
      </c>
      <c r="AE21" s="497">
        <v>0.61527777777777781</v>
      </c>
      <c r="AF21" s="497"/>
      <c r="AG21" s="497">
        <v>0.8041666666666667</v>
      </c>
      <c r="AH21" s="497">
        <v>0.6875</v>
      </c>
      <c r="AI21" s="497">
        <v>0.8222222222222223</v>
      </c>
      <c r="AJ21" s="497">
        <v>0.75138888888888899</v>
      </c>
      <c r="AK21" s="497"/>
      <c r="AL21" s="497">
        <v>0.73541666666666661</v>
      </c>
      <c r="AM21" s="497">
        <v>0.71527777777777779</v>
      </c>
      <c r="AN21" s="497">
        <v>0.64861111111111114</v>
      </c>
      <c r="AO21" s="497"/>
      <c r="AP21" s="496">
        <v>0.83234953703703696</v>
      </c>
      <c r="AQ21" s="496">
        <v>0.24015046296296297</v>
      </c>
      <c r="AR21" s="498"/>
      <c r="AT21" s="112">
        <f>VLOOKUP(AU21,id!$A:$C,3,0)</f>
        <v>271</v>
      </c>
      <c r="AU21" s="112" t="str">
        <f t="shared" si="0"/>
        <v>KaiserErnest1977</v>
      </c>
      <c r="AV21" s="112" t="str">
        <f t="shared" si="3"/>
        <v>Kaiser</v>
      </c>
      <c r="AW21" s="112" t="str">
        <f t="shared" si="4"/>
        <v>Ernest</v>
      </c>
      <c r="AX21" s="112" t="str">
        <f t="shared" si="1"/>
        <v>MTB4FUN</v>
      </c>
      <c r="AY21" s="112">
        <f t="shared" si="2"/>
        <v>1977</v>
      </c>
      <c r="AZ21" s="112">
        <f t="shared" si="5"/>
        <v>74.593277204427068</v>
      </c>
      <c r="BB21" s="112">
        <f t="shared" si="6"/>
        <v>0.9641760280325673</v>
      </c>
      <c r="BC21" s="112">
        <f t="shared" si="7"/>
        <v>1</v>
      </c>
      <c r="BD21" s="112">
        <f t="shared" si="8"/>
        <v>0.96296296296296291</v>
      </c>
      <c r="BE21" s="112">
        <f t="shared" si="9"/>
        <v>1</v>
      </c>
    </row>
    <row r="22" spans="1:57">
      <c r="A22" s="499">
        <v>20</v>
      </c>
      <c r="B22" s="500">
        <v>20</v>
      </c>
      <c r="C22" s="500"/>
      <c r="D22" s="500">
        <v>1100</v>
      </c>
      <c r="E22" s="501" t="s">
        <v>4791</v>
      </c>
      <c r="F22" s="501" t="s">
        <v>48</v>
      </c>
      <c r="G22" s="501" t="s">
        <v>32</v>
      </c>
      <c r="H22" s="500">
        <v>1983</v>
      </c>
      <c r="I22" s="501" t="s">
        <v>4792</v>
      </c>
      <c r="J22" s="501" t="s">
        <v>4793</v>
      </c>
      <c r="K22" s="502">
        <v>52</v>
      </c>
      <c r="L22" s="500">
        <v>21</v>
      </c>
      <c r="M22" s="503">
        <v>52</v>
      </c>
      <c r="N22" s="504">
        <v>0.56155092592592593</v>
      </c>
      <c r="O22" s="503">
        <v>0</v>
      </c>
      <c r="P22" s="505">
        <v>0.53333333333333333</v>
      </c>
      <c r="Q22" s="505">
        <v>0.41388888888888892</v>
      </c>
      <c r="R22" s="505">
        <v>0.31666666666666665</v>
      </c>
      <c r="S22" s="505">
        <v>0.4381944444444445</v>
      </c>
      <c r="T22" s="505">
        <v>0.28402777777777777</v>
      </c>
      <c r="U22" s="505">
        <v>0.3756944444444445</v>
      </c>
      <c r="V22" s="505">
        <v>0.46111111111111108</v>
      </c>
      <c r="W22" s="505">
        <v>0.57500000000000007</v>
      </c>
      <c r="X22" s="505">
        <v>0.39583333333333331</v>
      </c>
      <c r="Y22" s="505">
        <v>0.51041666666666663</v>
      </c>
      <c r="Z22" s="505">
        <v>0.3354166666666667</v>
      </c>
      <c r="AA22" s="505">
        <v>0.47986111111111113</v>
      </c>
      <c r="AB22" s="505">
        <v>0.59217592592592594</v>
      </c>
      <c r="AC22" s="504">
        <v>0.32134259259259262</v>
      </c>
      <c r="AD22" s="505">
        <v>0.76736111111111116</v>
      </c>
      <c r="AE22" s="505">
        <v>0.61458333333333337</v>
      </c>
      <c r="AF22" s="505"/>
      <c r="AG22" s="505">
        <v>0.80347222222222225</v>
      </c>
      <c r="AH22" s="505">
        <v>0.6875</v>
      </c>
      <c r="AI22" s="505">
        <v>0.82013888888888886</v>
      </c>
      <c r="AJ22" s="505">
        <v>0.75138888888888899</v>
      </c>
      <c r="AK22" s="505"/>
      <c r="AL22" s="505">
        <v>0.73402777777777783</v>
      </c>
      <c r="AM22" s="505">
        <v>0.71527777777777779</v>
      </c>
      <c r="AN22" s="505">
        <v>0.64861111111111114</v>
      </c>
      <c r="AO22" s="505"/>
      <c r="AP22" s="504">
        <v>0.8323842592592593</v>
      </c>
      <c r="AQ22" s="504">
        <v>0.24020833333333333</v>
      </c>
      <c r="AR22" s="506"/>
      <c r="AT22" s="112">
        <f>VLOOKUP(AU22,id!$A:$C,3,0)</f>
        <v>272</v>
      </c>
      <c r="AU22" s="112" t="str">
        <f t="shared" si="0"/>
        <v>ŁukawskiTomasz1983</v>
      </c>
      <c r="AV22" s="112" t="str">
        <f t="shared" si="3"/>
        <v>Łukawski</v>
      </c>
      <c r="AW22" s="112" t="str">
        <f t="shared" si="4"/>
        <v>Tomasz</v>
      </c>
      <c r="AX22" s="112" t="str">
        <f t="shared" si="1"/>
        <v>Rzeźnik</v>
      </c>
      <c r="AY22" s="112">
        <f t="shared" si="2"/>
        <v>1983</v>
      </c>
      <c r="AZ22" s="112">
        <f t="shared" si="5"/>
        <v>74.588664899063829</v>
      </c>
      <c r="BB22" s="112">
        <f t="shared" si="6"/>
        <v>0.99993816727812357</v>
      </c>
      <c r="BC22" s="112">
        <f t="shared" si="7"/>
        <v>1</v>
      </c>
      <c r="BD22" s="112">
        <f t="shared" si="8"/>
        <v>1</v>
      </c>
      <c r="BE22" s="112">
        <f t="shared" si="9"/>
        <v>1</v>
      </c>
    </row>
    <row r="23" spans="1:57">
      <c r="A23" s="491">
        <v>21</v>
      </c>
      <c r="B23" s="492">
        <v>21</v>
      </c>
      <c r="C23" s="492"/>
      <c r="D23" s="492">
        <v>1039</v>
      </c>
      <c r="E23" s="493" t="s">
        <v>85</v>
      </c>
      <c r="F23" s="493" t="s">
        <v>48</v>
      </c>
      <c r="G23" s="493" t="s">
        <v>32</v>
      </c>
      <c r="H23" s="492">
        <v>1982</v>
      </c>
      <c r="I23" s="493" t="s">
        <v>253</v>
      </c>
      <c r="J23" s="493" t="s">
        <v>185</v>
      </c>
      <c r="K23" s="494">
        <v>52</v>
      </c>
      <c r="L23" s="492">
        <v>20</v>
      </c>
      <c r="M23" s="495">
        <v>52</v>
      </c>
      <c r="N23" s="496">
        <v>0.57729166666666665</v>
      </c>
      <c r="O23" s="495">
        <v>0</v>
      </c>
      <c r="P23" s="497">
        <v>0.37847222222222227</v>
      </c>
      <c r="Q23" s="497">
        <v>0.49791666666666662</v>
      </c>
      <c r="R23" s="497">
        <v>0.59513888888888888</v>
      </c>
      <c r="S23" s="497">
        <v>0.46736111111111112</v>
      </c>
      <c r="T23" s="497">
        <v>0.32083333333333336</v>
      </c>
      <c r="U23" s="497">
        <v>0.54722222222222217</v>
      </c>
      <c r="V23" s="497">
        <v>0.43888888888888888</v>
      </c>
      <c r="W23" s="497">
        <v>0.29791666666666666</v>
      </c>
      <c r="X23" s="497">
        <v>0.51874999999999993</v>
      </c>
      <c r="Y23" s="497">
        <v>0.35555555555555557</v>
      </c>
      <c r="Z23" s="497">
        <v>0.5708333333333333</v>
      </c>
      <c r="AA23" s="497">
        <v>0.41597222222222219</v>
      </c>
      <c r="AB23" s="497">
        <v>0.61545138888888895</v>
      </c>
      <c r="AC23" s="496">
        <v>0.34461805555555558</v>
      </c>
      <c r="AD23" s="497"/>
      <c r="AE23" s="497">
        <v>0.64097222222222217</v>
      </c>
      <c r="AF23" s="497"/>
      <c r="AG23" s="497">
        <v>0.80486111111111114</v>
      </c>
      <c r="AH23" s="497">
        <v>0.71180555555555547</v>
      </c>
      <c r="AI23" s="497"/>
      <c r="AJ23" s="497">
        <v>0.77222222222222225</v>
      </c>
      <c r="AK23" s="497">
        <v>0.82916666666666661</v>
      </c>
      <c r="AL23" s="497">
        <v>0.75416666666666676</v>
      </c>
      <c r="AM23" s="497">
        <v>0.7402777777777777</v>
      </c>
      <c r="AN23" s="497">
        <v>0.67291666666666661</v>
      </c>
      <c r="AO23" s="497"/>
      <c r="AP23" s="496">
        <v>0.84812500000000002</v>
      </c>
      <c r="AQ23" s="496">
        <v>0.23267361111111109</v>
      </c>
      <c r="AR23" s="498"/>
      <c r="AT23" s="112">
        <f>VLOOKUP(AU23,id!$A:$C,3,0)</f>
        <v>122</v>
      </c>
      <c r="AU23" s="112" t="str">
        <f t="shared" si="0"/>
        <v>StefańskiTomasz1982</v>
      </c>
      <c r="AV23" s="112" t="str">
        <f t="shared" si="3"/>
        <v>Stefański</v>
      </c>
      <c r="AW23" s="112" t="str">
        <f t="shared" si="4"/>
        <v>Tomasz</v>
      </c>
      <c r="AX23" s="112" t="str">
        <f t="shared" si="1"/>
        <v>Welocypedy</v>
      </c>
      <c r="AY23" s="112">
        <f t="shared" si="2"/>
        <v>1982</v>
      </c>
      <c r="AZ23" s="112">
        <f t="shared" si="5"/>
        <v>73.864365872042285</v>
      </c>
      <c r="BB23" s="112">
        <f t="shared" si="6"/>
        <v>0.97273346966598506</v>
      </c>
      <c r="BC23" s="112">
        <f t="shared" si="7"/>
        <v>0.95238095238095233</v>
      </c>
      <c r="BD23" s="112">
        <f t="shared" si="8"/>
        <v>1</v>
      </c>
      <c r="BE23" s="112">
        <f t="shared" si="9"/>
        <v>0.99028942228686234</v>
      </c>
    </row>
    <row r="24" spans="1:57">
      <c r="A24" s="499">
        <v>22</v>
      </c>
      <c r="B24" s="500">
        <v>22</v>
      </c>
      <c r="C24" s="500"/>
      <c r="D24" s="500">
        <v>1036</v>
      </c>
      <c r="E24" s="501" t="s">
        <v>304</v>
      </c>
      <c r="F24" s="501" t="s">
        <v>59</v>
      </c>
      <c r="G24" s="501" t="s">
        <v>32</v>
      </c>
      <c r="H24" s="500">
        <v>1977</v>
      </c>
      <c r="I24" s="501" t="s">
        <v>3462</v>
      </c>
      <c r="J24" s="501" t="s">
        <v>305</v>
      </c>
      <c r="K24" s="502">
        <v>52</v>
      </c>
      <c r="L24" s="500">
        <v>19</v>
      </c>
      <c r="M24" s="503">
        <v>52</v>
      </c>
      <c r="N24" s="504">
        <v>0.5195833333333334</v>
      </c>
      <c r="O24" s="503">
        <v>0</v>
      </c>
      <c r="P24" s="505"/>
      <c r="Q24" s="505">
        <v>0.37083333333333335</v>
      </c>
      <c r="R24" s="505">
        <v>0.30555555555555552</v>
      </c>
      <c r="S24" s="505">
        <v>0.39305555555555555</v>
      </c>
      <c r="T24" s="505">
        <v>0.56041666666666667</v>
      </c>
      <c r="U24" s="505">
        <v>0.33333333333333331</v>
      </c>
      <c r="V24" s="505">
        <v>0.41736111111111113</v>
      </c>
      <c r="W24" s="505">
        <v>0.53402777777777777</v>
      </c>
      <c r="X24" s="505">
        <v>0.3527777777777778</v>
      </c>
      <c r="Y24" s="505">
        <v>0.4770833333333333</v>
      </c>
      <c r="Z24" s="505">
        <v>0.28958333333333336</v>
      </c>
      <c r="AA24" s="505">
        <v>0.4465277777777778</v>
      </c>
      <c r="AB24" s="505">
        <v>0.57317129629629626</v>
      </c>
      <c r="AC24" s="504">
        <v>0.30233796296296295</v>
      </c>
      <c r="AD24" s="505"/>
      <c r="AE24" s="505"/>
      <c r="AF24" s="505"/>
      <c r="AG24" s="505">
        <v>0.7368055555555556</v>
      </c>
      <c r="AH24" s="505">
        <v>0.63750000000000007</v>
      </c>
      <c r="AI24" s="505">
        <v>0.77638888888888891</v>
      </c>
      <c r="AJ24" s="505">
        <v>0.69236111111111109</v>
      </c>
      <c r="AK24" s="505">
        <v>0.75763888888888886</v>
      </c>
      <c r="AL24" s="505">
        <v>0.6777777777777777</v>
      </c>
      <c r="AM24" s="505">
        <v>0.66249999999999998</v>
      </c>
      <c r="AN24" s="505">
        <v>0.60138888888888886</v>
      </c>
      <c r="AO24" s="505"/>
      <c r="AP24" s="504">
        <v>0.79041666666666666</v>
      </c>
      <c r="AQ24" s="504">
        <v>0.21724537037037037</v>
      </c>
      <c r="AR24" s="506"/>
      <c r="AT24" s="112">
        <f>VLOOKUP(AU24,id!$A:$C,3,0)</f>
        <v>273</v>
      </c>
      <c r="AU24" s="112" t="str">
        <f t="shared" si="0"/>
        <v>NowaczykMichał1977</v>
      </c>
      <c r="AV24" s="112" t="str">
        <f t="shared" si="3"/>
        <v>Nowaczyk</v>
      </c>
      <c r="AW24" s="112" t="str">
        <f t="shared" si="4"/>
        <v>Michał</v>
      </c>
      <c r="AX24" s="112" t="str">
        <f t="shared" si="1"/>
        <v>We mgle po łydki</v>
      </c>
      <c r="AY24" s="112">
        <f t="shared" si="2"/>
        <v>1977</v>
      </c>
      <c r="AZ24" s="112">
        <f t="shared" si="5"/>
        <v>73.110490028400065</v>
      </c>
      <c r="BB24" s="112">
        <f t="shared" si="6"/>
        <v>1.111066559743384</v>
      </c>
      <c r="BC24" s="112">
        <f t="shared" si="7"/>
        <v>0.95</v>
      </c>
      <c r="BD24" s="112">
        <f t="shared" si="8"/>
        <v>1</v>
      </c>
      <c r="BE24" s="112">
        <f t="shared" si="9"/>
        <v>0.98979378168698851</v>
      </c>
    </row>
    <row r="25" spans="1:57">
      <c r="A25" s="499">
        <v>24</v>
      </c>
      <c r="B25" s="500">
        <v>23</v>
      </c>
      <c r="C25" s="500"/>
      <c r="D25" s="500">
        <v>1065</v>
      </c>
      <c r="E25" s="501" t="s">
        <v>612</v>
      </c>
      <c r="F25" s="501" t="s">
        <v>144</v>
      </c>
      <c r="G25" s="501" t="s">
        <v>32</v>
      </c>
      <c r="H25" s="500">
        <v>1962</v>
      </c>
      <c r="I25" s="501" t="s">
        <v>3558</v>
      </c>
      <c r="J25" s="501" t="s">
        <v>611</v>
      </c>
      <c r="K25" s="502">
        <v>52</v>
      </c>
      <c r="L25" s="500">
        <v>19</v>
      </c>
      <c r="M25" s="503">
        <v>52</v>
      </c>
      <c r="N25" s="504">
        <v>0.56399305555555557</v>
      </c>
      <c r="O25" s="503">
        <v>0</v>
      </c>
      <c r="P25" s="505"/>
      <c r="Q25" s="505">
        <v>0.36527777777777781</v>
      </c>
      <c r="R25" s="505">
        <v>0.39652777777777781</v>
      </c>
      <c r="S25" s="505">
        <v>0.41944444444444445</v>
      </c>
      <c r="T25" s="505">
        <v>0.58263888888888882</v>
      </c>
      <c r="U25" s="505">
        <v>0.3215277777777778</v>
      </c>
      <c r="V25" s="505">
        <v>0.44791666666666669</v>
      </c>
      <c r="W25" s="505">
        <v>0.55625000000000002</v>
      </c>
      <c r="X25" s="505">
        <v>0.34722222222222227</v>
      </c>
      <c r="Y25" s="505">
        <v>0.50486111111111109</v>
      </c>
      <c r="Z25" s="505">
        <v>0.28958333333333336</v>
      </c>
      <c r="AA25" s="505">
        <v>0.47222222222222227</v>
      </c>
      <c r="AB25" s="505">
        <v>0.59067129629629633</v>
      </c>
      <c r="AC25" s="504">
        <v>0.31983796296296296</v>
      </c>
      <c r="AD25" s="505"/>
      <c r="AE25" s="505"/>
      <c r="AF25" s="505"/>
      <c r="AG25" s="505">
        <v>0.78819444444444453</v>
      </c>
      <c r="AH25" s="505">
        <v>0.66875000000000007</v>
      </c>
      <c r="AI25" s="505">
        <v>0.82291666666666663</v>
      </c>
      <c r="AJ25" s="505">
        <v>0.72986111111111107</v>
      </c>
      <c r="AK25" s="505">
        <v>0.80555555555555547</v>
      </c>
      <c r="AL25" s="505">
        <v>0.71319444444444446</v>
      </c>
      <c r="AM25" s="505">
        <v>0.6972222222222223</v>
      </c>
      <c r="AN25" s="505">
        <v>0.62430555555555556</v>
      </c>
      <c r="AO25" s="505"/>
      <c r="AP25" s="504">
        <v>0.83482638888888883</v>
      </c>
      <c r="AQ25" s="504">
        <v>0.2441550925925926</v>
      </c>
      <c r="AR25" s="506"/>
      <c r="AT25" s="112">
        <f>VLOOKUP(AU25,id!$A:$C,3,0)</f>
        <v>62</v>
      </c>
      <c r="AU25" s="112" t="str">
        <f t="shared" si="0"/>
        <v>KorsakDariusz1962</v>
      </c>
      <c r="AV25" s="112" t="str">
        <f t="shared" si="3"/>
        <v>Korsak</v>
      </c>
      <c r="AW25" s="112" t="str">
        <f t="shared" si="4"/>
        <v>Dariusz</v>
      </c>
      <c r="AX25" s="112" t="str">
        <f t="shared" si="1"/>
        <v>Elbląska Strona Rowerowa</v>
      </c>
      <c r="AY25" s="112">
        <f t="shared" si="2"/>
        <v>1962</v>
      </c>
      <c r="AZ25" s="112">
        <f t="shared" ref="AZ25:AZ88" si="10">AZ24*IF(BD25&lt;1,BD25,IF(BE25&lt;1,BE25,IF(BC25&lt;1,BC25,IF(BB25&lt;1,BB25,1))))</f>
        <v>67.353652206179817</v>
      </c>
      <c r="BB25" s="112">
        <f t="shared" ref="BB25:BB88" si="11">N24/N25</f>
        <v>0.92125838822877559</v>
      </c>
      <c r="BC25" s="112">
        <f t="shared" ref="BC25:BC88" si="12">L25/L24</f>
        <v>1</v>
      </c>
      <c r="BD25" s="112">
        <f t="shared" ref="BD25:BD88" si="13">K25/K24</f>
        <v>1</v>
      </c>
      <c r="BE25" s="112">
        <f t="shared" ref="BE25:BE88" si="14">BC25^0.2</f>
        <v>1</v>
      </c>
    </row>
    <row r="26" spans="1:57">
      <c r="A26" s="491">
        <v>25</v>
      </c>
      <c r="B26" s="492">
        <v>24</v>
      </c>
      <c r="C26" s="492"/>
      <c r="D26" s="492">
        <v>1111</v>
      </c>
      <c r="E26" s="493" t="s">
        <v>476</v>
      </c>
      <c r="F26" s="493" t="s">
        <v>48</v>
      </c>
      <c r="G26" s="493" t="s">
        <v>32</v>
      </c>
      <c r="H26" s="492">
        <v>1975</v>
      </c>
      <c r="I26" s="493" t="s">
        <v>3562</v>
      </c>
      <c r="J26" s="493"/>
      <c r="K26" s="494">
        <v>52</v>
      </c>
      <c r="L26" s="492">
        <v>19</v>
      </c>
      <c r="M26" s="495">
        <v>52</v>
      </c>
      <c r="N26" s="496">
        <v>0.56403935185185183</v>
      </c>
      <c r="O26" s="495">
        <v>0</v>
      </c>
      <c r="P26" s="497"/>
      <c r="Q26" s="497">
        <v>0.39444444444444443</v>
      </c>
      <c r="R26" s="497">
        <v>0.31805555555555554</v>
      </c>
      <c r="S26" s="497">
        <v>0.42083333333333334</v>
      </c>
      <c r="T26" s="497">
        <v>0.58263888888888882</v>
      </c>
      <c r="U26" s="497">
        <v>0.3527777777777778</v>
      </c>
      <c r="V26" s="497">
        <v>0.45</v>
      </c>
      <c r="W26" s="497">
        <v>0.55625000000000002</v>
      </c>
      <c r="X26" s="497">
        <v>0.3743055555555555</v>
      </c>
      <c r="Y26" s="497">
        <v>0.50347222222222221</v>
      </c>
      <c r="Z26" s="497">
        <v>0.29722222222222222</v>
      </c>
      <c r="AA26" s="497">
        <v>0.47291666666666665</v>
      </c>
      <c r="AB26" s="497">
        <v>0.59054398148148146</v>
      </c>
      <c r="AC26" s="496">
        <v>0.31971064814814815</v>
      </c>
      <c r="AD26" s="497"/>
      <c r="AE26" s="497"/>
      <c r="AF26" s="497"/>
      <c r="AG26" s="497">
        <v>0.78819444444444453</v>
      </c>
      <c r="AH26" s="497">
        <v>0.66875000000000007</v>
      </c>
      <c r="AI26" s="497">
        <v>0.82291666666666663</v>
      </c>
      <c r="AJ26" s="497">
        <v>0.72986111111111107</v>
      </c>
      <c r="AK26" s="497">
        <v>0.80555555555555547</v>
      </c>
      <c r="AL26" s="497">
        <v>0.71319444444444446</v>
      </c>
      <c r="AM26" s="497">
        <v>0.69166666666666676</v>
      </c>
      <c r="AN26" s="497">
        <v>0.62430555555555556</v>
      </c>
      <c r="AO26" s="497"/>
      <c r="AP26" s="496">
        <v>0.8348726851851852</v>
      </c>
      <c r="AQ26" s="496">
        <v>0.24432870370370371</v>
      </c>
      <c r="AR26" s="498"/>
      <c r="AT26" s="112">
        <f>VLOOKUP(AU26,id!$A:$C,3,0)</f>
        <v>61</v>
      </c>
      <c r="AU26" s="112" t="str">
        <f t="shared" si="0"/>
        <v>LipińskiTomasz1975</v>
      </c>
      <c r="AV26" s="112" t="str">
        <f t="shared" si="3"/>
        <v>Lipiński</v>
      </c>
      <c r="AW26" s="112" t="str">
        <f t="shared" si="4"/>
        <v>Tomasz</v>
      </c>
      <c r="AX26" s="112">
        <f t="shared" si="1"/>
        <v>0</v>
      </c>
      <c r="AY26" s="112">
        <f t="shared" si="2"/>
        <v>1975</v>
      </c>
      <c r="AZ26" s="112">
        <f t="shared" si="10"/>
        <v>67.348123824819666</v>
      </c>
      <c r="BB26" s="112">
        <f t="shared" si="11"/>
        <v>0.99991792009521274</v>
      </c>
      <c r="BC26" s="112">
        <f t="shared" si="12"/>
        <v>1</v>
      </c>
      <c r="BD26" s="112">
        <f t="shared" si="13"/>
        <v>1</v>
      </c>
      <c r="BE26" s="112">
        <f t="shared" si="14"/>
        <v>1</v>
      </c>
    </row>
    <row r="27" spans="1:57">
      <c r="A27" s="499">
        <v>26</v>
      </c>
      <c r="B27" s="500">
        <v>25</v>
      </c>
      <c r="C27" s="500"/>
      <c r="D27" s="500">
        <v>1087</v>
      </c>
      <c r="E27" s="501" t="s">
        <v>1037</v>
      </c>
      <c r="F27" s="501" t="s">
        <v>241</v>
      </c>
      <c r="G27" s="501" t="s">
        <v>32</v>
      </c>
      <c r="H27" s="500">
        <v>1974</v>
      </c>
      <c r="I27" s="501" t="s">
        <v>3559</v>
      </c>
      <c r="J27" s="501" t="s">
        <v>4477</v>
      </c>
      <c r="K27" s="502">
        <v>51</v>
      </c>
      <c r="L27" s="500">
        <v>19</v>
      </c>
      <c r="M27" s="503">
        <v>51</v>
      </c>
      <c r="N27" s="504">
        <v>0.55809027777777775</v>
      </c>
      <c r="O27" s="503">
        <v>0</v>
      </c>
      <c r="P27" s="505">
        <v>0.3430555555555555</v>
      </c>
      <c r="Q27" s="505">
        <v>0.54236111111111118</v>
      </c>
      <c r="R27" s="505">
        <v>0.51180555555555551</v>
      </c>
      <c r="S27" s="505">
        <v>0.46597222222222223</v>
      </c>
      <c r="T27" s="505">
        <v>0.48888888888888887</v>
      </c>
      <c r="U27" s="505">
        <v>0.58819444444444446</v>
      </c>
      <c r="V27" s="505">
        <v>0.4381944444444445</v>
      </c>
      <c r="W27" s="505">
        <v>0.30486111111111108</v>
      </c>
      <c r="X27" s="505">
        <v>0.56180555555555556</v>
      </c>
      <c r="Y27" s="505">
        <v>0.38194444444444442</v>
      </c>
      <c r="Z27" s="505">
        <v>0.61249999999999993</v>
      </c>
      <c r="AA27" s="505">
        <v>0.40763888888888888</v>
      </c>
      <c r="AB27" s="505">
        <v>0.62828703703703703</v>
      </c>
      <c r="AC27" s="504">
        <v>0.35745370370370372</v>
      </c>
      <c r="AD27" s="505"/>
      <c r="AE27" s="505"/>
      <c r="AF27" s="505"/>
      <c r="AG27" s="505"/>
      <c r="AH27" s="505">
        <v>0.71180555555555547</v>
      </c>
      <c r="AI27" s="505">
        <v>0.81874999999999998</v>
      </c>
      <c r="AJ27" s="505">
        <v>0.76874999999999993</v>
      </c>
      <c r="AK27" s="505">
        <v>0.80069444444444438</v>
      </c>
      <c r="AL27" s="505">
        <v>0.75277777777777777</v>
      </c>
      <c r="AM27" s="505">
        <v>0.73888888888888893</v>
      </c>
      <c r="AN27" s="505">
        <v>0.66597222222222219</v>
      </c>
      <c r="AO27" s="505"/>
      <c r="AP27" s="504">
        <v>0.82892361111111112</v>
      </c>
      <c r="AQ27" s="504">
        <v>0.20063657407407409</v>
      </c>
      <c r="AR27" s="506"/>
      <c r="AT27" s="112">
        <f>VLOOKUP(AU27,id!$A:$C,3,0)</f>
        <v>274</v>
      </c>
      <c r="AU27" s="112" t="str">
        <f t="shared" si="0"/>
        <v>TusińskiRadosław1974</v>
      </c>
      <c r="AV27" s="112" t="str">
        <f t="shared" si="3"/>
        <v>Tusiński</v>
      </c>
      <c r="AW27" s="112" t="str">
        <f t="shared" si="4"/>
        <v>Radosław</v>
      </c>
      <c r="AX27" s="112" t="str">
        <f t="shared" si="1"/>
        <v>VELMAR TEAM</v>
      </c>
      <c r="AY27" s="112">
        <f t="shared" si="2"/>
        <v>1974</v>
      </c>
      <c r="AZ27" s="112">
        <f t="shared" si="10"/>
        <v>66.052967597419283</v>
      </c>
      <c r="BB27" s="112">
        <f t="shared" si="11"/>
        <v>1.0106596984591136</v>
      </c>
      <c r="BC27" s="112">
        <f t="shared" si="12"/>
        <v>1</v>
      </c>
      <c r="BD27" s="112">
        <f t="shared" si="13"/>
        <v>0.98076923076923073</v>
      </c>
      <c r="BE27" s="112">
        <f t="shared" si="14"/>
        <v>1</v>
      </c>
    </row>
    <row r="28" spans="1:57">
      <c r="A28" s="491">
        <v>27</v>
      </c>
      <c r="B28" s="492">
        <v>26</v>
      </c>
      <c r="C28" s="492"/>
      <c r="D28" s="492">
        <v>1025</v>
      </c>
      <c r="E28" s="493" t="s">
        <v>4794</v>
      </c>
      <c r="F28" s="493" t="s">
        <v>279</v>
      </c>
      <c r="G28" s="493" t="s">
        <v>32</v>
      </c>
      <c r="H28" s="492">
        <v>1993</v>
      </c>
      <c r="I28" s="493" t="s">
        <v>253</v>
      </c>
      <c r="J28" s="493"/>
      <c r="K28" s="494">
        <v>51</v>
      </c>
      <c r="L28" s="492">
        <v>19</v>
      </c>
      <c r="M28" s="495">
        <v>51</v>
      </c>
      <c r="N28" s="496">
        <v>0.55841435185185184</v>
      </c>
      <c r="O28" s="495">
        <v>0</v>
      </c>
      <c r="P28" s="497">
        <v>0.3430555555555555</v>
      </c>
      <c r="Q28" s="497">
        <v>0.54305555555555551</v>
      </c>
      <c r="R28" s="497">
        <v>0.51180555555555551</v>
      </c>
      <c r="S28" s="497">
        <v>0.46597222222222223</v>
      </c>
      <c r="T28" s="497">
        <v>0.48888888888888887</v>
      </c>
      <c r="U28" s="497">
        <v>0.58819444444444446</v>
      </c>
      <c r="V28" s="497">
        <v>0.4381944444444445</v>
      </c>
      <c r="W28" s="497">
        <v>0.30555555555555552</v>
      </c>
      <c r="X28" s="497">
        <v>0.56180555555555556</v>
      </c>
      <c r="Y28" s="497">
        <v>0.38194444444444442</v>
      </c>
      <c r="Z28" s="497">
        <v>0.61249999999999993</v>
      </c>
      <c r="AA28" s="497">
        <v>0.40763888888888888</v>
      </c>
      <c r="AB28" s="497">
        <v>0.62851851851851859</v>
      </c>
      <c r="AC28" s="496">
        <v>0.35768518518518522</v>
      </c>
      <c r="AD28" s="497"/>
      <c r="AE28" s="497"/>
      <c r="AF28" s="497"/>
      <c r="AG28" s="497"/>
      <c r="AH28" s="497">
        <v>0.71180555555555547</v>
      </c>
      <c r="AI28" s="497">
        <v>0.81874999999999998</v>
      </c>
      <c r="AJ28" s="497">
        <v>0.76874999999999993</v>
      </c>
      <c r="AK28" s="497">
        <v>0.80069444444444438</v>
      </c>
      <c r="AL28" s="497">
        <v>0.75277777777777777</v>
      </c>
      <c r="AM28" s="497">
        <v>0.73888888888888893</v>
      </c>
      <c r="AN28" s="497">
        <v>0.66597222222222219</v>
      </c>
      <c r="AO28" s="497"/>
      <c r="AP28" s="496">
        <v>0.82924768518518521</v>
      </c>
      <c r="AQ28" s="496">
        <v>0.20072916666666665</v>
      </c>
      <c r="AR28" s="498"/>
      <c r="AT28" s="112">
        <f>VLOOKUP(AU28,id!$A:$C,3,0)</f>
        <v>275</v>
      </c>
      <c r="AU28" s="112" t="str">
        <f t="shared" si="0"/>
        <v>TuszyńskiStanisław1993</v>
      </c>
      <c r="AV28" s="112" t="str">
        <f t="shared" si="3"/>
        <v>Tuszyński</v>
      </c>
      <c r="AW28" s="112" t="str">
        <f t="shared" si="4"/>
        <v>Stanisław</v>
      </c>
      <c r="AX28" s="112">
        <f t="shared" si="1"/>
        <v>0</v>
      </c>
      <c r="AY28" s="112">
        <f t="shared" si="2"/>
        <v>1993</v>
      </c>
      <c r="AZ28" s="112">
        <f t="shared" si="10"/>
        <v>66.014633958172752</v>
      </c>
      <c r="BB28" s="112">
        <f t="shared" si="11"/>
        <v>0.99941965303542191</v>
      </c>
      <c r="BC28" s="112">
        <f t="shared" si="12"/>
        <v>1</v>
      </c>
      <c r="BD28" s="112">
        <f t="shared" si="13"/>
        <v>1</v>
      </c>
      <c r="BE28" s="112">
        <f t="shared" si="14"/>
        <v>1</v>
      </c>
    </row>
    <row r="29" spans="1:57">
      <c r="A29" s="499">
        <v>28</v>
      </c>
      <c r="B29" s="500">
        <v>27</v>
      </c>
      <c r="C29" s="500"/>
      <c r="D29" s="500">
        <v>1089</v>
      </c>
      <c r="E29" s="501" t="s">
        <v>4795</v>
      </c>
      <c r="F29" s="501" t="s">
        <v>363</v>
      </c>
      <c r="G29" s="501" t="s">
        <v>32</v>
      </c>
      <c r="H29" s="500">
        <v>1978</v>
      </c>
      <c r="I29" s="501" t="s">
        <v>4796</v>
      </c>
      <c r="J29" s="501" t="s">
        <v>4797</v>
      </c>
      <c r="K29" s="502">
        <v>50</v>
      </c>
      <c r="L29" s="500">
        <v>20</v>
      </c>
      <c r="M29" s="503">
        <v>50</v>
      </c>
      <c r="N29" s="504">
        <v>0.54495370370370366</v>
      </c>
      <c r="O29" s="503">
        <v>0</v>
      </c>
      <c r="P29" s="505">
        <v>0.36180555555555555</v>
      </c>
      <c r="Q29" s="505">
        <v>0.52569444444444446</v>
      </c>
      <c r="R29" s="505">
        <v>0.49444444444444446</v>
      </c>
      <c r="S29" s="505">
        <v>0.4513888888888889</v>
      </c>
      <c r="T29" s="505">
        <v>0.47500000000000003</v>
      </c>
      <c r="U29" s="505">
        <v>0.5625</v>
      </c>
      <c r="V29" s="505">
        <v>0.42083333333333334</v>
      </c>
      <c r="W29" s="505">
        <v>0.29375000000000001</v>
      </c>
      <c r="X29" s="505">
        <v>0.54027777777777775</v>
      </c>
      <c r="Y29" s="505">
        <v>0.33055555555555555</v>
      </c>
      <c r="Z29" s="505">
        <v>0.58124999999999993</v>
      </c>
      <c r="AA29" s="505">
        <v>0.3972222222222222</v>
      </c>
      <c r="AB29" s="505">
        <v>0.59616898148148145</v>
      </c>
      <c r="AC29" s="504">
        <v>0.32533564814814814</v>
      </c>
      <c r="AD29" s="505"/>
      <c r="AE29" s="505">
        <v>0.7993055555555556</v>
      </c>
      <c r="AF29" s="505"/>
      <c r="AG29" s="505">
        <v>0.75555555555555554</v>
      </c>
      <c r="AH29" s="505">
        <v>0.65069444444444446</v>
      </c>
      <c r="AI29" s="505">
        <v>0.77361111111111114</v>
      </c>
      <c r="AJ29" s="505">
        <v>0.7055555555555556</v>
      </c>
      <c r="AK29" s="505">
        <v>0.73749999999999993</v>
      </c>
      <c r="AL29" s="505">
        <v>0.68611111111111101</v>
      </c>
      <c r="AM29" s="505">
        <v>0.67152777777777783</v>
      </c>
      <c r="AN29" s="505"/>
      <c r="AO29" s="505"/>
      <c r="AP29" s="504">
        <v>0.81578703703703714</v>
      </c>
      <c r="AQ29" s="504">
        <v>0.21961805555555555</v>
      </c>
      <c r="AR29" s="506"/>
      <c r="AT29" s="112">
        <f>VLOOKUP(AU29,id!$A:$C,3,0)</f>
        <v>276</v>
      </c>
      <c r="AU29" s="112" t="str">
        <f t="shared" si="0"/>
        <v>RecławArkadiusz1978</v>
      </c>
      <c r="AV29" s="112" t="str">
        <f t="shared" si="3"/>
        <v>Recław</v>
      </c>
      <c r="AW29" s="112" t="str">
        <f t="shared" si="4"/>
        <v>Arkadiusz</v>
      </c>
      <c r="AX29" s="112" t="str">
        <f t="shared" si="1"/>
        <v>pasjavspraca.com</v>
      </c>
      <c r="AY29" s="112">
        <f t="shared" si="2"/>
        <v>1978</v>
      </c>
      <c r="AZ29" s="112">
        <f t="shared" si="10"/>
        <v>64.720229370757593</v>
      </c>
      <c r="BB29" s="112">
        <f t="shared" si="11"/>
        <v>1.0247005352136607</v>
      </c>
      <c r="BC29" s="112">
        <f t="shared" si="12"/>
        <v>1.0526315789473684</v>
      </c>
      <c r="BD29" s="112">
        <f t="shared" si="13"/>
        <v>0.98039215686274506</v>
      </c>
      <c r="BE29" s="112">
        <f t="shared" si="14"/>
        <v>1.0103114593179361</v>
      </c>
    </row>
    <row r="30" spans="1:57">
      <c r="A30" s="491">
        <v>29</v>
      </c>
      <c r="B30" s="492">
        <v>28</v>
      </c>
      <c r="C30" s="492"/>
      <c r="D30" s="492">
        <v>1094</v>
      </c>
      <c r="E30" s="493" t="s">
        <v>4798</v>
      </c>
      <c r="F30" s="493" t="s">
        <v>68</v>
      </c>
      <c r="G30" s="493" t="s">
        <v>32</v>
      </c>
      <c r="H30" s="492">
        <v>1979</v>
      </c>
      <c r="I30" s="493" t="s">
        <v>4799</v>
      </c>
      <c r="J30" s="493" t="s">
        <v>4797</v>
      </c>
      <c r="K30" s="494">
        <v>50</v>
      </c>
      <c r="L30" s="492">
        <v>20</v>
      </c>
      <c r="M30" s="495">
        <v>50</v>
      </c>
      <c r="N30" s="496">
        <v>0.54497685185185185</v>
      </c>
      <c r="O30" s="495">
        <v>0</v>
      </c>
      <c r="P30" s="497">
        <v>0.36249999999999999</v>
      </c>
      <c r="Q30" s="497">
        <v>0.52500000000000002</v>
      </c>
      <c r="R30" s="497">
        <v>0.49444444444444446</v>
      </c>
      <c r="S30" s="497">
        <v>0.45208333333333334</v>
      </c>
      <c r="T30" s="497">
        <v>0.47500000000000003</v>
      </c>
      <c r="U30" s="497">
        <v>0.56180555555555556</v>
      </c>
      <c r="V30" s="497">
        <v>0.41944444444444445</v>
      </c>
      <c r="W30" s="497">
        <v>0.29375000000000001</v>
      </c>
      <c r="X30" s="497">
        <v>0.54027777777777775</v>
      </c>
      <c r="Y30" s="497">
        <v>0.33055555555555555</v>
      </c>
      <c r="Z30" s="497">
        <v>0.58124999999999993</v>
      </c>
      <c r="AA30" s="497">
        <v>0.39652777777777781</v>
      </c>
      <c r="AB30" s="497">
        <v>0.59622685185185187</v>
      </c>
      <c r="AC30" s="496">
        <v>0.32539351851851855</v>
      </c>
      <c r="AD30" s="497"/>
      <c r="AE30" s="497">
        <v>0.79583333333333339</v>
      </c>
      <c r="AF30" s="497"/>
      <c r="AG30" s="497">
        <v>0.75416666666666676</v>
      </c>
      <c r="AH30" s="497">
        <v>0.65069444444444446</v>
      </c>
      <c r="AI30" s="497">
        <v>0.7715277777777777</v>
      </c>
      <c r="AJ30" s="497">
        <v>0.7055555555555556</v>
      </c>
      <c r="AK30" s="497">
        <v>0.73819444444444438</v>
      </c>
      <c r="AL30" s="497">
        <v>0.68611111111111101</v>
      </c>
      <c r="AM30" s="497">
        <v>0.67083333333333339</v>
      </c>
      <c r="AN30" s="497"/>
      <c r="AO30" s="497"/>
      <c r="AP30" s="496">
        <v>0.81581018518518522</v>
      </c>
      <c r="AQ30" s="496">
        <v>0.21958333333333332</v>
      </c>
      <c r="AR30" s="498"/>
      <c r="AT30" s="112">
        <f>VLOOKUP(AU30,id!$A:$C,3,0)</f>
        <v>277</v>
      </c>
      <c r="AU30" s="112" t="str">
        <f t="shared" si="0"/>
        <v>WtulichKonrad1979</v>
      </c>
      <c r="AV30" s="112" t="str">
        <f t="shared" si="3"/>
        <v>Wtulich</v>
      </c>
      <c r="AW30" s="112" t="str">
        <f t="shared" si="4"/>
        <v>Konrad</v>
      </c>
      <c r="AX30" s="112" t="str">
        <f t="shared" si="1"/>
        <v>pasjavspraca.com</v>
      </c>
      <c r="AY30" s="112">
        <f t="shared" si="2"/>
        <v>1979</v>
      </c>
      <c r="AZ30" s="112">
        <f t="shared" si="10"/>
        <v>64.717480348569651</v>
      </c>
      <c r="BB30" s="112">
        <f t="shared" si="11"/>
        <v>0.99995752452958409</v>
      </c>
      <c r="BC30" s="112">
        <f t="shared" si="12"/>
        <v>1</v>
      </c>
      <c r="BD30" s="112">
        <f t="shared" si="13"/>
        <v>1</v>
      </c>
      <c r="BE30" s="112">
        <f t="shared" si="14"/>
        <v>1</v>
      </c>
    </row>
    <row r="31" spans="1:57">
      <c r="A31" s="499">
        <v>30</v>
      </c>
      <c r="B31" s="500">
        <v>29</v>
      </c>
      <c r="C31" s="500"/>
      <c r="D31" s="500">
        <v>1067</v>
      </c>
      <c r="E31" s="501" t="s">
        <v>580</v>
      </c>
      <c r="F31" s="501" t="s">
        <v>63</v>
      </c>
      <c r="G31" s="501" t="s">
        <v>32</v>
      </c>
      <c r="H31" s="500">
        <v>1979</v>
      </c>
      <c r="I31" s="501" t="s">
        <v>3462</v>
      </c>
      <c r="J31" s="501" t="s">
        <v>3463</v>
      </c>
      <c r="K31" s="502">
        <v>50</v>
      </c>
      <c r="L31" s="500">
        <v>18</v>
      </c>
      <c r="M31" s="503">
        <v>50</v>
      </c>
      <c r="N31" s="504">
        <v>0.55857638888888894</v>
      </c>
      <c r="O31" s="503">
        <v>0</v>
      </c>
      <c r="P31" s="505"/>
      <c r="Q31" s="505">
        <v>0.3659722222222222</v>
      </c>
      <c r="R31" s="505">
        <v>0.3979166666666667</v>
      </c>
      <c r="S31" s="505">
        <v>0.41875000000000001</v>
      </c>
      <c r="T31" s="505"/>
      <c r="U31" s="505">
        <v>0.31944444444444448</v>
      </c>
      <c r="V31" s="505">
        <v>0.44722222222222219</v>
      </c>
      <c r="W31" s="505">
        <v>0.55694444444444446</v>
      </c>
      <c r="X31" s="505">
        <v>0.34583333333333338</v>
      </c>
      <c r="Y31" s="505">
        <v>0.50694444444444442</v>
      </c>
      <c r="Z31" s="505">
        <v>0.28819444444444448</v>
      </c>
      <c r="AA31" s="505">
        <v>0.47013888888888888</v>
      </c>
      <c r="AB31" s="505">
        <v>0.57545138888888892</v>
      </c>
      <c r="AC31" s="504">
        <v>0.30461805555555554</v>
      </c>
      <c r="AD31" s="505"/>
      <c r="AE31" s="505"/>
      <c r="AF31" s="505"/>
      <c r="AG31" s="505">
        <v>0.77847222222222223</v>
      </c>
      <c r="AH31" s="505">
        <v>0.66597222222222219</v>
      </c>
      <c r="AI31" s="505">
        <v>0.81944444444444453</v>
      </c>
      <c r="AJ31" s="505">
        <v>0.73333333333333339</v>
      </c>
      <c r="AK31" s="505">
        <v>0.80208333333333337</v>
      </c>
      <c r="AL31" s="505">
        <v>0.71736111111111101</v>
      </c>
      <c r="AM31" s="505">
        <v>0.69513888888888886</v>
      </c>
      <c r="AN31" s="505">
        <v>0.62916666666666665</v>
      </c>
      <c r="AO31" s="505"/>
      <c r="AP31" s="504">
        <v>0.8294097222222222</v>
      </c>
      <c r="AQ31" s="504">
        <v>0.25395833333333334</v>
      </c>
      <c r="AR31" s="506"/>
      <c r="AT31" s="112">
        <f>VLOOKUP(AU31,id!$A:$C,3,0)</f>
        <v>58</v>
      </c>
      <c r="AU31" s="112" t="str">
        <f t="shared" si="0"/>
        <v>BallerstadtŁukasz1979</v>
      </c>
      <c r="AV31" s="112" t="str">
        <f t="shared" si="3"/>
        <v>Ballerstadt</v>
      </c>
      <c r="AW31" s="112" t="str">
        <f t="shared" si="4"/>
        <v>Łukasz</v>
      </c>
      <c r="AX31" s="112" t="str">
        <f t="shared" si="1"/>
        <v>BIKE NOW BEER LATER</v>
      </c>
      <c r="AY31" s="112">
        <f t="shared" si="2"/>
        <v>1979</v>
      </c>
      <c r="AZ31" s="112">
        <f t="shared" si="10"/>
        <v>63.368014899430669</v>
      </c>
      <c r="BB31" s="112">
        <f t="shared" si="11"/>
        <v>0.97565321895526402</v>
      </c>
      <c r="BC31" s="112">
        <f t="shared" si="12"/>
        <v>0.9</v>
      </c>
      <c r="BD31" s="112">
        <f t="shared" si="13"/>
        <v>1</v>
      </c>
      <c r="BE31" s="112">
        <f t="shared" si="14"/>
        <v>0.9791483623609768</v>
      </c>
    </row>
    <row r="32" spans="1:57">
      <c r="A32" s="491">
        <v>31</v>
      </c>
      <c r="B32" s="492">
        <v>30</v>
      </c>
      <c r="C32" s="492"/>
      <c r="D32" s="492">
        <v>1069</v>
      </c>
      <c r="E32" s="493" t="s">
        <v>581</v>
      </c>
      <c r="F32" s="493" t="s">
        <v>151</v>
      </c>
      <c r="G32" s="493" t="s">
        <v>32</v>
      </c>
      <c r="H32" s="492">
        <v>1975</v>
      </c>
      <c r="I32" s="493" t="s">
        <v>3462</v>
      </c>
      <c r="J32" s="493" t="s">
        <v>3463</v>
      </c>
      <c r="K32" s="494">
        <v>50</v>
      </c>
      <c r="L32" s="492">
        <v>18</v>
      </c>
      <c r="M32" s="495">
        <v>50</v>
      </c>
      <c r="N32" s="496">
        <v>0.55863425925925925</v>
      </c>
      <c r="O32" s="495">
        <v>0</v>
      </c>
      <c r="P32" s="497"/>
      <c r="Q32" s="497">
        <v>0.3659722222222222</v>
      </c>
      <c r="R32" s="497">
        <v>0.3979166666666667</v>
      </c>
      <c r="S32" s="497">
        <v>0.41875000000000001</v>
      </c>
      <c r="T32" s="497"/>
      <c r="U32" s="497">
        <v>0.32013888888888892</v>
      </c>
      <c r="V32" s="497">
        <v>0.44791666666666669</v>
      </c>
      <c r="W32" s="497">
        <v>0.55694444444444446</v>
      </c>
      <c r="X32" s="497">
        <v>0.34583333333333338</v>
      </c>
      <c r="Y32" s="497">
        <v>0.50763888888888886</v>
      </c>
      <c r="Z32" s="497">
        <v>0.28819444444444448</v>
      </c>
      <c r="AA32" s="497">
        <v>0.47013888888888888</v>
      </c>
      <c r="AB32" s="497">
        <v>0.57557870370370368</v>
      </c>
      <c r="AC32" s="496">
        <v>0.30474537037037036</v>
      </c>
      <c r="AD32" s="497"/>
      <c r="AE32" s="497"/>
      <c r="AF32" s="497"/>
      <c r="AG32" s="497">
        <v>0.77986111111111101</v>
      </c>
      <c r="AH32" s="497">
        <v>0.66597222222222219</v>
      </c>
      <c r="AI32" s="497">
        <v>0.81874999999999998</v>
      </c>
      <c r="AJ32" s="497">
        <v>0.73263888888888884</v>
      </c>
      <c r="AK32" s="497">
        <v>0.80208333333333337</v>
      </c>
      <c r="AL32" s="497">
        <v>0.71666666666666667</v>
      </c>
      <c r="AM32" s="497">
        <v>0.69652777777777775</v>
      </c>
      <c r="AN32" s="497">
        <v>0.62986111111111109</v>
      </c>
      <c r="AO32" s="497"/>
      <c r="AP32" s="496">
        <v>0.82946759259259262</v>
      </c>
      <c r="AQ32" s="496">
        <v>0.25388888888888889</v>
      </c>
      <c r="AR32" s="498"/>
      <c r="AT32" s="112">
        <f>VLOOKUP(AU32,id!$A:$C,3,0)</f>
        <v>59</v>
      </c>
      <c r="AU32" s="112" t="str">
        <f t="shared" si="0"/>
        <v>BróżWojciech1975</v>
      </c>
      <c r="AV32" s="112" t="str">
        <f t="shared" si="3"/>
        <v>Bróż</v>
      </c>
      <c r="AW32" s="112" t="str">
        <f t="shared" si="4"/>
        <v>Wojciech</v>
      </c>
      <c r="AX32" s="112" t="str">
        <f t="shared" si="1"/>
        <v>BIKE NOW BEER LATER</v>
      </c>
      <c r="AY32" s="112">
        <f t="shared" si="2"/>
        <v>1975</v>
      </c>
      <c r="AZ32" s="112">
        <f t="shared" si="10"/>
        <v>63.361450442577052</v>
      </c>
      <c r="BB32" s="112">
        <f t="shared" si="11"/>
        <v>0.99989640740894226</v>
      </c>
      <c r="BC32" s="112">
        <f t="shared" si="12"/>
        <v>1</v>
      </c>
      <c r="BD32" s="112">
        <f t="shared" si="13"/>
        <v>1</v>
      </c>
      <c r="BE32" s="112">
        <f t="shared" si="14"/>
        <v>1</v>
      </c>
    </row>
    <row r="33" spans="1:57">
      <c r="A33" s="499">
        <v>32</v>
      </c>
      <c r="B33" s="500">
        <v>31</v>
      </c>
      <c r="C33" s="500"/>
      <c r="D33" s="500">
        <v>1006</v>
      </c>
      <c r="E33" s="501" t="s">
        <v>582</v>
      </c>
      <c r="F33" s="501" t="s">
        <v>365</v>
      </c>
      <c r="G33" s="501" t="s">
        <v>32</v>
      </c>
      <c r="H33" s="500">
        <v>1984</v>
      </c>
      <c r="I33" s="501" t="s">
        <v>3462</v>
      </c>
      <c r="J33" s="501" t="s">
        <v>3463</v>
      </c>
      <c r="K33" s="502">
        <v>50</v>
      </c>
      <c r="L33" s="500">
        <v>18</v>
      </c>
      <c r="M33" s="503">
        <v>50</v>
      </c>
      <c r="N33" s="504">
        <v>0.55865740740740744</v>
      </c>
      <c r="O33" s="503">
        <v>0</v>
      </c>
      <c r="P33" s="505"/>
      <c r="Q33" s="505">
        <v>0.3659722222222222</v>
      </c>
      <c r="R33" s="505">
        <v>0.3979166666666667</v>
      </c>
      <c r="S33" s="505">
        <v>0.41875000000000001</v>
      </c>
      <c r="T33" s="505"/>
      <c r="U33" s="505">
        <v>0.32013888888888892</v>
      </c>
      <c r="V33" s="505">
        <v>0.44791666666666669</v>
      </c>
      <c r="W33" s="505">
        <v>0.55694444444444446</v>
      </c>
      <c r="X33" s="505">
        <v>0.34583333333333338</v>
      </c>
      <c r="Y33" s="505">
        <v>0.50763888888888886</v>
      </c>
      <c r="Z33" s="505">
        <v>0.28819444444444448</v>
      </c>
      <c r="AA33" s="505">
        <v>0.47013888888888888</v>
      </c>
      <c r="AB33" s="505">
        <v>0.57549768518518518</v>
      </c>
      <c r="AC33" s="504">
        <v>0.30466435185185187</v>
      </c>
      <c r="AD33" s="505"/>
      <c r="AE33" s="505"/>
      <c r="AF33" s="505"/>
      <c r="AG33" s="505">
        <v>0.77986111111111101</v>
      </c>
      <c r="AH33" s="505">
        <v>0.66597222222222219</v>
      </c>
      <c r="AI33" s="505">
        <v>0.81874999999999998</v>
      </c>
      <c r="AJ33" s="505">
        <v>0.73263888888888884</v>
      </c>
      <c r="AK33" s="505">
        <v>0.80208333333333337</v>
      </c>
      <c r="AL33" s="505">
        <v>0.71666666666666667</v>
      </c>
      <c r="AM33" s="505">
        <v>0.69652777777777775</v>
      </c>
      <c r="AN33" s="505">
        <v>0.62986111111111109</v>
      </c>
      <c r="AO33" s="505"/>
      <c r="AP33" s="504">
        <v>0.8294907407407407</v>
      </c>
      <c r="AQ33" s="504">
        <v>0.25399305555555557</v>
      </c>
      <c r="AR33" s="506"/>
      <c r="AT33" s="112">
        <f>VLOOKUP(AU33,id!$A:$C,3,0)</f>
        <v>60</v>
      </c>
      <c r="AU33" s="112" t="str">
        <f t="shared" si="0"/>
        <v>PolewkoWaldemar1984</v>
      </c>
      <c r="AV33" s="112" t="str">
        <f t="shared" si="3"/>
        <v>Polewko</v>
      </c>
      <c r="AW33" s="112" t="str">
        <f t="shared" si="4"/>
        <v>Waldemar</v>
      </c>
      <c r="AX33" s="112" t="str">
        <f t="shared" si="1"/>
        <v>BIKE NOW BEER LATER</v>
      </c>
      <c r="AY33" s="112">
        <f t="shared" si="2"/>
        <v>1984</v>
      </c>
      <c r="AZ33" s="112">
        <f t="shared" si="10"/>
        <v>63.358825040636106</v>
      </c>
      <c r="BB33" s="112">
        <f t="shared" si="11"/>
        <v>0.99995856468053357</v>
      </c>
      <c r="BC33" s="112">
        <f t="shared" si="12"/>
        <v>1</v>
      </c>
      <c r="BD33" s="112">
        <f t="shared" si="13"/>
        <v>1</v>
      </c>
      <c r="BE33" s="112">
        <f t="shared" si="14"/>
        <v>1</v>
      </c>
    </row>
    <row r="34" spans="1:57">
      <c r="A34" s="491">
        <v>33</v>
      </c>
      <c r="B34" s="492">
        <v>32</v>
      </c>
      <c r="C34" s="492"/>
      <c r="D34" s="492">
        <v>1018</v>
      </c>
      <c r="E34" s="493" t="s">
        <v>4481</v>
      </c>
      <c r="F34" s="493" t="s">
        <v>92</v>
      </c>
      <c r="G34" s="493" t="s">
        <v>32</v>
      </c>
      <c r="H34" s="492">
        <v>1974</v>
      </c>
      <c r="I34" s="493" t="s">
        <v>3462</v>
      </c>
      <c r="J34" s="493"/>
      <c r="K34" s="494">
        <v>50</v>
      </c>
      <c r="L34" s="492">
        <v>18</v>
      </c>
      <c r="M34" s="495">
        <v>50</v>
      </c>
      <c r="N34" s="496">
        <v>0.56364583333333329</v>
      </c>
      <c r="O34" s="495">
        <v>0</v>
      </c>
      <c r="P34" s="497"/>
      <c r="Q34" s="497">
        <v>0.35972222222222222</v>
      </c>
      <c r="R34" s="497">
        <v>0.38819444444444445</v>
      </c>
      <c r="S34" s="497">
        <v>0.43958333333333338</v>
      </c>
      <c r="T34" s="497">
        <v>0.41180555555555554</v>
      </c>
      <c r="U34" s="497">
        <v>0.31388888888888888</v>
      </c>
      <c r="V34" s="497">
        <v>0.4680555555555555</v>
      </c>
      <c r="W34" s="497">
        <v>0.57361111111111118</v>
      </c>
      <c r="X34" s="497">
        <v>0.33958333333333335</v>
      </c>
      <c r="Y34" s="497">
        <v>0.52361111111111114</v>
      </c>
      <c r="Z34" s="497">
        <v>0.28819444444444448</v>
      </c>
      <c r="AA34" s="497">
        <v>0.4909722222222222</v>
      </c>
      <c r="AB34" s="497">
        <v>0.5907175925925926</v>
      </c>
      <c r="AC34" s="496">
        <v>0.31988425925925928</v>
      </c>
      <c r="AD34" s="497"/>
      <c r="AE34" s="497"/>
      <c r="AF34" s="497"/>
      <c r="AG34" s="497"/>
      <c r="AH34" s="497">
        <v>0.66875000000000007</v>
      </c>
      <c r="AI34" s="497">
        <v>0.8222222222222223</v>
      </c>
      <c r="AJ34" s="497">
        <v>0.73888888888888893</v>
      </c>
      <c r="AK34" s="497">
        <v>0.80138888888888893</v>
      </c>
      <c r="AL34" s="497">
        <v>0.71944444444444444</v>
      </c>
      <c r="AM34" s="497">
        <v>0.70208333333333339</v>
      </c>
      <c r="AN34" s="497">
        <v>0.62986111111111109</v>
      </c>
      <c r="AO34" s="497"/>
      <c r="AP34" s="496">
        <v>0.83447916666666666</v>
      </c>
      <c r="AQ34" s="496">
        <v>0.24376157407407406</v>
      </c>
      <c r="AR34" s="498"/>
      <c r="AT34" s="112">
        <f>VLOOKUP(AU34,id!$A:$C,3,0)</f>
        <v>82</v>
      </c>
      <c r="AU34" s="112" t="str">
        <f t="shared" si="0"/>
        <v>MakowiecSławomir1974</v>
      </c>
      <c r="AV34" s="112" t="str">
        <f t="shared" si="3"/>
        <v>Makowiec</v>
      </c>
      <c r="AW34" s="112" t="str">
        <f t="shared" si="4"/>
        <v>Sławomir</v>
      </c>
      <c r="AX34" s="112">
        <f t="shared" ref="AX34:AX63" si="15">J34</f>
        <v>0</v>
      </c>
      <c r="AY34" s="112">
        <f t="shared" ref="AY34:AY63" si="16">H34</f>
        <v>1974</v>
      </c>
      <c r="AZ34" s="112">
        <f t="shared" si="10"/>
        <v>62.798081419770917</v>
      </c>
      <c r="BB34" s="112">
        <f t="shared" si="11"/>
        <v>0.99114971559990972</v>
      </c>
      <c r="BC34" s="112">
        <f t="shared" si="12"/>
        <v>1</v>
      </c>
      <c r="BD34" s="112">
        <f t="shared" si="13"/>
        <v>1</v>
      </c>
      <c r="BE34" s="112">
        <f t="shared" si="14"/>
        <v>1</v>
      </c>
    </row>
    <row r="35" spans="1:57">
      <c r="A35" s="499">
        <v>34</v>
      </c>
      <c r="B35" s="500">
        <v>33</v>
      </c>
      <c r="C35" s="500"/>
      <c r="D35" s="500">
        <v>1052</v>
      </c>
      <c r="E35" s="501" t="s">
        <v>1793</v>
      </c>
      <c r="F35" s="501" t="s">
        <v>241</v>
      </c>
      <c r="G35" s="501" t="s">
        <v>32</v>
      </c>
      <c r="H35" s="500">
        <v>1975</v>
      </c>
      <c r="I35" s="501" t="s">
        <v>3631</v>
      </c>
      <c r="J35" s="501"/>
      <c r="K35" s="502">
        <v>47</v>
      </c>
      <c r="L35" s="500">
        <v>17</v>
      </c>
      <c r="M35" s="503">
        <v>47</v>
      </c>
      <c r="N35" s="504">
        <v>0.56806712962962969</v>
      </c>
      <c r="O35" s="503">
        <v>0</v>
      </c>
      <c r="P35" s="505"/>
      <c r="Q35" s="505">
        <v>0.35555555555555557</v>
      </c>
      <c r="R35" s="505">
        <v>0.38263888888888892</v>
      </c>
      <c r="S35" s="505">
        <v>0.4368055555555555</v>
      </c>
      <c r="T35" s="505">
        <v>0.4145833333333333</v>
      </c>
      <c r="U35" s="505">
        <v>0.31388888888888888</v>
      </c>
      <c r="V35" s="505">
        <v>0.4680555555555555</v>
      </c>
      <c r="W35" s="505">
        <v>0.61111111111111105</v>
      </c>
      <c r="X35" s="505">
        <v>0.33680555555555558</v>
      </c>
      <c r="Y35" s="505">
        <v>0.55347222222222225</v>
      </c>
      <c r="Z35" s="505">
        <v>0.2902777777777778</v>
      </c>
      <c r="AA35" s="505">
        <v>0.51041666666666663</v>
      </c>
      <c r="AB35" s="505">
        <v>0.6314467592592593</v>
      </c>
      <c r="AC35" s="504">
        <v>0.36061342592592593</v>
      </c>
      <c r="AD35" s="505"/>
      <c r="AE35" s="505"/>
      <c r="AF35" s="505"/>
      <c r="AG35" s="505">
        <v>0.80972222222222223</v>
      </c>
      <c r="AH35" s="505">
        <v>0.67291666666666661</v>
      </c>
      <c r="AI35" s="505"/>
      <c r="AJ35" s="505">
        <v>0.7368055555555556</v>
      </c>
      <c r="AK35" s="505"/>
      <c r="AL35" s="505">
        <v>0.72083333333333333</v>
      </c>
      <c r="AM35" s="505">
        <v>0.70416666666666661</v>
      </c>
      <c r="AN35" s="505"/>
      <c r="AO35" s="505">
        <v>0.78749999999999998</v>
      </c>
      <c r="AP35" s="504">
        <v>0.83890046296296295</v>
      </c>
      <c r="AQ35" s="504">
        <v>0.20745370370370372</v>
      </c>
      <c r="AR35" s="506"/>
      <c r="AT35" s="112">
        <f>VLOOKUP(AU35,id!$A:$C,3,0)</f>
        <v>278</v>
      </c>
      <c r="AU35" s="112" t="str">
        <f t="shared" si="0"/>
        <v>MaciaszczykRadosław1975</v>
      </c>
      <c r="AV35" s="112" t="str">
        <f t="shared" si="3"/>
        <v>Maciaszczyk</v>
      </c>
      <c r="AW35" s="112" t="str">
        <f t="shared" si="4"/>
        <v>Radosław</v>
      </c>
      <c r="AX35" s="112">
        <f t="shared" si="15"/>
        <v>0</v>
      </c>
      <c r="AY35" s="112">
        <f t="shared" si="16"/>
        <v>1975</v>
      </c>
      <c r="AZ35" s="112">
        <f t="shared" si="10"/>
        <v>59.030196534584661</v>
      </c>
      <c r="BB35" s="112">
        <f t="shared" si="11"/>
        <v>0.99221694749495715</v>
      </c>
      <c r="BC35" s="112">
        <f t="shared" si="12"/>
        <v>0.94444444444444442</v>
      </c>
      <c r="BD35" s="112">
        <f t="shared" si="13"/>
        <v>0.94</v>
      </c>
      <c r="BE35" s="112">
        <f t="shared" si="14"/>
        <v>0.98863341063895649</v>
      </c>
    </row>
    <row r="36" spans="1:57">
      <c r="A36" s="491">
        <v>35</v>
      </c>
      <c r="B36" s="492">
        <v>34</v>
      </c>
      <c r="C36" s="492"/>
      <c r="D36" s="492">
        <v>1101</v>
      </c>
      <c r="E36" s="493" t="s">
        <v>145</v>
      </c>
      <c r="F36" s="493" t="s">
        <v>144</v>
      </c>
      <c r="G36" s="493" t="s">
        <v>32</v>
      </c>
      <c r="H36" s="492">
        <v>1957</v>
      </c>
      <c r="I36" s="493" t="s">
        <v>3462</v>
      </c>
      <c r="J36" s="493" t="s">
        <v>143</v>
      </c>
      <c r="K36" s="494">
        <v>46</v>
      </c>
      <c r="L36" s="492">
        <v>17</v>
      </c>
      <c r="M36" s="495">
        <v>46</v>
      </c>
      <c r="N36" s="496">
        <v>0.57103009259259252</v>
      </c>
      <c r="O36" s="495">
        <v>0</v>
      </c>
      <c r="P36" s="497">
        <v>0.36944444444444446</v>
      </c>
      <c r="Q36" s="497">
        <v>0.55625000000000002</v>
      </c>
      <c r="R36" s="497">
        <v>0.53263888888888888</v>
      </c>
      <c r="S36" s="497">
        <v>0.47916666666666669</v>
      </c>
      <c r="T36" s="497">
        <v>0.50902777777777775</v>
      </c>
      <c r="U36" s="497">
        <v>0.6020833333333333</v>
      </c>
      <c r="V36" s="497">
        <v>0.45208333333333334</v>
      </c>
      <c r="W36" s="497">
        <v>0.2951388888888889</v>
      </c>
      <c r="X36" s="497">
        <v>0.57361111111111118</v>
      </c>
      <c r="Y36" s="497">
        <v>0.34583333333333338</v>
      </c>
      <c r="Z36" s="497">
        <v>0.65138888888888891</v>
      </c>
      <c r="AA36" s="497">
        <v>0.40972222222222227</v>
      </c>
      <c r="AB36" s="497">
        <v>0.6831018518518519</v>
      </c>
      <c r="AC36" s="496">
        <v>0.41226851851851848</v>
      </c>
      <c r="AD36" s="497"/>
      <c r="AE36" s="497"/>
      <c r="AF36" s="497"/>
      <c r="AG36" s="497"/>
      <c r="AH36" s="497">
        <v>0.74791666666666667</v>
      </c>
      <c r="AI36" s="497"/>
      <c r="AJ36" s="497">
        <v>0.81805555555555554</v>
      </c>
      <c r="AK36" s="497"/>
      <c r="AL36" s="497">
        <v>0.79999999999999993</v>
      </c>
      <c r="AM36" s="497">
        <v>0.78402777777777777</v>
      </c>
      <c r="AN36" s="497">
        <v>0.71597222222222223</v>
      </c>
      <c r="AO36" s="497"/>
      <c r="AP36" s="496">
        <v>0.841863425925926</v>
      </c>
      <c r="AQ36" s="496">
        <v>0.15876157407407407</v>
      </c>
      <c r="AR36" s="498"/>
      <c r="AT36" s="112">
        <f>VLOOKUP(AU36,id!$A:$C,3,0)</f>
        <v>279</v>
      </c>
      <c r="AU36" s="112" t="str">
        <f t="shared" si="0"/>
        <v>DrapellaDariusz1957</v>
      </c>
      <c r="AV36" s="112" t="str">
        <f t="shared" si="3"/>
        <v>Drapella</v>
      </c>
      <c r="AW36" s="112" t="str">
        <f t="shared" si="4"/>
        <v>Dariusz</v>
      </c>
      <c r="AX36" s="112" t="str">
        <f t="shared" si="15"/>
        <v>Harpagan</v>
      </c>
      <c r="AY36" s="112">
        <f t="shared" si="16"/>
        <v>1957</v>
      </c>
      <c r="AZ36" s="112">
        <f t="shared" si="10"/>
        <v>57.774234906189243</v>
      </c>
      <c r="BB36" s="112">
        <f t="shared" si="11"/>
        <v>0.99481119646512783</v>
      </c>
      <c r="BC36" s="112">
        <f t="shared" si="12"/>
        <v>1</v>
      </c>
      <c r="BD36" s="112">
        <f t="shared" si="13"/>
        <v>0.97872340425531912</v>
      </c>
      <c r="BE36" s="112">
        <f t="shared" si="14"/>
        <v>1</v>
      </c>
    </row>
    <row r="37" spans="1:57">
      <c r="A37" s="499">
        <v>36</v>
      </c>
      <c r="B37" s="500">
        <v>35</v>
      </c>
      <c r="C37" s="500"/>
      <c r="D37" s="500">
        <v>1040</v>
      </c>
      <c r="E37" s="501" t="s">
        <v>94</v>
      </c>
      <c r="F37" s="501" t="s">
        <v>34</v>
      </c>
      <c r="G37" s="501" t="s">
        <v>32</v>
      </c>
      <c r="H37" s="500">
        <v>1978</v>
      </c>
      <c r="I37" s="501" t="s">
        <v>313</v>
      </c>
      <c r="J37" s="501" t="s">
        <v>3789</v>
      </c>
      <c r="K37" s="502">
        <v>45</v>
      </c>
      <c r="L37" s="500">
        <v>16</v>
      </c>
      <c r="M37" s="503">
        <v>45</v>
      </c>
      <c r="N37" s="504">
        <v>0.53280092592592598</v>
      </c>
      <c r="O37" s="503">
        <v>0</v>
      </c>
      <c r="P37" s="505"/>
      <c r="Q37" s="505">
        <v>0.38125000000000003</v>
      </c>
      <c r="R37" s="505">
        <v>0.29722222222222222</v>
      </c>
      <c r="S37" s="505">
        <v>0.41250000000000003</v>
      </c>
      <c r="T37" s="505">
        <v>0.60486111111111118</v>
      </c>
      <c r="U37" s="505">
        <v>0.33749999999999997</v>
      </c>
      <c r="V37" s="505">
        <v>0.44513888888888892</v>
      </c>
      <c r="W37" s="505">
        <v>0.56805555555555554</v>
      </c>
      <c r="X37" s="505">
        <v>0.36041666666666666</v>
      </c>
      <c r="Y37" s="505">
        <v>0.51736111111111105</v>
      </c>
      <c r="Z37" s="505">
        <v>0.31458333333333333</v>
      </c>
      <c r="AA37" s="505">
        <v>0.4694444444444445</v>
      </c>
      <c r="AB37" s="505">
        <v>0.61432870370370374</v>
      </c>
      <c r="AC37" s="504">
        <v>0.34349537037037042</v>
      </c>
      <c r="AD37" s="505"/>
      <c r="AE37" s="505"/>
      <c r="AF37" s="505"/>
      <c r="AG37" s="505"/>
      <c r="AH37" s="505">
        <v>0.6958333333333333</v>
      </c>
      <c r="AI37" s="505"/>
      <c r="AJ37" s="505">
        <v>0.76874999999999993</v>
      </c>
      <c r="AK37" s="505"/>
      <c r="AL37" s="505">
        <v>0.74791666666666667</v>
      </c>
      <c r="AM37" s="505">
        <v>0.72777777777777775</v>
      </c>
      <c r="AN37" s="505">
        <v>0.65</v>
      </c>
      <c r="AO37" s="505"/>
      <c r="AP37" s="504">
        <v>0.80363425925925924</v>
      </c>
      <c r="AQ37" s="504">
        <v>0.18930555555555553</v>
      </c>
      <c r="AR37" s="506"/>
      <c r="AT37" s="112">
        <f>VLOOKUP(AU37,id!$A:$C,3,0)</f>
        <v>24</v>
      </c>
      <c r="AU37" s="112" t="str">
        <f t="shared" si="0"/>
        <v>SadowskiMarek1978</v>
      </c>
      <c r="AV37" s="112" t="str">
        <f t="shared" si="3"/>
        <v>Sadowski</v>
      </c>
      <c r="AW37" s="112" t="str">
        <f t="shared" si="4"/>
        <v>Marek</v>
      </c>
      <c r="AX37" s="112" t="str">
        <f t="shared" si="15"/>
        <v>JMDekoratornia.pl</v>
      </c>
      <c r="AY37" s="112">
        <f t="shared" si="16"/>
        <v>1978</v>
      </c>
      <c r="AZ37" s="112">
        <f t="shared" si="10"/>
        <v>56.518273277793824</v>
      </c>
      <c r="BB37" s="112">
        <f t="shared" si="11"/>
        <v>1.0717513142459918</v>
      </c>
      <c r="BC37" s="112">
        <f t="shared" si="12"/>
        <v>0.94117647058823528</v>
      </c>
      <c r="BD37" s="112">
        <f t="shared" si="13"/>
        <v>0.97826086956521741</v>
      </c>
      <c r="BE37" s="112">
        <f t="shared" si="14"/>
        <v>0.98794828634196963</v>
      </c>
    </row>
    <row r="38" spans="1:57">
      <c r="A38" s="491">
        <v>37</v>
      </c>
      <c r="B38" s="492">
        <v>36</v>
      </c>
      <c r="C38" s="492"/>
      <c r="D38" s="492">
        <v>1058</v>
      </c>
      <c r="E38" s="493" t="s">
        <v>67</v>
      </c>
      <c r="F38" s="493" t="s">
        <v>15</v>
      </c>
      <c r="G38" s="493" t="s">
        <v>32</v>
      </c>
      <c r="H38" s="492">
        <v>1963</v>
      </c>
      <c r="I38" s="493" t="s">
        <v>307</v>
      </c>
      <c r="J38" s="493" t="s">
        <v>3432</v>
      </c>
      <c r="K38" s="494">
        <v>45</v>
      </c>
      <c r="L38" s="492">
        <v>16</v>
      </c>
      <c r="M38" s="495">
        <v>45</v>
      </c>
      <c r="N38" s="496">
        <v>0.53292824074074074</v>
      </c>
      <c r="O38" s="495">
        <v>0</v>
      </c>
      <c r="P38" s="497"/>
      <c r="Q38" s="497">
        <v>0.38125000000000003</v>
      </c>
      <c r="R38" s="497">
        <v>0.29722222222222222</v>
      </c>
      <c r="S38" s="497">
        <v>0.41250000000000003</v>
      </c>
      <c r="T38" s="497">
        <v>0.60486111111111118</v>
      </c>
      <c r="U38" s="497">
        <v>0.33749999999999997</v>
      </c>
      <c r="V38" s="497">
        <v>0.44513888888888892</v>
      </c>
      <c r="W38" s="497">
        <v>0.56805555555555554</v>
      </c>
      <c r="X38" s="497">
        <v>0.36041666666666666</v>
      </c>
      <c r="Y38" s="497">
        <v>0.51736111111111105</v>
      </c>
      <c r="Z38" s="497">
        <v>0.31458333333333333</v>
      </c>
      <c r="AA38" s="497">
        <v>0.4694444444444445</v>
      </c>
      <c r="AB38" s="497">
        <v>0.61440972222222223</v>
      </c>
      <c r="AC38" s="496">
        <v>0.34357638888888892</v>
      </c>
      <c r="AD38" s="497"/>
      <c r="AE38" s="497"/>
      <c r="AF38" s="497"/>
      <c r="AG38" s="497"/>
      <c r="AH38" s="497">
        <v>0.6958333333333333</v>
      </c>
      <c r="AI38" s="497"/>
      <c r="AJ38" s="497">
        <v>0.76944444444444438</v>
      </c>
      <c r="AK38" s="497"/>
      <c r="AL38" s="497">
        <v>0.74791666666666667</v>
      </c>
      <c r="AM38" s="497">
        <v>0.72777777777777775</v>
      </c>
      <c r="AN38" s="497">
        <v>0.65</v>
      </c>
      <c r="AO38" s="497"/>
      <c r="AP38" s="496">
        <v>0.80376157407407411</v>
      </c>
      <c r="AQ38" s="496">
        <v>0.18935185185185185</v>
      </c>
      <c r="AR38" s="498"/>
      <c r="AT38" s="112">
        <f>VLOOKUP(AU38,id!$A:$C,3,0)</f>
        <v>155</v>
      </c>
      <c r="AU38" s="112" t="str">
        <f t="shared" si="0"/>
        <v>SzajdukPiotr1963</v>
      </c>
      <c r="AV38" s="112" t="str">
        <f t="shared" si="3"/>
        <v>Szajduk</v>
      </c>
      <c r="AW38" s="112" t="str">
        <f t="shared" si="4"/>
        <v>Piotr</v>
      </c>
      <c r="AX38" s="112" t="str">
        <f t="shared" si="15"/>
        <v>WRZASKUN</v>
      </c>
      <c r="AY38" s="112">
        <f t="shared" si="16"/>
        <v>1963</v>
      </c>
      <c r="AZ38" s="112">
        <f t="shared" si="10"/>
        <v>56.504771247040097</v>
      </c>
      <c r="BB38" s="112">
        <f t="shared" si="11"/>
        <v>0.99976110326854173</v>
      </c>
      <c r="BC38" s="112">
        <f t="shared" si="12"/>
        <v>1</v>
      </c>
      <c r="BD38" s="112">
        <f t="shared" si="13"/>
        <v>1</v>
      </c>
      <c r="BE38" s="112">
        <f t="shared" si="14"/>
        <v>1</v>
      </c>
    </row>
    <row r="39" spans="1:57">
      <c r="A39" s="499">
        <v>38</v>
      </c>
      <c r="B39" s="500">
        <v>37</v>
      </c>
      <c r="C39" s="500"/>
      <c r="D39" s="500">
        <v>1082</v>
      </c>
      <c r="E39" s="501" t="s">
        <v>359</v>
      </c>
      <c r="F39" s="501" t="s">
        <v>48</v>
      </c>
      <c r="G39" s="501" t="s">
        <v>32</v>
      </c>
      <c r="H39" s="500">
        <v>2019</v>
      </c>
      <c r="I39" s="501" t="s">
        <v>3462</v>
      </c>
      <c r="J39" s="501" t="s">
        <v>3575</v>
      </c>
      <c r="K39" s="502">
        <v>45</v>
      </c>
      <c r="L39" s="500">
        <v>16</v>
      </c>
      <c r="M39" s="503">
        <v>45</v>
      </c>
      <c r="N39" s="504">
        <v>0.58291666666666664</v>
      </c>
      <c r="O39" s="503">
        <v>0</v>
      </c>
      <c r="P39" s="505"/>
      <c r="Q39" s="505">
        <v>0.46597222222222223</v>
      </c>
      <c r="R39" s="505">
        <v>0.37847222222222227</v>
      </c>
      <c r="S39" s="505">
        <v>0.50069444444444444</v>
      </c>
      <c r="T39" s="505">
        <v>0.32013888888888892</v>
      </c>
      <c r="U39" s="505">
        <v>0.41111111111111115</v>
      </c>
      <c r="V39" s="505">
        <v>0.52638888888888891</v>
      </c>
      <c r="W39" s="505">
        <v>0.29375000000000001</v>
      </c>
      <c r="X39" s="505">
        <v>0.4375</v>
      </c>
      <c r="Y39" s="505">
        <v>0.58888888888888891</v>
      </c>
      <c r="Z39" s="505">
        <v>0.35069444444444442</v>
      </c>
      <c r="AA39" s="505">
        <v>0.55694444444444446</v>
      </c>
      <c r="AB39" s="505">
        <v>0.65545138888888888</v>
      </c>
      <c r="AC39" s="504">
        <v>0.38461805555555556</v>
      </c>
      <c r="AD39" s="505"/>
      <c r="AE39" s="505"/>
      <c r="AF39" s="505"/>
      <c r="AG39" s="505"/>
      <c r="AH39" s="505">
        <v>0.71180555555555547</v>
      </c>
      <c r="AI39" s="505"/>
      <c r="AJ39" s="505">
        <v>0.78888888888888886</v>
      </c>
      <c r="AK39" s="505"/>
      <c r="AL39" s="505">
        <v>0.77569444444444446</v>
      </c>
      <c r="AM39" s="505">
        <v>0.75138888888888899</v>
      </c>
      <c r="AN39" s="505">
        <v>0.67569444444444438</v>
      </c>
      <c r="AO39" s="505"/>
      <c r="AP39" s="504">
        <v>0.8537499999999999</v>
      </c>
      <c r="AQ39" s="504">
        <v>0.19829861111111111</v>
      </c>
      <c r="AR39" s="506"/>
      <c r="AT39" s="112">
        <f>VLOOKUP(AU39,id!$A:$C,3,0)</f>
        <v>280</v>
      </c>
      <c r="AU39" s="112" t="str">
        <f t="shared" si="0"/>
        <v>LarczyńskiTomasz2019</v>
      </c>
      <c r="AV39" s="112" t="str">
        <f t="shared" si="3"/>
        <v>Larczyński</v>
      </c>
      <c r="AW39" s="112" t="str">
        <f t="shared" si="4"/>
        <v>Tomasz</v>
      </c>
      <c r="AX39" s="112" t="str">
        <f t="shared" si="15"/>
        <v>Lepszy Gdańsk</v>
      </c>
      <c r="AY39" s="112">
        <f t="shared" si="16"/>
        <v>2019</v>
      </c>
      <c r="AZ39" s="112">
        <f t="shared" si="10"/>
        <v>51.659165119330503</v>
      </c>
      <c r="BB39" s="112">
        <f t="shared" si="11"/>
        <v>0.91424430148518787</v>
      </c>
      <c r="BC39" s="112">
        <f t="shared" si="12"/>
        <v>1</v>
      </c>
      <c r="BD39" s="112">
        <f t="shared" si="13"/>
        <v>1</v>
      </c>
      <c r="BE39" s="112">
        <f t="shared" si="14"/>
        <v>1</v>
      </c>
    </row>
    <row r="40" spans="1:57">
      <c r="A40" s="491">
        <v>39</v>
      </c>
      <c r="B40" s="492">
        <v>38</v>
      </c>
      <c r="C40" s="492"/>
      <c r="D40" s="492">
        <v>1046</v>
      </c>
      <c r="E40" s="493" t="s">
        <v>1674</v>
      </c>
      <c r="F40" s="493" t="s">
        <v>1675</v>
      </c>
      <c r="G40" s="493" t="s">
        <v>32</v>
      </c>
      <c r="H40" s="492">
        <v>1976</v>
      </c>
      <c r="I40" s="493" t="s">
        <v>1272</v>
      </c>
      <c r="J40" s="493" t="s">
        <v>4836</v>
      </c>
      <c r="K40" s="494">
        <v>42</v>
      </c>
      <c r="L40" s="492">
        <v>17</v>
      </c>
      <c r="M40" s="495">
        <v>42</v>
      </c>
      <c r="N40" s="496">
        <v>0.5301851851851852</v>
      </c>
      <c r="O40" s="495">
        <v>0</v>
      </c>
      <c r="P40" s="497">
        <v>0.49652777777777773</v>
      </c>
      <c r="Q40" s="497">
        <v>0.38263888888888892</v>
      </c>
      <c r="R40" s="497">
        <v>0.30902777777777779</v>
      </c>
      <c r="S40" s="497">
        <v>0.4069444444444445</v>
      </c>
      <c r="T40" s="497">
        <v>0.62569444444444444</v>
      </c>
      <c r="U40" s="497">
        <v>0.33819444444444446</v>
      </c>
      <c r="V40" s="497">
        <v>0.43333333333333335</v>
      </c>
      <c r="W40" s="497">
        <v>0.58402777777777781</v>
      </c>
      <c r="X40" s="497">
        <v>0.36319444444444443</v>
      </c>
      <c r="Y40" s="497">
        <v>0.53263888888888888</v>
      </c>
      <c r="Z40" s="497">
        <v>0.2902777777777778</v>
      </c>
      <c r="AA40" s="497">
        <v>0.45833333333333331</v>
      </c>
      <c r="AB40" s="497">
        <v>0.63371527777777781</v>
      </c>
      <c r="AC40" s="496">
        <v>0.36288194444444444</v>
      </c>
      <c r="AD40" s="497"/>
      <c r="AE40" s="497"/>
      <c r="AF40" s="497">
        <v>0.69861111111111107</v>
      </c>
      <c r="AG40" s="497">
        <v>0.75416666666666676</v>
      </c>
      <c r="AH40" s="497"/>
      <c r="AI40" s="497">
        <v>0.67083333333333339</v>
      </c>
      <c r="AJ40" s="497"/>
      <c r="AK40" s="497">
        <v>0.7729166666666667</v>
      </c>
      <c r="AL40" s="497"/>
      <c r="AM40" s="497"/>
      <c r="AN40" s="497"/>
      <c r="AO40" s="497">
        <v>0.73333333333333339</v>
      </c>
      <c r="AP40" s="496">
        <v>0.80101851851851846</v>
      </c>
      <c r="AQ40" s="496">
        <v>0.16730324074074074</v>
      </c>
      <c r="AR40" s="498"/>
      <c r="AT40" s="112">
        <f>VLOOKUP(AU40,id!$A:$C,3,0)</f>
        <v>281</v>
      </c>
      <c r="AU40" s="112" t="str">
        <f t="shared" si="0"/>
        <v>CenkierJulian1976</v>
      </c>
      <c r="AV40" s="112" t="str">
        <f t="shared" si="3"/>
        <v>Cenkier</v>
      </c>
      <c r="AW40" s="112" t="str">
        <f t="shared" si="4"/>
        <v>Julian</v>
      </c>
      <c r="AX40" s="112" t="str">
        <f t="shared" si="15"/>
        <v>SISU OWB Team</v>
      </c>
      <c r="AY40" s="112">
        <f t="shared" si="16"/>
        <v>1976</v>
      </c>
      <c r="AZ40" s="112">
        <f t="shared" si="10"/>
        <v>48.215220778041804</v>
      </c>
      <c r="BB40" s="112">
        <f t="shared" si="11"/>
        <v>1.0994586098498078</v>
      </c>
      <c r="BC40" s="112">
        <f t="shared" si="12"/>
        <v>1.0625</v>
      </c>
      <c r="BD40" s="112">
        <f t="shared" si="13"/>
        <v>0.93333333333333335</v>
      </c>
      <c r="BE40" s="112">
        <f t="shared" si="14"/>
        <v>1.0121987292499426</v>
      </c>
    </row>
    <row r="41" spans="1:57">
      <c r="A41" s="499">
        <v>40</v>
      </c>
      <c r="B41" s="500">
        <v>39</v>
      </c>
      <c r="C41" s="500"/>
      <c r="D41" s="500">
        <v>1047</v>
      </c>
      <c r="E41" s="501" t="s">
        <v>1190</v>
      </c>
      <c r="F41" s="501" t="s">
        <v>467</v>
      </c>
      <c r="G41" s="501" t="s">
        <v>32</v>
      </c>
      <c r="H41" s="500">
        <v>1979</v>
      </c>
      <c r="I41" s="501" t="s">
        <v>1272</v>
      </c>
      <c r="J41" s="501"/>
      <c r="K41" s="502">
        <v>42</v>
      </c>
      <c r="L41" s="500">
        <v>17</v>
      </c>
      <c r="M41" s="503">
        <v>42</v>
      </c>
      <c r="N41" s="504">
        <v>0.53020833333333328</v>
      </c>
      <c r="O41" s="503">
        <v>0</v>
      </c>
      <c r="P41" s="505">
        <v>0.49652777777777773</v>
      </c>
      <c r="Q41" s="505">
        <v>0.38263888888888892</v>
      </c>
      <c r="R41" s="505">
        <v>0.30902777777777779</v>
      </c>
      <c r="S41" s="505">
        <v>0.4069444444444445</v>
      </c>
      <c r="T41" s="505">
        <v>0.62569444444444444</v>
      </c>
      <c r="U41" s="505">
        <v>0.33819444444444446</v>
      </c>
      <c r="V41" s="505">
        <v>0.43333333333333335</v>
      </c>
      <c r="W41" s="505">
        <v>0.58472222222222225</v>
      </c>
      <c r="X41" s="505">
        <v>0.36319444444444443</v>
      </c>
      <c r="Y41" s="505">
        <v>0.53194444444444444</v>
      </c>
      <c r="Z41" s="505">
        <v>0.2902777777777778</v>
      </c>
      <c r="AA41" s="505">
        <v>0.45833333333333331</v>
      </c>
      <c r="AB41" s="505">
        <v>0.63378472222222226</v>
      </c>
      <c r="AC41" s="504">
        <v>0.36295138888888889</v>
      </c>
      <c r="AD41" s="505"/>
      <c r="AE41" s="505"/>
      <c r="AF41" s="505">
        <v>0.69861111111111107</v>
      </c>
      <c r="AG41" s="505">
        <v>0.75347222222222221</v>
      </c>
      <c r="AH41" s="505"/>
      <c r="AI41" s="505">
        <v>0.67013888888888884</v>
      </c>
      <c r="AJ41" s="505"/>
      <c r="AK41" s="505">
        <v>0.7729166666666667</v>
      </c>
      <c r="AL41" s="505"/>
      <c r="AM41" s="505"/>
      <c r="AN41" s="505"/>
      <c r="AO41" s="505">
        <v>0.73333333333333339</v>
      </c>
      <c r="AP41" s="504">
        <v>0.80104166666666676</v>
      </c>
      <c r="AQ41" s="504">
        <v>0.16725694444444447</v>
      </c>
      <c r="AR41" s="506"/>
      <c r="AT41" s="112">
        <f>VLOOKUP(AU41,id!$A:$C,3,0)</f>
        <v>282</v>
      </c>
      <c r="AU41" s="112" t="str">
        <f t="shared" si="0"/>
        <v>KaussDawid1979</v>
      </c>
      <c r="AV41" s="112" t="str">
        <f t="shared" si="3"/>
        <v>Kauss</v>
      </c>
      <c r="AW41" s="112" t="str">
        <f t="shared" si="4"/>
        <v>Dawid</v>
      </c>
      <c r="AX41" s="112">
        <f t="shared" si="15"/>
        <v>0</v>
      </c>
      <c r="AY41" s="112">
        <f t="shared" si="16"/>
        <v>1979</v>
      </c>
      <c r="AZ41" s="112">
        <f t="shared" si="10"/>
        <v>48.213115769494415</v>
      </c>
      <c r="BB41" s="112">
        <f t="shared" si="11"/>
        <v>0.99995634141017253</v>
      </c>
      <c r="BC41" s="112">
        <f t="shared" si="12"/>
        <v>1</v>
      </c>
      <c r="BD41" s="112">
        <f t="shared" si="13"/>
        <v>1</v>
      </c>
      <c r="BE41" s="112">
        <f t="shared" si="14"/>
        <v>1</v>
      </c>
    </row>
    <row r="42" spans="1:57">
      <c r="A42" s="491">
        <v>41</v>
      </c>
      <c r="B42" s="492">
        <v>40</v>
      </c>
      <c r="C42" s="492"/>
      <c r="D42" s="492">
        <v>1043</v>
      </c>
      <c r="E42" s="493" t="s">
        <v>1157</v>
      </c>
      <c r="F42" s="493" t="s">
        <v>21</v>
      </c>
      <c r="G42" s="493" t="s">
        <v>32</v>
      </c>
      <c r="H42" s="492">
        <v>1963</v>
      </c>
      <c r="I42" s="493" t="s">
        <v>3429</v>
      </c>
      <c r="J42" s="493" t="s">
        <v>4800</v>
      </c>
      <c r="K42" s="494">
        <v>42</v>
      </c>
      <c r="L42" s="492">
        <v>16</v>
      </c>
      <c r="M42" s="495">
        <v>42</v>
      </c>
      <c r="N42" s="496">
        <v>0.55249999999999999</v>
      </c>
      <c r="O42" s="495">
        <v>0</v>
      </c>
      <c r="P42" s="497">
        <v>0.54305555555555551</v>
      </c>
      <c r="Q42" s="497">
        <v>0.36527777777777781</v>
      </c>
      <c r="R42" s="497">
        <v>0.39652777777777781</v>
      </c>
      <c r="S42" s="497">
        <v>0.4291666666666667</v>
      </c>
      <c r="T42" s="497">
        <v>0.64930555555555558</v>
      </c>
      <c r="U42" s="497">
        <v>0.32361111111111113</v>
      </c>
      <c r="V42" s="497">
        <v>0.45555555555555555</v>
      </c>
      <c r="W42" s="497">
        <v>0.60902777777777783</v>
      </c>
      <c r="X42" s="497">
        <v>0.34583333333333338</v>
      </c>
      <c r="Y42" s="497">
        <v>0.5180555555555556</v>
      </c>
      <c r="Z42" s="497">
        <v>0.29722222222222222</v>
      </c>
      <c r="AA42" s="497">
        <v>0.4826388888888889</v>
      </c>
      <c r="AB42" s="497">
        <v>0.66074074074074074</v>
      </c>
      <c r="AC42" s="496">
        <v>0.38990740740740737</v>
      </c>
      <c r="AD42" s="497"/>
      <c r="AE42" s="497"/>
      <c r="AF42" s="497"/>
      <c r="AG42" s="497"/>
      <c r="AH42" s="497">
        <v>0.72291666666666676</v>
      </c>
      <c r="AI42" s="497"/>
      <c r="AJ42" s="497">
        <v>0.79375000000000007</v>
      </c>
      <c r="AK42" s="497"/>
      <c r="AL42" s="497">
        <v>0.76874999999999993</v>
      </c>
      <c r="AM42" s="497">
        <v>0.75277777777777777</v>
      </c>
      <c r="AN42" s="497"/>
      <c r="AO42" s="497"/>
      <c r="AP42" s="496">
        <v>0.82333333333333336</v>
      </c>
      <c r="AQ42" s="496">
        <v>0.16259259259259259</v>
      </c>
      <c r="AR42" s="498"/>
      <c r="AT42" s="112">
        <f>VLOOKUP(AU42,id!$A:$C,3,0)</f>
        <v>283</v>
      </c>
      <c r="AU42" s="112" t="str">
        <f t="shared" si="0"/>
        <v>GałaguzJacek1963</v>
      </c>
      <c r="AV42" s="112" t="str">
        <f t="shared" si="3"/>
        <v>Gałaguz</v>
      </c>
      <c r="AW42" s="112" t="str">
        <f t="shared" si="4"/>
        <v>Jacek</v>
      </c>
      <c r="AX42" s="112" t="str">
        <f t="shared" si="15"/>
        <v>Maturzyści</v>
      </c>
      <c r="AY42" s="112">
        <f t="shared" si="16"/>
        <v>1963</v>
      </c>
      <c r="AZ42" s="112">
        <f t="shared" si="10"/>
        <v>47.632065103678997</v>
      </c>
      <c r="BB42" s="112">
        <f t="shared" si="11"/>
        <v>0.9596530920060331</v>
      </c>
      <c r="BC42" s="112">
        <f t="shared" si="12"/>
        <v>0.94117647058823528</v>
      </c>
      <c r="BD42" s="112">
        <f t="shared" si="13"/>
        <v>1</v>
      </c>
      <c r="BE42" s="112">
        <f t="shared" si="14"/>
        <v>0.98794828634196963</v>
      </c>
    </row>
    <row r="43" spans="1:57">
      <c r="A43" s="499">
        <v>42</v>
      </c>
      <c r="B43" s="500">
        <v>41</v>
      </c>
      <c r="C43" s="500"/>
      <c r="D43" s="500">
        <v>1056</v>
      </c>
      <c r="E43" s="501" t="s">
        <v>406</v>
      </c>
      <c r="F43" s="501" t="s">
        <v>26</v>
      </c>
      <c r="G43" s="501" t="s">
        <v>32</v>
      </c>
      <c r="H43" s="500">
        <v>1971</v>
      </c>
      <c r="I43" s="501" t="s">
        <v>3576</v>
      </c>
      <c r="J43" s="501" t="s">
        <v>405</v>
      </c>
      <c r="K43" s="502">
        <v>42</v>
      </c>
      <c r="L43" s="500">
        <v>15</v>
      </c>
      <c r="M43" s="503">
        <v>42</v>
      </c>
      <c r="N43" s="504">
        <v>0.55194444444444446</v>
      </c>
      <c r="O43" s="503">
        <v>0</v>
      </c>
      <c r="P43" s="505"/>
      <c r="Q43" s="505">
        <v>0.36527777777777781</v>
      </c>
      <c r="R43" s="505">
        <v>0.39652777777777781</v>
      </c>
      <c r="S43" s="505">
        <v>0.41944444444444445</v>
      </c>
      <c r="T43" s="505"/>
      <c r="U43" s="505">
        <v>0.32222222222222224</v>
      </c>
      <c r="V43" s="505">
        <v>0.44791666666666669</v>
      </c>
      <c r="W43" s="505"/>
      <c r="X43" s="505">
        <v>0.34791666666666665</v>
      </c>
      <c r="Y43" s="505">
        <v>0.50486111111111109</v>
      </c>
      <c r="Z43" s="505">
        <v>0.28958333333333336</v>
      </c>
      <c r="AA43" s="505">
        <v>0.47222222222222227</v>
      </c>
      <c r="AB43" s="505">
        <v>0.58589120370370373</v>
      </c>
      <c r="AC43" s="504">
        <v>0.31505787037037036</v>
      </c>
      <c r="AD43" s="505"/>
      <c r="AE43" s="505"/>
      <c r="AF43" s="505"/>
      <c r="AG43" s="505">
        <v>0.78888888888888886</v>
      </c>
      <c r="AH43" s="505">
        <v>0.6694444444444444</v>
      </c>
      <c r="AI43" s="505"/>
      <c r="AJ43" s="505">
        <v>0.72986111111111107</v>
      </c>
      <c r="AK43" s="505"/>
      <c r="AL43" s="505">
        <v>0.71319444444444446</v>
      </c>
      <c r="AM43" s="505">
        <v>0.69166666666666676</v>
      </c>
      <c r="AN43" s="505">
        <v>0.625</v>
      </c>
      <c r="AO43" s="505"/>
      <c r="AP43" s="504">
        <v>0.82277777777777772</v>
      </c>
      <c r="AQ43" s="504">
        <v>0.23688657407407407</v>
      </c>
      <c r="AR43" s="506"/>
      <c r="AT43" s="112">
        <f>VLOOKUP(AU43,id!$A:$C,3,0)</f>
        <v>284</v>
      </c>
      <c r="AU43" s="112" t="str">
        <f t="shared" si="0"/>
        <v>DzichAndrzej1971</v>
      </c>
      <c r="AV43" s="112" t="str">
        <f t="shared" si="3"/>
        <v>Dzich</v>
      </c>
      <c r="AW43" s="112" t="str">
        <f t="shared" si="4"/>
        <v>Andrzej</v>
      </c>
      <c r="AX43" s="112" t="str">
        <f t="shared" si="15"/>
        <v>Alive!</v>
      </c>
      <c r="AY43" s="112">
        <f t="shared" si="16"/>
        <v>1971</v>
      </c>
      <c r="AZ43" s="112">
        <f t="shared" si="10"/>
        <v>47.021195439382197</v>
      </c>
      <c r="BB43" s="112">
        <f t="shared" si="11"/>
        <v>1.0010065425264216</v>
      </c>
      <c r="BC43" s="112">
        <f t="shared" si="12"/>
        <v>0.9375</v>
      </c>
      <c r="BD43" s="112">
        <f t="shared" si="13"/>
        <v>1</v>
      </c>
      <c r="BE43" s="112">
        <f t="shared" si="14"/>
        <v>0.98717524291740988</v>
      </c>
    </row>
    <row r="44" spans="1:57">
      <c r="A44" s="499">
        <v>44</v>
      </c>
      <c r="B44" s="500">
        <v>42</v>
      </c>
      <c r="C44" s="500"/>
      <c r="D44" s="500">
        <v>1035</v>
      </c>
      <c r="E44" s="501" t="s">
        <v>28</v>
      </c>
      <c r="F44" s="501" t="s">
        <v>25</v>
      </c>
      <c r="G44" s="501" t="s">
        <v>32</v>
      </c>
      <c r="H44" s="500">
        <v>1958</v>
      </c>
      <c r="I44" s="501" t="s">
        <v>3562</v>
      </c>
      <c r="J44" s="501" t="s">
        <v>150</v>
      </c>
      <c r="K44" s="502">
        <v>42</v>
      </c>
      <c r="L44" s="500">
        <v>14</v>
      </c>
      <c r="M44" s="503">
        <v>42</v>
      </c>
      <c r="N44" s="504">
        <v>0.52708333333333335</v>
      </c>
      <c r="O44" s="503">
        <v>0</v>
      </c>
      <c r="P44" s="505"/>
      <c r="Q44" s="505">
        <v>0.94305555555555554</v>
      </c>
      <c r="R44" s="505"/>
      <c r="S44" s="505">
        <v>0.97291666666666676</v>
      </c>
      <c r="T44" s="505"/>
      <c r="U44" s="505">
        <v>0.88541666666666663</v>
      </c>
      <c r="V44" s="505">
        <v>0.51180555555555551</v>
      </c>
      <c r="W44" s="505">
        <v>0.79999999999999993</v>
      </c>
      <c r="X44" s="505">
        <v>0.91805555555555562</v>
      </c>
      <c r="Y44" s="505">
        <v>0.5854166666666667</v>
      </c>
      <c r="Z44" s="505">
        <v>0.83194444444444438</v>
      </c>
      <c r="AA44" s="505">
        <v>0.54861111111111105</v>
      </c>
      <c r="AB44" s="505">
        <v>0.62572916666666667</v>
      </c>
      <c r="AC44" s="504">
        <v>0.35489583333333335</v>
      </c>
      <c r="AD44" s="505"/>
      <c r="AE44" s="505"/>
      <c r="AF44" s="505"/>
      <c r="AG44" s="505"/>
      <c r="AH44" s="505">
        <v>0.69652777777777775</v>
      </c>
      <c r="AI44" s="505"/>
      <c r="AJ44" s="505">
        <v>0.76944444444444438</v>
      </c>
      <c r="AK44" s="505"/>
      <c r="AL44" s="505">
        <v>0.74930555555555556</v>
      </c>
      <c r="AM44" s="505">
        <v>0.72430555555555554</v>
      </c>
      <c r="AN44" s="505">
        <v>0.66597222222222219</v>
      </c>
      <c r="AO44" s="505"/>
      <c r="AP44" s="504">
        <v>0.79791666666666661</v>
      </c>
      <c r="AQ44" s="504">
        <v>0.17218750000000002</v>
      </c>
      <c r="AR44" s="506"/>
      <c r="AT44" s="112">
        <f>VLOOKUP(AU44,id!$A:$C,3,0)</f>
        <v>74</v>
      </c>
      <c r="AU44" s="112" t="str">
        <f t="shared" si="0"/>
        <v>OrłowskiLeszek1958</v>
      </c>
      <c r="AV44" s="112" t="str">
        <f t="shared" si="3"/>
        <v>Orłowski</v>
      </c>
      <c r="AW44" s="112" t="str">
        <f t="shared" si="4"/>
        <v>Leszek</v>
      </c>
      <c r="AX44" s="112" t="str">
        <f t="shared" si="15"/>
        <v>Troll Team</v>
      </c>
      <c r="AY44" s="112">
        <f t="shared" si="16"/>
        <v>1958</v>
      </c>
      <c r="AZ44" s="112">
        <f t="shared" si="10"/>
        <v>46.376825895075193</v>
      </c>
      <c r="BB44" s="112">
        <f t="shared" si="11"/>
        <v>1.047167325428195</v>
      </c>
      <c r="BC44" s="112">
        <f t="shared" si="12"/>
        <v>0.93333333333333335</v>
      </c>
      <c r="BD44" s="112">
        <f t="shared" si="13"/>
        <v>1</v>
      </c>
      <c r="BE44" s="112">
        <f t="shared" si="14"/>
        <v>0.98629618965902943</v>
      </c>
    </row>
    <row r="45" spans="1:57">
      <c r="A45" s="491">
        <v>45</v>
      </c>
      <c r="B45" s="492">
        <v>43</v>
      </c>
      <c r="C45" s="492"/>
      <c r="D45" s="492">
        <v>1032</v>
      </c>
      <c r="E45" s="493" t="s">
        <v>360</v>
      </c>
      <c r="F45" s="493" t="s">
        <v>269</v>
      </c>
      <c r="G45" s="493" t="s">
        <v>32</v>
      </c>
      <c r="H45" s="492">
        <v>1958</v>
      </c>
      <c r="I45" s="493" t="s">
        <v>3462</v>
      </c>
      <c r="J45" s="493" t="s">
        <v>4469</v>
      </c>
      <c r="K45" s="494">
        <v>42</v>
      </c>
      <c r="L45" s="492">
        <v>14</v>
      </c>
      <c r="M45" s="495">
        <v>42</v>
      </c>
      <c r="N45" s="496">
        <v>0.5272916666666666</v>
      </c>
      <c r="O45" s="495">
        <v>0</v>
      </c>
      <c r="P45" s="497"/>
      <c r="Q45" s="497">
        <v>0.44305555555555554</v>
      </c>
      <c r="R45" s="497"/>
      <c r="S45" s="497">
        <v>0.47291666666666665</v>
      </c>
      <c r="T45" s="497"/>
      <c r="U45" s="497">
        <v>0.38541666666666669</v>
      </c>
      <c r="V45" s="497">
        <v>0.51250000000000007</v>
      </c>
      <c r="W45" s="497">
        <v>0.3</v>
      </c>
      <c r="X45" s="497">
        <v>0.41736111111111113</v>
      </c>
      <c r="Y45" s="497">
        <v>0.5854166666666667</v>
      </c>
      <c r="Z45" s="497">
        <v>0.33194444444444443</v>
      </c>
      <c r="AA45" s="497">
        <v>0.54861111111111105</v>
      </c>
      <c r="AB45" s="497">
        <v>0.62619212962962967</v>
      </c>
      <c r="AC45" s="496">
        <v>0.3553587962962963</v>
      </c>
      <c r="AD45" s="497"/>
      <c r="AE45" s="497"/>
      <c r="AF45" s="497"/>
      <c r="AG45" s="497"/>
      <c r="AH45" s="497">
        <v>0.69652777777777775</v>
      </c>
      <c r="AI45" s="497"/>
      <c r="AJ45" s="497">
        <v>0.76944444444444438</v>
      </c>
      <c r="AK45" s="497"/>
      <c r="AL45" s="497">
        <v>0.74930555555555556</v>
      </c>
      <c r="AM45" s="497">
        <v>0.72430555555555554</v>
      </c>
      <c r="AN45" s="497">
        <v>0.66597222222222219</v>
      </c>
      <c r="AO45" s="497"/>
      <c r="AP45" s="496">
        <v>0.79812500000000008</v>
      </c>
      <c r="AQ45" s="496">
        <v>0.17193287037037039</v>
      </c>
      <c r="AR45" s="498"/>
      <c r="AT45" s="112">
        <f>VLOOKUP(AU45,id!$A:$C,3,0)</f>
        <v>75</v>
      </c>
      <c r="AU45" s="112" t="str">
        <f t="shared" si="0"/>
        <v>PiątkowskiZbigniew1958</v>
      </c>
      <c r="AV45" s="112" t="str">
        <f t="shared" si="3"/>
        <v>Piątkowski</v>
      </c>
      <c r="AW45" s="112" t="str">
        <f t="shared" si="4"/>
        <v>Zbigniew</v>
      </c>
      <c r="AX45" s="112" t="str">
        <f t="shared" si="15"/>
        <v>Horyzont</v>
      </c>
      <c r="AY45" s="112">
        <f t="shared" si="16"/>
        <v>1958</v>
      </c>
      <c r="AZ45" s="112">
        <f t="shared" si="10"/>
        <v>46.358502376349371</v>
      </c>
      <c r="BB45" s="112">
        <f t="shared" si="11"/>
        <v>0.99960489924930873</v>
      </c>
      <c r="BC45" s="112">
        <f t="shared" si="12"/>
        <v>1</v>
      </c>
      <c r="BD45" s="112">
        <f t="shared" si="13"/>
        <v>1</v>
      </c>
      <c r="BE45" s="112">
        <f t="shared" si="14"/>
        <v>1</v>
      </c>
    </row>
    <row r="46" spans="1:57">
      <c r="A46" s="499">
        <v>46</v>
      </c>
      <c r="B46" s="500">
        <v>44</v>
      </c>
      <c r="C46" s="500"/>
      <c r="D46" s="500">
        <v>1066</v>
      </c>
      <c r="E46" s="501" t="s">
        <v>27</v>
      </c>
      <c r="F46" s="501" t="s">
        <v>25</v>
      </c>
      <c r="G46" s="501" t="s">
        <v>32</v>
      </c>
      <c r="H46" s="500">
        <v>1958</v>
      </c>
      <c r="I46" s="501" t="s">
        <v>3562</v>
      </c>
      <c r="J46" s="501" t="s">
        <v>150</v>
      </c>
      <c r="K46" s="502">
        <v>42</v>
      </c>
      <c r="L46" s="500">
        <v>14</v>
      </c>
      <c r="M46" s="503">
        <v>42</v>
      </c>
      <c r="N46" s="504">
        <v>0.52737268518518521</v>
      </c>
      <c r="O46" s="503">
        <v>0</v>
      </c>
      <c r="P46" s="505"/>
      <c r="Q46" s="505">
        <v>0.44305555555555554</v>
      </c>
      <c r="R46" s="505"/>
      <c r="S46" s="505">
        <v>0.47291666666666665</v>
      </c>
      <c r="T46" s="505"/>
      <c r="U46" s="505">
        <v>0.38541666666666669</v>
      </c>
      <c r="V46" s="505">
        <v>0.51250000000000007</v>
      </c>
      <c r="W46" s="505">
        <v>0.3</v>
      </c>
      <c r="X46" s="505">
        <v>0.41666666666666669</v>
      </c>
      <c r="Y46" s="505">
        <v>0.5854166666666667</v>
      </c>
      <c r="Z46" s="505">
        <v>0.33194444444444443</v>
      </c>
      <c r="AA46" s="505">
        <v>0.54861111111111105</v>
      </c>
      <c r="AB46" s="505">
        <v>0.62577546296296294</v>
      </c>
      <c r="AC46" s="504">
        <v>0.35494212962962962</v>
      </c>
      <c r="AD46" s="505"/>
      <c r="AE46" s="505"/>
      <c r="AF46" s="505"/>
      <c r="AG46" s="505"/>
      <c r="AH46" s="505">
        <v>0.69652777777777775</v>
      </c>
      <c r="AI46" s="505"/>
      <c r="AJ46" s="505">
        <v>0.76874999999999993</v>
      </c>
      <c r="AK46" s="505"/>
      <c r="AL46" s="505">
        <v>0.74930555555555556</v>
      </c>
      <c r="AM46" s="505">
        <v>0.72430555555555554</v>
      </c>
      <c r="AN46" s="505">
        <v>0.66666666666666663</v>
      </c>
      <c r="AO46" s="505"/>
      <c r="AP46" s="504">
        <v>0.79820601851851858</v>
      </c>
      <c r="AQ46" s="504">
        <v>0.17243055555555556</v>
      </c>
      <c r="AR46" s="506"/>
      <c r="AT46" s="112">
        <f>VLOOKUP(AU46,id!$A:$C,3,0)</f>
        <v>102</v>
      </c>
      <c r="AU46" s="112" t="str">
        <f t="shared" si="0"/>
        <v>PapisLeszek1958</v>
      </c>
      <c r="AV46" s="112" t="str">
        <f t="shared" si="3"/>
        <v>Papis</v>
      </c>
      <c r="AW46" s="112" t="str">
        <f t="shared" si="4"/>
        <v>Leszek</v>
      </c>
      <c r="AX46" s="112" t="str">
        <f t="shared" si="15"/>
        <v>Troll Team</v>
      </c>
      <c r="AY46" s="112">
        <f t="shared" si="16"/>
        <v>1958</v>
      </c>
      <c r="AZ46" s="112">
        <f t="shared" si="10"/>
        <v>46.351380473208039</v>
      </c>
      <c r="BB46" s="112">
        <f t="shared" si="11"/>
        <v>0.99984637331284965</v>
      </c>
      <c r="BC46" s="112">
        <f t="shared" si="12"/>
        <v>1</v>
      </c>
      <c r="BD46" s="112">
        <f t="shared" si="13"/>
        <v>1</v>
      </c>
      <c r="BE46" s="112">
        <f t="shared" si="14"/>
        <v>1</v>
      </c>
    </row>
    <row r="47" spans="1:57">
      <c r="A47" s="491">
        <v>47</v>
      </c>
      <c r="B47" s="492">
        <v>45</v>
      </c>
      <c r="C47" s="492"/>
      <c r="D47" s="492">
        <v>1112</v>
      </c>
      <c r="E47" s="493" t="s">
        <v>4801</v>
      </c>
      <c r="F47" s="493" t="s">
        <v>398</v>
      </c>
      <c r="G47" s="493" t="s">
        <v>32</v>
      </c>
      <c r="H47" s="492">
        <v>1986</v>
      </c>
      <c r="I47" s="493" t="s">
        <v>4802</v>
      </c>
      <c r="J47" s="493"/>
      <c r="K47" s="494">
        <v>39</v>
      </c>
      <c r="L47" s="492">
        <v>16</v>
      </c>
      <c r="M47" s="495">
        <v>39</v>
      </c>
      <c r="N47" s="496">
        <v>0.57685185185185184</v>
      </c>
      <c r="O47" s="495">
        <v>0</v>
      </c>
      <c r="P47" s="497">
        <v>0.54097222222222219</v>
      </c>
      <c r="Q47" s="497">
        <v>0.39583333333333331</v>
      </c>
      <c r="R47" s="497">
        <v>0.32013888888888892</v>
      </c>
      <c r="S47" s="497">
        <v>0.4284722222222222</v>
      </c>
      <c r="T47" s="497">
        <v>0.62013888888888891</v>
      </c>
      <c r="U47" s="497">
        <v>0.3527777777777778</v>
      </c>
      <c r="V47" s="497">
        <v>0.45763888888888887</v>
      </c>
      <c r="W47" s="497">
        <v>0.65555555555555556</v>
      </c>
      <c r="X47" s="497">
        <v>0.3756944444444445</v>
      </c>
      <c r="Y47" s="497">
        <v>0.5805555555555556</v>
      </c>
      <c r="Z47" s="497">
        <v>0.29722222222222222</v>
      </c>
      <c r="AA47" s="497">
        <v>0.48055555555555557</v>
      </c>
      <c r="AB47" s="497">
        <v>0.66924768518518529</v>
      </c>
      <c r="AC47" s="496">
        <v>0.39841435185185187</v>
      </c>
      <c r="AD47" s="497"/>
      <c r="AE47" s="497"/>
      <c r="AF47" s="497">
        <v>0.74861111111111101</v>
      </c>
      <c r="AG47" s="497">
        <v>0.79583333333333339</v>
      </c>
      <c r="AH47" s="497"/>
      <c r="AI47" s="497">
        <v>0.70416666666666661</v>
      </c>
      <c r="AJ47" s="497"/>
      <c r="AK47" s="497"/>
      <c r="AL47" s="497"/>
      <c r="AM47" s="497"/>
      <c r="AN47" s="497"/>
      <c r="AO47" s="497">
        <v>0.77847222222222223</v>
      </c>
      <c r="AP47" s="496">
        <v>0.84768518518518521</v>
      </c>
      <c r="AQ47" s="496">
        <v>0.1784375</v>
      </c>
      <c r="AR47" s="498"/>
      <c r="AT47" s="112">
        <f>VLOOKUP(AU47,id!$A:$C,3,0)</f>
        <v>285</v>
      </c>
      <c r="AU47" s="112" t="str">
        <f t="shared" si="0"/>
        <v>SzultkaSzymon1986</v>
      </c>
      <c r="AV47" s="112" t="str">
        <f t="shared" si="3"/>
        <v>Szultka</v>
      </c>
      <c r="AW47" s="112" t="str">
        <f t="shared" si="4"/>
        <v>Szymon</v>
      </c>
      <c r="AX47" s="112">
        <f t="shared" si="15"/>
        <v>0</v>
      </c>
      <c r="AY47" s="112">
        <f t="shared" si="16"/>
        <v>1986</v>
      </c>
      <c r="AZ47" s="112">
        <f t="shared" si="10"/>
        <v>43.040567582264607</v>
      </c>
      <c r="BB47" s="112">
        <f t="shared" si="11"/>
        <v>0.9142255216693419</v>
      </c>
      <c r="BC47" s="112">
        <f t="shared" si="12"/>
        <v>1.1428571428571428</v>
      </c>
      <c r="BD47" s="112">
        <f t="shared" si="13"/>
        <v>0.9285714285714286</v>
      </c>
      <c r="BE47" s="112">
        <f t="shared" si="14"/>
        <v>1.0270660870893518</v>
      </c>
    </row>
    <row r="48" spans="1:57">
      <c r="A48" s="499">
        <v>48</v>
      </c>
      <c r="B48" s="500">
        <v>46</v>
      </c>
      <c r="C48" s="500"/>
      <c r="D48" s="500">
        <v>1005</v>
      </c>
      <c r="E48" s="501" t="s">
        <v>356</v>
      </c>
      <c r="F48" s="501" t="s">
        <v>144</v>
      </c>
      <c r="G48" s="501" t="s">
        <v>32</v>
      </c>
      <c r="H48" s="500">
        <v>1962</v>
      </c>
      <c r="I48" s="501" t="s">
        <v>238</v>
      </c>
      <c r="J48" s="501" t="s">
        <v>3588</v>
      </c>
      <c r="K48" s="502">
        <v>39</v>
      </c>
      <c r="L48" s="500">
        <v>12</v>
      </c>
      <c r="M48" s="503">
        <v>39</v>
      </c>
      <c r="N48" s="504">
        <v>0.58251157407407406</v>
      </c>
      <c r="O48" s="503">
        <v>0</v>
      </c>
      <c r="P48" s="505"/>
      <c r="Q48" s="505"/>
      <c r="R48" s="505"/>
      <c r="S48" s="505"/>
      <c r="T48" s="505"/>
      <c r="U48" s="505">
        <v>0.59027777777777779</v>
      </c>
      <c r="V48" s="505">
        <v>0.43263888888888885</v>
      </c>
      <c r="W48" s="505">
        <v>0.31944444444444448</v>
      </c>
      <c r="X48" s="505">
        <v>0.54652777777777783</v>
      </c>
      <c r="Y48" s="505">
        <v>0.36944444444444446</v>
      </c>
      <c r="Z48" s="505">
        <v>0.62222222222222223</v>
      </c>
      <c r="AA48" s="505">
        <v>0.40486111111111112</v>
      </c>
      <c r="AB48" s="505">
        <v>0.65020833333333339</v>
      </c>
      <c r="AC48" s="504">
        <v>0.37937500000000002</v>
      </c>
      <c r="AD48" s="505"/>
      <c r="AE48" s="505"/>
      <c r="AF48" s="505"/>
      <c r="AG48" s="505"/>
      <c r="AH48" s="505">
        <v>0.75138888888888899</v>
      </c>
      <c r="AI48" s="505"/>
      <c r="AJ48" s="505">
        <v>0.82430555555555562</v>
      </c>
      <c r="AK48" s="505"/>
      <c r="AL48" s="505">
        <v>0.7993055555555556</v>
      </c>
      <c r="AM48" s="505">
        <v>0.77847222222222223</v>
      </c>
      <c r="AN48" s="505">
        <v>0.71180555555555547</v>
      </c>
      <c r="AO48" s="505"/>
      <c r="AP48" s="504">
        <v>0.85334490740740743</v>
      </c>
      <c r="AQ48" s="504">
        <v>0.20313657407407407</v>
      </c>
      <c r="AR48" s="506"/>
      <c r="AT48" s="112">
        <f>VLOOKUP(AU48,id!$A:$C,3,0)</f>
        <v>286</v>
      </c>
      <c r="AU48" s="112" t="str">
        <f t="shared" si="0"/>
        <v>RzepeckiDariusz1962</v>
      </c>
      <c r="AV48" s="112" t="str">
        <f t="shared" si="3"/>
        <v>Rzepecki</v>
      </c>
      <c r="AW48" s="112" t="str">
        <f t="shared" si="4"/>
        <v>Dariusz</v>
      </c>
      <c r="AX48" s="112" t="str">
        <f t="shared" si="15"/>
        <v>TheEndOfTheRace</v>
      </c>
      <c r="AY48" s="112">
        <f t="shared" si="16"/>
        <v>1962</v>
      </c>
      <c r="AZ48" s="112">
        <f t="shared" si="10"/>
        <v>40.634062333460228</v>
      </c>
      <c r="BB48" s="112">
        <f t="shared" si="11"/>
        <v>0.99028393172922169</v>
      </c>
      <c r="BC48" s="112">
        <f t="shared" si="12"/>
        <v>0.75</v>
      </c>
      <c r="BD48" s="112">
        <f t="shared" si="13"/>
        <v>1</v>
      </c>
      <c r="BE48" s="112">
        <f t="shared" si="14"/>
        <v>0.94408751129490198</v>
      </c>
    </row>
    <row r="49" spans="1:57">
      <c r="A49" s="491">
        <v>49</v>
      </c>
      <c r="B49" s="492">
        <v>47</v>
      </c>
      <c r="C49" s="492"/>
      <c r="D49" s="492">
        <v>1097</v>
      </c>
      <c r="E49" s="493" t="s">
        <v>1376</v>
      </c>
      <c r="F49" s="493" t="s">
        <v>17</v>
      </c>
      <c r="G49" s="493" t="s">
        <v>32</v>
      </c>
      <c r="H49" s="492">
        <v>1979</v>
      </c>
      <c r="I49" s="493" t="s">
        <v>3858</v>
      </c>
      <c r="J49" s="493" t="s">
        <v>676</v>
      </c>
      <c r="K49" s="494">
        <v>37</v>
      </c>
      <c r="L49" s="492">
        <v>15</v>
      </c>
      <c r="M49" s="495">
        <v>37</v>
      </c>
      <c r="N49" s="496">
        <v>0.46483796296296293</v>
      </c>
      <c r="O49" s="495">
        <v>0</v>
      </c>
      <c r="P49" s="497">
        <v>0.51180555555555551</v>
      </c>
      <c r="Q49" s="497">
        <v>0.3840277777777778</v>
      </c>
      <c r="R49" s="497">
        <v>0.30138888888888887</v>
      </c>
      <c r="S49" s="497">
        <v>0.4069444444444445</v>
      </c>
      <c r="T49" s="497">
        <v>0.28472222222222221</v>
      </c>
      <c r="U49" s="497">
        <v>0.34583333333333338</v>
      </c>
      <c r="V49" s="497">
        <v>0.43333333333333335</v>
      </c>
      <c r="W49" s="497">
        <v>0.57152777777777775</v>
      </c>
      <c r="X49" s="497">
        <v>0.36736111111111108</v>
      </c>
      <c r="Y49" s="497">
        <v>0.48888888888888887</v>
      </c>
      <c r="Z49" s="497">
        <v>0.3215277777777778</v>
      </c>
      <c r="AA49" s="497">
        <v>0.45833333333333331</v>
      </c>
      <c r="AB49" s="497">
        <v>0.58704861111111117</v>
      </c>
      <c r="AC49" s="496">
        <v>0.31621527777777775</v>
      </c>
      <c r="AD49" s="497"/>
      <c r="AE49" s="497">
        <v>0.6166666666666667</v>
      </c>
      <c r="AF49" s="497"/>
      <c r="AG49" s="497"/>
      <c r="AH49" s="497">
        <v>0.71180555555555547</v>
      </c>
      <c r="AI49" s="497"/>
      <c r="AJ49" s="497"/>
      <c r="AK49" s="497"/>
      <c r="AL49" s="497"/>
      <c r="AM49" s="497"/>
      <c r="AN49" s="497">
        <v>0.64097222222222217</v>
      </c>
      <c r="AO49" s="497"/>
      <c r="AP49" s="496">
        <v>0.73567129629629635</v>
      </c>
      <c r="AQ49" s="496">
        <v>0.14862268518518518</v>
      </c>
      <c r="AR49" s="498"/>
      <c r="AT49" s="112">
        <f>VLOOKUP(AU49,id!$A:$C,3,0)</f>
        <v>287</v>
      </c>
      <c r="AU49" s="112" t="str">
        <f t="shared" si="0"/>
        <v>MiśkiewiczMarcin1979</v>
      </c>
      <c r="AV49" s="112" t="str">
        <f t="shared" si="3"/>
        <v>Miśkiewicz</v>
      </c>
      <c r="AW49" s="112" t="str">
        <f t="shared" si="4"/>
        <v>Marcin</v>
      </c>
      <c r="AX49" s="112" t="str">
        <f t="shared" si="15"/>
        <v>KB Galeria Warszawa</v>
      </c>
      <c r="AY49" s="112">
        <f t="shared" si="16"/>
        <v>1979</v>
      </c>
      <c r="AZ49" s="112">
        <f t="shared" si="10"/>
        <v>38.550264265077651</v>
      </c>
      <c r="BB49" s="112">
        <f t="shared" si="11"/>
        <v>1.2531497435386685</v>
      </c>
      <c r="BC49" s="112">
        <f t="shared" si="12"/>
        <v>1.25</v>
      </c>
      <c r="BD49" s="112">
        <f t="shared" si="13"/>
        <v>0.94871794871794868</v>
      </c>
      <c r="BE49" s="112">
        <f t="shared" si="14"/>
        <v>1.0456395525912732</v>
      </c>
    </row>
    <row r="50" spans="1:57">
      <c r="A50" s="499">
        <v>50</v>
      </c>
      <c r="B50" s="500">
        <v>48</v>
      </c>
      <c r="C50" s="500"/>
      <c r="D50" s="500">
        <v>1098</v>
      </c>
      <c r="E50" s="501" t="s">
        <v>4803</v>
      </c>
      <c r="F50" s="501" t="s">
        <v>272</v>
      </c>
      <c r="G50" s="501" t="s">
        <v>32</v>
      </c>
      <c r="H50" s="500">
        <v>1982</v>
      </c>
      <c r="I50" s="501" t="s">
        <v>3462</v>
      </c>
      <c r="J50" s="501"/>
      <c r="K50" s="502">
        <v>37</v>
      </c>
      <c r="L50" s="500">
        <v>15</v>
      </c>
      <c r="M50" s="503">
        <v>37</v>
      </c>
      <c r="N50" s="504">
        <v>0.56287037037037035</v>
      </c>
      <c r="O50" s="503">
        <v>0</v>
      </c>
      <c r="P50" s="505">
        <v>0.3743055555555555</v>
      </c>
      <c r="Q50" s="505">
        <v>0.55625000000000002</v>
      </c>
      <c r="R50" s="505">
        <v>0.53402777777777777</v>
      </c>
      <c r="S50" s="505">
        <v>0.50277777777777777</v>
      </c>
      <c r="T50" s="505">
        <v>0.68194444444444446</v>
      </c>
      <c r="U50" s="505">
        <v>0.61249999999999993</v>
      </c>
      <c r="V50" s="505">
        <v>0.47291666666666665</v>
      </c>
      <c r="W50" s="505">
        <v>0.33680555555555558</v>
      </c>
      <c r="X50" s="505">
        <v>0.57361111111111118</v>
      </c>
      <c r="Y50" s="505">
        <v>0.41319444444444442</v>
      </c>
      <c r="Z50" s="505">
        <v>0.64236111111111105</v>
      </c>
      <c r="AA50" s="505">
        <v>0.43958333333333338</v>
      </c>
      <c r="AB50" s="505">
        <v>0.69074074074074077</v>
      </c>
      <c r="AC50" s="504">
        <v>0.4199074074074074</v>
      </c>
      <c r="AD50" s="505"/>
      <c r="AE50" s="505"/>
      <c r="AF50" s="505"/>
      <c r="AG50" s="505">
        <v>0.80069444444444438</v>
      </c>
      <c r="AH50" s="505"/>
      <c r="AI50" s="505">
        <v>0.72638888888888886</v>
      </c>
      <c r="AJ50" s="505"/>
      <c r="AK50" s="505">
        <v>0.76597222222222217</v>
      </c>
      <c r="AL50" s="505"/>
      <c r="AM50" s="505"/>
      <c r="AN50" s="505"/>
      <c r="AO50" s="505"/>
      <c r="AP50" s="504">
        <v>0.83370370370370372</v>
      </c>
      <c r="AQ50" s="504">
        <v>0.14296296296296296</v>
      </c>
      <c r="AR50" s="506"/>
      <c r="AT50" s="112">
        <f>VLOOKUP(AU50,id!$A:$C,3,0)</f>
        <v>288</v>
      </c>
      <c r="AU50" s="112" t="str">
        <f t="shared" si="0"/>
        <v>NyczBartłomiej1982</v>
      </c>
      <c r="AV50" s="112" t="str">
        <f t="shared" si="3"/>
        <v>Nycz</v>
      </c>
      <c r="AW50" s="112" t="str">
        <f t="shared" si="4"/>
        <v>Bartłomiej</v>
      </c>
      <c r="AX50" s="112">
        <f t="shared" si="15"/>
        <v>0</v>
      </c>
      <c r="AY50" s="112">
        <f t="shared" si="16"/>
        <v>1982</v>
      </c>
      <c r="AZ50" s="112">
        <f t="shared" si="10"/>
        <v>31.836151369757538</v>
      </c>
      <c r="BB50" s="112">
        <f t="shared" si="11"/>
        <v>0.82583484125678563</v>
      </c>
      <c r="BC50" s="112">
        <f t="shared" si="12"/>
        <v>1</v>
      </c>
      <c r="BD50" s="112">
        <f t="shared" si="13"/>
        <v>1</v>
      </c>
      <c r="BE50" s="112">
        <f t="shared" si="14"/>
        <v>1</v>
      </c>
    </row>
    <row r="51" spans="1:57">
      <c r="A51" s="491">
        <v>51</v>
      </c>
      <c r="B51" s="492">
        <v>49</v>
      </c>
      <c r="C51" s="492"/>
      <c r="D51" s="492">
        <v>1026</v>
      </c>
      <c r="E51" s="493" t="s">
        <v>1080</v>
      </c>
      <c r="F51" s="493" t="s">
        <v>92</v>
      </c>
      <c r="G51" s="493" t="s">
        <v>32</v>
      </c>
      <c r="H51" s="492">
        <v>1981</v>
      </c>
      <c r="I51" s="493" t="s">
        <v>3462</v>
      </c>
      <c r="J51" s="493"/>
      <c r="K51" s="494">
        <v>36</v>
      </c>
      <c r="L51" s="492">
        <v>14</v>
      </c>
      <c r="M51" s="495">
        <v>36</v>
      </c>
      <c r="N51" s="496">
        <v>0.58016203703703706</v>
      </c>
      <c r="O51" s="495">
        <v>0</v>
      </c>
      <c r="P51" s="497">
        <v>0.55486111111111114</v>
      </c>
      <c r="Q51" s="497">
        <v>0.38125000000000003</v>
      </c>
      <c r="R51" s="497">
        <v>0.41041666666666665</v>
      </c>
      <c r="S51" s="497">
        <v>0.43472222222222223</v>
      </c>
      <c r="T51" s="497">
        <v>0.68194444444444446</v>
      </c>
      <c r="U51" s="497">
        <v>0.33749999999999997</v>
      </c>
      <c r="V51" s="497">
        <v>0.46458333333333335</v>
      </c>
      <c r="W51" s="497"/>
      <c r="X51" s="497">
        <v>0.36041666666666666</v>
      </c>
      <c r="Y51" s="497">
        <v>0.60138888888888886</v>
      </c>
      <c r="Z51" s="497">
        <v>0.29236111111111113</v>
      </c>
      <c r="AA51" s="497">
        <v>0.4916666666666667</v>
      </c>
      <c r="AB51" s="497">
        <v>0.69104166666666667</v>
      </c>
      <c r="AC51" s="496">
        <v>0.42020833333333335</v>
      </c>
      <c r="AD51" s="497"/>
      <c r="AE51" s="497"/>
      <c r="AF51" s="497"/>
      <c r="AG51" s="497"/>
      <c r="AH51" s="497">
        <v>0.7270833333333333</v>
      </c>
      <c r="AI51" s="497"/>
      <c r="AJ51" s="497"/>
      <c r="AK51" s="497"/>
      <c r="AL51" s="497">
        <v>0.81805555555555554</v>
      </c>
      <c r="AM51" s="497">
        <v>0.79305555555555562</v>
      </c>
      <c r="AN51" s="497"/>
      <c r="AO51" s="497"/>
      <c r="AP51" s="496">
        <v>0.85099537037037043</v>
      </c>
      <c r="AQ51" s="496">
        <v>0.15995370370370371</v>
      </c>
      <c r="AR51" s="498"/>
      <c r="AT51" s="112">
        <f>VLOOKUP(AU51,id!$A:$C,3,0)</f>
        <v>65</v>
      </c>
      <c r="AU51" s="112" t="str">
        <f t="shared" si="0"/>
        <v>WejherSławomir1981</v>
      </c>
      <c r="AV51" s="112" t="str">
        <f t="shared" si="3"/>
        <v>Wejher</v>
      </c>
      <c r="AW51" s="112" t="str">
        <f t="shared" si="4"/>
        <v>Sławomir</v>
      </c>
      <c r="AX51" s="112">
        <f t="shared" si="15"/>
        <v>0</v>
      </c>
      <c r="AY51" s="112">
        <f t="shared" si="16"/>
        <v>1981</v>
      </c>
      <c r="AZ51" s="112">
        <f t="shared" si="10"/>
        <v>30.975714846250579</v>
      </c>
      <c r="BB51" s="112">
        <f t="shared" si="11"/>
        <v>0.97019510832701583</v>
      </c>
      <c r="BC51" s="112">
        <f t="shared" si="12"/>
        <v>0.93333333333333335</v>
      </c>
      <c r="BD51" s="112">
        <f t="shared" si="13"/>
        <v>0.97297297297297303</v>
      </c>
      <c r="BE51" s="112">
        <f t="shared" si="14"/>
        <v>0.98629618965902943</v>
      </c>
    </row>
    <row r="52" spans="1:57">
      <c r="A52" s="499">
        <v>52</v>
      </c>
      <c r="B52" s="500">
        <v>50</v>
      </c>
      <c r="C52" s="500"/>
      <c r="D52" s="500">
        <v>1079</v>
      </c>
      <c r="E52" s="501" t="s">
        <v>4210</v>
      </c>
      <c r="F52" s="501" t="s">
        <v>467</v>
      </c>
      <c r="G52" s="501" t="s">
        <v>32</v>
      </c>
      <c r="H52" s="500">
        <v>1990</v>
      </c>
      <c r="I52" s="501" t="s">
        <v>4468</v>
      </c>
      <c r="J52" s="501"/>
      <c r="K52" s="502">
        <v>36</v>
      </c>
      <c r="L52" s="500">
        <v>14</v>
      </c>
      <c r="M52" s="503">
        <v>36</v>
      </c>
      <c r="N52" s="504">
        <v>0.58027777777777778</v>
      </c>
      <c r="O52" s="503">
        <v>0</v>
      </c>
      <c r="P52" s="505">
        <v>0.55486111111111114</v>
      </c>
      <c r="Q52" s="505">
        <v>0.38125000000000003</v>
      </c>
      <c r="R52" s="505">
        <v>0.41041666666666665</v>
      </c>
      <c r="S52" s="505">
        <v>0.43472222222222223</v>
      </c>
      <c r="T52" s="505">
        <v>0.68194444444444446</v>
      </c>
      <c r="U52" s="505">
        <v>0.33749999999999997</v>
      </c>
      <c r="V52" s="505">
        <v>0.46458333333333335</v>
      </c>
      <c r="W52" s="505"/>
      <c r="X52" s="505">
        <v>0.36041666666666666</v>
      </c>
      <c r="Y52" s="505">
        <v>0.6020833333333333</v>
      </c>
      <c r="Z52" s="505">
        <v>0.29236111111111113</v>
      </c>
      <c r="AA52" s="505">
        <v>0.4916666666666667</v>
      </c>
      <c r="AB52" s="505">
        <v>0.69113425925925931</v>
      </c>
      <c r="AC52" s="504">
        <v>0.42030092592592588</v>
      </c>
      <c r="AD52" s="505"/>
      <c r="AE52" s="505"/>
      <c r="AF52" s="505"/>
      <c r="AG52" s="505"/>
      <c r="AH52" s="505">
        <v>0.7270833333333333</v>
      </c>
      <c r="AI52" s="505"/>
      <c r="AJ52" s="505"/>
      <c r="AK52" s="505"/>
      <c r="AL52" s="505">
        <v>0.81805555555555554</v>
      </c>
      <c r="AM52" s="505">
        <v>0.79305555555555562</v>
      </c>
      <c r="AN52" s="505"/>
      <c r="AO52" s="505"/>
      <c r="AP52" s="504">
        <v>0.85111111111111104</v>
      </c>
      <c r="AQ52" s="504">
        <v>0.15997685185185184</v>
      </c>
      <c r="AR52" s="506"/>
      <c r="AT52" s="112">
        <f>VLOOKUP(AU52,id!$A:$C,3,0)</f>
        <v>66</v>
      </c>
      <c r="AU52" s="112" t="str">
        <f t="shared" si="0"/>
        <v>SzymanekDawid1990</v>
      </c>
      <c r="AV52" s="112" t="str">
        <f t="shared" si="3"/>
        <v>Szymanek</v>
      </c>
      <c r="AW52" s="112" t="str">
        <f t="shared" si="4"/>
        <v>Dawid</v>
      </c>
      <c r="AX52" s="112">
        <f t="shared" si="15"/>
        <v>0</v>
      </c>
      <c r="AY52" s="112">
        <f t="shared" si="16"/>
        <v>1990</v>
      </c>
      <c r="AZ52" s="112">
        <f t="shared" si="10"/>
        <v>30.969536508360392</v>
      </c>
      <c r="BB52" s="112">
        <f t="shared" si="11"/>
        <v>0.99980054252433381</v>
      </c>
      <c r="BC52" s="112">
        <f t="shared" si="12"/>
        <v>1</v>
      </c>
      <c r="BD52" s="112">
        <f t="shared" si="13"/>
        <v>1</v>
      </c>
      <c r="BE52" s="112">
        <f t="shared" si="14"/>
        <v>1</v>
      </c>
    </row>
    <row r="53" spans="1:57">
      <c r="A53" s="491">
        <v>53</v>
      </c>
      <c r="B53" s="492">
        <v>51</v>
      </c>
      <c r="C53" s="492"/>
      <c r="D53" s="492">
        <v>1062</v>
      </c>
      <c r="E53" s="493" t="s">
        <v>10</v>
      </c>
      <c r="F53" s="493" t="s">
        <v>22</v>
      </c>
      <c r="G53" s="493" t="s">
        <v>32</v>
      </c>
      <c r="H53" s="492">
        <v>1975</v>
      </c>
      <c r="I53" s="493" t="s">
        <v>3423</v>
      </c>
      <c r="J53" s="493"/>
      <c r="K53" s="494">
        <v>35</v>
      </c>
      <c r="L53" s="492">
        <v>15</v>
      </c>
      <c r="M53" s="495">
        <v>35</v>
      </c>
      <c r="N53" s="496">
        <v>0.46311342592592591</v>
      </c>
      <c r="O53" s="495">
        <v>0</v>
      </c>
      <c r="P53" s="497">
        <v>0.50347222222222221</v>
      </c>
      <c r="Q53" s="497">
        <v>0.37986111111111115</v>
      </c>
      <c r="R53" s="497">
        <v>0.30486111111111108</v>
      </c>
      <c r="S53" s="497">
        <v>0.40486111111111112</v>
      </c>
      <c r="T53" s="497">
        <v>0.56111111111111112</v>
      </c>
      <c r="U53" s="497">
        <v>0.33749999999999997</v>
      </c>
      <c r="V53" s="497">
        <v>0.4465277777777778</v>
      </c>
      <c r="W53" s="497"/>
      <c r="X53" s="497">
        <v>0.35833333333333334</v>
      </c>
      <c r="Y53" s="497">
        <v>0.53055555555555556</v>
      </c>
      <c r="Z53" s="497">
        <v>0.28888888888888892</v>
      </c>
      <c r="AA53" s="497">
        <v>0.46875</v>
      </c>
      <c r="AB53" s="497">
        <v>0.60321759259259256</v>
      </c>
      <c r="AC53" s="496">
        <v>0.33238425925925924</v>
      </c>
      <c r="AD53" s="497"/>
      <c r="AE53" s="497"/>
      <c r="AF53" s="497">
        <v>0.65208333333333335</v>
      </c>
      <c r="AG53" s="497">
        <v>0.69097222222222221</v>
      </c>
      <c r="AH53" s="497"/>
      <c r="AI53" s="497">
        <v>0.62152777777777779</v>
      </c>
      <c r="AJ53" s="497"/>
      <c r="AK53" s="497">
        <v>0.71319444444444446</v>
      </c>
      <c r="AL53" s="497"/>
      <c r="AM53" s="497"/>
      <c r="AN53" s="497"/>
      <c r="AO53" s="497"/>
      <c r="AP53" s="496">
        <v>0.73394675925925934</v>
      </c>
      <c r="AQ53" s="496">
        <v>0.13072916666666667</v>
      </c>
      <c r="AR53" s="498"/>
      <c r="AT53" s="112">
        <f>VLOOKUP(AU53,id!$A:$C,3,0)</f>
        <v>7</v>
      </c>
      <c r="AU53" s="112" t="str">
        <f t="shared" si="0"/>
        <v>CecułaKrzysztof1975</v>
      </c>
      <c r="AV53" s="112" t="str">
        <f t="shared" si="3"/>
        <v>Cecuła</v>
      </c>
      <c r="AW53" s="112" t="str">
        <f t="shared" si="4"/>
        <v>Krzysztof</v>
      </c>
      <c r="AX53" s="112">
        <f t="shared" si="15"/>
        <v>0</v>
      </c>
      <c r="AY53" s="112">
        <f t="shared" si="16"/>
        <v>1975</v>
      </c>
      <c r="AZ53" s="112">
        <f t="shared" si="10"/>
        <v>30.109271605350379</v>
      </c>
      <c r="BB53" s="112">
        <f t="shared" si="11"/>
        <v>1.2529927773473621</v>
      </c>
      <c r="BC53" s="112">
        <f t="shared" si="12"/>
        <v>1.0714285714285714</v>
      </c>
      <c r="BD53" s="112">
        <f t="shared" si="13"/>
        <v>0.97222222222222221</v>
      </c>
      <c r="BE53" s="112">
        <f t="shared" si="14"/>
        <v>1.0138942140146645</v>
      </c>
    </row>
    <row r="54" spans="1:57">
      <c r="A54" s="499">
        <v>54</v>
      </c>
      <c r="B54" s="500">
        <v>52</v>
      </c>
      <c r="C54" s="500"/>
      <c r="D54" s="500">
        <v>1030</v>
      </c>
      <c r="E54" s="501" t="s">
        <v>4804</v>
      </c>
      <c r="F54" s="501" t="s">
        <v>48</v>
      </c>
      <c r="G54" s="501" t="s">
        <v>32</v>
      </c>
      <c r="H54" s="500">
        <v>1983</v>
      </c>
      <c r="I54" s="501" t="s">
        <v>3423</v>
      </c>
      <c r="J54" s="501"/>
      <c r="K54" s="502">
        <v>35</v>
      </c>
      <c r="L54" s="500">
        <v>14</v>
      </c>
      <c r="M54" s="503">
        <v>35</v>
      </c>
      <c r="N54" s="504">
        <v>0.52162037037037035</v>
      </c>
      <c r="O54" s="503">
        <v>0</v>
      </c>
      <c r="P54" s="505">
        <v>0.52638888888888891</v>
      </c>
      <c r="Q54" s="505">
        <v>0.37916666666666665</v>
      </c>
      <c r="R54" s="505">
        <v>0.40763888888888888</v>
      </c>
      <c r="S54" s="505">
        <v>0.43124999999999997</v>
      </c>
      <c r="T54" s="505">
        <v>0.61319444444444449</v>
      </c>
      <c r="U54" s="505">
        <v>0.33333333333333331</v>
      </c>
      <c r="V54" s="505">
        <v>0.45763888888888887</v>
      </c>
      <c r="W54" s="505">
        <v>0.64861111111111114</v>
      </c>
      <c r="X54" s="505">
        <v>0.35347222222222219</v>
      </c>
      <c r="Y54" s="505">
        <v>0.57361111111111118</v>
      </c>
      <c r="Z54" s="505">
        <v>0.29930555555555555</v>
      </c>
      <c r="AA54" s="505">
        <v>0.49027777777777781</v>
      </c>
      <c r="AB54" s="505">
        <v>0.66249999999999998</v>
      </c>
      <c r="AC54" s="504">
        <v>0.39166666666666666</v>
      </c>
      <c r="AD54" s="505"/>
      <c r="AE54" s="505">
        <v>0.69930555555555562</v>
      </c>
      <c r="AF54" s="505"/>
      <c r="AG54" s="505"/>
      <c r="AH54" s="505"/>
      <c r="AI54" s="505"/>
      <c r="AJ54" s="505"/>
      <c r="AK54" s="505"/>
      <c r="AL54" s="505"/>
      <c r="AM54" s="505"/>
      <c r="AN54" s="505">
        <v>0.76874999999999993</v>
      </c>
      <c r="AO54" s="505"/>
      <c r="AP54" s="504">
        <v>0.79245370370370372</v>
      </c>
      <c r="AQ54" s="504">
        <v>0.12995370370370371</v>
      </c>
      <c r="AR54" s="506"/>
      <c r="AT54" s="112">
        <f>VLOOKUP(AU54,id!$A:$C,3,0)</f>
        <v>289</v>
      </c>
      <c r="AU54" s="112" t="str">
        <f t="shared" si="0"/>
        <v>SkrzypińskiTomasz1983</v>
      </c>
      <c r="AV54" s="112" t="str">
        <f t="shared" si="3"/>
        <v>Skrzypiński</v>
      </c>
      <c r="AW54" s="112" t="str">
        <f t="shared" si="4"/>
        <v>Tomasz</v>
      </c>
      <c r="AX54" s="112">
        <f t="shared" si="15"/>
        <v>0</v>
      </c>
      <c r="AY54" s="112">
        <f t="shared" si="16"/>
        <v>1983</v>
      </c>
      <c r="AZ54" s="112">
        <f t="shared" si="10"/>
        <v>29.696659857765887</v>
      </c>
      <c r="BB54" s="112">
        <f t="shared" si="11"/>
        <v>0.88783615869352983</v>
      </c>
      <c r="BC54" s="112">
        <f t="shared" si="12"/>
        <v>0.93333333333333335</v>
      </c>
      <c r="BD54" s="112">
        <f t="shared" si="13"/>
        <v>1</v>
      </c>
      <c r="BE54" s="112">
        <f t="shared" si="14"/>
        <v>0.98629618965902943</v>
      </c>
    </row>
    <row r="55" spans="1:57">
      <c r="A55" s="491">
        <v>55</v>
      </c>
      <c r="B55" s="492">
        <v>53</v>
      </c>
      <c r="C55" s="492"/>
      <c r="D55" s="492">
        <v>1042</v>
      </c>
      <c r="E55" s="493" t="s">
        <v>4805</v>
      </c>
      <c r="F55" s="493" t="s">
        <v>24</v>
      </c>
      <c r="G55" s="493" t="s">
        <v>32</v>
      </c>
      <c r="H55" s="492">
        <v>1982</v>
      </c>
      <c r="I55" s="493" t="s">
        <v>3423</v>
      </c>
      <c r="J55" s="493" t="s">
        <v>4806</v>
      </c>
      <c r="K55" s="494">
        <v>35</v>
      </c>
      <c r="L55" s="492">
        <v>14</v>
      </c>
      <c r="M55" s="495">
        <v>35</v>
      </c>
      <c r="N55" s="496">
        <v>0.5216898148148148</v>
      </c>
      <c r="O55" s="495">
        <v>0</v>
      </c>
      <c r="P55" s="497">
        <v>0.52638888888888891</v>
      </c>
      <c r="Q55" s="497">
        <v>0.37152777777777773</v>
      </c>
      <c r="R55" s="497">
        <v>0.40763888888888888</v>
      </c>
      <c r="S55" s="497">
        <v>0.43124999999999997</v>
      </c>
      <c r="T55" s="497">
        <v>0.61319444444444449</v>
      </c>
      <c r="U55" s="497">
        <v>0.33263888888888887</v>
      </c>
      <c r="V55" s="497">
        <v>0.45763888888888887</v>
      </c>
      <c r="W55" s="497">
        <v>0.64861111111111114</v>
      </c>
      <c r="X55" s="497">
        <v>0.35347222222222219</v>
      </c>
      <c r="Y55" s="497">
        <v>0.57291666666666663</v>
      </c>
      <c r="Z55" s="497">
        <v>0.3</v>
      </c>
      <c r="AA55" s="497">
        <v>0.49027777777777781</v>
      </c>
      <c r="AB55" s="497">
        <v>0.66236111111111107</v>
      </c>
      <c r="AC55" s="496">
        <v>0.39152777777777775</v>
      </c>
      <c r="AD55" s="497"/>
      <c r="AE55" s="497">
        <v>0.69930555555555562</v>
      </c>
      <c r="AF55" s="497"/>
      <c r="AG55" s="497"/>
      <c r="AH55" s="497"/>
      <c r="AI55" s="497"/>
      <c r="AJ55" s="497"/>
      <c r="AK55" s="497"/>
      <c r="AL55" s="497"/>
      <c r="AM55" s="497"/>
      <c r="AN55" s="497">
        <v>0.76874999999999993</v>
      </c>
      <c r="AO55" s="497"/>
      <c r="AP55" s="496">
        <v>0.79252314814814817</v>
      </c>
      <c r="AQ55" s="496">
        <v>0.13016203703703702</v>
      </c>
      <c r="AR55" s="498"/>
      <c r="AT55" s="112">
        <f>VLOOKUP(AU55,id!$A:$C,3,0)</f>
        <v>290</v>
      </c>
      <c r="AU55" s="112" t="str">
        <f t="shared" si="0"/>
        <v>KijakPrzemysław1982</v>
      </c>
      <c r="AV55" s="112" t="str">
        <f t="shared" si="3"/>
        <v>Kijak</v>
      </c>
      <c r="AW55" s="112" t="str">
        <f t="shared" si="4"/>
        <v>Przemysław</v>
      </c>
      <c r="AX55" s="112" t="str">
        <f t="shared" si="15"/>
        <v>Coolarze</v>
      </c>
      <c r="AY55" s="112">
        <f t="shared" si="16"/>
        <v>1982</v>
      </c>
      <c r="AZ55" s="112">
        <f t="shared" si="10"/>
        <v>29.692706803695987</v>
      </c>
      <c r="BB55" s="112">
        <f t="shared" si="11"/>
        <v>0.99986688556595815</v>
      </c>
      <c r="BC55" s="112">
        <f t="shared" si="12"/>
        <v>1</v>
      </c>
      <c r="BD55" s="112">
        <f t="shared" si="13"/>
        <v>1</v>
      </c>
      <c r="BE55" s="112">
        <f t="shared" si="14"/>
        <v>1</v>
      </c>
    </row>
    <row r="56" spans="1:57">
      <c r="A56" s="499">
        <v>56</v>
      </c>
      <c r="B56" s="500">
        <v>54</v>
      </c>
      <c r="C56" s="500"/>
      <c r="D56" s="500">
        <v>1028</v>
      </c>
      <c r="E56" s="501" t="s">
        <v>364</v>
      </c>
      <c r="F56" s="501" t="s">
        <v>363</v>
      </c>
      <c r="G56" s="501" t="s">
        <v>32</v>
      </c>
      <c r="H56" s="500">
        <v>1975</v>
      </c>
      <c r="I56" s="501" t="s">
        <v>3592</v>
      </c>
      <c r="J56" s="501" t="s">
        <v>4837</v>
      </c>
      <c r="K56" s="502">
        <v>35</v>
      </c>
      <c r="L56" s="500">
        <v>14</v>
      </c>
      <c r="M56" s="503">
        <v>35</v>
      </c>
      <c r="N56" s="504">
        <v>0.5522569444444444</v>
      </c>
      <c r="O56" s="503">
        <v>0</v>
      </c>
      <c r="P56" s="505">
        <v>0.57708333333333328</v>
      </c>
      <c r="Q56" s="505">
        <v>0.43263888888888885</v>
      </c>
      <c r="R56" s="505">
        <v>0.3520833333333333</v>
      </c>
      <c r="S56" s="505">
        <v>0.46666666666666662</v>
      </c>
      <c r="T56" s="505">
        <v>0.71458333333333324</v>
      </c>
      <c r="U56" s="505">
        <v>0.37916666666666665</v>
      </c>
      <c r="V56" s="505">
        <v>0.49791666666666662</v>
      </c>
      <c r="W56" s="505">
        <v>0.66875000000000007</v>
      </c>
      <c r="X56" s="505">
        <v>0.40902777777777777</v>
      </c>
      <c r="Y56" s="505">
        <v>0.61527777777777781</v>
      </c>
      <c r="Z56" s="505">
        <v>0.32777777777777778</v>
      </c>
      <c r="AA56" s="505">
        <v>0.53125</v>
      </c>
      <c r="AB56" s="505">
        <v>0.72563657407407411</v>
      </c>
      <c r="AC56" s="504">
        <v>0.45480324074074074</v>
      </c>
      <c r="AD56" s="505"/>
      <c r="AE56" s="505"/>
      <c r="AF56" s="505"/>
      <c r="AG56" s="505"/>
      <c r="AH56" s="505"/>
      <c r="AI56" s="505">
        <v>0.75624999999999998</v>
      </c>
      <c r="AJ56" s="505"/>
      <c r="AK56" s="505">
        <v>0.80208333333333337</v>
      </c>
      <c r="AL56" s="505"/>
      <c r="AM56" s="505"/>
      <c r="AN56" s="505"/>
      <c r="AO56" s="505"/>
      <c r="AP56" s="504">
        <v>0.82309027777777777</v>
      </c>
      <c r="AQ56" s="504">
        <v>9.7453703703703709E-2</v>
      </c>
      <c r="AR56" s="506"/>
      <c r="AT56" s="112">
        <f>VLOOKUP(AU56,id!$A:$C,3,0)</f>
        <v>291</v>
      </c>
      <c r="AU56" s="112" t="str">
        <f t="shared" si="0"/>
        <v>PaszkiewiczArkadiusz1975</v>
      </c>
      <c r="AV56" s="112" t="str">
        <f t="shared" si="3"/>
        <v>Paszkiewicz</v>
      </c>
      <c r="AW56" s="112" t="str">
        <f t="shared" si="4"/>
        <v>Arkadiusz</v>
      </c>
      <c r="AX56" s="112" t="str">
        <f t="shared" si="15"/>
        <v>COOL RIDING TEAM</v>
      </c>
      <c r="AY56" s="112">
        <f t="shared" si="16"/>
        <v>1975</v>
      </c>
      <c r="AZ56" s="112">
        <f t="shared" si="10"/>
        <v>28.049231195007714</v>
      </c>
      <c r="BB56" s="112">
        <f t="shared" si="11"/>
        <v>0.94465052918369496</v>
      </c>
      <c r="BC56" s="112">
        <f t="shared" si="12"/>
        <v>1</v>
      </c>
      <c r="BD56" s="112">
        <f t="shared" si="13"/>
        <v>1</v>
      </c>
      <c r="BE56" s="112">
        <f t="shared" si="14"/>
        <v>1</v>
      </c>
    </row>
    <row r="57" spans="1:57">
      <c r="A57" s="491">
        <v>57</v>
      </c>
      <c r="B57" s="492">
        <v>55</v>
      </c>
      <c r="C57" s="492"/>
      <c r="D57" s="492">
        <v>1001</v>
      </c>
      <c r="E57" s="493" t="s">
        <v>4807</v>
      </c>
      <c r="F57" s="493" t="s">
        <v>15</v>
      </c>
      <c r="G57" s="493" t="s">
        <v>32</v>
      </c>
      <c r="H57" s="492">
        <v>1989</v>
      </c>
      <c r="I57" s="493" t="s">
        <v>4838</v>
      </c>
      <c r="J57" s="493"/>
      <c r="K57" s="494">
        <v>35</v>
      </c>
      <c r="L57" s="492">
        <v>14</v>
      </c>
      <c r="M57" s="495">
        <v>35</v>
      </c>
      <c r="N57" s="496">
        <v>0.5568981481481482</v>
      </c>
      <c r="O57" s="495">
        <v>0</v>
      </c>
      <c r="P57" s="497">
        <v>0.12222222222222223</v>
      </c>
      <c r="Q57" s="497">
        <v>0.39444444444444443</v>
      </c>
      <c r="R57" s="497">
        <v>0.31875000000000003</v>
      </c>
      <c r="S57" s="497">
        <v>0.42430555555555555</v>
      </c>
      <c r="T57" s="497">
        <v>0.45694444444444443</v>
      </c>
      <c r="U57" s="497">
        <v>0.35486111111111113</v>
      </c>
      <c r="V57" s="497">
        <v>6.2499999999999995E-3</v>
      </c>
      <c r="W57" s="497">
        <v>0.18472222222222223</v>
      </c>
      <c r="X57" s="497">
        <v>0.3756944444444445</v>
      </c>
      <c r="Y57" s="497">
        <v>9.7916666666666666E-2</v>
      </c>
      <c r="Z57" s="497">
        <v>0.2986111111111111</v>
      </c>
      <c r="AA57" s="497">
        <v>4.8611111111111112E-2</v>
      </c>
      <c r="AB57" s="497">
        <v>0.70376157407407414</v>
      </c>
      <c r="AC57" s="496">
        <v>0.43292824074074071</v>
      </c>
      <c r="AD57" s="497"/>
      <c r="AE57" s="497"/>
      <c r="AF57" s="497"/>
      <c r="AG57" s="497"/>
      <c r="AH57" s="497"/>
      <c r="AI57" s="497">
        <v>0.22638888888888889</v>
      </c>
      <c r="AJ57" s="497"/>
      <c r="AK57" s="497">
        <v>0.25138888888888888</v>
      </c>
      <c r="AL57" s="497"/>
      <c r="AM57" s="497"/>
      <c r="AN57" s="497"/>
      <c r="AO57" s="497"/>
      <c r="AP57" s="496">
        <v>0.32773148148148151</v>
      </c>
      <c r="AQ57" s="496">
        <v>0.62396990740740743</v>
      </c>
      <c r="AR57" s="498"/>
      <c r="AT57" s="112">
        <f>VLOOKUP(AU57,id!$A:$C,3,0)</f>
        <v>292</v>
      </c>
      <c r="AU57" s="112" t="str">
        <f t="shared" si="0"/>
        <v>DrozdowskiPiotr1989</v>
      </c>
      <c r="AV57" s="112" t="str">
        <f t="shared" si="3"/>
        <v>Drozdowski</v>
      </c>
      <c r="AW57" s="112" t="str">
        <f t="shared" si="4"/>
        <v>Piotr</v>
      </c>
      <c r="AX57" s="112">
        <f t="shared" si="15"/>
        <v>0</v>
      </c>
      <c r="AY57" s="112">
        <f t="shared" si="16"/>
        <v>1989</v>
      </c>
      <c r="AZ57" s="112">
        <f t="shared" si="10"/>
        <v>27.815468170043083</v>
      </c>
      <c r="BB57" s="112">
        <f t="shared" si="11"/>
        <v>0.99166597389641686</v>
      </c>
      <c r="BC57" s="112">
        <f t="shared" si="12"/>
        <v>1</v>
      </c>
      <c r="BD57" s="112">
        <f t="shared" si="13"/>
        <v>1</v>
      </c>
      <c r="BE57" s="112">
        <f t="shared" si="14"/>
        <v>1</v>
      </c>
    </row>
    <row r="58" spans="1:57">
      <c r="A58" s="499">
        <v>58</v>
      </c>
      <c r="B58" s="500">
        <v>56</v>
      </c>
      <c r="C58" s="500"/>
      <c r="D58" s="500">
        <v>1057</v>
      </c>
      <c r="E58" s="501" t="s">
        <v>809</v>
      </c>
      <c r="F58" s="501" t="s">
        <v>15</v>
      </c>
      <c r="G58" s="501" t="s">
        <v>32</v>
      </c>
      <c r="H58" s="500">
        <v>1975</v>
      </c>
      <c r="I58" s="501" t="s">
        <v>3573</v>
      </c>
      <c r="J58" s="501" t="s">
        <v>4835</v>
      </c>
      <c r="K58" s="502">
        <v>35</v>
      </c>
      <c r="L58" s="500">
        <v>13</v>
      </c>
      <c r="M58" s="503">
        <v>35</v>
      </c>
      <c r="N58" s="504">
        <v>0.56188657407407405</v>
      </c>
      <c r="O58" s="503">
        <v>0</v>
      </c>
      <c r="P58" s="505">
        <v>0.35486111111111113</v>
      </c>
      <c r="Q58" s="505">
        <v>0.58819444444444446</v>
      </c>
      <c r="R58" s="505"/>
      <c r="S58" s="505">
        <v>0.55763888888888891</v>
      </c>
      <c r="T58" s="505"/>
      <c r="U58" s="505">
        <v>0.64236111111111105</v>
      </c>
      <c r="V58" s="505">
        <v>0.51874999999999993</v>
      </c>
      <c r="W58" s="505">
        <v>0.30833333333333335</v>
      </c>
      <c r="X58" s="505">
        <v>0.60833333333333328</v>
      </c>
      <c r="Y58" s="505">
        <v>0.3888888888888889</v>
      </c>
      <c r="Z58" s="505">
        <v>0.69930555555555562</v>
      </c>
      <c r="AA58" s="505">
        <v>0.42291666666666666</v>
      </c>
      <c r="AB58" s="505">
        <v>0.7163194444444444</v>
      </c>
      <c r="AC58" s="504">
        <v>0.44548611111111108</v>
      </c>
      <c r="AD58" s="505"/>
      <c r="AE58" s="505"/>
      <c r="AF58" s="505"/>
      <c r="AG58" s="505"/>
      <c r="AH58" s="505"/>
      <c r="AI58" s="505">
        <v>0.75</v>
      </c>
      <c r="AJ58" s="505">
        <v>0.80902777777777779</v>
      </c>
      <c r="AK58" s="505">
        <v>0.78125</v>
      </c>
      <c r="AL58" s="505"/>
      <c r="AM58" s="505"/>
      <c r="AN58" s="505"/>
      <c r="AO58" s="505"/>
      <c r="AP58" s="504">
        <v>0.83271990740740742</v>
      </c>
      <c r="AQ58" s="504">
        <v>0.11640046296296297</v>
      </c>
      <c r="AR58" s="506"/>
      <c r="AT58" s="112">
        <f>VLOOKUP(AU58,id!$A:$C,3,0)</f>
        <v>293</v>
      </c>
      <c r="AU58" s="112" t="str">
        <f t="shared" si="0"/>
        <v>GorońskiPiotr1975</v>
      </c>
      <c r="AV58" s="112" t="str">
        <f t="shared" si="3"/>
        <v>Goroński</v>
      </c>
      <c r="AW58" s="112" t="str">
        <f t="shared" si="4"/>
        <v>Piotr</v>
      </c>
      <c r="AX58" s="112" t="str">
        <f t="shared" si="15"/>
        <v>T-Mobile Sport Team</v>
      </c>
      <c r="AY58" s="112">
        <f t="shared" si="16"/>
        <v>1975</v>
      </c>
      <c r="AZ58" s="112">
        <f t="shared" si="10"/>
        <v>27.40623878946634</v>
      </c>
      <c r="BB58" s="112">
        <f t="shared" si="11"/>
        <v>0.99112200547922646</v>
      </c>
      <c r="BC58" s="112">
        <f t="shared" si="12"/>
        <v>0.9285714285714286</v>
      </c>
      <c r="BD58" s="112">
        <f t="shared" si="13"/>
        <v>1</v>
      </c>
      <c r="BE58" s="112">
        <f t="shared" si="14"/>
        <v>0.98528770473770133</v>
      </c>
    </row>
    <row r="59" spans="1:57">
      <c r="A59" s="491">
        <v>59</v>
      </c>
      <c r="B59" s="492">
        <v>57</v>
      </c>
      <c r="C59" s="492"/>
      <c r="D59" s="492">
        <v>1003</v>
      </c>
      <c r="E59" s="493" t="s">
        <v>1248</v>
      </c>
      <c r="F59" s="493" t="s">
        <v>15</v>
      </c>
      <c r="G59" s="493" t="s">
        <v>32</v>
      </c>
      <c r="H59" s="492">
        <v>1976</v>
      </c>
      <c r="I59" s="493" t="s">
        <v>1357</v>
      </c>
      <c r="J59" s="493"/>
      <c r="K59" s="494">
        <v>35</v>
      </c>
      <c r="L59" s="492">
        <v>13</v>
      </c>
      <c r="M59" s="495">
        <v>35</v>
      </c>
      <c r="N59" s="496">
        <v>0.56199074074074074</v>
      </c>
      <c r="O59" s="495">
        <v>0</v>
      </c>
      <c r="P59" s="497">
        <v>0.35486111111111113</v>
      </c>
      <c r="Q59" s="497">
        <v>0.58750000000000002</v>
      </c>
      <c r="R59" s="497"/>
      <c r="S59" s="497">
        <v>0.55763888888888891</v>
      </c>
      <c r="T59" s="497"/>
      <c r="U59" s="497">
        <v>0.64236111111111105</v>
      </c>
      <c r="V59" s="497">
        <v>0.51874999999999993</v>
      </c>
      <c r="W59" s="497">
        <v>0.30833333333333335</v>
      </c>
      <c r="X59" s="497">
        <v>0.60763888888888895</v>
      </c>
      <c r="Y59" s="497">
        <v>0.3888888888888889</v>
      </c>
      <c r="Z59" s="497">
        <v>0.69930555555555562</v>
      </c>
      <c r="AA59" s="497">
        <v>0.42291666666666666</v>
      </c>
      <c r="AB59" s="497">
        <v>0.71626157407407398</v>
      </c>
      <c r="AC59" s="496">
        <v>0.44542824074074078</v>
      </c>
      <c r="AD59" s="497"/>
      <c r="AE59" s="497"/>
      <c r="AF59" s="497"/>
      <c r="AG59" s="497"/>
      <c r="AH59" s="497"/>
      <c r="AI59" s="497">
        <v>0.75</v>
      </c>
      <c r="AJ59" s="497">
        <v>0.80694444444444446</v>
      </c>
      <c r="AK59" s="497">
        <v>0.78055555555555556</v>
      </c>
      <c r="AL59" s="497"/>
      <c r="AM59" s="497"/>
      <c r="AN59" s="497"/>
      <c r="AO59" s="497"/>
      <c r="AP59" s="496">
        <v>0.83282407407407411</v>
      </c>
      <c r="AQ59" s="496">
        <v>0.1165625</v>
      </c>
      <c r="AR59" s="498"/>
      <c r="AT59" s="112">
        <f>VLOOKUP(AU59,id!$A:$C,3,0)</f>
        <v>25</v>
      </c>
      <c r="AU59" s="112" t="str">
        <f t="shared" si="0"/>
        <v>NiewęgłowskiPiotr1976</v>
      </c>
      <c r="AV59" s="112" t="str">
        <f t="shared" si="3"/>
        <v>Niewęgłowski</v>
      </c>
      <c r="AW59" s="112" t="str">
        <f t="shared" si="4"/>
        <v>Piotr</v>
      </c>
      <c r="AX59" s="112">
        <f t="shared" si="15"/>
        <v>0</v>
      </c>
      <c r="AY59" s="112">
        <f t="shared" si="16"/>
        <v>1976</v>
      </c>
      <c r="AZ59" s="112">
        <f t="shared" si="10"/>
        <v>27.401158961039261</v>
      </c>
      <c r="BB59" s="112">
        <f t="shared" si="11"/>
        <v>0.99981464700551936</v>
      </c>
      <c r="BC59" s="112">
        <f t="shared" si="12"/>
        <v>1</v>
      </c>
      <c r="BD59" s="112">
        <f t="shared" si="13"/>
        <v>1</v>
      </c>
      <c r="BE59" s="112">
        <f t="shared" si="14"/>
        <v>1</v>
      </c>
    </row>
    <row r="60" spans="1:57">
      <c r="A60" s="499">
        <v>60</v>
      </c>
      <c r="B60" s="500">
        <v>58</v>
      </c>
      <c r="C60" s="500"/>
      <c r="D60" s="500">
        <v>1095</v>
      </c>
      <c r="E60" s="501" t="s">
        <v>4753</v>
      </c>
      <c r="F60" s="501" t="s">
        <v>15</v>
      </c>
      <c r="G60" s="501" t="s">
        <v>32</v>
      </c>
      <c r="H60" s="500">
        <v>1987</v>
      </c>
      <c r="I60" s="501" t="s">
        <v>4808</v>
      </c>
      <c r="J60" s="501"/>
      <c r="K60" s="502">
        <v>35</v>
      </c>
      <c r="L60" s="500">
        <v>12</v>
      </c>
      <c r="M60" s="503">
        <v>35</v>
      </c>
      <c r="N60" s="504">
        <v>0.57565972222222228</v>
      </c>
      <c r="O60" s="503">
        <v>0</v>
      </c>
      <c r="P60" s="505"/>
      <c r="Q60" s="505">
        <v>0.42499999999999999</v>
      </c>
      <c r="R60" s="505">
        <v>0.32708333333333334</v>
      </c>
      <c r="S60" s="505">
        <v>0.4597222222222222</v>
      </c>
      <c r="T60" s="505"/>
      <c r="U60" s="505">
        <v>0.36041666666666666</v>
      </c>
      <c r="V60" s="505">
        <v>0.50208333333333333</v>
      </c>
      <c r="W60" s="505">
        <v>0.66805555555555562</v>
      </c>
      <c r="X60" s="505">
        <v>0.39652777777777781</v>
      </c>
      <c r="Y60" s="505">
        <v>0.59861111111111109</v>
      </c>
      <c r="Z60" s="505">
        <v>0.3034722222222222</v>
      </c>
      <c r="AA60" s="505">
        <v>0.5493055555555556</v>
      </c>
      <c r="AB60" s="505">
        <v>0.69061342592592589</v>
      </c>
      <c r="AC60" s="504">
        <v>0.41978009259259258</v>
      </c>
      <c r="AD60" s="505"/>
      <c r="AE60" s="505"/>
      <c r="AF60" s="505"/>
      <c r="AG60" s="505"/>
      <c r="AH60" s="505"/>
      <c r="AI60" s="505"/>
      <c r="AJ60" s="505"/>
      <c r="AK60" s="505"/>
      <c r="AL60" s="505"/>
      <c r="AM60" s="505">
        <v>0.8041666666666667</v>
      </c>
      <c r="AN60" s="505">
        <v>0.73472222222222217</v>
      </c>
      <c r="AO60" s="505"/>
      <c r="AP60" s="504">
        <v>0.84649305555555554</v>
      </c>
      <c r="AQ60" s="504">
        <v>0.15587962962962962</v>
      </c>
      <c r="AR60" s="506"/>
      <c r="AT60" s="112">
        <f>VLOOKUP(AU60,id!$A:$C,3,0)</f>
        <v>121</v>
      </c>
      <c r="AU60" s="112" t="str">
        <f t="shared" ref="AU60:AU76" si="17">AV60&amp;AW60&amp;AY60</f>
        <v>KuźniarowiczPiotr1987</v>
      </c>
      <c r="AV60" s="112" t="str">
        <f t="shared" si="3"/>
        <v>Kuźniarowicz</v>
      </c>
      <c r="AW60" s="112" t="str">
        <f t="shared" si="4"/>
        <v>Piotr</v>
      </c>
      <c r="AX60" s="112">
        <f t="shared" si="15"/>
        <v>0</v>
      </c>
      <c r="AY60" s="112">
        <f t="shared" si="16"/>
        <v>1987</v>
      </c>
      <c r="AZ60" s="112">
        <f t="shared" si="10"/>
        <v>26.965998802738046</v>
      </c>
      <c r="BB60" s="112">
        <f t="shared" si="11"/>
        <v>0.97625510183565545</v>
      </c>
      <c r="BC60" s="112">
        <f t="shared" si="12"/>
        <v>0.92307692307692313</v>
      </c>
      <c r="BD60" s="112">
        <f t="shared" si="13"/>
        <v>1</v>
      </c>
      <c r="BE60" s="112">
        <f t="shared" si="14"/>
        <v>0.98411891413352426</v>
      </c>
    </row>
    <row r="61" spans="1:57">
      <c r="A61" s="491">
        <v>61</v>
      </c>
      <c r="B61" s="492">
        <v>59</v>
      </c>
      <c r="C61" s="492"/>
      <c r="D61" s="492">
        <v>1060</v>
      </c>
      <c r="E61" s="493" t="s">
        <v>607</v>
      </c>
      <c r="F61" s="493" t="s">
        <v>21</v>
      </c>
      <c r="G61" s="493" t="s">
        <v>32</v>
      </c>
      <c r="H61" s="492">
        <v>1971</v>
      </c>
      <c r="I61" s="493" t="s">
        <v>4291</v>
      </c>
      <c r="J61" s="493" t="s">
        <v>603</v>
      </c>
      <c r="K61" s="494">
        <v>34</v>
      </c>
      <c r="L61" s="492">
        <v>14</v>
      </c>
      <c r="M61" s="495">
        <v>34</v>
      </c>
      <c r="N61" s="496">
        <v>0.4924074074074074</v>
      </c>
      <c r="O61" s="495">
        <v>0</v>
      </c>
      <c r="P61" s="497">
        <v>0.34166666666666662</v>
      </c>
      <c r="Q61" s="497">
        <v>0.57638888888888895</v>
      </c>
      <c r="R61" s="497">
        <v>0.54513888888888895</v>
      </c>
      <c r="S61" s="497">
        <v>0.48749999999999999</v>
      </c>
      <c r="T61" s="497">
        <v>0.51736111111111105</v>
      </c>
      <c r="U61" s="497">
        <v>0.63958333333333328</v>
      </c>
      <c r="V61" s="497">
        <v>0.45347222222222222</v>
      </c>
      <c r="W61" s="497">
        <v>0.3</v>
      </c>
      <c r="X61" s="497">
        <v>0.59791666666666665</v>
      </c>
      <c r="Y61" s="497">
        <v>0.3972222222222222</v>
      </c>
      <c r="Z61" s="497">
        <v>0.66597222222222219</v>
      </c>
      <c r="AA61" s="497">
        <v>0.42777777777777781</v>
      </c>
      <c r="AB61" s="497">
        <v>0.68284722222222216</v>
      </c>
      <c r="AC61" s="496">
        <v>0.4120138888888889</v>
      </c>
      <c r="AD61" s="497"/>
      <c r="AE61" s="497"/>
      <c r="AF61" s="497"/>
      <c r="AG61" s="497">
        <v>0.73749999999999993</v>
      </c>
      <c r="AH61" s="497"/>
      <c r="AI61" s="497">
        <v>0.71180555555555547</v>
      </c>
      <c r="AJ61" s="497"/>
      <c r="AK61" s="497"/>
      <c r="AL61" s="497"/>
      <c r="AM61" s="497"/>
      <c r="AN61" s="497"/>
      <c r="AO61" s="497"/>
      <c r="AP61" s="496">
        <v>0.76324074074074078</v>
      </c>
      <c r="AQ61" s="496">
        <v>8.0393518518518517E-2</v>
      </c>
      <c r="AR61" s="498"/>
      <c r="AT61" s="112">
        <f>VLOOKUP(AU61,id!$A:$C,3,0)</f>
        <v>255</v>
      </c>
      <c r="AU61" s="112" t="str">
        <f t="shared" si="17"/>
        <v>KostrzewaJacek1971</v>
      </c>
      <c r="AV61" s="112" t="str">
        <f t="shared" si="3"/>
        <v>Kostrzewa</v>
      </c>
      <c r="AW61" s="112" t="str">
        <f t="shared" si="4"/>
        <v>Jacek</v>
      </c>
      <c r="AX61" s="112" t="str">
        <f t="shared" si="15"/>
        <v>Tańczący z kompasem</v>
      </c>
      <c r="AY61" s="112">
        <f t="shared" si="16"/>
        <v>1971</v>
      </c>
      <c r="AZ61" s="112">
        <f t="shared" si="10"/>
        <v>26.195541694088387</v>
      </c>
      <c r="BB61" s="112">
        <f t="shared" si="11"/>
        <v>1.1690720195562243</v>
      </c>
      <c r="BC61" s="112">
        <f t="shared" si="12"/>
        <v>1.1666666666666667</v>
      </c>
      <c r="BD61" s="112">
        <f t="shared" si="13"/>
        <v>0.97142857142857142</v>
      </c>
      <c r="BE61" s="112">
        <f t="shared" si="14"/>
        <v>1.0313103064775451</v>
      </c>
    </row>
    <row r="62" spans="1:57">
      <c r="A62" s="499">
        <v>62</v>
      </c>
      <c r="B62" s="500">
        <v>60</v>
      </c>
      <c r="C62" s="500"/>
      <c r="D62" s="500">
        <v>1078</v>
      </c>
      <c r="E62" s="501" t="s">
        <v>430</v>
      </c>
      <c r="F62" s="501" t="s">
        <v>21</v>
      </c>
      <c r="G62" s="501" t="s">
        <v>32</v>
      </c>
      <c r="H62" s="500">
        <v>1984</v>
      </c>
      <c r="I62" s="501" t="s">
        <v>3550</v>
      </c>
      <c r="J62" s="501" t="s">
        <v>1701</v>
      </c>
      <c r="K62" s="502">
        <v>33</v>
      </c>
      <c r="L62" s="500">
        <v>14</v>
      </c>
      <c r="M62" s="503">
        <v>33</v>
      </c>
      <c r="N62" s="504">
        <f>AP62-"06:30:00"</f>
        <v>0.41041666666666671</v>
      </c>
      <c r="O62" s="503">
        <v>0</v>
      </c>
      <c r="P62" s="505">
        <v>0.4770833333333333</v>
      </c>
      <c r="Q62" s="505">
        <v>0.36944444444444446</v>
      </c>
      <c r="R62" s="505">
        <v>0.30486111111111108</v>
      </c>
      <c r="S62" s="505">
        <v>0.39166666666666666</v>
      </c>
      <c r="T62" s="505">
        <v>0.56111111111111112</v>
      </c>
      <c r="U62" s="505">
        <v>0.32708333333333334</v>
      </c>
      <c r="V62" s="505">
        <v>0.4152777777777778</v>
      </c>
      <c r="W62" s="505">
        <v>0.53263888888888888</v>
      </c>
      <c r="X62" s="505">
        <v>0.35138888888888892</v>
      </c>
      <c r="Y62" s="505">
        <v>0.49861111111111112</v>
      </c>
      <c r="Z62" s="505">
        <v>0.28888888888888892</v>
      </c>
      <c r="AA62" s="505">
        <v>0.43541666666666662</v>
      </c>
      <c r="AB62" s="505">
        <v>0.56871527777777775</v>
      </c>
      <c r="AC62" s="504">
        <v>0.29788194444444444</v>
      </c>
      <c r="AD62" s="505"/>
      <c r="AE62" s="505"/>
      <c r="AF62" s="505">
        <v>0.62708333333333333</v>
      </c>
      <c r="AG62" s="505"/>
      <c r="AH62" s="505"/>
      <c r="AI62" s="505">
        <v>0.59513888888888888</v>
      </c>
      <c r="AJ62" s="505"/>
      <c r="AK62" s="505"/>
      <c r="AL62" s="505"/>
      <c r="AM62" s="505"/>
      <c r="AN62" s="505"/>
      <c r="AO62" s="505"/>
      <c r="AP62" s="504">
        <v>0.68125000000000002</v>
      </c>
      <c r="AQ62" s="504">
        <f>AP62-AB62</f>
        <v>0.11253472222222227</v>
      </c>
      <c r="AR62" s="506"/>
      <c r="AT62" s="112">
        <f>VLOOKUP(AU62,id!$A:$C,3,0)</f>
        <v>294</v>
      </c>
      <c r="AU62" s="112" t="str">
        <f t="shared" si="17"/>
        <v>WylężekJacek1984</v>
      </c>
      <c r="AV62" s="112" t="str">
        <f t="shared" si="3"/>
        <v>Wylężek</v>
      </c>
      <c r="AW62" s="112" t="str">
        <f t="shared" si="4"/>
        <v>Jacek</v>
      </c>
      <c r="AX62" s="112" t="str">
        <f t="shared" si="15"/>
        <v>CUMULUS sleeping bags</v>
      </c>
      <c r="AY62" s="112">
        <f t="shared" si="16"/>
        <v>1984</v>
      </c>
      <c r="AZ62" s="112">
        <f t="shared" si="10"/>
        <v>25.425084585438729</v>
      </c>
      <c r="BB62" s="112">
        <f t="shared" si="11"/>
        <v>1.199774393683023</v>
      </c>
      <c r="BC62" s="112">
        <f t="shared" si="12"/>
        <v>1</v>
      </c>
      <c r="BD62" s="112">
        <f t="shared" si="13"/>
        <v>0.97058823529411764</v>
      </c>
      <c r="BE62" s="112">
        <f t="shared" si="14"/>
        <v>1</v>
      </c>
    </row>
    <row r="63" spans="1:57">
      <c r="A63" s="491">
        <v>63</v>
      </c>
      <c r="B63" s="492">
        <v>61</v>
      </c>
      <c r="C63" s="492"/>
      <c r="D63" s="492">
        <v>1010</v>
      </c>
      <c r="E63" s="493" t="s">
        <v>368</v>
      </c>
      <c r="F63" s="493" t="s">
        <v>24</v>
      </c>
      <c r="G63" s="493" t="s">
        <v>32</v>
      </c>
      <c r="H63" s="492">
        <v>1972</v>
      </c>
      <c r="I63" s="493" t="s">
        <v>3554</v>
      </c>
      <c r="J63" s="493" t="s">
        <v>369</v>
      </c>
      <c r="K63" s="494">
        <v>33</v>
      </c>
      <c r="L63" s="492">
        <v>13</v>
      </c>
      <c r="M63" s="495">
        <v>33</v>
      </c>
      <c r="N63" s="496">
        <v>0.57285879629629632</v>
      </c>
      <c r="O63" s="495">
        <v>0</v>
      </c>
      <c r="P63" s="497">
        <v>0.57916666666666672</v>
      </c>
      <c r="Q63" s="497">
        <v>0.3833333333333333</v>
      </c>
      <c r="R63" s="497">
        <v>0.2951388888888889</v>
      </c>
      <c r="S63" s="497">
        <v>0.41944444444444445</v>
      </c>
      <c r="T63" s="497"/>
      <c r="U63" s="497">
        <v>0.3354166666666667</v>
      </c>
      <c r="V63" s="497">
        <v>0.45833333333333331</v>
      </c>
      <c r="W63" s="497">
        <v>0.64722222222222225</v>
      </c>
      <c r="X63" s="497">
        <v>0.36041666666666666</v>
      </c>
      <c r="Y63" s="497">
        <v>0.55208333333333337</v>
      </c>
      <c r="Z63" s="497">
        <v>0.3125</v>
      </c>
      <c r="AA63" s="497">
        <v>0.4909722222222222</v>
      </c>
      <c r="AB63" s="497">
        <v>0.67216435185185175</v>
      </c>
      <c r="AC63" s="496">
        <v>0.40133101851851855</v>
      </c>
      <c r="AD63" s="497"/>
      <c r="AE63" s="497"/>
      <c r="AF63" s="497"/>
      <c r="AG63" s="497"/>
      <c r="AH63" s="497">
        <v>0.7090277777777777</v>
      </c>
      <c r="AI63" s="497"/>
      <c r="AJ63" s="497"/>
      <c r="AK63" s="497">
        <v>0.8027777777777777</v>
      </c>
      <c r="AL63" s="497"/>
      <c r="AM63" s="497"/>
      <c r="AN63" s="497"/>
      <c r="AO63" s="497"/>
      <c r="AP63" s="496">
        <v>0.84369212962962958</v>
      </c>
      <c r="AQ63" s="496">
        <v>0.17152777777777775</v>
      </c>
      <c r="AR63" s="498"/>
      <c r="AT63" s="112">
        <f>VLOOKUP(AU63,id!$A:$C,3,0)</f>
        <v>295</v>
      </c>
      <c r="AU63" s="112" t="str">
        <f t="shared" si="17"/>
        <v>DunowskiPrzemysław1972</v>
      </c>
      <c r="AV63" s="112" t="str">
        <f t="shared" si="3"/>
        <v>Dunowski</v>
      </c>
      <c r="AW63" s="112" t="str">
        <f t="shared" si="4"/>
        <v>Przemysław</v>
      </c>
      <c r="AX63" s="112" t="str">
        <f t="shared" si="15"/>
        <v>MTB4FUN</v>
      </c>
      <c r="AY63" s="112">
        <f t="shared" si="16"/>
        <v>1972</v>
      </c>
      <c r="AZ63" s="112">
        <f t="shared" si="10"/>
        <v>25.051023233948836</v>
      </c>
      <c r="BB63" s="112">
        <f t="shared" si="11"/>
        <v>0.71643600363673099</v>
      </c>
      <c r="BC63" s="112">
        <f t="shared" si="12"/>
        <v>0.9285714285714286</v>
      </c>
      <c r="BD63" s="112">
        <f t="shared" si="13"/>
        <v>1</v>
      </c>
      <c r="BE63" s="112">
        <f t="shared" si="14"/>
        <v>0.98528770473770133</v>
      </c>
    </row>
    <row r="64" spans="1:57">
      <c r="A64" s="491">
        <v>65</v>
      </c>
      <c r="B64" s="492">
        <v>62</v>
      </c>
      <c r="C64" s="492"/>
      <c r="D64" s="492">
        <v>1108</v>
      </c>
      <c r="E64" s="493" t="s">
        <v>387</v>
      </c>
      <c r="F64" s="493" t="s">
        <v>15</v>
      </c>
      <c r="G64" s="493" t="s">
        <v>32</v>
      </c>
      <c r="H64" s="492">
        <v>1979</v>
      </c>
      <c r="I64" s="493" t="s">
        <v>3462</v>
      </c>
      <c r="J64" s="493"/>
      <c r="K64" s="494">
        <v>33</v>
      </c>
      <c r="L64" s="492">
        <v>12</v>
      </c>
      <c r="M64" s="495">
        <v>33</v>
      </c>
      <c r="N64" s="496">
        <v>0.49813657407407402</v>
      </c>
      <c r="O64" s="495">
        <v>0</v>
      </c>
      <c r="P64" s="497"/>
      <c r="Q64" s="497">
        <v>0.41736111111111113</v>
      </c>
      <c r="R64" s="497">
        <v>0.33749999999999997</v>
      </c>
      <c r="S64" s="497">
        <v>0.45</v>
      </c>
      <c r="T64" s="497"/>
      <c r="U64" s="497">
        <v>0.3659722222222222</v>
      </c>
      <c r="V64" s="497">
        <v>0.48819444444444443</v>
      </c>
      <c r="W64" s="497">
        <v>0.6118055555555556</v>
      </c>
      <c r="X64" s="497">
        <v>0.39305555555555555</v>
      </c>
      <c r="Y64" s="497">
        <v>0.55625000000000002</v>
      </c>
      <c r="Z64" s="497">
        <v>0.30902777777777779</v>
      </c>
      <c r="AA64" s="497">
        <v>0.52083333333333337</v>
      </c>
      <c r="AB64" s="497">
        <v>0.63780092592592597</v>
      </c>
      <c r="AC64" s="496">
        <v>0.3669675925925926</v>
      </c>
      <c r="AD64" s="497"/>
      <c r="AE64" s="497"/>
      <c r="AF64" s="497"/>
      <c r="AG64" s="497"/>
      <c r="AH64" s="497">
        <v>0.74236111111111114</v>
      </c>
      <c r="AI64" s="497"/>
      <c r="AJ64" s="497"/>
      <c r="AK64" s="497"/>
      <c r="AL64" s="497"/>
      <c r="AM64" s="497"/>
      <c r="AN64" s="497">
        <v>0.6791666666666667</v>
      </c>
      <c r="AO64" s="497"/>
      <c r="AP64" s="496">
        <v>0.76896990740740734</v>
      </c>
      <c r="AQ64" s="496">
        <v>0.13116898148148148</v>
      </c>
      <c r="AR64" s="498"/>
      <c r="AT64" s="112">
        <f>VLOOKUP(AU64,id!$A:$C,3,0)</f>
        <v>296</v>
      </c>
      <c r="AU64" s="112" t="str">
        <f t="shared" si="17"/>
        <v>JaśPiotr1979</v>
      </c>
      <c r="AV64" s="112" t="str">
        <f t="shared" si="3"/>
        <v>Jaś</v>
      </c>
      <c r="AW64" s="112" t="str">
        <f t="shared" si="4"/>
        <v>Piotr</v>
      </c>
      <c r="AX64" s="112">
        <f t="shared" ref="AX64:AX76" si="18">J64</f>
        <v>0</v>
      </c>
      <c r="AY64" s="112">
        <f t="shared" ref="AY64:AY76" si="19">H64</f>
        <v>1979</v>
      </c>
      <c r="AZ64" s="112">
        <f t="shared" si="10"/>
        <v>24.653185782927416</v>
      </c>
      <c r="BB64" s="112">
        <f t="shared" si="11"/>
        <v>1.1500034852110879</v>
      </c>
      <c r="BC64" s="112">
        <f t="shared" si="12"/>
        <v>0.92307692307692313</v>
      </c>
      <c r="BD64" s="112">
        <f t="shared" si="13"/>
        <v>1</v>
      </c>
      <c r="BE64" s="112">
        <f t="shared" si="14"/>
        <v>0.98411891413352426</v>
      </c>
    </row>
    <row r="65" spans="1:57">
      <c r="A65" s="499">
        <v>66</v>
      </c>
      <c r="B65" s="500">
        <v>63</v>
      </c>
      <c r="C65" s="500"/>
      <c r="D65" s="500">
        <v>1109</v>
      </c>
      <c r="E65" s="501" t="s">
        <v>3585</v>
      </c>
      <c r="F65" s="501" t="s">
        <v>389</v>
      </c>
      <c r="G65" s="501" t="s">
        <v>32</v>
      </c>
      <c r="H65" s="500">
        <v>1972</v>
      </c>
      <c r="I65" s="501" t="s">
        <v>3550</v>
      </c>
      <c r="J65" s="501"/>
      <c r="K65" s="502">
        <v>33</v>
      </c>
      <c r="L65" s="500">
        <v>12</v>
      </c>
      <c r="M65" s="503">
        <v>33</v>
      </c>
      <c r="N65" s="504">
        <v>0.49920138888888888</v>
      </c>
      <c r="O65" s="503">
        <v>0</v>
      </c>
      <c r="P65" s="505"/>
      <c r="Q65" s="505">
        <v>0.4145833333333333</v>
      </c>
      <c r="R65" s="505">
        <v>0.33749999999999997</v>
      </c>
      <c r="S65" s="505">
        <v>0.45069444444444445</v>
      </c>
      <c r="T65" s="505"/>
      <c r="U65" s="505">
        <v>0.3659722222222222</v>
      </c>
      <c r="V65" s="505">
        <v>0.48819444444444443</v>
      </c>
      <c r="W65" s="505">
        <v>0.61249999999999993</v>
      </c>
      <c r="X65" s="505">
        <v>0.39305555555555555</v>
      </c>
      <c r="Y65" s="505">
        <v>0.55694444444444446</v>
      </c>
      <c r="Z65" s="505">
        <v>0.30972222222222223</v>
      </c>
      <c r="AA65" s="505">
        <v>0.52013888888888882</v>
      </c>
      <c r="AB65" s="505">
        <v>0.63767361111111109</v>
      </c>
      <c r="AC65" s="504">
        <v>0.36684027777777778</v>
      </c>
      <c r="AD65" s="505"/>
      <c r="AE65" s="505"/>
      <c r="AF65" s="505"/>
      <c r="AG65" s="505"/>
      <c r="AH65" s="505">
        <v>0.74236111111111114</v>
      </c>
      <c r="AI65" s="505"/>
      <c r="AJ65" s="505"/>
      <c r="AK65" s="505"/>
      <c r="AL65" s="505"/>
      <c r="AM65" s="505"/>
      <c r="AN65" s="505">
        <v>0.6791666666666667</v>
      </c>
      <c r="AO65" s="505"/>
      <c r="AP65" s="504">
        <v>0.77003472222222225</v>
      </c>
      <c r="AQ65" s="504">
        <v>0.13236111111111112</v>
      </c>
      <c r="AR65" s="506"/>
      <c r="AT65" s="112">
        <f>VLOOKUP(AU65,id!$A:$C,3,0)</f>
        <v>297</v>
      </c>
      <c r="AU65" s="112" t="str">
        <f t="shared" si="17"/>
        <v>HalaKarel1972</v>
      </c>
      <c r="AV65" s="112" t="str">
        <f t="shared" si="3"/>
        <v>Hala</v>
      </c>
      <c r="AW65" s="112" t="str">
        <f t="shared" si="4"/>
        <v>Karel</v>
      </c>
      <c r="AX65" s="112">
        <f t="shared" si="18"/>
        <v>0</v>
      </c>
      <c r="AY65" s="112">
        <f t="shared" si="19"/>
        <v>1972</v>
      </c>
      <c r="AZ65" s="112">
        <f t="shared" si="10"/>
        <v>24.600599636257286</v>
      </c>
      <c r="BB65" s="112">
        <f t="shared" si="11"/>
        <v>0.99786696343697101</v>
      </c>
      <c r="BC65" s="112">
        <f t="shared" si="12"/>
        <v>1</v>
      </c>
      <c r="BD65" s="112">
        <f t="shared" si="13"/>
        <v>1</v>
      </c>
      <c r="BE65" s="112">
        <f t="shared" si="14"/>
        <v>1</v>
      </c>
    </row>
    <row r="66" spans="1:57">
      <c r="A66" s="491">
        <v>67</v>
      </c>
      <c r="B66" s="492">
        <v>64</v>
      </c>
      <c r="C66" s="492"/>
      <c r="D66" s="492">
        <v>1110</v>
      </c>
      <c r="E66" s="493" t="s">
        <v>386</v>
      </c>
      <c r="F66" s="493" t="s">
        <v>24</v>
      </c>
      <c r="G66" s="493" t="s">
        <v>32</v>
      </c>
      <c r="H66" s="492">
        <v>1978</v>
      </c>
      <c r="I66" s="493" t="s">
        <v>3462</v>
      </c>
      <c r="J66" s="493"/>
      <c r="K66" s="494">
        <v>33</v>
      </c>
      <c r="L66" s="492">
        <v>12</v>
      </c>
      <c r="M66" s="495">
        <v>33</v>
      </c>
      <c r="N66" s="496">
        <v>0.49939814814814815</v>
      </c>
      <c r="O66" s="495">
        <v>0</v>
      </c>
      <c r="P66" s="497"/>
      <c r="Q66" s="497">
        <v>0.4145833333333333</v>
      </c>
      <c r="R66" s="497">
        <v>0.33749999999999997</v>
      </c>
      <c r="S66" s="497">
        <v>0.45</v>
      </c>
      <c r="T66" s="497"/>
      <c r="U66" s="497">
        <v>0.3666666666666667</v>
      </c>
      <c r="V66" s="497">
        <v>0.48819444444444443</v>
      </c>
      <c r="W66" s="497">
        <v>0.61249999999999993</v>
      </c>
      <c r="X66" s="497">
        <v>0.39305555555555555</v>
      </c>
      <c r="Y66" s="497">
        <v>0.55763888888888891</v>
      </c>
      <c r="Z66" s="497">
        <v>0.30972222222222223</v>
      </c>
      <c r="AA66" s="497">
        <v>0.52083333333333337</v>
      </c>
      <c r="AB66" s="497">
        <v>0.6381944444444444</v>
      </c>
      <c r="AC66" s="496">
        <f>AB66-"06:30:00"</f>
        <v>0.36736111111111108</v>
      </c>
      <c r="AD66" s="497"/>
      <c r="AE66" s="497"/>
      <c r="AF66" s="497"/>
      <c r="AG66" s="497"/>
      <c r="AH66" s="497">
        <v>0.7416666666666667</v>
      </c>
      <c r="AI66" s="497"/>
      <c r="AJ66" s="497"/>
      <c r="AK66" s="497"/>
      <c r="AL66" s="497"/>
      <c r="AM66" s="497"/>
      <c r="AN66" s="497">
        <v>0.6791666666666667</v>
      </c>
      <c r="AO66" s="497"/>
      <c r="AP66" s="496">
        <v>0.77023148148148157</v>
      </c>
      <c r="AQ66" s="496">
        <f>AP66-AB66</f>
        <v>0.13203703703703717</v>
      </c>
      <c r="AR66" s="498"/>
      <c r="AT66" s="112">
        <f>VLOOKUP(AU66,id!$A:$C,3,0)</f>
        <v>298</v>
      </c>
      <c r="AU66" s="112" t="str">
        <f t="shared" si="17"/>
        <v>FlorekPrzemysław1978</v>
      </c>
      <c r="AV66" s="112" t="str">
        <f t="shared" si="3"/>
        <v>Florek</v>
      </c>
      <c r="AW66" s="112" t="str">
        <f t="shared" si="4"/>
        <v>Przemysław</v>
      </c>
      <c r="AX66" s="112">
        <f t="shared" si="18"/>
        <v>0</v>
      </c>
      <c r="AY66" s="112">
        <f t="shared" si="19"/>
        <v>1978</v>
      </c>
      <c r="AZ66" s="112">
        <f t="shared" si="10"/>
        <v>24.590907177885718</v>
      </c>
      <c r="BB66" s="112">
        <f t="shared" si="11"/>
        <v>0.99960600723092607</v>
      </c>
      <c r="BC66" s="112">
        <f t="shared" si="12"/>
        <v>1</v>
      </c>
      <c r="BD66" s="112">
        <f t="shared" si="13"/>
        <v>1</v>
      </c>
      <c r="BE66" s="112">
        <f t="shared" si="14"/>
        <v>1</v>
      </c>
    </row>
    <row r="67" spans="1:57">
      <c r="A67" s="499">
        <v>68</v>
      </c>
      <c r="B67" s="500">
        <v>65</v>
      </c>
      <c r="C67" s="500"/>
      <c r="D67" s="500">
        <v>1061</v>
      </c>
      <c r="E67" s="501" t="s">
        <v>3578</v>
      </c>
      <c r="F67" s="501" t="s">
        <v>3577</v>
      </c>
      <c r="G67" s="501" t="s">
        <v>32</v>
      </c>
      <c r="H67" s="500">
        <v>1971</v>
      </c>
      <c r="I67" s="501" t="s">
        <v>3579</v>
      </c>
      <c r="J67" s="501" t="s">
        <v>375</v>
      </c>
      <c r="K67" s="502">
        <v>33</v>
      </c>
      <c r="L67" s="500">
        <v>12</v>
      </c>
      <c r="M67" s="503">
        <v>33</v>
      </c>
      <c r="N67" s="504">
        <v>0.54212962962962963</v>
      </c>
      <c r="O67" s="503">
        <v>0</v>
      </c>
      <c r="P67" s="505"/>
      <c r="Q67" s="505">
        <v>0.43124999999999997</v>
      </c>
      <c r="R67" s="505">
        <v>0.30555555555555552</v>
      </c>
      <c r="S67" s="505">
        <v>0.46666666666666662</v>
      </c>
      <c r="T67" s="505"/>
      <c r="U67" s="505">
        <v>0.3756944444444445</v>
      </c>
      <c r="V67" s="505">
        <v>0.50069444444444444</v>
      </c>
      <c r="W67" s="505">
        <v>0.69166666666666676</v>
      </c>
      <c r="X67" s="505">
        <v>0.4055555555555555</v>
      </c>
      <c r="Y67" s="505">
        <v>0.60138888888888886</v>
      </c>
      <c r="Z67" s="505">
        <v>0.32777777777777778</v>
      </c>
      <c r="AA67" s="505">
        <v>0.56597222222222221</v>
      </c>
      <c r="AB67" s="505">
        <v>0.71548611111111116</v>
      </c>
      <c r="AC67" s="504">
        <v>0.44465277777777779</v>
      </c>
      <c r="AD67" s="505"/>
      <c r="AE67" s="505"/>
      <c r="AF67" s="505"/>
      <c r="AG67" s="505"/>
      <c r="AH67" s="505">
        <v>0.78194444444444444</v>
      </c>
      <c r="AI67" s="505"/>
      <c r="AJ67" s="505"/>
      <c r="AK67" s="505"/>
      <c r="AL67" s="505"/>
      <c r="AM67" s="505"/>
      <c r="AN67" s="505">
        <v>0.75069444444444444</v>
      </c>
      <c r="AO67" s="505"/>
      <c r="AP67" s="504">
        <v>0.812962962962963</v>
      </c>
      <c r="AQ67" s="504">
        <v>9.7476851851851842E-2</v>
      </c>
      <c r="AR67" s="506"/>
      <c r="AT67" s="112">
        <f>VLOOKUP(AU67,id!$A:$C,3,0)</f>
        <v>299</v>
      </c>
      <c r="AU67" s="112" t="str">
        <f t="shared" si="17"/>
        <v>KryszewskiWojciech1971</v>
      </c>
      <c r="AV67" s="112" t="str">
        <f t="shared" si="3"/>
        <v>Kryszewski</v>
      </c>
      <c r="AW67" s="112" t="str">
        <f t="shared" si="4"/>
        <v>Wojciech</v>
      </c>
      <c r="AX67" s="112" t="str">
        <f t="shared" si="18"/>
        <v>K2</v>
      </c>
      <c r="AY67" s="112">
        <f t="shared" si="19"/>
        <v>1971</v>
      </c>
      <c r="AZ67" s="112">
        <f t="shared" si="10"/>
        <v>22.652614494265862</v>
      </c>
      <c r="BB67" s="112">
        <f t="shared" si="11"/>
        <v>0.92117847993168234</v>
      </c>
      <c r="BC67" s="112">
        <f t="shared" si="12"/>
        <v>1</v>
      </c>
      <c r="BD67" s="112">
        <f t="shared" si="13"/>
        <v>1</v>
      </c>
      <c r="BE67" s="112">
        <f t="shared" si="14"/>
        <v>1</v>
      </c>
    </row>
    <row r="68" spans="1:57">
      <c r="A68" s="491">
        <v>69</v>
      </c>
      <c r="B68" s="492">
        <v>66</v>
      </c>
      <c r="C68" s="492"/>
      <c r="D68" s="492">
        <v>1048</v>
      </c>
      <c r="E68" s="493" t="s">
        <v>345</v>
      </c>
      <c r="F68" s="493" t="s">
        <v>34</v>
      </c>
      <c r="G68" s="493" t="s">
        <v>32</v>
      </c>
      <c r="H68" s="492">
        <v>1971</v>
      </c>
      <c r="I68" s="493" t="s">
        <v>246</v>
      </c>
      <c r="J68" s="493" t="s">
        <v>347</v>
      </c>
      <c r="K68" s="494">
        <v>32</v>
      </c>
      <c r="L68" s="492">
        <v>12</v>
      </c>
      <c r="M68" s="495">
        <v>32</v>
      </c>
      <c r="N68" s="496">
        <v>0.53672453703703704</v>
      </c>
      <c r="O68" s="495">
        <v>0</v>
      </c>
      <c r="P68" s="497"/>
      <c r="Q68" s="497">
        <v>0.4152777777777778</v>
      </c>
      <c r="R68" s="497">
        <v>0.45277777777777778</v>
      </c>
      <c r="S68" s="497">
        <v>0.48680555555555555</v>
      </c>
      <c r="T68" s="497">
        <v>0.65416666666666667</v>
      </c>
      <c r="U68" s="497">
        <v>0.34652777777777777</v>
      </c>
      <c r="V68" s="497">
        <v>0.53749999999999998</v>
      </c>
      <c r="W68" s="497"/>
      <c r="X68" s="497">
        <v>0.38125000000000003</v>
      </c>
      <c r="Y68" s="497">
        <v>0.60416666666666663</v>
      </c>
      <c r="Z68" s="497">
        <v>0.30694444444444441</v>
      </c>
      <c r="AA68" s="497">
        <v>0.56736111111111109</v>
      </c>
      <c r="AB68" s="497">
        <v>0.6665740740740741</v>
      </c>
      <c r="AC68" s="496">
        <v>0.39574074074074073</v>
      </c>
      <c r="AD68" s="497"/>
      <c r="AE68" s="497"/>
      <c r="AF68" s="497"/>
      <c r="AG68" s="497"/>
      <c r="AH68" s="497">
        <v>0.7729166666666667</v>
      </c>
      <c r="AI68" s="497"/>
      <c r="AJ68" s="497"/>
      <c r="AK68" s="497"/>
      <c r="AL68" s="497"/>
      <c r="AM68" s="497"/>
      <c r="AN68" s="497">
        <v>0.70277777777777783</v>
      </c>
      <c r="AO68" s="497"/>
      <c r="AP68" s="496">
        <v>0.80755787037037041</v>
      </c>
      <c r="AQ68" s="496">
        <v>0.14098379629629629</v>
      </c>
      <c r="AR68" s="498"/>
      <c r="AT68" s="112">
        <f>VLOOKUP(AU68,id!$A:$C,3,0)</f>
        <v>300</v>
      </c>
      <c r="AU68" s="112" t="str">
        <f t="shared" si="17"/>
        <v>WodzińskiMarek1971</v>
      </c>
      <c r="AV68" s="112" t="str">
        <f t="shared" ref="AV68:AV102" si="20">PROPER(E68)</f>
        <v>Wodziński</v>
      </c>
      <c r="AW68" s="112" t="str">
        <f t="shared" ref="AW68:AW102" si="21">PROPER(F68)</f>
        <v>Marek</v>
      </c>
      <c r="AX68" s="112" t="str">
        <f t="shared" si="18"/>
        <v>mamy.to</v>
      </c>
      <c r="AY68" s="112">
        <f t="shared" si="19"/>
        <v>1971</v>
      </c>
      <c r="AZ68" s="112">
        <f t="shared" si="10"/>
        <v>21.96617163080326</v>
      </c>
      <c r="BB68" s="112">
        <f t="shared" si="11"/>
        <v>1.0100705151704656</v>
      </c>
      <c r="BC68" s="112">
        <f t="shared" si="12"/>
        <v>1</v>
      </c>
      <c r="BD68" s="112">
        <f t="shared" si="13"/>
        <v>0.96969696969696972</v>
      </c>
      <c r="BE68" s="112">
        <f t="shared" si="14"/>
        <v>1</v>
      </c>
    </row>
    <row r="69" spans="1:57">
      <c r="A69" s="499">
        <v>70</v>
      </c>
      <c r="B69" s="500">
        <v>67</v>
      </c>
      <c r="C69" s="500"/>
      <c r="D69" s="500">
        <v>1054</v>
      </c>
      <c r="E69" s="501" t="s">
        <v>1355</v>
      </c>
      <c r="F69" s="501" t="s">
        <v>46</v>
      </c>
      <c r="G69" s="501" t="s">
        <v>32</v>
      </c>
      <c r="H69" s="500">
        <v>1984</v>
      </c>
      <c r="I69" s="501" t="s">
        <v>3462</v>
      </c>
      <c r="J69" s="501"/>
      <c r="K69" s="502">
        <v>31</v>
      </c>
      <c r="L69" s="500">
        <v>11</v>
      </c>
      <c r="M69" s="503">
        <v>31</v>
      </c>
      <c r="N69" s="504">
        <v>0.51910879629629625</v>
      </c>
      <c r="O69" s="503">
        <v>0</v>
      </c>
      <c r="P69" s="505"/>
      <c r="Q69" s="505">
        <v>0.39097222222222222</v>
      </c>
      <c r="R69" s="505"/>
      <c r="S69" s="505">
        <v>0.43472222222222223</v>
      </c>
      <c r="T69" s="505">
        <v>0.61805555555555558</v>
      </c>
      <c r="U69" s="505">
        <v>0.33611111111111108</v>
      </c>
      <c r="V69" s="505">
        <v>0.4694444444444445</v>
      </c>
      <c r="W69" s="505"/>
      <c r="X69" s="505">
        <v>0.36319444444444443</v>
      </c>
      <c r="Y69" s="505">
        <v>0.56388888888888888</v>
      </c>
      <c r="Z69" s="505">
        <v>0.30416666666666664</v>
      </c>
      <c r="AA69" s="505">
        <v>0.50763888888888886</v>
      </c>
      <c r="AB69" s="505">
        <v>0.6294791666666667</v>
      </c>
      <c r="AC69" s="504">
        <v>0.35864583333333333</v>
      </c>
      <c r="AD69" s="505"/>
      <c r="AE69" s="505"/>
      <c r="AF69" s="505"/>
      <c r="AG69" s="505"/>
      <c r="AH69" s="505">
        <v>0.75486111111111109</v>
      </c>
      <c r="AI69" s="505"/>
      <c r="AJ69" s="505"/>
      <c r="AK69" s="505"/>
      <c r="AL69" s="505"/>
      <c r="AM69" s="505"/>
      <c r="AN69" s="505">
        <v>0.7006944444444444</v>
      </c>
      <c r="AO69" s="505"/>
      <c r="AP69" s="504">
        <v>0.78994212962962962</v>
      </c>
      <c r="AQ69" s="504">
        <v>0.16046296296296295</v>
      </c>
      <c r="AR69" s="506"/>
      <c r="AT69" s="112">
        <f>VLOOKUP(AU69,id!$A:$C,3,0)</f>
        <v>301</v>
      </c>
      <c r="AU69" s="112" t="str">
        <f t="shared" si="17"/>
        <v>KuczkowskiBartosz1984</v>
      </c>
      <c r="AV69" s="112" t="str">
        <f t="shared" si="20"/>
        <v>Kuczkowski</v>
      </c>
      <c r="AW69" s="112" t="str">
        <f t="shared" si="21"/>
        <v>Bartosz</v>
      </c>
      <c r="AX69" s="112">
        <f t="shared" si="18"/>
        <v>0</v>
      </c>
      <c r="AY69" s="112">
        <f t="shared" si="19"/>
        <v>1984</v>
      </c>
      <c r="AZ69" s="112">
        <f t="shared" si="10"/>
        <v>21.279728767340657</v>
      </c>
      <c r="BB69" s="112">
        <f t="shared" si="11"/>
        <v>1.0339345833983635</v>
      </c>
      <c r="BC69" s="112">
        <f t="shared" si="12"/>
        <v>0.91666666666666663</v>
      </c>
      <c r="BD69" s="112">
        <f t="shared" si="13"/>
        <v>0.96875</v>
      </c>
      <c r="BE69" s="112">
        <f t="shared" si="14"/>
        <v>0.98274826965614603</v>
      </c>
    </row>
    <row r="70" spans="1:57">
      <c r="A70" s="491">
        <v>71</v>
      </c>
      <c r="B70" s="492">
        <v>68</v>
      </c>
      <c r="C70" s="492"/>
      <c r="D70" s="492">
        <v>1051</v>
      </c>
      <c r="E70" s="493" t="s">
        <v>355</v>
      </c>
      <c r="F70" s="493" t="s">
        <v>91</v>
      </c>
      <c r="G70" s="493" t="s">
        <v>32</v>
      </c>
      <c r="H70" s="492">
        <v>1991</v>
      </c>
      <c r="I70" s="493" t="s">
        <v>3666</v>
      </c>
      <c r="J70" s="493" t="s">
        <v>354</v>
      </c>
      <c r="K70" s="494">
        <v>31</v>
      </c>
      <c r="L70" s="492">
        <v>11</v>
      </c>
      <c r="M70" s="495">
        <v>31</v>
      </c>
      <c r="N70" s="496">
        <v>0.51914351851851859</v>
      </c>
      <c r="O70" s="495">
        <v>0</v>
      </c>
      <c r="P70" s="497"/>
      <c r="Q70" s="497">
        <v>0.39097222222222222</v>
      </c>
      <c r="R70" s="497"/>
      <c r="S70" s="497">
        <v>0.42986111111111108</v>
      </c>
      <c r="T70" s="497">
        <v>0.61875000000000002</v>
      </c>
      <c r="U70" s="497">
        <v>0.33611111111111108</v>
      </c>
      <c r="V70" s="497">
        <v>0.46875</v>
      </c>
      <c r="W70" s="497"/>
      <c r="X70" s="497">
        <v>0.36319444444444443</v>
      </c>
      <c r="Y70" s="497">
        <v>0.56388888888888888</v>
      </c>
      <c r="Z70" s="497">
        <v>0.30416666666666664</v>
      </c>
      <c r="AA70" s="497">
        <v>0.50694444444444442</v>
      </c>
      <c r="AB70" s="497">
        <v>0.62943287037037032</v>
      </c>
      <c r="AC70" s="496">
        <v>0.35859953703703701</v>
      </c>
      <c r="AD70" s="497"/>
      <c r="AE70" s="497"/>
      <c r="AF70" s="497"/>
      <c r="AG70" s="497"/>
      <c r="AH70" s="497">
        <v>0.75486111111111109</v>
      </c>
      <c r="AI70" s="497"/>
      <c r="AJ70" s="497"/>
      <c r="AK70" s="497"/>
      <c r="AL70" s="497"/>
      <c r="AM70" s="497"/>
      <c r="AN70" s="497">
        <v>0.70000000000000007</v>
      </c>
      <c r="AO70" s="497"/>
      <c r="AP70" s="496">
        <v>0.78997685185185185</v>
      </c>
      <c r="AQ70" s="496">
        <v>0.1605439814814815</v>
      </c>
      <c r="AR70" s="498"/>
      <c r="AT70" s="112">
        <f>VLOOKUP(AU70,id!$A:$C,3,0)</f>
        <v>302</v>
      </c>
      <c r="AU70" s="112" t="str">
        <f t="shared" si="17"/>
        <v>MyślakMateusz1991</v>
      </c>
      <c r="AV70" s="112" t="str">
        <f t="shared" si="20"/>
        <v>Myślak</v>
      </c>
      <c r="AW70" s="112" t="str">
        <f t="shared" si="21"/>
        <v>Mateusz</v>
      </c>
      <c r="AX70" s="112" t="str">
        <f t="shared" si="18"/>
        <v>Kulawi Krulowie</v>
      </c>
      <c r="AY70" s="112">
        <f t="shared" si="19"/>
        <v>1991</v>
      </c>
      <c r="AZ70" s="112">
        <f t="shared" si="10"/>
        <v>21.278305501047747</v>
      </c>
      <c r="BB70" s="112">
        <f t="shared" si="11"/>
        <v>0.99993311633299131</v>
      </c>
      <c r="BC70" s="112">
        <f t="shared" si="12"/>
        <v>1</v>
      </c>
      <c r="BD70" s="112">
        <f t="shared" si="13"/>
        <v>1</v>
      </c>
      <c r="BE70" s="112">
        <f t="shared" si="14"/>
        <v>1</v>
      </c>
    </row>
    <row r="71" spans="1:57">
      <c r="A71" s="499">
        <v>72</v>
      </c>
      <c r="B71" s="500">
        <v>69</v>
      </c>
      <c r="C71" s="500"/>
      <c r="D71" s="500">
        <v>1050</v>
      </c>
      <c r="E71" s="501" t="s">
        <v>4454</v>
      </c>
      <c r="F71" s="501" t="s">
        <v>34</v>
      </c>
      <c r="G71" s="501" t="s">
        <v>32</v>
      </c>
      <c r="H71" s="500">
        <v>1995</v>
      </c>
      <c r="I71" s="501" t="s">
        <v>3462</v>
      </c>
      <c r="J71" s="501"/>
      <c r="K71" s="502">
        <v>31</v>
      </c>
      <c r="L71" s="500">
        <v>11</v>
      </c>
      <c r="M71" s="503">
        <v>31</v>
      </c>
      <c r="N71" s="504">
        <v>0.5192592592592592</v>
      </c>
      <c r="O71" s="503">
        <v>0</v>
      </c>
      <c r="P71" s="505"/>
      <c r="Q71" s="505">
        <v>0.39097222222222222</v>
      </c>
      <c r="R71" s="505"/>
      <c r="S71" s="505">
        <v>0.42986111111111108</v>
      </c>
      <c r="T71" s="505">
        <v>0.61875000000000002</v>
      </c>
      <c r="U71" s="505">
        <v>0.33611111111111108</v>
      </c>
      <c r="V71" s="505">
        <v>0.4694444444444445</v>
      </c>
      <c r="W71" s="505"/>
      <c r="X71" s="505">
        <v>0.36319444444444443</v>
      </c>
      <c r="Y71" s="505">
        <v>0.56388888888888888</v>
      </c>
      <c r="Z71" s="505">
        <v>0.30416666666666664</v>
      </c>
      <c r="AA71" s="505">
        <v>0.50694444444444442</v>
      </c>
      <c r="AB71" s="505">
        <v>0.62951388888888882</v>
      </c>
      <c r="AC71" s="504">
        <v>0.3586805555555555</v>
      </c>
      <c r="AD71" s="505"/>
      <c r="AE71" s="505"/>
      <c r="AF71" s="505"/>
      <c r="AG71" s="505"/>
      <c r="AH71" s="505">
        <v>0.75486111111111109</v>
      </c>
      <c r="AI71" s="505"/>
      <c r="AJ71" s="505"/>
      <c r="AK71" s="505"/>
      <c r="AL71" s="505"/>
      <c r="AM71" s="505"/>
      <c r="AN71" s="505">
        <v>0.7006944444444444</v>
      </c>
      <c r="AO71" s="505"/>
      <c r="AP71" s="504">
        <v>0.79009259259259268</v>
      </c>
      <c r="AQ71" s="504">
        <v>0.16057870370370372</v>
      </c>
      <c r="AR71" s="506"/>
      <c r="AT71" s="112">
        <f>VLOOKUP(AU71,id!$A:$C,3,0)</f>
        <v>303</v>
      </c>
      <c r="AU71" s="112" t="str">
        <f t="shared" si="17"/>
        <v>KilianMarek1995</v>
      </c>
      <c r="AV71" s="112" t="str">
        <f t="shared" si="20"/>
        <v>Kilian</v>
      </c>
      <c r="AW71" s="112" t="str">
        <f t="shared" si="21"/>
        <v>Marek</v>
      </c>
      <c r="AX71" s="112">
        <f t="shared" si="18"/>
        <v>0</v>
      </c>
      <c r="AY71" s="112">
        <f t="shared" si="19"/>
        <v>1995</v>
      </c>
      <c r="AZ71" s="112">
        <f t="shared" si="10"/>
        <v>21.273562654778793</v>
      </c>
      <c r="BB71" s="112">
        <f t="shared" si="11"/>
        <v>0.99977710413694743</v>
      </c>
      <c r="BC71" s="112">
        <f t="shared" si="12"/>
        <v>1</v>
      </c>
      <c r="BD71" s="112">
        <f t="shared" si="13"/>
        <v>1</v>
      </c>
      <c r="BE71" s="112">
        <f t="shared" si="14"/>
        <v>1</v>
      </c>
    </row>
    <row r="72" spans="1:57">
      <c r="A72" s="499">
        <v>74</v>
      </c>
      <c r="B72" s="500">
        <v>70</v>
      </c>
      <c r="C72" s="500"/>
      <c r="D72" s="500">
        <v>1008</v>
      </c>
      <c r="E72" s="501" t="s">
        <v>1015</v>
      </c>
      <c r="F72" s="501" t="s">
        <v>91</v>
      </c>
      <c r="G72" s="501" t="s">
        <v>32</v>
      </c>
      <c r="H72" s="500">
        <v>1977</v>
      </c>
      <c r="I72" s="501" t="s">
        <v>3550</v>
      </c>
      <c r="J72" s="501" t="s">
        <v>4809</v>
      </c>
      <c r="K72" s="502">
        <v>30</v>
      </c>
      <c r="L72" s="500">
        <v>13</v>
      </c>
      <c r="M72" s="503">
        <v>30</v>
      </c>
      <c r="N72" s="504">
        <v>0.46155092592592589</v>
      </c>
      <c r="O72" s="503">
        <v>0</v>
      </c>
      <c r="P72" s="505"/>
      <c r="Q72" s="505">
        <v>0.46597222222222223</v>
      </c>
      <c r="R72" s="505">
        <v>0.49374999999999997</v>
      </c>
      <c r="S72" s="505">
        <v>0.52777777777777779</v>
      </c>
      <c r="T72" s="505">
        <v>0.55069444444444449</v>
      </c>
      <c r="U72" s="505">
        <v>0.41111111111111115</v>
      </c>
      <c r="V72" s="505"/>
      <c r="W72" s="505">
        <v>0.34375</v>
      </c>
      <c r="X72" s="505">
        <v>0.44097222222222227</v>
      </c>
      <c r="Y72" s="505"/>
      <c r="Z72" s="505">
        <v>0.37708333333333338</v>
      </c>
      <c r="AA72" s="505"/>
      <c r="AB72" s="505">
        <v>0.55980324074074073</v>
      </c>
      <c r="AC72" s="504">
        <v>0.28896990740740741</v>
      </c>
      <c r="AD72" s="505"/>
      <c r="AE72" s="505"/>
      <c r="AF72" s="505">
        <v>0.7006944444444444</v>
      </c>
      <c r="AG72" s="505">
        <v>0.64583333333333337</v>
      </c>
      <c r="AH72" s="505"/>
      <c r="AI72" s="505">
        <v>0.5854166666666667</v>
      </c>
      <c r="AJ72" s="505"/>
      <c r="AK72" s="505">
        <v>0.61527777777777781</v>
      </c>
      <c r="AL72" s="505"/>
      <c r="AM72" s="505"/>
      <c r="AN72" s="505"/>
      <c r="AO72" s="505">
        <v>0.67569444444444438</v>
      </c>
      <c r="AP72" s="504">
        <v>0.73238425925925921</v>
      </c>
      <c r="AQ72" s="504">
        <v>0.17258101851851851</v>
      </c>
      <c r="AR72" s="506"/>
      <c r="AT72" s="112">
        <f>VLOOKUP(AU72,id!$A:$C,3,0)</f>
        <v>304</v>
      </c>
      <c r="AU72" s="112" t="str">
        <f t="shared" si="17"/>
        <v>UrbanMateusz1977</v>
      </c>
      <c r="AV72" s="112" t="str">
        <f t="shared" si="20"/>
        <v>Urban</v>
      </c>
      <c r="AW72" s="112" t="str">
        <f t="shared" si="21"/>
        <v>Mateusz</v>
      </c>
      <c r="AX72" s="112" t="str">
        <f t="shared" si="18"/>
        <v>Połamańcy</v>
      </c>
      <c r="AY72" s="112">
        <f t="shared" si="19"/>
        <v>1977</v>
      </c>
      <c r="AZ72" s="112">
        <f t="shared" si="10"/>
        <v>20.587318698173025</v>
      </c>
      <c r="BB72" s="112">
        <f t="shared" si="11"/>
        <v>1.1250313456040923</v>
      </c>
      <c r="BC72" s="112">
        <f t="shared" si="12"/>
        <v>1.1818181818181819</v>
      </c>
      <c r="BD72" s="112">
        <f t="shared" si="13"/>
        <v>0.967741935483871</v>
      </c>
      <c r="BE72" s="112">
        <f t="shared" si="14"/>
        <v>1.0339752265319502</v>
      </c>
    </row>
    <row r="73" spans="1:57" s="113" customFormat="1">
      <c r="A73" s="491">
        <v>75</v>
      </c>
      <c r="B73" s="492">
        <v>71</v>
      </c>
      <c r="C73" s="492"/>
      <c r="D73" s="492">
        <v>1091</v>
      </c>
      <c r="E73" s="493" t="s">
        <v>4482</v>
      </c>
      <c r="F73" s="493" t="s">
        <v>16</v>
      </c>
      <c r="G73" s="493" t="s">
        <v>32</v>
      </c>
      <c r="H73" s="492">
        <v>1985</v>
      </c>
      <c r="I73" s="493" t="s">
        <v>3576</v>
      </c>
      <c r="J73" s="493"/>
      <c r="K73" s="494">
        <v>30</v>
      </c>
      <c r="L73" s="492">
        <v>12</v>
      </c>
      <c r="M73" s="495">
        <v>30</v>
      </c>
      <c r="N73" s="496">
        <v>0.34826388888888887</v>
      </c>
      <c r="O73" s="495">
        <v>0</v>
      </c>
      <c r="P73" s="497">
        <v>0.52361111111111114</v>
      </c>
      <c r="Q73" s="497">
        <v>0.36458333333333331</v>
      </c>
      <c r="R73" s="497">
        <v>0.39652777777777781</v>
      </c>
      <c r="S73" s="497">
        <v>0.41875000000000001</v>
      </c>
      <c r="T73" s="497">
        <v>0.6020833333333333</v>
      </c>
      <c r="U73" s="497">
        <v>0.32083333333333336</v>
      </c>
      <c r="V73" s="497">
        <v>0.44930555555555557</v>
      </c>
      <c r="W73" s="497">
        <v>0.57500000000000007</v>
      </c>
      <c r="X73" s="497">
        <v>0.34722222222222227</v>
      </c>
      <c r="Y73" s="497">
        <v>0.50208333333333333</v>
      </c>
      <c r="Z73" s="497">
        <v>0.28888888888888892</v>
      </c>
      <c r="AA73" s="497">
        <v>0.47013888888888888</v>
      </c>
      <c r="AB73" s="497">
        <v>0.61026620370370377</v>
      </c>
      <c r="AC73" s="496">
        <v>0.3394328703703704</v>
      </c>
      <c r="AD73" s="497"/>
      <c r="AE73" s="497"/>
      <c r="AF73" s="497"/>
      <c r="AG73" s="497"/>
      <c r="AH73" s="497"/>
      <c r="AI73" s="497"/>
      <c r="AJ73" s="497"/>
      <c r="AK73" s="497"/>
      <c r="AL73" s="497"/>
      <c r="AM73" s="497"/>
      <c r="AN73" s="497"/>
      <c r="AO73" s="497"/>
      <c r="AP73" s="496">
        <v>0.61909722222222219</v>
      </c>
      <c r="AQ73" s="496">
        <v>8.8310185185185176E-3</v>
      </c>
      <c r="AR73" s="498"/>
      <c r="AT73" s="112">
        <f>VLOOKUP(AU73,id!$A:$C,3,0)</f>
        <v>305</v>
      </c>
      <c r="AU73" s="112" t="str">
        <f t="shared" si="17"/>
        <v>SosnaPaweł1985</v>
      </c>
      <c r="AV73" s="112" t="str">
        <f t="shared" si="20"/>
        <v>Sosna</v>
      </c>
      <c r="AW73" s="112" t="str">
        <f t="shared" si="21"/>
        <v>Paweł</v>
      </c>
      <c r="AX73" s="112">
        <f t="shared" si="18"/>
        <v>0</v>
      </c>
      <c r="AY73" s="112">
        <f t="shared" si="19"/>
        <v>1985</v>
      </c>
      <c r="AZ73" s="112">
        <f t="shared" si="10"/>
        <v>20.260369722166839</v>
      </c>
      <c r="BA73" s="112"/>
      <c r="BB73" s="112">
        <f t="shared" si="11"/>
        <v>1.3252907942838152</v>
      </c>
      <c r="BC73" s="112">
        <f t="shared" si="12"/>
        <v>0.92307692307692313</v>
      </c>
      <c r="BD73" s="112">
        <f t="shared" si="13"/>
        <v>1</v>
      </c>
      <c r="BE73" s="112">
        <f t="shared" si="14"/>
        <v>0.98411891413352426</v>
      </c>
    </row>
    <row r="74" spans="1:57">
      <c r="A74" s="499">
        <v>76</v>
      </c>
      <c r="B74" s="500">
        <v>72</v>
      </c>
      <c r="C74" s="500"/>
      <c r="D74" s="500">
        <v>1080</v>
      </c>
      <c r="E74" s="501" t="s">
        <v>531</v>
      </c>
      <c r="F74" s="501" t="s">
        <v>45</v>
      </c>
      <c r="G74" s="501" t="s">
        <v>32</v>
      </c>
      <c r="H74" s="500">
        <v>1982</v>
      </c>
      <c r="I74" s="501" t="s">
        <v>3554</v>
      </c>
      <c r="J74" s="501" t="s">
        <v>369</v>
      </c>
      <c r="K74" s="502">
        <v>30</v>
      </c>
      <c r="L74" s="500">
        <v>12</v>
      </c>
      <c r="M74" s="503">
        <v>30</v>
      </c>
      <c r="N74" s="504">
        <v>0.37137731481481479</v>
      </c>
      <c r="O74" s="503">
        <v>0</v>
      </c>
      <c r="P74" s="505">
        <v>0.53333333333333333</v>
      </c>
      <c r="Q74" s="505">
        <v>0.41388888888888892</v>
      </c>
      <c r="R74" s="505">
        <v>0.31666666666666665</v>
      </c>
      <c r="S74" s="505">
        <v>0.4381944444444445</v>
      </c>
      <c r="T74" s="505">
        <v>0.28402777777777777</v>
      </c>
      <c r="U74" s="505">
        <v>0.3756944444444445</v>
      </c>
      <c r="V74" s="505">
        <v>0.46180555555555558</v>
      </c>
      <c r="W74" s="505">
        <v>0.61597222222222225</v>
      </c>
      <c r="X74" s="505">
        <v>0.39652777777777781</v>
      </c>
      <c r="Y74" s="505">
        <v>0.51111111111111118</v>
      </c>
      <c r="Z74" s="505">
        <v>0.3354166666666667</v>
      </c>
      <c r="AA74" s="505">
        <v>0.47986111111111113</v>
      </c>
      <c r="AB74" s="505">
        <v>0.63702546296296292</v>
      </c>
      <c r="AC74" s="504">
        <v>0.3661921296296296</v>
      </c>
      <c r="AD74" s="505"/>
      <c r="AE74" s="505"/>
      <c r="AF74" s="505"/>
      <c r="AG74" s="505"/>
      <c r="AH74" s="505"/>
      <c r="AI74" s="505"/>
      <c r="AJ74" s="505"/>
      <c r="AK74" s="505"/>
      <c r="AL74" s="505"/>
      <c r="AM74" s="505"/>
      <c r="AN74" s="505"/>
      <c r="AO74" s="505"/>
      <c r="AP74" s="504">
        <v>0.6422106481481481</v>
      </c>
      <c r="AQ74" s="504">
        <v>5.185185185185185E-3</v>
      </c>
      <c r="AR74" s="506"/>
      <c r="AT74" s="112">
        <f>VLOOKUP(AU74,id!$A:$C,3,0)</f>
        <v>306</v>
      </c>
      <c r="AU74" s="112" t="str">
        <f t="shared" si="17"/>
        <v>WanatRafał1982</v>
      </c>
      <c r="AV74" s="112" t="str">
        <f t="shared" si="20"/>
        <v>Wanat</v>
      </c>
      <c r="AW74" s="112" t="str">
        <f t="shared" si="21"/>
        <v>Rafał</v>
      </c>
      <c r="AX74" s="112" t="str">
        <f t="shared" si="18"/>
        <v>MTB4FUN</v>
      </c>
      <c r="AY74" s="112">
        <f t="shared" si="19"/>
        <v>1982</v>
      </c>
      <c r="AZ74" s="112">
        <f t="shared" si="10"/>
        <v>18.999424219777488</v>
      </c>
      <c r="BB74" s="112">
        <f t="shared" si="11"/>
        <v>0.93776295696076295</v>
      </c>
      <c r="BC74" s="112">
        <f t="shared" si="12"/>
        <v>1</v>
      </c>
      <c r="BD74" s="112">
        <f t="shared" si="13"/>
        <v>1</v>
      </c>
      <c r="BE74" s="112">
        <f t="shared" si="14"/>
        <v>1</v>
      </c>
    </row>
    <row r="75" spans="1:57">
      <c r="A75" s="491">
        <v>77</v>
      </c>
      <c r="B75" s="492">
        <v>73</v>
      </c>
      <c r="C75" s="492"/>
      <c r="D75" s="492">
        <v>1041</v>
      </c>
      <c r="E75" s="493" t="s">
        <v>142</v>
      </c>
      <c r="F75" s="493" t="s">
        <v>15</v>
      </c>
      <c r="G75" s="493" t="s">
        <v>32</v>
      </c>
      <c r="H75" s="492">
        <v>1976</v>
      </c>
      <c r="I75" s="493" t="s">
        <v>3590</v>
      </c>
      <c r="J75" s="493" t="s">
        <v>4839</v>
      </c>
      <c r="K75" s="494">
        <v>30</v>
      </c>
      <c r="L75" s="492">
        <v>12</v>
      </c>
      <c r="M75" s="495">
        <v>30</v>
      </c>
      <c r="N75" s="496">
        <v>0.44711805555555556</v>
      </c>
      <c r="O75" s="495">
        <v>0</v>
      </c>
      <c r="P75" s="497">
        <v>0.57708333333333328</v>
      </c>
      <c r="Q75" s="497">
        <v>0.45208333333333334</v>
      </c>
      <c r="R75" s="497">
        <v>0.35000000000000003</v>
      </c>
      <c r="S75" s="497">
        <v>0.4777777777777778</v>
      </c>
      <c r="T75" s="497">
        <v>0.70624999999999993</v>
      </c>
      <c r="U75" s="497">
        <v>0.40277777777777773</v>
      </c>
      <c r="V75" s="497">
        <v>0.5083333333333333</v>
      </c>
      <c r="W75" s="497">
        <v>0.29930555555555555</v>
      </c>
      <c r="X75" s="497">
        <v>0.43124999999999997</v>
      </c>
      <c r="Y75" s="497">
        <v>0.61527777777777781</v>
      </c>
      <c r="Z75" s="497">
        <v>0.32777777777777778</v>
      </c>
      <c r="AA75" s="497">
        <v>0.53125</v>
      </c>
      <c r="AB75" s="497">
        <v>0.7169212962962962</v>
      </c>
      <c r="AC75" s="496">
        <v>0.44608796296296299</v>
      </c>
      <c r="AD75" s="497"/>
      <c r="AE75" s="497"/>
      <c r="AF75" s="497"/>
      <c r="AG75" s="497"/>
      <c r="AH75" s="497"/>
      <c r="AI75" s="497"/>
      <c r="AJ75" s="497"/>
      <c r="AK75" s="497"/>
      <c r="AL75" s="497"/>
      <c r="AM75" s="497"/>
      <c r="AN75" s="497"/>
      <c r="AO75" s="497"/>
      <c r="AP75" s="496">
        <v>0.71795138888888888</v>
      </c>
      <c r="AQ75" s="496">
        <v>1.0300925925925926E-3</v>
      </c>
      <c r="AR75" s="498"/>
      <c r="AT75" s="112">
        <f>VLOOKUP(AU75,id!$A:$C,3,0)</f>
        <v>307</v>
      </c>
      <c r="AU75" s="112" t="str">
        <f t="shared" si="17"/>
        <v>JóźwiukPiotr1976</v>
      </c>
      <c r="AV75" s="112" t="str">
        <f t="shared" si="20"/>
        <v>Jóźwiuk</v>
      </c>
      <c r="AW75" s="112" t="str">
        <f t="shared" si="21"/>
        <v>Piotr</v>
      </c>
      <c r="AX75" s="112" t="str">
        <f t="shared" si="18"/>
        <v>Nie przepraszam za Jedwabne!</v>
      </c>
      <c r="AY75" s="112">
        <f t="shared" si="19"/>
        <v>1976</v>
      </c>
      <c r="AZ75" s="112">
        <f t="shared" si="10"/>
        <v>15.780966709119625</v>
      </c>
      <c r="BB75" s="112">
        <f t="shared" si="11"/>
        <v>0.83060236597551185</v>
      </c>
      <c r="BC75" s="112">
        <f t="shared" si="12"/>
        <v>1</v>
      </c>
      <c r="BD75" s="112">
        <f t="shared" si="13"/>
        <v>1</v>
      </c>
      <c r="BE75" s="112">
        <f t="shared" si="14"/>
        <v>1</v>
      </c>
    </row>
    <row r="76" spans="1:57">
      <c r="A76" s="499">
        <v>78</v>
      </c>
      <c r="B76" s="500">
        <v>74</v>
      </c>
      <c r="C76" s="500"/>
      <c r="D76" s="500">
        <v>1073</v>
      </c>
      <c r="E76" s="501" t="s">
        <v>366</v>
      </c>
      <c r="F76" s="501" t="s">
        <v>365</v>
      </c>
      <c r="G76" s="501" t="s">
        <v>32</v>
      </c>
      <c r="H76" s="500">
        <v>1970</v>
      </c>
      <c r="I76" s="501" t="s">
        <v>3462</v>
      </c>
      <c r="J76" s="501" t="s">
        <v>4840</v>
      </c>
      <c r="K76" s="502">
        <v>30</v>
      </c>
      <c r="L76" s="500">
        <v>12</v>
      </c>
      <c r="M76" s="503">
        <v>30</v>
      </c>
      <c r="N76" s="504">
        <v>0.50089120370370377</v>
      </c>
      <c r="O76" s="503">
        <v>0</v>
      </c>
      <c r="P76" s="505">
        <v>0.57777777777777783</v>
      </c>
      <c r="Q76" s="505">
        <v>0.43263888888888885</v>
      </c>
      <c r="R76" s="505">
        <v>0.3520833333333333</v>
      </c>
      <c r="S76" s="505">
        <v>0.46666666666666662</v>
      </c>
      <c r="T76" s="505">
        <v>0.71527777777777779</v>
      </c>
      <c r="U76" s="505">
        <v>0.37916666666666665</v>
      </c>
      <c r="V76" s="505">
        <v>0.49791666666666662</v>
      </c>
      <c r="W76" s="505">
        <v>0.66805555555555562</v>
      </c>
      <c r="X76" s="505">
        <v>0.40902777777777777</v>
      </c>
      <c r="Y76" s="505">
        <v>0.61527777777777781</v>
      </c>
      <c r="Z76" s="505">
        <v>0.32777777777777778</v>
      </c>
      <c r="AA76" s="505">
        <v>0.53194444444444444</v>
      </c>
      <c r="AB76" s="505">
        <v>0.72692129629629632</v>
      </c>
      <c r="AC76" s="504">
        <v>0.456087962962963</v>
      </c>
      <c r="AD76" s="505"/>
      <c r="AE76" s="505"/>
      <c r="AF76" s="505"/>
      <c r="AG76" s="505"/>
      <c r="AH76" s="505"/>
      <c r="AI76" s="505"/>
      <c r="AJ76" s="505"/>
      <c r="AK76" s="505"/>
      <c r="AL76" s="505"/>
      <c r="AM76" s="505"/>
      <c r="AN76" s="505"/>
      <c r="AO76" s="505"/>
      <c r="AP76" s="504">
        <v>0.77172453703703703</v>
      </c>
      <c r="AQ76" s="504">
        <v>4.4803240740740741E-2</v>
      </c>
      <c r="AR76" s="506"/>
      <c r="AT76" s="112">
        <f>VLOOKUP(AU76,id!$A:$C,3,0)</f>
        <v>308</v>
      </c>
      <c r="AU76" s="112" t="str">
        <f t="shared" si="17"/>
        <v>SkolimowskiWaldemar1970</v>
      </c>
      <c r="AV76" s="112" t="str">
        <f t="shared" si="20"/>
        <v>Skolimowski</v>
      </c>
      <c r="AW76" s="112" t="str">
        <f t="shared" si="21"/>
        <v>Waldemar</v>
      </c>
      <c r="AX76" s="112" t="str">
        <f t="shared" si="18"/>
        <v>MH Automatyka</v>
      </c>
      <c r="AY76" s="112">
        <f t="shared" si="19"/>
        <v>1970</v>
      </c>
      <c r="AZ76" s="112">
        <f t="shared" si="10"/>
        <v>14.086801879520303</v>
      </c>
      <c r="BB76" s="112">
        <f t="shared" si="11"/>
        <v>0.89264505395475646</v>
      </c>
      <c r="BC76" s="112">
        <f t="shared" si="12"/>
        <v>1</v>
      </c>
      <c r="BD76" s="112">
        <f t="shared" si="13"/>
        <v>1</v>
      </c>
      <c r="BE76" s="112">
        <f t="shared" si="14"/>
        <v>1</v>
      </c>
    </row>
    <row r="77" spans="1:57">
      <c r="A77" s="491">
        <v>79</v>
      </c>
      <c r="B77" s="492">
        <v>75</v>
      </c>
      <c r="C77" s="492"/>
      <c r="D77" s="492">
        <v>1075</v>
      </c>
      <c r="E77" s="493" t="s">
        <v>4371</v>
      </c>
      <c r="F77" s="493" t="s">
        <v>17</v>
      </c>
      <c r="G77" s="493" t="s">
        <v>32</v>
      </c>
      <c r="H77" s="492">
        <v>1983</v>
      </c>
      <c r="I77" s="493" t="s">
        <v>3462</v>
      </c>
      <c r="J77" s="493" t="s">
        <v>4810</v>
      </c>
      <c r="K77" s="494">
        <v>30</v>
      </c>
      <c r="L77" s="492">
        <v>12</v>
      </c>
      <c r="M77" s="495">
        <v>30</v>
      </c>
      <c r="N77" s="496">
        <v>0.51241898148148146</v>
      </c>
      <c r="O77" s="495">
        <v>0</v>
      </c>
      <c r="P77" s="497">
        <v>0.59583333333333333</v>
      </c>
      <c r="Q77" s="497">
        <v>0.39513888888888887</v>
      </c>
      <c r="R77" s="497">
        <v>0.43472222222222223</v>
      </c>
      <c r="S77" s="497">
        <v>0.4826388888888889</v>
      </c>
      <c r="T77" s="497">
        <v>0.45833333333333331</v>
      </c>
      <c r="U77" s="497">
        <v>0.35555555555555557</v>
      </c>
      <c r="V77" s="497">
        <v>0.51736111111111105</v>
      </c>
      <c r="W77" s="497">
        <v>0.76041666666666663</v>
      </c>
      <c r="X77" s="497">
        <v>0.3756944444444445</v>
      </c>
      <c r="Y77" s="497">
        <v>0.6972222222222223</v>
      </c>
      <c r="Z77" s="497">
        <v>0.3125</v>
      </c>
      <c r="AA77" s="497">
        <v>0.55138888888888882</v>
      </c>
      <c r="AB77" s="497"/>
      <c r="AC77" s="496"/>
      <c r="AD77" s="497"/>
      <c r="AE77" s="497"/>
      <c r="AF77" s="497"/>
      <c r="AG77" s="497"/>
      <c r="AH77" s="497"/>
      <c r="AI77" s="497"/>
      <c r="AJ77" s="497"/>
      <c r="AK77" s="497"/>
      <c r="AL77" s="497"/>
      <c r="AM77" s="497"/>
      <c r="AN77" s="497"/>
      <c r="AO77" s="497"/>
      <c r="AP77" s="496">
        <v>0.78325231481481483</v>
      </c>
      <c r="AQ77" s="496">
        <v>0.78325231481481483</v>
      </c>
      <c r="AR77" s="498"/>
      <c r="AT77" s="112">
        <f>VLOOKUP(AU77,id!$A:$C,3,0)</f>
        <v>309</v>
      </c>
      <c r="AU77" s="112" t="str">
        <f t="shared" ref="AU77:AU84" si="22">AV77&amp;AW77&amp;AY77</f>
        <v>SzyszlakMarcin1983</v>
      </c>
      <c r="AV77" s="112" t="str">
        <f t="shared" si="20"/>
        <v>Szyszlak</v>
      </c>
      <c r="AW77" s="112" t="str">
        <f t="shared" si="21"/>
        <v>Marcin</v>
      </c>
      <c r="AX77" s="112" t="str">
        <f t="shared" ref="AX77:AX84" si="23">J77</f>
        <v>ParaCarpatia</v>
      </c>
      <c r="AY77" s="112">
        <f t="shared" ref="AY77:AY84" si="24">H77</f>
        <v>1983</v>
      </c>
      <c r="AZ77" s="112">
        <f t="shared" si="10"/>
        <v>13.769894177941415</v>
      </c>
      <c r="BB77" s="112">
        <f t="shared" si="11"/>
        <v>0.97750321866600431</v>
      </c>
      <c r="BC77" s="112">
        <f t="shared" si="12"/>
        <v>1</v>
      </c>
      <c r="BD77" s="112">
        <f t="shared" si="13"/>
        <v>1</v>
      </c>
      <c r="BE77" s="112">
        <f t="shared" si="14"/>
        <v>1</v>
      </c>
    </row>
    <row r="78" spans="1:57">
      <c r="A78" s="499">
        <v>80</v>
      </c>
      <c r="B78" s="500">
        <v>76</v>
      </c>
      <c r="C78" s="500"/>
      <c r="D78" s="500">
        <v>1092</v>
      </c>
      <c r="E78" s="501" t="s">
        <v>458</v>
      </c>
      <c r="F78" s="501" t="s">
        <v>77</v>
      </c>
      <c r="G78" s="501" t="s">
        <v>32</v>
      </c>
      <c r="H78" s="500">
        <v>1976</v>
      </c>
      <c r="I78" s="501" t="s">
        <v>3550</v>
      </c>
      <c r="J78" s="501"/>
      <c r="K78" s="502">
        <v>30</v>
      </c>
      <c r="L78" s="500">
        <v>12</v>
      </c>
      <c r="M78" s="503">
        <v>30</v>
      </c>
      <c r="N78" s="504">
        <v>0.5135763888888889</v>
      </c>
      <c r="O78" s="503">
        <v>0</v>
      </c>
      <c r="P78" s="505">
        <v>0.58611111111111114</v>
      </c>
      <c r="Q78" s="505">
        <v>0.38194444444444442</v>
      </c>
      <c r="R78" s="505">
        <v>0.30486111111111108</v>
      </c>
      <c r="S78" s="505">
        <v>0.42777777777777781</v>
      </c>
      <c r="T78" s="505">
        <v>0.69305555555555554</v>
      </c>
      <c r="U78" s="505">
        <v>0.33055555555555555</v>
      </c>
      <c r="V78" s="505">
        <v>0.50208333333333333</v>
      </c>
      <c r="W78" s="505">
        <v>0.76388888888888884</v>
      </c>
      <c r="X78" s="505">
        <v>0.3611111111111111</v>
      </c>
      <c r="Y78" s="505">
        <v>0.64236111111111105</v>
      </c>
      <c r="Z78" s="505">
        <v>0.28958333333333336</v>
      </c>
      <c r="AA78" s="505">
        <v>0.53888888888888886</v>
      </c>
      <c r="AB78" s="505"/>
      <c r="AC78" s="504"/>
      <c r="AD78" s="505"/>
      <c r="AE78" s="505"/>
      <c r="AF78" s="505"/>
      <c r="AG78" s="505"/>
      <c r="AH78" s="505"/>
      <c r="AI78" s="505"/>
      <c r="AJ78" s="505"/>
      <c r="AK78" s="505"/>
      <c r="AL78" s="505"/>
      <c r="AM78" s="505"/>
      <c r="AN78" s="505"/>
      <c r="AO78" s="505"/>
      <c r="AP78" s="504">
        <v>0.78440972222222216</v>
      </c>
      <c r="AQ78" s="504">
        <v>0.78440972222222216</v>
      </c>
      <c r="AR78" s="506"/>
      <c r="AT78" s="112">
        <f>VLOOKUP(AU78,id!$A:$C,3,0)</f>
        <v>310</v>
      </c>
      <c r="AU78" s="112" t="str">
        <f t="shared" si="22"/>
        <v>KurzyńskiKrystian1976</v>
      </c>
      <c r="AV78" s="112" t="str">
        <f t="shared" si="20"/>
        <v>Kurzyński</v>
      </c>
      <c r="AW78" s="112" t="str">
        <f t="shared" si="21"/>
        <v>Krystian</v>
      </c>
      <c r="AX78" s="112">
        <f t="shared" si="23"/>
        <v>0</v>
      </c>
      <c r="AY78" s="112">
        <f t="shared" si="24"/>
        <v>1976</v>
      </c>
      <c r="AZ78" s="112">
        <f t="shared" si="10"/>
        <v>13.738862031866232</v>
      </c>
      <c r="BB78" s="112">
        <f t="shared" si="11"/>
        <v>0.99774637730151217</v>
      </c>
      <c r="BC78" s="112">
        <f t="shared" si="12"/>
        <v>1</v>
      </c>
      <c r="BD78" s="112">
        <f t="shared" si="13"/>
        <v>1</v>
      </c>
      <c r="BE78" s="112">
        <f t="shared" si="14"/>
        <v>1</v>
      </c>
    </row>
    <row r="79" spans="1:57">
      <c r="A79" s="491">
        <v>81</v>
      </c>
      <c r="B79" s="492">
        <v>77</v>
      </c>
      <c r="C79" s="492"/>
      <c r="D79" s="492">
        <v>1055</v>
      </c>
      <c r="E79" s="493" t="s">
        <v>345</v>
      </c>
      <c r="F79" s="493" t="s">
        <v>19</v>
      </c>
      <c r="G79" s="493" t="s">
        <v>32</v>
      </c>
      <c r="H79" s="492">
        <v>1976</v>
      </c>
      <c r="I79" s="493" t="s">
        <v>4811</v>
      </c>
      <c r="J79" s="493" t="s">
        <v>347</v>
      </c>
      <c r="K79" s="494">
        <v>30</v>
      </c>
      <c r="L79" s="492">
        <v>11</v>
      </c>
      <c r="M79" s="495">
        <v>30</v>
      </c>
      <c r="N79" s="496">
        <v>0.56175925925925929</v>
      </c>
      <c r="O79" s="495">
        <v>0</v>
      </c>
      <c r="P79" s="497"/>
      <c r="Q79" s="497">
        <v>0.41111111111111115</v>
      </c>
      <c r="R79" s="497"/>
      <c r="S79" s="497">
        <v>0.45694444444444443</v>
      </c>
      <c r="T79" s="497">
        <v>0.68819444444444444</v>
      </c>
      <c r="U79" s="497">
        <v>0.34027777777777773</v>
      </c>
      <c r="V79" s="497">
        <v>0.52500000000000002</v>
      </c>
      <c r="W79" s="497"/>
      <c r="X79" s="497">
        <v>0.3743055555555555</v>
      </c>
      <c r="Y79" s="497">
        <v>0.62638888888888888</v>
      </c>
      <c r="Z79" s="497">
        <v>0.31111111111111112</v>
      </c>
      <c r="AA79" s="497">
        <v>0.56527777777777777</v>
      </c>
      <c r="AB79" s="497">
        <v>1.2006597222222222</v>
      </c>
      <c r="AC79" s="496">
        <v>0.92982638888888891</v>
      </c>
      <c r="AD79" s="497"/>
      <c r="AE79" s="497"/>
      <c r="AF79" s="497"/>
      <c r="AG79" s="497"/>
      <c r="AH79" s="497"/>
      <c r="AI79" s="497">
        <v>0.75138888888888899</v>
      </c>
      <c r="AJ79" s="497"/>
      <c r="AK79" s="497">
        <v>0.79027777777777775</v>
      </c>
      <c r="AL79" s="497"/>
      <c r="AM79" s="497"/>
      <c r="AN79" s="497"/>
      <c r="AO79" s="497"/>
      <c r="AP79" s="496">
        <v>0.83259259259259266</v>
      </c>
      <c r="AQ79" s="496">
        <v>0.63193287037037038</v>
      </c>
      <c r="AR79" s="498"/>
      <c r="AT79" s="112">
        <f>VLOOKUP(AU79,id!$A:$C,3,0)</f>
        <v>311</v>
      </c>
      <c r="AU79" s="112" t="str">
        <f t="shared" si="22"/>
        <v>WodzińskiGrzegorz1976</v>
      </c>
      <c r="AV79" s="112" t="str">
        <f t="shared" si="20"/>
        <v>Wodziński</v>
      </c>
      <c r="AW79" s="112" t="str">
        <f t="shared" si="21"/>
        <v>Grzegorz</v>
      </c>
      <c r="AX79" s="112" t="str">
        <f t="shared" si="23"/>
        <v>mamy.to</v>
      </c>
      <c r="AY79" s="112">
        <f t="shared" si="24"/>
        <v>1976</v>
      </c>
      <c r="AZ79" s="112">
        <f t="shared" si="10"/>
        <v>13.501842888861061</v>
      </c>
      <c r="BB79" s="112">
        <f t="shared" si="11"/>
        <v>0.91422861381242781</v>
      </c>
      <c r="BC79" s="112">
        <f t="shared" si="12"/>
        <v>0.91666666666666663</v>
      </c>
      <c r="BD79" s="112">
        <f t="shared" si="13"/>
        <v>1</v>
      </c>
      <c r="BE79" s="112">
        <f t="shared" si="14"/>
        <v>0.98274826965614603</v>
      </c>
    </row>
    <row r="80" spans="1:57">
      <c r="A80" s="499">
        <v>82</v>
      </c>
      <c r="B80" s="500">
        <v>78</v>
      </c>
      <c r="C80" s="500"/>
      <c r="D80" s="500">
        <v>1083</v>
      </c>
      <c r="E80" s="501" t="s">
        <v>18</v>
      </c>
      <c r="F80" s="501" t="s">
        <v>19</v>
      </c>
      <c r="G80" s="501" t="s">
        <v>32</v>
      </c>
      <c r="H80" s="500">
        <v>1964</v>
      </c>
      <c r="I80" s="501" t="s">
        <v>233</v>
      </c>
      <c r="J80" s="501" t="s">
        <v>677</v>
      </c>
      <c r="K80" s="502">
        <v>29</v>
      </c>
      <c r="L80" s="500">
        <v>11</v>
      </c>
      <c r="M80" s="503">
        <v>29</v>
      </c>
      <c r="N80" s="504">
        <v>0.35645833333333332</v>
      </c>
      <c r="O80" s="503">
        <v>0</v>
      </c>
      <c r="P80" s="505"/>
      <c r="Q80" s="505">
        <v>0.39652777777777781</v>
      </c>
      <c r="R80" s="505">
        <v>0.32708333333333334</v>
      </c>
      <c r="S80" s="505">
        <v>0.41944444444444445</v>
      </c>
      <c r="T80" s="505">
        <v>0.60486111111111118</v>
      </c>
      <c r="U80" s="505">
        <v>0.35625000000000001</v>
      </c>
      <c r="V80" s="505">
        <v>0.44513888888888892</v>
      </c>
      <c r="W80" s="505">
        <v>0.56736111111111109</v>
      </c>
      <c r="X80" s="505">
        <v>0.37708333333333338</v>
      </c>
      <c r="Y80" s="505">
        <v>0.51736111111111105</v>
      </c>
      <c r="Z80" s="505">
        <v>0.30902777777777779</v>
      </c>
      <c r="AA80" s="505">
        <v>0.4694444444444445</v>
      </c>
      <c r="AB80" s="505">
        <v>0.61391203703703701</v>
      </c>
      <c r="AC80" s="504">
        <v>0.34307870370370369</v>
      </c>
      <c r="AD80" s="505"/>
      <c r="AE80" s="505"/>
      <c r="AF80" s="505"/>
      <c r="AG80" s="505"/>
      <c r="AH80" s="505"/>
      <c r="AI80" s="505"/>
      <c r="AJ80" s="505"/>
      <c r="AK80" s="505"/>
      <c r="AL80" s="505"/>
      <c r="AM80" s="505"/>
      <c r="AN80" s="505"/>
      <c r="AO80" s="505"/>
      <c r="AP80" s="504">
        <v>0.62729166666666669</v>
      </c>
      <c r="AQ80" s="504">
        <v>1.3379629629629628E-2</v>
      </c>
      <c r="AR80" s="506"/>
      <c r="AT80" s="112">
        <f>VLOOKUP(AU80,id!$A:$C,3,0)</f>
        <v>17</v>
      </c>
      <c r="AU80" s="112" t="str">
        <f t="shared" si="22"/>
        <v>LiszkaGrzegorz1964</v>
      </c>
      <c r="AV80" s="112" t="str">
        <f t="shared" si="20"/>
        <v>Liszka</v>
      </c>
      <c r="AW80" s="112" t="str">
        <f t="shared" si="21"/>
        <v>Grzegorz</v>
      </c>
      <c r="AX80" s="112" t="str">
        <f t="shared" si="23"/>
        <v>Trezado BikeTires.pl</v>
      </c>
      <c r="AY80" s="112">
        <f t="shared" si="24"/>
        <v>1964</v>
      </c>
      <c r="AZ80" s="112">
        <f t="shared" si="10"/>
        <v>13.051781459232359</v>
      </c>
      <c r="BB80" s="112">
        <f t="shared" si="11"/>
        <v>1.5759464900318203</v>
      </c>
      <c r="BC80" s="112">
        <f t="shared" si="12"/>
        <v>1</v>
      </c>
      <c r="BD80" s="112">
        <f t="shared" si="13"/>
        <v>0.96666666666666667</v>
      </c>
      <c r="BE80" s="112">
        <f t="shared" si="14"/>
        <v>1</v>
      </c>
    </row>
    <row r="81" spans="1:57">
      <c r="A81" s="491">
        <v>83</v>
      </c>
      <c r="B81" s="492">
        <v>79</v>
      </c>
      <c r="C81" s="492"/>
      <c r="D81" s="492">
        <v>1081</v>
      </c>
      <c r="E81" s="493" t="s">
        <v>412</v>
      </c>
      <c r="F81" s="493" t="s">
        <v>95</v>
      </c>
      <c r="G81" s="493" t="s">
        <v>32</v>
      </c>
      <c r="H81" s="492">
        <v>1981</v>
      </c>
      <c r="I81" s="493" t="s">
        <v>3462</v>
      </c>
      <c r="J81" s="493"/>
      <c r="K81" s="494">
        <v>29</v>
      </c>
      <c r="L81" s="492">
        <v>11</v>
      </c>
      <c r="M81" s="495">
        <v>29</v>
      </c>
      <c r="N81" s="496">
        <v>0.36872685185185183</v>
      </c>
      <c r="O81" s="495">
        <v>0</v>
      </c>
      <c r="P81" s="497"/>
      <c r="Q81" s="497">
        <v>0.35555555555555557</v>
      </c>
      <c r="R81" s="497">
        <v>0.38263888888888892</v>
      </c>
      <c r="S81" s="497">
        <v>0.4368055555555555</v>
      </c>
      <c r="T81" s="497">
        <v>0.4145833333333333</v>
      </c>
      <c r="U81" s="497">
        <v>0.31388888888888888</v>
      </c>
      <c r="V81" s="497">
        <v>0.4680555555555555</v>
      </c>
      <c r="W81" s="497">
        <v>0.61111111111111105</v>
      </c>
      <c r="X81" s="497">
        <v>0.33680555555555558</v>
      </c>
      <c r="Y81" s="497">
        <v>0.55347222222222225</v>
      </c>
      <c r="Z81" s="497">
        <v>0.2902777777777778</v>
      </c>
      <c r="AA81" s="497">
        <v>0.51041666666666663</v>
      </c>
      <c r="AB81" s="497">
        <v>0.63155092592592588</v>
      </c>
      <c r="AC81" s="496">
        <v>0.36071759259259256</v>
      </c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/>
      <c r="AP81" s="496">
        <v>0.6395601851851852</v>
      </c>
      <c r="AQ81" s="496">
        <v>8.0092592592592594E-3</v>
      </c>
      <c r="AR81" s="498"/>
      <c r="AT81" s="112">
        <f>VLOOKUP(AU81,id!$A:$C,3,0)</f>
        <v>312</v>
      </c>
      <c r="AU81" s="112" t="str">
        <f t="shared" si="22"/>
        <v>SielskiKarol1981</v>
      </c>
      <c r="AV81" s="112" t="str">
        <f t="shared" si="20"/>
        <v>Sielski</v>
      </c>
      <c r="AW81" s="112" t="str">
        <f t="shared" si="21"/>
        <v>Karol</v>
      </c>
      <c r="AX81" s="112">
        <f t="shared" si="23"/>
        <v>0</v>
      </c>
      <c r="AY81" s="112">
        <f t="shared" si="24"/>
        <v>1981</v>
      </c>
      <c r="AZ81" s="112">
        <f t="shared" si="10"/>
        <v>12.617514137153563</v>
      </c>
      <c r="BB81" s="112">
        <f t="shared" si="11"/>
        <v>0.9667273526272836</v>
      </c>
      <c r="BC81" s="112">
        <f t="shared" si="12"/>
        <v>1</v>
      </c>
      <c r="BD81" s="112">
        <f t="shared" si="13"/>
        <v>1</v>
      </c>
      <c r="BE81" s="112">
        <f t="shared" si="14"/>
        <v>1</v>
      </c>
    </row>
    <row r="82" spans="1:57">
      <c r="A82" s="491">
        <v>85</v>
      </c>
      <c r="B82" s="492">
        <v>80</v>
      </c>
      <c r="C82" s="492"/>
      <c r="D82" s="492">
        <v>1053</v>
      </c>
      <c r="E82" s="493" t="s">
        <v>87</v>
      </c>
      <c r="F82" s="493" t="s">
        <v>19</v>
      </c>
      <c r="G82" s="493" t="s">
        <v>32</v>
      </c>
      <c r="H82" s="492">
        <v>1974</v>
      </c>
      <c r="I82" s="493" t="s">
        <v>3428</v>
      </c>
      <c r="J82" s="493" t="s">
        <v>185</v>
      </c>
      <c r="K82" s="494">
        <v>29</v>
      </c>
      <c r="L82" s="492">
        <v>11</v>
      </c>
      <c r="M82" s="495">
        <v>29</v>
      </c>
      <c r="N82" s="496">
        <v>0.43931712962962965</v>
      </c>
      <c r="O82" s="495">
        <v>0</v>
      </c>
      <c r="P82" s="497">
        <v>0.41597222222222219</v>
      </c>
      <c r="Q82" s="497">
        <v>0.57777777777777783</v>
      </c>
      <c r="R82" s="497"/>
      <c r="S82" s="497">
        <v>0.54652777777777783</v>
      </c>
      <c r="T82" s="497">
        <v>0.32291666666666669</v>
      </c>
      <c r="U82" s="497">
        <v>0.65208333333333335</v>
      </c>
      <c r="V82" s="497">
        <v>0.5131944444444444</v>
      </c>
      <c r="W82" s="497">
        <v>0.2986111111111111</v>
      </c>
      <c r="X82" s="497">
        <v>0.60277777777777775</v>
      </c>
      <c r="Y82" s="497">
        <v>0.39097222222222222</v>
      </c>
      <c r="Z82" s="497">
        <v>0.67708333333333337</v>
      </c>
      <c r="AA82" s="497">
        <v>0.48888888888888887</v>
      </c>
      <c r="AB82" s="497">
        <v>0.70037037037037031</v>
      </c>
      <c r="AC82" s="496">
        <v>0.42953703703703705</v>
      </c>
      <c r="AD82" s="497"/>
      <c r="AE82" s="497"/>
      <c r="AF82" s="497"/>
      <c r="AG82" s="497"/>
      <c r="AH82" s="497"/>
      <c r="AI82" s="497"/>
      <c r="AJ82" s="497"/>
      <c r="AK82" s="497"/>
      <c r="AL82" s="497"/>
      <c r="AM82" s="497"/>
      <c r="AN82" s="497"/>
      <c r="AO82" s="497"/>
      <c r="AP82" s="496">
        <v>0.71015046296296302</v>
      </c>
      <c r="AQ82" s="496">
        <v>9.780092592592592E-3</v>
      </c>
      <c r="AR82" s="498"/>
      <c r="AT82" s="112">
        <f>VLOOKUP(AU82,id!$A:$C,3,0)</f>
        <v>123</v>
      </c>
      <c r="AU82" s="112" t="str">
        <f t="shared" si="22"/>
        <v>RygalskiGrzegorz1974</v>
      </c>
      <c r="AV82" s="112" t="str">
        <f t="shared" si="20"/>
        <v>Rygalski</v>
      </c>
      <c r="AW82" s="112" t="str">
        <f t="shared" si="21"/>
        <v>Grzegorz</v>
      </c>
      <c r="AX82" s="112" t="str">
        <f t="shared" si="23"/>
        <v>Welocypedy</v>
      </c>
      <c r="AY82" s="112">
        <f t="shared" si="24"/>
        <v>1974</v>
      </c>
      <c r="AZ82" s="112">
        <f t="shared" si="10"/>
        <v>10.590108949111842</v>
      </c>
      <c r="BB82" s="112">
        <f t="shared" si="11"/>
        <v>0.83931817583054502</v>
      </c>
      <c r="BC82" s="112">
        <f t="shared" si="12"/>
        <v>1</v>
      </c>
      <c r="BD82" s="112">
        <f t="shared" si="13"/>
        <v>1</v>
      </c>
      <c r="BE82" s="112">
        <f t="shared" si="14"/>
        <v>1</v>
      </c>
    </row>
    <row r="83" spans="1:57">
      <c r="A83" s="499">
        <v>86</v>
      </c>
      <c r="B83" s="500">
        <v>81</v>
      </c>
      <c r="C83" s="500"/>
      <c r="D83" s="500">
        <v>1086</v>
      </c>
      <c r="E83" s="501" t="s">
        <v>350</v>
      </c>
      <c r="F83" s="501" t="s">
        <v>241</v>
      </c>
      <c r="G83" s="501" t="s">
        <v>32</v>
      </c>
      <c r="H83" s="500">
        <v>1976</v>
      </c>
      <c r="I83" s="501" t="s">
        <v>4812</v>
      </c>
      <c r="J83" s="501"/>
      <c r="K83" s="502">
        <v>29</v>
      </c>
      <c r="L83" s="500">
        <v>11</v>
      </c>
      <c r="M83" s="503">
        <v>29</v>
      </c>
      <c r="N83" s="504">
        <v>0.44562499999999999</v>
      </c>
      <c r="O83" s="503">
        <v>0</v>
      </c>
      <c r="P83" s="505">
        <v>0.44375000000000003</v>
      </c>
      <c r="Q83" s="505">
        <v>0.61944444444444446</v>
      </c>
      <c r="R83" s="505"/>
      <c r="S83" s="505">
        <v>0.5854166666666667</v>
      </c>
      <c r="T83" s="505">
        <v>0.3430555555555555</v>
      </c>
      <c r="U83" s="505">
        <v>0.67499999999999993</v>
      </c>
      <c r="V83" s="505">
        <v>0.54791666666666672</v>
      </c>
      <c r="W83" s="505">
        <v>0.3034722222222222</v>
      </c>
      <c r="X83" s="505">
        <v>0.63958333333333328</v>
      </c>
      <c r="Y83" s="505">
        <v>0.4152777777777778</v>
      </c>
      <c r="Z83" s="505">
        <v>0.70000000000000007</v>
      </c>
      <c r="AA83" s="505">
        <v>0.5229166666666667</v>
      </c>
      <c r="AB83" s="505">
        <v>0.71559027777777784</v>
      </c>
      <c r="AC83" s="504">
        <v>0.44475694444444441</v>
      </c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4">
        <v>0.71645833333333331</v>
      </c>
      <c r="AQ83" s="504">
        <v>8.6805555555555551E-4</v>
      </c>
      <c r="AR83" s="506"/>
      <c r="AT83" s="112">
        <f>VLOOKUP(AU83,id!$A:$C,3,0)</f>
        <v>313</v>
      </c>
      <c r="AU83" s="112" t="str">
        <f t="shared" si="22"/>
        <v>RutkaRadosław1976</v>
      </c>
      <c r="AV83" s="112" t="str">
        <f t="shared" si="20"/>
        <v>Rutka</v>
      </c>
      <c r="AW83" s="112" t="str">
        <f t="shared" si="21"/>
        <v>Radosław</v>
      </c>
      <c r="AX83" s="112">
        <f t="shared" si="23"/>
        <v>0</v>
      </c>
      <c r="AY83" s="112">
        <f t="shared" si="24"/>
        <v>1976</v>
      </c>
      <c r="AZ83" s="112">
        <f t="shared" si="10"/>
        <v>10.440204804463098</v>
      </c>
      <c r="BB83" s="112">
        <f t="shared" si="11"/>
        <v>0.98584489117448448</v>
      </c>
      <c r="BC83" s="112">
        <f t="shared" si="12"/>
        <v>1</v>
      </c>
      <c r="BD83" s="112">
        <f t="shared" si="13"/>
        <v>1</v>
      </c>
      <c r="BE83" s="112">
        <f t="shared" si="14"/>
        <v>1</v>
      </c>
    </row>
    <row r="84" spans="1:57">
      <c r="A84" s="491">
        <v>87</v>
      </c>
      <c r="B84" s="492">
        <v>82</v>
      </c>
      <c r="C84" s="492"/>
      <c r="D84" s="492">
        <v>1007</v>
      </c>
      <c r="E84" s="493" t="s">
        <v>1030</v>
      </c>
      <c r="F84" s="493" t="s">
        <v>92</v>
      </c>
      <c r="G84" s="493" t="s">
        <v>32</v>
      </c>
      <c r="H84" s="492">
        <v>1979</v>
      </c>
      <c r="I84" s="493" t="s">
        <v>4813</v>
      </c>
      <c r="J84" s="493" t="s">
        <v>4842</v>
      </c>
      <c r="K84" s="494">
        <v>28</v>
      </c>
      <c r="L84" s="492">
        <v>17</v>
      </c>
      <c r="M84" s="495">
        <v>42</v>
      </c>
      <c r="N84" s="496">
        <v>0.59251157407407407</v>
      </c>
      <c r="O84" s="495">
        <v>14</v>
      </c>
      <c r="P84" s="497">
        <v>0.54027777777777775</v>
      </c>
      <c r="Q84" s="497">
        <v>0.39583333333333331</v>
      </c>
      <c r="R84" s="497">
        <v>0.32013888888888892</v>
      </c>
      <c r="S84" s="497">
        <v>0.42777777777777781</v>
      </c>
      <c r="T84" s="497">
        <v>0.61875000000000002</v>
      </c>
      <c r="U84" s="497">
        <v>0.3527777777777778</v>
      </c>
      <c r="V84" s="497">
        <v>0.45763888888888887</v>
      </c>
      <c r="W84" s="497">
        <v>0.65625</v>
      </c>
      <c r="X84" s="497">
        <v>0.3756944444444445</v>
      </c>
      <c r="Y84" s="497">
        <v>0.5805555555555556</v>
      </c>
      <c r="Z84" s="497">
        <v>0.29791666666666666</v>
      </c>
      <c r="AA84" s="497">
        <v>0.48055555555555557</v>
      </c>
      <c r="AB84" s="497">
        <v>0.66945601851851855</v>
      </c>
      <c r="AC84" s="496">
        <v>0.39862268518518523</v>
      </c>
      <c r="AD84" s="497"/>
      <c r="AE84" s="497"/>
      <c r="AF84" s="497">
        <v>0.74861111111111101</v>
      </c>
      <c r="AG84" s="497">
        <v>0.79583333333333339</v>
      </c>
      <c r="AH84" s="497"/>
      <c r="AI84" s="497">
        <v>0.70416666666666661</v>
      </c>
      <c r="AJ84" s="497"/>
      <c r="AK84" s="497">
        <v>0.8305555555555556</v>
      </c>
      <c r="AL84" s="497"/>
      <c r="AM84" s="497"/>
      <c r="AN84" s="497"/>
      <c r="AO84" s="497">
        <v>0.77500000000000002</v>
      </c>
      <c r="AP84" s="496">
        <v>0.86334490740740744</v>
      </c>
      <c r="AQ84" s="496">
        <v>0.19388888888888889</v>
      </c>
      <c r="AR84" s="498"/>
      <c r="AT84" s="112">
        <f>VLOOKUP(AU84,id!$A:$C,3,0)</f>
        <v>314</v>
      </c>
      <c r="AU84" s="112" t="str">
        <f t="shared" si="22"/>
        <v>NapiórkowskiSławomir1979</v>
      </c>
      <c r="AV84" s="112" t="str">
        <f t="shared" si="20"/>
        <v>Napiórkowski</v>
      </c>
      <c r="AW84" s="112" t="str">
        <f t="shared" si="21"/>
        <v>Sławomir</v>
      </c>
      <c r="AX84" s="112" t="str">
        <f t="shared" si="23"/>
        <v>Tripaka Przechlewo</v>
      </c>
      <c r="AY84" s="112">
        <f t="shared" si="24"/>
        <v>1979</v>
      </c>
      <c r="AZ84" s="112">
        <f t="shared" si="10"/>
        <v>10.080197742240234</v>
      </c>
      <c r="BB84" s="112">
        <f t="shared" si="11"/>
        <v>0.75209501299005721</v>
      </c>
      <c r="BC84" s="112">
        <f t="shared" si="12"/>
        <v>1.5454545454545454</v>
      </c>
      <c r="BD84" s="112">
        <f t="shared" si="13"/>
        <v>0.96551724137931039</v>
      </c>
      <c r="BE84" s="112">
        <f t="shared" si="14"/>
        <v>1.0909660785014497</v>
      </c>
    </row>
    <row r="85" spans="1:57">
      <c r="A85" s="499">
        <v>88</v>
      </c>
      <c r="B85" s="500">
        <v>83</v>
      </c>
      <c r="C85" s="500"/>
      <c r="D85" s="500">
        <v>1014</v>
      </c>
      <c r="E85" s="501" t="s">
        <v>4814</v>
      </c>
      <c r="F85" s="501" t="s">
        <v>4815</v>
      </c>
      <c r="G85" s="501" t="s">
        <v>32</v>
      </c>
      <c r="H85" s="500">
        <v>1979</v>
      </c>
      <c r="I85" s="501" t="s">
        <v>4816</v>
      </c>
      <c r="J85" s="501" t="s">
        <v>4817</v>
      </c>
      <c r="K85" s="502">
        <v>28</v>
      </c>
      <c r="L85" s="500">
        <v>17</v>
      </c>
      <c r="M85" s="503">
        <v>42</v>
      </c>
      <c r="N85" s="504">
        <v>0.59254629629629629</v>
      </c>
      <c r="O85" s="503">
        <v>14</v>
      </c>
      <c r="P85" s="505">
        <v>0.5395833333333333</v>
      </c>
      <c r="Q85" s="505">
        <v>0.39583333333333331</v>
      </c>
      <c r="R85" s="505">
        <v>0.32013888888888892</v>
      </c>
      <c r="S85" s="505">
        <v>0.42777777777777781</v>
      </c>
      <c r="T85" s="505">
        <v>0.61875000000000002</v>
      </c>
      <c r="U85" s="505">
        <v>0.3527777777777778</v>
      </c>
      <c r="V85" s="505">
        <v>0.45763888888888887</v>
      </c>
      <c r="W85" s="505">
        <v>0.65555555555555556</v>
      </c>
      <c r="X85" s="505">
        <v>0.3756944444444445</v>
      </c>
      <c r="Y85" s="505">
        <v>0.57986111111111105</v>
      </c>
      <c r="Z85" s="505">
        <v>0.29722222222222222</v>
      </c>
      <c r="AA85" s="505">
        <v>0.47986111111111113</v>
      </c>
      <c r="AB85" s="505">
        <v>0.66896990740740747</v>
      </c>
      <c r="AC85" s="504">
        <v>0.3981365740740741</v>
      </c>
      <c r="AD85" s="505"/>
      <c r="AE85" s="505"/>
      <c r="AF85" s="505">
        <v>0.74861111111111101</v>
      </c>
      <c r="AG85" s="505">
        <v>0.79583333333333339</v>
      </c>
      <c r="AH85" s="505"/>
      <c r="AI85" s="505">
        <v>0.70416666666666661</v>
      </c>
      <c r="AJ85" s="505"/>
      <c r="AK85" s="505">
        <v>0.82986111111111116</v>
      </c>
      <c r="AL85" s="505"/>
      <c r="AM85" s="505"/>
      <c r="AN85" s="505"/>
      <c r="AO85" s="505">
        <v>0.7729166666666667</v>
      </c>
      <c r="AP85" s="504">
        <v>0.86337962962962955</v>
      </c>
      <c r="AQ85" s="504">
        <v>0.19440972222222222</v>
      </c>
      <c r="AR85" s="506"/>
      <c r="AT85" s="112">
        <f>VLOOKUP(AU85,id!$A:$C,3,0)</f>
        <v>315</v>
      </c>
      <c r="AU85" s="112" t="str">
        <f t="shared" ref="AU85:AU93" si="25">AV85&amp;AW85&amp;AY85</f>
        <v>ŁaweckiDarek1979</v>
      </c>
      <c r="AV85" s="112" t="str">
        <f t="shared" si="20"/>
        <v>Ławecki</v>
      </c>
      <c r="AW85" s="112" t="str">
        <f t="shared" si="21"/>
        <v>Darek</v>
      </c>
      <c r="AX85" s="112" t="str">
        <f t="shared" ref="AX85:AX93" si="26">J85</f>
        <v>TRIPAKA</v>
      </c>
      <c r="AY85" s="112">
        <f t="shared" ref="AY85:AY93" si="27">H85</f>
        <v>1979</v>
      </c>
      <c r="AZ85" s="112">
        <f t="shared" si="10"/>
        <v>10.079607059506685</v>
      </c>
      <c r="BB85" s="112">
        <f t="shared" si="11"/>
        <v>0.99994140167200563</v>
      </c>
      <c r="BC85" s="112">
        <f t="shared" si="12"/>
        <v>1</v>
      </c>
      <c r="BD85" s="112">
        <f t="shared" si="13"/>
        <v>1</v>
      </c>
      <c r="BE85" s="112">
        <f t="shared" si="14"/>
        <v>1</v>
      </c>
    </row>
    <row r="86" spans="1:57">
      <c r="A86" s="491">
        <v>89</v>
      </c>
      <c r="B86" s="492">
        <v>84</v>
      </c>
      <c r="C86" s="492"/>
      <c r="D86" s="492">
        <v>1044</v>
      </c>
      <c r="E86" s="493" t="s">
        <v>138</v>
      </c>
      <c r="F86" s="493" t="s">
        <v>26</v>
      </c>
      <c r="G86" s="493" t="s">
        <v>32</v>
      </c>
      <c r="H86" s="492">
        <v>1951</v>
      </c>
      <c r="I86" s="493" t="s">
        <v>3462</v>
      </c>
      <c r="J86" s="493" t="s">
        <v>143</v>
      </c>
      <c r="K86" s="494">
        <v>26</v>
      </c>
      <c r="L86" s="492">
        <v>9</v>
      </c>
      <c r="M86" s="495">
        <v>26</v>
      </c>
      <c r="N86" s="496">
        <v>0.52716435185185184</v>
      </c>
      <c r="O86" s="495">
        <v>0</v>
      </c>
      <c r="P86" s="497"/>
      <c r="Q86" s="497">
        <v>0.42708333333333331</v>
      </c>
      <c r="R86" s="497"/>
      <c r="S86" s="497">
        <v>0.47500000000000003</v>
      </c>
      <c r="T86" s="497"/>
      <c r="U86" s="497">
        <v>0.34930555555555554</v>
      </c>
      <c r="V86" s="497">
        <v>0.52986111111111112</v>
      </c>
      <c r="W86" s="497">
        <v>0.76944444444444438</v>
      </c>
      <c r="X86" s="497">
        <v>0.39305555555555555</v>
      </c>
      <c r="Y86" s="497">
        <v>0.63194444444444442</v>
      </c>
      <c r="Z86" s="497">
        <v>0.31458333333333333</v>
      </c>
      <c r="AA86" s="497">
        <v>0.57291666666666663</v>
      </c>
      <c r="AB86" s="497"/>
      <c r="AC86" s="496"/>
      <c r="AD86" s="497"/>
      <c r="AE86" s="497"/>
      <c r="AF86" s="497"/>
      <c r="AG86" s="497"/>
      <c r="AH86" s="497"/>
      <c r="AI86" s="497"/>
      <c r="AJ86" s="497"/>
      <c r="AK86" s="497"/>
      <c r="AL86" s="497"/>
      <c r="AM86" s="497"/>
      <c r="AN86" s="497"/>
      <c r="AO86" s="497"/>
      <c r="AP86" s="496">
        <v>0.79799768518518521</v>
      </c>
      <c r="AQ86" s="496">
        <v>0.79799768518518521</v>
      </c>
      <c r="AR86" s="498"/>
      <c r="AT86" s="112">
        <f>VLOOKUP(AU86,id!$A:$C,3,0)</f>
        <v>104</v>
      </c>
      <c r="AU86" s="112" t="str">
        <f t="shared" si="25"/>
        <v>PiwakowskiAndrzej1951</v>
      </c>
      <c r="AV86" s="112" t="str">
        <f t="shared" si="20"/>
        <v>Piwakowski</v>
      </c>
      <c r="AW86" s="112" t="str">
        <f t="shared" si="21"/>
        <v>Andrzej</v>
      </c>
      <c r="AX86" s="112" t="str">
        <f t="shared" si="26"/>
        <v>Harpagan</v>
      </c>
      <c r="AY86" s="112">
        <f t="shared" si="27"/>
        <v>1951</v>
      </c>
      <c r="AZ86" s="112">
        <f t="shared" si="10"/>
        <v>9.359635126684779</v>
      </c>
      <c r="BB86" s="112">
        <f t="shared" si="11"/>
        <v>1.1240257316617999</v>
      </c>
      <c r="BC86" s="112">
        <f t="shared" si="12"/>
        <v>0.52941176470588236</v>
      </c>
      <c r="BD86" s="112">
        <f t="shared" si="13"/>
        <v>0.9285714285714286</v>
      </c>
      <c r="BE86" s="112">
        <f t="shared" si="14"/>
        <v>0.88055952178824792</v>
      </c>
    </row>
    <row r="87" spans="1:57">
      <c r="A87" s="499">
        <v>90</v>
      </c>
      <c r="B87" s="500">
        <v>85</v>
      </c>
      <c r="C87" s="500"/>
      <c r="D87" s="500">
        <v>1072</v>
      </c>
      <c r="E87" s="501" t="s">
        <v>4818</v>
      </c>
      <c r="F87" s="501" t="s">
        <v>4499</v>
      </c>
      <c r="G87" s="501" t="s">
        <v>32</v>
      </c>
      <c r="H87" s="500">
        <v>1979</v>
      </c>
      <c r="I87" s="501" t="s">
        <v>4819</v>
      </c>
      <c r="J87" s="501"/>
      <c r="K87" s="502">
        <v>25</v>
      </c>
      <c r="L87" s="500">
        <v>11</v>
      </c>
      <c r="M87" s="503">
        <v>25</v>
      </c>
      <c r="N87" s="504">
        <v>0.5597685185185185</v>
      </c>
      <c r="O87" s="503">
        <v>0</v>
      </c>
      <c r="P87" s="505"/>
      <c r="Q87" s="505">
        <v>0.41944444444444445</v>
      </c>
      <c r="R87" s="505">
        <v>0.4694444444444445</v>
      </c>
      <c r="S87" s="505">
        <v>0.51527777777777783</v>
      </c>
      <c r="T87" s="505">
        <v>0.6791666666666667</v>
      </c>
      <c r="U87" s="505">
        <v>0.34722222222222227</v>
      </c>
      <c r="V87" s="505">
        <v>0.60902777777777783</v>
      </c>
      <c r="W87" s="505"/>
      <c r="X87" s="505">
        <v>0.38125000000000003</v>
      </c>
      <c r="Y87" s="505"/>
      <c r="Z87" s="505">
        <v>0.30972222222222223</v>
      </c>
      <c r="AA87" s="505"/>
      <c r="AB87" s="505">
        <v>0.69108796296296304</v>
      </c>
      <c r="AC87" s="504">
        <v>0.42025462962962962</v>
      </c>
      <c r="AD87" s="505"/>
      <c r="AE87" s="505"/>
      <c r="AF87" s="505"/>
      <c r="AG87" s="505">
        <v>0.76736111111111116</v>
      </c>
      <c r="AH87" s="505"/>
      <c r="AI87" s="505">
        <v>0.72638888888888886</v>
      </c>
      <c r="AJ87" s="505"/>
      <c r="AK87" s="505">
        <v>0.80069444444444438</v>
      </c>
      <c r="AL87" s="505"/>
      <c r="AM87" s="505"/>
      <c r="AN87" s="505"/>
      <c r="AO87" s="505"/>
      <c r="AP87" s="504">
        <v>0.83060185185185187</v>
      </c>
      <c r="AQ87" s="504">
        <v>0.13951388888888888</v>
      </c>
      <c r="AR87" s="506"/>
      <c r="AT87" s="112">
        <f>VLOOKUP(AU87,id!$A:$C,3,0)</f>
        <v>316</v>
      </c>
      <c r="AU87" s="112" t="str">
        <f t="shared" si="25"/>
        <v>NiewiadomskiDaniel1979</v>
      </c>
      <c r="AV87" s="112" t="str">
        <f t="shared" si="20"/>
        <v>Niewiadomski</v>
      </c>
      <c r="AW87" s="112" t="str">
        <f t="shared" si="21"/>
        <v>Daniel</v>
      </c>
      <c r="AX87" s="112">
        <f t="shared" si="26"/>
        <v>0</v>
      </c>
      <c r="AY87" s="112">
        <f t="shared" si="27"/>
        <v>1979</v>
      </c>
      <c r="AZ87" s="112">
        <f t="shared" si="10"/>
        <v>8.999649160273826</v>
      </c>
      <c r="BB87" s="112">
        <f t="shared" si="11"/>
        <v>0.94175419733686216</v>
      </c>
      <c r="BC87" s="112">
        <f t="shared" si="12"/>
        <v>1.2222222222222223</v>
      </c>
      <c r="BD87" s="112">
        <f t="shared" si="13"/>
        <v>0.96153846153846156</v>
      </c>
      <c r="BE87" s="112">
        <f t="shared" si="14"/>
        <v>1.0409503969692568</v>
      </c>
    </row>
    <row r="88" spans="1:57">
      <c r="A88" s="499">
        <v>92</v>
      </c>
      <c r="B88" s="500">
        <v>86</v>
      </c>
      <c r="C88" s="500"/>
      <c r="D88" s="500">
        <v>1090</v>
      </c>
      <c r="E88" s="501" t="s">
        <v>4482</v>
      </c>
      <c r="F88" s="501" t="s">
        <v>45</v>
      </c>
      <c r="G88" s="501" t="s">
        <v>32</v>
      </c>
      <c r="H88" s="500">
        <v>1996</v>
      </c>
      <c r="I88" s="501" t="s">
        <v>4821</v>
      </c>
      <c r="J88" s="501"/>
      <c r="K88" s="502">
        <v>24</v>
      </c>
      <c r="L88" s="500">
        <v>9</v>
      </c>
      <c r="M88" s="503">
        <v>24</v>
      </c>
      <c r="N88" s="504">
        <v>0.28288194444444442</v>
      </c>
      <c r="O88" s="503">
        <v>0</v>
      </c>
      <c r="P88" s="505"/>
      <c r="Q88" s="505">
        <v>0.36458333333333331</v>
      </c>
      <c r="R88" s="505">
        <v>0.39652777777777781</v>
      </c>
      <c r="S88" s="505">
        <v>0.41944444444444445</v>
      </c>
      <c r="T88" s="505"/>
      <c r="U88" s="505">
        <v>0.32222222222222224</v>
      </c>
      <c r="V88" s="505">
        <v>0.44791666666666669</v>
      </c>
      <c r="W88" s="505"/>
      <c r="X88" s="505">
        <v>0.34722222222222227</v>
      </c>
      <c r="Y88" s="505">
        <v>0.50486111111111109</v>
      </c>
      <c r="Z88" s="505">
        <v>0.28888888888888892</v>
      </c>
      <c r="AA88" s="505">
        <v>0.47291666666666665</v>
      </c>
      <c r="AB88" s="505">
        <v>0.55234953703703704</v>
      </c>
      <c r="AC88" s="504">
        <v>0.28151620370370373</v>
      </c>
      <c r="AD88" s="505"/>
      <c r="AE88" s="505"/>
      <c r="AF88" s="505"/>
      <c r="AG88" s="505"/>
      <c r="AH88" s="505"/>
      <c r="AI88" s="505"/>
      <c r="AJ88" s="505"/>
      <c r="AK88" s="505"/>
      <c r="AL88" s="505"/>
      <c r="AM88" s="505"/>
      <c r="AN88" s="505"/>
      <c r="AO88" s="505"/>
      <c r="AP88" s="504">
        <v>0.55371527777777774</v>
      </c>
      <c r="AQ88" s="504">
        <v>1.3657407407407409E-3</v>
      </c>
      <c r="AR88" s="506"/>
      <c r="AT88" s="112">
        <f>VLOOKUP(AU88,id!$A:$C,3,0)</f>
        <v>317</v>
      </c>
      <c r="AU88" s="112" t="str">
        <f t="shared" si="25"/>
        <v>SosnaRafał1996</v>
      </c>
      <c r="AV88" s="112" t="str">
        <f t="shared" si="20"/>
        <v>Sosna</v>
      </c>
      <c r="AW88" s="112" t="str">
        <f t="shared" si="21"/>
        <v>Rafał</v>
      </c>
      <c r="AX88" s="112">
        <f t="shared" si="26"/>
        <v>0</v>
      </c>
      <c r="AY88" s="112">
        <f t="shared" si="27"/>
        <v>1996</v>
      </c>
      <c r="AZ88" s="112">
        <f t="shared" si="10"/>
        <v>8.639663193862873</v>
      </c>
      <c r="BB88" s="112">
        <f t="shared" si="11"/>
        <v>1.9788061044965428</v>
      </c>
      <c r="BC88" s="112">
        <f t="shared" si="12"/>
        <v>0.81818181818181823</v>
      </c>
      <c r="BD88" s="112">
        <f t="shared" si="13"/>
        <v>0.96</v>
      </c>
      <c r="BE88" s="112">
        <f t="shared" si="14"/>
        <v>0.96066056837243674</v>
      </c>
    </row>
    <row r="89" spans="1:57">
      <c r="A89" s="491">
        <v>93</v>
      </c>
      <c r="B89" s="492">
        <v>87</v>
      </c>
      <c r="C89" s="492"/>
      <c r="D89" s="492">
        <v>1076</v>
      </c>
      <c r="E89" s="493" t="s">
        <v>512</v>
      </c>
      <c r="F89" s="493" t="s">
        <v>511</v>
      </c>
      <c r="G89" s="493" t="s">
        <v>32</v>
      </c>
      <c r="H89" s="492">
        <v>1959</v>
      </c>
      <c r="I89" s="493" t="s">
        <v>3550</v>
      </c>
      <c r="J89" s="493"/>
      <c r="K89" s="494">
        <v>24</v>
      </c>
      <c r="L89" s="492">
        <v>9</v>
      </c>
      <c r="M89" s="495">
        <v>24</v>
      </c>
      <c r="N89" s="496">
        <v>0.40965277777777781</v>
      </c>
      <c r="O89" s="495">
        <v>0</v>
      </c>
      <c r="P89" s="497"/>
      <c r="Q89" s="497">
        <v>0.43124999999999997</v>
      </c>
      <c r="R89" s="497">
        <v>0.30555555555555552</v>
      </c>
      <c r="S89" s="497">
        <v>0.46666666666666662</v>
      </c>
      <c r="T89" s="497"/>
      <c r="U89" s="497">
        <v>0.3756944444444445</v>
      </c>
      <c r="V89" s="497">
        <v>0.50138888888888888</v>
      </c>
      <c r="W89" s="497"/>
      <c r="X89" s="497">
        <v>0.4055555555555555</v>
      </c>
      <c r="Y89" s="497">
        <v>0.60277777777777775</v>
      </c>
      <c r="Z89" s="497">
        <v>0.32777777777777778</v>
      </c>
      <c r="AA89" s="497">
        <v>0.56736111111111109</v>
      </c>
      <c r="AB89" s="497"/>
      <c r="AC89" s="496"/>
      <c r="AD89" s="497"/>
      <c r="AE89" s="497"/>
      <c r="AF89" s="497"/>
      <c r="AG89" s="497"/>
      <c r="AH89" s="497"/>
      <c r="AI89" s="497"/>
      <c r="AJ89" s="497"/>
      <c r="AK89" s="497"/>
      <c r="AL89" s="497"/>
      <c r="AM89" s="497"/>
      <c r="AN89" s="497"/>
      <c r="AO89" s="497"/>
      <c r="AP89" s="496">
        <v>0.68048611111111112</v>
      </c>
      <c r="AQ89" s="496">
        <v>0.68048611111111112</v>
      </c>
      <c r="AR89" s="498"/>
      <c r="AT89" s="112">
        <f>VLOOKUP(AU89,id!$A:$C,3,0)</f>
        <v>318</v>
      </c>
      <c r="AU89" s="112" t="str">
        <f t="shared" si="25"/>
        <v>KoropeckiJuliusz1959</v>
      </c>
      <c r="AV89" s="112" t="str">
        <f t="shared" si="20"/>
        <v>Koropecki</v>
      </c>
      <c r="AW89" s="112" t="str">
        <f t="shared" si="21"/>
        <v>Juliusz</v>
      </c>
      <c r="AX89" s="112">
        <f t="shared" si="26"/>
        <v>0</v>
      </c>
      <c r="AY89" s="112">
        <f t="shared" si="27"/>
        <v>1959</v>
      </c>
      <c r="AZ89" s="112">
        <f t="shared" ref="AZ89:AZ101" si="28">AZ88*IF(BD89&lt;1,BD89,IF(BE89&lt;1,BE89,IF(BC89&lt;1,BC89,IF(BB89&lt;1,BB89,1))))</f>
        <v>5.9660396711646735</v>
      </c>
      <c r="BB89" s="112">
        <f t="shared" ref="BB89:BB102" si="29">N88/N89</f>
        <v>0.69054076962196975</v>
      </c>
      <c r="BC89" s="112">
        <f t="shared" ref="BC89:BC102" si="30">L89/L88</f>
        <v>1</v>
      </c>
      <c r="BD89" s="112">
        <f t="shared" ref="BD89:BD102" si="31">K89/K88</f>
        <v>1</v>
      </c>
      <c r="BE89" s="112">
        <f t="shared" ref="BE89:BE102" si="32">BC89^0.2</f>
        <v>1</v>
      </c>
    </row>
    <row r="90" spans="1:57">
      <c r="A90" s="499">
        <v>94</v>
      </c>
      <c r="B90" s="500">
        <v>88</v>
      </c>
      <c r="C90" s="500"/>
      <c r="D90" s="500">
        <v>1064</v>
      </c>
      <c r="E90" s="501" t="s">
        <v>429</v>
      </c>
      <c r="F90" s="501" t="s">
        <v>45</v>
      </c>
      <c r="G90" s="501" t="s">
        <v>32</v>
      </c>
      <c r="H90" s="500">
        <v>1991</v>
      </c>
      <c r="I90" s="501" t="s">
        <v>3550</v>
      </c>
      <c r="J90" s="501" t="s">
        <v>1701</v>
      </c>
      <c r="K90" s="502">
        <v>21</v>
      </c>
      <c r="L90" s="500">
        <v>9</v>
      </c>
      <c r="M90" s="503">
        <v>21</v>
      </c>
      <c r="N90" s="504">
        <v>0.30575231481481485</v>
      </c>
      <c r="O90" s="503">
        <v>0</v>
      </c>
      <c r="P90" s="505">
        <v>0.4770833333333333</v>
      </c>
      <c r="Q90" s="505">
        <v>0.36944444444444446</v>
      </c>
      <c r="R90" s="505">
        <v>0.30486111111111108</v>
      </c>
      <c r="S90" s="505">
        <v>0.39166666666666666</v>
      </c>
      <c r="T90" s="505"/>
      <c r="U90" s="505">
        <v>0.32777777777777778</v>
      </c>
      <c r="V90" s="505">
        <v>0.41597222222222219</v>
      </c>
      <c r="W90" s="505"/>
      <c r="X90" s="505">
        <v>0.3520833333333333</v>
      </c>
      <c r="Y90" s="505"/>
      <c r="Z90" s="505">
        <v>0.28958333333333336</v>
      </c>
      <c r="AA90" s="505">
        <v>0.43541666666666662</v>
      </c>
      <c r="AB90" s="505">
        <v>0.57151620370370371</v>
      </c>
      <c r="AC90" s="504">
        <v>0.30068287037037039</v>
      </c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4">
        <v>0.57658564814814817</v>
      </c>
      <c r="AQ90" s="504">
        <v>5.0694444444444441E-3</v>
      </c>
      <c r="AR90" s="506"/>
      <c r="AT90" s="112">
        <f>VLOOKUP(AU90,id!$A:$C,3,0)</f>
        <v>319</v>
      </c>
      <c r="AU90" s="112" t="str">
        <f t="shared" si="25"/>
        <v>BuczekRafał1991</v>
      </c>
      <c r="AV90" s="112" t="str">
        <f t="shared" si="20"/>
        <v>Buczek</v>
      </c>
      <c r="AW90" s="112" t="str">
        <f t="shared" si="21"/>
        <v>Rafał</v>
      </c>
      <c r="AX90" s="112" t="str">
        <f t="shared" si="26"/>
        <v>CUMULUS sleeping bags</v>
      </c>
      <c r="AY90" s="112">
        <f t="shared" si="27"/>
        <v>1991</v>
      </c>
      <c r="AZ90" s="112">
        <f t="shared" si="28"/>
        <v>5.2202847122690894</v>
      </c>
      <c r="BB90" s="112">
        <f t="shared" si="29"/>
        <v>1.3398190559109664</v>
      </c>
      <c r="BC90" s="112">
        <f t="shared" si="30"/>
        <v>1</v>
      </c>
      <c r="BD90" s="112">
        <f t="shared" si="31"/>
        <v>0.875</v>
      </c>
      <c r="BE90" s="112">
        <f t="shared" si="32"/>
        <v>1</v>
      </c>
    </row>
    <row r="91" spans="1:57">
      <c r="A91" s="499">
        <v>96</v>
      </c>
      <c r="B91" s="500">
        <v>89</v>
      </c>
      <c r="C91" s="500"/>
      <c r="D91" s="500">
        <v>1096</v>
      </c>
      <c r="E91" s="501" t="s">
        <v>29</v>
      </c>
      <c r="F91" s="501" t="s">
        <v>26</v>
      </c>
      <c r="G91" s="501" t="s">
        <v>32</v>
      </c>
      <c r="H91" s="500">
        <v>1965</v>
      </c>
      <c r="I91" s="501" t="s">
        <v>253</v>
      </c>
      <c r="J91" s="501" t="s">
        <v>3511</v>
      </c>
      <c r="K91" s="502">
        <v>14</v>
      </c>
      <c r="L91" s="500">
        <v>6</v>
      </c>
      <c r="M91" s="503">
        <v>14</v>
      </c>
      <c r="N91" s="504">
        <v>0.28474537037037034</v>
      </c>
      <c r="O91" s="503">
        <v>0</v>
      </c>
      <c r="P91" s="505"/>
      <c r="Q91" s="505">
        <v>0.43472222222222223</v>
      </c>
      <c r="R91" s="505"/>
      <c r="S91" s="505">
        <v>0.49513888888888885</v>
      </c>
      <c r="T91" s="505">
        <v>0.53402777777777777</v>
      </c>
      <c r="U91" s="505">
        <v>0.33888888888888885</v>
      </c>
      <c r="V91" s="505"/>
      <c r="W91" s="505"/>
      <c r="X91" s="505">
        <v>0.38125000000000003</v>
      </c>
      <c r="Y91" s="505"/>
      <c r="Z91" s="505">
        <v>0.30486111111111108</v>
      </c>
      <c r="AA91" s="505"/>
      <c r="AB91" s="505">
        <v>0.55368055555555562</v>
      </c>
      <c r="AC91" s="504">
        <v>0.28284722222222219</v>
      </c>
      <c r="AD91" s="505"/>
      <c r="AE91" s="505"/>
      <c r="AF91" s="505"/>
      <c r="AG91" s="505"/>
      <c r="AH91" s="505"/>
      <c r="AI91" s="505"/>
      <c r="AJ91" s="505"/>
      <c r="AK91" s="505"/>
      <c r="AL91" s="505"/>
      <c r="AM91" s="505"/>
      <c r="AN91" s="505"/>
      <c r="AO91" s="505"/>
      <c r="AP91" s="504">
        <v>0.55557870370370377</v>
      </c>
      <c r="AQ91" s="504">
        <v>1.8981481481481482E-3</v>
      </c>
      <c r="AR91" s="506"/>
      <c r="AT91" s="112">
        <f>VLOOKUP(AU91,id!$A:$C,3,0)</f>
        <v>27</v>
      </c>
      <c r="AU91" s="112" t="str">
        <f t="shared" si="25"/>
        <v>SmejdaAndrzej1965</v>
      </c>
      <c r="AV91" s="112" t="str">
        <f t="shared" si="20"/>
        <v>Smejda</v>
      </c>
      <c r="AW91" s="112" t="str">
        <f t="shared" si="21"/>
        <v>Andrzej</v>
      </c>
      <c r="AX91" s="112" t="str">
        <f t="shared" si="26"/>
        <v>SAnFi</v>
      </c>
      <c r="AY91" s="112">
        <f t="shared" si="27"/>
        <v>1965</v>
      </c>
      <c r="AZ91" s="112">
        <f t="shared" si="28"/>
        <v>3.4801898081793929</v>
      </c>
      <c r="BB91" s="112">
        <f t="shared" si="29"/>
        <v>1.0737744898788719</v>
      </c>
      <c r="BC91" s="112">
        <f t="shared" si="30"/>
        <v>0.66666666666666663</v>
      </c>
      <c r="BD91" s="112">
        <f t="shared" si="31"/>
        <v>0.66666666666666663</v>
      </c>
      <c r="BE91" s="112">
        <f t="shared" si="32"/>
        <v>0.92210791148172777</v>
      </c>
    </row>
    <row r="92" spans="1:57">
      <c r="A92" s="491">
        <v>97</v>
      </c>
      <c r="B92" s="492">
        <v>90</v>
      </c>
      <c r="C92" s="492"/>
      <c r="D92" s="492">
        <v>1015</v>
      </c>
      <c r="E92" s="493" t="s">
        <v>4823</v>
      </c>
      <c r="F92" s="493" t="s">
        <v>1622</v>
      </c>
      <c r="G92" s="493" t="s">
        <v>32</v>
      </c>
      <c r="H92" s="492">
        <v>1988</v>
      </c>
      <c r="I92" s="493" t="s">
        <v>238</v>
      </c>
      <c r="J92" s="493" t="s">
        <v>4843</v>
      </c>
      <c r="K92" s="494">
        <v>13</v>
      </c>
      <c r="L92" s="492">
        <v>6</v>
      </c>
      <c r="M92" s="495">
        <v>13</v>
      </c>
      <c r="N92" s="496">
        <v>0.26349537037037035</v>
      </c>
      <c r="O92" s="495">
        <v>0</v>
      </c>
      <c r="P92" s="497"/>
      <c r="Q92" s="497">
        <v>0.37013888888888885</v>
      </c>
      <c r="R92" s="497">
        <v>0.40486111111111112</v>
      </c>
      <c r="S92" s="497">
        <v>0.44791666666666669</v>
      </c>
      <c r="T92" s="497"/>
      <c r="U92" s="497">
        <v>0.32013888888888892</v>
      </c>
      <c r="V92" s="497"/>
      <c r="W92" s="497"/>
      <c r="X92" s="497">
        <v>0.34791666666666665</v>
      </c>
      <c r="Y92" s="497"/>
      <c r="Z92" s="497">
        <v>0.29097222222222224</v>
      </c>
      <c r="AA92" s="497"/>
      <c r="AB92" s="497">
        <v>0.50283564814814818</v>
      </c>
      <c r="AC92" s="496">
        <v>0.23200231481481481</v>
      </c>
      <c r="AD92" s="497"/>
      <c r="AE92" s="497"/>
      <c r="AF92" s="497"/>
      <c r="AG92" s="497"/>
      <c r="AH92" s="497"/>
      <c r="AI92" s="497"/>
      <c r="AJ92" s="497"/>
      <c r="AK92" s="497"/>
      <c r="AL92" s="497"/>
      <c r="AM92" s="497"/>
      <c r="AN92" s="497"/>
      <c r="AO92" s="497"/>
      <c r="AP92" s="496">
        <v>0.53432870370370367</v>
      </c>
      <c r="AQ92" s="496">
        <v>3.1493055555555559E-2</v>
      </c>
      <c r="AR92" s="498"/>
      <c r="AT92" s="112">
        <f>VLOOKUP(AU92,id!$A:$C,3,0)</f>
        <v>320</v>
      </c>
      <c r="AU92" s="112" t="str">
        <f t="shared" si="25"/>
        <v>JędrzejczakWiktor1988</v>
      </c>
      <c r="AV92" s="112" t="str">
        <f t="shared" si="20"/>
        <v>Jędrzejczak</v>
      </c>
      <c r="AW92" s="112" t="str">
        <f t="shared" si="21"/>
        <v>Wiktor</v>
      </c>
      <c r="AX92" s="112" t="str">
        <f t="shared" si="26"/>
        <v>RS Team</v>
      </c>
      <c r="AY92" s="112">
        <f t="shared" si="27"/>
        <v>1988</v>
      </c>
      <c r="AZ92" s="112">
        <f t="shared" si="28"/>
        <v>3.2316048218808651</v>
      </c>
      <c r="BB92" s="112">
        <f t="shared" si="29"/>
        <v>1.0806465782306949</v>
      </c>
      <c r="BC92" s="112">
        <f t="shared" si="30"/>
        <v>1</v>
      </c>
      <c r="BD92" s="112">
        <f t="shared" si="31"/>
        <v>0.9285714285714286</v>
      </c>
      <c r="BE92" s="112">
        <f t="shared" si="32"/>
        <v>1</v>
      </c>
    </row>
    <row r="93" spans="1:57">
      <c r="A93" s="499">
        <v>98</v>
      </c>
      <c r="B93" s="500">
        <v>91</v>
      </c>
      <c r="C93" s="500"/>
      <c r="D93" s="500">
        <v>1074</v>
      </c>
      <c r="E93" s="501" t="s">
        <v>4824</v>
      </c>
      <c r="F93" s="501" t="s">
        <v>45</v>
      </c>
      <c r="G93" s="501" t="s">
        <v>32</v>
      </c>
      <c r="H93" s="500">
        <v>1983</v>
      </c>
      <c r="I93" s="501" t="s">
        <v>4825</v>
      </c>
      <c r="J93" s="501" t="s">
        <v>4844</v>
      </c>
      <c r="K93" s="502">
        <v>13</v>
      </c>
      <c r="L93" s="500">
        <v>6</v>
      </c>
      <c r="M93" s="503">
        <v>13</v>
      </c>
      <c r="N93" s="504">
        <v>0.52436342592592589</v>
      </c>
      <c r="O93" s="503">
        <v>0</v>
      </c>
      <c r="P93" s="505"/>
      <c r="Q93" s="505">
        <v>0.3979166666666667</v>
      </c>
      <c r="R93" s="505"/>
      <c r="S93" s="505">
        <v>0.48402777777777778</v>
      </c>
      <c r="T93" s="505">
        <v>0.51736111111111105</v>
      </c>
      <c r="U93" s="505">
        <v>0.36874999999999997</v>
      </c>
      <c r="V93" s="505"/>
      <c r="W93" s="505"/>
      <c r="X93" s="505"/>
      <c r="Y93" s="505"/>
      <c r="Z93" s="505">
        <v>0.31388888888888888</v>
      </c>
      <c r="AA93" s="505"/>
      <c r="AB93" s="505">
        <v>0.55357638888888883</v>
      </c>
      <c r="AC93" s="504">
        <v>0.28274305555555557</v>
      </c>
      <c r="AD93" s="505"/>
      <c r="AE93" s="505"/>
      <c r="AF93" s="505"/>
      <c r="AG93" s="505"/>
      <c r="AH93" s="505"/>
      <c r="AI93" s="505">
        <v>0.63541666666666663</v>
      </c>
      <c r="AJ93" s="505"/>
      <c r="AK93" s="505"/>
      <c r="AL93" s="505"/>
      <c r="AM93" s="505"/>
      <c r="AN93" s="505"/>
      <c r="AO93" s="505"/>
      <c r="AP93" s="504">
        <v>0.79519675925925926</v>
      </c>
      <c r="AQ93" s="504">
        <v>0.24162037037037035</v>
      </c>
      <c r="AR93" s="506"/>
      <c r="AT93" s="112">
        <f>VLOOKUP(AU93,id!$A:$C,3,0)</f>
        <v>321</v>
      </c>
      <c r="AU93" s="112" t="str">
        <f t="shared" si="25"/>
        <v>PrzybyłaRafał1983</v>
      </c>
      <c r="AV93" s="112" t="str">
        <f t="shared" si="20"/>
        <v>Przybyła</v>
      </c>
      <c r="AW93" s="112" t="str">
        <f t="shared" si="21"/>
        <v>Rafał</v>
      </c>
      <c r="AX93" s="112" t="str">
        <f t="shared" si="26"/>
        <v>Simply the Best</v>
      </c>
      <c r="AY93" s="112">
        <f t="shared" si="27"/>
        <v>1983</v>
      </c>
      <c r="AZ93" s="112">
        <f t="shared" si="28"/>
        <v>1.6238983638657933</v>
      </c>
      <c r="BB93" s="112">
        <f t="shared" si="29"/>
        <v>0.50250524224699256</v>
      </c>
      <c r="BC93" s="112">
        <f t="shared" si="30"/>
        <v>1</v>
      </c>
      <c r="BD93" s="112">
        <f t="shared" si="31"/>
        <v>1</v>
      </c>
      <c r="BE93" s="112">
        <f t="shared" si="32"/>
        <v>1</v>
      </c>
    </row>
    <row r="94" spans="1:57">
      <c r="A94" s="491">
        <v>99</v>
      </c>
      <c r="B94" s="492">
        <v>92</v>
      </c>
      <c r="C94" s="492"/>
      <c r="D94" s="492">
        <v>1077</v>
      </c>
      <c r="E94" s="493" t="s">
        <v>4826</v>
      </c>
      <c r="F94" s="493" t="s">
        <v>4845</v>
      </c>
      <c r="G94" s="493" t="s">
        <v>32</v>
      </c>
      <c r="H94" s="492">
        <v>1981</v>
      </c>
      <c r="I94" s="493" t="s">
        <v>4802</v>
      </c>
      <c r="J94" s="493" t="s">
        <v>4844</v>
      </c>
      <c r="K94" s="494">
        <v>13</v>
      </c>
      <c r="L94" s="492">
        <v>6</v>
      </c>
      <c r="M94" s="495">
        <v>13</v>
      </c>
      <c r="N94" s="496">
        <v>0.52458333333333329</v>
      </c>
      <c r="O94" s="495">
        <v>0</v>
      </c>
      <c r="P94" s="497"/>
      <c r="Q94" s="497">
        <v>0.3979166666666667</v>
      </c>
      <c r="R94" s="497"/>
      <c r="S94" s="497">
        <v>0.48402777777777778</v>
      </c>
      <c r="T94" s="497">
        <v>0.51736111111111105</v>
      </c>
      <c r="U94" s="497">
        <v>0.36874999999999997</v>
      </c>
      <c r="V94" s="497"/>
      <c r="W94" s="497"/>
      <c r="X94" s="497"/>
      <c r="Y94" s="497"/>
      <c r="Z94" s="497">
        <v>0.31388888888888888</v>
      </c>
      <c r="AA94" s="497"/>
      <c r="AB94" s="497">
        <v>0.5536226851851852</v>
      </c>
      <c r="AC94" s="496">
        <v>0.28278935185185183</v>
      </c>
      <c r="AD94" s="497"/>
      <c r="AE94" s="497"/>
      <c r="AF94" s="497"/>
      <c r="AG94" s="497"/>
      <c r="AH94" s="497"/>
      <c r="AI94" s="497">
        <v>0.63541666666666663</v>
      </c>
      <c r="AJ94" s="497"/>
      <c r="AK94" s="497"/>
      <c r="AL94" s="497"/>
      <c r="AM94" s="497"/>
      <c r="AN94" s="497"/>
      <c r="AO94" s="497"/>
      <c r="AP94" s="496">
        <v>0.79541666666666666</v>
      </c>
      <c r="AQ94" s="496">
        <v>0.24179398148148148</v>
      </c>
      <c r="AR94" s="498"/>
      <c r="AT94" s="112">
        <f>VLOOKUP(AU94,id!$A:$C,3,0)</f>
        <v>322</v>
      </c>
      <c r="AU94" s="112" t="str">
        <f t="shared" ref="AU94:AU102" si="33">AV94&amp;AW94&amp;AY94</f>
        <v>GappaJacek Piotr1981</v>
      </c>
      <c r="AV94" s="112" t="str">
        <f t="shared" si="20"/>
        <v>Gappa</v>
      </c>
      <c r="AW94" s="112" t="str">
        <f t="shared" si="21"/>
        <v>Jacek Piotr</v>
      </c>
      <c r="AX94" s="112" t="str">
        <f t="shared" ref="AX94:AX102" si="34">J94</f>
        <v>Simply the Best</v>
      </c>
      <c r="AY94" s="112">
        <f t="shared" ref="AY94:AY102" si="35">H94</f>
        <v>1981</v>
      </c>
      <c r="AZ94" s="112">
        <f t="shared" si="28"/>
        <v>1.6232176192511643</v>
      </c>
      <c r="BB94" s="112">
        <f t="shared" si="29"/>
        <v>0.99958079604624483</v>
      </c>
      <c r="BC94" s="112">
        <f t="shared" si="30"/>
        <v>1</v>
      </c>
      <c r="BD94" s="112">
        <f t="shared" si="31"/>
        <v>1</v>
      </c>
      <c r="BE94" s="112">
        <f t="shared" si="32"/>
        <v>1</v>
      </c>
    </row>
    <row r="95" spans="1:57">
      <c r="A95" s="499">
        <v>100</v>
      </c>
      <c r="B95" s="500">
        <v>93</v>
      </c>
      <c r="C95" s="500"/>
      <c r="D95" s="500">
        <v>1017</v>
      </c>
      <c r="E95" s="501" t="s">
        <v>1732</v>
      </c>
      <c r="F95" s="501" t="s">
        <v>1346</v>
      </c>
      <c r="G95" s="501" t="s">
        <v>32</v>
      </c>
      <c r="H95" s="500">
        <v>1982</v>
      </c>
      <c r="I95" s="501" t="s">
        <v>4827</v>
      </c>
      <c r="J95" s="501"/>
      <c r="K95" s="502">
        <v>11</v>
      </c>
      <c r="L95" s="500">
        <v>5</v>
      </c>
      <c r="M95" s="503">
        <v>11</v>
      </c>
      <c r="N95" s="504">
        <v>0.26695601851851852</v>
      </c>
      <c r="O95" s="503">
        <v>0</v>
      </c>
      <c r="P95" s="505"/>
      <c r="Q95" s="505">
        <v>0.46527777777777773</v>
      </c>
      <c r="R95" s="505">
        <v>0.32916666666666666</v>
      </c>
      <c r="S95" s="505"/>
      <c r="T95" s="505"/>
      <c r="U95" s="505">
        <v>0.40902777777777777</v>
      </c>
      <c r="V95" s="505"/>
      <c r="W95" s="505"/>
      <c r="X95" s="505">
        <v>0.43958333333333338</v>
      </c>
      <c r="Y95" s="505"/>
      <c r="Z95" s="505">
        <v>0.30694444444444441</v>
      </c>
      <c r="AA95" s="505"/>
      <c r="AB95" s="505">
        <v>0.53677083333333331</v>
      </c>
      <c r="AC95" s="504">
        <v>0.26593749999999999</v>
      </c>
      <c r="AD95" s="505"/>
      <c r="AE95" s="505"/>
      <c r="AF95" s="505"/>
      <c r="AG95" s="505"/>
      <c r="AH95" s="505"/>
      <c r="AI95" s="505"/>
      <c r="AJ95" s="505"/>
      <c r="AK95" s="505"/>
      <c r="AL95" s="505"/>
      <c r="AM95" s="505"/>
      <c r="AN95" s="505"/>
      <c r="AO95" s="505"/>
      <c r="AP95" s="504">
        <v>0.53778935185185184</v>
      </c>
      <c r="AQ95" s="504">
        <v>1.0185185185185186E-3</v>
      </c>
      <c r="AR95" s="506"/>
      <c r="AT95" s="112">
        <f>VLOOKUP(AU95,id!$A:$C,3,0)</f>
        <v>323</v>
      </c>
      <c r="AU95" s="112" t="str">
        <f t="shared" si="33"/>
        <v>RadołaBłażej1982</v>
      </c>
      <c r="AV95" s="112" t="str">
        <f t="shared" si="20"/>
        <v>Radoła</v>
      </c>
      <c r="AW95" s="112" t="str">
        <f t="shared" si="21"/>
        <v>Błażej</v>
      </c>
      <c r="AX95" s="112">
        <f t="shared" si="34"/>
        <v>0</v>
      </c>
      <c r="AY95" s="112">
        <f t="shared" si="35"/>
        <v>1982</v>
      </c>
      <c r="AZ95" s="112">
        <f t="shared" si="28"/>
        <v>1.3734918316740621</v>
      </c>
      <c r="BB95" s="112">
        <f t="shared" si="29"/>
        <v>1.9650552785605895</v>
      </c>
      <c r="BC95" s="112">
        <f t="shared" si="30"/>
        <v>0.83333333333333337</v>
      </c>
      <c r="BD95" s="112">
        <f t="shared" si="31"/>
        <v>0.84615384615384615</v>
      </c>
      <c r="BE95" s="112">
        <f t="shared" si="32"/>
        <v>0.96419250400262724</v>
      </c>
    </row>
    <row r="96" spans="1:57">
      <c r="A96" s="491">
        <v>101</v>
      </c>
      <c r="B96" s="492">
        <v>94</v>
      </c>
      <c r="C96" s="492"/>
      <c r="D96" s="492">
        <v>1029</v>
      </c>
      <c r="E96" s="493" t="s">
        <v>1134</v>
      </c>
      <c r="F96" s="493" t="s">
        <v>95</v>
      </c>
      <c r="G96" s="493" t="s">
        <v>32</v>
      </c>
      <c r="H96" s="492">
        <v>1971</v>
      </c>
      <c r="I96" s="493" t="s">
        <v>3694</v>
      </c>
      <c r="J96" s="493" t="s">
        <v>4443</v>
      </c>
      <c r="K96" s="494">
        <v>11</v>
      </c>
      <c r="L96" s="492">
        <v>5</v>
      </c>
      <c r="M96" s="495">
        <v>11</v>
      </c>
      <c r="N96" s="496">
        <v>0.26699074074074075</v>
      </c>
      <c r="O96" s="495">
        <v>0</v>
      </c>
      <c r="P96" s="497"/>
      <c r="Q96" s="497">
        <v>0.46527777777777773</v>
      </c>
      <c r="R96" s="497">
        <v>0.32916666666666666</v>
      </c>
      <c r="S96" s="497"/>
      <c r="T96" s="497"/>
      <c r="U96" s="497">
        <v>0.40902777777777777</v>
      </c>
      <c r="V96" s="497"/>
      <c r="W96" s="497"/>
      <c r="X96" s="497">
        <v>0.43958333333333338</v>
      </c>
      <c r="Y96" s="497"/>
      <c r="Z96" s="497">
        <v>0.30694444444444441</v>
      </c>
      <c r="AA96" s="497"/>
      <c r="AB96" s="497">
        <v>0.53680555555555554</v>
      </c>
      <c r="AC96" s="496">
        <v>0.26597222222222222</v>
      </c>
      <c r="AD96" s="497"/>
      <c r="AE96" s="497"/>
      <c r="AF96" s="497"/>
      <c r="AG96" s="497"/>
      <c r="AH96" s="497"/>
      <c r="AI96" s="497"/>
      <c r="AJ96" s="497"/>
      <c r="AK96" s="497"/>
      <c r="AL96" s="497"/>
      <c r="AM96" s="497"/>
      <c r="AN96" s="497"/>
      <c r="AO96" s="497"/>
      <c r="AP96" s="496">
        <v>0.53782407407407407</v>
      </c>
      <c r="AQ96" s="496">
        <v>1.0185185185185186E-3</v>
      </c>
      <c r="AR96" s="498"/>
      <c r="AT96" s="112">
        <f>VLOOKUP(AU96,id!$A:$C,3,0)</f>
        <v>324</v>
      </c>
      <c r="AU96" s="112" t="str">
        <f t="shared" si="33"/>
        <v>GolembkaKarol1971</v>
      </c>
      <c r="AV96" s="112" t="str">
        <f t="shared" si="20"/>
        <v>Golembka</v>
      </c>
      <c r="AW96" s="112" t="str">
        <f t="shared" si="21"/>
        <v>Karol</v>
      </c>
      <c r="AX96" s="112" t="str">
        <f t="shared" si="34"/>
        <v>KaroLTaam-Narty@Rower</v>
      </c>
      <c r="AY96" s="112">
        <f t="shared" si="35"/>
        <v>1971</v>
      </c>
      <c r="AZ96" s="112">
        <f t="shared" si="28"/>
        <v>1.3733132086683821</v>
      </c>
      <c r="BB96" s="112">
        <f t="shared" si="29"/>
        <v>0.99986994971388932</v>
      </c>
      <c r="BC96" s="112">
        <f t="shared" si="30"/>
        <v>1</v>
      </c>
      <c r="BD96" s="112">
        <f t="shared" si="31"/>
        <v>1</v>
      </c>
      <c r="BE96" s="112">
        <f t="shared" si="32"/>
        <v>1</v>
      </c>
    </row>
    <row r="97" spans="1:57">
      <c r="A97" s="499">
        <v>102</v>
      </c>
      <c r="B97" s="500">
        <v>95</v>
      </c>
      <c r="C97" s="500"/>
      <c r="D97" s="500">
        <v>1024</v>
      </c>
      <c r="E97" s="501" t="s">
        <v>4828</v>
      </c>
      <c r="F97" s="501" t="s">
        <v>373</v>
      </c>
      <c r="G97" s="501" t="s">
        <v>32</v>
      </c>
      <c r="H97" s="500">
        <v>1975</v>
      </c>
      <c r="I97" s="501" t="s">
        <v>4829</v>
      </c>
      <c r="J97" s="501" t="s">
        <v>4846</v>
      </c>
      <c r="K97" s="502">
        <v>11</v>
      </c>
      <c r="L97" s="500">
        <v>5</v>
      </c>
      <c r="M97" s="503">
        <v>11</v>
      </c>
      <c r="N97" s="504">
        <v>0.34785879629629629</v>
      </c>
      <c r="O97" s="503">
        <v>0</v>
      </c>
      <c r="P97" s="505"/>
      <c r="Q97" s="505">
        <v>0.39930555555555558</v>
      </c>
      <c r="R97" s="505"/>
      <c r="S97" s="505">
        <v>0.48402777777777778</v>
      </c>
      <c r="T97" s="505">
        <v>0.51736111111111105</v>
      </c>
      <c r="U97" s="505">
        <v>0.36944444444444446</v>
      </c>
      <c r="V97" s="505"/>
      <c r="W97" s="505"/>
      <c r="X97" s="505"/>
      <c r="Y97" s="505"/>
      <c r="Z97" s="505">
        <v>0.31319444444444444</v>
      </c>
      <c r="AA97" s="505"/>
      <c r="AB97" s="505">
        <v>0.56276620370370367</v>
      </c>
      <c r="AC97" s="504">
        <v>0.29193287037037036</v>
      </c>
      <c r="AD97" s="505"/>
      <c r="AE97" s="505"/>
      <c r="AF97" s="505"/>
      <c r="AG97" s="505"/>
      <c r="AH97" s="505"/>
      <c r="AI97" s="505"/>
      <c r="AJ97" s="505"/>
      <c r="AK97" s="505"/>
      <c r="AL97" s="505"/>
      <c r="AM97" s="505"/>
      <c r="AN97" s="505"/>
      <c r="AO97" s="505"/>
      <c r="AP97" s="504">
        <v>0.61869212962962961</v>
      </c>
      <c r="AQ97" s="504">
        <v>5.5925925925925928E-2</v>
      </c>
      <c r="AR97" s="506"/>
      <c r="AT97" s="112">
        <f>VLOOKUP(AU97,id!$A:$C,3,0)</f>
        <v>325</v>
      </c>
      <c r="AU97" s="112" t="str">
        <f t="shared" si="33"/>
        <v>ZieniukDominik1975</v>
      </c>
      <c r="AV97" s="112" t="str">
        <f t="shared" si="20"/>
        <v>Zieniuk</v>
      </c>
      <c r="AW97" s="112" t="str">
        <f t="shared" si="21"/>
        <v>Dominik</v>
      </c>
      <c r="AX97" s="112" t="str">
        <f t="shared" si="34"/>
        <v>Na ch... nam to było</v>
      </c>
      <c r="AY97" s="112">
        <f t="shared" si="35"/>
        <v>1975</v>
      </c>
      <c r="AZ97" s="112">
        <f t="shared" si="28"/>
        <v>1.0540538711549572</v>
      </c>
      <c r="BB97" s="112">
        <f t="shared" si="29"/>
        <v>0.76752620196306776</v>
      </c>
      <c r="BC97" s="112">
        <f t="shared" si="30"/>
        <v>1</v>
      </c>
      <c r="BD97" s="112">
        <f t="shared" si="31"/>
        <v>1</v>
      </c>
      <c r="BE97" s="112">
        <f t="shared" si="32"/>
        <v>1</v>
      </c>
    </row>
    <row r="98" spans="1:57">
      <c r="A98" s="491">
        <v>103</v>
      </c>
      <c r="B98" s="492">
        <v>96</v>
      </c>
      <c r="C98" s="492"/>
      <c r="D98" s="492">
        <v>1022</v>
      </c>
      <c r="E98" s="493" t="s">
        <v>4830</v>
      </c>
      <c r="F98" s="493" t="s">
        <v>383</v>
      </c>
      <c r="G98" s="493" t="s">
        <v>32</v>
      </c>
      <c r="H98" s="492">
        <v>1976</v>
      </c>
      <c r="I98" s="493" t="s">
        <v>4829</v>
      </c>
      <c r="J98" s="493" t="s">
        <v>4846</v>
      </c>
      <c r="K98" s="494">
        <v>11</v>
      </c>
      <c r="L98" s="492">
        <v>5</v>
      </c>
      <c r="M98" s="495">
        <v>11</v>
      </c>
      <c r="N98" s="496">
        <v>0.34802083333333328</v>
      </c>
      <c r="O98" s="495">
        <v>0</v>
      </c>
      <c r="P98" s="497"/>
      <c r="Q98" s="497">
        <v>0.39861111111111108</v>
      </c>
      <c r="R98" s="497"/>
      <c r="S98" s="497">
        <v>0.48402777777777778</v>
      </c>
      <c r="T98" s="497">
        <v>0.51736111111111105</v>
      </c>
      <c r="U98" s="497">
        <v>0.3659722222222222</v>
      </c>
      <c r="V98" s="497"/>
      <c r="W98" s="497"/>
      <c r="X98" s="497"/>
      <c r="Y98" s="497"/>
      <c r="Z98" s="497">
        <v>0.31319444444444444</v>
      </c>
      <c r="AA98" s="497"/>
      <c r="AB98" s="497">
        <v>0.56311342592592595</v>
      </c>
      <c r="AC98" s="496">
        <v>0.29228009259259258</v>
      </c>
      <c r="AD98" s="497"/>
      <c r="AE98" s="497"/>
      <c r="AF98" s="497"/>
      <c r="AG98" s="497"/>
      <c r="AH98" s="497"/>
      <c r="AI98" s="497"/>
      <c r="AJ98" s="497"/>
      <c r="AK98" s="497"/>
      <c r="AL98" s="497"/>
      <c r="AM98" s="497"/>
      <c r="AN98" s="497"/>
      <c r="AO98" s="497"/>
      <c r="AP98" s="496">
        <v>0.61885416666666659</v>
      </c>
      <c r="AQ98" s="496">
        <v>5.5740740740740737E-2</v>
      </c>
      <c r="AR98" s="498"/>
      <c r="AT98" s="112">
        <f>VLOOKUP(AU98,id!$A:$C,3,0)</f>
        <v>326</v>
      </c>
      <c r="AU98" s="112" t="str">
        <f t="shared" si="33"/>
        <v>GryszunMariusz1976</v>
      </c>
      <c r="AV98" s="112" t="str">
        <f t="shared" si="20"/>
        <v>Gryszun</v>
      </c>
      <c r="AW98" s="112" t="str">
        <f t="shared" si="21"/>
        <v>Mariusz</v>
      </c>
      <c r="AX98" s="112" t="str">
        <f t="shared" si="34"/>
        <v>Na ch... nam to było</v>
      </c>
      <c r="AY98" s="112">
        <f t="shared" si="35"/>
        <v>1976</v>
      </c>
      <c r="AZ98" s="112">
        <f t="shared" si="28"/>
        <v>1.0535631081034369</v>
      </c>
      <c r="BB98" s="112">
        <f t="shared" si="29"/>
        <v>0.99953440420366502</v>
      </c>
      <c r="BC98" s="112">
        <f t="shared" si="30"/>
        <v>1</v>
      </c>
      <c r="BD98" s="112">
        <f t="shared" si="31"/>
        <v>1</v>
      </c>
      <c r="BE98" s="112">
        <f t="shared" si="32"/>
        <v>1</v>
      </c>
    </row>
    <row r="99" spans="1:57">
      <c r="A99" s="499">
        <v>104</v>
      </c>
      <c r="B99" s="500">
        <v>97</v>
      </c>
      <c r="C99" s="500"/>
      <c r="D99" s="500">
        <v>1021</v>
      </c>
      <c r="E99" s="501" t="s">
        <v>4828</v>
      </c>
      <c r="F99" s="501" t="s">
        <v>282</v>
      </c>
      <c r="G99" s="501" t="s">
        <v>32</v>
      </c>
      <c r="H99" s="500">
        <v>1977</v>
      </c>
      <c r="I99" s="501" t="s">
        <v>3425</v>
      </c>
      <c r="J99" s="501" t="s">
        <v>4846</v>
      </c>
      <c r="K99" s="502">
        <v>11</v>
      </c>
      <c r="L99" s="500">
        <v>5</v>
      </c>
      <c r="M99" s="503">
        <v>11</v>
      </c>
      <c r="N99" s="504">
        <v>0.34856481481481483</v>
      </c>
      <c r="O99" s="503">
        <v>0</v>
      </c>
      <c r="P99" s="505"/>
      <c r="Q99" s="505">
        <v>0.3979166666666667</v>
      </c>
      <c r="R99" s="505"/>
      <c r="S99" s="505">
        <v>0.48402777777777778</v>
      </c>
      <c r="T99" s="505">
        <v>0.51736111111111105</v>
      </c>
      <c r="U99" s="505">
        <v>0.36874999999999997</v>
      </c>
      <c r="V99" s="505"/>
      <c r="W99" s="505"/>
      <c r="X99" s="505"/>
      <c r="Y99" s="505"/>
      <c r="Z99" s="505">
        <v>0.31319444444444444</v>
      </c>
      <c r="AA99" s="505"/>
      <c r="AB99" s="505">
        <v>0.562962962962963</v>
      </c>
      <c r="AC99" s="504">
        <v>0.29212962962962963</v>
      </c>
      <c r="AD99" s="505"/>
      <c r="AE99" s="505"/>
      <c r="AF99" s="505"/>
      <c r="AG99" s="505"/>
      <c r="AH99" s="505"/>
      <c r="AI99" s="505"/>
      <c r="AJ99" s="505"/>
      <c r="AK99" s="505"/>
      <c r="AL99" s="505"/>
      <c r="AM99" s="505"/>
      <c r="AN99" s="505"/>
      <c r="AO99" s="505"/>
      <c r="AP99" s="504">
        <v>0.6193981481481482</v>
      </c>
      <c r="AQ99" s="504">
        <v>5.6435185185185179E-2</v>
      </c>
      <c r="AR99" s="506"/>
      <c r="AT99" s="112">
        <f>VLOOKUP(AU99,id!$A:$C,3,0)</f>
        <v>327</v>
      </c>
      <c r="AU99" s="112" t="str">
        <f t="shared" si="33"/>
        <v>ZieniukDamian1977</v>
      </c>
      <c r="AV99" s="112" t="str">
        <f t="shared" si="20"/>
        <v>Zieniuk</v>
      </c>
      <c r="AW99" s="112" t="str">
        <f t="shared" si="21"/>
        <v>Damian</v>
      </c>
      <c r="AX99" s="112" t="str">
        <f t="shared" si="34"/>
        <v>Na ch... nam to było</v>
      </c>
      <c r="AY99" s="112">
        <f t="shared" si="35"/>
        <v>1977</v>
      </c>
      <c r="AZ99" s="112">
        <f t="shared" si="28"/>
        <v>1.0519188835689415</v>
      </c>
      <c r="BB99" s="112">
        <f t="shared" si="29"/>
        <v>0.99843936777792519</v>
      </c>
      <c r="BC99" s="112">
        <f t="shared" si="30"/>
        <v>1</v>
      </c>
      <c r="BD99" s="112">
        <f t="shared" si="31"/>
        <v>1</v>
      </c>
      <c r="BE99" s="112">
        <f t="shared" si="32"/>
        <v>1</v>
      </c>
    </row>
    <row r="100" spans="1:57">
      <c r="A100" s="491">
        <v>105</v>
      </c>
      <c r="B100" s="492">
        <v>98</v>
      </c>
      <c r="C100" s="492"/>
      <c r="D100" s="492">
        <v>1023</v>
      </c>
      <c r="E100" s="493" t="s">
        <v>4831</v>
      </c>
      <c r="F100" s="493" t="s">
        <v>45</v>
      </c>
      <c r="G100" s="493" t="s">
        <v>32</v>
      </c>
      <c r="H100" s="492">
        <v>1976</v>
      </c>
      <c r="I100" s="493" t="s">
        <v>4829</v>
      </c>
      <c r="J100" s="493" t="s">
        <v>4846</v>
      </c>
      <c r="K100" s="494">
        <v>11</v>
      </c>
      <c r="L100" s="492">
        <v>5</v>
      </c>
      <c r="M100" s="495">
        <v>11</v>
      </c>
      <c r="N100" s="496">
        <v>0.34858796296296296</v>
      </c>
      <c r="O100" s="495">
        <v>0</v>
      </c>
      <c r="P100" s="497"/>
      <c r="Q100" s="497">
        <v>0.3979166666666667</v>
      </c>
      <c r="R100" s="497"/>
      <c r="S100" s="497">
        <v>0.48402777777777778</v>
      </c>
      <c r="T100" s="497">
        <v>0.51736111111111105</v>
      </c>
      <c r="U100" s="497">
        <v>0.37083333333333335</v>
      </c>
      <c r="V100" s="497"/>
      <c r="W100" s="497"/>
      <c r="X100" s="497"/>
      <c r="Y100" s="497"/>
      <c r="Z100" s="497">
        <v>0.31111111111111112</v>
      </c>
      <c r="AA100" s="497"/>
      <c r="AB100" s="497">
        <v>0.61870370370370364</v>
      </c>
      <c r="AC100" s="496">
        <v>0.34787037037037033</v>
      </c>
      <c r="AD100" s="497"/>
      <c r="AE100" s="497"/>
      <c r="AF100" s="497"/>
      <c r="AG100" s="497"/>
      <c r="AH100" s="497"/>
      <c r="AI100" s="497"/>
      <c r="AJ100" s="497"/>
      <c r="AK100" s="497"/>
      <c r="AL100" s="497"/>
      <c r="AM100" s="497"/>
      <c r="AN100" s="497"/>
      <c r="AO100" s="497"/>
      <c r="AP100" s="496">
        <v>0.61942129629629628</v>
      </c>
      <c r="AQ100" s="496">
        <v>7.175925925925927E-4</v>
      </c>
      <c r="AR100" s="498"/>
      <c r="AT100" s="112">
        <f>VLOOKUP(AU100,id!$A:$C,3,0)</f>
        <v>328</v>
      </c>
      <c r="AU100" s="112" t="str">
        <f t="shared" si="33"/>
        <v>BurzawaRafał1976</v>
      </c>
      <c r="AV100" s="112" t="str">
        <f t="shared" si="20"/>
        <v>Burzawa</v>
      </c>
      <c r="AW100" s="112" t="str">
        <f t="shared" si="21"/>
        <v>Rafał</v>
      </c>
      <c r="AX100" s="112" t="str">
        <f t="shared" si="34"/>
        <v>Na ch... nam to było</v>
      </c>
      <c r="AY100" s="112">
        <f t="shared" si="35"/>
        <v>1976</v>
      </c>
      <c r="AZ100" s="112">
        <f t="shared" si="28"/>
        <v>1.0518490303991714</v>
      </c>
      <c r="BB100" s="112">
        <f t="shared" si="29"/>
        <v>0.9999335945281892</v>
      </c>
      <c r="BC100" s="112">
        <f t="shared" si="30"/>
        <v>1</v>
      </c>
      <c r="BD100" s="112">
        <f t="shared" si="31"/>
        <v>1</v>
      </c>
      <c r="BE100" s="112">
        <f t="shared" si="32"/>
        <v>1</v>
      </c>
    </row>
    <row r="101" spans="1:57">
      <c r="A101" s="499">
        <v>106</v>
      </c>
      <c r="B101" s="500">
        <v>99</v>
      </c>
      <c r="C101" s="500"/>
      <c r="D101" s="500">
        <v>1099</v>
      </c>
      <c r="E101" s="501" t="s">
        <v>4791</v>
      </c>
      <c r="F101" s="501" t="s">
        <v>392</v>
      </c>
      <c r="G101" s="501" t="s">
        <v>32</v>
      </c>
      <c r="H101" s="500">
        <v>1977</v>
      </c>
      <c r="I101" s="501" t="s">
        <v>4832</v>
      </c>
      <c r="J101" s="501" t="s">
        <v>4833</v>
      </c>
      <c r="K101" s="502">
        <v>9</v>
      </c>
      <c r="L101" s="500">
        <v>4</v>
      </c>
      <c r="M101" s="503">
        <v>9</v>
      </c>
      <c r="N101" s="504">
        <v>0.47899305555555555</v>
      </c>
      <c r="O101" s="503">
        <v>0</v>
      </c>
      <c r="P101" s="505"/>
      <c r="Q101" s="505"/>
      <c r="R101" s="505"/>
      <c r="S101" s="505"/>
      <c r="T101" s="505">
        <v>0.28402777777777777</v>
      </c>
      <c r="U101" s="505"/>
      <c r="V101" s="505"/>
      <c r="W101" s="505"/>
      <c r="X101" s="505"/>
      <c r="Y101" s="505"/>
      <c r="Z101" s="505"/>
      <c r="AA101" s="505"/>
      <c r="AB101" s="505">
        <v>0.59229166666666666</v>
      </c>
      <c r="AC101" s="504">
        <v>0.32145833333333335</v>
      </c>
      <c r="AD101" s="505"/>
      <c r="AE101" s="505">
        <v>0.61458333333333337</v>
      </c>
      <c r="AF101" s="505"/>
      <c r="AG101" s="505"/>
      <c r="AH101" s="505">
        <v>0.6875</v>
      </c>
      <c r="AI101" s="505"/>
      <c r="AJ101" s="505"/>
      <c r="AK101" s="505"/>
      <c r="AL101" s="505"/>
      <c r="AM101" s="505"/>
      <c r="AN101" s="505">
        <v>0.64861111111111114</v>
      </c>
      <c r="AO101" s="505"/>
      <c r="AP101" s="504">
        <v>0.74982638888888886</v>
      </c>
      <c r="AQ101" s="504">
        <v>0.15753472222222223</v>
      </c>
      <c r="AR101" s="506"/>
      <c r="AT101" s="112">
        <f>VLOOKUP(AU101,id!$A:$C,3,0)</f>
        <v>329</v>
      </c>
      <c r="AU101" s="112" t="str">
        <f t="shared" si="33"/>
        <v>ŁukawskiMirosław1977</v>
      </c>
      <c r="AV101" s="112" t="str">
        <f t="shared" si="20"/>
        <v>Łukawski</v>
      </c>
      <c r="AW101" s="112" t="str">
        <f t="shared" si="21"/>
        <v>Mirosław</v>
      </c>
      <c r="AX101" s="112" t="str">
        <f t="shared" si="34"/>
        <v>Road-Racing.pl</v>
      </c>
      <c r="AY101" s="112">
        <f t="shared" si="35"/>
        <v>1977</v>
      </c>
      <c r="AZ101" s="112">
        <f t="shared" si="28"/>
        <v>0.86060375214477669</v>
      </c>
      <c r="BB101" s="112">
        <f t="shared" si="29"/>
        <v>0.72775160082155366</v>
      </c>
      <c r="BC101" s="112">
        <f t="shared" si="30"/>
        <v>0.8</v>
      </c>
      <c r="BD101" s="112">
        <f t="shared" si="31"/>
        <v>0.81818181818181823</v>
      </c>
      <c r="BE101" s="112">
        <f t="shared" si="32"/>
        <v>0.956352499790037</v>
      </c>
    </row>
    <row r="102" spans="1:57">
      <c r="A102" s="491">
        <v>107</v>
      </c>
      <c r="B102" s="492">
        <v>100</v>
      </c>
      <c r="C102" s="492"/>
      <c r="D102" s="492">
        <v>1004</v>
      </c>
      <c r="E102" s="493" t="s">
        <v>5101</v>
      </c>
      <c r="F102" s="493" t="s">
        <v>46</v>
      </c>
      <c r="G102" s="493" t="s">
        <v>32</v>
      </c>
      <c r="H102" s="492">
        <v>1992</v>
      </c>
      <c r="I102" s="493" t="s">
        <v>3608</v>
      </c>
      <c r="J102" s="493"/>
      <c r="K102" s="494">
        <v>-19</v>
      </c>
      <c r="L102" s="492">
        <v>10</v>
      </c>
      <c r="M102" s="495">
        <v>23</v>
      </c>
      <c r="N102" s="496">
        <v>0.61223379629629626</v>
      </c>
      <c r="O102" s="495">
        <v>42</v>
      </c>
      <c r="P102" s="497">
        <v>0.60277777777777775</v>
      </c>
      <c r="Q102" s="497">
        <v>0.89444444444444438</v>
      </c>
      <c r="R102" s="497">
        <v>0.82013888888888886</v>
      </c>
      <c r="S102" s="497">
        <v>0.9243055555555556</v>
      </c>
      <c r="T102" s="497">
        <v>0.95694444444444438</v>
      </c>
      <c r="U102" s="497">
        <v>0.85486111111111107</v>
      </c>
      <c r="V102" s="497">
        <v>0.50624999999999998</v>
      </c>
      <c r="W102" s="497"/>
      <c r="X102" s="497">
        <v>0.87569444444444444</v>
      </c>
      <c r="Y102" s="497"/>
      <c r="Z102" s="497">
        <v>0.79861111111111116</v>
      </c>
      <c r="AA102" s="497">
        <v>0.55208333333333337</v>
      </c>
      <c r="AB102" s="497">
        <v>0.68722222222222218</v>
      </c>
      <c r="AC102" s="496">
        <v>0.41638888888888892</v>
      </c>
      <c r="AD102" s="497"/>
      <c r="AE102" s="497"/>
      <c r="AF102" s="497"/>
      <c r="AG102" s="497"/>
      <c r="AH102" s="497"/>
      <c r="AI102" s="497"/>
      <c r="AJ102" s="497"/>
      <c r="AK102" s="497"/>
      <c r="AL102" s="497"/>
      <c r="AM102" s="497"/>
      <c r="AN102" s="497"/>
      <c r="AO102" s="497"/>
      <c r="AP102" s="496">
        <v>0.88306712962962963</v>
      </c>
      <c r="AQ102" s="496">
        <f>AP102-AB102</f>
        <v>0.19584490740740745</v>
      </c>
      <c r="AR102" s="498"/>
      <c r="AT102" s="112">
        <f>VLOOKUP(AU102,id!$A:$C,3,0)</f>
        <v>330</v>
      </c>
      <c r="AU102" s="112" t="str">
        <f t="shared" si="33"/>
        <v>MuchaBartosz1992</v>
      </c>
      <c r="AV102" s="112" t="str">
        <f t="shared" si="20"/>
        <v>Mucha</v>
      </c>
      <c r="AW102" s="112" t="str">
        <f t="shared" si="21"/>
        <v>Bartosz</v>
      </c>
      <c r="AX102" s="112">
        <f t="shared" si="34"/>
        <v>0</v>
      </c>
      <c r="AY102" s="112">
        <f t="shared" si="35"/>
        <v>1992</v>
      </c>
      <c r="AZ102" s="112">
        <v>0</v>
      </c>
      <c r="BB102" s="112">
        <f t="shared" si="29"/>
        <v>0.78236951055825477</v>
      </c>
      <c r="BC102" s="112">
        <f t="shared" si="30"/>
        <v>2.5</v>
      </c>
      <c r="BD102" s="112">
        <f t="shared" si="31"/>
        <v>-2.1111111111111112</v>
      </c>
      <c r="BE102" s="112">
        <f t="shared" si="32"/>
        <v>1.2011244339814313</v>
      </c>
    </row>
    <row r="103" spans="1:57" ht="15" thickBot="1">
      <c r="A103" s="507" t="s">
        <v>5102</v>
      </c>
      <c r="B103" s="508"/>
      <c r="C103" s="508"/>
      <c r="D103" s="508"/>
      <c r="E103" s="509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23"/>
  <sheetViews>
    <sheetView workbookViewId="0">
      <selection sqref="A1:I1"/>
    </sheetView>
  </sheetViews>
  <sheetFormatPr defaultRowHeight="14.4"/>
  <cols>
    <col min="1" max="1" width="10.88671875" style="356" bestFit="1" customWidth="1"/>
    <col min="2" max="2" width="11.109375" style="356" bestFit="1" customWidth="1"/>
    <col min="3" max="3" width="10.88671875" style="356" bestFit="1" customWidth="1"/>
    <col min="4" max="4" width="7" style="356" customWidth="1"/>
    <col min="5" max="5" width="21.6640625" style="356" bestFit="1" customWidth="1"/>
    <col min="6" max="6" width="20.44140625" style="356" bestFit="1" customWidth="1"/>
    <col min="7" max="7" width="9.88671875" style="513" customWidth="1"/>
    <col min="8" max="8" width="9" style="356" customWidth="1"/>
    <col min="9" max="9" width="19.6640625" style="356" bestFit="1" customWidth="1"/>
    <col min="10" max="10" width="32.109375" style="356" bestFit="1" customWidth="1"/>
    <col min="11" max="32" width="8.88671875" style="356"/>
    <col min="33" max="33" width="11.109375" style="356" bestFit="1" customWidth="1"/>
    <col min="34" max="16384" width="8.88671875" style="356"/>
  </cols>
  <sheetData>
    <row r="1" spans="1:46" ht="46.8" thickBot="1">
      <c r="A1" s="598" t="s">
        <v>5100</v>
      </c>
      <c r="B1" s="599"/>
      <c r="C1" s="599"/>
      <c r="D1" s="599"/>
      <c r="E1" s="599"/>
      <c r="F1" s="599"/>
      <c r="G1" s="599"/>
      <c r="H1" s="599"/>
      <c r="I1" s="599"/>
      <c r="J1" s="600" t="s">
        <v>3598</v>
      </c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541"/>
    </row>
    <row r="2" spans="1:46">
      <c r="A2" s="540" t="s">
        <v>3538</v>
      </c>
      <c r="B2" s="536" t="s">
        <v>3599</v>
      </c>
      <c r="C2" s="536" t="s">
        <v>3540</v>
      </c>
      <c r="D2" s="539" t="s">
        <v>3541</v>
      </c>
      <c r="E2" s="537" t="s">
        <v>161</v>
      </c>
      <c r="F2" s="537" t="s">
        <v>160</v>
      </c>
      <c r="G2" s="538" t="s">
        <v>813</v>
      </c>
      <c r="H2" s="536" t="s">
        <v>3542</v>
      </c>
      <c r="I2" s="537" t="s">
        <v>3543</v>
      </c>
      <c r="J2" s="537" t="s">
        <v>3502</v>
      </c>
      <c r="K2" s="536" t="s">
        <v>3447</v>
      </c>
      <c r="L2" s="536" t="s">
        <v>3505</v>
      </c>
      <c r="M2" s="536" t="s">
        <v>30</v>
      </c>
      <c r="N2" s="536" t="s">
        <v>3504</v>
      </c>
      <c r="O2" s="536" t="s">
        <v>3544</v>
      </c>
      <c r="P2" s="536" t="s">
        <v>3401</v>
      </c>
      <c r="Q2" s="536" t="s">
        <v>3400</v>
      </c>
      <c r="R2" s="536" t="s">
        <v>3399</v>
      </c>
      <c r="S2" s="536" t="s">
        <v>3398</v>
      </c>
      <c r="T2" s="536" t="s">
        <v>3397</v>
      </c>
      <c r="U2" s="536" t="s">
        <v>3396</v>
      </c>
      <c r="V2" s="536" t="s">
        <v>3395</v>
      </c>
      <c r="W2" s="536" t="s">
        <v>3394</v>
      </c>
      <c r="X2" s="536" t="s">
        <v>3393</v>
      </c>
      <c r="Y2" s="536" t="s">
        <v>3392</v>
      </c>
      <c r="Z2" s="536" t="s">
        <v>3391</v>
      </c>
      <c r="AA2" s="536" t="s">
        <v>3390</v>
      </c>
      <c r="AB2" s="536" t="s">
        <v>3389</v>
      </c>
      <c r="AC2" s="536" t="s">
        <v>3388</v>
      </c>
      <c r="AD2" s="536" t="s">
        <v>3387</v>
      </c>
      <c r="AE2" s="536" t="s">
        <v>3386</v>
      </c>
      <c r="AF2" s="535" t="s">
        <v>3376</v>
      </c>
      <c r="AG2" s="535" t="s">
        <v>4437</v>
      </c>
      <c r="AI2" s="112" t="s">
        <v>71</v>
      </c>
      <c r="AJ2" s="112" t="s">
        <v>72</v>
      </c>
      <c r="AK2" s="112" t="s">
        <v>99</v>
      </c>
      <c r="AL2" s="112" t="s">
        <v>100</v>
      </c>
      <c r="AM2" s="112" t="s">
        <v>75</v>
      </c>
      <c r="AN2" s="112" t="s">
        <v>73</v>
      </c>
      <c r="AO2" s="112" t="s">
        <v>42</v>
      </c>
      <c r="AP2" s="112"/>
      <c r="AQ2" s="112" t="s">
        <v>39</v>
      </c>
      <c r="AR2" s="112" t="s">
        <v>40</v>
      </c>
      <c r="AS2" s="112" t="s">
        <v>31</v>
      </c>
      <c r="AT2" s="112" t="s">
        <v>41</v>
      </c>
    </row>
    <row r="3" spans="1:46">
      <c r="A3" s="534">
        <v>39</v>
      </c>
      <c r="B3" s="528"/>
      <c r="C3" s="528">
        <v>1</v>
      </c>
      <c r="D3" s="528">
        <v>3108</v>
      </c>
      <c r="E3" s="530" t="s">
        <v>5006</v>
      </c>
      <c r="F3" s="530" t="s">
        <v>5005</v>
      </c>
      <c r="G3" s="531" t="s">
        <v>0</v>
      </c>
      <c r="H3" s="528">
        <v>1980</v>
      </c>
      <c r="I3" s="530" t="s">
        <v>3550</v>
      </c>
      <c r="J3" s="530" t="s">
        <v>5231</v>
      </c>
      <c r="K3" s="528">
        <v>35</v>
      </c>
      <c r="L3" s="528">
        <v>14</v>
      </c>
      <c r="M3" s="528">
        <v>35</v>
      </c>
      <c r="N3" s="529">
        <v>0.40057870370370369</v>
      </c>
      <c r="O3" s="528">
        <v>0</v>
      </c>
      <c r="P3" s="527">
        <v>0.54999999999999993</v>
      </c>
      <c r="Q3" s="527"/>
      <c r="R3" s="527">
        <v>0.73819444444444438</v>
      </c>
      <c r="S3" s="527">
        <v>0.57291666666666663</v>
      </c>
      <c r="T3" s="527">
        <v>0.51944444444444449</v>
      </c>
      <c r="U3" s="527">
        <v>0.64583333333333337</v>
      </c>
      <c r="V3" s="527">
        <v>0.39097222222222222</v>
      </c>
      <c r="W3" s="527">
        <v>0.70277777777777783</v>
      </c>
      <c r="X3" s="527">
        <v>0.50486111111111109</v>
      </c>
      <c r="Y3" s="527">
        <v>0.60069444444444442</v>
      </c>
      <c r="Z3" s="527">
        <v>0.37708333333333338</v>
      </c>
      <c r="AA3" s="527">
        <v>0.6166666666666667</v>
      </c>
      <c r="AB3" s="527">
        <v>0.48819444444444443</v>
      </c>
      <c r="AC3" s="527"/>
      <c r="AD3" s="527">
        <v>0.42638888888888887</v>
      </c>
      <c r="AE3" s="527">
        <v>0.67499999999999993</v>
      </c>
      <c r="AF3" s="526">
        <v>0.75416666666666676</v>
      </c>
      <c r="AG3" s="526"/>
      <c r="AI3" s="112">
        <f>VLOOKUP(AJ3,id!$A:$C,3,0)</f>
        <v>215</v>
      </c>
      <c r="AJ3" s="112" t="str">
        <f t="shared" ref="AJ3:AJ9" si="0">AK3&amp;AL3&amp;AN3</f>
        <v>KreftMirka1980</v>
      </c>
      <c r="AK3" s="112" t="str">
        <f t="shared" ref="AK3:AK9" si="1">PROPER(E3)</f>
        <v>Kreft</v>
      </c>
      <c r="AL3" s="112" t="str">
        <f t="shared" ref="AL3:AL9" si="2">PROPER(F3)</f>
        <v>Mirka</v>
      </c>
      <c r="AM3" s="112" t="str">
        <f t="shared" ref="AM3:AM9" si="3">J3</f>
        <v>RKS MotylaNoga</v>
      </c>
      <c r="AN3" s="112">
        <f t="shared" ref="AN3:AN9" si="4">H3</f>
        <v>1980</v>
      </c>
      <c r="AO3" s="112">
        <v>45</v>
      </c>
      <c r="AP3" s="112"/>
      <c r="AQ3" s="112"/>
      <c r="AR3" s="112"/>
      <c r="AS3" s="112"/>
      <c r="AT3" s="112"/>
    </row>
    <row r="4" spans="1:46">
      <c r="A4" s="534">
        <v>49</v>
      </c>
      <c r="B4" s="528"/>
      <c r="C4" s="528">
        <v>2</v>
      </c>
      <c r="D4" s="528">
        <v>3112</v>
      </c>
      <c r="E4" s="530" t="s">
        <v>577</v>
      </c>
      <c r="F4" s="530" t="s">
        <v>845</v>
      </c>
      <c r="G4" s="531" t="s">
        <v>0</v>
      </c>
      <c r="H4" s="528">
        <v>1979</v>
      </c>
      <c r="I4" s="530" t="s">
        <v>3462</v>
      </c>
      <c r="J4" s="530" t="s">
        <v>3463</v>
      </c>
      <c r="K4" s="528">
        <v>35</v>
      </c>
      <c r="L4" s="528">
        <v>14</v>
      </c>
      <c r="M4" s="528">
        <v>35</v>
      </c>
      <c r="N4" s="529">
        <v>0.41565972222222225</v>
      </c>
      <c r="O4" s="528">
        <v>0</v>
      </c>
      <c r="P4" s="527">
        <v>0.56180555555555556</v>
      </c>
      <c r="Q4" s="527">
        <v>0.74722222222222223</v>
      </c>
      <c r="R4" s="527"/>
      <c r="S4" s="527">
        <v>0.59027777777777779</v>
      </c>
      <c r="T4" s="527">
        <v>0.52083333333333337</v>
      </c>
      <c r="U4" s="527">
        <v>0.66111111111111109</v>
      </c>
      <c r="V4" s="527">
        <v>0.39513888888888887</v>
      </c>
      <c r="W4" s="527">
        <v>0.71250000000000002</v>
      </c>
      <c r="X4" s="527">
        <v>0.50555555555555554</v>
      </c>
      <c r="Y4" s="527">
        <v>0.61249999999999993</v>
      </c>
      <c r="Z4" s="527">
        <v>0.38194444444444442</v>
      </c>
      <c r="AA4" s="527">
        <v>0.63055555555555554</v>
      </c>
      <c r="AB4" s="527">
        <v>0.48819444444444443</v>
      </c>
      <c r="AC4" s="527"/>
      <c r="AD4" s="527">
        <v>0.44861111111111113</v>
      </c>
      <c r="AE4" s="527">
        <v>0.68263888888888891</v>
      </c>
      <c r="AF4" s="526">
        <v>0.76944444444444438</v>
      </c>
      <c r="AG4" s="526"/>
      <c r="AI4" s="112">
        <f>VLOOKUP(AJ4,id!$A:$C,3,0)</f>
        <v>336</v>
      </c>
      <c r="AJ4" s="112" t="str">
        <f t="shared" si="0"/>
        <v>JarosiewiczGosia1979</v>
      </c>
      <c r="AK4" s="112" t="str">
        <f t="shared" si="1"/>
        <v>Jarosiewicz</v>
      </c>
      <c r="AL4" s="112" t="str">
        <f t="shared" si="2"/>
        <v>Gosia</v>
      </c>
      <c r="AM4" s="112" t="str">
        <f t="shared" si="3"/>
        <v>BIKE NOW BEER LATER</v>
      </c>
      <c r="AN4" s="112">
        <f t="shared" si="4"/>
        <v>1979</v>
      </c>
      <c r="AO4" s="112">
        <f t="shared" ref="AO4:AO23" si="5">AO3*IF(AS4&lt;1,AS4,IF(AT4&lt;1,AT4,IF(AR4&lt;1,AR4,IF(AQ4&lt;1,AQ4,1))))</f>
        <v>43.367304318770358</v>
      </c>
      <c r="AP4" s="112"/>
      <c r="AQ4" s="112">
        <f t="shared" ref="AQ4:AQ23" si="6">N3/N4</f>
        <v>0.96371787375045237</v>
      </c>
      <c r="AR4" s="112">
        <f t="shared" ref="AR4:AR23" si="7">L4/L3</f>
        <v>1</v>
      </c>
      <c r="AS4" s="112">
        <f t="shared" ref="AS4:AS23" si="8">K4/K3</f>
        <v>1</v>
      </c>
      <c r="AT4" s="112">
        <f t="shared" ref="AT4:AT23" si="9">AR4^0.2</f>
        <v>1</v>
      </c>
    </row>
    <row r="5" spans="1:46">
      <c r="A5" s="534">
        <v>57</v>
      </c>
      <c r="B5" s="528"/>
      <c r="C5" s="528">
        <v>3</v>
      </c>
      <c r="D5" s="528">
        <v>3024</v>
      </c>
      <c r="E5" s="530" t="s">
        <v>53</v>
      </c>
      <c r="F5" s="530" t="s">
        <v>276</v>
      </c>
      <c r="G5" s="531" t="s">
        <v>0</v>
      </c>
      <c r="H5" s="528">
        <v>1984</v>
      </c>
      <c r="I5" s="530" t="s">
        <v>253</v>
      </c>
      <c r="J5" s="530" t="s">
        <v>5221</v>
      </c>
      <c r="K5" s="528">
        <v>33</v>
      </c>
      <c r="L5" s="528">
        <v>13</v>
      </c>
      <c r="M5" s="528">
        <v>33</v>
      </c>
      <c r="N5" s="529">
        <v>0.40645833333333337</v>
      </c>
      <c r="O5" s="528">
        <v>0</v>
      </c>
      <c r="P5" s="527">
        <v>0.53125</v>
      </c>
      <c r="Q5" s="527">
        <v>0.6972222222222223</v>
      </c>
      <c r="R5" s="527">
        <v>0.74236111111111114</v>
      </c>
      <c r="S5" s="527">
        <v>0.56458333333333333</v>
      </c>
      <c r="T5" s="527">
        <v>0.50555555555555554</v>
      </c>
      <c r="U5" s="527"/>
      <c r="V5" s="527">
        <v>0.39166666666666666</v>
      </c>
      <c r="W5" s="527"/>
      <c r="X5" s="527">
        <v>0.48749999999999999</v>
      </c>
      <c r="Y5" s="527">
        <v>0.61041666666666672</v>
      </c>
      <c r="Z5" s="527">
        <v>0.37638888888888888</v>
      </c>
      <c r="AA5" s="527"/>
      <c r="AB5" s="527">
        <v>0.47152777777777777</v>
      </c>
      <c r="AC5" s="527">
        <v>0.72013888888888899</v>
      </c>
      <c r="AD5" s="527">
        <v>0.43541666666666662</v>
      </c>
      <c r="AE5" s="527">
        <v>0.67708333333333337</v>
      </c>
      <c r="AF5" s="526">
        <v>0.76041666666666663</v>
      </c>
      <c r="AG5" s="526"/>
      <c r="AI5" s="112">
        <f>VLOOKUP(AJ5,id!$A:$C,3,0)</f>
        <v>337</v>
      </c>
      <c r="AJ5" s="112" t="str">
        <f t="shared" si="0"/>
        <v>ZającAnna1984</v>
      </c>
      <c r="AK5" s="112" t="str">
        <f t="shared" si="1"/>
        <v>Zając</v>
      </c>
      <c r="AL5" s="112" t="str">
        <f t="shared" si="2"/>
        <v>Anna</v>
      </c>
      <c r="AM5" s="112" t="str">
        <f t="shared" si="3"/>
        <v>SKPB Warszawa</v>
      </c>
      <c r="AN5" s="112">
        <f t="shared" si="4"/>
        <v>1984</v>
      </c>
      <c r="AO5" s="112">
        <f t="shared" si="5"/>
        <v>40.889172643412053</v>
      </c>
      <c r="AP5" s="112"/>
      <c r="AQ5" s="112">
        <f t="shared" si="6"/>
        <v>1.0226379634375533</v>
      </c>
      <c r="AR5" s="112">
        <f t="shared" si="7"/>
        <v>0.9285714285714286</v>
      </c>
      <c r="AS5" s="112">
        <f t="shared" si="8"/>
        <v>0.94285714285714284</v>
      </c>
      <c r="AT5" s="112">
        <f t="shared" si="9"/>
        <v>0.98528770473770133</v>
      </c>
    </row>
    <row r="6" spans="1:46">
      <c r="A6" s="533">
        <v>57</v>
      </c>
      <c r="B6" s="520"/>
      <c r="C6" s="520">
        <v>3</v>
      </c>
      <c r="D6" s="520">
        <v>3020</v>
      </c>
      <c r="E6" s="522" t="s">
        <v>5222</v>
      </c>
      <c r="F6" s="522" t="s">
        <v>207</v>
      </c>
      <c r="G6" s="523" t="s">
        <v>0</v>
      </c>
      <c r="H6" s="520">
        <v>1986</v>
      </c>
      <c r="I6" s="522" t="s">
        <v>253</v>
      </c>
      <c r="J6" s="522" t="s">
        <v>5221</v>
      </c>
      <c r="K6" s="520">
        <v>33</v>
      </c>
      <c r="L6" s="520">
        <v>13</v>
      </c>
      <c r="M6" s="520">
        <v>33</v>
      </c>
      <c r="N6" s="521">
        <v>0.40645833333333337</v>
      </c>
      <c r="O6" s="520">
        <v>0</v>
      </c>
      <c r="P6" s="519">
        <v>0.53125</v>
      </c>
      <c r="Q6" s="519">
        <v>0.6972222222222223</v>
      </c>
      <c r="R6" s="519">
        <v>0.74236111111111114</v>
      </c>
      <c r="S6" s="519">
        <v>0.56458333333333333</v>
      </c>
      <c r="T6" s="519">
        <v>0.50555555555555554</v>
      </c>
      <c r="U6" s="519"/>
      <c r="V6" s="519">
        <v>0.39166666666666666</v>
      </c>
      <c r="W6" s="519"/>
      <c r="X6" s="519">
        <v>0.48819444444444443</v>
      </c>
      <c r="Y6" s="519">
        <v>0.61319444444444449</v>
      </c>
      <c r="Z6" s="519">
        <v>0.37638888888888888</v>
      </c>
      <c r="AA6" s="519"/>
      <c r="AB6" s="519">
        <v>0.47152777777777777</v>
      </c>
      <c r="AC6" s="519">
        <v>0.72013888888888899</v>
      </c>
      <c r="AD6" s="519">
        <v>0.43541666666666662</v>
      </c>
      <c r="AE6" s="519">
        <v>0.67708333333333337</v>
      </c>
      <c r="AF6" s="518">
        <v>0.76041666666666663</v>
      </c>
      <c r="AG6" s="518"/>
      <c r="AI6" s="112">
        <f>VLOOKUP(AJ6,id!$A:$C,3,0)</f>
        <v>338</v>
      </c>
      <c r="AJ6" s="112" t="str">
        <f t="shared" si="0"/>
        <v>KlocekMonika1986</v>
      </c>
      <c r="AK6" s="112" t="str">
        <f t="shared" si="1"/>
        <v>Klocek</v>
      </c>
      <c r="AL6" s="112" t="str">
        <f t="shared" si="2"/>
        <v>Monika</v>
      </c>
      <c r="AM6" s="112" t="str">
        <f t="shared" si="3"/>
        <v>SKPB Warszawa</v>
      </c>
      <c r="AN6" s="112">
        <f t="shared" si="4"/>
        <v>1986</v>
      </c>
      <c r="AO6" s="112">
        <f t="shared" si="5"/>
        <v>40.889172643412053</v>
      </c>
      <c r="AP6" s="112"/>
      <c r="AQ6" s="112">
        <f t="shared" si="6"/>
        <v>1</v>
      </c>
      <c r="AR6" s="112">
        <f t="shared" si="7"/>
        <v>1</v>
      </c>
      <c r="AS6" s="112">
        <f t="shared" si="8"/>
        <v>1</v>
      </c>
      <c r="AT6" s="112">
        <f t="shared" si="9"/>
        <v>1</v>
      </c>
    </row>
    <row r="7" spans="1:46">
      <c r="A7" s="534">
        <v>59</v>
      </c>
      <c r="B7" s="528"/>
      <c r="C7" s="528">
        <v>5</v>
      </c>
      <c r="D7" s="528">
        <v>3008</v>
      </c>
      <c r="E7" s="530" t="s">
        <v>1398</v>
      </c>
      <c r="F7" s="530" t="s">
        <v>231</v>
      </c>
      <c r="G7" s="531" t="s">
        <v>0</v>
      </c>
      <c r="H7" s="528">
        <v>1985</v>
      </c>
      <c r="I7" s="530" t="s">
        <v>3462</v>
      </c>
      <c r="J7" s="530" t="s">
        <v>5219</v>
      </c>
      <c r="K7" s="528">
        <v>33</v>
      </c>
      <c r="L7" s="528">
        <v>13</v>
      </c>
      <c r="M7" s="528">
        <v>33</v>
      </c>
      <c r="N7" s="529">
        <v>0.40966435185185185</v>
      </c>
      <c r="O7" s="528">
        <v>0</v>
      </c>
      <c r="P7" s="527">
        <v>0.55486111111111114</v>
      </c>
      <c r="Q7" s="527">
        <v>0.73333333333333339</v>
      </c>
      <c r="R7" s="527"/>
      <c r="S7" s="527">
        <v>0.58888888888888891</v>
      </c>
      <c r="T7" s="527">
        <v>0.51944444444444449</v>
      </c>
      <c r="U7" s="527">
        <v>0.67361111111111116</v>
      </c>
      <c r="V7" s="527">
        <v>0.3923611111111111</v>
      </c>
      <c r="W7" s="527"/>
      <c r="X7" s="527">
        <v>0.43124999999999997</v>
      </c>
      <c r="Y7" s="527">
        <v>0.61805555555555558</v>
      </c>
      <c r="Z7" s="527">
        <v>0.37361111111111112</v>
      </c>
      <c r="AA7" s="527">
        <v>0.63888888888888895</v>
      </c>
      <c r="AB7" s="527">
        <v>0.44791666666666669</v>
      </c>
      <c r="AC7" s="527"/>
      <c r="AD7" s="527">
        <v>0.48958333333333331</v>
      </c>
      <c r="AE7" s="527">
        <v>0.70833333333333337</v>
      </c>
      <c r="AF7" s="526">
        <v>0.7631944444444444</v>
      </c>
      <c r="AG7" s="526"/>
      <c r="AI7" s="112">
        <f>VLOOKUP(AJ7,id!$A:$C,3,0)</f>
        <v>339</v>
      </c>
      <c r="AJ7" s="112" t="str">
        <f t="shared" si="0"/>
        <v>MikołajczykAgata1985</v>
      </c>
      <c r="AK7" s="112" t="str">
        <f t="shared" si="1"/>
        <v>Mikołajczyk</v>
      </c>
      <c r="AL7" s="112" t="str">
        <f t="shared" si="2"/>
        <v>Agata</v>
      </c>
      <c r="AM7" s="112" t="str">
        <f t="shared" si="3"/>
        <v>Ewapotranspiracja</v>
      </c>
      <c r="AN7" s="112">
        <f t="shared" si="4"/>
        <v>1985</v>
      </c>
      <c r="AO7" s="112">
        <f t="shared" si="5"/>
        <v>40.569175445439882</v>
      </c>
      <c r="AP7" s="112"/>
      <c r="AQ7" s="112">
        <f t="shared" si="6"/>
        <v>0.99217403588077424</v>
      </c>
      <c r="AR7" s="112">
        <f t="shared" si="7"/>
        <v>1</v>
      </c>
      <c r="AS7" s="112">
        <f t="shared" si="8"/>
        <v>1</v>
      </c>
      <c r="AT7" s="112">
        <f t="shared" si="9"/>
        <v>1</v>
      </c>
    </row>
    <row r="8" spans="1:46">
      <c r="A8" s="533">
        <v>60</v>
      </c>
      <c r="B8" s="520"/>
      <c r="C8" s="520">
        <v>6</v>
      </c>
      <c r="D8" s="520">
        <v>3001</v>
      </c>
      <c r="E8" s="522" t="s">
        <v>5220</v>
      </c>
      <c r="F8" s="522" t="s">
        <v>276</v>
      </c>
      <c r="G8" s="523" t="s">
        <v>0</v>
      </c>
      <c r="H8" s="520">
        <v>1982</v>
      </c>
      <c r="I8" s="522" t="s">
        <v>3462</v>
      </c>
      <c r="J8" s="522" t="s">
        <v>5219</v>
      </c>
      <c r="K8" s="520">
        <v>33</v>
      </c>
      <c r="L8" s="520">
        <v>13</v>
      </c>
      <c r="M8" s="520">
        <v>33</v>
      </c>
      <c r="N8" s="521">
        <v>0.4097337962962963</v>
      </c>
      <c r="O8" s="520">
        <v>0</v>
      </c>
      <c r="P8" s="519">
        <v>0.55486111111111114</v>
      </c>
      <c r="Q8" s="519">
        <v>0.73333333333333339</v>
      </c>
      <c r="R8" s="519"/>
      <c r="S8" s="519">
        <v>0.58750000000000002</v>
      </c>
      <c r="T8" s="519">
        <v>0.51874999999999993</v>
      </c>
      <c r="U8" s="519">
        <v>0.67291666666666661</v>
      </c>
      <c r="V8" s="519">
        <v>0.39305555555555555</v>
      </c>
      <c r="W8" s="519"/>
      <c r="X8" s="519">
        <v>0.43124999999999997</v>
      </c>
      <c r="Y8" s="519">
        <v>0.61805555555555558</v>
      </c>
      <c r="Z8" s="519">
        <v>0.37638888888888888</v>
      </c>
      <c r="AA8" s="519">
        <v>0.63888888888888895</v>
      </c>
      <c r="AB8" s="519">
        <v>0.44861111111111113</v>
      </c>
      <c r="AC8" s="519"/>
      <c r="AD8" s="519">
        <v>0.48958333333333331</v>
      </c>
      <c r="AE8" s="519">
        <v>0.70833333333333337</v>
      </c>
      <c r="AF8" s="518">
        <v>0.76388888888888884</v>
      </c>
      <c r="AG8" s="518"/>
      <c r="AI8" s="112">
        <f>VLOOKUP(AJ8,id!$A:$C,3,0)</f>
        <v>340</v>
      </c>
      <c r="AJ8" s="112" t="str">
        <f t="shared" si="0"/>
        <v>NosarzewskaAnna1982</v>
      </c>
      <c r="AK8" s="112" t="str">
        <f t="shared" si="1"/>
        <v>Nosarzewska</v>
      </c>
      <c r="AL8" s="112" t="str">
        <f t="shared" si="2"/>
        <v>Anna</v>
      </c>
      <c r="AM8" s="112" t="str">
        <f t="shared" si="3"/>
        <v>Ewapotranspiracja</v>
      </c>
      <c r="AN8" s="112">
        <f t="shared" si="4"/>
        <v>1982</v>
      </c>
      <c r="AO8" s="112">
        <f t="shared" si="5"/>
        <v>40.562299508243967</v>
      </c>
      <c r="AP8" s="112"/>
      <c r="AQ8" s="112">
        <f t="shared" si="6"/>
        <v>0.99983051326233718</v>
      </c>
      <c r="AR8" s="112">
        <f t="shared" si="7"/>
        <v>1</v>
      </c>
      <c r="AS8" s="112">
        <f t="shared" si="8"/>
        <v>1</v>
      </c>
      <c r="AT8" s="112">
        <f t="shared" si="9"/>
        <v>1</v>
      </c>
    </row>
    <row r="9" spans="1:46">
      <c r="A9" s="534">
        <v>61</v>
      </c>
      <c r="B9" s="528"/>
      <c r="C9" s="528">
        <v>7</v>
      </c>
      <c r="D9" s="528">
        <v>3131</v>
      </c>
      <c r="E9" s="530" t="s">
        <v>5218</v>
      </c>
      <c r="F9" s="530" t="s">
        <v>849</v>
      </c>
      <c r="G9" s="531" t="s">
        <v>0</v>
      </c>
      <c r="H9" s="528">
        <v>1992</v>
      </c>
      <c r="I9" s="530" t="s">
        <v>3608</v>
      </c>
      <c r="J9" s="530"/>
      <c r="K9" s="528">
        <v>33</v>
      </c>
      <c r="L9" s="528">
        <v>12</v>
      </c>
      <c r="M9" s="528">
        <v>33</v>
      </c>
      <c r="N9" s="529">
        <v>0.40895833333333331</v>
      </c>
      <c r="O9" s="528">
        <v>0</v>
      </c>
      <c r="P9" s="527"/>
      <c r="Q9" s="527">
        <v>0.69791666666666663</v>
      </c>
      <c r="R9" s="527"/>
      <c r="S9" s="527">
        <v>0.53749999999999998</v>
      </c>
      <c r="T9" s="527">
        <v>0.50694444444444442</v>
      </c>
      <c r="U9" s="527">
        <v>0.63402777777777775</v>
      </c>
      <c r="V9" s="527">
        <v>0.39930555555555558</v>
      </c>
      <c r="W9" s="527"/>
      <c r="X9" s="527"/>
      <c r="Y9" s="527">
        <v>0.57708333333333328</v>
      </c>
      <c r="Z9" s="527">
        <v>0.3833333333333333</v>
      </c>
      <c r="AA9" s="527">
        <v>0.59236111111111112</v>
      </c>
      <c r="AB9" s="527">
        <v>0.48541666666666666</v>
      </c>
      <c r="AC9" s="527">
        <v>0.72152777777777777</v>
      </c>
      <c r="AD9" s="527">
        <v>0.44861111111111113</v>
      </c>
      <c r="AE9" s="527">
        <v>0.67361111111111116</v>
      </c>
      <c r="AF9" s="526">
        <v>0.76250000000000007</v>
      </c>
      <c r="AG9" s="526"/>
      <c r="AI9" s="112">
        <f>VLOOKUP(AJ9,id!$A:$C,3,0)</f>
        <v>341</v>
      </c>
      <c r="AJ9" s="112" t="str">
        <f t="shared" si="0"/>
        <v>LewandowiczAneta1992</v>
      </c>
      <c r="AK9" s="112" t="str">
        <f t="shared" si="1"/>
        <v>Lewandowicz</v>
      </c>
      <c r="AL9" s="112" t="str">
        <f t="shared" si="2"/>
        <v>Aneta</v>
      </c>
      <c r="AM9" s="112">
        <f t="shared" si="3"/>
        <v>0</v>
      </c>
      <c r="AN9" s="112">
        <f t="shared" si="4"/>
        <v>1992</v>
      </c>
      <c r="AO9" s="112">
        <f t="shared" si="5"/>
        <v>39.918126146811836</v>
      </c>
      <c r="AP9" s="112"/>
      <c r="AQ9" s="112">
        <f t="shared" si="6"/>
        <v>1.0018961906379125</v>
      </c>
      <c r="AR9" s="112">
        <f t="shared" si="7"/>
        <v>0.92307692307692313</v>
      </c>
      <c r="AS9" s="112">
        <f t="shared" si="8"/>
        <v>1</v>
      </c>
      <c r="AT9" s="112">
        <f t="shared" si="9"/>
        <v>0.98411891413352426</v>
      </c>
    </row>
    <row r="10" spans="1:46">
      <c r="A10" s="534">
        <v>73</v>
      </c>
      <c r="B10" s="528"/>
      <c r="C10" s="528">
        <v>8</v>
      </c>
      <c r="D10" s="528">
        <v>3170</v>
      </c>
      <c r="E10" s="530" t="s">
        <v>5205</v>
      </c>
      <c r="F10" s="530" t="s">
        <v>276</v>
      </c>
      <c r="G10" s="531" t="s">
        <v>0</v>
      </c>
      <c r="H10" s="528">
        <v>1976</v>
      </c>
      <c r="I10" s="530" t="s">
        <v>3462</v>
      </c>
      <c r="J10" s="530" t="s">
        <v>3463</v>
      </c>
      <c r="K10" s="528">
        <v>32</v>
      </c>
      <c r="L10" s="528">
        <v>12</v>
      </c>
      <c r="M10" s="528">
        <v>32</v>
      </c>
      <c r="N10" s="529">
        <v>0.36914351851851851</v>
      </c>
      <c r="O10" s="528">
        <v>0</v>
      </c>
      <c r="P10" s="527">
        <v>0.5625</v>
      </c>
      <c r="Q10" s="527"/>
      <c r="R10" s="527"/>
      <c r="S10" s="527">
        <v>0.59027777777777779</v>
      </c>
      <c r="T10" s="527">
        <v>0.52083333333333337</v>
      </c>
      <c r="U10" s="527">
        <v>0.65625</v>
      </c>
      <c r="V10" s="527">
        <v>0.39513888888888887</v>
      </c>
      <c r="W10" s="527"/>
      <c r="X10" s="527">
        <v>0.50555555555555554</v>
      </c>
      <c r="Y10" s="527">
        <v>0.61319444444444449</v>
      </c>
      <c r="Z10" s="527">
        <v>0.38194444444444442</v>
      </c>
      <c r="AA10" s="527">
        <v>0.63055555555555554</v>
      </c>
      <c r="AB10" s="527">
        <v>0.48819444444444443</v>
      </c>
      <c r="AC10" s="527"/>
      <c r="AD10" s="527">
        <v>0.44861111111111113</v>
      </c>
      <c r="AE10" s="527">
        <v>0.68263888888888891</v>
      </c>
      <c r="AF10" s="526">
        <v>0.72291666666666676</v>
      </c>
      <c r="AG10" s="526"/>
      <c r="AI10" s="112">
        <f>VLOOKUP(AJ10,id!$A:$C,3,0)</f>
        <v>342</v>
      </c>
      <c r="AJ10" s="112" t="str">
        <f t="shared" ref="AJ10:AJ16" si="10">AK10&amp;AL10&amp;AN10</f>
        <v>KomossaAnna1976</v>
      </c>
      <c r="AK10" s="112" t="str">
        <f t="shared" ref="AK10:AK16" si="11">PROPER(E10)</f>
        <v>Komossa</v>
      </c>
      <c r="AL10" s="112" t="str">
        <f t="shared" ref="AL10:AL16" si="12">PROPER(F10)</f>
        <v>Anna</v>
      </c>
      <c r="AM10" s="112" t="str">
        <f t="shared" ref="AM10:AM16" si="13">J10</f>
        <v>BIKE NOW BEER LATER</v>
      </c>
      <c r="AN10" s="112">
        <f t="shared" ref="AN10:AN16" si="14">H10</f>
        <v>1976</v>
      </c>
      <c r="AO10" s="112">
        <f t="shared" si="5"/>
        <v>38.708485960544813</v>
      </c>
      <c r="AP10" s="112"/>
      <c r="AQ10" s="112">
        <f t="shared" si="6"/>
        <v>1.1078572772308271</v>
      </c>
      <c r="AR10" s="112">
        <f t="shared" si="7"/>
        <v>1</v>
      </c>
      <c r="AS10" s="112">
        <f t="shared" si="8"/>
        <v>0.96969696969696972</v>
      </c>
      <c r="AT10" s="112">
        <f t="shared" si="9"/>
        <v>1</v>
      </c>
    </row>
    <row r="11" spans="1:46">
      <c r="A11" s="533">
        <v>86</v>
      </c>
      <c r="B11" s="520"/>
      <c r="C11" s="520">
        <v>9</v>
      </c>
      <c r="D11" s="520">
        <v>3134</v>
      </c>
      <c r="E11" s="522" t="s">
        <v>5198</v>
      </c>
      <c r="F11" s="522" t="s">
        <v>207</v>
      </c>
      <c r="G11" s="523" t="s">
        <v>0</v>
      </c>
      <c r="H11" s="520">
        <v>1979</v>
      </c>
      <c r="I11" s="522" t="s">
        <v>5185</v>
      </c>
      <c r="J11" s="522"/>
      <c r="K11" s="520">
        <v>30</v>
      </c>
      <c r="L11" s="520">
        <v>12</v>
      </c>
      <c r="M11" s="520">
        <v>30</v>
      </c>
      <c r="N11" s="521">
        <v>0.37395833333333334</v>
      </c>
      <c r="O11" s="520">
        <v>0</v>
      </c>
      <c r="P11" s="519"/>
      <c r="Q11" s="519">
        <v>0.4381944444444445</v>
      </c>
      <c r="R11" s="519">
        <v>0.37986111111111115</v>
      </c>
      <c r="S11" s="519">
        <v>0.63194444444444442</v>
      </c>
      <c r="T11" s="519">
        <v>0.66597222222222219</v>
      </c>
      <c r="U11" s="519">
        <v>0.54513888888888895</v>
      </c>
      <c r="V11" s="519"/>
      <c r="W11" s="519">
        <v>0.49374999999999997</v>
      </c>
      <c r="X11" s="519">
        <v>0.71180555555555547</v>
      </c>
      <c r="Y11" s="519">
        <v>0.60277777777777775</v>
      </c>
      <c r="Z11" s="519"/>
      <c r="AA11" s="519">
        <v>0.5805555555555556</v>
      </c>
      <c r="AB11" s="519">
        <v>0.69097222222222221</v>
      </c>
      <c r="AC11" s="519">
        <v>0.4145833333333333</v>
      </c>
      <c r="AD11" s="519"/>
      <c r="AE11" s="519">
        <v>0.52500000000000002</v>
      </c>
      <c r="AF11" s="518">
        <v>0.72777777777777775</v>
      </c>
      <c r="AG11" s="518"/>
      <c r="AI11" s="112">
        <f>VLOOKUP(AJ11,id!$A:$C,3,0)</f>
        <v>343</v>
      </c>
      <c r="AJ11" s="112" t="str">
        <f t="shared" si="10"/>
        <v>NejmanMonika1979</v>
      </c>
      <c r="AK11" s="112" t="str">
        <f t="shared" si="11"/>
        <v>Nejman</v>
      </c>
      <c r="AL11" s="112" t="str">
        <f t="shared" si="12"/>
        <v>Monika</v>
      </c>
      <c r="AM11" s="112">
        <f t="shared" si="13"/>
        <v>0</v>
      </c>
      <c r="AN11" s="112">
        <f t="shared" si="14"/>
        <v>1979</v>
      </c>
      <c r="AO11" s="112">
        <f t="shared" si="5"/>
        <v>36.289205588010759</v>
      </c>
      <c r="AP11" s="112"/>
      <c r="AQ11" s="112">
        <f t="shared" si="6"/>
        <v>0.98712472918601046</v>
      </c>
      <c r="AR11" s="112">
        <f t="shared" si="7"/>
        <v>1</v>
      </c>
      <c r="AS11" s="112">
        <f t="shared" si="8"/>
        <v>0.9375</v>
      </c>
      <c r="AT11" s="112">
        <f t="shared" si="9"/>
        <v>1</v>
      </c>
    </row>
    <row r="12" spans="1:46">
      <c r="A12" s="534">
        <v>95</v>
      </c>
      <c r="B12" s="528"/>
      <c r="C12" s="528">
        <v>10</v>
      </c>
      <c r="D12" s="528">
        <v>3071</v>
      </c>
      <c r="E12" s="530" t="s">
        <v>5193</v>
      </c>
      <c r="F12" s="530" t="s">
        <v>5192</v>
      </c>
      <c r="G12" s="531" t="s">
        <v>0</v>
      </c>
      <c r="H12" s="528">
        <v>1994</v>
      </c>
      <c r="I12" s="530" t="s">
        <v>3462</v>
      </c>
      <c r="J12" s="530" t="s">
        <v>4316</v>
      </c>
      <c r="K12" s="528">
        <v>28</v>
      </c>
      <c r="L12" s="528">
        <v>11</v>
      </c>
      <c r="M12" s="528">
        <v>28</v>
      </c>
      <c r="N12" s="529">
        <v>0.39106481481481481</v>
      </c>
      <c r="O12" s="528">
        <v>0</v>
      </c>
      <c r="P12" s="527"/>
      <c r="Q12" s="527">
        <v>0.43611111111111112</v>
      </c>
      <c r="R12" s="527">
        <v>0.37777777777777777</v>
      </c>
      <c r="S12" s="527">
        <v>0.62708333333333333</v>
      </c>
      <c r="T12" s="527">
        <v>0.65833333333333333</v>
      </c>
      <c r="U12" s="527">
        <v>0.51597222222222217</v>
      </c>
      <c r="V12" s="527"/>
      <c r="W12" s="527"/>
      <c r="X12" s="527">
        <v>0.68055555555555547</v>
      </c>
      <c r="Y12" s="527">
        <v>0.59930555555555554</v>
      </c>
      <c r="Z12" s="527"/>
      <c r="AA12" s="527">
        <v>0.5708333333333333</v>
      </c>
      <c r="AB12" s="527">
        <v>0.7090277777777777</v>
      </c>
      <c r="AC12" s="527">
        <v>0.40486111111111112</v>
      </c>
      <c r="AD12" s="527"/>
      <c r="AE12" s="527">
        <v>0.48541666666666666</v>
      </c>
      <c r="AF12" s="526">
        <v>0.74513888888888891</v>
      </c>
      <c r="AG12" s="526"/>
      <c r="AI12" s="112">
        <f>VLOOKUP(AJ12,id!$A:$C,3,0)</f>
        <v>344</v>
      </c>
      <c r="AJ12" s="112" t="str">
        <f t="shared" si="10"/>
        <v>OmieczyńskaAnna Maria1994</v>
      </c>
      <c r="AK12" s="112" t="str">
        <f t="shared" si="11"/>
        <v>Omieczyńska</v>
      </c>
      <c r="AL12" s="112" t="str">
        <f t="shared" si="12"/>
        <v>Anna Maria</v>
      </c>
      <c r="AM12" s="112" t="str">
        <f t="shared" si="13"/>
        <v>Rowerek</v>
      </c>
      <c r="AN12" s="112">
        <f t="shared" si="14"/>
        <v>1994</v>
      </c>
      <c r="AO12" s="112">
        <f t="shared" si="5"/>
        <v>33.869925215476712</v>
      </c>
      <c r="AP12" s="112"/>
      <c r="AQ12" s="112">
        <f t="shared" si="6"/>
        <v>0.95625665916893576</v>
      </c>
      <c r="AR12" s="112">
        <f t="shared" si="7"/>
        <v>0.91666666666666663</v>
      </c>
      <c r="AS12" s="112">
        <f t="shared" si="8"/>
        <v>0.93333333333333335</v>
      </c>
      <c r="AT12" s="112">
        <f t="shared" si="9"/>
        <v>0.98274826965614603</v>
      </c>
    </row>
    <row r="13" spans="1:46">
      <c r="A13" s="533">
        <v>98</v>
      </c>
      <c r="B13" s="520"/>
      <c r="C13" s="520">
        <v>11</v>
      </c>
      <c r="D13" s="520">
        <v>3219</v>
      </c>
      <c r="E13" s="522" t="s">
        <v>5054</v>
      </c>
      <c r="F13" s="522" t="s">
        <v>851</v>
      </c>
      <c r="G13" s="523" t="s">
        <v>0</v>
      </c>
      <c r="H13" s="520">
        <v>1975</v>
      </c>
      <c r="I13" s="522" t="s">
        <v>3562</v>
      </c>
      <c r="J13" s="522"/>
      <c r="K13" s="520">
        <v>28</v>
      </c>
      <c r="L13" s="520">
        <v>11</v>
      </c>
      <c r="M13" s="520">
        <v>28</v>
      </c>
      <c r="N13" s="521">
        <v>0.39812500000000001</v>
      </c>
      <c r="O13" s="520">
        <v>0</v>
      </c>
      <c r="P13" s="519">
        <v>0.54236111111111118</v>
      </c>
      <c r="Q13" s="519">
        <v>0.6743055555555556</v>
      </c>
      <c r="R13" s="519"/>
      <c r="S13" s="519">
        <v>0.55833333333333335</v>
      </c>
      <c r="T13" s="519">
        <v>0.47152777777777777</v>
      </c>
      <c r="U13" s="519"/>
      <c r="V13" s="519">
        <v>0.3888888888888889</v>
      </c>
      <c r="W13" s="519"/>
      <c r="X13" s="519">
        <v>0.49513888888888885</v>
      </c>
      <c r="Y13" s="519">
        <v>0.62291666666666667</v>
      </c>
      <c r="Z13" s="519">
        <v>0.3743055555555555</v>
      </c>
      <c r="AA13" s="519"/>
      <c r="AB13" s="519">
        <v>0.41597222222222219</v>
      </c>
      <c r="AC13" s="519">
        <v>0.69791666666666663</v>
      </c>
      <c r="AD13" s="519">
        <v>0.45069444444444445</v>
      </c>
      <c r="AE13" s="519"/>
      <c r="AF13" s="518">
        <v>0.75208333333333333</v>
      </c>
      <c r="AG13" s="518"/>
      <c r="AI13" s="112">
        <f>VLOOKUP(AJ13,id!$A:$C,3,0)</f>
        <v>147</v>
      </c>
      <c r="AJ13" s="112" t="str">
        <f t="shared" si="10"/>
        <v>PłowaśMarta1975</v>
      </c>
      <c r="AK13" s="112" t="str">
        <f t="shared" si="11"/>
        <v>Płowaś</v>
      </c>
      <c r="AL13" s="112" t="str">
        <f t="shared" si="12"/>
        <v>Marta</v>
      </c>
      <c r="AM13" s="112">
        <f t="shared" si="13"/>
        <v>0</v>
      </c>
      <c r="AN13" s="112">
        <f t="shared" si="14"/>
        <v>1975</v>
      </c>
      <c r="AO13" s="112">
        <f t="shared" si="5"/>
        <v>33.269289876752346</v>
      </c>
      <c r="AP13" s="112"/>
      <c r="AQ13" s="112">
        <f t="shared" si="6"/>
        <v>0.98226641083783939</v>
      </c>
      <c r="AR13" s="112">
        <f t="shared" si="7"/>
        <v>1</v>
      </c>
      <c r="AS13" s="112">
        <f t="shared" si="8"/>
        <v>1</v>
      </c>
      <c r="AT13" s="112">
        <f t="shared" si="9"/>
        <v>1</v>
      </c>
    </row>
    <row r="14" spans="1:46">
      <c r="A14" s="533">
        <v>108</v>
      </c>
      <c r="B14" s="520"/>
      <c r="C14" s="520">
        <v>12</v>
      </c>
      <c r="D14" s="520">
        <v>3064</v>
      </c>
      <c r="E14" s="522" t="s">
        <v>5186</v>
      </c>
      <c r="F14" s="522" t="s">
        <v>1470</v>
      </c>
      <c r="G14" s="523" t="s">
        <v>0</v>
      </c>
      <c r="H14" s="520">
        <v>1988</v>
      </c>
      <c r="I14" s="522" t="s">
        <v>5185</v>
      </c>
      <c r="J14" s="522" t="s">
        <v>5180</v>
      </c>
      <c r="K14" s="520">
        <v>26</v>
      </c>
      <c r="L14" s="520">
        <v>11</v>
      </c>
      <c r="M14" s="520">
        <v>26</v>
      </c>
      <c r="N14" s="521">
        <v>0.40997685185185184</v>
      </c>
      <c r="O14" s="520">
        <v>0</v>
      </c>
      <c r="P14" s="519">
        <v>0.65069444444444446</v>
      </c>
      <c r="Q14" s="519"/>
      <c r="R14" s="519">
        <v>0.37222222222222223</v>
      </c>
      <c r="S14" s="519">
        <v>0.6166666666666667</v>
      </c>
      <c r="T14" s="519">
        <v>0.7055555555555556</v>
      </c>
      <c r="U14" s="519">
        <v>0.51250000000000007</v>
      </c>
      <c r="V14" s="519"/>
      <c r="W14" s="519">
        <v>0.41875000000000001</v>
      </c>
      <c r="X14" s="519">
        <v>0.75</v>
      </c>
      <c r="Y14" s="519">
        <v>0.59027777777777779</v>
      </c>
      <c r="Z14" s="519"/>
      <c r="AA14" s="519">
        <v>0.55625000000000002</v>
      </c>
      <c r="AB14" s="519">
        <v>0.73263888888888884</v>
      </c>
      <c r="AC14" s="519"/>
      <c r="AD14" s="519"/>
      <c r="AE14" s="519">
        <v>0.48680555555555555</v>
      </c>
      <c r="AF14" s="518">
        <v>0.76388888888888884</v>
      </c>
      <c r="AG14" s="518"/>
      <c r="AI14" s="112">
        <f>VLOOKUP(AJ14,id!$A:$C,3,0)</f>
        <v>345</v>
      </c>
      <c r="AJ14" s="112" t="str">
        <f t="shared" si="10"/>
        <v>FuczNatalia1988</v>
      </c>
      <c r="AK14" s="112" t="str">
        <f t="shared" si="11"/>
        <v>Fucz</v>
      </c>
      <c r="AL14" s="112" t="str">
        <f t="shared" si="12"/>
        <v>Natalia</v>
      </c>
      <c r="AM14" s="112" t="str">
        <f t="shared" si="13"/>
        <v>Nadleśnictwo Miastko</v>
      </c>
      <c r="AN14" s="112">
        <f t="shared" si="14"/>
        <v>1988</v>
      </c>
      <c r="AO14" s="112">
        <f t="shared" si="5"/>
        <v>30.892912028412894</v>
      </c>
      <c r="AP14" s="112"/>
      <c r="AQ14" s="112">
        <f t="shared" si="6"/>
        <v>0.97109141211676364</v>
      </c>
      <c r="AR14" s="112">
        <f t="shared" si="7"/>
        <v>1</v>
      </c>
      <c r="AS14" s="112">
        <f t="shared" si="8"/>
        <v>0.9285714285714286</v>
      </c>
      <c r="AT14" s="112">
        <f t="shared" si="9"/>
        <v>1</v>
      </c>
    </row>
    <row r="15" spans="1:46">
      <c r="A15" s="533">
        <v>110</v>
      </c>
      <c r="B15" s="520"/>
      <c r="C15" s="520">
        <v>13</v>
      </c>
      <c r="D15" s="520">
        <v>3056</v>
      </c>
      <c r="E15" s="522" t="s">
        <v>5182</v>
      </c>
      <c r="F15" s="522" t="s">
        <v>370</v>
      </c>
      <c r="G15" s="523" t="s">
        <v>0</v>
      </c>
      <c r="H15" s="520">
        <v>1967</v>
      </c>
      <c r="I15" s="522" t="s">
        <v>5181</v>
      </c>
      <c r="J15" s="522" t="s">
        <v>5180</v>
      </c>
      <c r="K15" s="520">
        <v>26</v>
      </c>
      <c r="L15" s="520">
        <v>11</v>
      </c>
      <c r="M15" s="520">
        <v>26</v>
      </c>
      <c r="N15" s="521">
        <v>0.4105787037037037</v>
      </c>
      <c r="O15" s="520">
        <v>0</v>
      </c>
      <c r="P15" s="519">
        <v>0.65069444444444446</v>
      </c>
      <c r="Q15" s="519"/>
      <c r="R15" s="519">
        <v>0.37222222222222223</v>
      </c>
      <c r="S15" s="519">
        <v>0.61736111111111114</v>
      </c>
      <c r="T15" s="519">
        <v>0.7055555555555556</v>
      </c>
      <c r="U15" s="519">
        <v>0.51250000000000007</v>
      </c>
      <c r="V15" s="519"/>
      <c r="W15" s="519">
        <v>0.41875000000000001</v>
      </c>
      <c r="X15" s="519">
        <v>0.75</v>
      </c>
      <c r="Y15" s="519">
        <v>0.59027777777777779</v>
      </c>
      <c r="Z15" s="519"/>
      <c r="AA15" s="519">
        <v>0.55625000000000002</v>
      </c>
      <c r="AB15" s="519">
        <v>0.73263888888888884</v>
      </c>
      <c r="AC15" s="519"/>
      <c r="AD15" s="519"/>
      <c r="AE15" s="519">
        <v>0.48680555555555555</v>
      </c>
      <c r="AF15" s="518">
        <v>0.76458333333333339</v>
      </c>
      <c r="AG15" s="518"/>
      <c r="AI15" s="112">
        <f>VLOOKUP(AJ15,id!$A:$C,3,0)</f>
        <v>346</v>
      </c>
      <c r="AJ15" s="112" t="str">
        <f t="shared" si="10"/>
        <v>ŁyczekIlona1967</v>
      </c>
      <c r="AK15" s="112" t="str">
        <f t="shared" si="11"/>
        <v>Łyczek</v>
      </c>
      <c r="AL15" s="112" t="str">
        <f t="shared" si="12"/>
        <v>Ilona</v>
      </c>
      <c r="AM15" s="112" t="str">
        <f t="shared" si="13"/>
        <v>Nadleśnictwo Miastko</v>
      </c>
      <c r="AN15" s="112">
        <f t="shared" si="14"/>
        <v>1967</v>
      </c>
      <c r="AO15" s="112">
        <f t="shared" si="5"/>
        <v>30.847627272662837</v>
      </c>
      <c r="AP15" s="112"/>
      <c r="AQ15" s="112">
        <f t="shared" si="6"/>
        <v>0.99853413767829957</v>
      </c>
      <c r="AR15" s="112">
        <f t="shared" si="7"/>
        <v>1</v>
      </c>
      <c r="AS15" s="112">
        <f t="shared" si="8"/>
        <v>1</v>
      </c>
      <c r="AT15" s="112">
        <f t="shared" si="9"/>
        <v>1</v>
      </c>
    </row>
    <row r="16" spans="1:46">
      <c r="A16" s="533">
        <v>114</v>
      </c>
      <c r="B16" s="520"/>
      <c r="C16" s="520">
        <v>14</v>
      </c>
      <c r="D16" s="520">
        <v>3025</v>
      </c>
      <c r="E16" s="522" t="s">
        <v>5178</v>
      </c>
      <c r="F16" s="522" t="s">
        <v>5177</v>
      </c>
      <c r="G16" s="523" t="s">
        <v>0</v>
      </c>
      <c r="H16" s="520">
        <v>1988</v>
      </c>
      <c r="I16" s="522" t="s">
        <v>5176</v>
      </c>
      <c r="J16" s="522"/>
      <c r="K16" s="520">
        <v>26</v>
      </c>
      <c r="L16" s="520">
        <v>9</v>
      </c>
      <c r="M16" s="520">
        <v>26</v>
      </c>
      <c r="N16" s="521">
        <v>0.40060185185185188</v>
      </c>
      <c r="O16" s="520">
        <v>0</v>
      </c>
      <c r="P16" s="519"/>
      <c r="Q16" s="519"/>
      <c r="R16" s="519"/>
      <c r="S16" s="519">
        <v>0.63611111111111118</v>
      </c>
      <c r="T16" s="519">
        <v>0.60277777777777775</v>
      </c>
      <c r="U16" s="519"/>
      <c r="V16" s="519">
        <v>0.42499999999999999</v>
      </c>
      <c r="W16" s="519"/>
      <c r="X16" s="519">
        <v>0.58680555555555558</v>
      </c>
      <c r="Y16" s="519">
        <v>0.66875000000000007</v>
      </c>
      <c r="Z16" s="519">
        <v>0.39444444444444443</v>
      </c>
      <c r="AA16" s="519"/>
      <c r="AB16" s="519">
        <v>0.55138888888888882</v>
      </c>
      <c r="AC16" s="519">
        <v>0.71666666666666667</v>
      </c>
      <c r="AD16" s="519">
        <v>0.47013888888888888</v>
      </c>
      <c r="AE16" s="519"/>
      <c r="AF16" s="518">
        <v>0.75416666666666676</v>
      </c>
      <c r="AG16" s="518"/>
      <c r="AI16" s="112">
        <f>VLOOKUP(AJ16,id!$A:$C,3,0)</f>
        <v>347</v>
      </c>
      <c r="AJ16" s="112" t="str">
        <f t="shared" si="10"/>
        <v>KasprzakIga1988</v>
      </c>
      <c r="AK16" s="112" t="str">
        <f t="shared" si="11"/>
        <v>Kasprzak</v>
      </c>
      <c r="AL16" s="112" t="str">
        <f t="shared" si="12"/>
        <v>Iga</v>
      </c>
      <c r="AM16" s="112">
        <f t="shared" si="13"/>
        <v>0</v>
      </c>
      <c r="AN16" s="112">
        <f t="shared" si="14"/>
        <v>1988</v>
      </c>
      <c r="AO16" s="112">
        <f t="shared" si="5"/>
        <v>29.634099148697363</v>
      </c>
      <c r="AP16" s="112"/>
      <c r="AQ16" s="112">
        <f t="shared" si="6"/>
        <v>1.0249046573442735</v>
      </c>
      <c r="AR16" s="112">
        <f t="shared" si="7"/>
        <v>0.81818181818181823</v>
      </c>
      <c r="AS16" s="112">
        <f t="shared" si="8"/>
        <v>1</v>
      </c>
      <c r="AT16" s="112">
        <f t="shared" si="9"/>
        <v>0.96066056837243674</v>
      </c>
    </row>
    <row r="17" spans="1:46">
      <c r="A17" s="534">
        <v>149</v>
      </c>
      <c r="B17" s="528"/>
      <c r="C17" s="528">
        <v>15</v>
      </c>
      <c r="D17" s="528">
        <v>3074</v>
      </c>
      <c r="E17" s="530" t="s">
        <v>5148</v>
      </c>
      <c r="F17" s="530" t="s">
        <v>5147</v>
      </c>
      <c r="G17" s="531" t="s">
        <v>0</v>
      </c>
      <c r="H17" s="528">
        <v>1992</v>
      </c>
      <c r="I17" s="530" t="s">
        <v>5146</v>
      </c>
      <c r="J17" s="530" t="s">
        <v>5145</v>
      </c>
      <c r="K17" s="528">
        <v>22</v>
      </c>
      <c r="L17" s="528">
        <v>10</v>
      </c>
      <c r="M17" s="528">
        <v>22</v>
      </c>
      <c r="N17" s="529">
        <v>0.39284722222222218</v>
      </c>
      <c r="O17" s="528">
        <v>0</v>
      </c>
      <c r="P17" s="527">
        <v>0.66666666666666663</v>
      </c>
      <c r="Q17" s="527">
        <v>0.45069444444444445</v>
      </c>
      <c r="R17" s="527">
        <v>0.37222222222222223</v>
      </c>
      <c r="S17" s="527">
        <v>0.64374999999999993</v>
      </c>
      <c r="T17" s="527"/>
      <c r="U17" s="527">
        <v>0.56736111111111109</v>
      </c>
      <c r="V17" s="527"/>
      <c r="W17" s="527">
        <v>0.50694444444444442</v>
      </c>
      <c r="X17" s="527"/>
      <c r="Y17" s="527">
        <v>0.61319444444444449</v>
      </c>
      <c r="Z17" s="527"/>
      <c r="AA17" s="527">
        <v>0.59444444444444444</v>
      </c>
      <c r="AB17" s="527"/>
      <c r="AC17" s="527">
        <v>0.3979166666666667</v>
      </c>
      <c r="AD17" s="527"/>
      <c r="AE17" s="527">
        <v>0.55208333333333337</v>
      </c>
      <c r="AF17" s="526">
        <v>0.74652777777777779</v>
      </c>
      <c r="AG17" s="526"/>
      <c r="AI17" s="112">
        <f>VLOOKUP(AJ17,id!$A:$C,3,0)</f>
        <v>348</v>
      </c>
      <c r="AJ17" s="112" t="str">
        <f t="shared" ref="AJ17:AJ23" si="15">AK17&amp;AL17&amp;AN17</f>
        <v>LilaPatrycja1992</v>
      </c>
      <c r="AK17" s="112" t="str">
        <f t="shared" ref="AK17:AK23" si="16">PROPER(E17)</f>
        <v>Lila</v>
      </c>
      <c r="AL17" s="112" t="str">
        <f t="shared" ref="AL17:AL23" si="17">PROPER(F17)</f>
        <v>Patrycja</v>
      </c>
      <c r="AM17" s="112" t="str">
        <f t="shared" ref="AM17:AM23" si="18">J17</f>
        <v>pożeracze ciastkuff!</v>
      </c>
      <c r="AN17" s="112">
        <f t="shared" ref="AN17:AN23" si="19">H17</f>
        <v>1992</v>
      </c>
      <c r="AO17" s="112">
        <f t="shared" si="5"/>
        <v>25.075006971974691</v>
      </c>
      <c r="AP17" s="112"/>
      <c r="AQ17" s="112">
        <f t="shared" si="6"/>
        <v>1.0197395557126865</v>
      </c>
      <c r="AR17" s="112">
        <f t="shared" si="7"/>
        <v>1.1111111111111112</v>
      </c>
      <c r="AS17" s="112">
        <f t="shared" si="8"/>
        <v>0.84615384615384615</v>
      </c>
      <c r="AT17" s="112">
        <f t="shared" si="9"/>
        <v>1.0212956876001351</v>
      </c>
    </row>
    <row r="18" spans="1:46">
      <c r="A18" s="534">
        <v>151</v>
      </c>
      <c r="B18" s="528"/>
      <c r="C18" s="528">
        <v>16</v>
      </c>
      <c r="D18" s="528">
        <v>3028</v>
      </c>
      <c r="E18" s="530" t="s">
        <v>5144</v>
      </c>
      <c r="F18" s="530" t="s">
        <v>207</v>
      </c>
      <c r="G18" s="531" t="s">
        <v>0</v>
      </c>
      <c r="H18" s="528">
        <v>1980</v>
      </c>
      <c r="I18" s="530" t="s">
        <v>3462</v>
      </c>
      <c r="J18" s="530"/>
      <c r="K18" s="528">
        <v>22</v>
      </c>
      <c r="L18" s="528">
        <v>8</v>
      </c>
      <c r="M18" s="528">
        <v>22</v>
      </c>
      <c r="N18" s="529">
        <v>0.38592592592592595</v>
      </c>
      <c r="O18" s="528">
        <v>0</v>
      </c>
      <c r="P18" s="527"/>
      <c r="Q18" s="527"/>
      <c r="R18" s="527"/>
      <c r="S18" s="527">
        <v>0.57847222222222217</v>
      </c>
      <c r="T18" s="527">
        <v>0.51111111111111118</v>
      </c>
      <c r="U18" s="527"/>
      <c r="V18" s="527">
        <v>0.40277777777777773</v>
      </c>
      <c r="W18" s="527"/>
      <c r="X18" s="527">
        <v>0.54097222222222219</v>
      </c>
      <c r="Y18" s="527">
        <v>0.63263888888888886</v>
      </c>
      <c r="Z18" s="527">
        <v>0.38263888888888892</v>
      </c>
      <c r="AA18" s="527"/>
      <c r="AB18" s="527">
        <v>0.48888888888888887</v>
      </c>
      <c r="AC18" s="527"/>
      <c r="AD18" s="527">
        <v>0.45347222222222222</v>
      </c>
      <c r="AE18" s="527"/>
      <c r="AF18" s="526">
        <v>0.73958333333333337</v>
      </c>
      <c r="AG18" s="526"/>
      <c r="AI18" s="112">
        <f>VLOOKUP(AJ18,id!$A:$C,3,0)</f>
        <v>349</v>
      </c>
      <c r="AJ18" s="112" t="str">
        <f t="shared" si="15"/>
        <v>WięczkowskaMonika1980</v>
      </c>
      <c r="AK18" s="112" t="str">
        <f t="shared" si="16"/>
        <v>Więczkowska</v>
      </c>
      <c r="AL18" s="112" t="str">
        <f t="shared" si="17"/>
        <v>Monika</v>
      </c>
      <c r="AM18" s="112">
        <f t="shared" si="18"/>
        <v>0</v>
      </c>
      <c r="AN18" s="112">
        <f t="shared" si="19"/>
        <v>1980</v>
      </c>
      <c r="AO18" s="112">
        <f t="shared" si="5"/>
        <v>23.980545599900601</v>
      </c>
      <c r="AP18" s="112"/>
      <c r="AQ18" s="112">
        <f t="shared" si="6"/>
        <v>1.0179342610364681</v>
      </c>
      <c r="AR18" s="112">
        <f t="shared" si="7"/>
        <v>0.8</v>
      </c>
      <c r="AS18" s="112">
        <f t="shared" si="8"/>
        <v>1</v>
      </c>
      <c r="AT18" s="112">
        <f t="shared" si="9"/>
        <v>0.956352499790037</v>
      </c>
    </row>
    <row r="19" spans="1:46">
      <c r="A19" s="534">
        <v>167</v>
      </c>
      <c r="B19" s="528"/>
      <c r="C19" s="528">
        <v>17</v>
      </c>
      <c r="D19" s="528">
        <v>3045</v>
      </c>
      <c r="E19" s="530" t="s">
        <v>3697</v>
      </c>
      <c r="F19" s="530" t="s">
        <v>500</v>
      </c>
      <c r="G19" s="531" t="s">
        <v>0</v>
      </c>
      <c r="H19" s="528">
        <v>1980</v>
      </c>
      <c r="I19" s="530" t="s">
        <v>3698</v>
      </c>
      <c r="J19" s="530" t="s">
        <v>5014</v>
      </c>
      <c r="K19" s="528">
        <v>18</v>
      </c>
      <c r="L19" s="528">
        <v>10</v>
      </c>
      <c r="M19" s="528">
        <v>25</v>
      </c>
      <c r="N19" s="529">
        <v>0.42116898148148146</v>
      </c>
      <c r="O19" s="528">
        <v>7</v>
      </c>
      <c r="P19" s="527"/>
      <c r="Q19" s="527">
        <v>0.4381944444444445</v>
      </c>
      <c r="R19" s="527">
        <v>0.38263888888888892</v>
      </c>
      <c r="S19" s="527">
        <v>0.66666666666666663</v>
      </c>
      <c r="T19" s="527">
        <v>0.71111111111111114</v>
      </c>
      <c r="U19" s="527">
        <v>0.52361111111111114</v>
      </c>
      <c r="V19" s="527"/>
      <c r="W19" s="527"/>
      <c r="X19" s="527"/>
      <c r="Y19" s="527">
        <v>0.6020833333333333</v>
      </c>
      <c r="Z19" s="527"/>
      <c r="AA19" s="527">
        <v>0.57361111111111118</v>
      </c>
      <c r="AB19" s="527">
        <v>0.74305555555555547</v>
      </c>
      <c r="AC19" s="527">
        <v>0.4145833333333333</v>
      </c>
      <c r="AD19" s="527"/>
      <c r="AE19" s="527">
        <v>0.49513888888888885</v>
      </c>
      <c r="AF19" s="526">
        <v>0.77500000000000002</v>
      </c>
      <c r="AG19" s="526"/>
      <c r="AI19" s="112">
        <f>VLOOKUP(AJ19,id!$A:$C,3,0)</f>
        <v>229</v>
      </c>
      <c r="AJ19" s="112" t="str">
        <f t="shared" si="15"/>
        <v>MaciejewskaMałgorzata1980</v>
      </c>
      <c r="AK19" s="112" t="str">
        <f t="shared" si="16"/>
        <v>Maciejewska</v>
      </c>
      <c r="AL19" s="112" t="str">
        <f t="shared" si="17"/>
        <v>Małgorzata</v>
      </c>
      <c r="AM19" s="112" t="str">
        <f t="shared" si="18"/>
        <v>Pędzący Pędzel</v>
      </c>
      <c r="AN19" s="112">
        <f t="shared" si="19"/>
        <v>1980</v>
      </c>
      <c r="AO19" s="112">
        <f t="shared" si="5"/>
        <v>19.620446399918674</v>
      </c>
      <c r="AP19" s="112"/>
      <c r="AQ19" s="112">
        <f t="shared" si="6"/>
        <v>0.91632086619582853</v>
      </c>
      <c r="AR19" s="112">
        <f t="shared" si="7"/>
        <v>1.25</v>
      </c>
      <c r="AS19" s="112">
        <f t="shared" si="8"/>
        <v>0.81818181818181823</v>
      </c>
      <c r="AT19" s="112">
        <f t="shared" si="9"/>
        <v>1.0456395525912732</v>
      </c>
    </row>
    <row r="20" spans="1:46">
      <c r="A20" s="533">
        <v>176</v>
      </c>
      <c r="B20" s="520"/>
      <c r="C20" s="520">
        <v>18</v>
      </c>
      <c r="D20" s="520">
        <v>3201</v>
      </c>
      <c r="E20" s="522" t="s">
        <v>4258</v>
      </c>
      <c r="F20" s="522" t="s">
        <v>207</v>
      </c>
      <c r="G20" s="523" t="s">
        <v>0</v>
      </c>
      <c r="H20" s="520">
        <v>1978</v>
      </c>
      <c r="I20" s="522" t="s">
        <v>5126</v>
      </c>
      <c r="J20" s="522" t="s">
        <v>4257</v>
      </c>
      <c r="K20" s="520">
        <v>17</v>
      </c>
      <c r="L20" s="520">
        <v>6</v>
      </c>
      <c r="M20" s="520">
        <v>17</v>
      </c>
      <c r="N20" s="521">
        <v>0.39829861111111109</v>
      </c>
      <c r="O20" s="520">
        <v>0</v>
      </c>
      <c r="P20" s="519"/>
      <c r="Q20" s="519"/>
      <c r="R20" s="519"/>
      <c r="S20" s="519">
        <v>0.61736111111111114</v>
      </c>
      <c r="T20" s="519"/>
      <c r="U20" s="519"/>
      <c r="V20" s="519">
        <v>0.4284722222222222</v>
      </c>
      <c r="W20" s="519"/>
      <c r="X20" s="519">
        <v>0.57638888888888895</v>
      </c>
      <c r="Y20" s="519"/>
      <c r="Z20" s="519">
        <v>0.38541666666666669</v>
      </c>
      <c r="AA20" s="519"/>
      <c r="AB20" s="519">
        <v>0.54861111111111105</v>
      </c>
      <c r="AC20" s="519"/>
      <c r="AD20" s="519">
        <v>0.51041666666666663</v>
      </c>
      <c r="AE20" s="519"/>
      <c r="AF20" s="518">
        <v>0.75208333333333333</v>
      </c>
      <c r="AG20" s="518"/>
      <c r="AI20" s="112">
        <f>VLOOKUP(AJ20,id!$A:$C,3,0)</f>
        <v>350</v>
      </c>
      <c r="AJ20" s="112" t="str">
        <f t="shared" si="15"/>
        <v>LewandowskaMonika1978</v>
      </c>
      <c r="AK20" s="112" t="str">
        <f t="shared" si="16"/>
        <v>Lewandowska</v>
      </c>
      <c r="AL20" s="112" t="str">
        <f t="shared" si="17"/>
        <v>Monika</v>
      </c>
      <c r="AM20" s="112" t="str">
        <f t="shared" si="18"/>
        <v>Pędzące Żółwie</v>
      </c>
      <c r="AN20" s="112">
        <f t="shared" si="19"/>
        <v>1978</v>
      </c>
      <c r="AO20" s="112">
        <f t="shared" si="5"/>
        <v>18.530421599923191</v>
      </c>
      <c r="AP20" s="112"/>
      <c r="AQ20" s="112">
        <f t="shared" si="6"/>
        <v>1.0574201609856739</v>
      </c>
      <c r="AR20" s="112">
        <f t="shared" si="7"/>
        <v>0.6</v>
      </c>
      <c r="AS20" s="112">
        <f t="shared" si="8"/>
        <v>0.94444444444444442</v>
      </c>
      <c r="AT20" s="112">
        <f t="shared" si="9"/>
        <v>0.90288045144743423</v>
      </c>
    </row>
    <row r="21" spans="1:46">
      <c r="A21" s="534">
        <v>179</v>
      </c>
      <c r="B21" s="528"/>
      <c r="C21" s="528">
        <v>19</v>
      </c>
      <c r="D21" s="528">
        <v>3022</v>
      </c>
      <c r="E21" s="530" t="s">
        <v>5123</v>
      </c>
      <c r="F21" s="530" t="s">
        <v>5122</v>
      </c>
      <c r="G21" s="531" t="s">
        <v>0</v>
      </c>
      <c r="H21" s="528">
        <v>1972</v>
      </c>
      <c r="I21" s="530" t="s">
        <v>3429</v>
      </c>
      <c r="J21" s="530"/>
      <c r="K21" s="528">
        <v>16</v>
      </c>
      <c r="L21" s="528">
        <v>7</v>
      </c>
      <c r="M21" s="528">
        <v>16</v>
      </c>
      <c r="N21" s="529">
        <v>0.39717592592592593</v>
      </c>
      <c r="O21" s="528">
        <v>0</v>
      </c>
      <c r="P21" s="527"/>
      <c r="Q21" s="527"/>
      <c r="R21" s="527">
        <v>0.40138888888888885</v>
      </c>
      <c r="S21" s="527">
        <v>0.66527777777777775</v>
      </c>
      <c r="T21" s="527"/>
      <c r="U21" s="527">
        <v>0.53888888888888886</v>
      </c>
      <c r="V21" s="527"/>
      <c r="W21" s="527">
        <v>0.44791666666666669</v>
      </c>
      <c r="X21" s="527"/>
      <c r="Y21" s="527">
        <v>0.61388888888888882</v>
      </c>
      <c r="Z21" s="527"/>
      <c r="AA21" s="527">
        <v>0.58958333333333335</v>
      </c>
      <c r="AB21" s="527"/>
      <c r="AC21" s="527"/>
      <c r="AD21" s="527"/>
      <c r="AE21" s="527">
        <v>0.51041666666666663</v>
      </c>
      <c r="AF21" s="526">
        <v>0.75069444444444444</v>
      </c>
      <c r="AG21" s="526"/>
      <c r="AI21" s="112">
        <f>VLOOKUP(AJ21,id!$A:$C,3,0)</f>
        <v>351</v>
      </c>
      <c r="AJ21" s="112" t="str">
        <f t="shared" si="15"/>
        <v>Weiss-SzulcBarbara1972</v>
      </c>
      <c r="AK21" s="112" t="str">
        <f t="shared" si="16"/>
        <v>Weiss-Szulc</v>
      </c>
      <c r="AL21" s="112" t="str">
        <f t="shared" si="17"/>
        <v>Barbara</v>
      </c>
      <c r="AM21" s="112">
        <f t="shared" si="18"/>
        <v>0</v>
      </c>
      <c r="AN21" s="112">
        <f t="shared" si="19"/>
        <v>1972</v>
      </c>
      <c r="AO21" s="112">
        <f t="shared" si="5"/>
        <v>17.440396799927708</v>
      </c>
      <c r="AP21" s="112"/>
      <c r="AQ21" s="112">
        <f t="shared" si="6"/>
        <v>1.0028266697750319</v>
      </c>
      <c r="AR21" s="112">
        <f t="shared" si="7"/>
        <v>1.1666666666666667</v>
      </c>
      <c r="AS21" s="112">
        <f t="shared" si="8"/>
        <v>0.94117647058823528</v>
      </c>
      <c r="AT21" s="112">
        <f t="shared" si="9"/>
        <v>1.0313103064775451</v>
      </c>
    </row>
    <row r="22" spans="1:46">
      <c r="A22" s="534">
        <v>185</v>
      </c>
      <c r="B22" s="528"/>
      <c r="C22" s="528">
        <v>20</v>
      </c>
      <c r="D22" s="528">
        <v>3090</v>
      </c>
      <c r="E22" s="530" t="s">
        <v>3672</v>
      </c>
      <c r="F22" s="530" t="s">
        <v>3671</v>
      </c>
      <c r="G22" s="531" t="s">
        <v>0</v>
      </c>
      <c r="H22" s="528">
        <v>1980</v>
      </c>
      <c r="I22" s="530" t="s">
        <v>3673</v>
      </c>
      <c r="J22" s="530" t="s">
        <v>4299</v>
      </c>
      <c r="K22" s="528">
        <v>13</v>
      </c>
      <c r="L22" s="528">
        <v>11</v>
      </c>
      <c r="M22" s="528">
        <v>30</v>
      </c>
      <c r="N22" s="529">
        <v>0.42821759259259262</v>
      </c>
      <c r="O22" s="528">
        <v>17</v>
      </c>
      <c r="P22" s="527">
        <v>0.55208333333333337</v>
      </c>
      <c r="Q22" s="527">
        <v>0.71666666666666667</v>
      </c>
      <c r="R22" s="527"/>
      <c r="S22" s="527"/>
      <c r="T22" s="527">
        <v>0.50624999999999998</v>
      </c>
      <c r="U22" s="527">
        <v>0.65138888888888891</v>
      </c>
      <c r="V22" s="527">
        <v>0.38958333333333334</v>
      </c>
      <c r="W22" s="527"/>
      <c r="X22" s="527"/>
      <c r="Y22" s="527"/>
      <c r="Z22" s="527">
        <v>0.3743055555555555</v>
      </c>
      <c r="AA22" s="527">
        <v>0.6118055555555556</v>
      </c>
      <c r="AB22" s="527">
        <v>0.44930555555555557</v>
      </c>
      <c r="AC22" s="527">
        <v>0.75555555555555554</v>
      </c>
      <c r="AD22" s="527">
        <v>0.48333333333333334</v>
      </c>
      <c r="AE22" s="527">
        <v>0.68055555555555547</v>
      </c>
      <c r="AF22" s="526">
        <v>0.78194444444444444</v>
      </c>
      <c r="AG22" s="526"/>
      <c r="AI22" s="112">
        <f>VLOOKUP(AJ22,id!$A:$C,3,0)</f>
        <v>216</v>
      </c>
      <c r="AJ22" s="112" t="str">
        <f t="shared" si="15"/>
        <v>WorotyńskaKamilla1980</v>
      </c>
      <c r="AK22" s="112" t="str">
        <f t="shared" si="16"/>
        <v>Worotyńska</v>
      </c>
      <c r="AL22" s="112" t="str">
        <f t="shared" si="17"/>
        <v>Kamilla</v>
      </c>
      <c r="AM22" s="112" t="str">
        <f t="shared" si="18"/>
        <v>ArkaSasino</v>
      </c>
      <c r="AN22" s="112">
        <f t="shared" si="19"/>
        <v>1980</v>
      </c>
      <c r="AO22" s="112">
        <f t="shared" si="5"/>
        <v>14.170322399941263</v>
      </c>
      <c r="AP22" s="112"/>
      <c r="AQ22" s="112">
        <f t="shared" si="6"/>
        <v>0.92750959511324926</v>
      </c>
      <c r="AR22" s="112">
        <f t="shared" si="7"/>
        <v>1.5714285714285714</v>
      </c>
      <c r="AS22" s="112">
        <f t="shared" si="8"/>
        <v>0.8125</v>
      </c>
      <c r="AT22" s="112">
        <f t="shared" si="9"/>
        <v>1.0946087842231575</v>
      </c>
    </row>
    <row r="23" spans="1:46">
      <c r="A23" s="533">
        <v>186</v>
      </c>
      <c r="B23" s="520"/>
      <c r="C23" s="520">
        <v>21</v>
      </c>
      <c r="D23" s="520">
        <v>3136</v>
      </c>
      <c r="E23" s="522" t="s">
        <v>4303</v>
      </c>
      <c r="F23" s="522" t="s">
        <v>5119</v>
      </c>
      <c r="G23" s="523" t="s">
        <v>0</v>
      </c>
      <c r="H23" s="520">
        <v>1997</v>
      </c>
      <c r="I23" s="522" t="s">
        <v>3673</v>
      </c>
      <c r="J23" s="522"/>
      <c r="K23" s="520">
        <v>13</v>
      </c>
      <c r="L23" s="520">
        <v>11</v>
      </c>
      <c r="M23" s="520">
        <v>30</v>
      </c>
      <c r="N23" s="521">
        <v>0.42824074074074076</v>
      </c>
      <c r="O23" s="520">
        <v>17</v>
      </c>
      <c r="P23" s="519">
        <v>0.55208333333333337</v>
      </c>
      <c r="Q23" s="519">
        <v>0.71666666666666667</v>
      </c>
      <c r="R23" s="519"/>
      <c r="S23" s="519"/>
      <c r="T23" s="519">
        <v>0.50624999999999998</v>
      </c>
      <c r="U23" s="519">
        <v>0.65138888888888891</v>
      </c>
      <c r="V23" s="519">
        <v>0.38958333333333334</v>
      </c>
      <c r="W23" s="519"/>
      <c r="X23" s="519"/>
      <c r="Y23" s="519"/>
      <c r="Z23" s="519">
        <v>0.3743055555555555</v>
      </c>
      <c r="AA23" s="519">
        <v>0.61249999999999993</v>
      </c>
      <c r="AB23" s="519">
        <v>0.44930555555555557</v>
      </c>
      <c r="AC23" s="519">
        <v>0.75555555555555554</v>
      </c>
      <c r="AD23" s="519">
        <v>0.48402777777777778</v>
      </c>
      <c r="AE23" s="519">
        <v>0.68055555555555547</v>
      </c>
      <c r="AF23" s="518">
        <v>0.78194444444444444</v>
      </c>
      <c r="AG23" s="518"/>
      <c r="AI23" s="112">
        <f>VLOOKUP(AJ23,id!$A:$C,3,0)</f>
        <v>352</v>
      </c>
      <c r="AJ23" s="112" t="str">
        <f t="shared" si="15"/>
        <v>WypychMalwina1997</v>
      </c>
      <c r="AK23" s="112" t="str">
        <f t="shared" si="16"/>
        <v>Wypych</v>
      </c>
      <c r="AL23" s="112" t="str">
        <f t="shared" si="17"/>
        <v>Malwina</v>
      </c>
      <c r="AM23" s="112">
        <f t="shared" si="18"/>
        <v>0</v>
      </c>
      <c r="AN23" s="112">
        <f t="shared" si="19"/>
        <v>1997</v>
      </c>
      <c r="AO23" s="112">
        <f t="shared" si="5"/>
        <v>14.169556436568294</v>
      </c>
      <c r="AP23" s="112"/>
      <c r="AQ23" s="112">
        <f t="shared" si="6"/>
        <v>0.99994594594594599</v>
      </c>
      <c r="AR23" s="112">
        <f t="shared" si="7"/>
        <v>1</v>
      </c>
      <c r="AS23" s="112">
        <f t="shared" si="8"/>
        <v>1</v>
      </c>
      <c r="AT23" s="112">
        <f t="shared" si="9"/>
        <v>1</v>
      </c>
    </row>
  </sheetData>
  <mergeCells count="2">
    <mergeCell ref="A1:I1"/>
    <mergeCell ref="J1:AF1"/>
  </mergeCells>
  <pageMargins left="0.70866141732283472" right="0.70866141732283472" top="0.74803149606299213" bottom="0.74803149606299213" header="0.31496062992125984" footer="0.31496062992125984"/>
  <pageSetup paperSize="9" scale="35" fitToHeight="3" orientation="landscape" r:id="rId1"/>
  <headerFooter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82"/>
  <sheetViews>
    <sheetView workbookViewId="0">
      <selection sqref="A1:I1"/>
    </sheetView>
  </sheetViews>
  <sheetFormatPr defaultRowHeight="14.4"/>
  <cols>
    <col min="1" max="1" width="10.88671875" style="356" bestFit="1" customWidth="1"/>
    <col min="2" max="2" width="11.109375" style="356" bestFit="1" customWidth="1"/>
    <col min="3" max="3" width="10.88671875" style="356" bestFit="1" customWidth="1"/>
    <col min="4" max="4" width="7" style="356" customWidth="1"/>
    <col min="5" max="5" width="21.6640625" style="356" bestFit="1" customWidth="1"/>
    <col min="6" max="6" width="20.44140625" style="356" bestFit="1" customWidth="1"/>
    <col min="7" max="7" width="9.88671875" style="513" customWidth="1"/>
    <col min="8" max="8" width="9" style="356" customWidth="1"/>
    <col min="9" max="9" width="19.6640625" style="356" bestFit="1" customWidth="1"/>
    <col min="10" max="10" width="32.109375" style="356" bestFit="1" customWidth="1"/>
    <col min="11" max="32" width="8.88671875" style="356"/>
    <col min="33" max="33" width="11.109375" style="356" bestFit="1" customWidth="1"/>
    <col min="34" max="16384" width="8.88671875" style="356"/>
  </cols>
  <sheetData>
    <row r="1" spans="1:46" ht="46.8" thickBot="1">
      <c r="A1" s="598" t="s">
        <v>5100</v>
      </c>
      <c r="B1" s="599"/>
      <c r="C1" s="599"/>
      <c r="D1" s="599"/>
      <c r="E1" s="599"/>
      <c r="F1" s="599"/>
      <c r="G1" s="599"/>
      <c r="H1" s="599"/>
      <c r="I1" s="599"/>
      <c r="J1" s="600" t="s">
        <v>3598</v>
      </c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541"/>
    </row>
    <row r="2" spans="1:46">
      <c r="A2" s="540" t="s">
        <v>3538</v>
      </c>
      <c r="B2" s="536" t="s">
        <v>3599</v>
      </c>
      <c r="C2" s="536" t="s">
        <v>3540</v>
      </c>
      <c r="D2" s="539" t="s">
        <v>3541</v>
      </c>
      <c r="E2" s="537" t="s">
        <v>161</v>
      </c>
      <c r="F2" s="537" t="s">
        <v>160</v>
      </c>
      <c r="G2" s="538" t="s">
        <v>813</v>
      </c>
      <c r="H2" s="536" t="s">
        <v>3542</v>
      </c>
      <c r="I2" s="537" t="s">
        <v>3543</v>
      </c>
      <c r="J2" s="537" t="s">
        <v>3502</v>
      </c>
      <c r="K2" s="536" t="s">
        <v>3447</v>
      </c>
      <c r="L2" s="536" t="s">
        <v>3505</v>
      </c>
      <c r="M2" s="536" t="s">
        <v>30</v>
      </c>
      <c r="N2" s="536" t="s">
        <v>3504</v>
      </c>
      <c r="O2" s="536" t="s">
        <v>3544</v>
      </c>
      <c r="P2" s="536" t="s">
        <v>3401</v>
      </c>
      <c r="Q2" s="536" t="s">
        <v>3400</v>
      </c>
      <c r="R2" s="536" t="s">
        <v>3399</v>
      </c>
      <c r="S2" s="536" t="s">
        <v>3398</v>
      </c>
      <c r="T2" s="536" t="s">
        <v>3397</v>
      </c>
      <c r="U2" s="536" t="s">
        <v>3396</v>
      </c>
      <c r="V2" s="536" t="s">
        <v>3395</v>
      </c>
      <c r="W2" s="536" t="s">
        <v>3394</v>
      </c>
      <c r="X2" s="536" t="s">
        <v>3393</v>
      </c>
      <c r="Y2" s="536" t="s">
        <v>3392</v>
      </c>
      <c r="Z2" s="536" t="s">
        <v>3391</v>
      </c>
      <c r="AA2" s="536" t="s">
        <v>3390</v>
      </c>
      <c r="AB2" s="536" t="s">
        <v>3389</v>
      </c>
      <c r="AC2" s="536" t="s">
        <v>3388</v>
      </c>
      <c r="AD2" s="536" t="s">
        <v>3387</v>
      </c>
      <c r="AE2" s="536" t="s">
        <v>3386</v>
      </c>
      <c r="AF2" s="535" t="s">
        <v>3376</v>
      </c>
      <c r="AG2" s="535" t="s">
        <v>4437</v>
      </c>
      <c r="AI2" s="112" t="s">
        <v>71</v>
      </c>
      <c r="AJ2" s="112" t="s">
        <v>72</v>
      </c>
      <c r="AK2" s="112" t="s">
        <v>99</v>
      </c>
      <c r="AL2" s="112" t="s">
        <v>100</v>
      </c>
      <c r="AM2" s="112" t="s">
        <v>75</v>
      </c>
      <c r="AN2" s="112" t="s">
        <v>73</v>
      </c>
      <c r="AO2" s="112" t="s">
        <v>42</v>
      </c>
      <c r="AP2" s="112"/>
      <c r="AQ2" s="112" t="s">
        <v>39</v>
      </c>
      <c r="AR2" s="112" t="s">
        <v>40</v>
      </c>
      <c r="AS2" s="112" t="s">
        <v>31</v>
      </c>
      <c r="AT2" s="112" t="s">
        <v>41</v>
      </c>
    </row>
    <row r="3" spans="1:46">
      <c r="A3" s="534">
        <v>1</v>
      </c>
      <c r="B3" s="528">
        <v>1</v>
      </c>
      <c r="C3" s="528"/>
      <c r="D3" s="528">
        <v>3214</v>
      </c>
      <c r="E3" s="530" t="s">
        <v>602</v>
      </c>
      <c r="F3" s="530" t="s">
        <v>657</v>
      </c>
      <c r="G3" s="531" t="s">
        <v>32</v>
      </c>
      <c r="H3" s="528">
        <v>1972</v>
      </c>
      <c r="I3" s="530" t="s">
        <v>3425</v>
      </c>
      <c r="J3" s="530" t="s">
        <v>3600</v>
      </c>
      <c r="K3" s="528">
        <v>40</v>
      </c>
      <c r="L3" s="528">
        <v>16</v>
      </c>
      <c r="M3" s="528">
        <v>40</v>
      </c>
      <c r="N3" s="529">
        <v>0.3152430555555556</v>
      </c>
      <c r="O3" s="528">
        <v>0</v>
      </c>
      <c r="P3" s="527">
        <v>0.47013888888888888</v>
      </c>
      <c r="Q3" s="527">
        <v>0.62569444444444444</v>
      </c>
      <c r="R3" s="527">
        <v>0.65902777777777777</v>
      </c>
      <c r="S3" s="527">
        <v>0.48749999999999999</v>
      </c>
      <c r="T3" s="527">
        <v>0.45069444444444445</v>
      </c>
      <c r="U3" s="527">
        <v>0.54583333333333328</v>
      </c>
      <c r="V3" s="527">
        <v>0.38055555555555554</v>
      </c>
      <c r="W3" s="527">
        <v>0.58819444444444446</v>
      </c>
      <c r="X3" s="527">
        <v>0.43888888888888888</v>
      </c>
      <c r="Y3" s="527">
        <v>0.50902777777777775</v>
      </c>
      <c r="Z3" s="527">
        <v>0.36944444444444446</v>
      </c>
      <c r="AA3" s="527">
        <v>0.52222222222222225</v>
      </c>
      <c r="AB3" s="527">
        <v>0.42777777777777781</v>
      </c>
      <c r="AC3" s="527">
        <v>0.63888888888888895</v>
      </c>
      <c r="AD3" s="527">
        <v>0.41041666666666665</v>
      </c>
      <c r="AE3" s="527">
        <v>0.56666666666666665</v>
      </c>
      <c r="AF3" s="526">
        <v>0.66875000000000007</v>
      </c>
      <c r="AG3" s="526"/>
      <c r="AI3" s="112">
        <f>VLOOKUP(AJ3,id!$A:$C,3,0)</f>
        <v>353</v>
      </c>
      <c r="AJ3" s="112" t="str">
        <f t="shared" ref="AJ3:AJ59" si="0">AK3&amp;AL3&amp;AN3</f>
        <v>NowakRemik1972</v>
      </c>
      <c r="AK3" s="112" t="str">
        <f t="shared" ref="AK3:AL5" si="1">PROPER(E3)</f>
        <v>Nowak</v>
      </c>
      <c r="AL3" s="112" t="str">
        <f t="shared" si="1"/>
        <v>Remik</v>
      </c>
      <c r="AM3" s="112" t="str">
        <f>J3</f>
        <v>KS Hades Poznań</v>
      </c>
      <c r="AN3" s="112">
        <f>H3</f>
        <v>1972</v>
      </c>
      <c r="AO3" s="112">
        <v>45</v>
      </c>
      <c r="AP3" s="112"/>
      <c r="AQ3" s="112"/>
      <c r="AR3" s="112"/>
      <c r="AS3" s="112"/>
      <c r="AT3" s="112"/>
    </row>
    <row r="4" spans="1:46">
      <c r="A4" s="533">
        <v>2</v>
      </c>
      <c r="B4" s="520">
        <v>2</v>
      </c>
      <c r="C4" s="520"/>
      <c r="D4" s="520">
        <v>3097</v>
      </c>
      <c r="E4" s="522" t="s">
        <v>835</v>
      </c>
      <c r="F4" s="522" t="s">
        <v>49</v>
      </c>
      <c r="G4" s="523" t="s">
        <v>32</v>
      </c>
      <c r="H4" s="520">
        <v>1970</v>
      </c>
      <c r="I4" s="522" t="s">
        <v>3425</v>
      </c>
      <c r="J4" s="522" t="s">
        <v>1179</v>
      </c>
      <c r="K4" s="520">
        <v>40</v>
      </c>
      <c r="L4" s="520">
        <v>16</v>
      </c>
      <c r="M4" s="520">
        <v>40</v>
      </c>
      <c r="N4" s="521">
        <v>0.31528935185185186</v>
      </c>
      <c r="O4" s="520">
        <v>0</v>
      </c>
      <c r="P4" s="519">
        <v>0.47083333333333338</v>
      </c>
      <c r="Q4" s="519">
        <v>0.62569444444444444</v>
      </c>
      <c r="R4" s="519">
        <v>0.65902777777777777</v>
      </c>
      <c r="S4" s="519">
        <v>0.48749999999999999</v>
      </c>
      <c r="T4" s="519">
        <v>0.45069444444444445</v>
      </c>
      <c r="U4" s="519">
        <v>0.54583333333333328</v>
      </c>
      <c r="V4" s="519">
        <v>0.38055555555555554</v>
      </c>
      <c r="W4" s="519">
        <v>0.58819444444444446</v>
      </c>
      <c r="X4" s="519">
        <v>0.43888888888888888</v>
      </c>
      <c r="Y4" s="519">
        <v>0.50902777777777775</v>
      </c>
      <c r="Z4" s="519">
        <v>0.36944444444444446</v>
      </c>
      <c r="AA4" s="519">
        <v>0.52361111111111114</v>
      </c>
      <c r="AB4" s="519">
        <v>0.42777777777777781</v>
      </c>
      <c r="AC4" s="519">
        <v>0.63888888888888895</v>
      </c>
      <c r="AD4" s="519">
        <v>0.41041666666666665</v>
      </c>
      <c r="AE4" s="519">
        <v>0.56666666666666665</v>
      </c>
      <c r="AF4" s="518">
        <v>0.6694444444444444</v>
      </c>
      <c r="AG4" s="518"/>
      <c r="AI4" s="112">
        <f>VLOOKUP(AJ4,id!$A:$C,3,0)</f>
        <v>354</v>
      </c>
      <c r="AJ4" s="112" t="str">
        <f t="shared" si="0"/>
        <v>HalamusRobert1970</v>
      </c>
      <c r="AK4" s="112" t="str">
        <f t="shared" si="1"/>
        <v>Halamus</v>
      </c>
      <c r="AL4" s="112" t="str">
        <f t="shared" si="1"/>
        <v>Robert</v>
      </c>
      <c r="AM4" s="112" t="str">
        <f>J4</f>
        <v>31 BLT</v>
      </c>
      <c r="AN4" s="112">
        <f>H4</f>
        <v>1970</v>
      </c>
      <c r="AO4" s="112">
        <f t="shared" ref="AO4:AO40" si="2">AO3*IF(AS4&lt;1,AS4,IF(AT4&lt;1,AT4,IF(AR4&lt;1,AR4,IF(AQ4&lt;1,AQ4,1))))</f>
        <v>44.993392313057527</v>
      </c>
      <c r="AP4" s="112"/>
      <c r="AQ4" s="112">
        <f>N3/N4</f>
        <v>0.99985316251238954</v>
      </c>
      <c r="AR4" s="112">
        <f>L4/L3</f>
        <v>1</v>
      </c>
      <c r="AS4" s="112">
        <f>K4/K3</f>
        <v>1</v>
      </c>
      <c r="AT4" s="112">
        <f>AR4^0.2</f>
        <v>1</v>
      </c>
    </row>
    <row r="5" spans="1:46">
      <c r="A5" s="534">
        <v>3</v>
      </c>
      <c r="B5" s="528">
        <v>3</v>
      </c>
      <c r="C5" s="528"/>
      <c r="D5" s="528">
        <v>3114</v>
      </c>
      <c r="E5" s="530" t="s">
        <v>460</v>
      </c>
      <c r="F5" s="530" t="s">
        <v>139</v>
      </c>
      <c r="G5" s="531" t="s">
        <v>32</v>
      </c>
      <c r="H5" s="528">
        <v>1980</v>
      </c>
      <c r="I5" s="530" t="s">
        <v>3601</v>
      </c>
      <c r="J5" s="530" t="s">
        <v>1723</v>
      </c>
      <c r="K5" s="528">
        <v>40</v>
      </c>
      <c r="L5" s="528">
        <v>16</v>
      </c>
      <c r="M5" s="528">
        <v>40</v>
      </c>
      <c r="N5" s="529">
        <v>0.33042824074074073</v>
      </c>
      <c r="O5" s="528">
        <v>0</v>
      </c>
      <c r="P5" s="527">
        <v>0.4826388888888889</v>
      </c>
      <c r="Q5" s="527">
        <v>0.64374999999999993</v>
      </c>
      <c r="R5" s="527">
        <v>0.67569444444444438</v>
      </c>
      <c r="S5" s="527">
        <v>0.49583333333333335</v>
      </c>
      <c r="T5" s="527">
        <v>0.45416666666666666</v>
      </c>
      <c r="U5" s="527">
        <v>0.55277777777777781</v>
      </c>
      <c r="V5" s="527">
        <v>0.38125000000000003</v>
      </c>
      <c r="W5" s="527">
        <v>0.60416666666666663</v>
      </c>
      <c r="X5" s="527">
        <v>0.44305555555555554</v>
      </c>
      <c r="Y5" s="527">
        <v>0.5180555555555556</v>
      </c>
      <c r="Z5" s="527">
        <v>0.37013888888888885</v>
      </c>
      <c r="AA5" s="527">
        <v>0.52847222222222223</v>
      </c>
      <c r="AB5" s="527">
        <v>0.43194444444444446</v>
      </c>
      <c r="AC5" s="527">
        <v>0.65833333333333333</v>
      </c>
      <c r="AD5" s="527">
        <v>0.41388888888888892</v>
      </c>
      <c r="AE5" s="527">
        <v>0.58402777777777781</v>
      </c>
      <c r="AF5" s="526">
        <v>0.68402777777777779</v>
      </c>
      <c r="AG5" s="526"/>
      <c r="AI5" s="112">
        <f>VLOOKUP(AJ5,id!$A:$C,3,0)</f>
        <v>55</v>
      </c>
      <c r="AJ5" s="112" t="str">
        <f t="shared" si="0"/>
        <v>BlockDaniel1980</v>
      </c>
      <c r="AK5" s="112" t="str">
        <f t="shared" si="1"/>
        <v>Block</v>
      </c>
      <c r="AL5" s="112" t="str">
        <f t="shared" si="1"/>
        <v>Daniel</v>
      </c>
      <c r="AM5" s="112" t="str">
        <f>J5</f>
        <v>flypics.pl</v>
      </c>
      <c r="AN5" s="112">
        <f>H5</f>
        <v>1980</v>
      </c>
      <c r="AO5" s="112">
        <f t="shared" si="2"/>
        <v>42.931976601632286</v>
      </c>
      <c r="AP5" s="112"/>
      <c r="AQ5" s="112">
        <f>N4/N5</f>
        <v>0.95418403446705669</v>
      </c>
      <c r="AR5" s="112">
        <f>L5/L4</f>
        <v>1</v>
      </c>
      <c r="AS5" s="112">
        <f>K5/K4</f>
        <v>1</v>
      </c>
      <c r="AT5" s="112">
        <f t="shared" ref="AT5:AT40" si="3">AR5^0.2</f>
        <v>1</v>
      </c>
    </row>
    <row r="6" spans="1:46">
      <c r="A6" s="533">
        <v>4</v>
      </c>
      <c r="B6" s="520">
        <v>4</v>
      </c>
      <c r="C6" s="520"/>
      <c r="D6" s="520">
        <v>3042</v>
      </c>
      <c r="E6" s="522" t="s">
        <v>653</v>
      </c>
      <c r="F6" s="522" t="s">
        <v>22</v>
      </c>
      <c r="G6" s="523" t="s">
        <v>32</v>
      </c>
      <c r="H6" s="520">
        <v>1977</v>
      </c>
      <c r="I6" s="522" t="s">
        <v>3462</v>
      </c>
      <c r="J6" s="522" t="s">
        <v>1723</v>
      </c>
      <c r="K6" s="520">
        <v>40</v>
      </c>
      <c r="L6" s="520">
        <v>16</v>
      </c>
      <c r="M6" s="520">
        <v>40</v>
      </c>
      <c r="N6" s="521">
        <v>0.33049768518518519</v>
      </c>
      <c r="O6" s="520">
        <v>0</v>
      </c>
      <c r="P6" s="519">
        <v>0.4826388888888889</v>
      </c>
      <c r="Q6" s="519">
        <v>0.64374999999999993</v>
      </c>
      <c r="R6" s="519">
        <v>0.67569444444444438</v>
      </c>
      <c r="S6" s="519">
        <v>0.49583333333333335</v>
      </c>
      <c r="T6" s="519">
        <v>0.45416666666666666</v>
      </c>
      <c r="U6" s="519">
        <v>0.5541666666666667</v>
      </c>
      <c r="V6" s="519">
        <v>0.38125000000000003</v>
      </c>
      <c r="W6" s="519">
        <v>0.60416666666666663</v>
      </c>
      <c r="X6" s="519">
        <v>0.44305555555555554</v>
      </c>
      <c r="Y6" s="519">
        <v>0.5180555555555556</v>
      </c>
      <c r="Z6" s="519">
        <v>0.37013888888888885</v>
      </c>
      <c r="AA6" s="519">
        <v>0.52847222222222223</v>
      </c>
      <c r="AB6" s="519">
        <v>0.43194444444444446</v>
      </c>
      <c r="AC6" s="519">
        <v>0.65833333333333333</v>
      </c>
      <c r="AD6" s="519">
        <v>0.41388888888888892</v>
      </c>
      <c r="AE6" s="519">
        <v>0.58333333333333337</v>
      </c>
      <c r="AF6" s="518">
        <v>0.68402777777777779</v>
      </c>
      <c r="AG6" s="518"/>
      <c r="AI6" s="112">
        <f>VLOOKUP(AJ6,id!$A:$C,3,0)</f>
        <v>106</v>
      </c>
      <c r="AJ6" s="112" t="str">
        <f t="shared" si="0"/>
        <v>DeptułaKrzysztof1977</v>
      </c>
      <c r="AK6" s="112" t="str">
        <f t="shared" ref="AK6:AL62" si="4">PROPER(E6)</f>
        <v>Deptuła</v>
      </c>
      <c r="AL6" s="112" t="str">
        <f t="shared" si="4"/>
        <v>Krzysztof</v>
      </c>
      <c r="AM6" s="112" t="str">
        <f t="shared" ref="AM6:AM62" si="5">J6</f>
        <v>flypics.pl</v>
      </c>
      <c r="AN6" s="112">
        <f t="shared" ref="AN6:AN62" si="6">H6</f>
        <v>1977</v>
      </c>
      <c r="AO6" s="112">
        <f t="shared" si="2"/>
        <v>42.922955699527229</v>
      </c>
      <c r="AP6" s="112"/>
      <c r="AQ6" s="112">
        <f t="shared" ref="AQ6:AQ40" si="7">N5/N6</f>
        <v>0.99978987918052875</v>
      </c>
      <c r="AR6" s="112">
        <f t="shared" ref="AR6:AR40" si="8">L6/L5</f>
        <v>1</v>
      </c>
      <c r="AS6" s="112">
        <f t="shared" ref="AS6:AS40" si="9">K6/K5</f>
        <v>1</v>
      </c>
      <c r="AT6" s="112">
        <f t="shared" si="3"/>
        <v>1</v>
      </c>
    </row>
    <row r="7" spans="1:46">
      <c r="A7" s="534">
        <v>5</v>
      </c>
      <c r="B7" s="528">
        <v>5</v>
      </c>
      <c r="C7" s="528"/>
      <c r="D7" s="528">
        <v>3217</v>
      </c>
      <c r="E7" s="530" t="s">
        <v>393</v>
      </c>
      <c r="F7" s="530" t="s">
        <v>49</v>
      </c>
      <c r="G7" s="531" t="s">
        <v>32</v>
      </c>
      <c r="H7" s="528">
        <v>1974</v>
      </c>
      <c r="I7" s="530" t="s">
        <v>3550</v>
      </c>
      <c r="J7" s="530" t="s">
        <v>343</v>
      </c>
      <c r="K7" s="528">
        <v>40</v>
      </c>
      <c r="L7" s="528">
        <v>16</v>
      </c>
      <c r="M7" s="528">
        <v>40</v>
      </c>
      <c r="N7" s="529">
        <v>0.33269675925925929</v>
      </c>
      <c r="O7" s="528">
        <v>0</v>
      </c>
      <c r="P7" s="527">
        <v>0.48958333333333331</v>
      </c>
      <c r="Q7" s="527">
        <v>0.63888888888888895</v>
      </c>
      <c r="R7" s="527">
        <v>0.67569444444444438</v>
      </c>
      <c r="S7" s="527">
        <v>0.50486111111111109</v>
      </c>
      <c r="T7" s="527">
        <v>0.43611111111111112</v>
      </c>
      <c r="U7" s="527">
        <v>0.56666666666666665</v>
      </c>
      <c r="V7" s="527">
        <v>0.38055555555555554</v>
      </c>
      <c r="W7" s="527">
        <v>0.61527777777777781</v>
      </c>
      <c r="X7" s="527">
        <v>0.42222222222222222</v>
      </c>
      <c r="Y7" s="527">
        <v>0.53194444444444444</v>
      </c>
      <c r="Z7" s="527">
        <v>0.37013888888888885</v>
      </c>
      <c r="AA7" s="527">
        <v>0.5444444444444444</v>
      </c>
      <c r="AB7" s="527">
        <v>0.41041666666666665</v>
      </c>
      <c r="AC7" s="527">
        <v>0.65833333333333333</v>
      </c>
      <c r="AD7" s="527">
        <v>0.4597222222222222</v>
      </c>
      <c r="AE7" s="527">
        <v>0.59305555555555556</v>
      </c>
      <c r="AF7" s="526">
        <v>0.68680555555555556</v>
      </c>
      <c r="AG7" s="526"/>
      <c r="AI7" s="112">
        <f>VLOOKUP(AJ7,id!$A:$C,3,0)</f>
        <v>54</v>
      </c>
      <c r="AJ7" s="112" t="str">
        <f t="shared" si="0"/>
        <v>PotockiRobert1974</v>
      </c>
      <c r="AK7" s="112" t="str">
        <f t="shared" si="4"/>
        <v>Potocki</v>
      </c>
      <c r="AL7" s="112" t="str">
        <f t="shared" si="4"/>
        <v>Robert</v>
      </c>
      <c r="AM7" s="112" t="str">
        <f t="shared" si="5"/>
        <v>Grey Wolf</v>
      </c>
      <c r="AN7" s="112">
        <f t="shared" si="6"/>
        <v>1974</v>
      </c>
      <c r="AO7" s="112">
        <f t="shared" si="2"/>
        <v>42.639241607236038</v>
      </c>
      <c r="AP7" s="112"/>
      <c r="AQ7" s="112">
        <f t="shared" si="7"/>
        <v>0.99339015480953197</v>
      </c>
      <c r="AR7" s="112">
        <f t="shared" si="8"/>
        <v>1</v>
      </c>
      <c r="AS7" s="112">
        <f t="shared" si="9"/>
        <v>1</v>
      </c>
      <c r="AT7" s="112">
        <f t="shared" si="3"/>
        <v>1</v>
      </c>
    </row>
    <row r="8" spans="1:46">
      <c r="A8" s="533">
        <v>6</v>
      </c>
      <c r="B8" s="520">
        <v>6</v>
      </c>
      <c r="C8" s="520"/>
      <c r="D8" s="520">
        <v>3088</v>
      </c>
      <c r="E8" s="522" t="s">
        <v>638</v>
      </c>
      <c r="F8" s="522" t="s">
        <v>21</v>
      </c>
      <c r="G8" s="523" t="s">
        <v>32</v>
      </c>
      <c r="H8" s="520">
        <v>1968</v>
      </c>
      <c r="I8" s="522" t="s">
        <v>3606</v>
      </c>
      <c r="J8" s="522" t="s">
        <v>637</v>
      </c>
      <c r="K8" s="520">
        <v>40</v>
      </c>
      <c r="L8" s="520">
        <v>16</v>
      </c>
      <c r="M8" s="520">
        <v>40</v>
      </c>
      <c r="N8" s="521">
        <v>0.35456018518518517</v>
      </c>
      <c r="O8" s="520">
        <v>0</v>
      </c>
      <c r="P8" s="519">
        <v>0.48888888888888887</v>
      </c>
      <c r="Q8" s="519">
        <v>0.65416666666666667</v>
      </c>
      <c r="R8" s="519">
        <v>0.69444444444444453</v>
      </c>
      <c r="S8" s="519">
        <v>0.50486111111111109</v>
      </c>
      <c r="T8" s="519">
        <v>0.46736111111111112</v>
      </c>
      <c r="U8" s="519">
        <v>0.5708333333333333</v>
      </c>
      <c r="V8" s="519">
        <v>0.38055555555555554</v>
      </c>
      <c r="W8" s="519">
        <v>0.62916666666666665</v>
      </c>
      <c r="X8" s="519">
        <v>0.45347222222222222</v>
      </c>
      <c r="Y8" s="519">
        <v>0.53194444444444444</v>
      </c>
      <c r="Z8" s="519">
        <v>0.36874999999999997</v>
      </c>
      <c r="AA8" s="519">
        <v>0.54652777777777783</v>
      </c>
      <c r="AB8" s="519">
        <v>0.44027777777777777</v>
      </c>
      <c r="AC8" s="519">
        <v>0.6743055555555556</v>
      </c>
      <c r="AD8" s="519">
        <v>0.41597222222222219</v>
      </c>
      <c r="AE8" s="519">
        <v>0.59930555555555554</v>
      </c>
      <c r="AF8" s="518">
        <v>0.70833333333333337</v>
      </c>
      <c r="AG8" s="518"/>
      <c r="AI8" s="112">
        <f>VLOOKUP(AJ8,id!$A:$C,3,0)</f>
        <v>76</v>
      </c>
      <c r="AJ8" s="112" t="str">
        <f t="shared" si="0"/>
        <v>PolaszJacek1968</v>
      </c>
      <c r="AK8" s="112" t="str">
        <f t="shared" si="4"/>
        <v>Polasz</v>
      </c>
      <c r="AL8" s="112" t="str">
        <f t="shared" si="4"/>
        <v>Jacek</v>
      </c>
      <c r="AM8" s="112" t="str">
        <f t="shared" si="5"/>
        <v>Wykrojniki TSA</v>
      </c>
      <c r="AN8" s="112">
        <f t="shared" si="6"/>
        <v>1968</v>
      </c>
      <c r="AO8" s="112">
        <f t="shared" si="2"/>
        <v>40.009956257752826</v>
      </c>
      <c r="AP8" s="112"/>
      <c r="AQ8" s="112">
        <f t="shared" si="7"/>
        <v>0.93833648886857757</v>
      </c>
      <c r="AR8" s="112">
        <f t="shared" si="8"/>
        <v>1</v>
      </c>
      <c r="AS8" s="112">
        <f t="shared" si="9"/>
        <v>1</v>
      </c>
      <c r="AT8" s="112">
        <f t="shared" si="3"/>
        <v>1</v>
      </c>
    </row>
    <row r="9" spans="1:46">
      <c r="A9" s="534">
        <v>7</v>
      </c>
      <c r="B9" s="528">
        <v>7</v>
      </c>
      <c r="C9" s="528"/>
      <c r="D9" s="528">
        <v>3006</v>
      </c>
      <c r="E9" s="530" t="s">
        <v>639</v>
      </c>
      <c r="F9" s="530" t="s">
        <v>21</v>
      </c>
      <c r="G9" s="531" t="s">
        <v>32</v>
      </c>
      <c r="H9" s="528">
        <v>1979</v>
      </c>
      <c r="I9" s="530" t="s">
        <v>253</v>
      </c>
      <c r="J9" s="530"/>
      <c r="K9" s="528">
        <v>40</v>
      </c>
      <c r="L9" s="528">
        <v>16</v>
      </c>
      <c r="M9" s="528">
        <v>40</v>
      </c>
      <c r="N9" s="529">
        <v>0.37078703703703703</v>
      </c>
      <c r="O9" s="528">
        <v>0</v>
      </c>
      <c r="P9" s="527">
        <v>0.50208333333333333</v>
      </c>
      <c r="Q9" s="527">
        <v>0.67013888888888884</v>
      </c>
      <c r="R9" s="527">
        <v>0.71180555555555547</v>
      </c>
      <c r="S9" s="527">
        <v>0.52013888888888882</v>
      </c>
      <c r="T9" s="527">
        <v>0.47986111111111113</v>
      </c>
      <c r="U9" s="527">
        <v>0.58888888888888891</v>
      </c>
      <c r="V9" s="527">
        <v>0.38263888888888892</v>
      </c>
      <c r="W9" s="527">
        <v>0.63124999999999998</v>
      </c>
      <c r="X9" s="527">
        <v>0.45833333333333331</v>
      </c>
      <c r="Y9" s="527">
        <v>0.54999999999999993</v>
      </c>
      <c r="Z9" s="527">
        <v>0.37013888888888885</v>
      </c>
      <c r="AA9" s="527">
        <v>0.56458333333333333</v>
      </c>
      <c r="AB9" s="527">
        <v>0.44027777777777777</v>
      </c>
      <c r="AC9" s="527">
        <v>0.68611111111111101</v>
      </c>
      <c r="AD9" s="527">
        <v>0.41388888888888892</v>
      </c>
      <c r="AE9" s="527">
        <v>0.60972222222222217</v>
      </c>
      <c r="AF9" s="526">
        <v>0.72430555555555554</v>
      </c>
      <c r="AG9" s="526"/>
      <c r="AI9" s="112">
        <f>VLOOKUP(AJ9,id!$A:$C,3,0)</f>
        <v>355</v>
      </c>
      <c r="AJ9" s="112" t="str">
        <f t="shared" si="0"/>
        <v>DrabikJacek1979</v>
      </c>
      <c r="AK9" s="112" t="str">
        <f t="shared" si="4"/>
        <v>Drabik</v>
      </c>
      <c r="AL9" s="112" t="str">
        <f t="shared" si="4"/>
        <v>Jacek</v>
      </c>
      <c r="AM9" s="112">
        <f t="shared" si="5"/>
        <v>0</v>
      </c>
      <c r="AN9" s="112">
        <f t="shared" si="6"/>
        <v>1979</v>
      </c>
      <c r="AO9" s="112">
        <f t="shared" si="2"/>
        <v>38.258989886377826</v>
      </c>
      <c r="AP9" s="112"/>
      <c r="AQ9" s="112">
        <f t="shared" si="7"/>
        <v>0.95623673367461604</v>
      </c>
      <c r="AR9" s="112">
        <f t="shared" si="8"/>
        <v>1</v>
      </c>
      <c r="AS9" s="112">
        <f t="shared" si="9"/>
        <v>1</v>
      </c>
      <c r="AT9" s="112">
        <f t="shared" si="3"/>
        <v>1</v>
      </c>
    </row>
    <row r="10" spans="1:46">
      <c r="A10" s="533">
        <v>8</v>
      </c>
      <c r="B10" s="520">
        <v>8</v>
      </c>
      <c r="C10" s="520"/>
      <c r="D10" s="520">
        <v>3120</v>
      </c>
      <c r="E10" s="522" t="s">
        <v>4427</v>
      </c>
      <c r="F10" s="522" t="s">
        <v>17</v>
      </c>
      <c r="G10" s="523" t="s">
        <v>32</v>
      </c>
      <c r="H10" s="520">
        <v>1988</v>
      </c>
      <c r="I10" s="522" t="s">
        <v>627</v>
      </c>
      <c r="J10" s="522" t="s">
        <v>4426</v>
      </c>
      <c r="K10" s="520">
        <v>40</v>
      </c>
      <c r="L10" s="520">
        <v>16</v>
      </c>
      <c r="M10" s="520">
        <v>40</v>
      </c>
      <c r="N10" s="521">
        <v>0.37584490740740745</v>
      </c>
      <c r="O10" s="520">
        <v>0</v>
      </c>
      <c r="P10" s="519">
        <v>0.49722222222222223</v>
      </c>
      <c r="Q10" s="519">
        <v>0.67499999999999993</v>
      </c>
      <c r="R10" s="519">
        <v>0.71805555555555556</v>
      </c>
      <c r="S10" s="519">
        <v>0.51250000000000007</v>
      </c>
      <c r="T10" s="519">
        <v>0.47152777777777777</v>
      </c>
      <c r="U10" s="519">
        <v>0.58888888888888891</v>
      </c>
      <c r="V10" s="519">
        <v>0.38958333333333334</v>
      </c>
      <c r="W10" s="519">
        <v>0.63680555555555551</v>
      </c>
      <c r="X10" s="519">
        <v>0.41666666666666669</v>
      </c>
      <c r="Y10" s="519">
        <v>0.53263888888888888</v>
      </c>
      <c r="Z10" s="519">
        <v>0.3743055555555555</v>
      </c>
      <c r="AA10" s="519">
        <v>0.54583333333333328</v>
      </c>
      <c r="AB10" s="519">
        <v>0.43194444444444446</v>
      </c>
      <c r="AC10" s="519">
        <v>0.69305555555555554</v>
      </c>
      <c r="AD10" s="519">
        <v>0.45277777777777778</v>
      </c>
      <c r="AE10" s="519">
        <v>0.61527777777777781</v>
      </c>
      <c r="AF10" s="518">
        <v>0.72986111111111107</v>
      </c>
      <c r="AG10" s="518"/>
      <c r="AI10" s="112">
        <f>VLOOKUP(AJ10,id!$A:$C,3,0)</f>
        <v>356</v>
      </c>
      <c r="AJ10" s="112" t="str">
        <f t="shared" si="0"/>
        <v>BurchardMarcin1988</v>
      </c>
      <c r="AK10" s="112" t="str">
        <f t="shared" si="4"/>
        <v>Burchard</v>
      </c>
      <c r="AL10" s="112" t="str">
        <f t="shared" si="4"/>
        <v>Marcin</v>
      </c>
      <c r="AM10" s="112" t="str">
        <f t="shared" si="5"/>
        <v>KALISKA</v>
      </c>
      <c r="AN10" s="112">
        <f t="shared" si="6"/>
        <v>1988</v>
      </c>
      <c r="AO10" s="112">
        <f t="shared" si="2"/>
        <v>37.744125889200255</v>
      </c>
      <c r="AP10" s="112"/>
      <c r="AQ10" s="112">
        <f t="shared" si="7"/>
        <v>0.9865426662150093</v>
      </c>
      <c r="AR10" s="112">
        <f t="shared" si="8"/>
        <v>1</v>
      </c>
      <c r="AS10" s="112">
        <f t="shared" si="9"/>
        <v>1</v>
      </c>
      <c r="AT10" s="112">
        <f t="shared" si="3"/>
        <v>1</v>
      </c>
    </row>
    <row r="11" spans="1:46">
      <c r="A11" s="534">
        <v>9</v>
      </c>
      <c r="B11" s="528">
        <v>9</v>
      </c>
      <c r="C11" s="528"/>
      <c r="D11" s="528">
        <v>3127</v>
      </c>
      <c r="E11" s="530" t="s">
        <v>447</v>
      </c>
      <c r="F11" s="530" t="s">
        <v>421</v>
      </c>
      <c r="G11" s="531" t="s">
        <v>32</v>
      </c>
      <c r="H11" s="528">
        <v>1980</v>
      </c>
      <c r="I11" s="530" t="s">
        <v>3462</v>
      </c>
      <c r="J11" s="530"/>
      <c r="K11" s="528">
        <v>40</v>
      </c>
      <c r="L11" s="528">
        <v>16</v>
      </c>
      <c r="M11" s="528">
        <v>40</v>
      </c>
      <c r="N11" s="529">
        <v>0.37982638888888887</v>
      </c>
      <c r="O11" s="528">
        <v>0</v>
      </c>
      <c r="P11" s="527">
        <v>0.49652777777777773</v>
      </c>
      <c r="Q11" s="527">
        <v>0.68541666666666667</v>
      </c>
      <c r="R11" s="527">
        <v>0.72222222222222221</v>
      </c>
      <c r="S11" s="527">
        <v>0.51180555555555551</v>
      </c>
      <c r="T11" s="527">
        <v>0.46180555555555558</v>
      </c>
      <c r="U11" s="527">
        <v>0.5708333333333333</v>
      </c>
      <c r="V11" s="527">
        <v>0.3833333333333333</v>
      </c>
      <c r="W11" s="527">
        <v>0.63472222222222219</v>
      </c>
      <c r="X11" s="527">
        <v>0.45</v>
      </c>
      <c r="Y11" s="527">
        <v>0.53333333333333333</v>
      </c>
      <c r="Z11" s="527">
        <v>0.37222222222222223</v>
      </c>
      <c r="AA11" s="527">
        <v>0.54652777777777783</v>
      </c>
      <c r="AB11" s="527">
        <v>0.4381944444444445</v>
      </c>
      <c r="AC11" s="527">
        <v>0.7006944444444444</v>
      </c>
      <c r="AD11" s="527">
        <v>0.41180555555555554</v>
      </c>
      <c r="AE11" s="527">
        <v>0.6118055555555556</v>
      </c>
      <c r="AF11" s="526">
        <v>0.73333333333333339</v>
      </c>
      <c r="AG11" s="526"/>
      <c r="AI11" s="112">
        <f>VLOOKUP(AJ11,id!$A:$C,3,0)</f>
        <v>357</v>
      </c>
      <c r="AJ11" s="112" t="str">
        <f t="shared" si="0"/>
        <v>MeggerSławek1980</v>
      </c>
      <c r="AK11" s="112" t="str">
        <f t="shared" si="4"/>
        <v>Megger</v>
      </c>
      <c r="AL11" s="112" t="str">
        <f t="shared" si="4"/>
        <v>Sławek</v>
      </c>
      <c r="AM11" s="112">
        <f t="shared" si="5"/>
        <v>0</v>
      </c>
      <c r="AN11" s="112">
        <f t="shared" si="6"/>
        <v>1980</v>
      </c>
      <c r="AO11" s="112">
        <f t="shared" si="2"/>
        <v>37.348477923027701</v>
      </c>
      <c r="AP11" s="112"/>
      <c r="AQ11" s="112">
        <f t="shared" si="7"/>
        <v>0.98951762805862831</v>
      </c>
      <c r="AR11" s="112">
        <f t="shared" si="8"/>
        <v>1</v>
      </c>
      <c r="AS11" s="112">
        <f t="shared" si="9"/>
        <v>1</v>
      </c>
      <c r="AT11" s="112">
        <f t="shared" si="3"/>
        <v>1</v>
      </c>
    </row>
    <row r="12" spans="1:46">
      <c r="A12" s="533">
        <v>10</v>
      </c>
      <c r="B12" s="520">
        <v>10</v>
      </c>
      <c r="C12" s="520"/>
      <c r="D12" s="520">
        <v>3092</v>
      </c>
      <c r="E12" s="522" t="s">
        <v>1462</v>
      </c>
      <c r="F12" s="522" t="s">
        <v>241</v>
      </c>
      <c r="G12" s="523" t="s">
        <v>32</v>
      </c>
      <c r="H12" s="520">
        <v>1974</v>
      </c>
      <c r="I12" s="522" t="s">
        <v>3462</v>
      </c>
      <c r="J12" s="522" t="s">
        <v>5236</v>
      </c>
      <c r="K12" s="520">
        <v>40</v>
      </c>
      <c r="L12" s="520">
        <v>16</v>
      </c>
      <c r="M12" s="520">
        <v>40</v>
      </c>
      <c r="N12" s="521">
        <v>0.39998842592592593</v>
      </c>
      <c r="O12" s="520">
        <v>0</v>
      </c>
      <c r="P12" s="519">
        <v>0.49861111111111112</v>
      </c>
      <c r="Q12" s="519">
        <v>0.67083333333333339</v>
      </c>
      <c r="R12" s="519">
        <v>0.74236111111111114</v>
      </c>
      <c r="S12" s="519">
        <v>0.51666666666666672</v>
      </c>
      <c r="T12" s="519">
        <v>0.47361111111111115</v>
      </c>
      <c r="U12" s="519">
        <v>0.57986111111111105</v>
      </c>
      <c r="V12" s="519">
        <v>0.3840277777777778</v>
      </c>
      <c r="W12" s="519">
        <v>0.63124999999999998</v>
      </c>
      <c r="X12" s="519">
        <v>0.4604166666666667</v>
      </c>
      <c r="Y12" s="519">
        <v>0.53888888888888886</v>
      </c>
      <c r="Z12" s="519">
        <v>0.37152777777777773</v>
      </c>
      <c r="AA12" s="519">
        <v>0.55763888888888891</v>
      </c>
      <c r="AB12" s="519">
        <v>0.44375000000000003</v>
      </c>
      <c r="AC12" s="519">
        <v>0.71180555555555547</v>
      </c>
      <c r="AD12" s="519">
        <v>0.41805555555555557</v>
      </c>
      <c r="AE12" s="519">
        <v>0.60833333333333328</v>
      </c>
      <c r="AF12" s="518">
        <v>0.75347222222222221</v>
      </c>
      <c r="AG12" s="518"/>
      <c r="AI12" s="112">
        <f>VLOOKUP(AJ12,id!$A:$C,3,0)</f>
        <v>358</v>
      </c>
      <c r="AJ12" s="112" t="str">
        <f t="shared" si="0"/>
        <v>LaskowskiRadosław1974</v>
      </c>
      <c r="AK12" s="112" t="str">
        <f t="shared" si="4"/>
        <v>Laskowski</v>
      </c>
      <c r="AL12" s="112" t="str">
        <f t="shared" si="4"/>
        <v>Radosław</v>
      </c>
      <c r="AM12" s="112" t="str">
        <f t="shared" si="5"/>
        <v>KS PIDRINA GDYNIA</v>
      </c>
      <c r="AN12" s="112">
        <f t="shared" si="6"/>
        <v>1974</v>
      </c>
      <c r="AO12" s="112">
        <f t="shared" si="2"/>
        <v>35.465869961515089</v>
      </c>
      <c r="AP12" s="112"/>
      <c r="AQ12" s="112">
        <f t="shared" si="7"/>
        <v>0.94959344888451624</v>
      </c>
      <c r="AR12" s="112">
        <f t="shared" si="8"/>
        <v>1</v>
      </c>
      <c r="AS12" s="112">
        <f t="shared" si="9"/>
        <v>1</v>
      </c>
      <c r="AT12" s="112">
        <f t="shared" si="3"/>
        <v>1</v>
      </c>
    </row>
    <row r="13" spans="1:46">
      <c r="A13" s="534">
        <v>11</v>
      </c>
      <c r="B13" s="528">
        <v>11</v>
      </c>
      <c r="C13" s="528"/>
      <c r="D13" s="528">
        <v>3057</v>
      </c>
      <c r="E13" s="530" t="s">
        <v>591</v>
      </c>
      <c r="F13" s="530" t="s">
        <v>51</v>
      </c>
      <c r="G13" s="531" t="s">
        <v>32</v>
      </c>
      <c r="H13" s="528">
        <v>1962</v>
      </c>
      <c r="I13" s="530" t="s">
        <v>3550</v>
      </c>
      <c r="J13" s="530" t="s">
        <v>590</v>
      </c>
      <c r="K13" s="528">
        <v>40</v>
      </c>
      <c r="L13" s="528">
        <v>16</v>
      </c>
      <c r="M13" s="528">
        <v>40</v>
      </c>
      <c r="N13" s="529">
        <v>0.40021990740740737</v>
      </c>
      <c r="O13" s="528">
        <v>0</v>
      </c>
      <c r="P13" s="527">
        <v>0.49861111111111112</v>
      </c>
      <c r="Q13" s="527">
        <v>0.67083333333333339</v>
      </c>
      <c r="R13" s="527">
        <v>0.74236111111111114</v>
      </c>
      <c r="S13" s="527">
        <v>0.51736111111111105</v>
      </c>
      <c r="T13" s="527">
        <v>0.47361111111111115</v>
      </c>
      <c r="U13" s="527">
        <v>0.57986111111111105</v>
      </c>
      <c r="V13" s="527">
        <v>0.3840277777777778</v>
      </c>
      <c r="W13" s="527">
        <v>0.63124999999999998</v>
      </c>
      <c r="X13" s="527">
        <v>0.4604166666666667</v>
      </c>
      <c r="Y13" s="527">
        <v>0.53888888888888886</v>
      </c>
      <c r="Z13" s="527">
        <v>0.37152777777777773</v>
      </c>
      <c r="AA13" s="527">
        <v>0.55763888888888891</v>
      </c>
      <c r="AB13" s="527">
        <v>0.44375000000000003</v>
      </c>
      <c r="AC13" s="527">
        <v>0.71180555555555547</v>
      </c>
      <c r="AD13" s="527">
        <v>0.41805555555555557</v>
      </c>
      <c r="AE13" s="527">
        <v>0.60902777777777783</v>
      </c>
      <c r="AF13" s="526">
        <v>0.75416666666666676</v>
      </c>
      <c r="AG13" s="526"/>
      <c r="AI13" s="112">
        <f>VLOOKUP(AJ13,id!$A:$C,3,0)</f>
        <v>359</v>
      </c>
      <c r="AJ13" s="112" t="str">
        <f t="shared" si="0"/>
        <v>SemschArtur1962</v>
      </c>
      <c r="AK13" s="112" t="str">
        <f t="shared" si="4"/>
        <v>Semsch</v>
      </c>
      <c r="AL13" s="112" t="str">
        <f t="shared" si="4"/>
        <v>Artur</v>
      </c>
      <c r="AM13" s="112" t="str">
        <f t="shared" si="5"/>
        <v>KS Pidrina</v>
      </c>
      <c r="AN13" s="112">
        <f t="shared" si="6"/>
        <v>1962</v>
      </c>
      <c r="AO13" s="112">
        <f t="shared" si="2"/>
        <v>35.445357008589028</v>
      </c>
      <c r="AP13" s="112"/>
      <c r="AQ13" s="112">
        <f t="shared" si="7"/>
        <v>0.99942161427455978</v>
      </c>
      <c r="AR13" s="112">
        <f t="shared" si="8"/>
        <v>1</v>
      </c>
      <c r="AS13" s="112">
        <f t="shared" si="9"/>
        <v>1</v>
      </c>
      <c r="AT13" s="112">
        <f t="shared" si="3"/>
        <v>1</v>
      </c>
    </row>
    <row r="14" spans="1:46">
      <c r="A14" s="533">
        <v>12</v>
      </c>
      <c r="B14" s="520">
        <v>12</v>
      </c>
      <c r="C14" s="520"/>
      <c r="D14" s="520">
        <v>3091</v>
      </c>
      <c r="E14" s="522" t="s">
        <v>555</v>
      </c>
      <c r="F14" s="522" t="s">
        <v>554</v>
      </c>
      <c r="G14" s="523" t="s">
        <v>32</v>
      </c>
      <c r="H14" s="520">
        <v>1971</v>
      </c>
      <c r="I14" s="522" t="s">
        <v>3550</v>
      </c>
      <c r="J14" s="522" t="s">
        <v>553</v>
      </c>
      <c r="K14" s="520">
        <v>40</v>
      </c>
      <c r="L14" s="520">
        <v>16</v>
      </c>
      <c r="M14" s="520">
        <v>40</v>
      </c>
      <c r="N14" s="521">
        <v>0.40023148148148152</v>
      </c>
      <c r="O14" s="520">
        <v>0</v>
      </c>
      <c r="P14" s="519">
        <v>0.49861111111111112</v>
      </c>
      <c r="Q14" s="519">
        <v>0.67013888888888884</v>
      </c>
      <c r="R14" s="519">
        <v>0.74236111111111114</v>
      </c>
      <c r="S14" s="519">
        <v>0.51666666666666672</v>
      </c>
      <c r="T14" s="519">
        <v>0.47361111111111115</v>
      </c>
      <c r="U14" s="519">
        <v>0.57986111111111105</v>
      </c>
      <c r="V14" s="519">
        <v>0.3840277777777778</v>
      </c>
      <c r="W14" s="519">
        <v>0.63124999999999998</v>
      </c>
      <c r="X14" s="519">
        <v>0.4604166666666667</v>
      </c>
      <c r="Y14" s="519">
        <v>0.53888888888888886</v>
      </c>
      <c r="Z14" s="519">
        <v>0.37152777777777773</v>
      </c>
      <c r="AA14" s="519">
        <v>0.55486111111111114</v>
      </c>
      <c r="AB14" s="519">
        <v>0.44375000000000003</v>
      </c>
      <c r="AC14" s="519">
        <v>0.71180555555555547</v>
      </c>
      <c r="AD14" s="519">
        <v>0.41875000000000001</v>
      </c>
      <c r="AE14" s="519">
        <v>0.60902777777777783</v>
      </c>
      <c r="AF14" s="518">
        <v>0.75416666666666676</v>
      </c>
      <c r="AG14" s="518"/>
      <c r="AI14" s="112">
        <f>VLOOKUP(AJ14,id!$A:$C,3,0)</f>
        <v>360</v>
      </c>
      <c r="AJ14" s="112" t="str">
        <f t="shared" si="0"/>
        <v>BorkoRyszard1971</v>
      </c>
      <c r="AK14" s="112" t="str">
        <f t="shared" si="4"/>
        <v>Borko</v>
      </c>
      <c r="AL14" s="112" t="str">
        <f t="shared" si="4"/>
        <v>Ryszard</v>
      </c>
      <c r="AM14" s="112" t="str">
        <f t="shared" si="5"/>
        <v>KS Pidrina Gdynia</v>
      </c>
      <c r="AN14" s="112">
        <f t="shared" si="6"/>
        <v>1971</v>
      </c>
      <c r="AO14" s="112">
        <f t="shared" si="2"/>
        <v>35.444331983805661</v>
      </c>
      <c r="AP14" s="112"/>
      <c r="AQ14" s="112">
        <f t="shared" si="7"/>
        <v>0.99997108155002878</v>
      </c>
      <c r="AR14" s="112">
        <f t="shared" si="8"/>
        <v>1</v>
      </c>
      <c r="AS14" s="112">
        <f t="shared" si="9"/>
        <v>1</v>
      </c>
      <c r="AT14" s="112">
        <f t="shared" si="3"/>
        <v>1</v>
      </c>
    </row>
    <row r="15" spans="1:46">
      <c r="A15" s="534">
        <v>13</v>
      </c>
      <c r="B15" s="528">
        <v>13</v>
      </c>
      <c r="C15" s="528"/>
      <c r="D15" s="528">
        <v>3002</v>
      </c>
      <c r="E15" s="530" t="s">
        <v>4530</v>
      </c>
      <c r="F15" s="530" t="s">
        <v>34</v>
      </c>
      <c r="G15" s="531" t="s">
        <v>32</v>
      </c>
      <c r="H15" s="528">
        <v>1977</v>
      </c>
      <c r="I15" s="530" t="s">
        <v>3562</v>
      </c>
      <c r="J15" s="530"/>
      <c r="K15" s="528">
        <v>40</v>
      </c>
      <c r="L15" s="528">
        <v>16</v>
      </c>
      <c r="M15" s="528">
        <v>40</v>
      </c>
      <c r="N15" s="529">
        <v>0.40881944444444446</v>
      </c>
      <c r="O15" s="528">
        <v>0</v>
      </c>
      <c r="P15" s="527">
        <v>0.49513888888888885</v>
      </c>
      <c r="Q15" s="527">
        <v>0.71527777777777779</v>
      </c>
      <c r="R15" s="527">
        <v>0.66111111111111109</v>
      </c>
      <c r="S15" s="527">
        <v>0.51458333333333328</v>
      </c>
      <c r="T15" s="527">
        <v>0.47083333333333338</v>
      </c>
      <c r="U15" s="527">
        <v>0.57916666666666672</v>
      </c>
      <c r="V15" s="527">
        <v>0.38055555555555554</v>
      </c>
      <c r="W15" s="527">
        <v>0.63680555555555551</v>
      </c>
      <c r="X15" s="527">
        <v>0.45763888888888887</v>
      </c>
      <c r="Y15" s="527">
        <v>0.55277777777777781</v>
      </c>
      <c r="Z15" s="527">
        <v>0.36944444444444446</v>
      </c>
      <c r="AA15" s="527">
        <v>0.53472222222222221</v>
      </c>
      <c r="AB15" s="527">
        <v>0.44027777777777777</v>
      </c>
      <c r="AC15" s="527">
        <v>0.73125000000000007</v>
      </c>
      <c r="AD15" s="527">
        <v>0.41388888888888892</v>
      </c>
      <c r="AE15" s="527">
        <v>0.60902777777777783</v>
      </c>
      <c r="AF15" s="526">
        <v>0.76250000000000007</v>
      </c>
      <c r="AG15" s="526"/>
      <c r="AI15" s="112">
        <f>VLOOKUP(AJ15,id!$A:$C,3,0)</f>
        <v>154</v>
      </c>
      <c r="AJ15" s="112" t="str">
        <f t="shared" si="0"/>
        <v>OlbryśMarek1977</v>
      </c>
      <c r="AK15" s="112" t="str">
        <f t="shared" si="4"/>
        <v>Olbryś</v>
      </c>
      <c r="AL15" s="112" t="str">
        <f t="shared" si="4"/>
        <v>Marek</v>
      </c>
      <c r="AM15" s="112">
        <f t="shared" si="5"/>
        <v>0</v>
      </c>
      <c r="AN15" s="112">
        <f t="shared" si="6"/>
        <v>1977</v>
      </c>
      <c r="AO15" s="112">
        <f t="shared" si="2"/>
        <v>34.699762187871578</v>
      </c>
      <c r="AP15" s="112"/>
      <c r="AQ15" s="112">
        <f t="shared" si="7"/>
        <v>0.97899326198969483</v>
      </c>
      <c r="AR15" s="112">
        <f t="shared" si="8"/>
        <v>1</v>
      </c>
      <c r="AS15" s="112">
        <f t="shared" si="9"/>
        <v>1</v>
      </c>
      <c r="AT15" s="112">
        <f t="shared" si="3"/>
        <v>1</v>
      </c>
    </row>
    <row r="16" spans="1:46">
      <c r="A16" s="533">
        <v>14</v>
      </c>
      <c r="B16" s="520">
        <v>14</v>
      </c>
      <c r="C16" s="520"/>
      <c r="D16" s="520">
        <v>3072</v>
      </c>
      <c r="E16" s="522" t="s">
        <v>640</v>
      </c>
      <c r="F16" s="522" t="s">
        <v>48</v>
      </c>
      <c r="G16" s="523" t="s">
        <v>32</v>
      </c>
      <c r="H16" s="520">
        <v>1975</v>
      </c>
      <c r="I16" s="522" t="s">
        <v>3610</v>
      </c>
      <c r="J16" s="522" t="s">
        <v>4407</v>
      </c>
      <c r="K16" s="520">
        <v>39</v>
      </c>
      <c r="L16" s="520">
        <v>16</v>
      </c>
      <c r="M16" s="520">
        <v>40</v>
      </c>
      <c r="N16" s="521">
        <v>0.41699074074074072</v>
      </c>
      <c r="O16" s="520">
        <v>1</v>
      </c>
      <c r="P16" s="519">
        <v>0.61736111111111114</v>
      </c>
      <c r="Q16" s="519">
        <v>0.55138888888888882</v>
      </c>
      <c r="R16" s="519">
        <v>0.36944444444444446</v>
      </c>
      <c r="S16" s="519">
        <v>0.59444444444444444</v>
      </c>
      <c r="T16" s="519">
        <v>0.64374999999999993</v>
      </c>
      <c r="U16" s="519">
        <v>0.44375000000000003</v>
      </c>
      <c r="V16" s="519">
        <v>0.74236111111111114</v>
      </c>
      <c r="W16" s="519">
        <v>0.3972222222222222</v>
      </c>
      <c r="X16" s="519">
        <v>0.65833333333333333</v>
      </c>
      <c r="Y16" s="519">
        <v>0.4909722222222222</v>
      </c>
      <c r="Z16" s="519">
        <v>0.7583333333333333</v>
      </c>
      <c r="AA16" s="519">
        <v>0.47083333333333338</v>
      </c>
      <c r="AB16" s="519">
        <v>0.67222222222222217</v>
      </c>
      <c r="AC16" s="519">
        <v>0.56874999999999998</v>
      </c>
      <c r="AD16" s="519">
        <v>0.70694444444444438</v>
      </c>
      <c r="AE16" s="519">
        <v>0.4291666666666667</v>
      </c>
      <c r="AF16" s="518">
        <v>0.77083333333333337</v>
      </c>
      <c r="AG16" s="518"/>
      <c r="AI16" s="112">
        <f>VLOOKUP(AJ16,id!$A:$C,3,0)</f>
        <v>67</v>
      </c>
      <c r="AJ16" s="112" t="str">
        <f t="shared" si="0"/>
        <v>PopczykTomasz1975</v>
      </c>
      <c r="AK16" s="112" t="str">
        <f t="shared" si="4"/>
        <v>Popczyk</v>
      </c>
      <c r="AL16" s="112" t="str">
        <f t="shared" si="4"/>
        <v>Tomasz</v>
      </c>
      <c r="AM16" s="112" t="str">
        <f t="shared" si="5"/>
        <v>sekator</v>
      </c>
      <c r="AN16" s="112">
        <f t="shared" si="6"/>
        <v>1975</v>
      </c>
      <c r="AO16" s="112">
        <f t="shared" si="2"/>
        <v>33.832268133174786</v>
      </c>
      <c r="AP16" s="112"/>
      <c r="AQ16" s="112">
        <f t="shared" si="7"/>
        <v>0.98040413012101713</v>
      </c>
      <c r="AR16" s="112">
        <f t="shared" si="8"/>
        <v>1</v>
      </c>
      <c r="AS16" s="112">
        <f t="shared" si="9"/>
        <v>0.97499999999999998</v>
      </c>
      <c r="AT16" s="112">
        <f t="shared" si="3"/>
        <v>1</v>
      </c>
    </row>
    <row r="17" spans="1:46">
      <c r="A17" s="534">
        <v>15</v>
      </c>
      <c r="B17" s="528">
        <v>15</v>
      </c>
      <c r="C17" s="528"/>
      <c r="D17" s="528">
        <v>3116</v>
      </c>
      <c r="E17" s="530" t="s">
        <v>4143</v>
      </c>
      <c r="F17" s="530" t="s">
        <v>90</v>
      </c>
      <c r="G17" s="531" t="s">
        <v>32</v>
      </c>
      <c r="H17" s="528">
        <v>1980</v>
      </c>
      <c r="I17" s="530" t="s">
        <v>4141</v>
      </c>
      <c r="J17" s="530"/>
      <c r="K17" s="528">
        <v>39</v>
      </c>
      <c r="L17" s="528">
        <v>15</v>
      </c>
      <c r="M17" s="528">
        <v>39</v>
      </c>
      <c r="N17" s="529">
        <v>0.41531249999999997</v>
      </c>
      <c r="O17" s="528">
        <v>0</v>
      </c>
      <c r="P17" s="527">
        <v>0.52430555555555558</v>
      </c>
      <c r="Q17" s="527">
        <v>0.7090277777777777</v>
      </c>
      <c r="R17" s="527"/>
      <c r="S17" s="527">
        <v>0.54791666666666672</v>
      </c>
      <c r="T17" s="527">
        <v>0.49374999999999997</v>
      </c>
      <c r="U17" s="527">
        <v>0.61805555555555558</v>
      </c>
      <c r="V17" s="527">
        <v>0.38958333333333334</v>
      </c>
      <c r="W17" s="527">
        <v>0.68333333333333324</v>
      </c>
      <c r="X17" s="527">
        <v>0.47847222222222219</v>
      </c>
      <c r="Y17" s="527">
        <v>0.57222222222222219</v>
      </c>
      <c r="Z17" s="527">
        <v>0.37361111111111112</v>
      </c>
      <c r="AA17" s="527">
        <v>0.58888888888888891</v>
      </c>
      <c r="AB17" s="527">
        <v>0.45833333333333331</v>
      </c>
      <c r="AC17" s="527">
        <v>0.7319444444444444</v>
      </c>
      <c r="AD17" s="527">
        <v>0.43402777777777773</v>
      </c>
      <c r="AE17" s="527">
        <v>0.65555555555555556</v>
      </c>
      <c r="AF17" s="526">
        <v>0.76944444444444438</v>
      </c>
      <c r="AG17" s="526"/>
      <c r="AI17" s="112">
        <f>VLOOKUP(AJ17,id!$A:$C,3,0)</f>
        <v>77</v>
      </c>
      <c r="AJ17" s="112" t="str">
        <f t="shared" si="0"/>
        <v>JakubowskiJarosław1980</v>
      </c>
      <c r="AK17" s="112" t="str">
        <f t="shared" si="4"/>
        <v>Jakubowski</v>
      </c>
      <c r="AL17" s="112" t="str">
        <f t="shared" si="4"/>
        <v>Jarosław</v>
      </c>
      <c r="AM17" s="112">
        <f t="shared" si="5"/>
        <v>0</v>
      </c>
      <c r="AN17" s="112">
        <f t="shared" si="6"/>
        <v>1980</v>
      </c>
      <c r="AO17" s="112">
        <f t="shared" si="2"/>
        <v>33.398377512813767</v>
      </c>
      <c r="AP17" s="112"/>
      <c r="AQ17" s="112">
        <f t="shared" si="7"/>
        <v>1.0040409107376753</v>
      </c>
      <c r="AR17" s="112">
        <f t="shared" si="8"/>
        <v>0.9375</v>
      </c>
      <c r="AS17" s="112">
        <f t="shared" si="9"/>
        <v>1</v>
      </c>
      <c r="AT17" s="112">
        <f t="shared" si="3"/>
        <v>0.98717524291740988</v>
      </c>
    </row>
    <row r="18" spans="1:46">
      <c r="A18" s="533">
        <v>16</v>
      </c>
      <c r="B18" s="520">
        <v>16</v>
      </c>
      <c r="C18" s="520"/>
      <c r="D18" s="520">
        <v>3139</v>
      </c>
      <c r="E18" s="522" t="s">
        <v>629</v>
      </c>
      <c r="F18" s="522" t="s">
        <v>19</v>
      </c>
      <c r="G18" s="523" t="s">
        <v>32</v>
      </c>
      <c r="H18" s="520">
        <v>1972</v>
      </c>
      <c r="I18" s="522" t="s">
        <v>627</v>
      </c>
      <c r="J18" s="522" t="s">
        <v>1456</v>
      </c>
      <c r="K18" s="520">
        <v>38</v>
      </c>
      <c r="L18" s="520">
        <v>15</v>
      </c>
      <c r="M18" s="520">
        <v>38</v>
      </c>
      <c r="N18" s="521">
        <v>0.38915509259259262</v>
      </c>
      <c r="O18" s="520">
        <v>0</v>
      </c>
      <c r="P18" s="519">
        <v>0.54513888888888895</v>
      </c>
      <c r="Q18" s="519">
        <v>0.68125000000000002</v>
      </c>
      <c r="R18" s="519">
        <v>0.72986111111111107</v>
      </c>
      <c r="S18" s="519">
        <v>0.56180555555555556</v>
      </c>
      <c r="T18" s="519">
        <v>0.48749999999999999</v>
      </c>
      <c r="U18" s="519">
        <v>0.6333333333333333</v>
      </c>
      <c r="V18" s="519">
        <v>0.3972222222222222</v>
      </c>
      <c r="W18" s="519"/>
      <c r="X18" s="519">
        <v>0.46388888888888885</v>
      </c>
      <c r="Y18" s="519">
        <v>0.60763888888888895</v>
      </c>
      <c r="Z18" s="519">
        <v>0.3840277777777778</v>
      </c>
      <c r="AA18" s="519">
        <v>0.58333333333333337</v>
      </c>
      <c r="AB18" s="519">
        <v>0.44930555555555557</v>
      </c>
      <c r="AC18" s="519">
        <v>0.7104166666666667</v>
      </c>
      <c r="AD18" s="519">
        <v>0.42986111111111108</v>
      </c>
      <c r="AE18" s="519">
        <v>0.65555555555555556</v>
      </c>
      <c r="AF18" s="518">
        <v>0.74305555555555547</v>
      </c>
      <c r="AG18" s="518"/>
      <c r="AI18" s="112">
        <f>VLOOKUP(AJ18,id!$A:$C,3,0)</f>
        <v>361</v>
      </c>
      <c r="AJ18" s="112" t="str">
        <f t="shared" si="0"/>
        <v>CieślińskiGrzegorz1972</v>
      </c>
      <c r="AK18" s="112" t="str">
        <f t="shared" si="4"/>
        <v>Cieśliński</v>
      </c>
      <c r="AL18" s="112" t="str">
        <f t="shared" si="4"/>
        <v>Grzegorz</v>
      </c>
      <c r="AM18" s="112" t="str">
        <f t="shared" si="5"/>
        <v>Kaliska Team</v>
      </c>
      <c r="AN18" s="112">
        <f t="shared" si="6"/>
        <v>1972</v>
      </c>
      <c r="AO18" s="112">
        <f t="shared" si="2"/>
        <v>32.542008858639051</v>
      </c>
      <c r="AP18" s="112"/>
      <c r="AQ18" s="112">
        <f t="shared" si="7"/>
        <v>1.0672158938821639</v>
      </c>
      <c r="AR18" s="112">
        <f t="shared" si="8"/>
        <v>1</v>
      </c>
      <c r="AS18" s="112">
        <f t="shared" si="9"/>
        <v>0.97435897435897434</v>
      </c>
      <c r="AT18" s="112">
        <f t="shared" si="3"/>
        <v>1</v>
      </c>
    </row>
    <row r="19" spans="1:46">
      <c r="A19" s="534">
        <v>17</v>
      </c>
      <c r="B19" s="528">
        <v>17</v>
      </c>
      <c r="C19" s="528"/>
      <c r="D19" s="528">
        <v>3140</v>
      </c>
      <c r="E19" s="530" t="s">
        <v>628</v>
      </c>
      <c r="F19" s="530" t="s">
        <v>26</v>
      </c>
      <c r="G19" s="531" t="s">
        <v>32</v>
      </c>
      <c r="H19" s="528">
        <v>1979</v>
      </c>
      <c r="I19" s="530" t="s">
        <v>627</v>
      </c>
      <c r="J19" s="530" t="s">
        <v>1456</v>
      </c>
      <c r="K19" s="528">
        <v>38</v>
      </c>
      <c r="L19" s="528">
        <v>15</v>
      </c>
      <c r="M19" s="528">
        <v>38</v>
      </c>
      <c r="N19" s="529">
        <v>0.38917824074074076</v>
      </c>
      <c r="O19" s="528">
        <v>0</v>
      </c>
      <c r="P19" s="527">
        <v>0.54513888888888895</v>
      </c>
      <c r="Q19" s="527">
        <v>0.68194444444444446</v>
      </c>
      <c r="R19" s="527">
        <v>0.72986111111111107</v>
      </c>
      <c r="S19" s="527">
        <v>0.56180555555555556</v>
      </c>
      <c r="T19" s="527">
        <v>0.48749999999999999</v>
      </c>
      <c r="U19" s="527">
        <v>0.6333333333333333</v>
      </c>
      <c r="V19" s="527">
        <v>0.3972222222222222</v>
      </c>
      <c r="W19" s="527"/>
      <c r="X19" s="527">
        <v>0.46388888888888885</v>
      </c>
      <c r="Y19" s="527">
        <v>0.6069444444444444</v>
      </c>
      <c r="Z19" s="527">
        <v>0.3840277777777778</v>
      </c>
      <c r="AA19" s="527">
        <v>0.58750000000000002</v>
      </c>
      <c r="AB19" s="527">
        <v>0.44930555555555557</v>
      </c>
      <c r="AC19" s="527">
        <v>0.7104166666666667</v>
      </c>
      <c r="AD19" s="527">
        <v>0.4291666666666667</v>
      </c>
      <c r="AE19" s="527">
        <v>0.65555555555555556</v>
      </c>
      <c r="AF19" s="526">
        <v>0.74305555555555547</v>
      </c>
      <c r="AG19" s="526"/>
      <c r="AI19" s="112">
        <f>VLOOKUP(AJ19,id!$A:$C,3,0)</f>
        <v>362</v>
      </c>
      <c r="AJ19" s="112" t="str">
        <f t="shared" si="0"/>
        <v>LiczywekAndrzej1979</v>
      </c>
      <c r="AK19" s="112" t="str">
        <f t="shared" si="4"/>
        <v>Liczywek</v>
      </c>
      <c r="AL19" s="112" t="str">
        <f t="shared" si="4"/>
        <v>Andrzej</v>
      </c>
      <c r="AM19" s="112" t="str">
        <f t="shared" si="5"/>
        <v>Kaliska Team</v>
      </c>
      <c r="AN19" s="112">
        <f t="shared" si="6"/>
        <v>1979</v>
      </c>
      <c r="AO19" s="112">
        <f t="shared" si="2"/>
        <v>32.540073274469023</v>
      </c>
      <c r="AP19" s="112"/>
      <c r="AQ19" s="112">
        <f t="shared" si="7"/>
        <v>0.99994052044609671</v>
      </c>
      <c r="AR19" s="112">
        <f t="shared" si="8"/>
        <v>1</v>
      </c>
      <c r="AS19" s="112">
        <f t="shared" si="9"/>
        <v>1</v>
      </c>
      <c r="AT19" s="112">
        <f t="shared" si="3"/>
        <v>1</v>
      </c>
    </row>
    <row r="20" spans="1:46">
      <c r="A20" s="533">
        <v>18</v>
      </c>
      <c r="B20" s="520">
        <v>18</v>
      </c>
      <c r="C20" s="520"/>
      <c r="D20" s="520">
        <v>3129</v>
      </c>
      <c r="E20" s="522" t="s">
        <v>1754</v>
      </c>
      <c r="F20" s="522" t="s">
        <v>22</v>
      </c>
      <c r="G20" s="523" t="s">
        <v>32</v>
      </c>
      <c r="H20" s="520">
        <v>1979</v>
      </c>
      <c r="I20" s="522" t="s">
        <v>4334</v>
      </c>
      <c r="J20" s="522"/>
      <c r="K20" s="520">
        <v>37</v>
      </c>
      <c r="L20" s="520">
        <v>15</v>
      </c>
      <c r="M20" s="520">
        <v>37</v>
      </c>
      <c r="N20" s="521">
        <v>0.40975694444444444</v>
      </c>
      <c r="O20" s="520">
        <v>0</v>
      </c>
      <c r="P20" s="519">
        <v>0.61527777777777781</v>
      </c>
      <c r="Q20" s="519">
        <v>0.41805555555555557</v>
      </c>
      <c r="R20" s="519">
        <v>0.3756944444444445</v>
      </c>
      <c r="S20" s="519">
        <v>0.58402777777777781</v>
      </c>
      <c r="T20" s="519">
        <v>0.64444444444444449</v>
      </c>
      <c r="U20" s="519">
        <v>0.51527777777777783</v>
      </c>
      <c r="V20" s="519">
        <v>0.74513888888888891</v>
      </c>
      <c r="W20" s="519">
        <v>0.46388888888888885</v>
      </c>
      <c r="X20" s="519">
        <v>0.66319444444444442</v>
      </c>
      <c r="Y20" s="519">
        <v>0.56736111111111109</v>
      </c>
      <c r="Z20" s="519"/>
      <c r="AA20" s="519">
        <v>0.54513888888888895</v>
      </c>
      <c r="AB20" s="519">
        <v>0.68055555555555547</v>
      </c>
      <c r="AC20" s="519">
        <v>0.40138888888888885</v>
      </c>
      <c r="AD20" s="519">
        <v>0.71180555555555547</v>
      </c>
      <c r="AE20" s="519">
        <v>0.49791666666666662</v>
      </c>
      <c r="AF20" s="518">
        <v>0.76388888888888884</v>
      </c>
      <c r="AG20" s="518"/>
      <c r="AI20" s="112">
        <f>VLOOKUP(AJ20,id!$A:$C,3,0)</f>
        <v>363</v>
      </c>
      <c r="AJ20" s="112" t="str">
        <f t="shared" si="0"/>
        <v>FormelaKrzysztof1979</v>
      </c>
      <c r="AK20" s="112" t="str">
        <f t="shared" si="4"/>
        <v>Formela</v>
      </c>
      <c r="AL20" s="112" t="str">
        <f t="shared" si="4"/>
        <v>Krzysztof</v>
      </c>
      <c r="AM20" s="112">
        <f t="shared" si="5"/>
        <v>0</v>
      </c>
      <c r="AN20" s="112">
        <f t="shared" si="6"/>
        <v>1979</v>
      </c>
      <c r="AO20" s="112">
        <f t="shared" si="2"/>
        <v>31.683755556719838</v>
      </c>
      <c r="AP20" s="112"/>
      <c r="AQ20" s="112">
        <f t="shared" si="7"/>
        <v>0.94977826737847082</v>
      </c>
      <c r="AR20" s="112">
        <f t="shared" si="8"/>
        <v>1</v>
      </c>
      <c r="AS20" s="112">
        <f t="shared" si="9"/>
        <v>0.97368421052631582</v>
      </c>
      <c r="AT20" s="112">
        <f t="shared" si="3"/>
        <v>1</v>
      </c>
    </row>
    <row r="21" spans="1:46">
      <c r="A21" s="534">
        <v>19</v>
      </c>
      <c r="B21" s="528">
        <v>19</v>
      </c>
      <c r="C21" s="528"/>
      <c r="D21" s="528">
        <v>3160</v>
      </c>
      <c r="E21" s="530" t="s">
        <v>1755</v>
      </c>
      <c r="F21" s="530" t="s">
        <v>19</v>
      </c>
      <c r="G21" s="531" t="s">
        <v>32</v>
      </c>
      <c r="H21" s="528">
        <v>1979</v>
      </c>
      <c r="I21" s="530" t="s">
        <v>874</v>
      </c>
      <c r="J21" s="530"/>
      <c r="K21" s="528">
        <v>37</v>
      </c>
      <c r="L21" s="528">
        <v>15</v>
      </c>
      <c r="M21" s="528">
        <v>37</v>
      </c>
      <c r="N21" s="529">
        <v>0.4098148148148148</v>
      </c>
      <c r="O21" s="528">
        <v>0</v>
      </c>
      <c r="P21" s="527">
        <v>0.61527777777777781</v>
      </c>
      <c r="Q21" s="527">
        <v>0.4201388888888889</v>
      </c>
      <c r="R21" s="527">
        <v>0.37638888888888888</v>
      </c>
      <c r="S21" s="527">
        <v>0.58472222222222225</v>
      </c>
      <c r="T21" s="527">
        <v>0.64444444444444449</v>
      </c>
      <c r="U21" s="527">
        <v>0.51527777777777783</v>
      </c>
      <c r="V21" s="527">
        <v>0.74513888888888891</v>
      </c>
      <c r="W21" s="527">
        <v>0.46388888888888885</v>
      </c>
      <c r="X21" s="527">
        <v>0.66319444444444442</v>
      </c>
      <c r="Y21" s="527">
        <v>0.56736111111111109</v>
      </c>
      <c r="Z21" s="527"/>
      <c r="AA21" s="527">
        <v>0.54583333333333328</v>
      </c>
      <c r="AB21" s="527">
        <v>0.68055555555555547</v>
      </c>
      <c r="AC21" s="527">
        <v>0.40208333333333335</v>
      </c>
      <c r="AD21" s="527">
        <v>0.70694444444444438</v>
      </c>
      <c r="AE21" s="527">
        <v>0.49791666666666662</v>
      </c>
      <c r="AF21" s="526">
        <v>0.76388888888888884</v>
      </c>
      <c r="AG21" s="526"/>
      <c r="AI21" s="112">
        <f>VLOOKUP(AJ21,id!$A:$C,3,0)</f>
        <v>364</v>
      </c>
      <c r="AJ21" s="112" t="str">
        <f t="shared" si="0"/>
        <v>ĆwiklińskiGrzegorz1979</v>
      </c>
      <c r="AK21" s="112" t="str">
        <f t="shared" si="4"/>
        <v>Ćwikliński</v>
      </c>
      <c r="AL21" s="112" t="str">
        <f t="shared" si="4"/>
        <v>Grzegorz</v>
      </c>
      <c r="AM21" s="112">
        <f t="shared" si="5"/>
        <v>0</v>
      </c>
      <c r="AN21" s="112">
        <f t="shared" si="6"/>
        <v>1979</v>
      </c>
      <c r="AO21" s="112">
        <f t="shared" si="2"/>
        <v>31.679281461097844</v>
      </c>
      <c r="AP21" s="112"/>
      <c r="AQ21" s="112">
        <f t="shared" si="7"/>
        <v>0.99985878897424318</v>
      </c>
      <c r="AR21" s="112">
        <f t="shared" si="8"/>
        <v>1</v>
      </c>
      <c r="AS21" s="112">
        <f t="shared" si="9"/>
        <v>1</v>
      </c>
      <c r="AT21" s="112">
        <f t="shared" si="3"/>
        <v>1</v>
      </c>
    </row>
    <row r="22" spans="1:46">
      <c r="A22" s="533">
        <v>20</v>
      </c>
      <c r="B22" s="520">
        <v>20</v>
      </c>
      <c r="C22" s="520"/>
      <c r="D22" s="520">
        <v>3093</v>
      </c>
      <c r="E22" s="522" t="s">
        <v>1789</v>
      </c>
      <c r="F22" s="522" t="s">
        <v>21</v>
      </c>
      <c r="G22" s="523" t="s">
        <v>32</v>
      </c>
      <c r="H22" s="520">
        <v>1984</v>
      </c>
      <c r="I22" s="522" t="s">
        <v>3558</v>
      </c>
      <c r="J22" s="522" t="s">
        <v>4402</v>
      </c>
      <c r="K22" s="520">
        <v>37</v>
      </c>
      <c r="L22" s="520">
        <v>15</v>
      </c>
      <c r="M22" s="520">
        <v>37</v>
      </c>
      <c r="N22" s="521">
        <v>0.41373842592592597</v>
      </c>
      <c r="O22" s="520">
        <v>0</v>
      </c>
      <c r="P22" s="519">
        <v>0.60833333333333328</v>
      </c>
      <c r="Q22" s="519">
        <v>0.41805555555555557</v>
      </c>
      <c r="R22" s="519">
        <v>0.37152777777777773</v>
      </c>
      <c r="S22" s="519">
        <v>0.58402777777777781</v>
      </c>
      <c r="T22" s="519">
        <v>0.64236111111111105</v>
      </c>
      <c r="U22" s="519">
        <v>0.51458333333333328</v>
      </c>
      <c r="V22" s="519">
        <v>0.74583333333333324</v>
      </c>
      <c r="W22" s="519">
        <v>0.46527777777777773</v>
      </c>
      <c r="X22" s="519">
        <v>0.66319444444444442</v>
      </c>
      <c r="Y22" s="519">
        <v>0.56666666666666665</v>
      </c>
      <c r="Z22" s="519"/>
      <c r="AA22" s="519">
        <v>0.54513888888888895</v>
      </c>
      <c r="AB22" s="519">
        <v>0.68055555555555547</v>
      </c>
      <c r="AC22" s="519">
        <v>0.40138888888888885</v>
      </c>
      <c r="AD22" s="519">
        <v>0.70694444444444438</v>
      </c>
      <c r="AE22" s="519">
        <v>0.49513888888888885</v>
      </c>
      <c r="AF22" s="518">
        <v>0.76736111111111116</v>
      </c>
      <c r="AG22" s="518"/>
      <c r="AI22" s="112">
        <f>VLOOKUP(AJ22,id!$A:$C,3,0)</f>
        <v>365</v>
      </c>
      <c r="AJ22" s="112" t="str">
        <f t="shared" si="0"/>
        <v>CiszkowskiJacek1984</v>
      </c>
      <c r="AK22" s="112" t="str">
        <f t="shared" si="4"/>
        <v>Ciszkowski</v>
      </c>
      <c r="AL22" s="112" t="str">
        <f t="shared" si="4"/>
        <v>Jacek</v>
      </c>
      <c r="AM22" s="112" t="str">
        <f t="shared" si="5"/>
        <v>15 Gołdapski Pułk Przeciwlotniczy</v>
      </c>
      <c r="AN22" s="112">
        <f t="shared" si="6"/>
        <v>1984</v>
      </c>
      <c r="AO22" s="112">
        <f t="shared" si="2"/>
        <v>31.378856910357577</v>
      </c>
      <c r="AP22" s="112"/>
      <c r="AQ22" s="112">
        <f t="shared" si="7"/>
        <v>0.99051668671496895</v>
      </c>
      <c r="AR22" s="112">
        <f t="shared" si="8"/>
        <v>1</v>
      </c>
      <c r="AS22" s="112">
        <f t="shared" si="9"/>
        <v>1</v>
      </c>
      <c r="AT22" s="112">
        <f t="shared" si="3"/>
        <v>1</v>
      </c>
    </row>
    <row r="23" spans="1:46">
      <c r="A23" s="534">
        <v>21</v>
      </c>
      <c r="B23" s="528">
        <v>21</v>
      </c>
      <c r="C23" s="528"/>
      <c r="D23" s="528">
        <v>3192</v>
      </c>
      <c r="E23" s="530" t="s">
        <v>357</v>
      </c>
      <c r="F23" s="530" t="s">
        <v>34</v>
      </c>
      <c r="G23" s="531" t="s">
        <v>32</v>
      </c>
      <c r="H23" s="528">
        <v>1951</v>
      </c>
      <c r="I23" s="530" t="s">
        <v>3633</v>
      </c>
      <c r="J23" s="530"/>
      <c r="K23" s="528">
        <v>37</v>
      </c>
      <c r="L23" s="528">
        <v>14</v>
      </c>
      <c r="M23" s="528">
        <v>37</v>
      </c>
      <c r="N23" s="529">
        <v>0.38594907407407408</v>
      </c>
      <c r="O23" s="528">
        <v>0</v>
      </c>
      <c r="P23" s="527"/>
      <c r="Q23" s="527">
        <v>0.66319444444444442</v>
      </c>
      <c r="R23" s="527">
        <v>0.72499999999999998</v>
      </c>
      <c r="S23" s="527">
        <v>0.52222222222222225</v>
      </c>
      <c r="T23" s="527">
        <v>0.49374999999999997</v>
      </c>
      <c r="U23" s="527"/>
      <c r="V23" s="527">
        <v>0.3923611111111111</v>
      </c>
      <c r="W23" s="527">
        <v>0.62847222222222221</v>
      </c>
      <c r="X23" s="527">
        <v>0.4770833333333333</v>
      </c>
      <c r="Y23" s="527">
        <v>0.56944444444444442</v>
      </c>
      <c r="Z23" s="527">
        <v>0.37986111111111115</v>
      </c>
      <c r="AA23" s="527">
        <v>0.54652777777777783</v>
      </c>
      <c r="AB23" s="527">
        <v>0.45624999999999999</v>
      </c>
      <c r="AC23" s="527">
        <v>0.6972222222222223</v>
      </c>
      <c r="AD23" s="527">
        <v>0.4291666666666667</v>
      </c>
      <c r="AE23" s="527">
        <v>0.60277777777777775</v>
      </c>
      <c r="AF23" s="526">
        <v>0.73958333333333337</v>
      </c>
      <c r="AG23" s="526"/>
      <c r="AI23" s="112">
        <f>VLOOKUP(AJ23,id!$A:$C,3,0)</f>
        <v>99</v>
      </c>
      <c r="AJ23" s="112" t="str">
        <f t="shared" si="0"/>
        <v>RedlarskiMarek1951</v>
      </c>
      <c r="AK23" s="112" t="str">
        <f t="shared" si="4"/>
        <v>Redlarski</v>
      </c>
      <c r="AL23" s="112" t="str">
        <f t="shared" si="4"/>
        <v>Marek</v>
      </c>
      <c r="AM23" s="112">
        <f t="shared" si="5"/>
        <v>0</v>
      </c>
      <c r="AN23" s="112">
        <f t="shared" si="6"/>
        <v>1951</v>
      </c>
      <c r="AO23" s="112">
        <f t="shared" si="2"/>
        <v>30.948847006541584</v>
      </c>
      <c r="AP23" s="112"/>
      <c r="AQ23" s="112">
        <f t="shared" si="7"/>
        <v>1.0720026389971811</v>
      </c>
      <c r="AR23" s="112">
        <f t="shared" si="8"/>
        <v>0.93333333333333335</v>
      </c>
      <c r="AS23" s="112">
        <f t="shared" si="9"/>
        <v>1</v>
      </c>
      <c r="AT23" s="112">
        <f t="shared" si="3"/>
        <v>0.98629618965902943</v>
      </c>
    </row>
    <row r="24" spans="1:46">
      <c r="A24" s="533">
        <v>22</v>
      </c>
      <c r="B24" s="520">
        <v>22</v>
      </c>
      <c r="C24" s="520"/>
      <c r="D24" s="520">
        <v>3019</v>
      </c>
      <c r="E24" s="522" t="s">
        <v>624</v>
      </c>
      <c r="F24" s="522" t="s">
        <v>16</v>
      </c>
      <c r="G24" s="523" t="s">
        <v>32</v>
      </c>
      <c r="H24" s="520">
        <v>1977</v>
      </c>
      <c r="I24" s="522" t="s">
        <v>3462</v>
      </c>
      <c r="J24" s="522" t="s">
        <v>3618</v>
      </c>
      <c r="K24" s="520">
        <v>37</v>
      </c>
      <c r="L24" s="520">
        <v>14</v>
      </c>
      <c r="M24" s="520">
        <v>37</v>
      </c>
      <c r="N24" s="521">
        <v>0.40542824074074074</v>
      </c>
      <c r="O24" s="520">
        <v>0</v>
      </c>
      <c r="P24" s="519">
        <v>0.51874999999999993</v>
      </c>
      <c r="Q24" s="519">
        <v>0.69791666666666663</v>
      </c>
      <c r="R24" s="519"/>
      <c r="S24" s="519">
        <v>0.55069444444444449</v>
      </c>
      <c r="T24" s="519">
        <v>0.4861111111111111</v>
      </c>
      <c r="U24" s="519">
        <v>0.64861111111111114</v>
      </c>
      <c r="V24" s="519">
        <v>0.38819444444444445</v>
      </c>
      <c r="W24" s="519"/>
      <c r="X24" s="519">
        <v>0.47222222222222227</v>
      </c>
      <c r="Y24" s="519">
        <v>0.59305555555555556</v>
      </c>
      <c r="Z24" s="519">
        <v>0.3756944444444445</v>
      </c>
      <c r="AA24" s="519">
        <v>0.6118055555555556</v>
      </c>
      <c r="AB24" s="519">
        <v>0.4548611111111111</v>
      </c>
      <c r="AC24" s="519">
        <v>0.72083333333333333</v>
      </c>
      <c r="AD24" s="519">
        <v>0.42430555555555555</v>
      </c>
      <c r="AE24" s="519">
        <v>0.6777777777777777</v>
      </c>
      <c r="AF24" s="518">
        <v>0.75902777777777775</v>
      </c>
      <c r="AG24" s="518"/>
      <c r="AI24" s="112">
        <f>VLOOKUP(AJ24,id!$A:$C,3,0)</f>
        <v>366</v>
      </c>
      <c r="AJ24" s="112" t="str">
        <f t="shared" si="0"/>
        <v>BielennyPaweł1977</v>
      </c>
      <c r="AK24" s="112" t="str">
        <f t="shared" si="4"/>
        <v>Bielenny</v>
      </c>
      <c r="AL24" s="112" t="str">
        <f t="shared" si="4"/>
        <v>Paweł</v>
      </c>
      <c r="AM24" s="112" t="str">
        <f t="shared" si="5"/>
        <v>KTG Neptun</v>
      </c>
      <c r="AN24" s="112">
        <f t="shared" si="6"/>
        <v>1977</v>
      </c>
      <c r="AO24" s="112">
        <f t="shared" si="2"/>
        <v>29.461881648923342</v>
      </c>
      <c r="AP24" s="112"/>
      <c r="AQ24" s="112">
        <f t="shared" si="7"/>
        <v>0.95195409517828089</v>
      </c>
      <c r="AR24" s="112">
        <f t="shared" si="8"/>
        <v>1</v>
      </c>
      <c r="AS24" s="112">
        <f t="shared" si="9"/>
        <v>1</v>
      </c>
      <c r="AT24" s="112">
        <f t="shared" si="3"/>
        <v>1</v>
      </c>
    </row>
    <row r="25" spans="1:46">
      <c r="A25" s="534">
        <v>23</v>
      </c>
      <c r="B25" s="528">
        <v>23</v>
      </c>
      <c r="C25" s="528"/>
      <c r="D25" s="528">
        <v>3031</v>
      </c>
      <c r="E25" s="530" t="s">
        <v>1164</v>
      </c>
      <c r="F25" s="530" t="s">
        <v>373</v>
      </c>
      <c r="G25" s="531" t="s">
        <v>32</v>
      </c>
      <c r="H25" s="528">
        <v>1975</v>
      </c>
      <c r="I25" s="530" t="s">
        <v>238</v>
      </c>
      <c r="J25" s="530" t="s">
        <v>3617</v>
      </c>
      <c r="K25" s="528">
        <v>37</v>
      </c>
      <c r="L25" s="528">
        <v>14</v>
      </c>
      <c r="M25" s="528">
        <v>37</v>
      </c>
      <c r="N25" s="529">
        <v>0.4090509259259259</v>
      </c>
      <c r="O25" s="528">
        <v>0</v>
      </c>
      <c r="P25" s="527">
        <v>0.51874999999999993</v>
      </c>
      <c r="Q25" s="527">
        <v>0.6972222222222223</v>
      </c>
      <c r="R25" s="527"/>
      <c r="S25" s="527">
        <v>0.55069444444444449</v>
      </c>
      <c r="T25" s="527">
        <v>0.4861111111111111</v>
      </c>
      <c r="U25" s="527">
        <v>0.63888888888888895</v>
      </c>
      <c r="V25" s="527">
        <v>0.38819444444444445</v>
      </c>
      <c r="W25" s="527"/>
      <c r="X25" s="527">
        <v>0.47222222222222227</v>
      </c>
      <c r="Y25" s="527">
        <v>0.59375</v>
      </c>
      <c r="Z25" s="527">
        <v>0.3756944444444445</v>
      </c>
      <c r="AA25" s="527">
        <v>0.6118055555555556</v>
      </c>
      <c r="AB25" s="527">
        <v>0.4548611111111111</v>
      </c>
      <c r="AC25" s="527">
        <v>0.72152777777777777</v>
      </c>
      <c r="AD25" s="527">
        <v>0.42430555555555555</v>
      </c>
      <c r="AE25" s="527">
        <v>0.6777777777777777</v>
      </c>
      <c r="AF25" s="526">
        <v>0.7631944444444444</v>
      </c>
      <c r="AG25" s="526"/>
      <c r="AI25" s="112">
        <f>VLOOKUP(AJ25,id!$A:$C,3,0)</f>
        <v>367</v>
      </c>
      <c r="AJ25" s="112" t="str">
        <f t="shared" si="0"/>
        <v>KowalewskiDominik1975</v>
      </c>
      <c r="AK25" s="112" t="str">
        <f t="shared" si="4"/>
        <v>Kowalewski</v>
      </c>
      <c r="AL25" s="112" t="str">
        <f t="shared" si="4"/>
        <v>Dominik</v>
      </c>
      <c r="AM25" s="112" t="str">
        <f t="shared" si="5"/>
        <v>Szakale Bałut Łódź</v>
      </c>
      <c r="AN25" s="112">
        <f t="shared" si="6"/>
        <v>1975</v>
      </c>
      <c r="AO25" s="112">
        <f t="shared" si="2"/>
        <v>29.20095784845611</v>
      </c>
      <c r="AP25" s="112"/>
      <c r="AQ25" s="112">
        <f t="shared" si="7"/>
        <v>0.99114368173844158</v>
      </c>
      <c r="AR25" s="112">
        <f t="shared" si="8"/>
        <v>1</v>
      </c>
      <c r="AS25" s="112">
        <f t="shared" si="9"/>
        <v>1</v>
      </c>
      <c r="AT25" s="112">
        <f t="shared" si="3"/>
        <v>1</v>
      </c>
    </row>
    <row r="26" spans="1:46">
      <c r="A26" s="533">
        <v>24</v>
      </c>
      <c r="B26" s="520">
        <v>24</v>
      </c>
      <c r="C26" s="520"/>
      <c r="D26" s="520">
        <v>3101</v>
      </c>
      <c r="E26" s="522" t="s">
        <v>1774</v>
      </c>
      <c r="F26" s="522" t="s">
        <v>17</v>
      </c>
      <c r="G26" s="523" t="s">
        <v>32</v>
      </c>
      <c r="H26" s="520">
        <v>1978</v>
      </c>
      <c r="I26" s="522" t="s">
        <v>238</v>
      </c>
      <c r="J26" s="522" t="s">
        <v>5235</v>
      </c>
      <c r="K26" s="520">
        <v>37</v>
      </c>
      <c r="L26" s="520">
        <v>14</v>
      </c>
      <c r="M26" s="520">
        <v>37</v>
      </c>
      <c r="N26" s="521">
        <v>0.40914351851851855</v>
      </c>
      <c r="O26" s="520">
        <v>0</v>
      </c>
      <c r="P26" s="519">
        <v>0.51874999999999993</v>
      </c>
      <c r="Q26" s="519">
        <v>0.6972222222222223</v>
      </c>
      <c r="R26" s="519"/>
      <c r="S26" s="519">
        <v>0.55069444444444449</v>
      </c>
      <c r="T26" s="519">
        <v>0.4861111111111111</v>
      </c>
      <c r="U26" s="519">
        <v>0.64861111111111114</v>
      </c>
      <c r="V26" s="519">
        <v>0.3888888888888889</v>
      </c>
      <c r="W26" s="519"/>
      <c r="X26" s="519">
        <v>0.47222222222222227</v>
      </c>
      <c r="Y26" s="519">
        <v>0.59305555555555556</v>
      </c>
      <c r="Z26" s="519">
        <v>0.37638888888888888</v>
      </c>
      <c r="AA26" s="519">
        <v>0.6118055555555556</v>
      </c>
      <c r="AB26" s="519">
        <v>0.4548611111111111</v>
      </c>
      <c r="AC26" s="519">
        <v>0.72152777777777777</v>
      </c>
      <c r="AD26" s="519">
        <v>0.42430555555555555</v>
      </c>
      <c r="AE26" s="519">
        <v>0.6777777777777777</v>
      </c>
      <c r="AF26" s="518">
        <v>0.7631944444444444</v>
      </c>
      <c r="AG26" s="518"/>
      <c r="AI26" s="112">
        <f>VLOOKUP(AJ26,id!$A:$C,3,0)</f>
        <v>368</v>
      </c>
      <c r="AJ26" s="112" t="str">
        <f t="shared" si="0"/>
        <v>CiupaMarcin1978</v>
      </c>
      <c r="AK26" s="112" t="str">
        <f t="shared" si="4"/>
        <v>Ciupa</v>
      </c>
      <c r="AL26" s="112" t="str">
        <f t="shared" si="4"/>
        <v>Marcin</v>
      </c>
      <c r="AM26" s="112" t="str">
        <f t="shared" si="5"/>
        <v>SNG Wild Dukcks/Orientuś</v>
      </c>
      <c r="AN26" s="112">
        <f t="shared" si="6"/>
        <v>1978</v>
      </c>
      <c r="AO26" s="112">
        <f t="shared" si="2"/>
        <v>29.194349428009495</v>
      </c>
      <c r="AP26" s="112"/>
      <c r="AQ26" s="112">
        <f t="shared" si="7"/>
        <v>0.99977369165487961</v>
      </c>
      <c r="AR26" s="112">
        <f t="shared" si="8"/>
        <v>1</v>
      </c>
      <c r="AS26" s="112">
        <f t="shared" si="9"/>
        <v>1</v>
      </c>
      <c r="AT26" s="112">
        <f t="shared" si="3"/>
        <v>1</v>
      </c>
    </row>
    <row r="27" spans="1:46">
      <c r="A27" s="534">
        <v>25</v>
      </c>
      <c r="B27" s="528">
        <v>25</v>
      </c>
      <c r="C27" s="528"/>
      <c r="D27" s="528">
        <v>3048</v>
      </c>
      <c r="E27" s="530" t="s">
        <v>190</v>
      </c>
      <c r="F27" s="530" t="s">
        <v>70</v>
      </c>
      <c r="G27" s="531" t="s">
        <v>32</v>
      </c>
      <c r="H27" s="528">
        <v>1990</v>
      </c>
      <c r="I27" s="530" t="s">
        <v>3605</v>
      </c>
      <c r="J27" s="530" t="s">
        <v>191</v>
      </c>
      <c r="K27" s="528">
        <v>36</v>
      </c>
      <c r="L27" s="528">
        <v>15</v>
      </c>
      <c r="M27" s="528">
        <v>36</v>
      </c>
      <c r="N27" s="529">
        <v>0.38103009259259263</v>
      </c>
      <c r="O27" s="528">
        <v>0</v>
      </c>
      <c r="P27" s="527">
        <v>0.49652777777777773</v>
      </c>
      <c r="Q27" s="527">
        <v>0.68611111111111101</v>
      </c>
      <c r="R27" s="527">
        <v>0.72222222222222221</v>
      </c>
      <c r="S27" s="527">
        <v>0.51180555555555551</v>
      </c>
      <c r="T27" s="527">
        <v>0.46249999999999997</v>
      </c>
      <c r="U27" s="527">
        <v>0.5708333333333333</v>
      </c>
      <c r="V27" s="527">
        <v>0.3833333333333333</v>
      </c>
      <c r="W27" s="527">
        <v>0.63472222222222219</v>
      </c>
      <c r="X27" s="527">
        <v>0.45</v>
      </c>
      <c r="Y27" s="527">
        <v>0.53333333333333333</v>
      </c>
      <c r="Z27" s="527">
        <v>0.37222222222222223</v>
      </c>
      <c r="AA27" s="527">
        <v>0.54652777777777783</v>
      </c>
      <c r="AB27" s="527">
        <v>0.43888888888888888</v>
      </c>
      <c r="AC27" s="527"/>
      <c r="AD27" s="527">
        <v>0.41180555555555554</v>
      </c>
      <c r="AE27" s="527">
        <v>0.61249999999999993</v>
      </c>
      <c r="AF27" s="526">
        <v>0.73472222222222217</v>
      </c>
      <c r="AG27" s="526"/>
      <c r="AI27" s="112">
        <f>VLOOKUP(AJ27,id!$A:$C,3,0)</f>
        <v>369</v>
      </c>
      <c r="AJ27" s="112" t="str">
        <f t="shared" si="0"/>
        <v>WysockiMaciej1990</v>
      </c>
      <c r="AK27" s="112" t="str">
        <f t="shared" si="4"/>
        <v>Wysocki</v>
      </c>
      <c r="AL27" s="112" t="str">
        <f t="shared" si="4"/>
        <v>Maciej</v>
      </c>
      <c r="AM27" s="112" t="str">
        <f t="shared" si="5"/>
        <v>Królowie Lasu</v>
      </c>
      <c r="AN27" s="112">
        <f t="shared" si="6"/>
        <v>1990</v>
      </c>
      <c r="AO27" s="112">
        <f t="shared" si="2"/>
        <v>28.405312956982215</v>
      </c>
      <c r="AP27" s="112"/>
      <c r="AQ27" s="112">
        <f t="shared" si="7"/>
        <v>1.0737826918987881</v>
      </c>
      <c r="AR27" s="112">
        <f t="shared" si="8"/>
        <v>1.0714285714285714</v>
      </c>
      <c r="AS27" s="112">
        <f t="shared" si="9"/>
        <v>0.97297297297297303</v>
      </c>
      <c r="AT27" s="112">
        <f t="shared" si="3"/>
        <v>1.0138942140146645</v>
      </c>
    </row>
    <row r="28" spans="1:46">
      <c r="A28" s="533">
        <v>26</v>
      </c>
      <c r="B28" s="520">
        <v>26</v>
      </c>
      <c r="C28" s="520"/>
      <c r="D28" s="520">
        <v>3204</v>
      </c>
      <c r="E28" s="522" t="s">
        <v>609</v>
      </c>
      <c r="F28" s="522" t="s">
        <v>91</v>
      </c>
      <c r="G28" s="523" t="s">
        <v>32</v>
      </c>
      <c r="H28" s="520">
        <v>1987</v>
      </c>
      <c r="I28" s="522" t="s">
        <v>3608</v>
      </c>
      <c r="J28" s="522"/>
      <c r="K28" s="520">
        <v>36</v>
      </c>
      <c r="L28" s="520">
        <v>15</v>
      </c>
      <c r="M28" s="520">
        <v>36</v>
      </c>
      <c r="N28" s="521">
        <v>0.38877314814814817</v>
      </c>
      <c r="O28" s="520">
        <v>0</v>
      </c>
      <c r="P28" s="519">
        <v>0.5083333333333333</v>
      </c>
      <c r="Q28" s="519">
        <v>0.60138888888888886</v>
      </c>
      <c r="R28" s="519">
        <v>0.72777777777777775</v>
      </c>
      <c r="S28" s="519">
        <v>0.52569444444444446</v>
      </c>
      <c r="T28" s="519">
        <v>0.4861111111111111</v>
      </c>
      <c r="U28" s="519">
        <v>0.625</v>
      </c>
      <c r="V28" s="519">
        <v>0.3888888888888889</v>
      </c>
      <c r="W28" s="519">
        <v>0.69513888888888886</v>
      </c>
      <c r="X28" s="519">
        <v>0.47222222222222227</v>
      </c>
      <c r="Y28" s="519">
        <v>0.56666666666666665</v>
      </c>
      <c r="Z28" s="519">
        <v>0.3756944444444445</v>
      </c>
      <c r="AA28" s="519">
        <v>0.55138888888888882</v>
      </c>
      <c r="AB28" s="519">
        <v>0.45833333333333331</v>
      </c>
      <c r="AC28" s="519"/>
      <c r="AD28" s="519">
        <v>0.42430555555555555</v>
      </c>
      <c r="AE28" s="519">
        <v>0.65555555555555556</v>
      </c>
      <c r="AF28" s="518">
        <v>0.74236111111111114</v>
      </c>
      <c r="AG28" s="518"/>
      <c r="AI28" s="112">
        <f>VLOOKUP(AJ28,id!$A:$C,3,0)</f>
        <v>370</v>
      </c>
      <c r="AJ28" s="112" t="str">
        <f t="shared" si="0"/>
        <v>HołodMateusz1987</v>
      </c>
      <c r="AK28" s="112" t="str">
        <f t="shared" si="4"/>
        <v>Hołod</v>
      </c>
      <c r="AL28" s="112" t="str">
        <f t="shared" si="4"/>
        <v>Mateusz</v>
      </c>
      <c r="AM28" s="112">
        <f t="shared" si="5"/>
        <v>0</v>
      </c>
      <c r="AN28" s="112">
        <f t="shared" si="6"/>
        <v>1987</v>
      </c>
      <c r="AO28" s="112">
        <f t="shared" si="2"/>
        <v>27.839574511962237</v>
      </c>
      <c r="AP28" s="112"/>
      <c r="AQ28" s="112">
        <f t="shared" si="7"/>
        <v>0.9800833581423043</v>
      </c>
      <c r="AR28" s="112">
        <f t="shared" si="8"/>
        <v>1</v>
      </c>
      <c r="AS28" s="112">
        <f t="shared" si="9"/>
        <v>1</v>
      </c>
      <c r="AT28" s="112">
        <f t="shared" si="3"/>
        <v>1</v>
      </c>
    </row>
    <row r="29" spans="1:46">
      <c r="A29" s="534">
        <v>27</v>
      </c>
      <c r="B29" s="528">
        <v>27</v>
      </c>
      <c r="C29" s="528"/>
      <c r="D29" s="528">
        <v>3029</v>
      </c>
      <c r="E29" s="530" t="s">
        <v>1712</v>
      </c>
      <c r="F29" s="530" t="s">
        <v>59</v>
      </c>
      <c r="G29" s="531" t="s">
        <v>32</v>
      </c>
      <c r="H29" s="528">
        <v>1977</v>
      </c>
      <c r="I29" s="530" t="s">
        <v>4472</v>
      </c>
      <c r="J29" s="530"/>
      <c r="K29" s="528">
        <v>36</v>
      </c>
      <c r="L29" s="528">
        <v>15</v>
      </c>
      <c r="M29" s="528">
        <v>36</v>
      </c>
      <c r="N29" s="529">
        <v>0.40984953703703703</v>
      </c>
      <c r="O29" s="528">
        <v>0</v>
      </c>
      <c r="P29" s="527">
        <v>0.60763888888888895</v>
      </c>
      <c r="Q29" s="527">
        <v>0.42222222222222222</v>
      </c>
      <c r="R29" s="527">
        <v>0.375</v>
      </c>
      <c r="S29" s="527">
        <v>0.58888888888888891</v>
      </c>
      <c r="T29" s="527">
        <v>0.66597222222222219</v>
      </c>
      <c r="U29" s="527">
        <v>0.50694444444444442</v>
      </c>
      <c r="V29" s="527">
        <v>0.7368055555555556</v>
      </c>
      <c r="W29" s="527">
        <v>0.45347222222222222</v>
      </c>
      <c r="X29" s="527">
        <v>0.68263888888888891</v>
      </c>
      <c r="Y29" s="527">
        <v>0.54722222222222217</v>
      </c>
      <c r="Z29" s="527">
        <v>0.74861111111111101</v>
      </c>
      <c r="AA29" s="527">
        <v>0.52986111111111112</v>
      </c>
      <c r="AB29" s="527">
        <v>0.6972222222222223</v>
      </c>
      <c r="AC29" s="527">
        <v>0.40208333333333335</v>
      </c>
      <c r="AD29" s="527"/>
      <c r="AE29" s="527">
        <v>0.48333333333333334</v>
      </c>
      <c r="AF29" s="526">
        <v>0.76388888888888884</v>
      </c>
      <c r="AG29" s="526"/>
      <c r="AI29" s="112">
        <f>VLOOKUP(AJ29,id!$A:$C,3,0)</f>
        <v>371</v>
      </c>
      <c r="AJ29" s="112" t="str">
        <f t="shared" si="0"/>
        <v>MejkaMichał1977</v>
      </c>
      <c r="AK29" s="112" t="str">
        <f t="shared" si="4"/>
        <v>Mejka</v>
      </c>
      <c r="AL29" s="112" t="str">
        <f t="shared" si="4"/>
        <v>Michał</v>
      </c>
      <c r="AM29" s="112">
        <f t="shared" si="5"/>
        <v>0</v>
      </c>
      <c r="AN29" s="112">
        <f t="shared" si="6"/>
        <v>1977</v>
      </c>
      <c r="AO29" s="112">
        <f t="shared" si="2"/>
        <v>26.407932785202664</v>
      </c>
      <c r="AP29" s="112"/>
      <c r="AQ29" s="112">
        <f t="shared" si="7"/>
        <v>0.94857530145999835</v>
      </c>
      <c r="AR29" s="112">
        <f t="shared" si="8"/>
        <v>1</v>
      </c>
      <c r="AS29" s="112">
        <f t="shared" si="9"/>
        <v>1</v>
      </c>
      <c r="AT29" s="112">
        <f t="shared" si="3"/>
        <v>1</v>
      </c>
    </row>
    <row r="30" spans="1:46">
      <c r="A30" s="533">
        <v>28</v>
      </c>
      <c r="B30" s="520">
        <v>28</v>
      </c>
      <c r="C30" s="520"/>
      <c r="D30" s="520">
        <v>3187</v>
      </c>
      <c r="E30" s="522" t="s">
        <v>3591</v>
      </c>
      <c r="F30" s="522" t="s">
        <v>70</v>
      </c>
      <c r="G30" s="523" t="s">
        <v>32</v>
      </c>
      <c r="H30" s="520">
        <v>1991</v>
      </c>
      <c r="I30" s="522" t="s">
        <v>3564</v>
      </c>
      <c r="J30" s="522"/>
      <c r="K30" s="520">
        <v>36</v>
      </c>
      <c r="L30" s="520">
        <v>15</v>
      </c>
      <c r="M30" s="520">
        <v>36</v>
      </c>
      <c r="N30" s="521">
        <v>0.40991898148148148</v>
      </c>
      <c r="O30" s="520">
        <v>0</v>
      </c>
      <c r="P30" s="519">
        <v>0.61041666666666672</v>
      </c>
      <c r="Q30" s="519">
        <v>0.42222222222222222</v>
      </c>
      <c r="R30" s="519">
        <v>0.375</v>
      </c>
      <c r="S30" s="519">
        <v>0.59027777777777779</v>
      </c>
      <c r="T30" s="519">
        <v>0.66666666666666663</v>
      </c>
      <c r="U30" s="519">
        <v>0.50069444444444444</v>
      </c>
      <c r="V30" s="519">
        <v>0.73055555555555562</v>
      </c>
      <c r="W30" s="519">
        <v>0.45347222222222222</v>
      </c>
      <c r="X30" s="519">
        <v>0.68333333333333324</v>
      </c>
      <c r="Y30" s="519">
        <v>0.54722222222222217</v>
      </c>
      <c r="Z30" s="519">
        <v>0.74861111111111101</v>
      </c>
      <c r="AA30" s="519">
        <v>0.52986111111111112</v>
      </c>
      <c r="AB30" s="519">
        <v>0.69930555555555562</v>
      </c>
      <c r="AC30" s="519">
        <v>0.3972222222222222</v>
      </c>
      <c r="AD30" s="519"/>
      <c r="AE30" s="519">
        <v>0.48333333333333334</v>
      </c>
      <c r="AF30" s="518">
        <v>0.76388888888888884</v>
      </c>
      <c r="AG30" s="518"/>
      <c r="AI30" s="112">
        <f>VLOOKUP(AJ30,id!$A:$C,3,0)</f>
        <v>372</v>
      </c>
      <c r="AJ30" s="112" t="str">
        <f t="shared" si="0"/>
        <v>OstrowskiMaciej1991</v>
      </c>
      <c r="AK30" s="112" t="str">
        <f t="shared" si="4"/>
        <v>Ostrowski</v>
      </c>
      <c r="AL30" s="112" t="str">
        <f t="shared" si="4"/>
        <v>Maciej</v>
      </c>
      <c r="AM30" s="112">
        <f t="shared" si="5"/>
        <v>0</v>
      </c>
      <c r="AN30" s="112">
        <f t="shared" si="6"/>
        <v>1991</v>
      </c>
      <c r="AO30" s="112">
        <f t="shared" si="2"/>
        <v>26.403459012813379</v>
      </c>
      <c r="AP30" s="112"/>
      <c r="AQ30" s="112">
        <f t="shared" si="7"/>
        <v>0.99983058982974271</v>
      </c>
      <c r="AR30" s="112">
        <f t="shared" si="8"/>
        <v>1</v>
      </c>
      <c r="AS30" s="112">
        <f t="shared" si="9"/>
        <v>1</v>
      </c>
      <c r="AT30" s="112">
        <f t="shared" si="3"/>
        <v>1</v>
      </c>
    </row>
    <row r="31" spans="1:46">
      <c r="A31" s="534">
        <v>29</v>
      </c>
      <c r="B31" s="528">
        <v>29</v>
      </c>
      <c r="C31" s="528"/>
      <c r="D31" s="528">
        <v>3118</v>
      </c>
      <c r="E31" s="530" t="s">
        <v>1712</v>
      </c>
      <c r="F31" s="530" t="s">
        <v>272</v>
      </c>
      <c r="G31" s="531" t="s">
        <v>32</v>
      </c>
      <c r="H31" s="528">
        <v>1984</v>
      </c>
      <c r="I31" s="530" t="s">
        <v>3564</v>
      </c>
      <c r="J31" s="530"/>
      <c r="K31" s="528">
        <v>36</v>
      </c>
      <c r="L31" s="528">
        <v>15</v>
      </c>
      <c r="M31" s="528">
        <v>36</v>
      </c>
      <c r="N31" s="529">
        <v>0.40995370370370371</v>
      </c>
      <c r="O31" s="528">
        <v>0</v>
      </c>
      <c r="P31" s="527">
        <v>0.6069444444444444</v>
      </c>
      <c r="Q31" s="527">
        <v>0.42222222222222222</v>
      </c>
      <c r="R31" s="527">
        <v>0.375</v>
      </c>
      <c r="S31" s="527">
        <v>0.58888888888888891</v>
      </c>
      <c r="T31" s="527">
        <v>0.65486111111111112</v>
      </c>
      <c r="U31" s="527">
        <v>0.50069444444444444</v>
      </c>
      <c r="V31" s="527">
        <v>0.7368055555555556</v>
      </c>
      <c r="W31" s="527">
        <v>0.45347222222222222</v>
      </c>
      <c r="X31" s="527">
        <v>0.68055555555555547</v>
      </c>
      <c r="Y31" s="527">
        <v>0.54652777777777783</v>
      </c>
      <c r="Z31" s="527">
        <v>0.74861111111111101</v>
      </c>
      <c r="AA31" s="527">
        <v>0.52986111111111112</v>
      </c>
      <c r="AB31" s="527">
        <v>0.69861111111111107</v>
      </c>
      <c r="AC31" s="527">
        <v>0.40208333333333335</v>
      </c>
      <c r="AD31" s="527"/>
      <c r="AE31" s="527">
        <v>0.48333333333333334</v>
      </c>
      <c r="AF31" s="526">
        <v>0.76388888888888884</v>
      </c>
      <c r="AG31" s="526"/>
      <c r="AI31" s="112">
        <f>VLOOKUP(AJ31,id!$A:$C,3,0)</f>
        <v>373</v>
      </c>
      <c r="AJ31" s="112" t="str">
        <f t="shared" si="0"/>
        <v>MejkaBartłomiej1984</v>
      </c>
      <c r="AK31" s="112" t="str">
        <f t="shared" si="4"/>
        <v>Mejka</v>
      </c>
      <c r="AL31" s="112" t="str">
        <f t="shared" si="4"/>
        <v>Bartłomiej</v>
      </c>
      <c r="AM31" s="112">
        <f t="shared" si="5"/>
        <v>0</v>
      </c>
      <c r="AN31" s="112">
        <f t="shared" si="6"/>
        <v>1984</v>
      </c>
      <c r="AO31" s="112">
        <f t="shared" si="2"/>
        <v>26.401222694997497</v>
      </c>
      <c r="AP31" s="112"/>
      <c r="AQ31" s="112">
        <f t="shared" si="7"/>
        <v>0.99991530208921509</v>
      </c>
      <c r="AR31" s="112">
        <f t="shared" si="8"/>
        <v>1</v>
      </c>
      <c r="AS31" s="112">
        <f t="shared" si="9"/>
        <v>1</v>
      </c>
      <c r="AT31" s="112">
        <f t="shared" si="3"/>
        <v>1</v>
      </c>
    </row>
    <row r="32" spans="1:46">
      <c r="A32" s="533">
        <v>30</v>
      </c>
      <c r="B32" s="520">
        <v>30</v>
      </c>
      <c r="C32" s="520"/>
      <c r="D32" s="520">
        <v>3156</v>
      </c>
      <c r="E32" s="522" t="s">
        <v>4470</v>
      </c>
      <c r="F32" s="522" t="s">
        <v>17</v>
      </c>
      <c r="G32" s="523" t="s">
        <v>32</v>
      </c>
      <c r="H32" s="520">
        <v>1986</v>
      </c>
      <c r="I32" s="522" t="s">
        <v>3564</v>
      </c>
      <c r="J32" s="522"/>
      <c r="K32" s="520">
        <v>36</v>
      </c>
      <c r="L32" s="520">
        <v>15</v>
      </c>
      <c r="M32" s="520">
        <v>36</v>
      </c>
      <c r="N32" s="521">
        <v>0.4100462962962963</v>
      </c>
      <c r="O32" s="520">
        <v>0</v>
      </c>
      <c r="P32" s="519">
        <v>0.61875000000000002</v>
      </c>
      <c r="Q32" s="519">
        <v>0.42222222222222222</v>
      </c>
      <c r="R32" s="519">
        <v>0.3756944444444445</v>
      </c>
      <c r="S32" s="519">
        <v>0.59027777777777779</v>
      </c>
      <c r="T32" s="519">
        <v>0.66666666666666663</v>
      </c>
      <c r="U32" s="519">
        <v>0.50138888888888888</v>
      </c>
      <c r="V32" s="519">
        <v>0.73055555555555562</v>
      </c>
      <c r="W32" s="519">
        <v>0.45347222222222222</v>
      </c>
      <c r="X32" s="519">
        <v>0.68333333333333324</v>
      </c>
      <c r="Y32" s="519">
        <v>0.54722222222222217</v>
      </c>
      <c r="Z32" s="519">
        <v>0.74861111111111101</v>
      </c>
      <c r="AA32" s="519">
        <v>0.52986111111111112</v>
      </c>
      <c r="AB32" s="519">
        <v>0.69930555555555562</v>
      </c>
      <c r="AC32" s="519">
        <v>0.3972222222222222</v>
      </c>
      <c r="AD32" s="519"/>
      <c r="AE32" s="519">
        <v>0.48333333333333334</v>
      </c>
      <c r="AF32" s="518">
        <v>0.76388888888888884</v>
      </c>
      <c r="AG32" s="518"/>
      <c r="AI32" s="112">
        <f>VLOOKUP(AJ32,id!$A:$C,3,0)</f>
        <v>374</v>
      </c>
      <c r="AJ32" s="112" t="str">
        <f t="shared" si="0"/>
        <v>WilmaMarcin1986</v>
      </c>
      <c r="AK32" s="112" t="str">
        <f t="shared" si="4"/>
        <v>Wilma</v>
      </c>
      <c r="AL32" s="112" t="str">
        <f t="shared" si="4"/>
        <v>Marcin</v>
      </c>
      <c r="AM32" s="112">
        <f t="shared" si="5"/>
        <v>0</v>
      </c>
      <c r="AN32" s="112">
        <f t="shared" si="6"/>
        <v>1986</v>
      </c>
      <c r="AO32" s="112">
        <f t="shared" si="2"/>
        <v>26.395261032426649</v>
      </c>
      <c r="AP32" s="112"/>
      <c r="AQ32" s="112">
        <f t="shared" si="7"/>
        <v>0.99977418990628886</v>
      </c>
      <c r="AR32" s="112">
        <f t="shared" si="8"/>
        <v>1</v>
      </c>
      <c r="AS32" s="112">
        <f t="shared" si="9"/>
        <v>1</v>
      </c>
      <c r="AT32" s="112">
        <f t="shared" si="3"/>
        <v>1</v>
      </c>
    </row>
    <row r="33" spans="1:46">
      <c r="A33" s="534">
        <v>31</v>
      </c>
      <c r="B33" s="528">
        <v>31</v>
      </c>
      <c r="C33" s="528"/>
      <c r="D33" s="528">
        <v>3041</v>
      </c>
      <c r="E33" s="530" t="s">
        <v>5234</v>
      </c>
      <c r="F33" s="530" t="s">
        <v>59</v>
      </c>
      <c r="G33" s="531" t="s">
        <v>32</v>
      </c>
      <c r="H33" s="528">
        <v>1992</v>
      </c>
      <c r="I33" s="530" t="s">
        <v>3551</v>
      </c>
      <c r="J33" s="530" t="s">
        <v>5232</v>
      </c>
      <c r="K33" s="528">
        <v>36</v>
      </c>
      <c r="L33" s="528">
        <v>13</v>
      </c>
      <c r="M33" s="528">
        <v>36</v>
      </c>
      <c r="N33" s="529">
        <v>0.41517361111111112</v>
      </c>
      <c r="O33" s="528">
        <v>0</v>
      </c>
      <c r="P33" s="527"/>
      <c r="Q33" s="527">
        <v>0.70347222222222217</v>
      </c>
      <c r="R33" s="527"/>
      <c r="S33" s="527">
        <v>0.56319444444444444</v>
      </c>
      <c r="T33" s="527">
        <v>0.54375000000000007</v>
      </c>
      <c r="U33" s="527">
        <v>0.65277777777777779</v>
      </c>
      <c r="V33" s="527">
        <v>0.44444444444444442</v>
      </c>
      <c r="W33" s="527"/>
      <c r="X33" s="527">
        <v>0.37916666666666665</v>
      </c>
      <c r="Y33" s="527">
        <v>0.60069444444444442</v>
      </c>
      <c r="Z33" s="527">
        <v>0.42638888888888887</v>
      </c>
      <c r="AA33" s="527">
        <v>0.625</v>
      </c>
      <c r="AB33" s="527">
        <v>0.39444444444444443</v>
      </c>
      <c r="AC33" s="527">
        <v>0.73125000000000007</v>
      </c>
      <c r="AD33" s="527">
        <v>0.5083333333333333</v>
      </c>
      <c r="AE33" s="527">
        <v>0.68055555555555547</v>
      </c>
      <c r="AF33" s="526">
        <v>0.76874999999999993</v>
      </c>
      <c r="AG33" s="526"/>
      <c r="AI33" s="112">
        <f>VLOOKUP(AJ33,id!$A:$C,3,0)</f>
        <v>375</v>
      </c>
      <c r="AJ33" s="112" t="str">
        <f t="shared" si="0"/>
        <v>NielubszycMichał1992</v>
      </c>
      <c r="AK33" s="112" t="str">
        <f t="shared" si="4"/>
        <v>Nielubszyc</v>
      </c>
      <c r="AL33" s="112" t="str">
        <f t="shared" si="4"/>
        <v>Michał</v>
      </c>
      <c r="AM33" s="112" t="str">
        <f t="shared" si="5"/>
        <v>Leśne Dzbany</v>
      </c>
      <c r="AN33" s="112">
        <f t="shared" si="6"/>
        <v>1992</v>
      </c>
      <c r="AO33" s="112">
        <f t="shared" si="2"/>
        <v>25.650532174963168</v>
      </c>
      <c r="AP33" s="112"/>
      <c r="AQ33" s="112">
        <f t="shared" si="7"/>
        <v>0.98765019096205853</v>
      </c>
      <c r="AR33" s="112">
        <f t="shared" si="8"/>
        <v>0.8666666666666667</v>
      </c>
      <c r="AS33" s="112">
        <f t="shared" si="9"/>
        <v>1</v>
      </c>
      <c r="AT33" s="112">
        <f t="shared" si="3"/>
        <v>0.9717855089006856</v>
      </c>
    </row>
    <row r="34" spans="1:46">
      <c r="A34" s="533">
        <v>32</v>
      </c>
      <c r="B34" s="520">
        <v>32</v>
      </c>
      <c r="C34" s="520"/>
      <c r="D34" s="520">
        <v>3039</v>
      </c>
      <c r="E34" s="522" t="s">
        <v>5233</v>
      </c>
      <c r="F34" s="522" t="s">
        <v>59</v>
      </c>
      <c r="G34" s="523" t="s">
        <v>32</v>
      </c>
      <c r="H34" s="520">
        <v>1989</v>
      </c>
      <c r="I34" s="522" t="s">
        <v>3462</v>
      </c>
      <c r="J34" s="522" t="s">
        <v>5232</v>
      </c>
      <c r="K34" s="520">
        <v>36</v>
      </c>
      <c r="L34" s="520">
        <v>13</v>
      </c>
      <c r="M34" s="520">
        <v>36</v>
      </c>
      <c r="N34" s="521">
        <v>0.41523148148148148</v>
      </c>
      <c r="O34" s="520">
        <v>0</v>
      </c>
      <c r="P34" s="519"/>
      <c r="Q34" s="519">
        <v>0.70347222222222217</v>
      </c>
      <c r="R34" s="519"/>
      <c r="S34" s="519">
        <v>0.56319444444444444</v>
      </c>
      <c r="T34" s="519">
        <v>0.53680555555555554</v>
      </c>
      <c r="U34" s="519">
        <v>0.65277777777777779</v>
      </c>
      <c r="V34" s="519">
        <v>0.44444444444444442</v>
      </c>
      <c r="W34" s="519"/>
      <c r="X34" s="519">
        <v>0.37916666666666665</v>
      </c>
      <c r="Y34" s="519">
        <v>0.60069444444444442</v>
      </c>
      <c r="Z34" s="519">
        <v>0.42569444444444443</v>
      </c>
      <c r="AA34" s="519">
        <v>0.625</v>
      </c>
      <c r="AB34" s="519">
        <v>0.39444444444444443</v>
      </c>
      <c r="AC34" s="519">
        <v>0.73125000000000007</v>
      </c>
      <c r="AD34" s="519">
        <v>0.5083333333333333</v>
      </c>
      <c r="AE34" s="519">
        <v>0.68055555555555547</v>
      </c>
      <c r="AF34" s="518">
        <v>0.76874999999999993</v>
      </c>
      <c r="AG34" s="518"/>
      <c r="AI34" s="112">
        <f>VLOOKUP(AJ34,id!$A:$C,3,0)</f>
        <v>376</v>
      </c>
      <c r="AJ34" s="112" t="str">
        <f t="shared" si="0"/>
        <v>MorzyMichał1989</v>
      </c>
      <c r="AK34" s="112" t="str">
        <f t="shared" si="4"/>
        <v>Morzy</v>
      </c>
      <c r="AL34" s="112" t="str">
        <f t="shared" si="4"/>
        <v>Michał</v>
      </c>
      <c r="AM34" s="112" t="str">
        <f t="shared" si="5"/>
        <v>Leśne Dzbany</v>
      </c>
      <c r="AN34" s="112">
        <f t="shared" si="6"/>
        <v>1989</v>
      </c>
      <c r="AO34" s="112">
        <f t="shared" si="2"/>
        <v>25.646957287548886</v>
      </c>
      <c r="AP34" s="112"/>
      <c r="AQ34" s="112">
        <f t="shared" si="7"/>
        <v>0.99986063106254885</v>
      </c>
      <c r="AR34" s="112">
        <f t="shared" si="8"/>
        <v>1</v>
      </c>
      <c r="AS34" s="112">
        <f t="shared" si="9"/>
        <v>1</v>
      </c>
      <c r="AT34" s="112">
        <f t="shared" si="3"/>
        <v>1</v>
      </c>
    </row>
    <row r="35" spans="1:46">
      <c r="A35" s="534">
        <v>33</v>
      </c>
      <c r="B35" s="528">
        <v>33</v>
      </c>
      <c r="C35" s="528"/>
      <c r="D35" s="528">
        <v>3162</v>
      </c>
      <c r="E35" s="530" t="s">
        <v>1738</v>
      </c>
      <c r="F35" s="530" t="s">
        <v>365</v>
      </c>
      <c r="G35" s="531" t="s">
        <v>32</v>
      </c>
      <c r="H35" s="528">
        <v>1982</v>
      </c>
      <c r="I35" s="530" t="s">
        <v>3609</v>
      </c>
      <c r="J35" s="530" t="s">
        <v>4417</v>
      </c>
      <c r="K35" s="528">
        <v>35</v>
      </c>
      <c r="L35" s="528">
        <v>14</v>
      </c>
      <c r="M35" s="528">
        <v>35</v>
      </c>
      <c r="N35" s="529">
        <v>0.38534722222222223</v>
      </c>
      <c r="O35" s="528">
        <v>0</v>
      </c>
      <c r="P35" s="527">
        <v>0.59305555555555556</v>
      </c>
      <c r="Q35" s="527">
        <v>0.42291666666666666</v>
      </c>
      <c r="R35" s="527">
        <v>0.37152777777777773</v>
      </c>
      <c r="S35" s="527">
        <v>0.57013888888888886</v>
      </c>
      <c r="T35" s="527">
        <v>0.66388888888888886</v>
      </c>
      <c r="U35" s="527">
        <v>0.49513888888888885</v>
      </c>
      <c r="V35" s="527"/>
      <c r="W35" s="527">
        <v>0.45277777777777778</v>
      </c>
      <c r="X35" s="527">
        <v>0.68055555555555547</v>
      </c>
      <c r="Y35" s="527">
        <v>0.55625000000000002</v>
      </c>
      <c r="Z35" s="527"/>
      <c r="AA35" s="527">
        <v>0.52916666666666667</v>
      </c>
      <c r="AB35" s="527">
        <v>0.71319444444444446</v>
      </c>
      <c r="AC35" s="527">
        <v>0.40277777777777773</v>
      </c>
      <c r="AD35" s="527">
        <v>0.6430555555555556</v>
      </c>
      <c r="AE35" s="527">
        <v>0.47638888888888892</v>
      </c>
      <c r="AF35" s="526">
        <v>0.73888888888888893</v>
      </c>
      <c r="AG35" s="526"/>
      <c r="AI35" s="112">
        <f>VLOOKUP(AJ35,id!$A:$C,3,0)</f>
        <v>52</v>
      </c>
      <c r="AJ35" s="112" t="str">
        <f t="shared" si="0"/>
        <v>DargaczWaldemar1982</v>
      </c>
      <c r="AK35" s="112" t="str">
        <f t="shared" si="4"/>
        <v>Dargacz</v>
      </c>
      <c r="AL35" s="112" t="str">
        <f t="shared" si="4"/>
        <v>Waldemar</v>
      </c>
      <c r="AM35" s="112" t="str">
        <f t="shared" si="5"/>
        <v>Zaginiony w akcji</v>
      </c>
      <c r="AN35" s="112">
        <f t="shared" si="6"/>
        <v>1982</v>
      </c>
      <c r="AO35" s="112">
        <f t="shared" si="2"/>
        <v>24.934541807339194</v>
      </c>
      <c r="AP35" s="112"/>
      <c r="AQ35" s="112">
        <f t="shared" si="7"/>
        <v>1.0775515107827236</v>
      </c>
      <c r="AR35" s="112">
        <f t="shared" si="8"/>
        <v>1.0769230769230769</v>
      </c>
      <c r="AS35" s="112">
        <f t="shared" si="9"/>
        <v>0.97222222222222221</v>
      </c>
      <c r="AT35" s="112">
        <f t="shared" si="3"/>
        <v>1.0149319789453937</v>
      </c>
    </row>
    <row r="36" spans="1:46">
      <c r="A36" s="533">
        <v>34</v>
      </c>
      <c r="B36" s="520">
        <v>34</v>
      </c>
      <c r="C36" s="520"/>
      <c r="D36" s="520">
        <v>3032</v>
      </c>
      <c r="E36" s="522" t="s">
        <v>1114</v>
      </c>
      <c r="F36" s="522" t="s">
        <v>22</v>
      </c>
      <c r="G36" s="523" t="s">
        <v>32</v>
      </c>
      <c r="H36" s="520">
        <v>1978</v>
      </c>
      <c r="I36" s="522" t="s">
        <v>3462</v>
      </c>
      <c r="J36" s="522"/>
      <c r="K36" s="520">
        <v>35</v>
      </c>
      <c r="L36" s="520">
        <v>14</v>
      </c>
      <c r="M36" s="520">
        <v>35</v>
      </c>
      <c r="N36" s="521">
        <v>0.38542824074074072</v>
      </c>
      <c r="O36" s="520">
        <v>0</v>
      </c>
      <c r="P36" s="519">
        <v>0.59305555555555556</v>
      </c>
      <c r="Q36" s="519">
        <v>0.42291666666666666</v>
      </c>
      <c r="R36" s="519">
        <v>0.37152777777777773</v>
      </c>
      <c r="S36" s="519">
        <v>0.57013888888888886</v>
      </c>
      <c r="T36" s="519">
        <v>0.6645833333333333</v>
      </c>
      <c r="U36" s="519">
        <v>0.49583333333333335</v>
      </c>
      <c r="V36" s="519"/>
      <c r="W36" s="519">
        <v>0.45277777777777778</v>
      </c>
      <c r="X36" s="519">
        <v>0.68055555555555547</v>
      </c>
      <c r="Y36" s="519">
        <v>0.55625000000000002</v>
      </c>
      <c r="Z36" s="519"/>
      <c r="AA36" s="519">
        <v>0.52916666666666667</v>
      </c>
      <c r="AB36" s="519">
        <v>0.71319444444444446</v>
      </c>
      <c r="AC36" s="519">
        <v>0.40277777777777773</v>
      </c>
      <c r="AD36" s="519">
        <v>0.6430555555555556</v>
      </c>
      <c r="AE36" s="519">
        <v>0.47638888888888892</v>
      </c>
      <c r="AF36" s="518">
        <v>0.73958333333333337</v>
      </c>
      <c r="AG36" s="518"/>
      <c r="AI36" s="112">
        <f>VLOOKUP(AJ36,id!$A:$C,3,0)</f>
        <v>68</v>
      </c>
      <c r="AJ36" s="112" t="str">
        <f t="shared" si="0"/>
        <v>LuksKrzysztof1978</v>
      </c>
      <c r="AK36" s="112" t="str">
        <f t="shared" si="4"/>
        <v>Luks</v>
      </c>
      <c r="AL36" s="112" t="str">
        <f t="shared" si="4"/>
        <v>Krzysztof</v>
      </c>
      <c r="AM36" s="112">
        <f t="shared" si="5"/>
        <v>0</v>
      </c>
      <c r="AN36" s="112">
        <f t="shared" si="6"/>
        <v>1978</v>
      </c>
      <c r="AO36" s="112">
        <f t="shared" si="2"/>
        <v>24.929300469461914</v>
      </c>
      <c r="AP36" s="112"/>
      <c r="AQ36" s="112">
        <f t="shared" si="7"/>
        <v>0.99978979610221919</v>
      </c>
      <c r="AR36" s="112">
        <f t="shared" si="8"/>
        <v>1</v>
      </c>
      <c r="AS36" s="112">
        <f t="shared" si="9"/>
        <v>1</v>
      </c>
      <c r="AT36" s="112">
        <f t="shared" si="3"/>
        <v>1</v>
      </c>
    </row>
    <row r="37" spans="1:46">
      <c r="A37" s="534">
        <v>35</v>
      </c>
      <c r="B37" s="528">
        <v>35</v>
      </c>
      <c r="C37" s="528"/>
      <c r="D37" s="528">
        <v>3184</v>
      </c>
      <c r="E37" s="530" t="s">
        <v>97</v>
      </c>
      <c r="F37" s="530" t="s">
        <v>83</v>
      </c>
      <c r="G37" s="531" t="s">
        <v>32</v>
      </c>
      <c r="H37" s="528">
        <v>1983</v>
      </c>
      <c r="I37" s="530" t="s">
        <v>3607</v>
      </c>
      <c r="J37" s="530" t="s">
        <v>4419</v>
      </c>
      <c r="K37" s="528">
        <v>35</v>
      </c>
      <c r="L37" s="528">
        <v>14</v>
      </c>
      <c r="M37" s="528">
        <v>35</v>
      </c>
      <c r="N37" s="529">
        <v>0.39288194444444446</v>
      </c>
      <c r="O37" s="528">
        <v>0</v>
      </c>
      <c r="P37" s="527">
        <v>0.62222222222222223</v>
      </c>
      <c r="Q37" s="527">
        <v>0.45</v>
      </c>
      <c r="R37" s="527">
        <v>0.41250000000000003</v>
      </c>
      <c r="S37" s="527">
        <v>0.6020833333333333</v>
      </c>
      <c r="T37" s="527">
        <v>0.64513888888888882</v>
      </c>
      <c r="U37" s="527">
        <v>0.52638888888888891</v>
      </c>
      <c r="V37" s="527"/>
      <c r="W37" s="527">
        <v>0.48472222222222222</v>
      </c>
      <c r="X37" s="527">
        <v>0.38541666666666669</v>
      </c>
      <c r="Y37" s="527">
        <v>0.58263888888888882</v>
      </c>
      <c r="Z37" s="527"/>
      <c r="AA37" s="527">
        <v>0.55902777777777779</v>
      </c>
      <c r="AB37" s="527">
        <v>0.71319444444444446</v>
      </c>
      <c r="AC37" s="527">
        <v>0.43541666666666662</v>
      </c>
      <c r="AD37" s="527">
        <v>0.68333333333333324</v>
      </c>
      <c r="AE37" s="527">
        <v>0.51041666666666663</v>
      </c>
      <c r="AF37" s="526">
        <v>0.74652777777777779</v>
      </c>
      <c r="AG37" s="526"/>
      <c r="AI37" s="112">
        <f>VLOOKUP(AJ37,id!$A:$C,3,0)</f>
        <v>377</v>
      </c>
      <c r="AJ37" s="112" t="str">
        <f t="shared" si="0"/>
        <v>GrabowskiAdam1983</v>
      </c>
      <c r="AK37" s="112" t="str">
        <f t="shared" si="4"/>
        <v>Grabowski</v>
      </c>
      <c r="AL37" s="112" t="str">
        <f t="shared" si="4"/>
        <v>Adam</v>
      </c>
      <c r="AM37" s="112" t="str">
        <f t="shared" si="5"/>
        <v>IncaTerrorSquad</v>
      </c>
      <c r="AN37" s="112">
        <f t="shared" si="6"/>
        <v>1983</v>
      </c>
      <c r="AO37" s="112">
        <f t="shared" si="2"/>
        <v>24.456345115143648</v>
      </c>
      <c r="AP37" s="112"/>
      <c r="AQ37" s="112">
        <f t="shared" si="7"/>
        <v>0.98102813374576514</v>
      </c>
      <c r="AR37" s="112">
        <f t="shared" si="8"/>
        <v>1</v>
      </c>
      <c r="AS37" s="112">
        <f t="shared" si="9"/>
        <v>1</v>
      </c>
      <c r="AT37" s="112">
        <f t="shared" si="3"/>
        <v>1</v>
      </c>
    </row>
    <row r="38" spans="1:46">
      <c r="A38" s="533">
        <v>36</v>
      </c>
      <c r="B38" s="520">
        <v>36</v>
      </c>
      <c r="C38" s="520"/>
      <c r="D38" s="520">
        <v>3196</v>
      </c>
      <c r="E38" s="522" t="s">
        <v>771</v>
      </c>
      <c r="F38" s="522" t="s">
        <v>70</v>
      </c>
      <c r="G38" s="523" t="s">
        <v>32</v>
      </c>
      <c r="H38" s="520">
        <v>1989</v>
      </c>
      <c r="I38" s="522" t="s">
        <v>3607</v>
      </c>
      <c r="J38" s="522" t="s">
        <v>417</v>
      </c>
      <c r="K38" s="520">
        <v>35</v>
      </c>
      <c r="L38" s="520">
        <v>14</v>
      </c>
      <c r="M38" s="520">
        <v>35</v>
      </c>
      <c r="N38" s="521">
        <v>0.39295138888888892</v>
      </c>
      <c r="O38" s="520">
        <v>0</v>
      </c>
      <c r="P38" s="519">
        <v>0.62222222222222223</v>
      </c>
      <c r="Q38" s="519">
        <v>0.45</v>
      </c>
      <c r="R38" s="519">
        <v>0.41250000000000003</v>
      </c>
      <c r="S38" s="519">
        <v>0.6020833333333333</v>
      </c>
      <c r="T38" s="519">
        <v>0.64513888888888882</v>
      </c>
      <c r="U38" s="519">
        <v>0.52708333333333335</v>
      </c>
      <c r="V38" s="519"/>
      <c r="W38" s="519">
        <v>0.48472222222222222</v>
      </c>
      <c r="X38" s="519">
        <v>0.38541666666666669</v>
      </c>
      <c r="Y38" s="519">
        <v>0.58263888888888882</v>
      </c>
      <c r="Z38" s="519"/>
      <c r="AA38" s="519">
        <v>0.55902777777777779</v>
      </c>
      <c r="AB38" s="519">
        <v>0.71319444444444446</v>
      </c>
      <c r="AC38" s="519">
        <v>0.43541666666666662</v>
      </c>
      <c r="AD38" s="519">
        <v>0.68333333333333324</v>
      </c>
      <c r="AE38" s="519">
        <v>0.51111111111111118</v>
      </c>
      <c r="AF38" s="518">
        <v>0.74652777777777779</v>
      </c>
      <c r="AG38" s="518"/>
      <c r="AI38" s="112">
        <f>VLOOKUP(AJ38,id!$A:$C,3,0)</f>
        <v>378</v>
      </c>
      <c r="AJ38" s="112" t="str">
        <f t="shared" si="0"/>
        <v>TumińskiMaciej1989</v>
      </c>
      <c r="AK38" s="112" t="str">
        <f t="shared" si="4"/>
        <v>Tumiński</v>
      </c>
      <c r="AL38" s="112" t="str">
        <f t="shared" si="4"/>
        <v>Maciej</v>
      </c>
      <c r="AM38" s="112" t="str">
        <f t="shared" si="5"/>
        <v>ITS</v>
      </c>
      <c r="AN38" s="112">
        <f t="shared" si="6"/>
        <v>1989</v>
      </c>
      <c r="AO38" s="112">
        <f t="shared" si="2"/>
        <v>24.452023060691911</v>
      </c>
      <c r="AP38" s="112"/>
      <c r="AQ38" s="112">
        <f t="shared" si="7"/>
        <v>0.99982327471944854</v>
      </c>
      <c r="AR38" s="112">
        <f t="shared" si="8"/>
        <v>1</v>
      </c>
      <c r="AS38" s="112">
        <f t="shared" si="9"/>
        <v>1</v>
      </c>
      <c r="AT38" s="112">
        <f t="shared" si="3"/>
        <v>1</v>
      </c>
    </row>
    <row r="39" spans="1:46">
      <c r="A39" s="534">
        <v>37</v>
      </c>
      <c r="B39" s="528">
        <v>37</v>
      </c>
      <c r="C39" s="528"/>
      <c r="D39" s="528">
        <v>3193</v>
      </c>
      <c r="E39" s="530" t="s">
        <v>4103</v>
      </c>
      <c r="F39" s="530" t="s">
        <v>45</v>
      </c>
      <c r="G39" s="531" t="s">
        <v>32</v>
      </c>
      <c r="H39" s="528">
        <v>1981</v>
      </c>
      <c r="I39" s="530" t="s">
        <v>273</v>
      </c>
      <c r="J39" s="530" t="s">
        <v>417</v>
      </c>
      <c r="K39" s="528">
        <v>35</v>
      </c>
      <c r="L39" s="528">
        <v>14</v>
      </c>
      <c r="M39" s="528">
        <v>35</v>
      </c>
      <c r="N39" s="529">
        <v>0.393125</v>
      </c>
      <c r="O39" s="528">
        <v>0</v>
      </c>
      <c r="P39" s="527">
        <v>0.62291666666666667</v>
      </c>
      <c r="Q39" s="527">
        <v>0.45</v>
      </c>
      <c r="R39" s="527">
        <v>0.41250000000000003</v>
      </c>
      <c r="S39" s="527">
        <v>0.6020833333333333</v>
      </c>
      <c r="T39" s="527">
        <v>0.64513888888888882</v>
      </c>
      <c r="U39" s="527">
        <v>0.52708333333333335</v>
      </c>
      <c r="V39" s="527"/>
      <c r="W39" s="527">
        <v>0.48472222222222222</v>
      </c>
      <c r="X39" s="527">
        <v>0.38541666666666669</v>
      </c>
      <c r="Y39" s="527">
        <v>0.58263888888888882</v>
      </c>
      <c r="Z39" s="527"/>
      <c r="AA39" s="527">
        <v>0.55902777777777779</v>
      </c>
      <c r="AB39" s="527">
        <v>0.71388888888888891</v>
      </c>
      <c r="AC39" s="527">
        <v>0.43541666666666662</v>
      </c>
      <c r="AD39" s="527">
        <v>0.68333333333333324</v>
      </c>
      <c r="AE39" s="527">
        <v>0.51111111111111118</v>
      </c>
      <c r="AF39" s="526">
        <v>0.74722222222222223</v>
      </c>
      <c r="AG39" s="526"/>
      <c r="AI39" s="112">
        <f>VLOOKUP(AJ39,id!$A:$C,3,0)</f>
        <v>379</v>
      </c>
      <c r="AJ39" s="112" t="str">
        <f t="shared" si="0"/>
        <v>RadzkiRafał1981</v>
      </c>
      <c r="AK39" s="112" t="str">
        <f t="shared" si="4"/>
        <v>Radzki</v>
      </c>
      <c r="AL39" s="112" t="str">
        <f t="shared" si="4"/>
        <v>Rafał</v>
      </c>
      <c r="AM39" s="112" t="str">
        <f t="shared" si="5"/>
        <v>ITS</v>
      </c>
      <c r="AN39" s="112">
        <f t="shared" si="6"/>
        <v>1981</v>
      </c>
      <c r="AO39" s="112">
        <f t="shared" si="2"/>
        <v>24.441224605003566</v>
      </c>
      <c r="AP39" s="112"/>
      <c r="AQ39" s="112">
        <f t="shared" si="7"/>
        <v>0.99955838191132318</v>
      </c>
      <c r="AR39" s="112">
        <f t="shared" si="8"/>
        <v>1</v>
      </c>
      <c r="AS39" s="112">
        <f t="shared" si="9"/>
        <v>1</v>
      </c>
      <c r="AT39" s="112">
        <f t="shared" si="3"/>
        <v>1</v>
      </c>
    </row>
    <row r="40" spans="1:46">
      <c r="A40" s="533">
        <v>38</v>
      </c>
      <c r="B40" s="520">
        <v>38</v>
      </c>
      <c r="C40" s="520"/>
      <c r="D40" s="520">
        <v>3099</v>
      </c>
      <c r="E40" s="522" t="s">
        <v>64</v>
      </c>
      <c r="F40" s="522" t="s">
        <v>65</v>
      </c>
      <c r="G40" s="523" t="s">
        <v>32</v>
      </c>
      <c r="H40" s="520">
        <v>1963</v>
      </c>
      <c r="I40" s="522" t="s">
        <v>1272</v>
      </c>
      <c r="J40" s="522"/>
      <c r="K40" s="520">
        <v>35</v>
      </c>
      <c r="L40" s="520">
        <v>14</v>
      </c>
      <c r="M40" s="520">
        <v>35</v>
      </c>
      <c r="N40" s="521">
        <v>0.4004861111111111</v>
      </c>
      <c r="O40" s="520">
        <v>0</v>
      </c>
      <c r="P40" s="519">
        <v>0.5395833333333333</v>
      </c>
      <c r="Q40" s="519"/>
      <c r="R40" s="519">
        <v>0.73819444444444438</v>
      </c>
      <c r="S40" s="519">
        <v>0.56597222222222221</v>
      </c>
      <c r="T40" s="519">
        <v>0.51250000000000007</v>
      </c>
      <c r="U40" s="519">
        <v>0.63611111111111118</v>
      </c>
      <c r="V40" s="519">
        <v>0.38958333333333334</v>
      </c>
      <c r="W40" s="519">
        <v>0.70138888888888884</v>
      </c>
      <c r="X40" s="519">
        <v>0.49444444444444446</v>
      </c>
      <c r="Y40" s="519">
        <v>0.59791666666666665</v>
      </c>
      <c r="Z40" s="519">
        <v>0.3743055555555555</v>
      </c>
      <c r="AA40" s="519">
        <v>0.6118055555555556</v>
      </c>
      <c r="AB40" s="519">
        <v>0.47361111111111115</v>
      </c>
      <c r="AC40" s="519"/>
      <c r="AD40" s="519">
        <v>0.45277777777777778</v>
      </c>
      <c r="AE40" s="519">
        <v>0.66805555555555562</v>
      </c>
      <c r="AF40" s="518">
        <v>0.75416666666666676</v>
      </c>
      <c r="AG40" s="518"/>
      <c r="AI40" s="112">
        <f>VLOOKUP(AJ40,id!$A:$C,3,0)</f>
        <v>380</v>
      </c>
      <c r="AJ40" s="112" t="str">
        <f t="shared" si="0"/>
        <v>JańczakWiesław1963</v>
      </c>
      <c r="AK40" s="112" t="str">
        <f t="shared" si="4"/>
        <v>Jańczak</v>
      </c>
      <c r="AL40" s="112" t="str">
        <f t="shared" si="4"/>
        <v>Wiesław</v>
      </c>
      <c r="AM40" s="112">
        <f t="shared" si="5"/>
        <v>0</v>
      </c>
      <c r="AN40" s="112">
        <f t="shared" si="6"/>
        <v>1963</v>
      </c>
      <c r="AO40" s="112">
        <f t="shared" si="2"/>
        <v>23.991984131944719</v>
      </c>
      <c r="AP40" s="112"/>
      <c r="AQ40" s="112">
        <f t="shared" si="7"/>
        <v>0.98161955956303104</v>
      </c>
      <c r="AR40" s="112">
        <f t="shared" si="8"/>
        <v>1</v>
      </c>
      <c r="AS40" s="112">
        <f t="shared" si="9"/>
        <v>1</v>
      </c>
      <c r="AT40" s="112">
        <f t="shared" si="3"/>
        <v>1</v>
      </c>
    </row>
    <row r="41" spans="1:46">
      <c r="A41" s="533">
        <v>40</v>
      </c>
      <c r="B41" s="520">
        <v>39</v>
      </c>
      <c r="C41" s="520"/>
      <c r="D41" s="520">
        <v>3109</v>
      </c>
      <c r="E41" s="522" t="s">
        <v>3615</v>
      </c>
      <c r="F41" s="522" t="s">
        <v>22</v>
      </c>
      <c r="G41" s="523" t="s">
        <v>32</v>
      </c>
      <c r="H41" s="520">
        <v>1976</v>
      </c>
      <c r="I41" s="522" t="s">
        <v>3462</v>
      </c>
      <c r="J41" s="522" t="s">
        <v>5231</v>
      </c>
      <c r="K41" s="520">
        <v>35</v>
      </c>
      <c r="L41" s="520">
        <v>14</v>
      </c>
      <c r="M41" s="520">
        <v>35</v>
      </c>
      <c r="N41" s="521">
        <v>0.40065972222222218</v>
      </c>
      <c r="O41" s="520">
        <v>0</v>
      </c>
      <c r="P41" s="519">
        <v>0.55069444444444449</v>
      </c>
      <c r="Q41" s="519"/>
      <c r="R41" s="519">
        <v>0.73819444444444438</v>
      </c>
      <c r="S41" s="519">
        <v>0.57291666666666663</v>
      </c>
      <c r="T41" s="519">
        <v>0.51944444444444449</v>
      </c>
      <c r="U41" s="519">
        <v>0.64583333333333337</v>
      </c>
      <c r="V41" s="519">
        <v>0.39097222222222222</v>
      </c>
      <c r="W41" s="519">
        <v>0.70277777777777783</v>
      </c>
      <c r="X41" s="519">
        <v>0.50486111111111109</v>
      </c>
      <c r="Y41" s="519">
        <v>0.60069444444444442</v>
      </c>
      <c r="Z41" s="519">
        <v>0.37708333333333338</v>
      </c>
      <c r="AA41" s="519">
        <v>0.6166666666666667</v>
      </c>
      <c r="AB41" s="519">
        <v>0.48819444444444443</v>
      </c>
      <c r="AC41" s="519"/>
      <c r="AD41" s="519">
        <v>0.42638888888888887</v>
      </c>
      <c r="AE41" s="519">
        <v>0.67499999999999993</v>
      </c>
      <c r="AF41" s="518">
        <v>0.75416666666666676</v>
      </c>
      <c r="AG41" s="518"/>
      <c r="AI41" s="112">
        <f>VLOOKUP(AJ41,id!$A:$C,3,0)</f>
        <v>211</v>
      </c>
      <c r="AJ41" s="112" t="str">
        <f t="shared" si="0"/>
        <v>TrętowskiKrzysztof1976</v>
      </c>
      <c r="AK41" s="112" t="str">
        <f t="shared" si="4"/>
        <v>Trętowski</v>
      </c>
      <c r="AL41" s="112" t="str">
        <f t="shared" si="4"/>
        <v>Krzysztof</v>
      </c>
      <c r="AM41" s="112" t="str">
        <f t="shared" si="5"/>
        <v>RKS MotylaNoga</v>
      </c>
      <c r="AN41" s="112">
        <f t="shared" si="6"/>
        <v>1976</v>
      </c>
      <c r="AO41" s="112">
        <f t="shared" ref="AO41:AO104" si="10">AO40*IF(AS41&lt;1,AS41,IF(AT41&lt;1,AT41,IF(AR41&lt;1,AR41,IF(AQ41&lt;1,AQ41,1))))</f>
        <v>23.981588090636137</v>
      </c>
      <c r="AP41" s="112"/>
      <c r="AQ41" s="112">
        <f t="shared" ref="AQ41:AQ104" si="11">N40/N41</f>
        <v>0.99956668688794525</v>
      </c>
      <c r="AR41" s="112">
        <f t="shared" ref="AR41:AR104" si="12">L41/L40</f>
        <v>1</v>
      </c>
      <c r="AS41" s="112">
        <f t="shared" ref="AS41:AS104" si="13">K41/K40</f>
        <v>1</v>
      </c>
      <c r="AT41" s="112">
        <f t="shared" ref="AT41:AT104" si="14">AR41^0.2</f>
        <v>1</v>
      </c>
    </row>
    <row r="42" spans="1:46">
      <c r="A42" s="534">
        <v>41</v>
      </c>
      <c r="B42" s="528">
        <v>40</v>
      </c>
      <c r="C42" s="528"/>
      <c r="D42" s="528">
        <v>3172</v>
      </c>
      <c r="E42" s="530" t="s">
        <v>3419</v>
      </c>
      <c r="F42" s="530" t="s">
        <v>144</v>
      </c>
      <c r="G42" s="531" t="s">
        <v>32</v>
      </c>
      <c r="H42" s="528">
        <v>1969</v>
      </c>
      <c r="I42" s="530" t="s">
        <v>1272</v>
      </c>
      <c r="J42" s="530"/>
      <c r="K42" s="528">
        <v>35</v>
      </c>
      <c r="L42" s="528">
        <v>14</v>
      </c>
      <c r="M42" s="528">
        <v>35</v>
      </c>
      <c r="N42" s="529">
        <v>0.40075231481481483</v>
      </c>
      <c r="O42" s="528">
        <v>0</v>
      </c>
      <c r="P42" s="527">
        <v>0.5395833333333333</v>
      </c>
      <c r="Q42" s="527"/>
      <c r="R42" s="527">
        <v>0.73819444444444438</v>
      </c>
      <c r="S42" s="527">
        <v>0.56597222222222221</v>
      </c>
      <c r="T42" s="527">
        <v>0.51250000000000007</v>
      </c>
      <c r="U42" s="527">
        <v>0.63611111111111118</v>
      </c>
      <c r="V42" s="527">
        <v>0.38958333333333334</v>
      </c>
      <c r="W42" s="527">
        <v>0.70138888888888884</v>
      </c>
      <c r="X42" s="527">
        <v>0.49444444444444446</v>
      </c>
      <c r="Y42" s="527">
        <v>0.59791666666666665</v>
      </c>
      <c r="Z42" s="527">
        <v>0.3743055555555555</v>
      </c>
      <c r="AA42" s="527">
        <v>0.6118055555555556</v>
      </c>
      <c r="AB42" s="527">
        <v>0.47430555555555554</v>
      </c>
      <c r="AC42" s="527"/>
      <c r="AD42" s="527">
        <v>0.45277777777777778</v>
      </c>
      <c r="AE42" s="527">
        <v>0.66805555555555562</v>
      </c>
      <c r="AF42" s="526">
        <v>0.75486111111111109</v>
      </c>
      <c r="AG42" s="526"/>
      <c r="AI42" s="112">
        <f>VLOOKUP(AJ42,id!$A:$C,3,0)</f>
        <v>381</v>
      </c>
      <c r="AJ42" s="112" t="str">
        <f t="shared" si="0"/>
        <v>ZająkałaDariusz1969</v>
      </c>
      <c r="AK42" s="112" t="str">
        <f t="shared" si="4"/>
        <v>Zająkała</v>
      </c>
      <c r="AL42" s="112" t="str">
        <f t="shared" si="4"/>
        <v>Dariusz</v>
      </c>
      <c r="AM42" s="112">
        <f t="shared" si="5"/>
        <v>0</v>
      </c>
      <c r="AN42" s="112">
        <f t="shared" si="6"/>
        <v>1969</v>
      </c>
      <c r="AO42" s="112">
        <f t="shared" si="10"/>
        <v>23.976047218297502</v>
      </c>
      <c r="AP42" s="112"/>
      <c r="AQ42" s="112">
        <f t="shared" si="11"/>
        <v>0.99976895306859193</v>
      </c>
      <c r="AR42" s="112">
        <f t="shared" si="12"/>
        <v>1</v>
      </c>
      <c r="AS42" s="112">
        <f t="shared" si="13"/>
        <v>1</v>
      </c>
      <c r="AT42" s="112">
        <f t="shared" si="14"/>
        <v>1</v>
      </c>
    </row>
    <row r="43" spans="1:46">
      <c r="A43" s="533">
        <v>42</v>
      </c>
      <c r="B43" s="520">
        <v>41</v>
      </c>
      <c r="C43" s="520"/>
      <c r="D43" s="520">
        <v>3153</v>
      </c>
      <c r="E43" s="522" t="s">
        <v>190</v>
      </c>
      <c r="F43" s="522" t="s">
        <v>322</v>
      </c>
      <c r="G43" s="523" t="s">
        <v>32</v>
      </c>
      <c r="H43" s="520">
        <v>1990</v>
      </c>
      <c r="I43" s="522" t="s">
        <v>3425</v>
      </c>
      <c r="J43" s="522"/>
      <c r="K43" s="520">
        <v>35</v>
      </c>
      <c r="L43" s="520">
        <v>14</v>
      </c>
      <c r="M43" s="520">
        <v>35</v>
      </c>
      <c r="N43" s="521">
        <v>0.4072453703703704</v>
      </c>
      <c r="O43" s="520">
        <v>0</v>
      </c>
      <c r="P43" s="519">
        <v>0.61458333333333337</v>
      </c>
      <c r="Q43" s="519">
        <v>0.44791666666666669</v>
      </c>
      <c r="R43" s="519">
        <v>0.38958333333333334</v>
      </c>
      <c r="S43" s="519">
        <v>0.59236111111111112</v>
      </c>
      <c r="T43" s="519">
        <v>0.70763888888888893</v>
      </c>
      <c r="U43" s="519">
        <v>0.51874999999999993</v>
      </c>
      <c r="V43" s="519"/>
      <c r="W43" s="519">
        <v>0.4770833333333333</v>
      </c>
      <c r="X43" s="519">
        <v>0.72291666666666676</v>
      </c>
      <c r="Y43" s="519">
        <v>0.56458333333333333</v>
      </c>
      <c r="Z43" s="519"/>
      <c r="AA43" s="519">
        <v>0.54583333333333328</v>
      </c>
      <c r="AB43" s="519">
        <v>0.73819444444444438</v>
      </c>
      <c r="AC43" s="519">
        <v>0.42222222222222222</v>
      </c>
      <c r="AD43" s="519">
        <v>0.68125000000000002</v>
      </c>
      <c r="AE43" s="519">
        <v>0.4993055555555555</v>
      </c>
      <c r="AF43" s="518">
        <v>0.76111111111111107</v>
      </c>
      <c r="AG43" s="518"/>
      <c r="AI43" s="112">
        <f>VLOOKUP(AJ43,id!$A:$C,3,0)</f>
        <v>382</v>
      </c>
      <c r="AJ43" s="112" t="str">
        <f t="shared" si="0"/>
        <v>WysockiAdrian1990</v>
      </c>
      <c r="AK43" s="112" t="str">
        <f t="shared" si="4"/>
        <v>Wysocki</v>
      </c>
      <c r="AL43" s="112" t="str">
        <f t="shared" si="4"/>
        <v>Adrian</v>
      </c>
      <c r="AM43" s="112">
        <f t="shared" si="5"/>
        <v>0</v>
      </c>
      <c r="AN43" s="112">
        <f t="shared" si="6"/>
        <v>1990</v>
      </c>
      <c r="AO43" s="112">
        <f t="shared" si="10"/>
        <v>23.593776926435257</v>
      </c>
      <c r="AP43" s="112"/>
      <c r="AQ43" s="112">
        <f t="shared" si="11"/>
        <v>0.98405615869948271</v>
      </c>
      <c r="AR43" s="112">
        <f t="shared" si="12"/>
        <v>1</v>
      </c>
      <c r="AS43" s="112">
        <f t="shared" si="13"/>
        <v>1</v>
      </c>
      <c r="AT43" s="112">
        <f t="shared" si="14"/>
        <v>1</v>
      </c>
    </row>
    <row r="44" spans="1:46">
      <c r="A44" s="534">
        <v>43</v>
      </c>
      <c r="B44" s="528">
        <v>42</v>
      </c>
      <c r="C44" s="528"/>
      <c r="D44" s="528">
        <v>3121</v>
      </c>
      <c r="E44" s="530" t="s">
        <v>5230</v>
      </c>
      <c r="F44" s="530" t="s">
        <v>5229</v>
      </c>
      <c r="G44" s="531" t="s">
        <v>32</v>
      </c>
      <c r="H44" s="528">
        <v>1976</v>
      </c>
      <c r="I44" s="530" t="s">
        <v>5228</v>
      </c>
      <c r="J44" s="530" t="s">
        <v>1463</v>
      </c>
      <c r="K44" s="528">
        <v>35</v>
      </c>
      <c r="L44" s="528">
        <v>14</v>
      </c>
      <c r="M44" s="528">
        <v>35</v>
      </c>
      <c r="N44" s="529">
        <v>0.41091435185185188</v>
      </c>
      <c r="O44" s="528">
        <v>0</v>
      </c>
      <c r="P44" s="527">
        <v>0.6333333333333333</v>
      </c>
      <c r="Q44" s="527">
        <v>0.41805555555555557</v>
      </c>
      <c r="R44" s="527">
        <v>0.3743055555555555</v>
      </c>
      <c r="S44" s="527">
        <v>0.6</v>
      </c>
      <c r="T44" s="527">
        <v>0.73611111111111116</v>
      </c>
      <c r="U44" s="527">
        <v>0.52083333333333337</v>
      </c>
      <c r="V44" s="527"/>
      <c r="W44" s="527">
        <v>0.45833333333333331</v>
      </c>
      <c r="X44" s="527">
        <v>0.75347222222222221</v>
      </c>
      <c r="Y44" s="527">
        <v>0.55902777777777779</v>
      </c>
      <c r="Z44" s="527"/>
      <c r="AA44" s="527">
        <v>0.57847222222222217</v>
      </c>
      <c r="AB44" s="527">
        <v>0.72152777777777777</v>
      </c>
      <c r="AC44" s="527">
        <v>0.39999999999999997</v>
      </c>
      <c r="AD44" s="527">
        <v>0.69444444444444453</v>
      </c>
      <c r="AE44" s="527">
        <v>0.50208333333333333</v>
      </c>
      <c r="AF44" s="526">
        <v>0.76458333333333339</v>
      </c>
      <c r="AG44" s="526"/>
      <c r="AI44" s="112">
        <f>VLOOKUP(AJ44,id!$A:$C,3,0)</f>
        <v>383</v>
      </c>
      <c r="AJ44" s="112" t="str">
        <f t="shared" si="0"/>
        <v>DębskiBartosz1976</v>
      </c>
      <c r="AK44" s="112" t="str">
        <f t="shared" si="4"/>
        <v>Dębski</v>
      </c>
      <c r="AL44" s="112" t="str">
        <f t="shared" si="4"/>
        <v>Bartosz</v>
      </c>
      <c r="AM44" s="112" t="str">
        <f t="shared" si="5"/>
        <v>MIG BYTÓW</v>
      </c>
      <c r="AN44" s="112">
        <f t="shared" si="6"/>
        <v>1976</v>
      </c>
      <c r="AO44" s="112">
        <f t="shared" si="10"/>
        <v>23.383112270330702</v>
      </c>
      <c r="AP44" s="112"/>
      <c r="AQ44" s="112">
        <f t="shared" si="11"/>
        <v>0.99107117708362669</v>
      </c>
      <c r="AR44" s="112">
        <f t="shared" si="12"/>
        <v>1</v>
      </c>
      <c r="AS44" s="112">
        <f t="shared" si="13"/>
        <v>1</v>
      </c>
      <c r="AT44" s="112">
        <f t="shared" si="14"/>
        <v>1</v>
      </c>
    </row>
    <row r="45" spans="1:46">
      <c r="A45" s="533">
        <v>44</v>
      </c>
      <c r="B45" s="520">
        <v>43</v>
      </c>
      <c r="C45" s="520"/>
      <c r="D45" s="520">
        <v>3119</v>
      </c>
      <c r="E45" s="522" t="s">
        <v>633</v>
      </c>
      <c r="F45" s="522" t="s">
        <v>48</v>
      </c>
      <c r="G45" s="523" t="s">
        <v>32</v>
      </c>
      <c r="H45" s="520">
        <v>1976</v>
      </c>
      <c r="I45" s="522" t="s">
        <v>4796</v>
      </c>
      <c r="J45" s="522"/>
      <c r="K45" s="520">
        <v>35</v>
      </c>
      <c r="L45" s="520">
        <v>14</v>
      </c>
      <c r="M45" s="520">
        <v>35</v>
      </c>
      <c r="N45" s="521">
        <v>0.41093750000000001</v>
      </c>
      <c r="O45" s="520">
        <v>0</v>
      </c>
      <c r="P45" s="519">
        <v>0.6333333333333333</v>
      </c>
      <c r="Q45" s="519">
        <v>0.41805555555555557</v>
      </c>
      <c r="R45" s="519">
        <v>0.3743055555555555</v>
      </c>
      <c r="S45" s="519">
        <v>0.59930555555555554</v>
      </c>
      <c r="T45" s="519">
        <v>0.73611111111111116</v>
      </c>
      <c r="U45" s="519">
        <v>0.52083333333333337</v>
      </c>
      <c r="V45" s="519"/>
      <c r="W45" s="519">
        <v>0.45902777777777781</v>
      </c>
      <c r="X45" s="519">
        <v>0.75347222222222221</v>
      </c>
      <c r="Y45" s="519">
        <v>0.55902777777777779</v>
      </c>
      <c r="Z45" s="519"/>
      <c r="AA45" s="519">
        <v>0.57847222222222217</v>
      </c>
      <c r="AB45" s="519">
        <v>0.72152777777777777</v>
      </c>
      <c r="AC45" s="519">
        <v>0.39999999999999997</v>
      </c>
      <c r="AD45" s="519">
        <v>0.69444444444444453</v>
      </c>
      <c r="AE45" s="519">
        <v>0.50208333333333333</v>
      </c>
      <c r="AF45" s="518">
        <v>0.76458333333333339</v>
      </c>
      <c r="AG45" s="518"/>
      <c r="AI45" s="112">
        <f>VLOOKUP(AJ45,id!$A:$C,3,0)</f>
        <v>384</v>
      </c>
      <c r="AJ45" s="112" t="str">
        <f t="shared" si="0"/>
        <v>GrzonkaTomasz1976</v>
      </c>
      <c r="AK45" s="112" t="str">
        <f t="shared" si="4"/>
        <v>Grzonka</v>
      </c>
      <c r="AL45" s="112" t="str">
        <f t="shared" si="4"/>
        <v>Tomasz</v>
      </c>
      <c r="AM45" s="112">
        <f t="shared" si="5"/>
        <v>0</v>
      </c>
      <c r="AN45" s="112">
        <f t="shared" si="6"/>
        <v>1976</v>
      </c>
      <c r="AO45" s="112">
        <f t="shared" si="10"/>
        <v>23.381795097410251</v>
      </c>
      <c r="AP45" s="112"/>
      <c r="AQ45" s="112">
        <f t="shared" si="11"/>
        <v>0.99994366990564709</v>
      </c>
      <c r="AR45" s="112">
        <f t="shared" si="12"/>
        <v>1</v>
      </c>
      <c r="AS45" s="112">
        <f t="shared" si="13"/>
        <v>1</v>
      </c>
      <c r="AT45" s="112">
        <f t="shared" si="14"/>
        <v>1</v>
      </c>
    </row>
    <row r="46" spans="1:46">
      <c r="A46" s="534">
        <v>45</v>
      </c>
      <c r="B46" s="528">
        <v>44</v>
      </c>
      <c r="C46" s="528"/>
      <c r="D46" s="528">
        <v>3151</v>
      </c>
      <c r="E46" s="530" t="s">
        <v>869</v>
      </c>
      <c r="F46" s="530" t="s">
        <v>48</v>
      </c>
      <c r="G46" s="531" t="s">
        <v>32</v>
      </c>
      <c r="H46" s="528">
        <v>2019</v>
      </c>
      <c r="I46" s="530" t="s">
        <v>3425</v>
      </c>
      <c r="J46" s="530" t="s">
        <v>867</v>
      </c>
      <c r="K46" s="528">
        <v>35</v>
      </c>
      <c r="L46" s="528">
        <v>14</v>
      </c>
      <c r="M46" s="528">
        <v>35</v>
      </c>
      <c r="N46" s="529">
        <v>0.4120138888888889</v>
      </c>
      <c r="O46" s="528">
        <v>0</v>
      </c>
      <c r="P46" s="527">
        <v>0.61736111111111114</v>
      </c>
      <c r="Q46" s="527">
        <v>0.42430555555555555</v>
      </c>
      <c r="R46" s="527">
        <v>0.38125000000000003</v>
      </c>
      <c r="S46" s="527">
        <v>0.59097222222222223</v>
      </c>
      <c r="T46" s="527">
        <v>0.65069444444444446</v>
      </c>
      <c r="U46" s="527">
        <v>0.51736111111111105</v>
      </c>
      <c r="V46" s="527"/>
      <c r="W46" s="527">
        <v>0.45694444444444443</v>
      </c>
      <c r="X46" s="527">
        <v>0.7368055555555556</v>
      </c>
      <c r="Y46" s="527">
        <v>0.56736111111111109</v>
      </c>
      <c r="Z46" s="527"/>
      <c r="AA46" s="527">
        <v>0.54513888888888895</v>
      </c>
      <c r="AB46" s="527">
        <v>0.72013888888888899</v>
      </c>
      <c r="AC46" s="527">
        <v>0.40347222222222223</v>
      </c>
      <c r="AD46" s="527">
        <v>0.68958333333333333</v>
      </c>
      <c r="AE46" s="527">
        <v>0.48819444444444443</v>
      </c>
      <c r="AF46" s="526">
        <v>0.76597222222222217</v>
      </c>
      <c r="AG46" s="526"/>
      <c r="AI46" s="112">
        <f>VLOOKUP(AJ46,id!$A:$C,3,0)</f>
        <v>385</v>
      </c>
      <c r="AJ46" s="112" t="str">
        <f t="shared" si="0"/>
        <v>KaczyńskiTomasz2019</v>
      </c>
      <c r="AK46" s="112" t="str">
        <f t="shared" si="4"/>
        <v>Kaczyński</v>
      </c>
      <c r="AL46" s="112" t="str">
        <f t="shared" si="4"/>
        <v>Tomasz</v>
      </c>
      <c r="AM46" s="112" t="str">
        <f t="shared" si="5"/>
        <v>EPO Adventure Race Team</v>
      </c>
      <c r="AN46" s="112">
        <f t="shared" si="6"/>
        <v>2019</v>
      </c>
      <c r="AO46" s="112">
        <f t="shared" si="10"/>
        <v>23.320710009931762</v>
      </c>
      <c r="AP46" s="112"/>
      <c r="AQ46" s="112">
        <f t="shared" si="11"/>
        <v>0.99738749367942015</v>
      </c>
      <c r="AR46" s="112">
        <f t="shared" si="12"/>
        <v>1</v>
      </c>
      <c r="AS46" s="112">
        <f t="shared" si="13"/>
        <v>1</v>
      </c>
      <c r="AT46" s="112">
        <f t="shared" si="14"/>
        <v>1</v>
      </c>
    </row>
    <row r="47" spans="1:46">
      <c r="A47" s="533">
        <v>46</v>
      </c>
      <c r="B47" s="520">
        <v>45</v>
      </c>
      <c r="C47" s="520"/>
      <c r="D47" s="520">
        <v>3150</v>
      </c>
      <c r="E47" s="522" t="s">
        <v>1079</v>
      </c>
      <c r="F47" s="522" t="s">
        <v>544</v>
      </c>
      <c r="G47" s="523" t="s">
        <v>32</v>
      </c>
      <c r="H47" s="520">
        <v>1986</v>
      </c>
      <c r="I47" s="522" t="s">
        <v>5227</v>
      </c>
      <c r="J47" s="522" t="s">
        <v>867</v>
      </c>
      <c r="K47" s="520">
        <v>35</v>
      </c>
      <c r="L47" s="520">
        <v>14</v>
      </c>
      <c r="M47" s="520">
        <v>35</v>
      </c>
      <c r="N47" s="521">
        <v>0.4120949074074074</v>
      </c>
      <c r="O47" s="520">
        <v>0</v>
      </c>
      <c r="P47" s="519">
        <v>0.61736111111111114</v>
      </c>
      <c r="Q47" s="519">
        <v>0.42430555555555555</v>
      </c>
      <c r="R47" s="519">
        <v>0.38125000000000003</v>
      </c>
      <c r="S47" s="519">
        <v>0.59097222222222223</v>
      </c>
      <c r="T47" s="519">
        <v>0.65069444444444446</v>
      </c>
      <c r="U47" s="519">
        <v>0.51041666666666663</v>
      </c>
      <c r="V47" s="519"/>
      <c r="W47" s="519">
        <v>0.45694444444444443</v>
      </c>
      <c r="X47" s="519">
        <v>0.7368055555555556</v>
      </c>
      <c r="Y47" s="519">
        <v>0.56736111111111109</v>
      </c>
      <c r="Z47" s="519"/>
      <c r="AA47" s="519">
        <v>0.54513888888888895</v>
      </c>
      <c r="AB47" s="519">
        <v>0.72013888888888899</v>
      </c>
      <c r="AC47" s="519">
        <v>0.40347222222222223</v>
      </c>
      <c r="AD47" s="519">
        <v>0.68958333333333333</v>
      </c>
      <c r="AE47" s="519">
        <v>0.48819444444444443</v>
      </c>
      <c r="AF47" s="518">
        <v>0.76597222222222217</v>
      </c>
      <c r="AG47" s="518"/>
      <c r="AI47" s="112">
        <f>VLOOKUP(AJ47,id!$A:$C,3,0)</f>
        <v>386</v>
      </c>
      <c r="AJ47" s="112" t="str">
        <f t="shared" si="0"/>
        <v>StanisławskiFilip1986</v>
      </c>
      <c r="AK47" s="112" t="str">
        <f t="shared" si="4"/>
        <v>Stanisławski</v>
      </c>
      <c r="AL47" s="112" t="str">
        <f t="shared" si="4"/>
        <v>Filip</v>
      </c>
      <c r="AM47" s="112" t="str">
        <f t="shared" si="5"/>
        <v>EPO Adventure Race Team</v>
      </c>
      <c r="AN47" s="112">
        <f t="shared" si="6"/>
        <v>1986</v>
      </c>
      <c r="AO47" s="112">
        <f t="shared" si="10"/>
        <v>23.316125121009716</v>
      </c>
      <c r="AP47" s="112"/>
      <c r="AQ47" s="112">
        <f t="shared" si="11"/>
        <v>0.99980339839910126</v>
      </c>
      <c r="AR47" s="112">
        <f t="shared" si="12"/>
        <v>1</v>
      </c>
      <c r="AS47" s="112">
        <f t="shared" si="13"/>
        <v>1</v>
      </c>
      <c r="AT47" s="112">
        <f t="shared" si="14"/>
        <v>1</v>
      </c>
    </row>
    <row r="48" spans="1:46">
      <c r="A48" s="534">
        <v>47</v>
      </c>
      <c r="B48" s="528">
        <v>46</v>
      </c>
      <c r="C48" s="528"/>
      <c r="D48" s="528">
        <v>3030</v>
      </c>
      <c r="E48" s="530" t="s">
        <v>576</v>
      </c>
      <c r="F48" s="530" t="s">
        <v>91</v>
      </c>
      <c r="G48" s="531" t="s">
        <v>32</v>
      </c>
      <c r="H48" s="528">
        <v>1982</v>
      </c>
      <c r="I48" s="530" t="s">
        <v>3610</v>
      </c>
      <c r="J48" s="530" t="s">
        <v>3463</v>
      </c>
      <c r="K48" s="528">
        <v>35</v>
      </c>
      <c r="L48" s="528">
        <v>14</v>
      </c>
      <c r="M48" s="528">
        <v>35</v>
      </c>
      <c r="N48" s="529">
        <v>0.41484953703703703</v>
      </c>
      <c r="O48" s="528">
        <v>0</v>
      </c>
      <c r="P48" s="527">
        <v>0.56180555555555556</v>
      </c>
      <c r="Q48" s="527">
        <v>0.74583333333333324</v>
      </c>
      <c r="R48" s="527"/>
      <c r="S48" s="527">
        <v>0.58680555555555558</v>
      </c>
      <c r="T48" s="527">
        <v>0.52013888888888882</v>
      </c>
      <c r="U48" s="527">
        <v>0.65625</v>
      </c>
      <c r="V48" s="527">
        <v>0.39513888888888887</v>
      </c>
      <c r="W48" s="527">
        <v>0.71250000000000002</v>
      </c>
      <c r="X48" s="527">
        <v>0.50555555555555554</v>
      </c>
      <c r="Y48" s="527">
        <v>0.61249999999999993</v>
      </c>
      <c r="Z48" s="527">
        <v>0.38125000000000003</v>
      </c>
      <c r="AA48" s="527">
        <v>0.62986111111111109</v>
      </c>
      <c r="AB48" s="527">
        <v>0.48819444444444443</v>
      </c>
      <c r="AC48" s="527"/>
      <c r="AD48" s="527">
        <v>0.44861111111111113</v>
      </c>
      <c r="AE48" s="527">
        <v>0.68194444444444446</v>
      </c>
      <c r="AF48" s="526">
        <v>0.76874999999999993</v>
      </c>
      <c r="AG48" s="526"/>
      <c r="AI48" s="112">
        <f>VLOOKUP(AJ48,id!$A:$C,3,0)</f>
        <v>72</v>
      </c>
      <c r="AJ48" s="112" t="str">
        <f t="shared" si="0"/>
        <v>CisońMateusz1982</v>
      </c>
      <c r="AK48" s="112" t="str">
        <f t="shared" si="4"/>
        <v>Cisoń</v>
      </c>
      <c r="AL48" s="112" t="str">
        <f t="shared" si="4"/>
        <v>Mateusz</v>
      </c>
      <c r="AM48" s="112" t="str">
        <f t="shared" si="5"/>
        <v>BIKE NOW BEER LATER</v>
      </c>
      <c r="AN48" s="112">
        <f t="shared" si="6"/>
        <v>1982</v>
      </c>
      <c r="AO48" s="112">
        <f t="shared" si="10"/>
        <v>23.161304436948662</v>
      </c>
      <c r="AP48" s="112"/>
      <c r="AQ48" s="112">
        <f t="shared" si="11"/>
        <v>0.99335993080936302</v>
      </c>
      <c r="AR48" s="112">
        <f t="shared" si="12"/>
        <v>1</v>
      </c>
      <c r="AS48" s="112">
        <f t="shared" si="13"/>
        <v>1</v>
      </c>
      <c r="AT48" s="112">
        <f t="shared" si="14"/>
        <v>1</v>
      </c>
    </row>
    <row r="49" spans="1:46">
      <c r="A49" s="533">
        <v>48</v>
      </c>
      <c r="B49" s="520">
        <v>47</v>
      </c>
      <c r="C49" s="520"/>
      <c r="D49" s="520">
        <v>3113</v>
      </c>
      <c r="E49" s="522" t="s">
        <v>577</v>
      </c>
      <c r="F49" s="522" t="s">
        <v>579</v>
      </c>
      <c r="G49" s="523" t="s">
        <v>32</v>
      </c>
      <c r="H49" s="520">
        <v>1976</v>
      </c>
      <c r="I49" s="522" t="s">
        <v>3462</v>
      </c>
      <c r="J49" s="522" t="s">
        <v>3463</v>
      </c>
      <c r="K49" s="520">
        <v>35</v>
      </c>
      <c r="L49" s="520">
        <v>14</v>
      </c>
      <c r="M49" s="520">
        <v>35</v>
      </c>
      <c r="N49" s="521">
        <v>0.41554398148148147</v>
      </c>
      <c r="O49" s="520">
        <v>0</v>
      </c>
      <c r="P49" s="519">
        <v>0.56180555555555556</v>
      </c>
      <c r="Q49" s="519">
        <v>0.74652777777777779</v>
      </c>
      <c r="R49" s="519"/>
      <c r="S49" s="519">
        <v>0.59027777777777779</v>
      </c>
      <c r="T49" s="519">
        <v>0.52083333333333337</v>
      </c>
      <c r="U49" s="519">
        <v>0.66111111111111109</v>
      </c>
      <c r="V49" s="519">
        <v>0.39583333333333331</v>
      </c>
      <c r="W49" s="519">
        <v>0.71250000000000002</v>
      </c>
      <c r="X49" s="519">
        <v>0.50555555555555554</v>
      </c>
      <c r="Y49" s="519">
        <v>0.61249999999999993</v>
      </c>
      <c r="Z49" s="519">
        <v>0.38125000000000003</v>
      </c>
      <c r="AA49" s="519">
        <v>0.63055555555555554</v>
      </c>
      <c r="AB49" s="519">
        <v>0.48819444444444443</v>
      </c>
      <c r="AC49" s="519"/>
      <c r="AD49" s="519">
        <v>0.44861111111111113</v>
      </c>
      <c r="AE49" s="519">
        <v>0.68194444444444446</v>
      </c>
      <c r="AF49" s="518">
        <v>0.76944444444444438</v>
      </c>
      <c r="AG49" s="518"/>
      <c r="AI49" s="112">
        <f>VLOOKUP(AJ49,id!$A:$C,3,0)</f>
        <v>387</v>
      </c>
      <c r="AJ49" s="112" t="str">
        <f t="shared" si="0"/>
        <v>JarosiewiczRadek1976</v>
      </c>
      <c r="AK49" s="112" t="str">
        <f t="shared" si="4"/>
        <v>Jarosiewicz</v>
      </c>
      <c r="AL49" s="112" t="str">
        <f t="shared" si="4"/>
        <v>Radek</v>
      </c>
      <c r="AM49" s="112" t="str">
        <f t="shared" si="5"/>
        <v>BIKE NOW BEER LATER</v>
      </c>
      <c r="AN49" s="112">
        <f t="shared" si="6"/>
        <v>1976</v>
      </c>
      <c r="AO49" s="112">
        <f t="shared" si="10"/>
        <v>23.122597970463495</v>
      </c>
      <c r="AP49" s="112"/>
      <c r="AQ49" s="112">
        <f t="shared" si="11"/>
        <v>0.9983288304598501</v>
      </c>
      <c r="AR49" s="112">
        <f t="shared" si="12"/>
        <v>1</v>
      </c>
      <c r="AS49" s="112">
        <f t="shared" si="13"/>
        <v>1</v>
      </c>
      <c r="AT49" s="112">
        <f t="shared" si="14"/>
        <v>1</v>
      </c>
    </row>
    <row r="50" spans="1:46">
      <c r="A50" s="533">
        <v>50</v>
      </c>
      <c r="B50" s="520">
        <v>48</v>
      </c>
      <c r="C50" s="520"/>
      <c r="D50" s="520">
        <v>3161</v>
      </c>
      <c r="E50" s="522" t="s">
        <v>1446</v>
      </c>
      <c r="F50" s="522" t="s">
        <v>83</v>
      </c>
      <c r="G50" s="523" t="s">
        <v>32</v>
      </c>
      <c r="H50" s="520">
        <v>1977</v>
      </c>
      <c r="I50" s="522" t="s">
        <v>3462</v>
      </c>
      <c r="J50" s="522"/>
      <c r="K50" s="520">
        <v>34</v>
      </c>
      <c r="L50" s="520">
        <v>14</v>
      </c>
      <c r="M50" s="520">
        <v>34</v>
      </c>
      <c r="N50" s="521">
        <v>0.40311342592592592</v>
      </c>
      <c r="O50" s="520">
        <v>0</v>
      </c>
      <c r="P50" s="519">
        <v>0.61458333333333337</v>
      </c>
      <c r="Q50" s="519">
        <v>0.41805555555555557</v>
      </c>
      <c r="R50" s="519">
        <v>0.3756944444444445</v>
      </c>
      <c r="S50" s="519">
        <v>0.58472222222222225</v>
      </c>
      <c r="T50" s="519">
        <v>0.64444444444444449</v>
      </c>
      <c r="U50" s="519">
        <v>0.51458333333333328</v>
      </c>
      <c r="V50" s="519"/>
      <c r="W50" s="519">
        <v>0.46458333333333335</v>
      </c>
      <c r="X50" s="519">
        <v>0.6645833333333333</v>
      </c>
      <c r="Y50" s="519">
        <v>0.56805555555555554</v>
      </c>
      <c r="Z50" s="519">
        <v>0.73749999999999993</v>
      </c>
      <c r="AA50" s="519">
        <v>0.54583333333333328</v>
      </c>
      <c r="AB50" s="519">
        <v>0.68680555555555556</v>
      </c>
      <c r="AC50" s="519">
        <v>0.40208333333333335</v>
      </c>
      <c r="AD50" s="519"/>
      <c r="AE50" s="519">
        <v>0.5</v>
      </c>
      <c r="AF50" s="518">
        <v>0.75694444444444453</v>
      </c>
      <c r="AG50" s="518"/>
      <c r="AI50" s="112">
        <f>VLOOKUP(AJ50,id!$A:$C,3,0)</f>
        <v>388</v>
      </c>
      <c r="AJ50" s="112" t="str">
        <f t="shared" si="0"/>
        <v>DadasiewiczAdam1977</v>
      </c>
      <c r="AK50" s="112" t="str">
        <f t="shared" si="4"/>
        <v>Dadasiewicz</v>
      </c>
      <c r="AL50" s="112" t="str">
        <f t="shared" si="4"/>
        <v>Adam</v>
      </c>
      <c r="AM50" s="112">
        <f t="shared" si="5"/>
        <v>0</v>
      </c>
      <c r="AN50" s="112">
        <f t="shared" si="6"/>
        <v>1977</v>
      </c>
      <c r="AO50" s="112">
        <f t="shared" si="10"/>
        <v>22.461952314164538</v>
      </c>
      <c r="AP50" s="112"/>
      <c r="AQ50" s="112">
        <f t="shared" si="11"/>
        <v>1.0308363719888598</v>
      </c>
      <c r="AR50" s="112">
        <f t="shared" si="12"/>
        <v>1</v>
      </c>
      <c r="AS50" s="112">
        <f t="shared" si="13"/>
        <v>0.97142857142857142</v>
      </c>
      <c r="AT50" s="112">
        <f t="shared" si="14"/>
        <v>1</v>
      </c>
    </row>
    <row r="51" spans="1:46">
      <c r="A51" s="534">
        <v>51</v>
      </c>
      <c r="B51" s="528">
        <v>49</v>
      </c>
      <c r="C51" s="528"/>
      <c r="D51" s="528">
        <v>3059</v>
      </c>
      <c r="E51" s="530" t="s">
        <v>1705</v>
      </c>
      <c r="F51" s="530" t="s">
        <v>83</v>
      </c>
      <c r="G51" s="531" t="s">
        <v>32</v>
      </c>
      <c r="H51" s="528">
        <v>1985</v>
      </c>
      <c r="I51" s="530" t="s">
        <v>3462</v>
      </c>
      <c r="J51" s="530" t="s">
        <v>5226</v>
      </c>
      <c r="K51" s="528">
        <v>34</v>
      </c>
      <c r="L51" s="528">
        <v>14</v>
      </c>
      <c r="M51" s="528">
        <v>34</v>
      </c>
      <c r="N51" s="529">
        <v>0.41207175925925926</v>
      </c>
      <c r="O51" s="528">
        <v>0</v>
      </c>
      <c r="P51" s="527">
        <v>0.55486111111111114</v>
      </c>
      <c r="Q51" s="527">
        <v>0.73263888888888884</v>
      </c>
      <c r="R51" s="527">
        <v>0.75555555555555554</v>
      </c>
      <c r="S51" s="527">
        <v>0.58680555555555558</v>
      </c>
      <c r="T51" s="527">
        <v>0.51874999999999993</v>
      </c>
      <c r="U51" s="527">
        <v>0.67291666666666661</v>
      </c>
      <c r="V51" s="527">
        <v>0.39305555555555555</v>
      </c>
      <c r="W51" s="527"/>
      <c r="X51" s="527">
        <v>0.43124999999999997</v>
      </c>
      <c r="Y51" s="527">
        <v>0.61736111111111114</v>
      </c>
      <c r="Z51" s="527">
        <v>0.37361111111111112</v>
      </c>
      <c r="AA51" s="527">
        <v>0.6381944444444444</v>
      </c>
      <c r="AB51" s="527">
        <v>0.44791666666666669</v>
      </c>
      <c r="AC51" s="527"/>
      <c r="AD51" s="527">
        <v>0.48958333333333331</v>
      </c>
      <c r="AE51" s="527">
        <v>0.70972222222222225</v>
      </c>
      <c r="AF51" s="526">
        <v>0.76597222222222217</v>
      </c>
      <c r="AG51" s="526"/>
      <c r="AI51" s="112">
        <f>VLOOKUP(AJ51,id!$A:$C,3,0)</f>
        <v>389</v>
      </c>
      <c r="AJ51" s="112" t="str">
        <f t="shared" si="0"/>
        <v>PiotrowskiAdam1985</v>
      </c>
      <c r="AK51" s="112" t="str">
        <f t="shared" si="4"/>
        <v>Piotrowski</v>
      </c>
      <c r="AL51" s="112" t="str">
        <f t="shared" si="4"/>
        <v>Adam</v>
      </c>
      <c r="AM51" s="112" t="str">
        <f t="shared" si="5"/>
        <v>Rowerami.com</v>
      </c>
      <c r="AN51" s="112">
        <f t="shared" si="6"/>
        <v>1985</v>
      </c>
      <c r="AO51" s="112">
        <f t="shared" si="10"/>
        <v>21.973635287757677</v>
      </c>
      <c r="AP51" s="112"/>
      <c r="AQ51" s="112">
        <f t="shared" si="11"/>
        <v>0.97826025896694091</v>
      </c>
      <c r="AR51" s="112">
        <f t="shared" si="12"/>
        <v>1</v>
      </c>
      <c r="AS51" s="112">
        <f t="shared" si="13"/>
        <v>1</v>
      </c>
      <c r="AT51" s="112">
        <f t="shared" si="14"/>
        <v>1</v>
      </c>
    </row>
    <row r="52" spans="1:46">
      <c r="A52" s="533">
        <v>52</v>
      </c>
      <c r="B52" s="520">
        <v>50</v>
      </c>
      <c r="C52" s="520"/>
      <c r="D52" s="520">
        <v>3037</v>
      </c>
      <c r="E52" s="522" t="s">
        <v>4374</v>
      </c>
      <c r="F52" s="522" t="s">
        <v>4373</v>
      </c>
      <c r="G52" s="523" t="s">
        <v>32</v>
      </c>
      <c r="H52" s="520">
        <v>1985</v>
      </c>
      <c r="I52" s="522" t="s">
        <v>4372</v>
      </c>
      <c r="J52" s="522"/>
      <c r="K52" s="520">
        <v>34</v>
      </c>
      <c r="L52" s="520">
        <v>14</v>
      </c>
      <c r="M52" s="520">
        <v>34</v>
      </c>
      <c r="N52" s="521">
        <v>0.41215277777777781</v>
      </c>
      <c r="O52" s="520">
        <v>0</v>
      </c>
      <c r="P52" s="519">
        <v>0.55486111111111114</v>
      </c>
      <c r="Q52" s="519">
        <v>0.73263888888888884</v>
      </c>
      <c r="R52" s="519">
        <v>0.75555555555555554</v>
      </c>
      <c r="S52" s="519">
        <v>0.58819444444444446</v>
      </c>
      <c r="T52" s="519">
        <v>0.51874999999999993</v>
      </c>
      <c r="U52" s="519">
        <v>0.68125000000000002</v>
      </c>
      <c r="V52" s="519">
        <v>0.3923611111111111</v>
      </c>
      <c r="W52" s="519"/>
      <c r="X52" s="519">
        <v>0.43124999999999997</v>
      </c>
      <c r="Y52" s="519">
        <v>0.61805555555555558</v>
      </c>
      <c r="Z52" s="519">
        <v>0.37361111111111112</v>
      </c>
      <c r="AA52" s="519">
        <v>0.6381944444444444</v>
      </c>
      <c r="AB52" s="519">
        <v>0.44722222222222219</v>
      </c>
      <c r="AC52" s="519"/>
      <c r="AD52" s="519">
        <v>0.48888888888888887</v>
      </c>
      <c r="AE52" s="519">
        <v>0.70763888888888893</v>
      </c>
      <c r="AF52" s="518">
        <v>0.76597222222222217</v>
      </c>
      <c r="AG52" s="518"/>
      <c r="AI52" s="112">
        <f>VLOOKUP(AJ52,id!$A:$C,3,0)</f>
        <v>390</v>
      </c>
      <c r="AJ52" s="112" t="str">
        <f t="shared" si="0"/>
        <v>RosiekJędrzej1985</v>
      </c>
      <c r="AK52" s="112" t="str">
        <f t="shared" si="4"/>
        <v>Rosiek</v>
      </c>
      <c r="AL52" s="112" t="str">
        <f t="shared" si="4"/>
        <v>Jędrzej</v>
      </c>
      <c r="AM52" s="112">
        <f t="shared" si="5"/>
        <v>0</v>
      </c>
      <c r="AN52" s="112">
        <f t="shared" si="6"/>
        <v>1985</v>
      </c>
      <c r="AO52" s="112">
        <f t="shared" si="10"/>
        <v>21.969315842461008</v>
      </c>
      <c r="AP52" s="112"/>
      <c r="AQ52" s="112">
        <f t="shared" si="11"/>
        <v>0.99980342600393135</v>
      </c>
      <c r="AR52" s="112">
        <f t="shared" si="12"/>
        <v>1</v>
      </c>
      <c r="AS52" s="112">
        <f t="shared" si="13"/>
        <v>1</v>
      </c>
      <c r="AT52" s="112">
        <f t="shared" si="14"/>
        <v>1</v>
      </c>
    </row>
    <row r="53" spans="1:46">
      <c r="A53" s="534">
        <v>53</v>
      </c>
      <c r="B53" s="528">
        <v>51</v>
      </c>
      <c r="C53" s="528"/>
      <c r="D53" s="528">
        <v>3130</v>
      </c>
      <c r="E53" s="530" t="s">
        <v>403</v>
      </c>
      <c r="F53" s="530" t="s">
        <v>383</v>
      </c>
      <c r="G53" s="531" t="s">
        <v>32</v>
      </c>
      <c r="H53" s="528">
        <v>1968</v>
      </c>
      <c r="I53" s="530" t="s">
        <v>5224</v>
      </c>
      <c r="J53" s="530"/>
      <c r="K53" s="528">
        <v>34</v>
      </c>
      <c r="L53" s="528">
        <v>13</v>
      </c>
      <c r="M53" s="528">
        <v>34</v>
      </c>
      <c r="N53" s="529">
        <v>0.39255787037037032</v>
      </c>
      <c r="O53" s="528">
        <v>0</v>
      </c>
      <c r="P53" s="527"/>
      <c r="Q53" s="527">
        <v>0.4375</v>
      </c>
      <c r="R53" s="527">
        <v>0.37708333333333338</v>
      </c>
      <c r="S53" s="527">
        <v>0.61388888888888882</v>
      </c>
      <c r="T53" s="527">
        <v>0.65069444444444446</v>
      </c>
      <c r="U53" s="527">
        <v>0.53055555555555556</v>
      </c>
      <c r="V53" s="527"/>
      <c r="W53" s="527">
        <v>0.47013888888888888</v>
      </c>
      <c r="X53" s="527">
        <v>0.7319444444444444</v>
      </c>
      <c r="Y53" s="527">
        <v>0.59097222222222223</v>
      </c>
      <c r="Z53" s="527"/>
      <c r="AA53" s="527">
        <v>0.56805555555555554</v>
      </c>
      <c r="AB53" s="527">
        <v>0.71597222222222223</v>
      </c>
      <c r="AC53" s="527">
        <v>0.41111111111111115</v>
      </c>
      <c r="AD53" s="527">
        <v>0.68888888888888899</v>
      </c>
      <c r="AE53" s="527">
        <v>0.5</v>
      </c>
      <c r="AF53" s="526">
        <v>0.74652777777777779</v>
      </c>
      <c r="AG53" s="526"/>
      <c r="AI53" s="112">
        <f>VLOOKUP(AJ53,id!$A:$C,3,0)</f>
        <v>391</v>
      </c>
      <c r="AJ53" s="112" t="str">
        <f t="shared" si="0"/>
        <v>MarcinkiewiczMariusz1968</v>
      </c>
      <c r="AK53" s="112" t="str">
        <f t="shared" si="4"/>
        <v>Marcinkiewicz</v>
      </c>
      <c r="AL53" s="112" t="str">
        <f t="shared" si="4"/>
        <v>Mariusz</v>
      </c>
      <c r="AM53" s="112">
        <f t="shared" si="5"/>
        <v>0</v>
      </c>
      <c r="AN53" s="112">
        <f t="shared" si="6"/>
        <v>1968</v>
      </c>
      <c r="AO53" s="112">
        <f t="shared" si="10"/>
        <v>21.646096781076025</v>
      </c>
      <c r="AP53" s="112"/>
      <c r="AQ53" s="112">
        <f t="shared" si="11"/>
        <v>1.0499159713418051</v>
      </c>
      <c r="AR53" s="112">
        <f t="shared" si="12"/>
        <v>0.9285714285714286</v>
      </c>
      <c r="AS53" s="112">
        <f t="shared" si="13"/>
        <v>1</v>
      </c>
      <c r="AT53" s="112">
        <f t="shared" si="14"/>
        <v>0.98528770473770133</v>
      </c>
    </row>
    <row r="54" spans="1:46">
      <c r="A54" s="533">
        <v>54</v>
      </c>
      <c r="B54" s="520">
        <v>52</v>
      </c>
      <c r="C54" s="520"/>
      <c r="D54" s="520">
        <v>3148</v>
      </c>
      <c r="E54" s="522" t="s">
        <v>5225</v>
      </c>
      <c r="F54" s="522" t="s">
        <v>144</v>
      </c>
      <c r="G54" s="523" t="s">
        <v>32</v>
      </c>
      <c r="H54" s="520">
        <v>1962</v>
      </c>
      <c r="I54" s="522" t="s">
        <v>5224</v>
      </c>
      <c r="J54" s="522"/>
      <c r="K54" s="520">
        <v>34</v>
      </c>
      <c r="L54" s="520">
        <v>13</v>
      </c>
      <c r="M54" s="520">
        <v>34</v>
      </c>
      <c r="N54" s="521">
        <v>0.39266203703703706</v>
      </c>
      <c r="O54" s="520">
        <v>0</v>
      </c>
      <c r="P54" s="519"/>
      <c r="Q54" s="519">
        <v>0.4381944444444445</v>
      </c>
      <c r="R54" s="519">
        <v>0.37777777777777777</v>
      </c>
      <c r="S54" s="519">
        <v>0.61388888888888882</v>
      </c>
      <c r="T54" s="519">
        <v>0.65069444444444446</v>
      </c>
      <c r="U54" s="519">
        <v>0.53055555555555556</v>
      </c>
      <c r="V54" s="519"/>
      <c r="W54" s="519">
        <v>0.47083333333333338</v>
      </c>
      <c r="X54" s="519">
        <v>0.7319444444444444</v>
      </c>
      <c r="Y54" s="519">
        <v>0.59097222222222223</v>
      </c>
      <c r="Z54" s="519"/>
      <c r="AA54" s="519">
        <v>0.56874999999999998</v>
      </c>
      <c r="AB54" s="519">
        <v>0.71666666666666667</v>
      </c>
      <c r="AC54" s="519">
        <v>0.41111111111111115</v>
      </c>
      <c r="AD54" s="519">
        <v>0.68958333333333333</v>
      </c>
      <c r="AE54" s="519">
        <v>0.5</v>
      </c>
      <c r="AF54" s="518">
        <v>0.74652777777777779</v>
      </c>
      <c r="AG54" s="518"/>
      <c r="AI54" s="112">
        <f>VLOOKUP(AJ54,id!$A:$C,3,0)</f>
        <v>392</v>
      </c>
      <c r="AJ54" s="112" t="str">
        <f t="shared" si="0"/>
        <v>StrachotaDariusz1962</v>
      </c>
      <c r="AK54" s="112" t="str">
        <f t="shared" si="4"/>
        <v>Strachota</v>
      </c>
      <c r="AL54" s="112" t="str">
        <f t="shared" si="4"/>
        <v>Dariusz</v>
      </c>
      <c r="AM54" s="112">
        <f t="shared" si="5"/>
        <v>0</v>
      </c>
      <c r="AN54" s="112">
        <f t="shared" si="6"/>
        <v>1962</v>
      </c>
      <c r="AO54" s="112">
        <f t="shared" si="10"/>
        <v>21.640354433878304</v>
      </c>
      <c r="AP54" s="112"/>
      <c r="AQ54" s="112">
        <f t="shared" si="11"/>
        <v>0.99973471673642611</v>
      </c>
      <c r="AR54" s="112">
        <f t="shared" si="12"/>
        <v>1</v>
      </c>
      <c r="AS54" s="112">
        <f t="shared" si="13"/>
        <v>1</v>
      </c>
      <c r="AT54" s="112">
        <f t="shared" si="14"/>
        <v>1</v>
      </c>
    </row>
    <row r="55" spans="1:46">
      <c r="A55" s="534">
        <v>55</v>
      </c>
      <c r="B55" s="528">
        <v>53</v>
      </c>
      <c r="C55" s="528"/>
      <c r="D55" s="528">
        <v>3180</v>
      </c>
      <c r="E55" s="530" t="s">
        <v>537</v>
      </c>
      <c r="F55" s="530" t="s">
        <v>34</v>
      </c>
      <c r="G55" s="531" t="s">
        <v>32</v>
      </c>
      <c r="H55" s="528">
        <v>1982</v>
      </c>
      <c r="I55" s="530" t="s">
        <v>3550</v>
      </c>
      <c r="J55" s="530" t="s">
        <v>5223</v>
      </c>
      <c r="K55" s="528">
        <v>34</v>
      </c>
      <c r="L55" s="528">
        <v>13</v>
      </c>
      <c r="M55" s="528">
        <v>34</v>
      </c>
      <c r="N55" s="529">
        <v>0.40254629629629629</v>
      </c>
      <c r="O55" s="528">
        <v>0</v>
      </c>
      <c r="P55" s="527"/>
      <c r="Q55" s="527"/>
      <c r="R55" s="527">
        <v>0.74305555555555547</v>
      </c>
      <c r="S55" s="527">
        <v>0.53402777777777777</v>
      </c>
      <c r="T55" s="527">
        <v>0.50972222222222219</v>
      </c>
      <c r="U55" s="527">
        <v>0.63055555555555554</v>
      </c>
      <c r="V55" s="527">
        <v>0.3923611111111111</v>
      </c>
      <c r="W55" s="527">
        <v>0.70277777777777783</v>
      </c>
      <c r="X55" s="527">
        <v>0.47291666666666665</v>
      </c>
      <c r="Y55" s="527">
        <v>0.57708333333333328</v>
      </c>
      <c r="Z55" s="527">
        <v>0.37847222222222227</v>
      </c>
      <c r="AA55" s="527">
        <v>0.59236111111111112</v>
      </c>
      <c r="AB55" s="527">
        <v>0.45624999999999999</v>
      </c>
      <c r="AC55" s="527"/>
      <c r="AD55" s="527">
        <v>0.42638888888888887</v>
      </c>
      <c r="AE55" s="527">
        <v>0.67499999999999993</v>
      </c>
      <c r="AF55" s="526">
        <v>0.75624999999999998</v>
      </c>
      <c r="AG55" s="526"/>
      <c r="AI55" s="112">
        <f>VLOOKUP(AJ55,id!$A:$C,3,0)</f>
        <v>393</v>
      </c>
      <c r="AJ55" s="112" t="str">
        <f t="shared" si="0"/>
        <v>MaliszewskiMarek1982</v>
      </c>
      <c r="AK55" s="112" t="str">
        <f t="shared" si="4"/>
        <v>Maliszewski</v>
      </c>
      <c r="AL55" s="112" t="str">
        <f t="shared" si="4"/>
        <v>Marek</v>
      </c>
      <c r="AM55" s="112" t="str">
        <f t="shared" si="5"/>
        <v>MM`s</v>
      </c>
      <c r="AN55" s="112">
        <f t="shared" si="6"/>
        <v>1982</v>
      </c>
      <c r="AO55" s="112">
        <f t="shared" si="10"/>
        <v>21.108989779291417</v>
      </c>
      <c r="AP55" s="112"/>
      <c r="AQ55" s="112">
        <f t="shared" si="11"/>
        <v>0.97544565842438191</v>
      </c>
      <c r="AR55" s="112">
        <f t="shared" si="12"/>
        <v>1</v>
      </c>
      <c r="AS55" s="112">
        <f t="shared" si="13"/>
        <v>1</v>
      </c>
      <c r="AT55" s="112">
        <f t="shared" si="14"/>
        <v>1</v>
      </c>
    </row>
    <row r="56" spans="1:46">
      <c r="A56" s="533">
        <v>56</v>
      </c>
      <c r="B56" s="520">
        <v>54</v>
      </c>
      <c r="C56" s="520"/>
      <c r="D56" s="520">
        <v>3106</v>
      </c>
      <c r="E56" s="522" t="s">
        <v>560</v>
      </c>
      <c r="F56" s="522" t="s">
        <v>34</v>
      </c>
      <c r="G56" s="523" t="s">
        <v>32</v>
      </c>
      <c r="H56" s="520">
        <v>1955</v>
      </c>
      <c r="I56" s="522" t="s">
        <v>3550</v>
      </c>
      <c r="J56" s="522"/>
      <c r="K56" s="520">
        <v>34</v>
      </c>
      <c r="L56" s="520">
        <v>13</v>
      </c>
      <c r="M56" s="520">
        <v>34</v>
      </c>
      <c r="N56" s="521">
        <v>0.40386574074074072</v>
      </c>
      <c r="O56" s="520">
        <v>0</v>
      </c>
      <c r="P56" s="519"/>
      <c r="Q56" s="519"/>
      <c r="R56" s="519">
        <v>0.74305555555555547</v>
      </c>
      <c r="S56" s="519">
        <v>0.53402777777777777</v>
      </c>
      <c r="T56" s="519">
        <v>0.51041666666666663</v>
      </c>
      <c r="U56" s="519">
        <v>0.63055555555555554</v>
      </c>
      <c r="V56" s="519">
        <v>0.3923611111111111</v>
      </c>
      <c r="W56" s="519">
        <v>0.70277777777777783</v>
      </c>
      <c r="X56" s="519">
        <v>0.47291666666666665</v>
      </c>
      <c r="Y56" s="519">
        <v>0.57708333333333328</v>
      </c>
      <c r="Z56" s="519">
        <v>0.37847222222222227</v>
      </c>
      <c r="AA56" s="519">
        <v>0.59236111111111112</v>
      </c>
      <c r="AB56" s="519">
        <v>0.45624999999999999</v>
      </c>
      <c r="AC56" s="519"/>
      <c r="AD56" s="519">
        <v>0.42638888888888887</v>
      </c>
      <c r="AE56" s="519">
        <v>0.67569444444444438</v>
      </c>
      <c r="AF56" s="518">
        <v>0.75763888888888886</v>
      </c>
      <c r="AG56" s="518"/>
      <c r="AI56" s="112">
        <f>VLOOKUP(AJ56,id!$A:$C,3,0)</f>
        <v>85</v>
      </c>
      <c r="AJ56" s="112" t="str">
        <f t="shared" si="0"/>
        <v>BenasiewiczMarek1955</v>
      </c>
      <c r="AK56" s="112" t="str">
        <f t="shared" si="4"/>
        <v>Benasiewicz</v>
      </c>
      <c r="AL56" s="112" t="str">
        <f t="shared" si="4"/>
        <v>Marek</v>
      </c>
      <c r="AM56" s="112">
        <f t="shared" si="5"/>
        <v>0</v>
      </c>
      <c r="AN56" s="112">
        <f t="shared" si="6"/>
        <v>1955</v>
      </c>
      <c r="AO56" s="112">
        <f t="shared" si="10"/>
        <v>21.040025922042631</v>
      </c>
      <c r="AP56" s="112"/>
      <c r="AQ56" s="112">
        <f t="shared" si="11"/>
        <v>0.99673296268699496</v>
      </c>
      <c r="AR56" s="112">
        <f t="shared" si="12"/>
        <v>1</v>
      </c>
      <c r="AS56" s="112">
        <f t="shared" si="13"/>
        <v>1</v>
      </c>
      <c r="AT56" s="112">
        <f t="shared" si="14"/>
        <v>1</v>
      </c>
    </row>
    <row r="57" spans="1:46">
      <c r="A57" s="533">
        <v>62</v>
      </c>
      <c r="B57" s="520">
        <v>55</v>
      </c>
      <c r="C57" s="520"/>
      <c r="D57" s="520">
        <v>3040</v>
      </c>
      <c r="E57" s="522" t="s">
        <v>961</v>
      </c>
      <c r="F57" s="522" t="s">
        <v>139</v>
      </c>
      <c r="G57" s="523" t="s">
        <v>32</v>
      </c>
      <c r="H57" s="520">
        <v>1975</v>
      </c>
      <c r="I57" s="522" t="s">
        <v>3606</v>
      </c>
      <c r="J57" s="522" t="s">
        <v>5217</v>
      </c>
      <c r="K57" s="520">
        <v>32</v>
      </c>
      <c r="L57" s="520">
        <v>13</v>
      </c>
      <c r="M57" s="520">
        <v>32</v>
      </c>
      <c r="N57" s="521">
        <v>0.40568287037037037</v>
      </c>
      <c r="O57" s="520">
        <v>0</v>
      </c>
      <c r="P57" s="519">
        <v>0.55833333333333335</v>
      </c>
      <c r="Q57" s="519">
        <v>0.69305555555555554</v>
      </c>
      <c r="R57" s="519">
        <v>0.74375000000000002</v>
      </c>
      <c r="S57" s="519">
        <v>0.59652777777777777</v>
      </c>
      <c r="T57" s="519">
        <v>0.52708333333333335</v>
      </c>
      <c r="U57" s="519"/>
      <c r="V57" s="519">
        <v>0.39305555555555555</v>
      </c>
      <c r="W57" s="519"/>
      <c r="X57" s="519">
        <v>0.50902777777777775</v>
      </c>
      <c r="Y57" s="519">
        <v>0.65</v>
      </c>
      <c r="Z57" s="519">
        <v>0.37847222222222227</v>
      </c>
      <c r="AA57" s="519">
        <v>0.62361111111111112</v>
      </c>
      <c r="AB57" s="519">
        <v>0.48888888888888887</v>
      </c>
      <c r="AC57" s="519">
        <v>0.71597222222222223</v>
      </c>
      <c r="AD57" s="519">
        <v>0.45</v>
      </c>
      <c r="AE57" s="519"/>
      <c r="AF57" s="518">
        <v>0.7597222222222223</v>
      </c>
      <c r="AG57" s="518"/>
      <c r="AI57" s="112">
        <f>VLOOKUP(AJ57,id!$A:$C,3,0)</f>
        <v>394</v>
      </c>
      <c r="AJ57" s="112" t="str">
        <f t="shared" si="0"/>
        <v>NawrockiDaniel1975</v>
      </c>
      <c r="AK57" s="112" t="str">
        <f t="shared" si="4"/>
        <v>Nawrocki</v>
      </c>
      <c r="AL57" s="112" t="str">
        <f t="shared" si="4"/>
        <v>Daniel</v>
      </c>
      <c r="AM57" s="112" t="str">
        <f t="shared" si="5"/>
        <v>Pancerne rowery</v>
      </c>
      <c r="AN57" s="112">
        <f t="shared" si="6"/>
        <v>1975</v>
      </c>
      <c r="AO57" s="112">
        <f t="shared" si="10"/>
        <v>19.802377338393065</v>
      </c>
      <c r="AP57" s="112"/>
      <c r="AQ57" s="112">
        <f t="shared" si="11"/>
        <v>0.99552081253031288</v>
      </c>
      <c r="AR57" s="112">
        <f t="shared" si="12"/>
        <v>1</v>
      </c>
      <c r="AS57" s="112">
        <f t="shared" si="13"/>
        <v>0.94117647058823528</v>
      </c>
      <c r="AT57" s="112">
        <f t="shared" si="14"/>
        <v>1</v>
      </c>
    </row>
    <row r="58" spans="1:46">
      <c r="A58" s="534">
        <v>63</v>
      </c>
      <c r="B58" s="528">
        <v>56</v>
      </c>
      <c r="C58" s="528"/>
      <c r="D58" s="528">
        <v>3011</v>
      </c>
      <c r="E58" s="530" t="s">
        <v>5216</v>
      </c>
      <c r="F58" s="530" t="s">
        <v>16</v>
      </c>
      <c r="G58" s="531" t="s">
        <v>32</v>
      </c>
      <c r="H58" s="528">
        <v>1975</v>
      </c>
      <c r="I58" s="530" t="s">
        <v>3550</v>
      </c>
      <c r="J58" s="530" t="s">
        <v>5109</v>
      </c>
      <c r="K58" s="528">
        <v>32</v>
      </c>
      <c r="L58" s="528">
        <v>13</v>
      </c>
      <c r="M58" s="528">
        <v>32</v>
      </c>
      <c r="N58" s="529">
        <v>0.40584490740740736</v>
      </c>
      <c r="O58" s="528">
        <v>0</v>
      </c>
      <c r="P58" s="527">
        <v>0.55902777777777779</v>
      </c>
      <c r="Q58" s="527">
        <v>0.69305555555555554</v>
      </c>
      <c r="R58" s="527">
        <v>0.74375000000000002</v>
      </c>
      <c r="S58" s="527">
        <v>0.59652777777777777</v>
      </c>
      <c r="T58" s="527">
        <v>0.52708333333333335</v>
      </c>
      <c r="U58" s="527"/>
      <c r="V58" s="527">
        <v>0.39305555555555555</v>
      </c>
      <c r="W58" s="527"/>
      <c r="X58" s="527">
        <v>0.50902777777777775</v>
      </c>
      <c r="Y58" s="527">
        <v>0.65</v>
      </c>
      <c r="Z58" s="527">
        <v>0.37847222222222227</v>
      </c>
      <c r="AA58" s="527">
        <v>0.62361111111111112</v>
      </c>
      <c r="AB58" s="527">
        <v>0.48888888888888887</v>
      </c>
      <c r="AC58" s="527">
        <v>0.71597222222222223</v>
      </c>
      <c r="AD58" s="527">
        <v>0.45</v>
      </c>
      <c r="AE58" s="527"/>
      <c r="AF58" s="526">
        <v>0.7597222222222223</v>
      </c>
      <c r="AG58" s="526"/>
      <c r="AI58" s="112">
        <f>VLOOKUP(AJ58,id!$A:$C,3,0)</f>
        <v>395</v>
      </c>
      <c r="AJ58" s="112" t="str">
        <f t="shared" si="0"/>
        <v>SurałaPaweł1975</v>
      </c>
      <c r="AK58" s="112" t="str">
        <f t="shared" si="4"/>
        <v>Surała</v>
      </c>
      <c r="AL58" s="112" t="str">
        <f t="shared" si="4"/>
        <v>Paweł</v>
      </c>
      <c r="AM58" s="112" t="str">
        <f t="shared" si="5"/>
        <v>Pancerne Rowery</v>
      </c>
      <c r="AN58" s="112">
        <f t="shared" si="6"/>
        <v>1975</v>
      </c>
      <c r="AO58" s="112">
        <f t="shared" si="10"/>
        <v>19.794471070526605</v>
      </c>
      <c r="AP58" s="112"/>
      <c r="AQ58" s="112">
        <f t="shared" si="11"/>
        <v>0.99960074148010847</v>
      </c>
      <c r="AR58" s="112">
        <f t="shared" si="12"/>
        <v>1</v>
      </c>
      <c r="AS58" s="112">
        <f t="shared" si="13"/>
        <v>1</v>
      </c>
      <c r="AT58" s="112">
        <f t="shared" si="14"/>
        <v>1</v>
      </c>
    </row>
    <row r="59" spans="1:46">
      <c r="A59" s="533">
        <v>64</v>
      </c>
      <c r="B59" s="520">
        <v>57</v>
      </c>
      <c r="C59" s="520"/>
      <c r="D59" s="520">
        <v>3018</v>
      </c>
      <c r="E59" s="522" t="s">
        <v>1047</v>
      </c>
      <c r="F59" s="522" t="s">
        <v>151</v>
      </c>
      <c r="G59" s="523" t="s">
        <v>32</v>
      </c>
      <c r="H59" s="520">
        <v>1975</v>
      </c>
      <c r="I59" s="522" t="s">
        <v>5214</v>
      </c>
      <c r="J59" s="522" t="s">
        <v>5109</v>
      </c>
      <c r="K59" s="520">
        <v>32</v>
      </c>
      <c r="L59" s="520">
        <v>13</v>
      </c>
      <c r="M59" s="520">
        <v>32</v>
      </c>
      <c r="N59" s="521">
        <v>0.40591435185185182</v>
      </c>
      <c r="O59" s="520">
        <v>0</v>
      </c>
      <c r="P59" s="519">
        <v>0.55902777777777779</v>
      </c>
      <c r="Q59" s="519">
        <v>0.69305555555555554</v>
      </c>
      <c r="R59" s="519">
        <v>0.74375000000000002</v>
      </c>
      <c r="S59" s="519">
        <v>0.59652777777777777</v>
      </c>
      <c r="T59" s="519">
        <v>0.52638888888888891</v>
      </c>
      <c r="U59" s="519"/>
      <c r="V59" s="519">
        <v>0.39305555555555555</v>
      </c>
      <c r="W59" s="519"/>
      <c r="X59" s="519">
        <v>0.50902777777777775</v>
      </c>
      <c r="Y59" s="519">
        <v>0.65</v>
      </c>
      <c r="Z59" s="519">
        <v>0.37847222222222227</v>
      </c>
      <c r="AA59" s="519">
        <v>0.62361111111111112</v>
      </c>
      <c r="AB59" s="519">
        <v>0.48888888888888887</v>
      </c>
      <c r="AC59" s="519">
        <v>0.71597222222222223</v>
      </c>
      <c r="AD59" s="519">
        <v>0.45208333333333334</v>
      </c>
      <c r="AE59" s="519"/>
      <c r="AF59" s="518">
        <v>0.7597222222222223</v>
      </c>
      <c r="AG59" s="518"/>
      <c r="AI59" s="112">
        <f>VLOOKUP(AJ59,id!$A:$C,3,0)</f>
        <v>396</v>
      </c>
      <c r="AJ59" s="112" t="str">
        <f t="shared" si="0"/>
        <v>WójcikWojciech1975</v>
      </c>
      <c r="AK59" s="112" t="str">
        <f t="shared" si="4"/>
        <v>Wójcik</v>
      </c>
      <c r="AL59" s="112" t="str">
        <f t="shared" si="4"/>
        <v>Wojciech</v>
      </c>
      <c r="AM59" s="112" t="str">
        <f t="shared" si="5"/>
        <v>Pancerne Rowery</v>
      </c>
      <c r="AN59" s="112">
        <f t="shared" si="6"/>
        <v>1975</v>
      </c>
      <c r="AO59" s="112">
        <f t="shared" si="10"/>
        <v>19.791084602321444</v>
      </c>
      <c r="AP59" s="112"/>
      <c r="AQ59" s="112">
        <f t="shared" si="11"/>
        <v>0.99982891847965549</v>
      </c>
      <c r="AR59" s="112">
        <f t="shared" si="12"/>
        <v>1</v>
      </c>
      <c r="AS59" s="112">
        <f t="shared" si="13"/>
        <v>1</v>
      </c>
      <c r="AT59" s="112">
        <f t="shared" si="14"/>
        <v>1</v>
      </c>
    </row>
    <row r="60" spans="1:46">
      <c r="A60" s="534">
        <v>65</v>
      </c>
      <c r="B60" s="528">
        <v>58</v>
      </c>
      <c r="C60" s="528"/>
      <c r="D60" s="528">
        <v>3010</v>
      </c>
      <c r="E60" s="530" t="s">
        <v>1209</v>
      </c>
      <c r="F60" s="530" t="s">
        <v>5215</v>
      </c>
      <c r="G60" s="531" t="s">
        <v>32</v>
      </c>
      <c r="H60" s="528">
        <v>1975</v>
      </c>
      <c r="I60" s="530" t="s">
        <v>5214</v>
      </c>
      <c r="J60" s="530" t="s">
        <v>5109</v>
      </c>
      <c r="K60" s="528">
        <v>32</v>
      </c>
      <c r="L60" s="528">
        <v>13</v>
      </c>
      <c r="M60" s="528">
        <v>32</v>
      </c>
      <c r="N60" s="529">
        <v>0.4059490740740741</v>
      </c>
      <c r="O60" s="528">
        <v>0</v>
      </c>
      <c r="P60" s="527">
        <v>0.55972222222222223</v>
      </c>
      <c r="Q60" s="527">
        <v>0.69305555555555554</v>
      </c>
      <c r="R60" s="527">
        <v>0.74375000000000002</v>
      </c>
      <c r="S60" s="527">
        <v>0.59652777777777777</v>
      </c>
      <c r="T60" s="527">
        <v>0.52638888888888891</v>
      </c>
      <c r="U60" s="527"/>
      <c r="V60" s="527">
        <v>0.39305555555555555</v>
      </c>
      <c r="W60" s="527"/>
      <c r="X60" s="527">
        <v>0.50902777777777775</v>
      </c>
      <c r="Y60" s="527">
        <v>0.65</v>
      </c>
      <c r="Z60" s="527">
        <v>0.37847222222222227</v>
      </c>
      <c r="AA60" s="527">
        <v>0.62361111111111112</v>
      </c>
      <c r="AB60" s="527">
        <v>0.48819444444444443</v>
      </c>
      <c r="AC60" s="527">
        <v>0.71597222222222223</v>
      </c>
      <c r="AD60" s="527">
        <v>0.45208333333333334</v>
      </c>
      <c r="AE60" s="527"/>
      <c r="AF60" s="526">
        <v>0.7597222222222223</v>
      </c>
      <c r="AG60" s="526"/>
      <c r="AI60" s="112">
        <f>VLOOKUP(AJ60,id!$A:$C,3,0)</f>
        <v>397</v>
      </c>
      <c r="AJ60" s="112" t="str">
        <f t="shared" ref="AJ60:AJ116" si="15">AK60&amp;AL60&amp;AN60</f>
        <v>JanuszSiewert1975</v>
      </c>
      <c r="AK60" s="112" t="str">
        <f t="shared" si="4"/>
        <v>Janusz</v>
      </c>
      <c r="AL60" s="112" t="str">
        <f t="shared" si="4"/>
        <v>Siewert</v>
      </c>
      <c r="AM60" s="112" t="str">
        <f t="shared" si="5"/>
        <v>Pancerne Rowery</v>
      </c>
      <c r="AN60" s="112">
        <f t="shared" si="6"/>
        <v>1975</v>
      </c>
      <c r="AO60" s="112">
        <f t="shared" si="10"/>
        <v>19.789391802703292</v>
      </c>
      <c r="AP60" s="112"/>
      <c r="AQ60" s="112">
        <f t="shared" si="11"/>
        <v>0.99991446655642346</v>
      </c>
      <c r="AR60" s="112">
        <f t="shared" si="12"/>
        <v>1</v>
      </c>
      <c r="AS60" s="112">
        <f t="shared" si="13"/>
        <v>1</v>
      </c>
      <c r="AT60" s="112">
        <f t="shared" si="14"/>
        <v>1</v>
      </c>
    </row>
    <row r="61" spans="1:46">
      <c r="A61" s="533">
        <v>66</v>
      </c>
      <c r="B61" s="520">
        <v>59</v>
      </c>
      <c r="C61" s="520"/>
      <c r="D61" s="520">
        <v>3167</v>
      </c>
      <c r="E61" s="522" t="s">
        <v>376</v>
      </c>
      <c r="F61" s="522" t="s">
        <v>95</v>
      </c>
      <c r="G61" s="523" t="s">
        <v>32</v>
      </c>
      <c r="H61" s="520">
        <v>1981</v>
      </c>
      <c r="I61" s="522" t="s">
        <v>3561</v>
      </c>
      <c r="J61" s="522" t="s">
        <v>5208</v>
      </c>
      <c r="K61" s="520">
        <v>32</v>
      </c>
      <c r="L61" s="520">
        <v>13</v>
      </c>
      <c r="M61" s="520">
        <v>32</v>
      </c>
      <c r="N61" s="521">
        <v>0.41324074074074074</v>
      </c>
      <c r="O61" s="520">
        <v>0</v>
      </c>
      <c r="P61" s="519">
        <v>0.57500000000000007</v>
      </c>
      <c r="Q61" s="519">
        <v>0.74791666666666667</v>
      </c>
      <c r="R61" s="519"/>
      <c r="S61" s="519">
        <v>0.60486111111111118</v>
      </c>
      <c r="T61" s="519">
        <v>0.52222222222222225</v>
      </c>
      <c r="U61" s="519">
        <v>0.65555555555555556</v>
      </c>
      <c r="V61" s="519">
        <v>0.3888888888888889</v>
      </c>
      <c r="W61" s="519">
        <v>0.72430555555555554</v>
      </c>
      <c r="X61" s="519">
        <v>0.48125000000000001</v>
      </c>
      <c r="Y61" s="519">
        <v>0.62291666666666667</v>
      </c>
      <c r="Z61" s="519">
        <v>0.37638888888888888</v>
      </c>
      <c r="AA61" s="519"/>
      <c r="AB61" s="519">
        <v>0.46319444444444446</v>
      </c>
      <c r="AC61" s="519"/>
      <c r="AD61" s="519">
        <v>0.42430555555555555</v>
      </c>
      <c r="AE61" s="519">
        <v>0.6875</v>
      </c>
      <c r="AF61" s="518">
        <v>0.76736111111111116</v>
      </c>
      <c r="AG61" s="518"/>
      <c r="AI61" s="112">
        <f>VLOOKUP(AJ61,id!$A:$C,3,0)</f>
        <v>398</v>
      </c>
      <c r="AJ61" s="112" t="str">
        <f t="shared" si="15"/>
        <v>StępieńKarol1981</v>
      </c>
      <c r="AK61" s="112" t="str">
        <f t="shared" si="4"/>
        <v>Stępień</v>
      </c>
      <c r="AL61" s="112" t="str">
        <f t="shared" si="4"/>
        <v>Karol</v>
      </c>
      <c r="AM61" s="112" t="str">
        <f t="shared" si="5"/>
        <v>CharzySquad</v>
      </c>
      <c r="AN61" s="112">
        <f t="shared" si="6"/>
        <v>1981</v>
      </c>
      <c r="AO61" s="112">
        <f t="shared" si="10"/>
        <v>19.440206365897808</v>
      </c>
      <c r="AP61" s="112"/>
      <c r="AQ61" s="112">
        <f t="shared" si="11"/>
        <v>0.98235491821644638</v>
      </c>
      <c r="AR61" s="112">
        <f t="shared" si="12"/>
        <v>1</v>
      </c>
      <c r="AS61" s="112">
        <f t="shared" si="13"/>
        <v>1</v>
      </c>
      <c r="AT61" s="112">
        <f t="shared" si="14"/>
        <v>1</v>
      </c>
    </row>
    <row r="62" spans="1:46">
      <c r="A62" s="534">
        <v>67</v>
      </c>
      <c r="B62" s="528">
        <v>60</v>
      </c>
      <c r="C62" s="528"/>
      <c r="D62" s="528">
        <v>3168</v>
      </c>
      <c r="E62" s="530" t="s">
        <v>5213</v>
      </c>
      <c r="F62" s="530" t="s">
        <v>141</v>
      </c>
      <c r="G62" s="531" t="s">
        <v>32</v>
      </c>
      <c r="H62" s="528">
        <v>1985</v>
      </c>
      <c r="I62" s="530" t="s">
        <v>5212</v>
      </c>
      <c r="J62" s="530" t="s">
        <v>5211</v>
      </c>
      <c r="K62" s="528">
        <v>32</v>
      </c>
      <c r="L62" s="528">
        <v>13</v>
      </c>
      <c r="M62" s="528">
        <v>32</v>
      </c>
      <c r="N62" s="529">
        <v>0.41334490740740742</v>
      </c>
      <c r="O62" s="528">
        <v>0</v>
      </c>
      <c r="P62" s="527">
        <v>0.5756944444444444</v>
      </c>
      <c r="Q62" s="527">
        <v>0.74791666666666667</v>
      </c>
      <c r="R62" s="527"/>
      <c r="S62" s="527">
        <v>0.60486111111111118</v>
      </c>
      <c r="T62" s="527">
        <v>0.52222222222222225</v>
      </c>
      <c r="U62" s="527">
        <v>0.65555555555555556</v>
      </c>
      <c r="V62" s="527">
        <v>0.3888888888888889</v>
      </c>
      <c r="W62" s="527">
        <v>0.72430555555555554</v>
      </c>
      <c r="X62" s="527">
        <v>0.48125000000000001</v>
      </c>
      <c r="Y62" s="527">
        <v>0.62291666666666667</v>
      </c>
      <c r="Z62" s="527">
        <v>0.37638888888888888</v>
      </c>
      <c r="AA62" s="527"/>
      <c r="AB62" s="527">
        <v>0.46249999999999997</v>
      </c>
      <c r="AC62" s="527"/>
      <c r="AD62" s="527">
        <v>0.42430555555555555</v>
      </c>
      <c r="AE62" s="527">
        <v>0.68819444444444444</v>
      </c>
      <c r="AF62" s="526">
        <v>0.76736111111111116</v>
      </c>
      <c r="AG62" s="526"/>
      <c r="AI62" s="112">
        <f>VLOOKUP(AJ62,id!$A:$C,3,0)</f>
        <v>399</v>
      </c>
      <c r="AJ62" s="112" t="str">
        <f t="shared" si="15"/>
        <v>StanislawskiJakub1985</v>
      </c>
      <c r="AK62" s="112" t="str">
        <f t="shared" si="4"/>
        <v>Stanislawski</v>
      </c>
      <c r="AL62" s="112" t="str">
        <f t="shared" si="4"/>
        <v>Jakub</v>
      </c>
      <c r="AM62" s="112" t="str">
        <f t="shared" si="5"/>
        <v>Charzyfornia</v>
      </c>
      <c r="AN62" s="112">
        <f t="shared" si="6"/>
        <v>1985</v>
      </c>
      <c r="AO62" s="112">
        <f t="shared" si="10"/>
        <v>19.4353072575257</v>
      </c>
      <c r="AP62" s="112"/>
      <c r="AQ62" s="112">
        <f t="shared" si="11"/>
        <v>0.9997479909276733</v>
      </c>
      <c r="AR62" s="112">
        <f t="shared" si="12"/>
        <v>1</v>
      </c>
      <c r="AS62" s="112">
        <f t="shared" si="13"/>
        <v>1</v>
      </c>
      <c r="AT62" s="112">
        <f t="shared" si="14"/>
        <v>1</v>
      </c>
    </row>
    <row r="63" spans="1:46">
      <c r="A63" s="533">
        <v>68</v>
      </c>
      <c r="B63" s="520">
        <v>61</v>
      </c>
      <c r="C63" s="520"/>
      <c r="D63" s="520">
        <v>3166</v>
      </c>
      <c r="E63" s="522" t="s">
        <v>452</v>
      </c>
      <c r="F63" s="522" t="s">
        <v>544</v>
      </c>
      <c r="G63" s="523" t="s">
        <v>32</v>
      </c>
      <c r="H63" s="520">
        <v>1978</v>
      </c>
      <c r="I63" s="522" t="s">
        <v>5209</v>
      </c>
      <c r="J63" s="522"/>
      <c r="K63" s="520">
        <v>32</v>
      </c>
      <c r="L63" s="520">
        <v>13</v>
      </c>
      <c r="M63" s="520">
        <v>32</v>
      </c>
      <c r="N63" s="521">
        <v>0.41343749999999996</v>
      </c>
      <c r="O63" s="520">
        <v>0</v>
      </c>
      <c r="P63" s="519">
        <v>0.5756944444444444</v>
      </c>
      <c r="Q63" s="519">
        <v>0.74791666666666667</v>
      </c>
      <c r="R63" s="519"/>
      <c r="S63" s="519">
        <v>0.60486111111111118</v>
      </c>
      <c r="T63" s="519">
        <v>0.52222222222222225</v>
      </c>
      <c r="U63" s="519">
        <v>0.65625</v>
      </c>
      <c r="V63" s="519">
        <v>0.3888888888888889</v>
      </c>
      <c r="W63" s="519">
        <v>0.72430555555555554</v>
      </c>
      <c r="X63" s="519">
        <v>0.48125000000000001</v>
      </c>
      <c r="Y63" s="519">
        <v>0.62291666666666667</v>
      </c>
      <c r="Z63" s="519">
        <v>0.37638888888888888</v>
      </c>
      <c r="AA63" s="519"/>
      <c r="AB63" s="519">
        <v>0.46319444444444446</v>
      </c>
      <c r="AC63" s="519"/>
      <c r="AD63" s="519">
        <v>0.42499999999999999</v>
      </c>
      <c r="AE63" s="519">
        <v>0.68819444444444444</v>
      </c>
      <c r="AF63" s="518">
        <v>0.76736111111111116</v>
      </c>
      <c r="AG63" s="518"/>
      <c r="AI63" s="112">
        <f>VLOOKUP(AJ63,id!$A:$C,3,0)</f>
        <v>400</v>
      </c>
      <c r="AJ63" s="112" t="str">
        <f t="shared" si="15"/>
        <v>GałczyńskiFilip1978</v>
      </c>
      <c r="AK63" s="112" t="str">
        <f t="shared" ref="AK63:AL119" si="16">PROPER(E63)</f>
        <v>Gałczyński</v>
      </c>
      <c r="AL63" s="112" t="str">
        <f t="shared" si="16"/>
        <v>Filip</v>
      </c>
      <c r="AM63" s="112">
        <f t="shared" ref="AM63:AM119" si="17">J63</f>
        <v>0</v>
      </c>
      <c r="AN63" s="112">
        <f t="shared" ref="AN63:AN119" si="18">H63</f>
        <v>1978</v>
      </c>
      <c r="AO63" s="112">
        <f t="shared" si="10"/>
        <v>19.430954567005834</v>
      </c>
      <c r="AP63" s="112"/>
      <c r="AQ63" s="112">
        <f t="shared" si="11"/>
        <v>0.99977604210408455</v>
      </c>
      <c r="AR63" s="112">
        <f t="shared" si="12"/>
        <v>1</v>
      </c>
      <c r="AS63" s="112">
        <f t="shared" si="13"/>
        <v>1</v>
      </c>
      <c r="AT63" s="112">
        <f t="shared" si="14"/>
        <v>1</v>
      </c>
    </row>
    <row r="64" spans="1:46">
      <c r="A64" s="534">
        <v>69</v>
      </c>
      <c r="B64" s="528">
        <v>62</v>
      </c>
      <c r="C64" s="528"/>
      <c r="D64" s="528">
        <v>3182</v>
      </c>
      <c r="E64" s="530" t="s">
        <v>1127</v>
      </c>
      <c r="F64" s="530" t="s">
        <v>5210</v>
      </c>
      <c r="G64" s="531" t="s">
        <v>32</v>
      </c>
      <c r="H64" s="528">
        <v>1987</v>
      </c>
      <c r="I64" s="530" t="s">
        <v>4361</v>
      </c>
      <c r="J64" s="530" t="s">
        <v>5208</v>
      </c>
      <c r="K64" s="528">
        <v>32</v>
      </c>
      <c r="L64" s="528">
        <v>13</v>
      </c>
      <c r="M64" s="528">
        <v>32</v>
      </c>
      <c r="N64" s="529">
        <v>0.41349537037037037</v>
      </c>
      <c r="O64" s="528">
        <v>0</v>
      </c>
      <c r="P64" s="527">
        <v>0.57500000000000007</v>
      </c>
      <c r="Q64" s="527">
        <v>0.74791666666666667</v>
      </c>
      <c r="R64" s="527"/>
      <c r="S64" s="527">
        <v>0.60486111111111118</v>
      </c>
      <c r="T64" s="527">
        <v>0.52222222222222225</v>
      </c>
      <c r="U64" s="527">
        <v>0.65555555555555556</v>
      </c>
      <c r="V64" s="527">
        <v>0.3888888888888889</v>
      </c>
      <c r="W64" s="527">
        <v>0.72499999999999998</v>
      </c>
      <c r="X64" s="527">
        <v>0.48125000000000001</v>
      </c>
      <c r="Y64" s="527">
        <v>0.62291666666666667</v>
      </c>
      <c r="Z64" s="527">
        <v>0.37638888888888888</v>
      </c>
      <c r="AA64" s="527"/>
      <c r="AB64" s="527">
        <v>0.46249999999999997</v>
      </c>
      <c r="AC64" s="527"/>
      <c r="AD64" s="527">
        <v>0.42430555555555555</v>
      </c>
      <c r="AE64" s="527">
        <v>0.6875</v>
      </c>
      <c r="AF64" s="526">
        <v>0.76736111111111116</v>
      </c>
      <c r="AG64" s="526"/>
      <c r="AI64" s="112">
        <f>VLOOKUP(AJ64,id!$A:$C,3,0)</f>
        <v>401</v>
      </c>
      <c r="AJ64" s="112" t="str">
        <f t="shared" si="15"/>
        <v>CyganTomasz Mateusz1987</v>
      </c>
      <c r="AK64" s="112" t="str">
        <f t="shared" si="16"/>
        <v>Cygan</v>
      </c>
      <c r="AL64" s="112" t="str">
        <f t="shared" si="16"/>
        <v>Tomasz Mateusz</v>
      </c>
      <c r="AM64" s="112" t="str">
        <f t="shared" si="17"/>
        <v>CharzySquad</v>
      </c>
      <c r="AN64" s="112">
        <f t="shared" si="18"/>
        <v>1987</v>
      </c>
      <c r="AO64" s="112">
        <f t="shared" si="10"/>
        <v>19.428235125343317</v>
      </c>
      <c r="AP64" s="112"/>
      <c r="AQ64" s="112">
        <f t="shared" si="11"/>
        <v>0.99986004590494304</v>
      </c>
      <c r="AR64" s="112">
        <f t="shared" si="12"/>
        <v>1</v>
      </c>
      <c r="AS64" s="112">
        <f t="shared" si="13"/>
        <v>1</v>
      </c>
      <c r="AT64" s="112">
        <f t="shared" si="14"/>
        <v>1</v>
      </c>
    </row>
    <row r="65" spans="1:46">
      <c r="A65" s="533">
        <v>70</v>
      </c>
      <c r="B65" s="520">
        <v>63</v>
      </c>
      <c r="C65" s="520"/>
      <c r="D65" s="520">
        <v>3175</v>
      </c>
      <c r="E65" s="522" t="s">
        <v>452</v>
      </c>
      <c r="F65" s="522" t="s">
        <v>95</v>
      </c>
      <c r="G65" s="523" t="s">
        <v>32</v>
      </c>
      <c r="H65" s="520">
        <v>1973</v>
      </c>
      <c r="I65" s="522" t="s">
        <v>3561</v>
      </c>
      <c r="J65" s="522" t="s">
        <v>5208</v>
      </c>
      <c r="K65" s="520">
        <v>32</v>
      </c>
      <c r="L65" s="520">
        <v>13</v>
      </c>
      <c r="M65" s="520">
        <v>32</v>
      </c>
      <c r="N65" s="521">
        <v>0.4152777777777778</v>
      </c>
      <c r="O65" s="520">
        <v>0</v>
      </c>
      <c r="P65" s="519">
        <v>0.57500000000000007</v>
      </c>
      <c r="Q65" s="519">
        <v>0.74791666666666667</v>
      </c>
      <c r="R65" s="519"/>
      <c r="S65" s="519">
        <v>0.60486111111111118</v>
      </c>
      <c r="T65" s="519">
        <v>0.52222222222222225</v>
      </c>
      <c r="U65" s="519">
        <v>0.65555555555555556</v>
      </c>
      <c r="V65" s="519">
        <v>0.3888888888888889</v>
      </c>
      <c r="W65" s="519">
        <v>0.72499999999999998</v>
      </c>
      <c r="X65" s="519">
        <v>0.48125000000000001</v>
      </c>
      <c r="Y65" s="519">
        <v>0.62291666666666667</v>
      </c>
      <c r="Z65" s="519">
        <v>0.37638888888888888</v>
      </c>
      <c r="AA65" s="519"/>
      <c r="AB65" s="519">
        <v>0.46249999999999997</v>
      </c>
      <c r="AC65" s="519"/>
      <c r="AD65" s="519">
        <v>0.42430555555555555</v>
      </c>
      <c r="AE65" s="519">
        <v>0.6875</v>
      </c>
      <c r="AF65" s="518">
        <v>0.76944444444444438</v>
      </c>
      <c r="AG65" s="518"/>
      <c r="AI65" s="112">
        <f>VLOOKUP(AJ65,id!$A:$C,3,0)</f>
        <v>402</v>
      </c>
      <c r="AJ65" s="112" t="str">
        <f t="shared" si="15"/>
        <v>GałczyńskiKarol1973</v>
      </c>
      <c r="AK65" s="112" t="str">
        <f t="shared" si="16"/>
        <v>Gałczyński</v>
      </c>
      <c r="AL65" s="112" t="str">
        <f t="shared" si="16"/>
        <v>Karol</v>
      </c>
      <c r="AM65" s="112" t="str">
        <f t="shared" si="17"/>
        <v>CharzySquad</v>
      </c>
      <c r="AN65" s="112">
        <f t="shared" si="18"/>
        <v>1973</v>
      </c>
      <c r="AO65" s="112">
        <f t="shared" si="10"/>
        <v>19.344847494091844</v>
      </c>
      <c r="AP65" s="112"/>
      <c r="AQ65" s="112">
        <f t="shared" si="11"/>
        <v>0.99570791527313263</v>
      </c>
      <c r="AR65" s="112">
        <f t="shared" si="12"/>
        <v>1</v>
      </c>
      <c r="AS65" s="112">
        <f t="shared" si="13"/>
        <v>1</v>
      </c>
      <c r="AT65" s="112">
        <f t="shared" si="14"/>
        <v>1</v>
      </c>
    </row>
    <row r="66" spans="1:46">
      <c r="A66" s="534">
        <v>71</v>
      </c>
      <c r="B66" s="528">
        <v>64</v>
      </c>
      <c r="C66" s="528"/>
      <c r="D66" s="528">
        <v>3155</v>
      </c>
      <c r="E66" s="530" t="s">
        <v>1125</v>
      </c>
      <c r="F66" s="530" t="s">
        <v>70</v>
      </c>
      <c r="G66" s="531" t="s">
        <v>32</v>
      </c>
      <c r="H66" s="528">
        <v>1976</v>
      </c>
      <c r="I66" s="530" t="s">
        <v>5209</v>
      </c>
      <c r="J66" s="530" t="s">
        <v>5208</v>
      </c>
      <c r="K66" s="528">
        <v>32</v>
      </c>
      <c r="L66" s="528">
        <v>13</v>
      </c>
      <c r="M66" s="528">
        <v>32</v>
      </c>
      <c r="N66" s="529">
        <v>0.4153587962962963</v>
      </c>
      <c r="O66" s="528">
        <v>0</v>
      </c>
      <c r="P66" s="527">
        <v>0.57500000000000007</v>
      </c>
      <c r="Q66" s="527">
        <v>0.74791666666666667</v>
      </c>
      <c r="R66" s="527"/>
      <c r="S66" s="527">
        <v>0.60486111111111118</v>
      </c>
      <c r="T66" s="527">
        <v>0.52222222222222225</v>
      </c>
      <c r="U66" s="527">
        <v>0.65555555555555556</v>
      </c>
      <c r="V66" s="527">
        <v>0.3888888888888889</v>
      </c>
      <c r="W66" s="527">
        <v>0.72430555555555554</v>
      </c>
      <c r="X66" s="527">
        <v>0.48055555555555557</v>
      </c>
      <c r="Y66" s="527">
        <v>0.62291666666666667</v>
      </c>
      <c r="Z66" s="527">
        <v>0.37638888888888888</v>
      </c>
      <c r="AA66" s="527"/>
      <c r="AB66" s="527">
        <v>0.46319444444444446</v>
      </c>
      <c r="AC66" s="527"/>
      <c r="AD66" s="527">
        <v>0.42430555555555555</v>
      </c>
      <c r="AE66" s="527">
        <v>0.6875</v>
      </c>
      <c r="AF66" s="526">
        <v>0.76944444444444438</v>
      </c>
      <c r="AG66" s="526"/>
      <c r="AI66" s="112">
        <f>VLOOKUP(AJ66,id!$A:$C,3,0)</f>
        <v>403</v>
      </c>
      <c r="AJ66" s="112" t="str">
        <f t="shared" si="15"/>
        <v>PaterekMaciej1976</v>
      </c>
      <c r="AK66" s="112" t="str">
        <f t="shared" si="16"/>
        <v>Paterek</v>
      </c>
      <c r="AL66" s="112" t="str">
        <f t="shared" si="16"/>
        <v>Maciej</v>
      </c>
      <c r="AM66" s="112" t="str">
        <f t="shared" si="17"/>
        <v>CharzySquad</v>
      </c>
      <c r="AN66" s="112">
        <f t="shared" si="18"/>
        <v>1976</v>
      </c>
      <c r="AO66" s="112">
        <f t="shared" si="10"/>
        <v>19.341074151866007</v>
      </c>
      <c r="AP66" s="112"/>
      <c r="AQ66" s="112">
        <f t="shared" si="11"/>
        <v>0.9998049432942292</v>
      </c>
      <c r="AR66" s="112">
        <f t="shared" si="12"/>
        <v>1</v>
      </c>
      <c r="AS66" s="112">
        <f t="shared" si="13"/>
        <v>1</v>
      </c>
      <c r="AT66" s="112">
        <f t="shared" si="14"/>
        <v>1</v>
      </c>
    </row>
    <row r="67" spans="1:46">
      <c r="A67" s="533">
        <v>72</v>
      </c>
      <c r="B67" s="520">
        <v>65</v>
      </c>
      <c r="C67" s="520"/>
      <c r="D67" s="520">
        <v>3027</v>
      </c>
      <c r="E67" s="522" t="s">
        <v>4733</v>
      </c>
      <c r="F67" s="522" t="s">
        <v>19</v>
      </c>
      <c r="G67" s="523" t="s">
        <v>32</v>
      </c>
      <c r="H67" s="520">
        <v>1984</v>
      </c>
      <c r="I67" s="522" t="s">
        <v>5207</v>
      </c>
      <c r="J67" s="522" t="s">
        <v>5206</v>
      </c>
      <c r="K67" s="520">
        <v>32</v>
      </c>
      <c r="L67" s="520">
        <v>12</v>
      </c>
      <c r="M67" s="520">
        <v>32</v>
      </c>
      <c r="N67" s="521">
        <v>0.36908564814814815</v>
      </c>
      <c r="O67" s="520">
        <v>0</v>
      </c>
      <c r="P67" s="519">
        <v>0.56180555555555556</v>
      </c>
      <c r="Q67" s="519"/>
      <c r="R67" s="519"/>
      <c r="S67" s="519">
        <v>0.58680555555555558</v>
      </c>
      <c r="T67" s="519">
        <v>0.52083333333333337</v>
      </c>
      <c r="U67" s="519">
        <v>0.65625</v>
      </c>
      <c r="V67" s="519">
        <v>0.39513888888888887</v>
      </c>
      <c r="W67" s="519"/>
      <c r="X67" s="519">
        <v>0.50555555555555554</v>
      </c>
      <c r="Y67" s="519">
        <v>0.61319444444444449</v>
      </c>
      <c r="Z67" s="519">
        <v>0.38125000000000003</v>
      </c>
      <c r="AA67" s="519">
        <v>0.63055555555555554</v>
      </c>
      <c r="AB67" s="519">
        <v>0.48888888888888887</v>
      </c>
      <c r="AC67" s="519"/>
      <c r="AD67" s="519">
        <v>0.44861111111111113</v>
      </c>
      <c r="AE67" s="519">
        <v>0.68263888888888891</v>
      </c>
      <c r="AF67" s="518">
        <v>0.72291666666666676</v>
      </c>
      <c r="AG67" s="518"/>
      <c r="AI67" s="112">
        <f>VLOOKUP(AJ67,id!$A:$C,3,0)</f>
        <v>71</v>
      </c>
      <c r="AJ67" s="112" t="str">
        <f t="shared" si="15"/>
        <v>BoguckiGrzegorz1984</v>
      </c>
      <c r="AK67" s="112" t="str">
        <f t="shared" si="16"/>
        <v>Bogucki</v>
      </c>
      <c r="AL67" s="112" t="str">
        <f t="shared" si="16"/>
        <v>Grzegorz</v>
      </c>
      <c r="AM67" s="112" t="str">
        <f t="shared" si="17"/>
        <v>Seta i ogórek</v>
      </c>
      <c r="AN67" s="112">
        <f t="shared" si="18"/>
        <v>1984</v>
      </c>
      <c r="AO67" s="112">
        <f t="shared" si="10"/>
        <v>19.033916892510348</v>
      </c>
      <c r="AP67" s="112"/>
      <c r="AQ67" s="112">
        <f t="shared" si="11"/>
        <v>1.1253723854620716</v>
      </c>
      <c r="AR67" s="112">
        <f t="shared" si="12"/>
        <v>0.92307692307692313</v>
      </c>
      <c r="AS67" s="112">
        <f t="shared" si="13"/>
        <v>1</v>
      </c>
      <c r="AT67" s="112">
        <f t="shared" si="14"/>
        <v>0.98411891413352426</v>
      </c>
    </row>
    <row r="68" spans="1:46">
      <c r="A68" s="533">
        <v>74</v>
      </c>
      <c r="B68" s="520">
        <v>66</v>
      </c>
      <c r="C68" s="520"/>
      <c r="D68" s="520">
        <v>3212</v>
      </c>
      <c r="E68" s="522" t="s">
        <v>621</v>
      </c>
      <c r="F68" s="522" t="s">
        <v>398</v>
      </c>
      <c r="G68" s="523" t="s">
        <v>32</v>
      </c>
      <c r="H68" s="520">
        <v>1978</v>
      </c>
      <c r="I68" s="522" t="s">
        <v>3551</v>
      </c>
      <c r="J68" s="522"/>
      <c r="K68" s="520">
        <v>32</v>
      </c>
      <c r="L68" s="520">
        <v>12</v>
      </c>
      <c r="M68" s="520">
        <v>32</v>
      </c>
      <c r="N68" s="521">
        <v>0.40365740740740735</v>
      </c>
      <c r="O68" s="520">
        <v>0</v>
      </c>
      <c r="P68" s="519">
        <v>0.55277777777777781</v>
      </c>
      <c r="Q68" s="519"/>
      <c r="R68" s="519"/>
      <c r="S68" s="519">
        <v>0.57916666666666672</v>
      </c>
      <c r="T68" s="519">
        <v>0.51597222222222217</v>
      </c>
      <c r="U68" s="519">
        <v>0.68055555555555547</v>
      </c>
      <c r="V68" s="519">
        <v>0.39166666666666666</v>
      </c>
      <c r="W68" s="519"/>
      <c r="X68" s="519">
        <v>0.5</v>
      </c>
      <c r="Y68" s="519">
        <v>0.61111111111111105</v>
      </c>
      <c r="Z68" s="519">
        <v>0.37291666666666662</v>
      </c>
      <c r="AA68" s="519">
        <v>0.63541666666666663</v>
      </c>
      <c r="AB68" s="519">
        <v>0.47569444444444442</v>
      </c>
      <c r="AC68" s="519"/>
      <c r="AD68" s="519">
        <v>0.4465277777777778</v>
      </c>
      <c r="AE68" s="519">
        <v>0.72291666666666676</v>
      </c>
      <c r="AF68" s="518">
        <v>0.75763888888888886</v>
      </c>
      <c r="AG68" s="518"/>
      <c r="AI68" s="112">
        <f>VLOOKUP(AJ68,id!$A:$C,3,0)</f>
        <v>404</v>
      </c>
      <c r="AJ68" s="112" t="str">
        <f t="shared" si="15"/>
        <v>MiotkSzymon1978</v>
      </c>
      <c r="AK68" s="112" t="str">
        <f t="shared" si="16"/>
        <v>Miotk</v>
      </c>
      <c r="AL68" s="112" t="str">
        <f t="shared" si="16"/>
        <v>Szymon</v>
      </c>
      <c r="AM68" s="112">
        <f t="shared" si="17"/>
        <v>0</v>
      </c>
      <c r="AN68" s="112">
        <f t="shared" si="18"/>
        <v>1978</v>
      </c>
      <c r="AO68" s="112">
        <f t="shared" si="10"/>
        <v>17.403732531977937</v>
      </c>
      <c r="AP68" s="112"/>
      <c r="AQ68" s="112">
        <f t="shared" si="11"/>
        <v>0.91435371028787715</v>
      </c>
      <c r="AR68" s="112">
        <f t="shared" si="12"/>
        <v>1</v>
      </c>
      <c r="AS68" s="112">
        <f t="shared" si="13"/>
        <v>1</v>
      </c>
      <c r="AT68" s="112">
        <f t="shared" si="14"/>
        <v>1</v>
      </c>
    </row>
    <row r="69" spans="1:46">
      <c r="A69" s="534">
        <v>75</v>
      </c>
      <c r="B69" s="528">
        <v>67</v>
      </c>
      <c r="C69" s="528"/>
      <c r="D69" s="528">
        <v>3068</v>
      </c>
      <c r="E69" s="530" t="s">
        <v>3646</v>
      </c>
      <c r="F69" s="530" t="s">
        <v>95</v>
      </c>
      <c r="G69" s="531" t="s">
        <v>32</v>
      </c>
      <c r="H69" s="528">
        <v>1979</v>
      </c>
      <c r="I69" s="530" t="s">
        <v>5204</v>
      </c>
      <c r="J69" s="530" t="s">
        <v>4270</v>
      </c>
      <c r="K69" s="528">
        <v>32</v>
      </c>
      <c r="L69" s="528">
        <v>12</v>
      </c>
      <c r="M69" s="528">
        <v>32</v>
      </c>
      <c r="N69" s="529">
        <v>0.40797453703703707</v>
      </c>
      <c r="O69" s="528">
        <v>0</v>
      </c>
      <c r="P69" s="527">
        <v>0.5756944444444444</v>
      </c>
      <c r="Q69" s="527"/>
      <c r="R69" s="527"/>
      <c r="S69" s="527">
        <v>0.60486111111111118</v>
      </c>
      <c r="T69" s="527">
        <v>0.52222222222222225</v>
      </c>
      <c r="U69" s="527">
        <v>0.68472222222222223</v>
      </c>
      <c r="V69" s="527">
        <v>0.3888888888888889</v>
      </c>
      <c r="W69" s="527"/>
      <c r="X69" s="527">
        <v>0.48125000000000001</v>
      </c>
      <c r="Y69" s="527">
        <v>0.63472222222222219</v>
      </c>
      <c r="Z69" s="527">
        <v>0.37361111111111112</v>
      </c>
      <c r="AA69" s="527">
        <v>0.65486111111111112</v>
      </c>
      <c r="AB69" s="527">
        <v>0.46319444444444446</v>
      </c>
      <c r="AC69" s="527"/>
      <c r="AD69" s="527">
        <v>0.42499999999999999</v>
      </c>
      <c r="AE69" s="527">
        <v>0.71736111111111101</v>
      </c>
      <c r="AF69" s="526">
        <v>0.76180555555555562</v>
      </c>
      <c r="AG69" s="526"/>
      <c r="AI69" s="112">
        <f>VLOOKUP(AJ69,id!$A:$C,3,0)</f>
        <v>405</v>
      </c>
      <c r="AJ69" s="112" t="str">
        <f t="shared" si="15"/>
        <v>BeigerKarol1979</v>
      </c>
      <c r="AK69" s="112" t="str">
        <f t="shared" si="16"/>
        <v>Beiger</v>
      </c>
      <c r="AL69" s="112" t="str">
        <f t="shared" si="16"/>
        <v>Karol</v>
      </c>
      <c r="AM69" s="112" t="str">
        <f t="shared" si="17"/>
        <v>KKB Team</v>
      </c>
      <c r="AN69" s="112">
        <f t="shared" si="18"/>
        <v>1979</v>
      </c>
      <c r="AO69" s="112">
        <f t="shared" si="10"/>
        <v>17.219568662522693</v>
      </c>
      <c r="AP69" s="112"/>
      <c r="AQ69" s="112">
        <f t="shared" si="11"/>
        <v>0.98941813952168833</v>
      </c>
      <c r="AR69" s="112">
        <f t="shared" si="12"/>
        <v>1</v>
      </c>
      <c r="AS69" s="112">
        <f t="shared" si="13"/>
        <v>1</v>
      </c>
      <c r="AT69" s="112">
        <f t="shared" si="14"/>
        <v>1</v>
      </c>
    </row>
    <row r="70" spans="1:46">
      <c r="A70" s="533">
        <v>76</v>
      </c>
      <c r="B70" s="520">
        <v>68</v>
      </c>
      <c r="C70" s="520"/>
      <c r="D70" s="520">
        <v>3009</v>
      </c>
      <c r="E70" s="522" t="s">
        <v>5203</v>
      </c>
      <c r="F70" s="522" t="s">
        <v>48</v>
      </c>
      <c r="G70" s="523" t="s">
        <v>32</v>
      </c>
      <c r="H70" s="520">
        <v>1990</v>
      </c>
      <c r="I70" s="522" t="s">
        <v>5202</v>
      </c>
      <c r="J70" s="522"/>
      <c r="K70" s="520">
        <v>31</v>
      </c>
      <c r="L70" s="520">
        <v>13</v>
      </c>
      <c r="M70" s="520">
        <v>31</v>
      </c>
      <c r="N70" s="521">
        <v>0.38925925925925925</v>
      </c>
      <c r="O70" s="520">
        <v>0</v>
      </c>
      <c r="P70" s="519">
        <v>0.63888888888888895</v>
      </c>
      <c r="Q70" s="519">
        <v>0.41805555555555557</v>
      </c>
      <c r="R70" s="519">
        <v>0.36944444444444446</v>
      </c>
      <c r="S70" s="519">
        <v>0.61319444444444449</v>
      </c>
      <c r="T70" s="519">
        <v>0.67013888888888884</v>
      </c>
      <c r="U70" s="519">
        <v>0.51597222222222217</v>
      </c>
      <c r="V70" s="519"/>
      <c r="W70" s="519">
        <v>0.46527777777777773</v>
      </c>
      <c r="X70" s="519">
        <v>0.68888888888888899</v>
      </c>
      <c r="Y70" s="519">
        <v>0.57916666666666672</v>
      </c>
      <c r="Z70" s="519"/>
      <c r="AA70" s="519">
        <v>0.55277777777777781</v>
      </c>
      <c r="AB70" s="519">
        <v>0.71250000000000002</v>
      </c>
      <c r="AC70" s="519">
        <v>0.40138888888888885</v>
      </c>
      <c r="AD70" s="519"/>
      <c r="AE70" s="519">
        <v>0.49652777777777773</v>
      </c>
      <c r="AF70" s="518">
        <v>0.74305555555555547</v>
      </c>
      <c r="AG70" s="518"/>
      <c r="AI70" s="112">
        <f>VLOOKUP(AJ70,id!$A:$C,3,0)</f>
        <v>406</v>
      </c>
      <c r="AJ70" s="112" t="str">
        <f t="shared" si="15"/>
        <v>WossTomasz1990</v>
      </c>
      <c r="AK70" s="112" t="str">
        <f t="shared" si="16"/>
        <v>Woss</v>
      </c>
      <c r="AL70" s="112" t="str">
        <f t="shared" si="16"/>
        <v>Tomasz</v>
      </c>
      <c r="AM70" s="112">
        <f t="shared" si="17"/>
        <v>0</v>
      </c>
      <c r="AN70" s="112">
        <f t="shared" si="18"/>
        <v>1990</v>
      </c>
      <c r="AO70" s="112">
        <f t="shared" si="10"/>
        <v>16.681457141818861</v>
      </c>
      <c r="AP70" s="112"/>
      <c r="AQ70" s="112">
        <f t="shared" si="11"/>
        <v>1.0480792102759278</v>
      </c>
      <c r="AR70" s="112">
        <f t="shared" si="12"/>
        <v>1.0833333333333333</v>
      </c>
      <c r="AS70" s="112">
        <f t="shared" si="13"/>
        <v>0.96875</v>
      </c>
      <c r="AT70" s="112">
        <f t="shared" si="14"/>
        <v>1.0161373647415957</v>
      </c>
    </row>
    <row r="71" spans="1:46">
      <c r="A71" s="534">
        <v>77</v>
      </c>
      <c r="B71" s="528">
        <v>69</v>
      </c>
      <c r="C71" s="528"/>
      <c r="D71" s="528">
        <v>3007</v>
      </c>
      <c r="E71" s="530" t="s">
        <v>5201</v>
      </c>
      <c r="F71" s="530" t="s">
        <v>59</v>
      </c>
      <c r="G71" s="531" t="s">
        <v>32</v>
      </c>
      <c r="H71" s="528">
        <v>1990</v>
      </c>
      <c r="I71" s="530" t="s">
        <v>3606</v>
      </c>
      <c r="J71" s="530"/>
      <c r="K71" s="528">
        <v>31</v>
      </c>
      <c r="L71" s="528">
        <v>13</v>
      </c>
      <c r="M71" s="528">
        <v>31</v>
      </c>
      <c r="N71" s="529">
        <v>0.38930555555555557</v>
      </c>
      <c r="O71" s="528">
        <v>0</v>
      </c>
      <c r="P71" s="527">
        <v>0.63888888888888895</v>
      </c>
      <c r="Q71" s="527">
        <v>0.41805555555555557</v>
      </c>
      <c r="R71" s="527">
        <v>0.36944444444444446</v>
      </c>
      <c r="S71" s="527">
        <v>0.61388888888888882</v>
      </c>
      <c r="T71" s="527">
        <v>0.67013888888888884</v>
      </c>
      <c r="U71" s="527">
        <v>0.51527777777777783</v>
      </c>
      <c r="V71" s="527"/>
      <c r="W71" s="527">
        <v>0.46527777777777773</v>
      </c>
      <c r="X71" s="527">
        <v>0.68888888888888899</v>
      </c>
      <c r="Y71" s="527">
        <v>0.57916666666666672</v>
      </c>
      <c r="Z71" s="527"/>
      <c r="AA71" s="527">
        <v>0.55277777777777781</v>
      </c>
      <c r="AB71" s="527">
        <v>0.71250000000000002</v>
      </c>
      <c r="AC71" s="527">
        <v>0.40138888888888885</v>
      </c>
      <c r="AD71" s="527"/>
      <c r="AE71" s="527">
        <v>0.49652777777777773</v>
      </c>
      <c r="AF71" s="526">
        <v>0.74305555555555547</v>
      </c>
      <c r="AG71" s="526"/>
      <c r="AI71" s="112">
        <f>VLOOKUP(AJ71,id!$A:$C,3,0)</f>
        <v>407</v>
      </c>
      <c r="AJ71" s="112" t="str">
        <f t="shared" si="15"/>
        <v>ZajkMichał1990</v>
      </c>
      <c r="AK71" s="112" t="str">
        <f t="shared" si="16"/>
        <v>Zajk</v>
      </c>
      <c r="AL71" s="112" t="str">
        <f t="shared" si="16"/>
        <v>Michał</v>
      </c>
      <c r="AM71" s="112">
        <f t="shared" si="17"/>
        <v>0</v>
      </c>
      <c r="AN71" s="112">
        <f t="shared" si="18"/>
        <v>1990</v>
      </c>
      <c r="AO71" s="112">
        <f t="shared" si="10"/>
        <v>16.679473379523483</v>
      </c>
      <c r="AP71" s="112"/>
      <c r="AQ71" s="112">
        <f t="shared" si="11"/>
        <v>0.99988107979545715</v>
      </c>
      <c r="AR71" s="112">
        <f t="shared" si="12"/>
        <v>1</v>
      </c>
      <c r="AS71" s="112">
        <f t="shared" si="13"/>
        <v>1</v>
      </c>
      <c r="AT71" s="112">
        <f t="shared" si="14"/>
        <v>1</v>
      </c>
    </row>
    <row r="72" spans="1:46">
      <c r="A72" s="533">
        <v>78</v>
      </c>
      <c r="B72" s="520">
        <v>70</v>
      </c>
      <c r="C72" s="520"/>
      <c r="D72" s="520">
        <v>3185</v>
      </c>
      <c r="E72" s="522" t="s">
        <v>564</v>
      </c>
      <c r="F72" s="522" t="s">
        <v>25</v>
      </c>
      <c r="G72" s="523" t="s">
        <v>32</v>
      </c>
      <c r="H72" s="520">
        <v>1979</v>
      </c>
      <c r="I72" s="522" t="s">
        <v>3462</v>
      </c>
      <c r="J72" s="522" t="s">
        <v>4463</v>
      </c>
      <c r="K72" s="520">
        <v>31</v>
      </c>
      <c r="L72" s="520">
        <v>13</v>
      </c>
      <c r="M72" s="520">
        <v>31</v>
      </c>
      <c r="N72" s="521">
        <v>0.39305555555555555</v>
      </c>
      <c r="O72" s="520">
        <v>0</v>
      </c>
      <c r="P72" s="519">
        <v>0.64236111111111105</v>
      </c>
      <c r="Q72" s="519">
        <v>0.42291666666666666</v>
      </c>
      <c r="R72" s="519">
        <v>0.37222222222222223</v>
      </c>
      <c r="S72" s="519">
        <v>0.61736111111111114</v>
      </c>
      <c r="T72" s="519">
        <v>0.68333333333333324</v>
      </c>
      <c r="U72" s="519">
        <v>0.52638888888888891</v>
      </c>
      <c r="V72" s="519"/>
      <c r="W72" s="519">
        <v>0.45694444444444443</v>
      </c>
      <c r="X72" s="519">
        <v>0.7055555555555556</v>
      </c>
      <c r="Y72" s="519">
        <v>0.59722222222222221</v>
      </c>
      <c r="Z72" s="519"/>
      <c r="AA72" s="519">
        <v>0.5708333333333333</v>
      </c>
      <c r="AB72" s="519">
        <v>0.72152777777777777</v>
      </c>
      <c r="AC72" s="519">
        <v>0.40208333333333335</v>
      </c>
      <c r="AD72" s="519"/>
      <c r="AE72" s="519">
        <v>0.50069444444444444</v>
      </c>
      <c r="AF72" s="518">
        <v>0.74722222222222223</v>
      </c>
      <c r="AG72" s="518"/>
      <c r="AI72" s="112">
        <f>VLOOKUP(AJ72,id!$A:$C,3,0)</f>
        <v>408</v>
      </c>
      <c r="AJ72" s="112" t="str">
        <f t="shared" si="15"/>
        <v>LegatLeszek1979</v>
      </c>
      <c r="AK72" s="112" t="str">
        <f t="shared" si="16"/>
        <v>Legat</v>
      </c>
      <c r="AL72" s="112" t="str">
        <f t="shared" si="16"/>
        <v>Leszek</v>
      </c>
      <c r="AM72" s="112" t="str">
        <f t="shared" si="17"/>
        <v>Pekabex</v>
      </c>
      <c r="AN72" s="112">
        <f t="shared" si="18"/>
        <v>1979</v>
      </c>
      <c r="AO72" s="112">
        <f t="shared" si="10"/>
        <v>16.520340594630504</v>
      </c>
      <c r="AP72" s="112"/>
      <c r="AQ72" s="112">
        <f t="shared" si="11"/>
        <v>0.99045936395759726</v>
      </c>
      <c r="AR72" s="112">
        <f t="shared" si="12"/>
        <v>1</v>
      </c>
      <c r="AS72" s="112">
        <f t="shared" si="13"/>
        <v>1</v>
      </c>
      <c r="AT72" s="112">
        <f t="shared" si="14"/>
        <v>1</v>
      </c>
    </row>
    <row r="73" spans="1:46">
      <c r="A73" s="534">
        <v>79</v>
      </c>
      <c r="B73" s="528">
        <v>71</v>
      </c>
      <c r="C73" s="528"/>
      <c r="D73" s="528">
        <v>3065</v>
      </c>
      <c r="E73" s="530" t="s">
        <v>1630</v>
      </c>
      <c r="F73" s="530" t="s">
        <v>15</v>
      </c>
      <c r="G73" s="531" t="s">
        <v>32</v>
      </c>
      <c r="H73" s="528">
        <v>1990</v>
      </c>
      <c r="I73" s="530" t="s">
        <v>253</v>
      </c>
      <c r="J73" s="530" t="s">
        <v>3509</v>
      </c>
      <c r="K73" s="528">
        <v>31</v>
      </c>
      <c r="L73" s="528">
        <v>13</v>
      </c>
      <c r="M73" s="528">
        <v>31</v>
      </c>
      <c r="N73" s="529">
        <v>0.39319444444444446</v>
      </c>
      <c r="O73" s="528">
        <v>0</v>
      </c>
      <c r="P73" s="527">
        <v>0.6479166666666667</v>
      </c>
      <c r="Q73" s="527">
        <v>0.4604166666666667</v>
      </c>
      <c r="R73" s="527">
        <v>0.37013888888888885</v>
      </c>
      <c r="S73" s="527">
        <v>0.62708333333333333</v>
      </c>
      <c r="T73" s="527">
        <v>0.68888888888888899</v>
      </c>
      <c r="U73" s="527">
        <v>0.54861111111111105</v>
      </c>
      <c r="V73" s="527"/>
      <c r="W73" s="527">
        <v>0.4909722222222222</v>
      </c>
      <c r="X73" s="527">
        <v>0.70486111111111116</v>
      </c>
      <c r="Y73" s="527">
        <v>0.60625000000000007</v>
      </c>
      <c r="Z73" s="527"/>
      <c r="AA73" s="527">
        <v>0.57361111111111118</v>
      </c>
      <c r="AB73" s="527">
        <v>0.72013888888888899</v>
      </c>
      <c r="AC73" s="527">
        <v>0.38958333333333334</v>
      </c>
      <c r="AD73" s="527"/>
      <c r="AE73" s="527">
        <v>0.52222222222222225</v>
      </c>
      <c r="AF73" s="526">
        <v>0.74722222222222223</v>
      </c>
      <c r="AG73" s="526"/>
      <c r="AI73" s="112">
        <f>VLOOKUP(AJ73,id!$A:$C,3,0)</f>
        <v>409</v>
      </c>
      <c r="AJ73" s="112" t="str">
        <f t="shared" si="15"/>
        <v>FilipekPiotr1990</v>
      </c>
      <c r="AK73" s="112" t="str">
        <f t="shared" si="16"/>
        <v>Filipek</v>
      </c>
      <c r="AL73" s="112" t="str">
        <f t="shared" si="16"/>
        <v>Piotr</v>
      </c>
      <c r="AM73" s="112" t="str">
        <f t="shared" si="17"/>
        <v>PZU Sport Team</v>
      </c>
      <c r="AN73" s="112">
        <f t="shared" si="18"/>
        <v>1990</v>
      </c>
      <c r="AO73" s="112">
        <f t="shared" si="10"/>
        <v>16.514505080467792</v>
      </c>
      <c r="AP73" s="112"/>
      <c r="AQ73" s="112">
        <f t="shared" si="11"/>
        <v>0.99964676792652762</v>
      </c>
      <c r="AR73" s="112">
        <f t="shared" si="12"/>
        <v>1</v>
      </c>
      <c r="AS73" s="112">
        <f t="shared" si="13"/>
        <v>1</v>
      </c>
      <c r="AT73" s="112">
        <f t="shared" si="14"/>
        <v>1</v>
      </c>
    </row>
    <row r="74" spans="1:46">
      <c r="A74" s="533">
        <v>80</v>
      </c>
      <c r="B74" s="520">
        <v>72</v>
      </c>
      <c r="C74" s="520"/>
      <c r="D74" s="520">
        <v>3075</v>
      </c>
      <c r="E74" s="522" t="s">
        <v>5200</v>
      </c>
      <c r="F74" s="522" t="s">
        <v>144</v>
      </c>
      <c r="G74" s="523" t="s">
        <v>32</v>
      </c>
      <c r="H74" s="520">
        <v>1974</v>
      </c>
      <c r="I74" s="522" t="s">
        <v>3558</v>
      </c>
      <c r="J74" s="522" t="s">
        <v>4402</v>
      </c>
      <c r="K74" s="520">
        <v>31</v>
      </c>
      <c r="L74" s="520">
        <v>13</v>
      </c>
      <c r="M74" s="520">
        <v>31</v>
      </c>
      <c r="N74" s="521">
        <v>0.39327546296296295</v>
      </c>
      <c r="O74" s="520">
        <v>0</v>
      </c>
      <c r="P74" s="519">
        <v>0.62708333333333333</v>
      </c>
      <c r="Q74" s="519">
        <v>0.41805555555555557</v>
      </c>
      <c r="R74" s="519">
        <v>0.37152777777777773</v>
      </c>
      <c r="S74" s="519">
        <v>0.60277777777777775</v>
      </c>
      <c r="T74" s="519">
        <v>0.68055555555555547</v>
      </c>
      <c r="U74" s="519">
        <v>0.5229166666666667</v>
      </c>
      <c r="V74" s="519"/>
      <c r="W74" s="519">
        <v>0.46527777777777773</v>
      </c>
      <c r="X74" s="519">
        <v>0.69930555555555562</v>
      </c>
      <c r="Y74" s="519">
        <v>0.57986111111111105</v>
      </c>
      <c r="Z74" s="519"/>
      <c r="AA74" s="519">
        <v>0.55208333333333337</v>
      </c>
      <c r="AB74" s="519">
        <v>0.71736111111111101</v>
      </c>
      <c r="AC74" s="519">
        <v>0.40138888888888885</v>
      </c>
      <c r="AD74" s="519"/>
      <c r="AE74" s="519">
        <v>0.49513888888888885</v>
      </c>
      <c r="AF74" s="518">
        <v>0.74722222222222223</v>
      </c>
      <c r="AG74" s="518"/>
      <c r="AI74" s="112">
        <f>VLOOKUP(AJ74,id!$A:$C,3,0)</f>
        <v>410</v>
      </c>
      <c r="AJ74" s="112" t="str">
        <f t="shared" si="15"/>
        <v>KasprzykDariusz1974</v>
      </c>
      <c r="AK74" s="112" t="str">
        <f t="shared" si="16"/>
        <v>Kasprzyk</v>
      </c>
      <c r="AL74" s="112" t="str">
        <f t="shared" si="16"/>
        <v>Dariusz</v>
      </c>
      <c r="AM74" s="112" t="str">
        <f t="shared" si="17"/>
        <v>15 Gołdapski Pułk Przeciwlotniczy</v>
      </c>
      <c r="AN74" s="112">
        <f t="shared" si="18"/>
        <v>1974</v>
      </c>
      <c r="AO74" s="112">
        <f t="shared" si="10"/>
        <v>16.511102933978393</v>
      </c>
      <c r="AP74" s="112"/>
      <c r="AQ74" s="112">
        <f t="shared" si="11"/>
        <v>0.99979399040583894</v>
      </c>
      <c r="AR74" s="112">
        <f t="shared" si="12"/>
        <v>1</v>
      </c>
      <c r="AS74" s="112">
        <f t="shared" si="13"/>
        <v>1</v>
      </c>
      <c r="AT74" s="112">
        <f t="shared" si="14"/>
        <v>1</v>
      </c>
    </row>
    <row r="75" spans="1:46">
      <c r="A75" s="534">
        <v>81</v>
      </c>
      <c r="B75" s="528">
        <v>73</v>
      </c>
      <c r="C75" s="528"/>
      <c r="D75" s="528">
        <v>3149</v>
      </c>
      <c r="E75" s="530" t="s">
        <v>5200</v>
      </c>
      <c r="F75" s="530" t="s">
        <v>19</v>
      </c>
      <c r="G75" s="531" t="s">
        <v>32</v>
      </c>
      <c r="H75" s="528">
        <v>1970</v>
      </c>
      <c r="I75" s="530" t="s">
        <v>307</v>
      </c>
      <c r="J75" s="530"/>
      <c r="K75" s="528">
        <v>31</v>
      </c>
      <c r="L75" s="528">
        <v>13</v>
      </c>
      <c r="M75" s="528">
        <v>31</v>
      </c>
      <c r="N75" s="529">
        <v>0.39334490740740741</v>
      </c>
      <c r="O75" s="528">
        <v>0</v>
      </c>
      <c r="P75" s="527">
        <v>0.62708333333333333</v>
      </c>
      <c r="Q75" s="527">
        <v>0.41805555555555557</v>
      </c>
      <c r="R75" s="527">
        <v>0.37222222222222223</v>
      </c>
      <c r="S75" s="527">
        <v>0.60277777777777775</v>
      </c>
      <c r="T75" s="527">
        <v>0.68055555555555547</v>
      </c>
      <c r="U75" s="527">
        <v>0.5229166666666667</v>
      </c>
      <c r="V75" s="527"/>
      <c r="W75" s="527">
        <v>0.46527777777777773</v>
      </c>
      <c r="X75" s="527">
        <v>0.69930555555555562</v>
      </c>
      <c r="Y75" s="527">
        <v>0.57986111111111105</v>
      </c>
      <c r="Z75" s="527"/>
      <c r="AA75" s="527">
        <v>0.55208333333333337</v>
      </c>
      <c r="AB75" s="527">
        <v>0.71736111111111101</v>
      </c>
      <c r="AC75" s="527">
        <v>0.40138888888888885</v>
      </c>
      <c r="AD75" s="527"/>
      <c r="AE75" s="527">
        <v>0.49583333333333335</v>
      </c>
      <c r="AF75" s="526">
        <v>0.74722222222222223</v>
      </c>
      <c r="AG75" s="526"/>
      <c r="AI75" s="112">
        <f>VLOOKUP(AJ75,id!$A:$C,3,0)</f>
        <v>411</v>
      </c>
      <c r="AJ75" s="112" t="str">
        <f t="shared" si="15"/>
        <v>KasprzykGrzegorz1970</v>
      </c>
      <c r="AK75" s="112" t="str">
        <f t="shared" si="16"/>
        <v>Kasprzyk</v>
      </c>
      <c r="AL75" s="112" t="str">
        <f t="shared" si="16"/>
        <v>Grzegorz</v>
      </c>
      <c r="AM75" s="112">
        <f t="shared" si="17"/>
        <v>0</v>
      </c>
      <c r="AN75" s="112">
        <f t="shared" si="18"/>
        <v>1970</v>
      </c>
      <c r="AO75" s="112">
        <f t="shared" si="10"/>
        <v>16.50818792389736</v>
      </c>
      <c r="AP75" s="112"/>
      <c r="AQ75" s="112">
        <f t="shared" si="11"/>
        <v>0.99982345152273056</v>
      </c>
      <c r="AR75" s="112">
        <f t="shared" si="12"/>
        <v>1</v>
      </c>
      <c r="AS75" s="112">
        <f t="shared" si="13"/>
        <v>1</v>
      </c>
      <c r="AT75" s="112">
        <f t="shared" si="14"/>
        <v>1</v>
      </c>
    </row>
    <row r="76" spans="1:46">
      <c r="A76" s="533">
        <v>82</v>
      </c>
      <c r="B76" s="520">
        <v>74</v>
      </c>
      <c r="C76" s="520"/>
      <c r="D76" s="520">
        <v>3133</v>
      </c>
      <c r="E76" s="522" t="s">
        <v>562</v>
      </c>
      <c r="F76" s="522" t="s">
        <v>49</v>
      </c>
      <c r="G76" s="523" t="s">
        <v>32</v>
      </c>
      <c r="H76" s="520">
        <v>1979</v>
      </c>
      <c r="I76" s="522" t="s">
        <v>3562</v>
      </c>
      <c r="J76" s="522"/>
      <c r="K76" s="520">
        <v>31</v>
      </c>
      <c r="L76" s="520">
        <v>13</v>
      </c>
      <c r="M76" s="520">
        <v>31</v>
      </c>
      <c r="N76" s="521">
        <v>0.40288194444444447</v>
      </c>
      <c r="O76" s="520">
        <v>0</v>
      </c>
      <c r="P76" s="519">
        <v>0.62708333333333333</v>
      </c>
      <c r="Q76" s="519">
        <v>0.42569444444444443</v>
      </c>
      <c r="R76" s="519">
        <v>0.37152777777777773</v>
      </c>
      <c r="S76" s="519">
        <v>0.60277777777777775</v>
      </c>
      <c r="T76" s="519">
        <v>0.67361111111111116</v>
      </c>
      <c r="U76" s="519">
        <v>0.52847222222222223</v>
      </c>
      <c r="V76" s="519"/>
      <c r="W76" s="519">
        <v>0.48125000000000001</v>
      </c>
      <c r="X76" s="519">
        <v>0.69305555555555554</v>
      </c>
      <c r="Y76" s="519">
        <v>0.57986111111111105</v>
      </c>
      <c r="Z76" s="519"/>
      <c r="AA76" s="519">
        <v>0.55902777777777779</v>
      </c>
      <c r="AB76" s="519">
        <v>0.71388888888888891</v>
      </c>
      <c r="AC76" s="519">
        <v>0.3972222222222222</v>
      </c>
      <c r="AD76" s="519"/>
      <c r="AE76" s="519">
        <v>0.51111111111111118</v>
      </c>
      <c r="AF76" s="518">
        <v>0.75694444444444453</v>
      </c>
      <c r="AG76" s="518"/>
      <c r="AI76" s="112">
        <f>VLOOKUP(AJ76,id!$A:$C,3,0)</f>
        <v>412</v>
      </c>
      <c r="AJ76" s="112" t="str">
        <f t="shared" si="15"/>
        <v>DudaRobert1979</v>
      </c>
      <c r="AK76" s="112" t="str">
        <f t="shared" si="16"/>
        <v>Duda</v>
      </c>
      <c r="AL76" s="112" t="str">
        <f t="shared" si="16"/>
        <v>Robert</v>
      </c>
      <c r="AM76" s="112">
        <f t="shared" si="17"/>
        <v>0</v>
      </c>
      <c r="AN76" s="112">
        <f t="shared" si="18"/>
        <v>1979</v>
      </c>
      <c r="AO76" s="112">
        <f t="shared" si="10"/>
        <v>16.117405458176098</v>
      </c>
      <c r="AP76" s="112"/>
      <c r="AQ76" s="112">
        <f t="shared" si="11"/>
        <v>0.97632796115947018</v>
      </c>
      <c r="AR76" s="112">
        <f t="shared" si="12"/>
        <v>1</v>
      </c>
      <c r="AS76" s="112">
        <f t="shared" si="13"/>
        <v>1</v>
      </c>
      <c r="AT76" s="112">
        <f t="shared" si="14"/>
        <v>1</v>
      </c>
    </row>
    <row r="77" spans="1:46">
      <c r="A77" s="534">
        <v>83</v>
      </c>
      <c r="B77" s="528">
        <v>75</v>
      </c>
      <c r="C77" s="528"/>
      <c r="D77" s="528">
        <v>3206</v>
      </c>
      <c r="E77" s="530" t="s">
        <v>1103</v>
      </c>
      <c r="F77" s="530" t="s">
        <v>209</v>
      </c>
      <c r="G77" s="531" t="s">
        <v>32</v>
      </c>
      <c r="H77" s="528">
        <v>1962</v>
      </c>
      <c r="I77" s="530" t="s">
        <v>3462</v>
      </c>
      <c r="J77" s="530"/>
      <c r="K77" s="528">
        <v>31</v>
      </c>
      <c r="L77" s="528">
        <v>12</v>
      </c>
      <c r="M77" s="528">
        <v>31</v>
      </c>
      <c r="N77" s="529">
        <v>0.37562500000000004</v>
      </c>
      <c r="O77" s="528">
        <v>0</v>
      </c>
      <c r="P77" s="527"/>
      <c r="Q77" s="527">
        <v>0.6430555555555556</v>
      </c>
      <c r="R77" s="527">
        <v>0.70972222222222225</v>
      </c>
      <c r="S77" s="527">
        <v>0.54513888888888895</v>
      </c>
      <c r="T77" s="527">
        <v>0.51180555555555551</v>
      </c>
      <c r="U77" s="527"/>
      <c r="V77" s="527">
        <v>0.39305555555555555</v>
      </c>
      <c r="W77" s="527"/>
      <c r="X77" s="527">
        <v>0.4916666666666667</v>
      </c>
      <c r="Y77" s="527">
        <v>0.60486111111111118</v>
      </c>
      <c r="Z77" s="527">
        <v>0.3756944444444445</v>
      </c>
      <c r="AA77" s="527">
        <v>0.57777777777777783</v>
      </c>
      <c r="AB77" s="527">
        <v>0.46597222222222223</v>
      </c>
      <c r="AC77" s="527">
        <v>0.67361111111111116</v>
      </c>
      <c r="AD77" s="527">
        <v>0.43611111111111112</v>
      </c>
      <c r="AE77" s="527"/>
      <c r="AF77" s="526">
        <v>0.72916666666666663</v>
      </c>
      <c r="AG77" s="526"/>
      <c r="AI77" s="112">
        <f>VLOOKUP(AJ77,id!$A:$C,3,0)</f>
        <v>413</v>
      </c>
      <c r="AJ77" s="112" t="str">
        <f t="shared" si="15"/>
        <v>ŚwiątkiewiczJerzy1962</v>
      </c>
      <c r="AK77" s="112" t="str">
        <f t="shared" si="16"/>
        <v>Świątkiewicz</v>
      </c>
      <c r="AL77" s="112" t="str">
        <f t="shared" si="16"/>
        <v>Jerzy</v>
      </c>
      <c r="AM77" s="112">
        <f t="shared" si="17"/>
        <v>0</v>
      </c>
      <c r="AN77" s="112">
        <f t="shared" si="18"/>
        <v>1962</v>
      </c>
      <c r="AO77" s="112">
        <f t="shared" si="10"/>
        <v>15.861443558149999</v>
      </c>
      <c r="AP77" s="112"/>
      <c r="AQ77" s="112">
        <f t="shared" si="11"/>
        <v>1.072564244777223</v>
      </c>
      <c r="AR77" s="112">
        <f t="shared" si="12"/>
        <v>0.92307692307692313</v>
      </c>
      <c r="AS77" s="112">
        <f t="shared" si="13"/>
        <v>1</v>
      </c>
      <c r="AT77" s="112">
        <f t="shared" si="14"/>
        <v>0.98411891413352426</v>
      </c>
    </row>
    <row r="78" spans="1:46">
      <c r="A78" s="533">
        <v>84</v>
      </c>
      <c r="B78" s="520">
        <v>76</v>
      </c>
      <c r="C78" s="520"/>
      <c r="D78" s="520">
        <v>3205</v>
      </c>
      <c r="E78" s="522" t="s">
        <v>1103</v>
      </c>
      <c r="F78" s="522" t="s">
        <v>19</v>
      </c>
      <c r="G78" s="523" t="s">
        <v>32</v>
      </c>
      <c r="H78" s="520">
        <v>1964</v>
      </c>
      <c r="I78" s="522" t="s">
        <v>3551</v>
      </c>
      <c r="J78" s="522"/>
      <c r="K78" s="520">
        <v>31</v>
      </c>
      <c r="L78" s="520">
        <v>12</v>
      </c>
      <c r="M78" s="520">
        <v>31</v>
      </c>
      <c r="N78" s="521">
        <v>0.37564814814814818</v>
      </c>
      <c r="O78" s="520">
        <v>0</v>
      </c>
      <c r="P78" s="519"/>
      <c r="Q78" s="519">
        <v>0.64236111111111105</v>
      </c>
      <c r="R78" s="519">
        <v>0.70972222222222225</v>
      </c>
      <c r="S78" s="519">
        <v>0.54513888888888895</v>
      </c>
      <c r="T78" s="519">
        <v>0.51111111111111118</v>
      </c>
      <c r="U78" s="519"/>
      <c r="V78" s="519">
        <v>0.39305555555555555</v>
      </c>
      <c r="W78" s="519"/>
      <c r="X78" s="519">
        <v>0.4916666666666667</v>
      </c>
      <c r="Y78" s="519">
        <v>0.60486111111111118</v>
      </c>
      <c r="Z78" s="519">
        <v>0.3756944444444445</v>
      </c>
      <c r="AA78" s="519">
        <v>0.57777777777777783</v>
      </c>
      <c r="AB78" s="519">
        <v>0.46597222222222223</v>
      </c>
      <c r="AC78" s="519">
        <v>0.67361111111111116</v>
      </c>
      <c r="AD78" s="519">
        <v>0.4368055555555555</v>
      </c>
      <c r="AE78" s="519"/>
      <c r="AF78" s="518">
        <v>0.72916666666666663</v>
      </c>
      <c r="AG78" s="518"/>
      <c r="AI78" s="112">
        <f>VLOOKUP(AJ78,id!$A:$C,3,0)</f>
        <v>414</v>
      </c>
      <c r="AJ78" s="112" t="str">
        <f t="shared" si="15"/>
        <v>ŚwiątkiewiczGrzegorz1964</v>
      </c>
      <c r="AK78" s="112" t="str">
        <f t="shared" si="16"/>
        <v>Świątkiewicz</v>
      </c>
      <c r="AL78" s="112" t="str">
        <f t="shared" si="16"/>
        <v>Grzegorz</v>
      </c>
      <c r="AM78" s="112">
        <f t="shared" si="17"/>
        <v>0</v>
      </c>
      <c r="AN78" s="112">
        <f t="shared" si="18"/>
        <v>1964</v>
      </c>
      <c r="AO78" s="112">
        <f t="shared" si="10"/>
        <v>15.860466146050038</v>
      </c>
      <c r="AP78" s="112"/>
      <c r="AQ78" s="112">
        <f t="shared" si="11"/>
        <v>0.99993837811190533</v>
      </c>
      <c r="AR78" s="112">
        <f t="shared" si="12"/>
        <v>1</v>
      </c>
      <c r="AS78" s="112">
        <f t="shared" si="13"/>
        <v>1</v>
      </c>
      <c r="AT78" s="112">
        <f t="shared" si="14"/>
        <v>1</v>
      </c>
    </row>
    <row r="79" spans="1:46">
      <c r="A79" s="534">
        <v>85</v>
      </c>
      <c r="B79" s="528">
        <v>77</v>
      </c>
      <c r="C79" s="528"/>
      <c r="D79" s="528">
        <v>3208</v>
      </c>
      <c r="E79" s="530" t="s">
        <v>1455</v>
      </c>
      <c r="F79" s="530" t="s">
        <v>90</v>
      </c>
      <c r="G79" s="531" t="s">
        <v>32</v>
      </c>
      <c r="H79" s="528">
        <v>1976</v>
      </c>
      <c r="I79" s="530" t="s">
        <v>253</v>
      </c>
      <c r="J79" s="530" t="s">
        <v>5199</v>
      </c>
      <c r="K79" s="528">
        <v>31</v>
      </c>
      <c r="L79" s="528">
        <v>11</v>
      </c>
      <c r="M79" s="528">
        <v>31</v>
      </c>
      <c r="N79" s="529">
        <v>0.34878472222222223</v>
      </c>
      <c r="O79" s="528">
        <v>0</v>
      </c>
      <c r="P79" s="527"/>
      <c r="Q79" s="527"/>
      <c r="R79" s="527"/>
      <c r="S79" s="527">
        <v>0.54513888888888895</v>
      </c>
      <c r="T79" s="527">
        <v>0.50486111111111109</v>
      </c>
      <c r="U79" s="527">
        <v>0.61805555555555558</v>
      </c>
      <c r="V79" s="527">
        <v>0.38958333333333334</v>
      </c>
      <c r="W79" s="527"/>
      <c r="X79" s="527">
        <v>0.5229166666666667</v>
      </c>
      <c r="Y79" s="527">
        <v>0.57013888888888886</v>
      </c>
      <c r="Z79" s="527">
        <v>0.37361111111111112</v>
      </c>
      <c r="AA79" s="527">
        <v>0.59027777777777779</v>
      </c>
      <c r="AB79" s="527">
        <v>0.44027777777777777</v>
      </c>
      <c r="AC79" s="527"/>
      <c r="AD79" s="527">
        <v>0.4861111111111111</v>
      </c>
      <c r="AE79" s="527">
        <v>0.65972222222222221</v>
      </c>
      <c r="AF79" s="526">
        <v>0.70277777777777783</v>
      </c>
      <c r="AG79" s="526"/>
      <c r="AI79" s="112">
        <f>VLOOKUP(AJ79,id!$A:$C,3,0)</f>
        <v>415</v>
      </c>
      <c r="AJ79" s="112" t="str">
        <f t="shared" si="15"/>
        <v>NowiszJarosław1976</v>
      </c>
      <c r="AK79" s="112" t="str">
        <f t="shared" si="16"/>
        <v>Nowisz</v>
      </c>
      <c r="AL79" s="112" t="str">
        <f t="shared" si="16"/>
        <v>Jarosław</v>
      </c>
      <c r="AM79" s="112" t="str">
        <f t="shared" si="17"/>
        <v>Pięty Szalonego Gnoma i Spółka</v>
      </c>
      <c r="AN79" s="112">
        <f t="shared" si="18"/>
        <v>1976</v>
      </c>
      <c r="AO79" s="112">
        <f t="shared" si="10"/>
        <v>15.586845660970559</v>
      </c>
      <c r="AP79" s="112"/>
      <c r="AQ79" s="112">
        <f t="shared" si="11"/>
        <v>1.0770200763232123</v>
      </c>
      <c r="AR79" s="112">
        <f t="shared" si="12"/>
        <v>0.91666666666666663</v>
      </c>
      <c r="AS79" s="112">
        <f t="shared" si="13"/>
        <v>1</v>
      </c>
      <c r="AT79" s="112">
        <f t="shared" si="14"/>
        <v>0.98274826965614603</v>
      </c>
    </row>
    <row r="80" spans="1:46">
      <c r="A80" s="534">
        <v>87</v>
      </c>
      <c r="B80" s="528">
        <v>78</v>
      </c>
      <c r="C80" s="528"/>
      <c r="D80" s="528">
        <v>3141</v>
      </c>
      <c r="E80" s="530" t="s">
        <v>5198</v>
      </c>
      <c r="F80" s="530" t="s">
        <v>49</v>
      </c>
      <c r="G80" s="531" t="s">
        <v>32</v>
      </c>
      <c r="H80" s="528">
        <v>1972</v>
      </c>
      <c r="I80" s="530" t="s">
        <v>5185</v>
      </c>
      <c r="J80" s="530"/>
      <c r="K80" s="528">
        <v>30</v>
      </c>
      <c r="L80" s="528">
        <v>12</v>
      </c>
      <c r="M80" s="528">
        <v>30</v>
      </c>
      <c r="N80" s="529">
        <v>0.37396990740740743</v>
      </c>
      <c r="O80" s="528">
        <v>0</v>
      </c>
      <c r="P80" s="527"/>
      <c r="Q80" s="527">
        <v>0.4381944444444445</v>
      </c>
      <c r="R80" s="527">
        <v>0.37986111111111115</v>
      </c>
      <c r="S80" s="527">
        <v>0.63194444444444442</v>
      </c>
      <c r="T80" s="527">
        <v>0.66597222222222219</v>
      </c>
      <c r="U80" s="527">
        <v>0.54513888888888895</v>
      </c>
      <c r="V80" s="527"/>
      <c r="W80" s="527">
        <v>0.49374999999999997</v>
      </c>
      <c r="X80" s="527">
        <v>0.71180555555555547</v>
      </c>
      <c r="Y80" s="527">
        <v>0.60277777777777775</v>
      </c>
      <c r="Z80" s="527"/>
      <c r="AA80" s="527">
        <v>0.5805555555555556</v>
      </c>
      <c r="AB80" s="527">
        <v>0.69097222222222221</v>
      </c>
      <c r="AC80" s="527">
        <v>0.4145833333333333</v>
      </c>
      <c r="AD80" s="527"/>
      <c r="AE80" s="527">
        <v>0.52500000000000002</v>
      </c>
      <c r="AF80" s="526">
        <v>0.72777777777777775</v>
      </c>
      <c r="AG80" s="526"/>
      <c r="AI80" s="112">
        <f>VLOOKUP(AJ80,id!$A:$C,3,0)</f>
        <v>416</v>
      </c>
      <c r="AJ80" s="112" t="str">
        <f t="shared" si="15"/>
        <v>NejmanRobert1972</v>
      </c>
      <c r="AK80" s="112" t="str">
        <f t="shared" si="16"/>
        <v>Nejman</v>
      </c>
      <c r="AL80" s="112" t="str">
        <f t="shared" si="16"/>
        <v>Robert</v>
      </c>
      <c r="AM80" s="112">
        <f t="shared" si="17"/>
        <v>0</v>
      </c>
      <c r="AN80" s="112">
        <f t="shared" si="18"/>
        <v>1972</v>
      </c>
      <c r="AO80" s="112">
        <f t="shared" si="10"/>
        <v>15.084044188036025</v>
      </c>
      <c r="AP80" s="112"/>
      <c r="AQ80" s="112">
        <f t="shared" si="11"/>
        <v>0.93265451394262011</v>
      </c>
      <c r="AR80" s="112">
        <f t="shared" si="12"/>
        <v>1.0909090909090908</v>
      </c>
      <c r="AS80" s="112">
        <f t="shared" si="13"/>
        <v>0.967741935483871</v>
      </c>
      <c r="AT80" s="112">
        <f t="shared" si="14"/>
        <v>1.0175545771755876</v>
      </c>
    </row>
    <row r="81" spans="1:46">
      <c r="A81" s="533">
        <v>88</v>
      </c>
      <c r="B81" s="520">
        <v>79</v>
      </c>
      <c r="C81" s="520"/>
      <c r="D81" s="520">
        <v>3003</v>
      </c>
      <c r="E81" s="522" t="s">
        <v>5197</v>
      </c>
      <c r="F81" s="522" t="s">
        <v>144</v>
      </c>
      <c r="G81" s="523" t="s">
        <v>32</v>
      </c>
      <c r="H81" s="520">
        <v>1966</v>
      </c>
      <c r="I81" s="522" t="s">
        <v>5185</v>
      </c>
      <c r="J81" s="522" t="s">
        <v>5196</v>
      </c>
      <c r="K81" s="520">
        <v>30</v>
      </c>
      <c r="L81" s="520">
        <v>12</v>
      </c>
      <c r="M81" s="520">
        <v>30</v>
      </c>
      <c r="N81" s="521">
        <v>0.3740046296296296</v>
      </c>
      <c r="O81" s="520">
        <v>0</v>
      </c>
      <c r="P81" s="519"/>
      <c r="Q81" s="519">
        <v>0.43888888888888888</v>
      </c>
      <c r="R81" s="519">
        <v>0.37916666666666665</v>
      </c>
      <c r="S81" s="519">
        <v>0.63194444444444442</v>
      </c>
      <c r="T81" s="519">
        <v>0.66666666666666663</v>
      </c>
      <c r="U81" s="519">
        <v>0.54513888888888895</v>
      </c>
      <c r="V81" s="519"/>
      <c r="W81" s="519">
        <v>0.49444444444444446</v>
      </c>
      <c r="X81" s="519">
        <v>0.71250000000000002</v>
      </c>
      <c r="Y81" s="519">
        <v>0.60416666666666663</v>
      </c>
      <c r="Z81" s="519"/>
      <c r="AA81" s="519">
        <v>0.5805555555555556</v>
      </c>
      <c r="AB81" s="519">
        <v>0.69097222222222221</v>
      </c>
      <c r="AC81" s="519">
        <v>0.4145833333333333</v>
      </c>
      <c r="AD81" s="519"/>
      <c r="AE81" s="519">
        <v>0.52500000000000002</v>
      </c>
      <c r="AF81" s="518">
        <v>0.72777777777777775</v>
      </c>
      <c r="AG81" s="518"/>
      <c r="AI81" s="112">
        <f>VLOOKUP(AJ81,id!$A:$C,3,0)</f>
        <v>417</v>
      </c>
      <c r="AJ81" s="112" t="str">
        <f t="shared" si="15"/>
        <v>KarkutDariusz1966</v>
      </c>
      <c r="AK81" s="112" t="str">
        <f t="shared" si="16"/>
        <v>Karkut</v>
      </c>
      <c r="AL81" s="112" t="str">
        <f t="shared" si="16"/>
        <v>Dariusz</v>
      </c>
      <c r="AM81" s="112" t="str">
        <f t="shared" si="17"/>
        <v>MTS HAMER</v>
      </c>
      <c r="AN81" s="112">
        <f t="shared" si="18"/>
        <v>1966</v>
      </c>
      <c r="AO81" s="112">
        <f t="shared" si="10"/>
        <v>15.082643800199047</v>
      </c>
      <c r="AP81" s="112"/>
      <c r="AQ81" s="112">
        <f t="shared" si="11"/>
        <v>0.99990716098285581</v>
      </c>
      <c r="AR81" s="112">
        <f t="shared" si="12"/>
        <v>1</v>
      </c>
      <c r="AS81" s="112">
        <f t="shared" si="13"/>
        <v>1</v>
      </c>
      <c r="AT81" s="112">
        <f t="shared" si="14"/>
        <v>1</v>
      </c>
    </row>
    <row r="82" spans="1:46">
      <c r="A82" s="534">
        <v>89</v>
      </c>
      <c r="B82" s="528">
        <v>80</v>
      </c>
      <c r="C82" s="528"/>
      <c r="D82" s="528">
        <v>3186</v>
      </c>
      <c r="E82" s="530" t="s">
        <v>552</v>
      </c>
      <c r="F82" s="530" t="s">
        <v>15</v>
      </c>
      <c r="G82" s="531" t="s">
        <v>32</v>
      </c>
      <c r="H82" s="528">
        <v>1977</v>
      </c>
      <c r="I82" s="530" t="s">
        <v>3462</v>
      </c>
      <c r="J82" s="530" t="s">
        <v>4463</v>
      </c>
      <c r="K82" s="528">
        <v>30</v>
      </c>
      <c r="L82" s="528">
        <v>12</v>
      </c>
      <c r="M82" s="528">
        <v>30</v>
      </c>
      <c r="N82" s="529">
        <v>0.38944444444444448</v>
      </c>
      <c r="O82" s="528">
        <v>0</v>
      </c>
      <c r="P82" s="527"/>
      <c r="Q82" s="527">
        <v>0.4236111111111111</v>
      </c>
      <c r="R82" s="527">
        <v>0.37222222222222223</v>
      </c>
      <c r="S82" s="527">
        <v>0.61875000000000002</v>
      </c>
      <c r="T82" s="527">
        <v>0.65833333333333333</v>
      </c>
      <c r="U82" s="527">
        <v>0.5229166666666667</v>
      </c>
      <c r="V82" s="527"/>
      <c r="W82" s="527">
        <v>0.45833333333333331</v>
      </c>
      <c r="X82" s="527">
        <v>0.67986111111111114</v>
      </c>
      <c r="Y82" s="527">
        <v>0.59930555555555554</v>
      </c>
      <c r="Z82" s="527"/>
      <c r="AA82" s="527">
        <v>0.57152777777777775</v>
      </c>
      <c r="AB82" s="527">
        <v>0.70833333333333337</v>
      </c>
      <c r="AC82" s="527">
        <v>0.40208333333333335</v>
      </c>
      <c r="AD82" s="527"/>
      <c r="AE82" s="527">
        <v>0.50138888888888888</v>
      </c>
      <c r="AF82" s="526">
        <v>0.74305555555555547</v>
      </c>
      <c r="AG82" s="526"/>
      <c r="AI82" s="112">
        <f>VLOOKUP(AJ82,id!$A:$C,3,0)</f>
        <v>418</v>
      </c>
      <c r="AJ82" s="112" t="str">
        <f t="shared" si="15"/>
        <v>BowarPiotr1977</v>
      </c>
      <c r="AK82" s="112" t="str">
        <f t="shared" si="16"/>
        <v>Bowar</v>
      </c>
      <c r="AL82" s="112" t="str">
        <f t="shared" si="16"/>
        <v>Piotr</v>
      </c>
      <c r="AM82" s="112" t="str">
        <f t="shared" si="17"/>
        <v>Pekabex</v>
      </c>
      <c r="AN82" s="112">
        <f t="shared" si="18"/>
        <v>1977</v>
      </c>
      <c r="AO82" s="112">
        <f t="shared" si="10"/>
        <v>14.484681162613883</v>
      </c>
      <c r="AP82" s="112"/>
      <c r="AQ82" s="112">
        <f t="shared" si="11"/>
        <v>0.96035425582501177</v>
      </c>
      <c r="AR82" s="112">
        <f t="shared" si="12"/>
        <v>1</v>
      </c>
      <c r="AS82" s="112">
        <f t="shared" si="13"/>
        <v>1</v>
      </c>
      <c r="AT82" s="112">
        <f t="shared" si="14"/>
        <v>1</v>
      </c>
    </row>
    <row r="83" spans="1:46">
      <c r="A83" s="533">
        <v>90</v>
      </c>
      <c r="B83" s="520">
        <v>81</v>
      </c>
      <c r="C83" s="520"/>
      <c r="D83" s="520">
        <v>3197</v>
      </c>
      <c r="E83" s="522" t="s">
        <v>1047</v>
      </c>
      <c r="F83" s="522" t="s">
        <v>17</v>
      </c>
      <c r="G83" s="523" t="s">
        <v>32</v>
      </c>
      <c r="H83" s="520">
        <v>1983</v>
      </c>
      <c r="I83" s="522" t="s">
        <v>3550</v>
      </c>
      <c r="J83" s="522"/>
      <c r="K83" s="520">
        <v>29</v>
      </c>
      <c r="L83" s="520">
        <v>12</v>
      </c>
      <c r="M83" s="520">
        <v>29</v>
      </c>
      <c r="N83" s="521">
        <v>0.38601851851851854</v>
      </c>
      <c r="O83" s="520">
        <v>0</v>
      </c>
      <c r="P83" s="519">
        <v>0.58194444444444449</v>
      </c>
      <c r="Q83" s="519">
        <v>0.6743055555555556</v>
      </c>
      <c r="R83" s="519">
        <v>0.72499999999999998</v>
      </c>
      <c r="S83" s="519">
        <v>0.61111111111111105</v>
      </c>
      <c r="T83" s="519">
        <v>0.54583333333333328</v>
      </c>
      <c r="U83" s="519"/>
      <c r="V83" s="519">
        <v>0.39305555555555555</v>
      </c>
      <c r="W83" s="519"/>
      <c r="X83" s="519">
        <v>0.53055555555555556</v>
      </c>
      <c r="Y83" s="519">
        <v>0.64444444444444449</v>
      </c>
      <c r="Z83" s="519">
        <v>0.37638888888888888</v>
      </c>
      <c r="AA83" s="519"/>
      <c r="AB83" s="519">
        <v>0.51111111111111118</v>
      </c>
      <c r="AC83" s="519">
        <v>0.6958333333333333</v>
      </c>
      <c r="AD83" s="519">
        <v>0.46736111111111112</v>
      </c>
      <c r="AE83" s="519"/>
      <c r="AF83" s="518">
        <v>0.73958333333333337</v>
      </c>
      <c r="AG83" s="518"/>
      <c r="AI83" s="112">
        <f>VLOOKUP(AJ83,id!$A:$C,3,0)</f>
        <v>419</v>
      </c>
      <c r="AJ83" s="112" t="str">
        <f t="shared" si="15"/>
        <v>WójcikMarcin1983</v>
      </c>
      <c r="AK83" s="112" t="str">
        <f t="shared" si="16"/>
        <v>Wójcik</v>
      </c>
      <c r="AL83" s="112" t="str">
        <f t="shared" si="16"/>
        <v>Marcin</v>
      </c>
      <c r="AM83" s="112">
        <f t="shared" si="17"/>
        <v>0</v>
      </c>
      <c r="AN83" s="112">
        <f t="shared" si="18"/>
        <v>1983</v>
      </c>
      <c r="AO83" s="112">
        <f t="shared" si="10"/>
        <v>14.001858457193421</v>
      </c>
      <c r="AP83" s="112"/>
      <c r="AQ83" s="112">
        <f t="shared" si="11"/>
        <v>1.0088750299832094</v>
      </c>
      <c r="AR83" s="112">
        <f t="shared" si="12"/>
        <v>1</v>
      </c>
      <c r="AS83" s="112">
        <f t="shared" si="13"/>
        <v>0.96666666666666667</v>
      </c>
      <c r="AT83" s="112">
        <f t="shared" si="14"/>
        <v>1</v>
      </c>
    </row>
    <row r="84" spans="1:46">
      <c r="A84" s="534">
        <v>91</v>
      </c>
      <c r="B84" s="528">
        <v>82</v>
      </c>
      <c r="C84" s="528"/>
      <c r="D84" s="528">
        <v>3164</v>
      </c>
      <c r="E84" s="530" t="s">
        <v>5195</v>
      </c>
      <c r="F84" s="530" t="s">
        <v>70</v>
      </c>
      <c r="G84" s="531" t="s">
        <v>32</v>
      </c>
      <c r="H84" s="528">
        <v>1984</v>
      </c>
      <c r="I84" s="530" t="s">
        <v>3462</v>
      </c>
      <c r="J84" s="530" t="s">
        <v>5194</v>
      </c>
      <c r="K84" s="528">
        <v>28</v>
      </c>
      <c r="L84" s="528">
        <v>11</v>
      </c>
      <c r="M84" s="528">
        <v>28</v>
      </c>
      <c r="N84" s="529">
        <v>0.34927083333333336</v>
      </c>
      <c r="O84" s="528">
        <v>0</v>
      </c>
      <c r="P84" s="527">
        <v>0.4993055555555555</v>
      </c>
      <c r="Q84" s="527"/>
      <c r="R84" s="527"/>
      <c r="S84" s="527">
        <v>0.51666666666666672</v>
      </c>
      <c r="T84" s="527">
        <v>0.47361111111111115</v>
      </c>
      <c r="U84" s="527">
        <v>0.61805555555555558</v>
      </c>
      <c r="V84" s="527">
        <v>0.38472222222222219</v>
      </c>
      <c r="W84" s="527"/>
      <c r="X84" s="527">
        <v>0.4604166666666667</v>
      </c>
      <c r="Y84" s="527">
        <v>0.5395833333333333</v>
      </c>
      <c r="Z84" s="527">
        <v>0.37152777777777773</v>
      </c>
      <c r="AA84" s="527">
        <v>0.58263888888888882</v>
      </c>
      <c r="AB84" s="527">
        <v>0.44444444444444442</v>
      </c>
      <c r="AC84" s="527"/>
      <c r="AD84" s="527">
        <v>0.41875000000000001</v>
      </c>
      <c r="AE84" s="527"/>
      <c r="AF84" s="526">
        <v>0.70277777777777783</v>
      </c>
      <c r="AG84" s="526"/>
      <c r="AI84" s="112">
        <f>VLOOKUP(AJ84,id!$A:$C,3,0)</f>
        <v>420</v>
      </c>
      <c r="AJ84" s="112" t="str">
        <f t="shared" si="15"/>
        <v>KusterMaciej1984</v>
      </c>
      <c r="AK84" s="112" t="str">
        <f t="shared" si="16"/>
        <v>Kuster</v>
      </c>
      <c r="AL84" s="112" t="str">
        <f t="shared" si="16"/>
        <v>Maciej</v>
      </c>
      <c r="AM84" s="112" t="str">
        <f t="shared" si="17"/>
        <v>Może teraz</v>
      </c>
      <c r="AN84" s="112">
        <f t="shared" si="18"/>
        <v>1984</v>
      </c>
      <c r="AO84" s="112">
        <f t="shared" si="10"/>
        <v>13.519035751772959</v>
      </c>
      <c r="AP84" s="112"/>
      <c r="AQ84" s="112">
        <f t="shared" si="11"/>
        <v>1.1052125791165457</v>
      </c>
      <c r="AR84" s="112">
        <f t="shared" si="12"/>
        <v>0.91666666666666663</v>
      </c>
      <c r="AS84" s="112">
        <f t="shared" si="13"/>
        <v>0.96551724137931039</v>
      </c>
      <c r="AT84" s="112">
        <f t="shared" si="14"/>
        <v>0.98274826965614603</v>
      </c>
    </row>
    <row r="85" spans="1:46">
      <c r="A85" s="533">
        <v>92</v>
      </c>
      <c r="B85" s="520">
        <v>83</v>
      </c>
      <c r="C85" s="520"/>
      <c r="D85" s="520">
        <v>3104</v>
      </c>
      <c r="E85" s="522" t="s">
        <v>522</v>
      </c>
      <c r="F85" s="522" t="s">
        <v>269</v>
      </c>
      <c r="G85" s="523" t="s">
        <v>32</v>
      </c>
      <c r="H85" s="520">
        <v>1960</v>
      </c>
      <c r="I85" s="522" t="s">
        <v>1272</v>
      </c>
      <c r="J85" s="522" t="s">
        <v>523</v>
      </c>
      <c r="K85" s="520">
        <v>28</v>
      </c>
      <c r="L85" s="520">
        <v>11</v>
      </c>
      <c r="M85" s="520">
        <v>28</v>
      </c>
      <c r="N85" s="521">
        <v>0.38942129629629635</v>
      </c>
      <c r="O85" s="520">
        <v>0</v>
      </c>
      <c r="P85" s="519"/>
      <c r="Q85" s="519">
        <v>0.42430555555555555</v>
      </c>
      <c r="R85" s="519">
        <v>0.37777777777777777</v>
      </c>
      <c r="S85" s="519">
        <v>0.62777777777777777</v>
      </c>
      <c r="T85" s="519">
        <v>0.65625</v>
      </c>
      <c r="U85" s="519">
        <v>0.51250000000000007</v>
      </c>
      <c r="V85" s="519"/>
      <c r="W85" s="519"/>
      <c r="X85" s="519">
        <v>0.67986111111111114</v>
      </c>
      <c r="Y85" s="519">
        <v>0.59861111111111109</v>
      </c>
      <c r="Z85" s="519"/>
      <c r="AA85" s="519">
        <v>0.56874999999999998</v>
      </c>
      <c r="AB85" s="519">
        <v>0.71388888888888891</v>
      </c>
      <c r="AC85" s="519">
        <v>0.40277777777777773</v>
      </c>
      <c r="AD85" s="519"/>
      <c r="AE85" s="519">
        <v>0.48541666666666666</v>
      </c>
      <c r="AF85" s="518">
        <v>0.74305555555555547</v>
      </c>
      <c r="AG85" s="518"/>
      <c r="AI85" s="112">
        <f>VLOOKUP(AJ85,id!$A:$C,3,0)</f>
        <v>421</v>
      </c>
      <c r="AJ85" s="112" t="str">
        <f t="shared" si="15"/>
        <v>KlainZbigniew1960</v>
      </c>
      <c r="AK85" s="112" t="str">
        <f t="shared" si="16"/>
        <v>Klain</v>
      </c>
      <c r="AL85" s="112" t="str">
        <f t="shared" si="16"/>
        <v>Zbigniew</v>
      </c>
      <c r="AM85" s="112" t="str">
        <f t="shared" si="17"/>
        <v>Klan Klainów</v>
      </c>
      <c r="AN85" s="112">
        <f t="shared" si="18"/>
        <v>1960</v>
      </c>
      <c r="AO85" s="112">
        <f t="shared" si="10"/>
        <v>12.125184030233982</v>
      </c>
      <c r="AP85" s="112"/>
      <c r="AQ85" s="112">
        <f t="shared" si="11"/>
        <v>0.89689710515365861</v>
      </c>
      <c r="AR85" s="112">
        <f t="shared" si="12"/>
        <v>1</v>
      </c>
      <c r="AS85" s="112">
        <f t="shared" si="13"/>
        <v>1</v>
      </c>
      <c r="AT85" s="112">
        <f t="shared" si="14"/>
        <v>1</v>
      </c>
    </row>
    <row r="86" spans="1:46">
      <c r="A86" s="534">
        <v>93</v>
      </c>
      <c r="B86" s="528">
        <v>84</v>
      </c>
      <c r="C86" s="528"/>
      <c r="D86" s="528">
        <v>3070</v>
      </c>
      <c r="E86" s="530" t="s">
        <v>3642</v>
      </c>
      <c r="F86" s="530" t="s">
        <v>26</v>
      </c>
      <c r="G86" s="531" t="s">
        <v>32</v>
      </c>
      <c r="H86" s="528">
        <v>1961</v>
      </c>
      <c r="I86" s="530" t="s">
        <v>3462</v>
      </c>
      <c r="J86" s="530" t="s">
        <v>4316</v>
      </c>
      <c r="K86" s="528">
        <v>28</v>
      </c>
      <c r="L86" s="528">
        <v>11</v>
      </c>
      <c r="M86" s="528">
        <v>28</v>
      </c>
      <c r="N86" s="529">
        <v>0.38956018518518515</v>
      </c>
      <c r="O86" s="528">
        <v>0</v>
      </c>
      <c r="P86" s="527"/>
      <c r="Q86" s="527">
        <v>0.43611111111111112</v>
      </c>
      <c r="R86" s="527">
        <v>0.37777777777777777</v>
      </c>
      <c r="S86" s="527">
        <v>0.62708333333333333</v>
      </c>
      <c r="T86" s="527">
        <v>0.65833333333333333</v>
      </c>
      <c r="U86" s="527">
        <v>0.51597222222222217</v>
      </c>
      <c r="V86" s="527"/>
      <c r="W86" s="527"/>
      <c r="X86" s="527">
        <v>0.67986111111111114</v>
      </c>
      <c r="Y86" s="527">
        <v>0.59930555555555554</v>
      </c>
      <c r="Z86" s="527"/>
      <c r="AA86" s="527">
        <v>0.5708333333333333</v>
      </c>
      <c r="AB86" s="527">
        <v>0.71111111111111114</v>
      </c>
      <c r="AC86" s="527">
        <v>0.40416666666666662</v>
      </c>
      <c r="AD86" s="527"/>
      <c r="AE86" s="527">
        <v>0.48541666666666666</v>
      </c>
      <c r="AF86" s="526">
        <v>0.74305555555555547</v>
      </c>
      <c r="AG86" s="526"/>
      <c r="AI86" s="112">
        <f>VLOOKUP(AJ86,id!$A:$C,3,0)</f>
        <v>422</v>
      </c>
      <c r="AJ86" s="112" t="str">
        <f t="shared" si="15"/>
        <v>OmieczyńskiAndrzej1961</v>
      </c>
      <c r="AK86" s="112" t="str">
        <f t="shared" si="16"/>
        <v>Omieczyński</v>
      </c>
      <c r="AL86" s="112" t="str">
        <f t="shared" si="16"/>
        <v>Andrzej</v>
      </c>
      <c r="AM86" s="112" t="str">
        <f t="shared" si="17"/>
        <v>Rowerek</v>
      </c>
      <c r="AN86" s="112">
        <f t="shared" si="18"/>
        <v>1961</v>
      </c>
      <c r="AO86" s="112">
        <f t="shared" si="10"/>
        <v>12.120861069619485</v>
      </c>
      <c r="AP86" s="112"/>
      <c r="AQ86" s="112">
        <f t="shared" si="11"/>
        <v>0.99964347257709929</v>
      </c>
      <c r="AR86" s="112">
        <f t="shared" si="12"/>
        <v>1</v>
      </c>
      <c r="AS86" s="112">
        <f t="shared" si="13"/>
        <v>1</v>
      </c>
      <c r="AT86" s="112">
        <f t="shared" si="14"/>
        <v>1</v>
      </c>
    </row>
    <row r="87" spans="1:46">
      <c r="A87" s="533">
        <v>94</v>
      </c>
      <c r="B87" s="520">
        <v>85</v>
      </c>
      <c r="C87" s="520"/>
      <c r="D87" s="520">
        <v>3100</v>
      </c>
      <c r="E87" s="522" t="s">
        <v>4318</v>
      </c>
      <c r="F87" s="522" t="s">
        <v>394</v>
      </c>
      <c r="G87" s="523" t="s">
        <v>32</v>
      </c>
      <c r="H87" s="520">
        <v>1994</v>
      </c>
      <c r="I87" s="522" t="s">
        <v>3551</v>
      </c>
      <c r="J87" s="522"/>
      <c r="K87" s="520">
        <v>28</v>
      </c>
      <c r="L87" s="520">
        <v>11</v>
      </c>
      <c r="M87" s="520">
        <v>28</v>
      </c>
      <c r="N87" s="521">
        <v>0.38991898148148146</v>
      </c>
      <c r="O87" s="520">
        <v>0</v>
      </c>
      <c r="P87" s="519"/>
      <c r="Q87" s="519">
        <v>0.4368055555555555</v>
      </c>
      <c r="R87" s="519">
        <v>0.37777777777777777</v>
      </c>
      <c r="S87" s="519">
        <v>0.62708333333333333</v>
      </c>
      <c r="T87" s="519">
        <v>0.65833333333333333</v>
      </c>
      <c r="U87" s="519">
        <v>0.51597222222222217</v>
      </c>
      <c r="V87" s="519"/>
      <c r="W87" s="519"/>
      <c r="X87" s="519">
        <v>0.68055555555555547</v>
      </c>
      <c r="Y87" s="519">
        <v>0.59930555555555554</v>
      </c>
      <c r="Z87" s="519"/>
      <c r="AA87" s="519">
        <v>0.57013888888888886</v>
      </c>
      <c r="AB87" s="519">
        <v>0.7090277777777777</v>
      </c>
      <c r="AC87" s="519">
        <v>0.40486111111111112</v>
      </c>
      <c r="AD87" s="519"/>
      <c r="AE87" s="519">
        <v>0.48541666666666666</v>
      </c>
      <c r="AF87" s="518">
        <v>0.74375000000000002</v>
      </c>
      <c r="AG87" s="518"/>
      <c r="AI87" s="112">
        <f>VLOOKUP(AJ87,id!$A:$C,3,0)</f>
        <v>423</v>
      </c>
      <c r="AJ87" s="112" t="str">
        <f t="shared" si="15"/>
        <v>ObertyńskiOlgierd1994</v>
      </c>
      <c r="AK87" s="112" t="str">
        <f t="shared" si="16"/>
        <v>Obertyński</v>
      </c>
      <c r="AL87" s="112" t="str">
        <f t="shared" si="16"/>
        <v>Olgierd</v>
      </c>
      <c r="AM87" s="112">
        <f t="shared" si="17"/>
        <v>0</v>
      </c>
      <c r="AN87" s="112">
        <f t="shared" si="18"/>
        <v>1994</v>
      </c>
      <c r="AO87" s="112">
        <f t="shared" si="10"/>
        <v>12.109707675539571</v>
      </c>
      <c r="AP87" s="112"/>
      <c r="AQ87" s="112">
        <f t="shared" si="11"/>
        <v>0.99907981833832993</v>
      </c>
      <c r="AR87" s="112">
        <f t="shared" si="12"/>
        <v>1</v>
      </c>
      <c r="AS87" s="112">
        <f t="shared" si="13"/>
        <v>1</v>
      </c>
      <c r="AT87" s="112">
        <f t="shared" si="14"/>
        <v>1</v>
      </c>
    </row>
    <row r="88" spans="1:46">
      <c r="A88" s="533">
        <v>96</v>
      </c>
      <c r="B88" s="520">
        <v>86</v>
      </c>
      <c r="C88" s="520"/>
      <c r="D88" s="520">
        <v>3200</v>
      </c>
      <c r="E88" s="522" t="s">
        <v>5191</v>
      </c>
      <c r="F88" s="522" t="s">
        <v>95</v>
      </c>
      <c r="G88" s="523" t="s">
        <v>32</v>
      </c>
      <c r="H88" s="520">
        <v>1986</v>
      </c>
      <c r="I88" s="522" t="s">
        <v>3462</v>
      </c>
      <c r="J88" s="522" t="s">
        <v>4316</v>
      </c>
      <c r="K88" s="520">
        <v>28</v>
      </c>
      <c r="L88" s="520">
        <v>11</v>
      </c>
      <c r="M88" s="520">
        <v>28</v>
      </c>
      <c r="N88" s="521">
        <v>0.39108796296296294</v>
      </c>
      <c r="O88" s="520">
        <v>0</v>
      </c>
      <c r="P88" s="519"/>
      <c r="Q88" s="519">
        <v>0.4368055555555555</v>
      </c>
      <c r="R88" s="519">
        <v>0.37847222222222227</v>
      </c>
      <c r="S88" s="519">
        <v>0.62708333333333333</v>
      </c>
      <c r="T88" s="519">
        <v>0.65902777777777777</v>
      </c>
      <c r="U88" s="519">
        <v>0.51597222222222217</v>
      </c>
      <c r="V88" s="519"/>
      <c r="W88" s="519"/>
      <c r="X88" s="519">
        <v>0.67986111111111114</v>
      </c>
      <c r="Y88" s="519">
        <v>0.59930555555555554</v>
      </c>
      <c r="Z88" s="519"/>
      <c r="AA88" s="519">
        <v>0.5708333333333333</v>
      </c>
      <c r="AB88" s="519">
        <v>0.7090277777777777</v>
      </c>
      <c r="AC88" s="519">
        <v>0.40486111111111112</v>
      </c>
      <c r="AD88" s="519"/>
      <c r="AE88" s="519">
        <v>0.4861111111111111</v>
      </c>
      <c r="AF88" s="518">
        <v>0.74513888888888891</v>
      </c>
      <c r="AG88" s="518"/>
      <c r="AI88" s="112">
        <f>VLOOKUP(AJ88,id!$A:$C,3,0)</f>
        <v>424</v>
      </c>
      <c r="AJ88" s="112" t="str">
        <f t="shared" si="15"/>
        <v>DaligaKarol1986</v>
      </c>
      <c r="AK88" s="112" t="str">
        <f t="shared" si="16"/>
        <v>Daliga</v>
      </c>
      <c r="AL88" s="112" t="str">
        <f t="shared" si="16"/>
        <v>Karol</v>
      </c>
      <c r="AM88" s="112" t="str">
        <f t="shared" si="17"/>
        <v>Rowerek</v>
      </c>
      <c r="AN88" s="112">
        <f t="shared" si="18"/>
        <v>1986</v>
      </c>
      <c r="AO88" s="112">
        <f t="shared" si="10"/>
        <v>12.073511153632808</v>
      </c>
      <c r="AP88" s="112"/>
      <c r="AQ88" s="112">
        <f t="shared" si="11"/>
        <v>0.99701094998520268</v>
      </c>
      <c r="AR88" s="112">
        <f t="shared" si="12"/>
        <v>1</v>
      </c>
      <c r="AS88" s="112">
        <f t="shared" si="13"/>
        <v>1</v>
      </c>
      <c r="AT88" s="112">
        <f t="shared" si="14"/>
        <v>1</v>
      </c>
    </row>
    <row r="89" spans="1:46">
      <c r="A89" s="534">
        <v>97</v>
      </c>
      <c r="B89" s="528">
        <v>87</v>
      </c>
      <c r="C89" s="528"/>
      <c r="D89" s="528">
        <v>3079</v>
      </c>
      <c r="E89" s="530" t="s">
        <v>643</v>
      </c>
      <c r="F89" s="530" t="s">
        <v>17</v>
      </c>
      <c r="G89" s="531" t="s">
        <v>32</v>
      </c>
      <c r="H89" s="528">
        <v>1972</v>
      </c>
      <c r="I89" s="530" t="s">
        <v>5190</v>
      </c>
      <c r="J89" s="530"/>
      <c r="K89" s="528">
        <v>28</v>
      </c>
      <c r="L89" s="528">
        <v>11</v>
      </c>
      <c r="M89" s="528">
        <v>28</v>
      </c>
      <c r="N89" s="529">
        <v>0.39775462962962965</v>
      </c>
      <c r="O89" s="528">
        <v>0</v>
      </c>
      <c r="P89" s="527">
        <v>0.5395833333333333</v>
      </c>
      <c r="Q89" s="527">
        <v>0.67361111111111116</v>
      </c>
      <c r="R89" s="527"/>
      <c r="S89" s="527">
        <v>0.55833333333333335</v>
      </c>
      <c r="T89" s="527">
        <v>0.47152777777777777</v>
      </c>
      <c r="U89" s="527"/>
      <c r="V89" s="527">
        <v>0.3888888888888889</v>
      </c>
      <c r="W89" s="527"/>
      <c r="X89" s="527">
        <v>0.49444444444444446</v>
      </c>
      <c r="Y89" s="527">
        <v>0.62638888888888888</v>
      </c>
      <c r="Z89" s="527">
        <v>0.37361111111111112</v>
      </c>
      <c r="AA89" s="527"/>
      <c r="AB89" s="527">
        <v>0.4152777777777778</v>
      </c>
      <c r="AC89" s="527">
        <v>0.69791666666666663</v>
      </c>
      <c r="AD89" s="527">
        <v>0.45</v>
      </c>
      <c r="AE89" s="527"/>
      <c r="AF89" s="526">
        <v>0.75138888888888899</v>
      </c>
      <c r="AG89" s="526"/>
      <c r="AI89" s="112">
        <f>VLOOKUP(AJ89,id!$A:$C,3,0)</f>
        <v>425</v>
      </c>
      <c r="AJ89" s="112" t="str">
        <f t="shared" si="15"/>
        <v>BurkiciakMarcin1972</v>
      </c>
      <c r="AK89" s="112" t="str">
        <f t="shared" si="16"/>
        <v>Burkiciak</v>
      </c>
      <c r="AL89" s="112" t="str">
        <f t="shared" si="16"/>
        <v>Marcin</v>
      </c>
      <c r="AM89" s="112">
        <f t="shared" si="17"/>
        <v>0</v>
      </c>
      <c r="AN89" s="112">
        <f t="shared" si="18"/>
        <v>1972</v>
      </c>
      <c r="AO89" s="112">
        <f t="shared" si="10"/>
        <v>11.871150028553004</v>
      </c>
      <c r="AP89" s="112"/>
      <c r="AQ89" s="112">
        <f t="shared" si="11"/>
        <v>0.98323924809404628</v>
      </c>
      <c r="AR89" s="112">
        <f t="shared" si="12"/>
        <v>1</v>
      </c>
      <c r="AS89" s="112">
        <f t="shared" si="13"/>
        <v>1</v>
      </c>
      <c r="AT89" s="112">
        <f t="shared" si="14"/>
        <v>1</v>
      </c>
    </row>
    <row r="90" spans="1:46">
      <c r="A90" s="534">
        <v>99</v>
      </c>
      <c r="B90" s="528">
        <v>88</v>
      </c>
      <c r="C90" s="528"/>
      <c r="D90" s="528">
        <v>3038</v>
      </c>
      <c r="E90" s="530" t="s">
        <v>546</v>
      </c>
      <c r="F90" s="530" t="s">
        <v>48</v>
      </c>
      <c r="G90" s="531" t="s">
        <v>32</v>
      </c>
      <c r="H90" s="528">
        <v>1971</v>
      </c>
      <c r="I90" s="530" t="s">
        <v>3576</v>
      </c>
      <c r="J90" s="530" t="s">
        <v>4401</v>
      </c>
      <c r="K90" s="528">
        <v>28</v>
      </c>
      <c r="L90" s="528">
        <v>11</v>
      </c>
      <c r="M90" s="528">
        <v>28</v>
      </c>
      <c r="N90" s="529">
        <v>0.39814814814814814</v>
      </c>
      <c r="O90" s="528">
        <v>0</v>
      </c>
      <c r="P90" s="527">
        <v>0.54236111111111118</v>
      </c>
      <c r="Q90" s="527">
        <v>0.6743055555555556</v>
      </c>
      <c r="R90" s="527"/>
      <c r="S90" s="527">
        <v>0.56111111111111112</v>
      </c>
      <c r="T90" s="527">
        <v>0.47152777777777777</v>
      </c>
      <c r="U90" s="527"/>
      <c r="V90" s="527">
        <v>0.3888888888888889</v>
      </c>
      <c r="W90" s="527"/>
      <c r="X90" s="527">
        <v>0.49513888888888885</v>
      </c>
      <c r="Y90" s="527">
        <v>0.62291666666666667</v>
      </c>
      <c r="Z90" s="527">
        <v>0.3743055555555555</v>
      </c>
      <c r="AA90" s="527"/>
      <c r="AB90" s="527">
        <v>0.41597222222222219</v>
      </c>
      <c r="AC90" s="527">
        <v>0.69791666666666663</v>
      </c>
      <c r="AD90" s="527">
        <v>0.45069444444444445</v>
      </c>
      <c r="AE90" s="527"/>
      <c r="AF90" s="526">
        <v>0.75208333333333333</v>
      </c>
      <c r="AG90" s="526"/>
      <c r="AI90" s="112">
        <f>VLOOKUP(AJ90,id!$A:$C,3,0)</f>
        <v>426</v>
      </c>
      <c r="AJ90" s="112" t="str">
        <f t="shared" si="15"/>
        <v>KaraśTomasz1971</v>
      </c>
      <c r="AK90" s="112" t="str">
        <f t="shared" si="16"/>
        <v>Karaś</v>
      </c>
      <c r="AL90" s="112" t="str">
        <f t="shared" si="16"/>
        <v>Tomasz</v>
      </c>
      <c r="AM90" s="112" t="str">
        <f t="shared" si="17"/>
        <v>Akwaryści</v>
      </c>
      <c r="AN90" s="112">
        <f t="shared" si="18"/>
        <v>1971</v>
      </c>
      <c r="AO90" s="112">
        <f t="shared" si="10"/>
        <v>11.859416915152691</v>
      </c>
      <c r="AP90" s="112"/>
      <c r="AQ90" s="112">
        <f t="shared" si="11"/>
        <v>0.99901162790697684</v>
      </c>
      <c r="AR90" s="112">
        <f t="shared" si="12"/>
        <v>1</v>
      </c>
      <c r="AS90" s="112">
        <f t="shared" si="13"/>
        <v>1</v>
      </c>
      <c r="AT90" s="112">
        <f t="shared" si="14"/>
        <v>1</v>
      </c>
    </row>
    <row r="91" spans="1:46">
      <c r="A91" s="533">
        <v>100</v>
      </c>
      <c r="B91" s="520">
        <v>89</v>
      </c>
      <c r="C91" s="520"/>
      <c r="D91" s="520">
        <v>3178</v>
      </c>
      <c r="E91" s="522" t="s">
        <v>5189</v>
      </c>
      <c r="F91" s="522" t="s">
        <v>19</v>
      </c>
      <c r="G91" s="523" t="s">
        <v>32</v>
      </c>
      <c r="H91" s="520">
        <v>1977</v>
      </c>
      <c r="I91" s="522" t="s">
        <v>253</v>
      </c>
      <c r="J91" s="522" t="s">
        <v>1326</v>
      </c>
      <c r="K91" s="520">
        <v>27</v>
      </c>
      <c r="L91" s="520">
        <v>11</v>
      </c>
      <c r="M91" s="520">
        <v>27</v>
      </c>
      <c r="N91" s="521">
        <v>0.39994212962962966</v>
      </c>
      <c r="O91" s="520">
        <v>0</v>
      </c>
      <c r="P91" s="519"/>
      <c r="Q91" s="519">
        <v>0.42430555555555555</v>
      </c>
      <c r="R91" s="519">
        <v>0.3756944444444445</v>
      </c>
      <c r="S91" s="519">
        <v>0.61875000000000002</v>
      </c>
      <c r="T91" s="519">
        <v>0.66041666666666665</v>
      </c>
      <c r="U91" s="519">
        <v>0.51874999999999993</v>
      </c>
      <c r="V91" s="519"/>
      <c r="W91" s="519">
        <v>0.46736111111111112</v>
      </c>
      <c r="X91" s="519"/>
      <c r="Y91" s="519">
        <v>0.58750000000000002</v>
      </c>
      <c r="Z91" s="519"/>
      <c r="AA91" s="519">
        <v>0.55972222222222223</v>
      </c>
      <c r="AB91" s="519"/>
      <c r="AC91" s="519">
        <v>0.40069444444444446</v>
      </c>
      <c r="AD91" s="519">
        <v>0.69027777777777777</v>
      </c>
      <c r="AE91" s="519">
        <v>0.49791666666666662</v>
      </c>
      <c r="AF91" s="518">
        <v>0.75347222222222221</v>
      </c>
      <c r="AG91" s="518"/>
      <c r="AI91" s="112">
        <f>VLOOKUP(AJ91,id!$A:$C,3,0)</f>
        <v>427</v>
      </c>
      <c r="AJ91" s="112" t="str">
        <f t="shared" si="15"/>
        <v>FrąszczakGrzegorz1977</v>
      </c>
      <c r="AK91" s="112" t="str">
        <f t="shared" si="16"/>
        <v>Frąszczak</v>
      </c>
      <c r="AL91" s="112" t="str">
        <f t="shared" si="16"/>
        <v>Grzegorz</v>
      </c>
      <c r="AM91" s="112" t="str">
        <f t="shared" si="17"/>
        <v>T-Mobile Cycling Team</v>
      </c>
      <c r="AN91" s="112">
        <f t="shared" si="18"/>
        <v>1977</v>
      </c>
      <c r="AO91" s="112">
        <f t="shared" si="10"/>
        <v>11.435866311040096</v>
      </c>
      <c r="AP91" s="112"/>
      <c r="AQ91" s="112">
        <f t="shared" si="11"/>
        <v>0.99551439733757763</v>
      </c>
      <c r="AR91" s="112">
        <f t="shared" si="12"/>
        <v>1</v>
      </c>
      <c r="AS91" s="112">
        <f t="shared" si="13"/>
        <v>0.9642857142857143</v>
      </c>
      <c r="AT91" s="112">
        <f t="shared" si="14"/>
        <v>1</v>
      </c>
    </row>
    <row r="92" spans="1:46">
      <c r="A92" s="534">
        <v>101</v>
      </c>
      <c r="B92" s="528">
        <v>90</v>
      </c>
      <c r="C92" s="528"/>
      <c r="D92" s="528">
        <v>3053</v>
      </c>
      <c r="E92" s="530" t="s">
        <v>1301</v>
      </c>
      <c r="F92" s="530" t="s">
        <v>17</v>
      </c>
      <c r="G92" s="531" t="s">
        <v>32</v>
      </c>
      <c r="H92" s="528">
        <v>1974</v>
      </c>
      <c r="I92" s="530" t="s">
        <v>253</v>
      </c>
      <c r="J92" s="530"/>
      <c r="K92" s="528">
        <v>27</v>
      </c>
      <c r="L92" s="528">
        <v>11</v>
      </c>
      <c r="M92" s="528">
        <v>27</v>
      </c>
      <c r="N92" s="529">
        <v>0.40032407407407411</v>
      </c>
      <c r="O92" s="528">
        <v>0</v>
      </c>
      <c r="P92" s="527"/>
      <c r="Q92" s="527">
        <v>0.42430555555555555</v>
      </c>
      <c r="R92" s="527">
        <v>0.37638888888888888</v>
      </c>
      <c r="S92" s="527">
        <v>0.61875000000000002</v>
      </c>
      <c r="T92" s="527">
        <v>0.66041666666666665</v>
      </c>
      <c r="U92" s="527">
        <v>0.51874999999999993</v>
      </c>
      <c r="V92" s="527"/>
      <c r="W92" s="527">
        <v>0.46736111111111112</v>
      </c>
      <c r="X92" s="527"/>
      <c r="Y92" s="527">
        <v>0.58750000000000002</v>
      </c>
      <c r="Z92" s="527"/>
      <c r="AA92" s="527">
        <v>0.55972222222222223</v>
      </c>
      <c r="AB92" s="527"/>
      <c r="AC92" s="527">
        <v>0.40069444444444446</v>
      </c>
      <c r="AD92" s="527">
        <v>0.69027777777777777</v>
      </c>
      <c r="AE92" s="527">
        <v>0.49791666666666662</v>
      </c>
      <c r="AF92" s="526">
        <v>0.75416666666666676</v>
      </c>
      <c r="AG92" s="526"/>
      <c r="AI92" s="112">
        <f>VLOOKUP(AJ92,id!$A:$C,3,0)</f>
        <v>428</v>
      </c>
      <c r="AJ92" s="112" t="str">
        <f t="shared" si="15"/>
        <v>DrażanMarcin1974</v>
      </c>
      <c r="AK92" s="112" t="str">
        <f t="shared" si="16"/>
        <v>Drażan</v>
      </c>
      <c r="AL92" s="112" t="str">
        <f t="shared" si="16"/>
        <v>Marcin</v>
      </c>
      <c r="AM92" s="112">
        <f t="shared" si="17"/>
        <v>0</v>
      </c>
      <c r="AN92" s="112">
        <f t="shared" si="18"/>
        <v>1974</v>
      </c>
      <c r="AO92" s="112">
        <f t="shared" si="10"/>
        <v>11.424955486815962</v>
      </c>
      <c r="AP92" s="112"/>
      <c r="AQ92" s="112">
        <f t="shared" si="11"/>
        <v>0.99904591187695158</v>
      </c>
      <c r="AR92" s="112">
        <f t="shared" si="12"/>
        <v>1</v>
      </c>
      <c r="AS92" s="112">
        <f t="shared" si="13"/>
        <v>1</v>
      </c>
      <c r="AT92" s="112">
        <f t="shared" si="14"/>
        <v>1</v>
      </c>
    </row>
    <row r="93" spans="1:46">
      <c r="A93" s="533">
        <v>102</v>
      </c>
      <c r="B93" s="520">
        <v>91</v>
      </c>
      <c r="C93" s="520"/>
      <c r="D93" s="520">
        <v>3086</v>
      </c>
      <c r="E93" s="522" t="s">
        <v>1717</v>
      </c>
      <c r="F93" s="522" t="s">
        <v>46</v>
      </c>
      <c r="G93" s="523" t="s">
        <v>32</v>
      </c>
      <c r="H93" s="520">
        <v>1979</v>
      </c>
      <c r="I93" s="522" t="s">
        <v>253</v>
      </c>
      <c r="J93" s="522" t="s">
        <v>4835</v>
      </c>
      <c r="K93" s="520">
        <v>27</v>
      </c>
      <c r="L93" s="520">
        <v>11</v>
      </c>
      <c r="M93" s="520">
        <v>27</v>
      </c>
      <c r="N93" s="521">
        <v>0.40038194444444447</v>
      </c>
      <c r="O93" s="520">
        <v>0</v>
      </c>
      <c r="P93" s="519"/>
      <c r="Q93" s="519">
        <v>0.42430555555555555</v>
      </c>
      <c r="R93" s="519">
        <v>0.37708333333333338</v>
      </c>
      <c r="S93" s="519">
        <v>0.61875000000000002</v>
      </c>
      <c r="T93" s="519">
        <v>0.66041666666666665</v>
      </c>
      <c r="U93" s="519">
        <v>0.5180555555555556</v>
      </c>
      <c r="V93" s="519"/>
      <c r="W93" s="519">
        <v>0.46736111111111112</v>
      </c>
      <c r="X93" s="519"/>
      <c r="Y93" s="519">
        <v>0.58750000000000002</v>
      </c>
      <c r="Z93" s="519"/>
      <c r="AA93" s="519">
        <v>0.55972222222222223</v>
      </c>
      <c r="AB93" s="519"/>
      <c r="AC93" s="519">
        <v>0.40069444444444446</v>
      </c>
      <c r="AD93" s="519">
        <v>0.69027777777777777</v>
      </c>
      <c r="AE93" s="519">
        <v>0.49791666666666662</v>
      </c>
      <c r="AF93" s="518">
        <v>0.75416666666666676</v>
      </c>
      <c r="AG93" s="518"/>
      <c r="AI93" s="112">
        <f>VLOOKUP(AJ93,id!$A:$C,3,0)</f>
        <v>429</v>
      </c>
      <c r="AJ93" s="112" t="str">
        <f t="shared" si="15"/>
        <v>GórskiBartosz1979</v>
      </c>
      <c r="AK93" s="112" t="str">
        <f t="shared" si="16"/>
        <v>Górski</v>
      </c>
      <c r="AL93" s="112" t="str">
        <f t="shared" si="16"/>
        <v>Bartosz</v>
      </c>
      <c r="AM93" s="112" t="str">
        <f t="shared" si="17"/>
        <v>T-Mobile Sport Team</v>
      </c>
      <c r="AN93" s="112">
        <f t="shared" si="18"/>
        <v>1979</v>
      </c>
      <c r="AO93" s="112">
        <f t="shared" si="10"/>
        <v>11.423304147601842</v>
      </c>
      <c r="AP93" s="112"/>
      <c r="AQ93" s="112">
        <f t="shared" si="11"/>
        <v>0.99985546208770559</v>
      </c>
      <c r="AR93" s="112">
        <f t="shared" si="12"/>
        <v>1</v>
      </c>
      <c r="AS93" s="112">
        <f t="shared" si="13"/>
        <v>1</v>
      </c>
      <c r="AT93" s="112">
        <f t="shared" si="14"/>
        <v>1</v>
      </c>
    </row>
    <row r="94" spans="1:46">
      <c r="A94" s="534">
        <v>103</v>
      </c>
      <c r="B94" s="528">
        <v>92</v>
      </c>
      <c r="C94" s="528"/>
      <c r="D94" s="528">
        <v>3211</v>
      </c>
      <c r="E94" s="530" t="s">
        <v>413</v>
      </c>
      <c r="F94" s="530" t="s">
        <v>46</v>
      </c>
      <c r="G94" s="531" t="s">
        <v>32</v>
      </c>
      <c r="H94" s="528">
        <v>2019</v>
      </c>
      <c r="I94" s="530" t="s">
        <v>3462</v>
      </c>
      <c r="J94" s="530" t="s">
        <v>1457</v>
      </c>
      <c r="K94" s="528">
        <v>27</v>
      </c>
      <c r="L94" s="528">
        <v>10</v>
      </c>
      <c r="M94" s="528">
        <v>27</v>
      </c>
      <c r="N94" s="529">
        <v>0.34892361111111114</v>
      </c>
      <c r="O94" s="528">
        <v>0</v>
      </c>
      <c r="P94" s="527"/>
      <c r="Q94" s="527"/>
      <c r="R94" s="527"/>
      <c r="S94" s="527">
        <v>0.52708333333333335</v>
      </c>
      <c r="T94" s="527">
        <v>0.4770833333333333</v>
      </c>
      <c r="U94" s="527">
        <v>0.61805555555555558</v>
      </c>
      <c r="V94" s="527">
        <v>0.39027777777777778</v>
      </c>
      <c r="W94" s="527"/>
      <c r="X94" s="527">
        <v>0.4597222222222222</v>
      </c>
      <c r="Y94" s="527">
        <v>0.57013888888888886</v>
      </c>
      <c r="Z94" s="527">
        <v>0.37361111111111112</v>
      </c>
      <c r="AA94" s="527">
        <v>0.59027777777777779</v>
      </c>
      <c r="AB94" s="527">
        <v>0.44097222222222227</v>
      </c>
      <c r="AC94" s="527"/>
      <c r="AD94" s="527"/>
      <c r="AE94" s="527">
        <v>0.65972222222222221</v>
      </c>
      <c r="AF94" s="526">
        <v>0.70277777777777783</v>
      </c>
      <c r="AG94" s="526"/>
      <c r="AI94" s="112">
        <f>VLOOKUP(AJ94,id!$A:$C,3,0)</f>
        <v>430</v>
      </c>
      <c r="AJ94" s="112" t="str">
        <f t="shared" si="15"/>
        <v>StaniszewskiBartosz2019</v>
      </c>
      <c r="AK94" s="112" t="str">
        <f t="shared" si="16"/>
        <v>Staniszewski</v>
      </c>
      <c r="AL94" s="112" t="str">
        <f t="shared" si="16"/>
        <v>Bartosz</v>
      </c>
      <c r="AM94" s="112" t="str">
        <f t="shared" si="17"/>
        <v>Pięty Szalonego Gnoma i Sp.</v>
      </c>
      <c r="AN94" s="112">
        <f t="shared" si="18"/>
        <v>2019</v>
      </c>
      <c r="AO94" s="112">
        <f t="shared" si="10"/>
        <v>11.207614981518715</v>
      </c>
      <c r="AP94" s="112"/>
      <c r="AQ94" s="112">
        <f t="shared" si="11"/>
        <v>1.1474773609314359</v>
      </c>
      <c r="AR94" s="112">
        <f t="shared" si="12"/>
        <v>0.90909090909090906</v>
      </c>
      <c r="AS94" s="112">
        <f t="shared" si="13"/>
        <v>1</v>
      </c>
      <c r="AT94" s="112">
        <f t="shared" si="14"/>
        <v>0.98111849572626431</v>
      </c>
    </row>
    <row r="95" spans="1:46">
      <c r="A95" s="533">
        <v>104</v>
      </c>
      <c r="B95" s="520">
        <v>93</v>
      </c>
      <c r="C95" s="520"/>
      <c r="D95" s="520">
        <v>3190</v>
      </c>
      <c r="E95" s="522" t="s">
        <v>1062</v>
      </c>
      <c r="F95" s="522" t="s">
        <v>16</v>
      </c>
      <c r="G95" s="523" t="s">
        <v>32</v>
      </c>
      <c r="H95" s="520">
        <v>1983</v>
      </c>
      <c r="I95" s="522" t="s">
        <v>253</v>
      </c>
      <c r="J95" s="522"/>
      <c r="K95" s="520">
        <v>27</v>
      </c>
      <c r="L95" s="520">
        <v>10</v>
      </c>
      <c r="M95" s="520">
        <v>27</v>
      </c>
      <c r="N95" s="521">
        <v>0.40438657407407402</v>
      </c>
      <c r="O95" s="520">
        <v>0</v>
      </c>
      <c r="P95" s="519"/>
      <c r="Q95" s="519">
        <v>0.70347222222222217</v>
      </c>
      <c r="R95" s="519"/>
      <c r="S95" s="519">
        <v>0.61249999999999993</v>
      </c>
      <c r="T95" s="519">
        <v>0.5493055555555556</v>
      </c>
      <c r="U95" s="519"/>
      <c r="V95" s="519">
        <v>0.39930555555555558</v>
      </c>
      <c r="W95" s="519"/>
      <c r="X95" s="519">
        <v>0.53125</v>
      </c>
      <c r="Y95" s="519">
        <v>0.65833333333333333</v>
      </c>
      <c r="Z95" s="519">
        <v>0.3833333333333333</v>
      </c>
      <c r="AA95" s="519"/>
      <c r="AB95" s="519">
        <v>0.50555555555555554</v>
      </c>
      <c r="AC95" s="519">
        <v>0.72916666666666663</v>
      </c>
      <c r="AD95" s="519">
        <v>0.45694444444444443</v>
      </c>
      <c r="AE95" s="519"/>
      <c r="AF95" s="518">
        <v>0.7583333333333333</v>
      </c>
      <c r="AG95" s="518"/>
      <c r="AI95" s="112">
        <f>VLOOKUP(AJ95,id!$A:$C,3,0)</f>
        <v>431</v>
      </c>
      <c r="AJ95" s="112" t="str">
        <f t="shared" si="15"/>
        <v>ManistaPaweł1983</v>
      </c>
      <c r="AK95" s="112" t="str">
        <f t="shared" si="16"/>
        <v>Manista</v>
      </c>
      <c r="AL95" s="112" t="str">
        <f t="shared" si="16"/>
        <v>Paweł</v>
      </c>
      <c r="AM95" s="112">
        <f t="shared" si="17"/>
        <v>0</v>
      </c>
      <c r="AN95" s="112">
        <f t="shared" si="18"/>
        <v>1983</v>
      </c>
      <c r="AO95" s="112">
        <f t="shared" si="10"/>
        <v>9.6704533285968335</v>
      </c>
      <c r="AP95" s="112"/>
      <c r="AQ95" s="112">
        <f t="shared" si="11"/>
        <v>0.86284667563467776</v>
      </c>
      <c r="AR95" s="112">
        <f t="shared" si="12"/>
        <v>1</v>
      </c>
      <c r="AS95" s="112">
        <f t="shared" si="13"/>
        <v>1</v>
      </c>
      <c r="AT95" s="112">
        <f t="shared" si="14"/>
        <v>1</v>
      </c>
    </row>
    <row r="96" spans="1:46">
      <c r="A96" s="534">
        <v>105</v>
      </c>
      <c r="B96" s="528">
        <v>94</v>
      </c>
      <c r="C96" s="528"/>
      <c r="D96" s="528">
        <v>3189</v>
      </c>
      <c r="E96" s="530" t="s">
        <v>1061</v>
      </c>
      <c r="F96" s="530" t="s">
        <v>83</v>
      </c>
      <c r="G96" s="531" t="s">
        <v>32</v>
      </c>
      <c r="H96" s="528">
        <v>1978</v>
      </c>
      <c r="I96" s="530" t="s">
        <v>3550</v>
      </c>
      <c r="J96" s="530"/>
      <c r="K96" s="528">
        <v>27</v>
      </c>
      <c r="L96" s="528">
        <v>10</v>
      </c>
      <c r="M96" s="528">
        <v>27</v>
      </c>
      <c r="N96" s="529">
        <v>0.40440972222222221</v>
      </c>
      <c r="O96" s="528">
        <v>0</v>
      </c>
      <c r="P96" s="527"/>
      <c r="Q96" s="527">
        <v>0.70347222222222217</v>
      </c>
      <c r="R96" s="527"/>
      <c r="S96" s="527">
        <v>0.60902777777777783</v>
      </c>
      <c r="T96" s="527">
        <v>0.5493055555555556</v>
      </c>
      <c r="U96" s="527"/>
      <c r="V96" s="527">
        <v>0.39930555555555558</v>
      </c>
      <c r="W96" s="527"/>
      <c r="X96" s="527">
        <v>0.53125</v>
      </c>
      <c r="Y96" s="527">
        <v>0.67361111111111116</v>
      </c>
      <c r="Z96" s="527">
        <v>0.38263888888888892</v>
      </c>
      <c r="AA96" s="527"/>
      <c r="AB96" s="527">
        <v>0.50555555555555554</v>
      </c>
      <c r="AC96" s="527">
        <v>0.72916666666666663</v>
      </c>
      <c r="AD96" s="527">
        <v>0.45624999999999999</v>
      </c>
      <c r="AE96" s="527"/>
      <c r="AF96" s="526">
        <v>0.7583333333333333</v>
      </c>
      <c r="AG96" s="526"/>
      <c r="AI96" s="112">
        <f>VLOOKUP(AJ96,id!$A:$C,3,0)</f>
        <v>432</v>
      </c>
      <c r="AJ96" s="112" t="str">
        <f t="shared" si="15"/>
        <v>SorokaAdam1978</v>
      </c>
      <c r="AK96" s="112" t="str">
        <f t="shared" si="16"/>
        <v>Soroka</v>
      </c>
      <c r="AL96" s="112" t="str">
        <f t="shared" si="16"/>
        <v>Adam</v>
      </c>
      <c r="AM96" s="112">
        <f t="shared" si="17"/>
        <v>0</v>
      </c>
      <c r="AN96" s="112">
        <f t="shared" si="18"/>
        <v>1978</v>
      </c>
      <c r="AO96" s="112">
        <f t="shared" si="10"/>
        <v>9.669899798169622</v>
      </c>
      <c r="AP96" s="112"/>
      <c r="AQ96" s="112">
        <f t="shared" si="11"/>
        <v>0.99994276065367327</v>
      </c>
      <c r="AR96" s="112">
        <f t="shared" si="12"/>
        <v>1</v>
      </c>
      <c r="AS96" s="112">
        <f t="shared" si="13"/>
        <v>1</v>
      </c>
      <c r="AT96" s="112">
        <f t="shared" si="14"/>
        <v>1</v>
      </c>
    </row>
    <row r="97" spans="1:46">
      <c r="A97" s="533">
        <v>106</v>
      </c>
      <c r="B97" s="520">
        <v>95</v>
      </c>
      <c r="C97" s="520"/>
      <c r="D97" s="520">
        <v>3169</v>
      </c>
      <c r="E97" s="522" t="s">
        <v>5188</v>
      </c>
      <c r="F97" s="522" t="s">
        <v>70</v>
      </c>
      <c r="G97" s="523" t="s">
        <v>32</v>
      </c>
      <c r="H97" s="520">
        <v>1981</v>
      </c>
      <c r="I97" s="522" t="s">
        <v>5187</v>
      </c>
      <c r="J97" s="522"/>
      <c r="K97" s="520">
        <v>27</v>
      </c>
      <c r="L97" s="520">
        <v>10</v>
      </c>
      <c r="M97" s="520">
        <v>27</v>
      </c>
      <c r="N97" s="521">
        <v>0.40460648148148143</v>
      </c>
      <c r="O97" s="520">
        <v>0</v>
      </c>
      <c r="P97" s="519"/>
      <c r="Q97" s="519">
        <v>0.70416666666666661</v>
      </c>
      <c r="R97" s="519"/>
      <c r="S97" s="519">
        <v>0.60902777777777783</v>
      </c>
      <c r="T97" s="519">
        <v>0.54999999999999993</v>
      </c>
      <c r="U97" s="519"/>
      <c r="V97" s="519">
        <v>0.39999999999999997</v>
      </c>
      <c r="W97" s="519"/>
      <c r="X97" s="519">
        <v>0.53125</v>
      </c>
      <c r="Y97" s="519">
        <v>0.65902777777777777</v>
      </c>
      <c r="Z97" s="519">
        <v>0.3833333333333333</v>
      </c>
      <c r="AA97" s="519"/>
      <c r="AB97" s="519">
        <v>0.50624999999999998</v>
      </c>
      <c r="AC97" s="519">
        <v>0.72916666666666663</v>
      </c>
      <c r="AD97" s="519">
        <v>0.45694444444444443</v>
      </c>
      <c r="AE97" s="519"/>
      <c r="AF97" s="518">
        <v>0.7583333333333333</v>
      </c>
      <c r="AG97" s="518"/>
      <c r="AI97" s="112">
        <f>VLOOKUP(AJ97,id!$A:$C,3,0)</f>
        <v>433</v>
      </c>
      <c r="AJ97" s="112" t="str">
        <f t="shared" si="15"/>
        <v>PiotrzkowskiMaciej1981</v>
      </c>
      <c r="AK97" s="112" t="str">
        <f t="shared" si="16"/>
        <v>Piotrzkowski</v>
      </c>
      <c r="AL97" s="112" t="str">
        <f t="shared" si="16"/>
        <v>Maciej</v>
      </c>
      <c r="AM97" s="112">
        <f t="shared" si="17"/>
        <v>0</v>
      </c>
      <c r="AN97" s="112">
        <f t="shared" si="18"/>
        <v>1981</v>
      </c>
      <c r="AO97" s="112">
        <f t="shared" si="10"/>
        <v>9.6651973467545282</v>
      </c>
      <c r="AP97" s="112"/>
      <c r="AQ97" s="112">
        <f t="shared" si="11"/>
        <v>0.99951370215687407</v>
      </c>
      <c r="AR97" s="112">
        <f t="shared" si="12"/>
        <v>1</v>
      </c>
      <c r="AS97" s="112">
        <f t="shared" si="13"/>
        <v>1</v>
      </c>
      <c r="AT97" s="112">
        <f t="shared" si="14"/>
        <v>1</v>
      </c>
    </row>
    <row r="98" spans="1:46">
      <c r="A98" s="534">
        <v>107</v>
      </c>
      <c r="B98" s="528">
        <v>96</v>
      </c>
      <c r="C98" s="528"/>
      <c r="D98" s="528">
        <v>3165</v>
      </c>
      <c r="E98" s="530" t="s">
        <v>4531</v>
      </c>
      <c r="F98" s="530" t="s">
        <v>139</v>
      </c>
      <c r="G98" s="531" t="s">
        <v>32</v>
      </c>
      <c r="H98" s="528">
        <v>1982</v>
      </c>
      <c r="I98" s="530" t="s">
        <v>3562</v>
      </c>
      <c r="J98" s="530" t="s">
        <v>4201</v>
      </c>
      <c r="K98" s="528">
        <v>26</v>
      </c>
      <c r="L98" s="528">
        <v>14</v>
      </c>
      <c r="M98" s="528">
        <v>35</v>
      </c>
      <c r="N98" s="529">
        <v>0.42290509259259257</v>
      </c>
      <c r="O98" s="528">
        <v>9</v>
      </c>
      <c r="P98" s="527">
        <v>0.62777777777777777</v>
      </c>
      <c r="Q98" s="527">
        <v>0.42569444444444443</v>
      </c>
      <c r="R98" s="527">
        <v>0.37152777777777773</v>
      </c>
      <c r="S98" s="527">
        <v>0.60277777777777775</v>
      </c>
      <c r="T98" s="527">
        <v>0.65694444444444444</v>
      </c>
      <c r="U98" s="527">
        <v>0.52916666666666667</v>
      </c>
      <c r="V98" s="527"/>
      <c r="W98" s="527">
        <v>0.48125000000000001</v>
      </c>
      <c r="X98" s="527">
        <v>0.67361111111111116</v>
      </c>
      <c r="Y98" s="527">
        <v>0.57986111111111105</v>
      </c>
      <c r="Z98" s="527"/>
      <c r="AA98" s="527">
        <v>0.55902777777777779</v>
      </c>
      <c r="AB98" s="527">
        <v>0.68958333333333333</v>
      </c>
      <c r="AC98" s="527">
        <v>0.3972222222222222</v>
      </c>
      <c r="AD98" s="527">
        <v>0.72291666666666676</v>
      </c>
      <c r="AE98" s="527">
        <v>0.51041666666666663</v>
      </c>
      <c r="AF98" s="526">
        <v>0.77638888888888891</v>
      </c>
      <c r="AG98" s="526"/>
      <c r="AI98" s="112">
        <f>VLOOKUP(AJ98,id!$A:$C,3,0)</f>
        <v>434</v>
      </c>
      <c r="AJ98" s="112" t="str">
        <f t="shared" si="15"/>
        <v>LeśniewskiDaniel1982</v>
      </c>
      <c r="AK98" s="112" t="str">
        <f t="shared" si="16"/>
        <v>Leśniewski</v>
      </c>
      <c r="AL98" s="112" t="str">
        <f t="shared" si="16"/>
        <v>Daniel</v>
      </c>
      <c r="AM98" s="112" t="str">
        <f t="shared" si="17"/>
        <v>STOPA</v>
      </c>
      <c r="AN98" s="112">
        <f t="shared" si="18"/>
        <v>1982</v>
      </c>
      <c r="AO98" s="112">
        <f t="shared" si="10"/>
        <v>9.3072270746525074</v>
      </c>
      <c r="AP98" s="112"/>
      <c r="AQ98" s="112">
        <f t="shared" si="11"/>
        <v>0.95673116396179414</v>
      </c>
      <c r="AR98" s="112">
        <f t="shared" si="12"/>
        <v>1.4</v>
      </c>
      <c r="AS98" s="112">
        <f t="shared" si="13"/>
        <v>0.96296296296296291</v>
      </c>
      <c r="AT98" s="112">
        <f t="shared" si="14"/>
        <v>1.0696103757250688</v>
      </c>
    </row>
    <row r="99" spans="1:46">
      <c r="A99" s="534">
        <v>109</v>
      </c>
      <c r="B99" s="528">
        <v>97</v>
      </c>
      <c r="C99" s="528"/>
      <c r="D99" s="528">
        <v>3054</v>
      </c>
      <c r="E99" s="530" t="s">
        <v>5184</v>
      </c>
      <c r="F99" s="530" t="s">
        <v>5183</v>
      </c>
      <c r="G99" s="531" t="s">
        <v>32</v>
      </c>
      <c r="H99" s="528">
        <v>1968</v>
      </c>
      <c r="I99" s="530" t="s">
        <v>5181</v>
      </c>
      <c r="J99" s="530" t="s">
        <v>5180</v>
      </c>
      <c r="K99" s="528">
        <v>26</v>
      </c>
      <c r="L99" s="528">
        <v>11</v>
      </c>
      <c r="M99" s="528">
        <v>26</v>
      </c>
      <c r="N99" s="529">
        <v>0.41043981481481479</v>
      </c>
      <c r="O99" s="528">
        <v>0</v>
      </c>
      <c r="P99" s="527">
        <v>0.65625</v>
      </c>
      <c r="Q99" s="527"/>
      <c r="R99" s="527">
        <v>0.37222222222222223</v>
      </c>
      <c r="S99" s="527">
        <v>0.61736111111111114</v>
      </c>
      <c r="T99" s="527">
        <v>0.7055555555555556</v>
      </c>
      <c r="U99" s="527">
        <v>0.5131944444444444</v>
      </c>
      <c r="V99" s="527"/>
      <c r="W99" s="527">
        <v>0.41875000000000001</v>
      </c>
      <c r="X99" s="527">
        <v>0.75</v>
      </c>
      <c r="Y99" s="527">
        <v>0.59027777777777779</v>
      </c>
      <c r="Z99" s="527"/>
      <c r="AA99" s="527">
        <v>0.55625000000000002</v>
      </c>
      <c r="AB99" s="527">
        <v>0.73263888888888884</v>
      </c>
      <c r="AC99" s="527"/>
      <c r="AD99" s="527"/>
      <c r="AE99" s="527">
        <v>0.48680555555555555</v>
      </c>
      <c r="AF99" s="526">
        <v>0.76458333333333339</v>
      </c>
      <c r="AG99" s="526"/>
      <c r="AI99" s="112">
        <f>VLOOKUP(AJ99,id!$A:$C,3,0)</f>
        <v>435</v>
      </c>
      <c r="AJ99" s="112" t="str">
        <f t="shared" si="15"/>
        <v>PrzybyłTadeusz Paweł1968</v>
      </c>
      <c r="AK99" s="112" t="str">
        <f t="shared" si="16"/>
        <v>Przybył</v>
      </c>
      <c r="AL99" s="112" t="str">
        <f t="shared" si="16"/>
        <v>Tadeusz Paweł</v>
      </c>
      <c r="AM99" s="112" t="str">
        <f t="shared" si="17"/>
        <v>Nadleśnictwo Miastko</v>
      </c>
      <c r="AN99" s="112">
        <f t="shared" si="18"/>
        <v>1968</v>
      </c>
      <c r="AO99" s="112">
        <f t="shared" si="10"/>
        <v>8.8689710996413265</v>
      </c>
      <c r="AP99" s="112"/>
      <c r="AQ99" s="112">
        <f t="shared" si="11"/>
        <v>1.0303705374767356</v>
      </c>
      <c r="AR99" s="112">
        <f t="shared" si="12"/>
        <v>0.7857142857142857</v>
      </c>
      <c r="AS99" s="112">
        <f t="shared" si="13"/>
        <v>1</v>
      </c>
      <c r="AT99" s="112">
        <f t="shared" si="14"/>
        <v>0.95291229369435537</v>
      </c>
    </row>
    <row r="100" spans="1:46">
      <c r="A100" s="534">
        <v>111</v>
      </c>
      <c r="B100" s="528">
        <v>98</v>
      </c>
      <c r="C100" s="528"/>
      <c r="D100" s="528">
        <v>3089</v>
      </c>
      <c r="E100" s="530" t="s">
        <v>4300</v>
      </c>
      <c r="F100" s="530" t="s">
        <v>363</v>
      </c>
      <c r="G100" s="531" t="s">
        <v>32</v>
      </c>
      <c r="H100" s="528">
        <v>1980</v>
      </c>
      <c r="I100" s="530" t="s">
        <v>3673</v>
      </c>
      <c r="J100" s="530" t="s">
        <v>4299</v>
      </c>
      <c r="K100" s="528">
        <v>26</v>
      </c>
      <c r="L100" s="528">
        <v>10</v>
      </c>
      <c r="M100" s="528">
        <v>26</v>
      </c>
      <c r="N100" s="529">
        <v>0.40954861111111113</v>
      </c>
      <c r="O100" s="528">
        <v>0</v>
      </c>
      <c r="P100" s="527">
        <v>0.55208333333333337</v>
      </c>
      <c r="Q100" s="527">
        <v>0.71666666666666667</v>
      </c>
      <c r="R100" s="527"/>
      <c r="S100" s="527"/>
      <c r="T100" s="527">
        <v>0.50624999999999998</v>
      </c>
      <c r="U100" s="527">
        <v>0.65138888888888891</v>
      </c>
      <c r="V100" s="527">
        <v>0.38958333333333334</v>
      </c>
      <c r="W100" s="527"/>
      <c r="X100" s="527"/>
      <c r="Y100" s="527"/>
      <c r="Z100" s="527">
        <v>0.3743055555555555</v>
      </c>
      <c r="AA100" s="527">
        <v>0.61458333333333337</v>
      </c>
      <c r="AB100" s="527">
        <v>0.44861111111111113</v>
      </c>
      <c r="AC100" s="527"/>
      <c r="AD100" s="527">
        <v>0.48402777777777778</v>
      </c>
      <c r="AE100" s="527">
        <v>0.68125000000000002</v>
      </c>
      <c r="AF100" s="526">
        <v>0.7631944444444444</v>
      </c>
      <c r="AG100" s="526"/>
      <c r="AI100" s="112">
        <f>VLOOKUP(AJ100,id!$A:$C,3,0)</f>
        <v>212</v>
      </c>
      <c r="AJ100" s="112" t="str">
        <f t="shared" si="15"/>
        <v>WorotyńskiArkadiusz1980</v>
      </c>
      <c r="AK100" s="112" t="str">
        <f t="shared" si="16"/>
        <v>Worotyński</v>
      </c>
      <c r="AL100" s="112" t="str">
        <f t="shared" si="16"/>
        <v>Arkadiusz</v>
      </c>
      <c r="AM100" s="112" t="str">
        <f t="shared" si="17"/>
        <v>ArkaSasino</v>
      </c>
      <c r="AN100" s="112">
        <f t="shared" si="18"/>
        <v>1980</v>
      </c>
      <c r="AO100" s="112">
        <f t="shared" si="10"/>
        <v>8.7015115839198103</v>
      </c>
      <c r="AP100" s="112"/>
      <c r="AQ100" s="112">
        <f t="shared" si="11"/>
        <v>1.0021760633036596</v>
      </c>
      <c r="AR100" s="112">
        <f t="shared" si="12"/>
        <v>0.90909090909090906</v>
      </c>
      <c r="AS100" s="112">
        <f t="shared" si="13"/>
        <v>1</v>
      </c>
      <c r="AT100" s="112">
        <f t="shared" si="14"/>
        <v>0.98111849572626431</v>
      </c>
    </row>
    <row r="101" spans="1:46">
      <c r="A101" s="533">
        <v>112</v>
      </c>
      <c r="B101" s="520">
        <v>99</v>
      </c>
      <c r="C101" s="520"/>
      <c r="D101" s="520">
        <v>3123</v>
      </c>
      <c r="E101" s="522" t="s">
        <v>4306</v>
      </c>
      <c r="F101" s="522" t="s">
        <v>175</v>
      </c>
      <c r="G101" s="523" t="s">
        <v>32</v>
      </c>
      <c r="H101" s="520">
        <v>1995</v>
      </c>
      <c r="I101" s="522" t="s">
        <v>4305</v>
      </c>
      <c r="J101" s="522"/>
      <c r="K101" s="520">
        <v>26</v>
      </c>
      <c r="L101" s="520">
        <v>10</v>
      </c>
      <c r="M101" s="520">
        <v>26</v>
      </c>
      <c r="N101" s="521">
        <v>0.40960648148148149</v>
      </c>
      <c r="O101" s="520">
        <v>0</v>
      </c>
      <c r="P101" s="519">
        <v>0.55138888888888882</v>
      </c>
      <c r="Q101" s="519">
        <v>0.71666666666666667</v>
      </c>
      <c r="R101" s="519"/>
      <c r="S101" s="519"/>
      <c r="T101" s="519">
        <v>0.50624999999999998</v>
      </c>
      <c r="U101" s="519">
        <v>0.65138888888888891</v>
      </c>
      <c r="V101" s="519">
        <v>0.3888888888888889</v>
      </c>
      <c r="W101" s="519"/>
      <c r="X101" s="519"/>
      <c r="Y101" s="519"/>
      <c r="Z101" s="519">
        <v>0.3743055555555555</v>
      </c>
      <c r="AA101" s="519">
        <v>0.61527777777777781</v>
      </c>
      <c r="AB101" s="519">
        <v>0.44930555555555557</v>
      </c>
      <c r="AC101" s="519"/>
      <c r="AD101" s="519">
        <v>0.48333333333333334</v>
      </c>
      <c r="AE101" s="519">
        <v>0.67986111111111114</v>
      </c>
      <c r="AF101" s="518">
        <v>0.7631944444444444</v>
      </c>
      <c r="AG101" s="518"/>
      <c r="AI101" s="112">
        <f>VLOOKUP(AJ101,id!$A:$C,3,0)</f>
        <v>436</v>
      </c>
      <c r="AJ101" s="112" t="str">
        <f t="shared" si="15"/>
        <v>WestfalDarek1995</v>
      </c>
      <c r="AK101" s="112" t="str">
        <f t="shared" si="16"/>
        <v>Westfal</v>
      </c>
      <c r="AL101" s="112" t="str">
        <f t="shared" si="16"/>
        <v>Darek</v>
      </c>
      <c r="AM101" s="112">
        <f t="shared" si="17"/>
        <v>0</v>
      </c>
      <c r="AN101" s="112">
        <f t="shared" si="18"/>
        <v>1995</v>
      </c>
      <c r="AO101" s="112">
        <f t="shared" si="10"/>
        <v>8.7002822095790471</v>
      </c>
      <c r="AP101" s="112"/>
      <c r="AQ101" s="112">
        <f t="shared" si="11"/>
        <v>0.9998587171517378</v>
      </c>
      <c r="AR101" s="112">
        <f t="shared" si="12"/>
        <v>1</v>
      </c>
      <c r="AS101" s="112">
        <f t="shared" si="13"/>
        <v>1</v>
      </c>
      <c r="AT101" s="112">
        <f t="shared" si="14"/>
        <v>1</v>
      </c>
    </row>
    <row r="102" spans="1:46">
      <c r="A102" s="534">
        <v>113</v>
      </c>
      <c r="B102" s="528">
        <v>100</v>
      </c>
      <c r="C102" s="528"/>
      <c r="D102" s="528">
        <v>3050</v>
      </c>
      <c r="E102" s="530" t="s">
        <v>5179</v>
      </c>
      <c r="F102" s="530" t="s">
        <v>19</v>
      </c>
      <c r="G102" s="531" t="s">
        <v>32</v>
      </c>
      <c r="H102" s="528">
        <v>1986</v>
      </c>
      <c r="I102" s="530" t="s">
        <v>3554</v>
      </c>
      <c r="J102" s="530"/>
      <c r="K102" s="528">
        <v>26</v>
      </c>
      <c r="L102" s="528">
        <v>9</v>
      </c>
      <c r="M102" s="528">
        <v>26</v>
      </c>
      <c r="N102" s="529">
        <v>0.40043981481481478</v>
      </c>
      <c r="O102" s="528">
        <v>0</v>
      </c>
      <c r="P102" s="527"/>
      <c r="Q102" s="527"/>
      <c r="R102" s="527"/>
      <c r="S102" s="527">
        <v>0.63611111111111118</v>
      </c>
      <c r="T102" s="527">
        <v>0.60277777777777775</v>
      </c>
      <c r="U102" s="527"/>
      <c r="V102" s="527">
        <v>0.42499999999999999</v>
      </c>
      <c r="W102" s="527"/>
      <c r="X102" s="527">
        <v>0.58680555555555558</v>
      </c>
      <c r="Y102" s="527">
        <v>0.66875000000000007</v>
      </c>
      <c r="Z102" s="527">
        <v>0.39444444444444443</v>
      </c>
      <c r="AA102" s="527"/>
      <c r="AB102" s="527">
        <v>0.55138888888888882</v>
      </c>
      <c r="AC102" s="527">
        <v>0.71666666666666667</v>
      </c>
      <c r="AD102" s="527">
        <v>0.4694444444444445</v>
      </c>
      <c r="AE102" s="527"/>
      <c r="AF102" s="526">
        <v>0.75416666666666676</v>
      </c>
      <c r="AG102" s="526"/>
      <c r="AI102" s="112">
        <f>VLOOKUP(AJ102,id!$A:$C,3,0)</f>
        <v>437</v>
      </c>
      <c r="AJ102" s="112" t="str">
        <f t="shared" si="15"/>
        <v>MackiewiczGrzegorz1986</v>
      </c>
      <c r="AK102" s="112" t="str">
        <f t="shared" si="16"/>
        <v>Mackiewicz</v>
      </c>
      <c r="AL102" s="112" t="str">
        <f t="shared" si="16"/>
        <v>Grzegorz</v>
      </c>
      <c r="AM102" s="112">
        <f t="shared" si="17"/>
        <v>0</v>
      </c>
      <c r="AN102" s="112">
        <f t="shared" si="18"/>
        <v>1986</v>
      </c>
      <c r="AO102" s="112">
        <f t="shared" si="10"/>
        <v>8.5188670775876645</v>
      </c>
      <c r="AP102" s="112"/>
      <c r="AQ102" s="112">
        <f t="shared" si="11"/>
        <v>1.0228914966183018</v>
      </c>
      <c r="AR102" s="112">
        <f t="shared" si="12"/>
        <v>0.9</v>
      </c>
      <c r="AS102" s="112">
        <f t="shared" si="13"/>
        <v>1</v>
      </c>
      <c r="AT102" s="112">
        <f t="shared" si="14"/>
        <v>0.9791483623609768</v>
      </c>
    </row>
    <row r="103" spans="1:46">
      <c r="A103" s="534">
        <v>115</v>
      </c>
      <c r="B103" s="528">
        <v>101</v>
      </c>
      <c r="C103" s="528"/>
      <c r="D103" s="528">
        <v>3096</v>
      </c>
      <c r="E103" s="530" t="s">
        <v>540</v>
      </c>
      <c r="F103" s="530" t="s">
        <v>22</v>
      </c>
      <c r="G103" s="531" t="s">
        <v>32</v>
      </c>
      <c r="H103" s="528">
        <v>1955</v>
      </c>
      <c r="I103" s="530" t="s">
        <v>3693</v>
      </c>
      <c r="J103" s="530"/>
      <c r="K103" s="528">
        <v>25</v>
      </c>
      <c r="L103" s="528">
        <v>10</v>
      </c>
      <c r="M103" s="528">
        <v>25</v>
      </c>
      <c r="N103" s="529">
        <v>0.4148958333333333</v>
      </c>
      <c r="O103" s="528">
        <v>0</v>
      </c>
      <c r="P103" s="527"/>
      <c r="Q103" s="527">
        <v>0.4381944444444445</v>
      </c>
      <c r="R103" s="527">
        <v>0.38194444444444442</v>
      </c>
      <c r="S103" s="527">
        <v>0.65208333333333335</v>
      </c>
      <c r="T103" s="527">
        <v>0.70763888888888893</v>
      </c>
      <c r="U103" s="527">
        <v>0.52361111111111114</v>
      </c>
      <c r="V103" s="527"/>
      <c r="W103" s="527"/>
      <c r="X103" s="527"/>
      <c r="Y103" s="527">
        <v>0.59861111111111109</v>
      </c>
      <c r="Z103" s="527"/>
      <c r="AA103" s="527">
        <v>0.5708333333333333</v>
      </c>
      <c r="AB103" s="527">
        <v>0.73888888888888893</v>
      </c>
      <c r="AC103" s="527">
        <v>0.41041666666666665</v>
      </c>
      <c r="AD103" s="527"/>
      <c r="AE103" s="527">
        <v>0.49513888888888885</v>
      </c>
      <c r="AF103" s="526">
        <v>0.76874999999999993</v>
      </c>
      <c r="AG103" s="526"/>
      <c r="AI103" s="112">
        <f>VLOOKUP(AJ103,id!$A:$C,3,0)</f>
        <v>438</v>
      </c>
      <c r="AJ103" s="112" t="str">
        <f t="shared" si="15"/>
        <v>SawickiKrzysztof1955</v>
      </c>
      <c r="AK103" s="112" t="str">
        <f t="shared" si="16"/>
        <v>Sawicki</v>
      </c>
      <c r="AL103" s="112" t="str">
        <f t="shared" si="16"/>
        <v>Krzysztof</v>
      </c>
      <c r="AM103" s="112">
        <f t="shared" si="17"/>
        <v>0</v>
      </c>
      <c r="AN103" s="112">
        <f t="shared" si="18"/>
        <v>1955</v>
      </c>
      <c r="AO103" s="112">
        <f t="shared" si="10"/>
        <v>8.1912183438342936</v>
      </c>
      <c r="AP103" s="112"/>
      <c r="AQ103" s="112">
        <f t="shared" si="11"/>
        <v>0.96515747482355563</v>
      </c>
      <c r="AR103" s="112">
        <f t="shared" si="12"/>
        <v>1.1111111111111112</v>
      </c>
      <c r="AS103" s="112">
        <f t="shared" si="13"/>
        <v>0.96153846153846156</v>
      </c>
      <c r="AT103" s="112">
        <f t="shared" si="14"/>
        <v>1.0212956876001351</v>
      </c>
    </row>
    <row r="104" spans="1:46">
      <c r="A104" s="533">
        <v>116</v>
      </c>
      <c r="B104" s="520">
        <v>102</v>
      </c>
      <c r="C104" s="520"/>
      <c r="D104" s="520">
        <v>3095</v>
      </c>
      <c r="E104" s="522" t="s">
        <v>444</v>
      </c>
      <c r="F104" s="522" t="s">
        <v>89</v>
      </c>
      <c r="G104" s="523" t="s">
        <v>32</v>
      </c>
      <c r="H104" s="520">
        <v>1955</v>
      </c>
      <c r="I104" s="522" t="s">
        <v>3694</v>
      </c>
      <c r="J104" s="522"/>
      <c r="K104" s="520">
        <v>25</v>
      </c>
      <c r="L104" s="520">
        <v>10</v>
      </c>
      <c r="M104" s="520">
        <v>25</v>
      </c>
      <c r="N104" s="521">
        <v>0.41495370370370371</v>
      </c>
      <c r="O104" s="520">
        <v>0</v>
      </c>
      <c r="P104" s="519"/>
      <c r="Q104" s="519">
        <v>0.4381944444444445</v>
      </c>
      <c r="R104" s="519">
        <v>0.38194444444444442</v>
      </c>
      <c r="S104" s="519">
        <v>0.65208333333333335</v>
      </c>
      <c r="T104" s="519">
        <v>0.70833333333333337</v>
      </c>
      <c r="U104" s="519">
        <v>0.52361111111111114</v>
      </c>
      <c r="V104" s="519"/>
      <c r="W104" s="519"/>
      <c r="X104" s="519"/>
      <c r="Y104" s="519">
        <v>0.6</v>
      </c>
      <c r="Z104" s="519"/>
      <c r="AA104" s="519">
        <v>0.5708333333333333</v>
      </c>
      <c r="AB104" s="519">
        <v>0.73958333333333337</v>
      </c>
      <c r="AC104" s="519">
        <v>0.41111111111111115</v>
      </c>
      <c r="AD104" s="519"/>
      <c r="AE104" s="519">
        <v>0.49513888888888885</v>
      </c>
      <c r="AF104" s="518">
        <v>0.76874999999999993</v>
      </c>
      <c r="AG104" s="518"/>
      <c r="AI104" s="112">
        <f>VLOOKUP(AJ104,id!$A:$C,3,0)</f>
        <v>439</v>
      </c>
      <c r="AJ104" s="112" t="str">
        <f t="shared" si="15"/>
        <v>KałkaTadeusz1955</v>
      </c>
      <c r="AK104" s="112" t="str">
        <f t="shared" si="16"/>
        <v>Kałka</v>
      </c>
      <c r="AL104" s="112" t="str">
        <f t="shared" si="16"/>
        <v>Tadeusz</v>
      </c>
      <c r="AM104" s="112">
        <f t="shared" si="17"/>
        <v>0</v>
      </c>
      <c r="AN104" s="112">
        <f t="shared" si="18"/>
        <v>1955</v>
      </c>
      <c r="AO104" s="112">
        <f t="shared" si="10"/>
        <v>8.1900759782279344</v>
      </c>
      <c r="AP104" s="112"/>
      <c r="AQ104" s="112">
        <f t="shared" si="11"/>
        <v>0.99986053776637274</v>
      </c>
      <c r="AR104" s="112">
        <f t="shared" si="12"/>
        <v>1</v>
      </c>
      <c r="AS104" s="112">
        <f t="shared" si="13"/>
        <v>1</v>
      </c>
      <c r="AT104" s="112">
        <f t="shared" si="14"/>
        <v>1</v>
      </c>
    </row>
    <row r="105" spans="1:46">
      <c r="A105" s="534">
        <v>117</v>
      </c>
      <c r="B105" s="528">
        <v>103</v>
      </c>
      <c r="C105" s="528"/>
      <c r="D105" s="528">
        <v>3094</v>
      </c>
      <c r="E105" s="530" t="s">
        <v>536</v>
      </c>
      <c r="F105" s="530" t="s">
        <v>21</v>
      </c>
      <c r="G105" s="531" t="s">
        <v>32</v>
      </c>
      <c r="H105" s="528">
        <v>1957</v>
      </c>
      <c r="I105" s="530" t="s">
        <v>5175</v>
      </c>
      <c r="J105" s="530"/>
      <c r="K105" s="528">
        <v>25</v>
      </c>
      <c r="L105" s="528">
        <v>10</v>
      </c>
      <c r="M105" s="528">
        <v>25</v>
      </c>
      <c r="N105" s="529">
        <v>0.41513888888888889</v>
      </c>
      <c r="O105" s="528">
        <v>0</v>
      </c>
      <c r="P105" s="527"/>
      <c r="Q105" s="527">
        <v>0.4381944444444445</v>
      </c>
      <c r="R105" s="527">
        <v>0.3833333333333333</v>
      </c>
      <c r="S105" s="527">
        <v>0.66666666666666663</v>
      </c>
      <c r="T105" s="527">
        <v>0.70833333333333337</v>
      </c>
      <c r="U105" s="527">
        <v>0.52361111111111114</v>
      </c>
      <c r="V105" s="527"/>
      <c r="W105" s="527"/>
      <c r="X105" s="527"/>
      <c r="Y105" s="527">
        <v>0.60069444444444442</v>
      </c>
      <c r="Z105" s="527"/>
      <c r="AA105" s="527">
        <v>0.57361111111111118</v>
      </c>
      <c r="AB105" s="527">
        <v>0.7416666666666667</v>
      </c>
      <c r="AC105" s="527">
        <v>0.4145833333333333</v>
      </c>
      <c r="AD105" s="527"/>
      <c r="AE105" s="527">
        <v>0.49513888888888885</v>
      </c>
      <c r="AF105" s="526">
        <v>0.76874999999999993</v>
      </c>
      <c r="AG105" s="526"/>
      <c r="AI105" s="112">
        <f>VLOOKUP(AJ105,id!$A:$C,3,0)</f>
        <v>440</v>
      </c>
      <c r="AJ105" s="112" t="str">
        <f t="shared" si="15"/>
        <v>MaciejewskiJacek1957</v>
      </c>
      <c r="AK105" s="112" t="str">
        <f t="shared" si="16"/>
        <v>Maciejewski</v>
      </c>
      <c r="AL105" s="112" t="str">
        <f t="shared" si="16"/>
        <v>Jacek</v>
      </c>
      <c r="AM105" s="112">
        <f t="shared" si="17"/>
        <v>0</v>
      </c>
      <c r="AN105" s="112">
        <f t="shared" si="18"/>
        <v>1957</v>
      </c>
      <c r="AO105" s="112">
        <f t="shared" ref="AO105:AO168" si="19">AO104*IF(AS105&lt;1,AS105,IF(AT105&lt;1,AT105,IF(AR105&lt;1,AR105,IF(AQ105&lt;1,AQ105,1))))</f>
        <v>8.1864225485510183</v>
      </c>
      <c r="AP105" s="112"/>
      <c r="AQ105" s="112">
        <f t="shared" ref="AQ105:AQ168" si="20">N104/N105</f>
        <v>0.99955391992862719</v>
      </c>
      <c r="AR105" s="112">
        <f t="shared" ref="AR105:AR168" si="21">L105/L104</f>
        <v>1</v>
      </c>
      <c r="AS105" s="112">
        <f t="shared" ref="AS105:AS168" si="22">K105/K104</f>
        <v>1</v>
      </c>
      <c r="AT105" s="112">
        <f t="shared" ref="AT105:AT168" si="23">AR105^0.2</f>
        <v>1</v>
      </c>
    </row>
    <row r="106" spans="1:46">
      <c r="A106" s="533">
        <v>118</v>
      </c>
      <c r="B106" s="520">
        <v>104</v>
      </c>
      <c r="C106" s="520"/>
      <c r="D106" s="520">
        <v>3174</v>
      </c>
      <c r="E106" s="522" t="s">
        <v>991</v>
      </c>
      <c r="F106" s="522" t="s">
        <v>17</v>
      </c>
      <c r="G106" s="523" t="s">
        <v>32</v>
      </c>
      <c r="H106" s="520">
        <v>1979</v>
      </c>
      <c r="I106" s="522" t="s">
        <v>3462</v>
      </c>
      <c r="J106" s="522"/>
      <c r="K106" s="520">
        <v>24</v>
      </c>
      <c r="L106" s="520">
        <v>11</v>
      </c>
      <c r="M106" s="520">
        <v>24</v>
      </c>
      <c r="N106" s="521">
        <v>0.40502314814814816</v>
      </c>
      <c r="O106" s="520">
        <v>0</v>
      </c>
      <c r="P106" s="519">
        <v>0.65555555555555556</v>
      </c>
      <c r="Q106" s="519">
        <v>0.41736111111111113</v>
      </c>
      <c r="R106" s="519">
        <v>0.37638888888888888</v>
      </c>
      <c r="S106" s="519">
        <v>0.6118055555555556</v>
      </c>
      <c r="T106" s="519">
        <v>0.71319444444444446</v>
      </c>
      <c r="U106" s="519">
        <v>0.51597222222222217</v>
      </c>
      <c r="V106" s="519"/>
      <c r="W106" s="519">
        <v>0.46875</v>
      </c>
      <c r="X106" s="519"/>
      <c r="Y106" s="519">
        <v>0.57847222222222217</v>
      </c>
      <c r="Z106" s="519"/>
      <c r="AA106" s="519">
        <v>0.55347222222222225</v>
      </c>
      <c r="AB106" s="519"/>
      <c r="AC106" s="519">
        <v>0.39999999999999997</v>
      </c>
      <c r="AD106" s="519"/>
      <c r="AE106" s="519">
        <v>0.49583333333333335</v>
      </c>
      <c r="AF106" s="518">
        <v>0.75902777777777775</v>
      </c>
      <c r="AG106" s="518"/>
      <c r="AI106" s="112">
        <f>VLOOKUP(AJ106,id!$A:$C,3,0)</f>
        <v>441</v>
      </c>
      <c r="AJ106" s="112" t="str">
        <f t="shared" si="15"/>
        <v>SkalskiMarcin1979</v>
      </c>
      <c r="AK106" s="112" t="str">
        <f t="shared" si="16"/>
        <v>Skalski</v>
      </c>
      <c r="AL106" s="112" t="str">
        <f t="shared" si="16"/>
        <v>Marcin</v>
      </c>
      <c r="AM106" s="112">
        <f t="shared" si="17"/>
        <v>0</v>
      </c>
      <c r="AN106" s="112">
        <f t="shared" si="18"/>
        <v>1979</v>
      </c>
      <c r="AO106" s="112">
        <f t="shared" si="19"/>
        <v>7.8589656466089775</v>
      </c>
      <c r="AP106" s="112"/>
      <c r="AQ106" s="112">
        <f t="shared" si="20"/>
        <v>1.0249757101217352</v>
      </c>
      <c r="AR106" s="112">
        <f t="shared" si="21"/>
        <v>1.1000000000000001</v>
      </c>
      <c r="AS106" s="112">
        <f t="shared" si="22"/>
        <v>0.96</v>
      </c>
      <c r="AT106" s="112">
        <f t="shared" si="23"/>
        <v>1.0192448764914566</v>
      </c>
    </row>
    <row r="107" spans="1:46">
      <c r="A107" s="534">
        <v>119</v>
      </c>
      <c r="B107" s="528">
        <v>105</v>
      </c>
      <c r="C107" s="528"/>
      <c r="D107" s="528">
        <v>3218</v>
      </c>
      <c r="E107" s="530" t="s">
        <v>1013</v>
      </c>
      <c r="F107" s="530" t="s">
        <v>1012</v>
      </c>
      <c r="G107" s="531" t="s">
        <v>32</v>
      </c>
      <c r="H107" s="528">
        <v>1979</v>
      </c>
      <c r="I107" s="530" t="s">
        <v>4309</v>
      </c>
      <c r="J107" s="530" t="s">
        <v>4308</v>
      </c>
      <c r="K107" s="528">
        <v>24</v>
      </c>
      <c r="L107" s="528">
        <v>11</v>
      </c>
      <c r="M107" s="528">
        <v>24</v>
      </c>
      <c r="N107" s="529">
        <v>0.40510416666666665</v>
      </c>
      <c r="O107" s="528">
        <v>0</v>
      </c>
      <c r="P107" s="527">
        <v>0.65555555555555556</v>
      </c>
      <c r="Q107" s="527">
        <v>0.41736111111111113</v>
      </c>
      <c r="R107" s="527">
        <v>0.37638888888888888</v>
      </c>
      <c r="S107" s="527">
        <v>0.60833333333333328</v>
      </c>
      <c r="T107" s="527">
        <v>0.71319444444444446</v>
      </c>
      <c r="U107" s="527">
        <v>0.51597222222222217</v>
      </c>
      <c r="V107" s="527"/>
      <c r="W107" s="527">
        <v>0.46875</v>
      </c>
      <c r="X107" s="527"/>
      <c r="Y107" s="527">
        <v>0.57847222222222217</v>
      </c>
      <c r="Z107" s="527"/>
      <c r="AA107" s="527">
        <v>0.55347222222222225</v>
      </c>
      <c r="AB107" s="527"/>
      <c r="AC107" s="527">
        <v>0.39999999999999997</v>
      </c>
      <c r="AD107" s="527"/>
      <c r="AE107" s="527">
        <v>0.49583333333333335</v>
      </c>
      <c r="AF107" s="526">
        <v>0.75902777777777775</v>
      </c>
      <c r="AG107" s="526"/>
      <c r="AI107" s="112">
        <f>VLOOKUP(AJ107,id!$A:$C,3,0)</f>
        <v>442</v>
      </c>
      <c r="AJ107" s="112" t="str">
        <f t="shared" si="15"/>
        <v>RybakWawrzyniec1979</v>
      </c>
      <c r="AK107" s="112" t="str">
        <f t="shared" si="16"/>
        <v>Rybak</v>
      </c>
      <c r="AL107" s="112" t="str">
        <f t="shared" si="16"/>
        <v>Wawrzyniec</v>
      </c>
      <c r="AM107" s="112" t="str">
        <f t="shared" si="17"/>
        <v>Biegający Tczew</v>
      </c>
      <c r="AN107" s="112">
        <f t="shared" si="18"/>
        <v>1979</v>
      </c>
      <c r="AO107" s="112">
        <f t="shared" si="19"/>
        <v>7.8573938983867482</v>
      </c>
      <c r="AP107" s="112"/>
      <c r="AQ107" s="112">
        <f t="shared" si="20"/>
        <v>0.99980000571412253</v>
      </c>
      <c r="AR107" s="112">
        <f t="shared" si="21"/>
        <v>1</v>
      </c>
      <c r="AS107" s="112">
        <f t="shared" si="22"/>
        <v>1</v>
      </c>
      <c r="AT107" s="112">
        <f t="shared" si="23"/>
        <v>1</v>
      </c>
    </row>
    <row r="108" spans="1:46">
      <c r="A108" s="533">
        <v>120</v>
      </c>
      <c r="B108" s="520">
        <v>106</v>
      </c>
      <c r="C108" s="520"/>
      <c r="D108" s="520">
        <v>3043</v>
      </c>
      <c r="E108" s="522" t="s">
        <v>376</v>
      </c>
      <c r="F108" s="522" t="s">
        <v>90</v>
      </c>
      <c r="G108" s="523" t="s">
        <v>32</v>
      </c>
      <c r="H108" s="520">
        <v>1980</v>
      </c>
      <c r="I108" s="522" t="s">
        <v>3550</v>
      </c>
      <c r="J108" s="522" t="s">
        <v>3652</v>
      </c>
      <c r="K108" s="520">
        <v>24</v>
      </c>
      <c r="L108" s="520">
        <v>11</v>
      </c>
      <c r="M108" s="520">
        <v>24</v>
      </c>
      <c r="N108" s="521">
        <v>0.41501157407407407</v>
      </c>
      <c r="O108" s="520">
        <v>0</v>
      </c>
      <c r="P108" s="519">
        <v>0.69374999999999998</v>
      </c>
      <c r="Q108" s="519">
        <v>0.43611111111111112</v>
      </c>
      <c r="R108" s="519">
        <v>0.37847222222222227</v>
      </c>
      <c r="S108" s="519">
        <v>0.66249999999999998</v>
      </c>
      <c r="T108" s="519">
        <v>0.73958333333333337</v>
      </c>
      <c r="U108" s="519">
        <v>0.56041666666666667</v>
      </c>
      <c r="V108" s="519"/>
      <c r="W108" s="519">
        <v>0.4777777777777778</v>
      </c>
      <c r="X108" s="519"/>
      <c r="Y108" s="519">
        <v>0.61458333333333337</v>
      </c>
      <c r="Z108" s="519"/>
      <c r="AA108" s="519">
        <v>0.59444444444444444</v>
      </c>
      <c r="AB108" s="519"/>
      <c r="AC108" s="519">
        <v>0.4055555555555555</v>
      </c>
      <c r="AD108" s="519"/>
      <c r="AE108" s="519">
        <v>0.51736111111111105</v>
      </c>
      <c r="AF108" s="518">
        <v>0.76874999999999993</v>
      </c>
      <c r="AG108" s="518"/>
      <c r="AI108" s="112">
        <f>VLOOKUP(AJ108,id!$A:$C,3,0)</f>
        <v>443</v>
      </c>
      <c r="AJ108" s="112" t="str">
        <f t="shared" si="15"/>
        <v>StępieńJarosław1980</v>
      </c>
      <c r="AK108" s="112" t="str">
        <f t="shared" si="16"/>
        <v>Stępień</v>
      </c>
      <c r="AL108" s="112" t="str">
        <f t="shared" si="16"/>
        <v>Jarosław</v>
      </c>
      <c r="AM108" s="112" t="str">
        <f t="shared" si="17"/>
        <v>Slimaki</v>
      </c>
      <c r="AN108" s="112">
        <f t="shared" si="18"/>
        <v>1980</v>
      </c>
      <c r="AO108" s="112">
        <f t="shared" si="19"/>
        <v>7.6698174369700354</v>
      </c>
      <c r="AP108" s="112"/>
      <c r="AQ108" s="112">
        <f t="shared" si="20"/>
        <v>0.97612739492986023</v>
      </c>
      <c r="AR108" s="112">
        <f t="shared" si="21"/>
        <v>1</v>
      </c>
      <c r="AS108" s="112">
        <f t="shared" si="22"/>
        <v>1</v>
      </c>
      <c r="AT108" s="112">
        <f t="shared" si="23"/>
        <v>1</v>
      </c>
    </row>
    <row r="109" spans="1:46">
      <c r="A109" s="534">
        <v>121</v>
      </c>
      <c r="B109" s="528">
        <v>107</v>
      </c>
      <c r="C109" s="528"/>
      <c r="D109" s="528">
        <v>3058</v>
      </c>
      <c r="E109" s="530" t="s">
        <v>3649</v>
      </c>
      <c r="F109" s="530" t="s">
        <v>59</v>
      </c>
      <c r="G109" s="531" t="s">
        <v>32</v>
      </c>
      <c r="H109" s="528">
        <v>1981</v>
      </c>
      <c r="I109" s="530" t="s">
        <v>3650</v>
      </c>
      <c r="J109" s="530" t="s">
        <v>3651</v>
      </c>
      <c r="K109" s="528">
        <v>24</v>
      </c>
      <c r="L109" s="528">
        <v>11</v>
      </c>
      <c r="M109" s="528">
        <v>24</v>
      </c>
      <c r="N109" s="529">
        <v>0.41556712962962966</v>
      </c>
      <c r="O109" s="528">
        <v>0</v>
      </c>
      <c r="P109" s="527">
        <v>0.69305555555555554</v>
      </c>
      <c r="Q109" s="527">
        <v>0.43611111111111112</v>
      </c>
      <c r="R109" s="527">
        <v>0.37847222222222227</v>
      </c>
      <c r="S109" s="527">
        <v>0.66180555555555554</v>
      </c>
      <c r="T109" s="527">
        <v>0.73958333333333337</v>
      </c>
      <c r="U109" s="527">
        <v>0.54375000000000007</v>
      </c>
      <c r="V109" s="527"/>
      <c r="W109" s="527">
        <v>0.4777777777777778</v>
      </c>
      <c r="X109" s="527"/>
      <c r="Y109" s="527">
        <v>0.61597222222222225</v>
      </c>
      <c r="Z109" s="527"/>
      <c r="AA109" s="527">
        <v>0.59444444444444444</v>
      </c>
      <c r="AB109" s="527"/>
      <c r="AC109" s="527">
        <v>0.4055555555555555</v>
      </c>
      <c r="AD109" s="527"/>
      <c r="AE109" s="527">
        <v>0.51180555555555551</v>
      </c>
      <c r="AF109" s="526">
        <v>0.76944444444444438</v>
      </c>
      <c r="AG109" s="526"/>
      <c r="AI109" s="112">
        <f>VLOOKUP(AJ109,id!$A:$C,3,0)</f>
        <v>444</v>
      </c>
      <c r="AJ109" s="112" t="str">
        <f t="shared" si="15"/>
        <v>RoszmanMichał1981</v>
      </c>
      <c r="AK109" s="112" t="str">
        <f t="shared" si="16"/>
        <v>Roszman</v>
      </c>
      <c r="AL109" s="112" t="str">
        <f t="shared" si="16"/>
        <v>Michał</v>
      </c>
      <c r="AM109" s="112" t="str">
        <f t="shared" si="17"/>
        <v>Ślimaki</v>
      </c>
      <c r="AN109" s="112">
        <f t="shared" si="18"/>
        <v>1981</v>
      </c>
      <c r="AO109" s="112">
        <f t="shared" si="19"/>
        <v>7.6595639559235353</v>
      </c>
      <c r="AP109" s="112"/>
      <c r="AQ109" s="112">
        <f t="shared" si="20"/>
        <v>0.9986631388386018</v>
      </c>
      <c r="AR109" s="112">
        <f t="shared" si="21"/>
        <v>1</v>
      </c>
      <c r="AS109" s="112">
        <f t="shared" si="22"/>
        <v>1</v>
      </c>
      <c r="AT109" s="112">
        <f t="shared" si="23"/>
        <v>1</v>
      </c>
    </row>
    <row r="110" spans="1:46">
      <c r="A110" s="533">
        <v>122</v>
      </c>
      <c r="B110" s="520">
        <v>108</v>
      </c>
      <c r="C110" s="520"/>
      <c r="D110" s="520">
        <v>3078</v>
      </c>
      <c r="E110" s="522" t="s">
        <v>5174</v>
      </c>
      <c r="F110" s="522" t="s">
        <v>48</v>
      </c>
      <c r="G110" s="523" t="s">
        <v>32</v>
      </c>
      <c r="H110" s="520">
        <v>1979</v>
      </c>
      <c r="I110" s="522" t="s">
        <v>3558</v>
      </c>
      <c r="J110" s="522" t="s">
        <v>5172</v>
      </c>
      <c r="K110" s="520">
        <v>24</v>
      </c>
      <c r="L110" s="520">
        <v>10</v>
      </c>
      <c r="M110" s="520">
        <v>24</v>
      </c>
      <c r="N110" s="521">
        <v>0.39142361111111112</v>
      </c>
      <c r="O110" s="520">
        <v>0</v>
      </c>
      <c r="P110" s="519"/>
      <c r="Q110" s="519">
        <v>0.4381944444444445</v>
      </c>
      <c r="R110" s="519">
        <v>0.37777777777777777</v>
      </c>
      <c r="S110" s="519">
        <v>0.65069444444444446</v>
      </c>
      <c r="T110" s="519">
        <v>0.69374999999999998</v>
      </c>
      <c r="U110" s="519">
        <v>0.55625000000000002</v>
      </c>
      <c r="V110" s="519"/>
      <c r="W110" s="519">
        <v>0.48125000000000001</v>
      </c>
      <c r="X110" s="519"/>
      <c r="Y110" s="519">
        <v>0.62222222222222223</v>
      </c>
      <c r="Z110" s="519"/>
      <c r="AA110" s="519"/>
      <c r="AB110" s="519">
        <v>0.71666666666666667</v>
      </c>
      <c r="AC110" s="519">
        <v>0.4055555555555555</v>
      </c>
      <c r="AD110" s="519"/>
      <c r="AE110" s="519">
        <v>0.52916666666666667</v>
      </c>
      <c r="AF110" s="518">
        <v>0.74513888888888891</v>
      </c>
      <c r="AG110" s="518"/>
      <c r="AI110" s="112">
        <f>VLOOKUP(AJ110,id!$A:$C,3,0)</f>
        <v>445</v>
      </c>
      <c r="AJ110" s="112" t="str">
        <f t="shared" si="15"/>
        <v>KaźmierczakTomasz1979</v>
      </c>
      <c r="AK110" s="112" t="str">
        <f t="shared" si="16"/>
        <v>Kaźmierczak</v>
      </c>
      <c r="AL110" s="112" t="str">
        <f t="shared" si="16"/>
        <v>Tomasz</v>
      </c>
      <c r="AM110" s="112" t="str">
        <f t="shared" si="17"/>
        <v>mItO</v>
      </c>
      <c r="AN110" s="112">
        <f t="shared" si="18"/>
        <v>1979</v>
      </c>
      <c r="AO110" s="112">
        <f t="shared" si="19"/>
        <v>7.5149398663548128</v>
      </c>
      <c r="AP110" s="112"/>
      <c r="AQ110" s="112">
        <f t="shared" si="20"/>
        <v>1.0616813034093262</v>
      </c>
      <c r="AR110" s="112">
        <f t="shared" si="21"/>
        <v>0.90909090909090906</v>
      </c>
      <c r="AS110" s="112">
        <f t="shared" si="22"/>
        <v>1</v>
      </c>
      <c r="AT110" s="112">
        <f t="shared" si="23"/>
        <v>0.98111849572626431</v>
      </c>
    </row>
    <row r="111" spans="1:46">
      <c r="A111" s="534">
        <v>123</v>
      </c>
      <c r="B111" s="528">
        <v>109</v>
      </c>
      <c r="C111" s="528"/>
      <c r="D111" s="528">
        <v>3076</v>
      </c>
      <c r="E111" s="530" t="s">
        <v>5173</v>
      </c>
      <c r="F111" s="530" t="s">
        <v>392</v>
      </c>
      <c r="G111" s="531" t="s">
        <v>32</v>
      </c>
      <c r="H111" s="528">
        <v>1983</v>
      </c>
      <c r="I111" s="530" t="s">
        <v>307</v>
      </c>
      <c r="J111" s="530" t="s">
        <v>5172</v>
      </c>
      <c r="K111" s="528">
        <v>24</v>
      </c>
      <c r="L111" s="528">
        <v>10</v>
      </c>
      <c r="M111" s="528">
        <v>24</v>
      </c>
      <c r="N111" s="529">
        <v>0.3916782407407407</v>
      </c>
      <c r="O111" s="528">
        <v>0</v>
      </c>
      <c r="P111" s="527"/>
      <c r="Q111" s="527">
        <v>0.4381944444444445</v>
      </c>
      <c r="R111" s="527">
        <v>0.37777777777777777</v>
      </c>
      <c r="S111" s="527">
        <v>0.65069444444444446</v>
      </c>
      <c r="T111" s="527">
        <v>0.69374999999999998</v>
      </c>
      <c r="U111" s="527">
        <v>0.55625000000000002</v>
      </c>
      <c r="V111" s="527"/>
      <c r="W111" s="527">
        <v>0.48125000000000001</v>
      </c>
      <c r="X111" s="527"/>
      <c r="Y111" s="527">
        <v>0.62222222222222223</v>
      </c>
      <c r="Z111" s="527"/>
      <c r="AA111" s="527"/>
      <c r="AB111" s="527">
        <v>0.71666666666666667</v>
      </c>
      <c r="AC111" s="527">
        <v>0.40625</v>
      </c>
      <c r="AD111" s="527"/>
      <c r="AE111" s="527">
        <v>0.52916666666666667</v>
      </c>
      <c r="AF111" s="526">
        <v>0.74583333333333324</v>
      </c>
      <c r="AG111" s="526"/>
      <c r="AI111" s="112">
        <f>VLOOKUP(AJ111,id!$A:$C,3,0)</f>
        <v>446</v>
      </c>
      <c r="AJ111" s="112" t="str">
        <f t="shared" si="15"/>
        <v>ŁuszczykMirosław1983</v>
      </c>
      <c r="AK111" s="112" t="str">
        <f t="shared" si="16"/>
        <v>Łuszczyk</v>
      </c>
      <c r="AL111" s="112" t="str">
        <f t="shared" si="16"/>
        <v>Mirosław</v>
      </c>
      <c r="AM111" s="112" t="str">
        <f t="shared" si="17"/>
        <v>mItO</v>
      </c>
      <c r="AN111" s="112">
        <f t="shared" si="18"/>
        <v>1983</v>
      </c>
      <c r="AO111" s="112">
        <f t="shared" si="19"/>
        <v>7.5100544115201515</v>
      </c>
      <c r="AP111" s="112"/>
      <c r="AQ111" s="112">
        <f t="shared" si="20"/>
        <v>0.99934990100765353</v>
      </c>
      <c r="AR111" s="112">
        <f t="shared" si="21"/>
        <v>1</v>
      </c>
      <c r="AS111" s="112">
        <f t="shared" si="22"/>
        <v>1</v>
      </c>
      <c r="AT111" s="112">
        <f t="shared" si="23"/>
        <v>1</v>
      </c>
    </row>
    <row r="112" spans="1:46">
      <c r="A112" s="533">
        <v>124</v>
      </c>
      <c r="B112" s="520">
        <v>110</v>
      </c>
      <c r="C112" s="520"/>
      <c r="D112" s="520">
        <v>3060</v>
      </c>
      <c r="E112" s="522" t="s">
        <v>476</v>
      </c>
      <c r="F112" s="522" t="s">
        <v>48</v>
      </c>
      <c r="G112" s="523" t="s">
        <v>32</v>
      </c>
      <c r="H112" s="520">
        <v>1985</v>
      </c>
      <c r="I112" s="522" t="s">
        <v>3550</v>
      </c>
      <c r="J112" s="522" t="s">
        <v>5171</v>
      </c>
      <c r="K112" s="520">
        <v>24</v>
      </c>
      <c r="L112" s="520">
        <v>9</v>
      </c>
      <c r="M112" s="520">
        <v>24</v>
      </c>
      <c r="N112" s="521">
        <v>0.30908564814814815</v>
      </c>
      <c r="O112" s="520">
        <v>0</v>
      </c>
      <c r="P112" s="519"/>
      <c r="Q112" s="519">
        <v>0.57847222222222217</v>
      </c>
      <c r="R112" s="519">
        <v>0.53611111111111109</v>
      </c>
      <c r="S112" s="519"/>
      <c r="T112" s="519"/>
      <c r="U112" s="519"/>
      <c r="V112" s="519">
        <v>0.4861111111111111</v>
      </c>
      <c r="W112" s="519">
        <v>0.63472222222222219</v>
      </c>
      <c r="X112" s="519">
        <v>0.4069444444444445</v>
      </c>
      <c r="Y112" s="519"/>
      <c r="Z112" s="519">
        <v>0.50138888888888888</v>
      </c>
      <c r="AA112" s="519"/>
      <c r="AB112" s="519">
        <v>0.42152777777777778</v>
      </c>
      <c r="AC112" s="519">
        <v>0.55694444444444446</v>
      </c>
      <c r="AD112" s="519">
        <v>0.44791666666666669</v>
      </c>
      <c r="AE112" s="519"/>
      <c r="AF112" s="518">
        <v>0.66319444444444442</v>
      </c>
      <c r="AG112" s="518"/>
      <c r="AI112" s="112">
        <f>VLOOKUP(AJ112,id!$A:$C,3,0)</f>
        <v>447</v>
      </c>
      <c r="AJ112" s="112" t="str">
        <f t="shared" si="15"/>
        <v>LipińskiTomasz1985</v>
      </c>
      <c r="AK112" s="112" t="str">
        <f t="shared" si="16"/>
        <v>Lipiński</v>
      </c>
      <c r="AL112" s="112" t="str">
        <f t="shared" si="16"/>
        <v>Tomasz</v>
      </c>
      <c r="AM112" s="112" t="str">
        <f t="shared" si="17"/>
        <v>Lipiński Mosty</v>
      </c>
      <c r="AN112" s="112">
        <f t="shared" si="18"/>
        <v>1985</v>
      </c>
      <c r="AO112" s="112">
        <f t="shared" si="19"/>
        <v>7.3534574782817854</v>
      </c>
      <c r="AP112" s="112"/>
      <c r="AQ112" s="112">
        <f t="shared" si="20"/>
        <v>1.2672158771765585</v>
      </c>
      <c r="AR112" s="112">
        <f t="shared" si="21"/>
        <v>0.9</v>
      </c>
      <c r="AS112" s="112">
        <f t="shared" si="22"/>
        <v>1</v>
      </c>
      <c r="AT112" s="112">
        <f t="shared" si="23"/>
        <v>0.9791483623609768</v>
      </c>
    </row>
    <row r="113" spans="1:46">
      <c r="A113" s="534">
        <v>125</v>
      </c>
      <c r="B113" s="528">
        <v>111</v>
      </c>
      <c r="C113" s="528"/>
      <c r="D113" s="528">
        <v>3012</v>
      </c>
      <c r="E113" s="530" t="s">
        <v>1085</v>
      </c>
      <c r="F113" s="530" t="s">
        <v>4296</v>
      </c>
      <c r="G113" s="531" t="s">
        <v>32</v>
      </c>
      <c r="H113" s="528">
        <v>2005</v>
      </c>
      <c r="I113" s="530" t="s">
        <v>253</v>
      </c>
      <c r="J113" s="530" t="s">
        <v>4295</v>
      </c>
      <c r="K113" s="528">
        <v>24</v>
      </c>
      <c r="L113" s="528">
        <v>9</v>
      </c>
      <c r="M113" s="528">
        <v>24</v>
      </c>
      <c r="N113" s="529">
        <v>0.39527777777777778</v>
      </c>
      <c r="O113" s="528">
        <v>0</v>
      </c>
      <c r="P113" s="527"/>
      <c r="Q113" s="527"/>
      <c r="R113" s="527"/>
      <c r="S113" s="527">
        <v>0.62291666666666667</v>
      </c>
      <c r="T113" s="527">
        <v>0.66388888888888886</v>
      </c>
      <c r="U113" s="527">
        <v>0.51944444444444449</v>
      </c>
      <c r="V113" s="527"/>
      <c r="W113" s="527">
        <v>0.41875000000000001</v>
      </c>
      <c r="X113" s="527">
        <v>0.68611111111111101</v>
      </c>
      <c r="Y113" s="527">
        <v>0.58680555555555558</v>
      </c>
      <c r="Z113" s="527"/>
      <c r="AA113" s="527">
        <v>0.56041666666666667</v>
      </c>
      <c r="AB113" s="527">
        <v>0.71736111111111101</v>
      </c>
      <c r="AC113" s="527"/>
      <c r="AD113" s="527"/>
      <c r="AE113" s="527">
        <v>0.49305555555555558</v>
      </c>
      <c r="AF113" s="526">
        <v>0.74930555555555556</v>
      </c>
      <c r="AG113" s="526"/>
      <c r="AI113" s="112">
        <f>VLOOKUP(AJ113,id!$A:$C,3,0)</f>
        <v>448</v>
      </c>
      <c r="AJ113" s="112" t="str">
        <f t="shared" si="15"/>
        <v>PrażyńskiTymon2005</v>
      </c>
      <c r="AK113" s="112" t="str">
        <f t="shared" si="16"/>
        <v>Prażyński</v>
      </c>
      <c r="AL113" s="112" t="str">
        <f t="shared" si="16"/>
        <v>Tymon</v>
      </c>
      <c r="AM113" s="112" t="str">
        <f t="shared" si="17"/>
        <v>Zielonka</v>
      </c>
      <c r="AN113" s="112">
        <f t="shared" si="18"/>
        <v>2005</v>
      </c>
      <c r="AO113" s="112">
        <f t="shared" si="19"/>
        <v>5.7500023997866911</v>
      </c>
      <c r="AP113" s="112"/>
      <c r="AQ113" s="112">
        <f t="shared" si="20"/>
        <v>0.78194542047317872</v>
      </c>
      <c r="AR113" s="112">
        <f t="shared" si="21"/>
        <v>1</v>
      </c>
      <c r="AS113" s="112">
        <f t="shared" si="22"/>
        <v>1</v>
      </c>
      <c r="AT113" s="112">
        <f t="shared" si="23"/>
        <v>1</v>
      </c>
    </row>
    <row r="114" spans="1:46">
      <c r="A114" s="533">
        <v>126</v>
      </c>
      <c r="B114" s="520">
        <v>112</v>
      </c>
      <c r="C114" s="520"/>
      <c r="D114" s="520">
        <v>3013</v>
      </c>
      <c r="E114" s="522" t="s">
        <v>1085</v>
      </c>
      <c r="F114" s="522" t="s">
        <v>59</v>
      </c>
      <c r="G114" s="523" t="s">
        <v>32</v>
      </c>
      <c r="H114" s="520">
        <v>1973</v>
      </c>
      <c r="I114" s="522" t="s">
        <v>253</v>
      </c>
      <c r="J114" s="522" t="s">
        <v>4295</v>
      </c>
      <c r="K114" s="520">
        <v>24</v>
      </c>
      <c r="L114" s="520">
        <v>9</v>
      </c>
      <c r="M114" s="520">
        <v>24</v>
      </c>
      <c r="N114" s="521">
        <v>0.39530092592592592</v>
      </c>
      <c r="O114" s="520">
        <v>0</v>
      </c>
      <c r="P114" s="519"/>
      <c r="Q114" s="519"/>
      <c r="R114" s="519"/>
      <c r="S114" s="519">
        <v>0.62291666666666667</v>
      </c>
      <c r="T114" s="519">
        <v>0.66388888888888886</v>
      </c>
      <c r="U114" s="519">
        <v>0.51944444444444449</v>
      </c>
      <c r="V114" s="519"/>
      <c r="W114" s="519">
        <v>0.41875000000000001</v>
      </c>
      <c r="X114" s="519">
        <v>0.68611111111111101</v>
      </c>
      <c r="Y114" s="519">
        <v>0.58680555555555558</v>
      </c>
      <c r="Z114" s="519"/>
      <c r="AA114" s="519">
        <v>0.56041666666666667</v>
      </c>
      <c r="AB114" s="519">
        <v>0.71736111111111101</v>
      </c>
      <c r="AC114" s="519"/>
      <c r="AD114" s="519"/>
      <c r="AE114" s="519">
        <v>0.49305555555555558</v>
      </c>
      <c r="AF114" s="518">
        <v>0.74930555555555556</v>
      </c>
      <c r="AG114" s="518"/>
      <c r="AI114" s="112">
        <f>VLOOKUP(AJ114,id!$A:$C,3,0)</f>
        <v>449</v>
      </c>
      <c r="AJ114" s="112" t="str">
        <f t="shared" si="15"/>
        <v>PrażyńskiMichał1973</v>
      </c>
      <c r="AK114" s="112" t="str">
        <f t="shared" si="16"/>
        <v>Prażyński</v>
      </c>
      <c r="AL114" s="112" t="str">
        <f t="shared" si="16"/>
        <v>Michał</v>
      </c>
      <c r="AM114" s="112" t="str">
        <f t="shared" si="17"/>
        <v>Zielonka</v>
      </c>
      <c r="AN114" s="112">
        <f t="shared" si="18"/>
        <v>1973</v>
      </c>
      <c r="AO114" s="112">
        <f t="shared" si="19"/>
        <v>5.7496656894511649</v>
      </c>
      <c r="AP114" s="112"/>
      <c r="AQ114" s="112">
        <f t="shared" si="20"/>
        <v>0.99994144170521759</v>
      </c>
      <c r="AR114" s="112">
        <f t="shared" si="21"/>
        <v>1</v>
      </c>
      <c r="AS114" s="112">
        <f t="shared" si="22"/>
        <v>1</v>
      </c>
      <c r="AT114" s="112">
        <f t="shared" si="23"/>
        <v>1</v>
      </c>
    </row>
    <row r="115" spans="1:46">
      <c r="A115" s="534">
        <v>127</v>
      </c>
      <c r="B115" s="528">
        <v>113</v>
      </c>
      <c r="C115" s="528"/>
      <c r="D115" s="528">
        <v>3142</v>
      </c>
      <c r="E115" s="530" t="s">
        <v>1216</v>
      </c>
      <c r="F115" s="530" t="s">
        <v>269</v>
      </c>
      <c r="G115" s="531" t="s">
        <v>32</v>
      </c>
      <c r="H115" s="528">
        <v>1977</v>
      </c>
      <c r="I115" s="530" t="s">
        <v>3562</v>
      </c>
      <c r="J115" s="530" t="s">
        <v>4501</v>
      </c>
      <c r="K115" s="528">
        <v>23</v>
      </c>
      <c r="L115" s="528">
        <v>14</v>
      </c>
      <c r="M115" s="528">
        <v>35</v>
      </c>
      <c r="N115" s="529">
        <v>0.42490740740740746</v>
      </c>
      <c r="O115" s="528">
        <v>12</v>
      </c>
      <c r="P115" s="527">
        <v>0.62013888888888891</v>
      </c>
      <c r="Q115" s="527">
        <v>0.55833333333333335</v>
      </c>
      <c r="R115" s="527">
        <v>0.37013888888888885</v>
      </c>
      <c r="S115" s="527">
        <v>0.50486111111111109</v>
      </c>
      <c r="T115" s="527">
        <v>0.65138888888888891</v>
      </c>
      <c r="U115" s="527">
        <v>0.44097222222222227</v>
      </c>
      <c r="V115" s="527"/>
      <c r="W115" s="527">
        <v>0.39444444444444443</v>
      </c>
      <c r="X115" s="527">
        <v>0.66527777777777775</v>
      </c>
      <c r="Y115" s="527">
        <v>0.53263888888888888</v>
      </c>
      <c r="Z115" s="527"/>
      <c r="AA115" s="527">
        <v>0.46666666666666662</v>
      </c>
      <c r="AB115" s="527">
        <v>0.68958333333333333</v>
      </c>
      <c r="AC115" s="527">
        <v>0.57847222222222217</v>
      </c>
      <c r="AD115" s="527">
        <v>0.72777777777777775</v>
      </c>
      <c r="AE115" s="527">
        <v>0.42638888888888887</v>
      </c>
      <c r="AF115" s="526">
        <v>0.77847222222222223</v>
      </c>
      <c r="AG115" s="526"/>
      <c r="AI115" s="112">
        <f>VLOOKUP(AJ115,id!$A:$C,3,0)</f>
        <v>153</v>
      </c>
      <c r="AJ115" s="112" t="str">
        <f t="shared" si="15"/>
        <v>KowalZbigniew1977</v>
      </c>
      <c r="AK115" s="112" t="str">
        <f t="shared" si="16"/>
        <v>Kowal</v>
      </c>
      <c r="AL115" s="112" t="str">
        <f t="shared" si="16"/>
        <v>Zbigniew</v>
      </c>
      <c r="AM115" s="112" t="str">
        <f t="shared" si="17"/>
        <v>Stopa Słupsk</v>
      </c>
      <c r="AN115" s="112">
        <f t="shared" si="18"/>
        <v>1977</v>
      </c>
      <c r="AO115" s="112">
        <f t="shared" si="19"/>
        <v>5.5100962857240328</v>
      </c>
      <c r="AP115" s="112"/>
      <c r="AQ115" s="112">
        <f t="shared" si="20"/>
        <v>0.93032251035083879</v>
      </c>
      <c r="AR115" s="112">
        <f t="shared" si="21"/>
        <v>1.5555555555555556</v>
      </c>
      <c r="AS115" s="112">
        <f t="shared" si="22"/>
        <v>0.95833333333333337</v>
      </c>
      <c r="AT115" s="112">
        <f t="shared" si="23"/>
        <v>1.0923884641403729</v>
      </c>
    </row>
    <row r="116" spans="1:46">
      <c r="A116" s="533">
        <v>128</v>
      </c>
      <c r="B116" s="520">
        <v>114</v>
      </c>
      <c r="C116" s="520"/>
      <c r="D116" s="520">
        <v>3021</v>
      </c>
      <c r="E116" s="522" t="s">
        <v>5170</v>
      </c>
      <c r="F116" s="522" t="s">
        <v>684</v>
      </c>
      <c r="G116" s="523" t="s">
        <v>32</v>
      </c>
      <c r="H116" s="520">
        <v>1987</v>
      </c>
      <c r="I116" s="522" t="s">
        <v>253</v>
      </c>
      <c r="J116" s="522" t="s">
        <v>5169</v>
      </c>
      <c r="K116" s="520">
        <v>23</v>
      </c>
      <c r="L116" s="520">
        <v>10</v>
      </c>
      <c r="M116" s="520">
        <v>23</v>
      </c>
      <c r="N116" s="521">
        <v>0.35748842592592589</v>
      </c>
      <c r="O116" s="520">
        <v>0</v>
      </c>
      <c r="P116" s="519"/>
      <c r="Q116" s="519">
        <v>0.42430555555555555</v>
      </c>
      <c r="R116" s="519">
        <v>0.37708333333333338</v>
      </c>
      <c r="S116" s="519">
        <v>0.61805555555555558</v>
      </c>
      <c r="T116" s="519">
        <v>0.66041666666666665</v>
      </c>
      <c r="U116" s="519">
        <v>0.51874999999999993</v>
      </c>
      <c r="V116" s="519"/>
      <c r="W116" s="519">
        <v>0.46666666666666662</v>
      </c>
      <c r="X116" s="519"/>
      <c r="Y116" s="519">
        <v>0.59097222222222223</v>
      </c>
      <c r="Z116" s="519"/>
      <c r="AA116" s="519">
        <v>0.55972222222222223</v>
      </c>
      <c r="AB116" s="519"/>
      <c r="AC116" s="519">
        <v>0.40069444444444446</v>
      </c>
      <c r="AD116" s="519"/>
      <c r="AE116" s="519">
        <v>0.49791666666666662</v>
      </c>
      <c r="AF116" s="518">
        <v>0.71111111111111114</v>
      </c>
      <c r="AG116" s="518"/>
      <c r="AI116" s="112">
        <f>VLOOKUP(AJ116,id!$A:$C,3,0)</f>
        <v>450</v>
      </c>
      <c r="AJ116" s="112" t="str">
        <f t="shared" si="15"/>
        <v>GilewskiMarcin1987</v>
      </c>
      <c r="AK116" s="112" t="str">
        <f t="shared" si="16"/>
        <v>Gilewski</v>
      </c>
      <c r="AL116" s="112" t="str">
        <f t="shared" si="16"/>
        <v>Marcin</v>
      </c>
      <c r="AM116" s="112" t="str">
        <f t="shared" si="17"/>
        <v>iTaxi</v>
      </c>
      <c r="AN116" s="112">
        <f t="shared" si="18"/>
        <v>1987</v>
      </c>
      <c r="AO116" s="112">
        <f t="shared" si="19"/>
        <v>5.1514985370152582</v>
      </c>
      <c r="AP116" s="112"/>
      <c r="AQ116" s="112">
        <f t="shared" si="20"/>
        <v>1.1885906692135852</v>
      </c>
      <c r="AR116" s="112">
        <f t="shared" si="21"/>
        <v>0.7142857142857143</v>
      </c>
      <c r="AS116" s="112">
        <f t="shared" si="22"/>
        <v>1</v>
      </c>
      <c r="AT116" s="112">
        <f t="shared" si="23"/>
        <v>0.93491987614847016</v>
      </c>
    </row>
    <row r="117" spans="1:46">
      <c r="A117" s="534">
        <v>129</v>
      </c>
      <c r="B117" s="528">
        <v>115</v>
      </c>
      <c r="C117" s="528"/>
      <c r="D117" s="528">
        <v>3198</v>
      </c>
      <c r="E117" s="530" t="s">
        <v>836</v>
      </c>
      <c r="F117" s="530" t="s">
        <v>22</v>
      </c>
      <c r="G117" s="531" t="s">
        <v>32</v>
      </c>
      <c r="H117" s="528">
        <v>1979</v>
      </c>
      <c r="I117" s="530" t="s">
        <v>5168</v>
      </c>
      <c r="J117" s="530"/>
      <c r="K117" s="528">
        <v>23</v>
      </c>
      <c r="L117" s="528">
        <v>10</v>
      </c>
      <c r="M117" s="528">
        <v>23</v>
      </c>
      <c r="N117" s="529">
        <v>0.3911458333333333</v>
      </c>
      <c r="O117" s="528">
        <v>0</v>
      </c>
      <c r="P117" s="527">
        <v>0.63263888888888886</v>
      </c>
      <c r="Q117" s="527"/>
      <c r="R117" s="527">
        <v>0.38958333333333334</v>
      </c>
      <c r="S117" s="527">
        <v>0.59791666666666665</v>
      </c>
      <c r="T117" s="527">
        <v>0.68402777777777779</v>
      </c>
      <c r="U117" s="527">
        <v>0.51736111111111105</v>
      </c>
      <c r="V117" s="527"/>
      <c r="W117" s="527">
        <v>0.4458333333333333</v>
      </c>
      <c r="X117" s="527">
        <v>0.7284722222222223</v>
      </c>
      <c r="Y117" s="527"/>
      <c r="Z117" s="527"/>
      <c r="AA117" s="527">
        <v>0.55277777777777781</v>
      </c>
      <c r="AB117" s="527">
        <v>0.71111111111111114</v>
      </c>
      <c r="AC117" s="527"/>
      <c r="AD117" s="527"/>
      <c r="AE117" s="527">
        <v>0.49374999999999997</v>
      </c>
      <c r="AF117" s="526">
        <v>0.74513888888888891</v>
      </c>
      <c r="AG117" s="526"/>
      <c r="AI117" s="112">
        <f>VLOOKUP(AJ117,id!$A:$C,3,0)</f>
        <v>451</v>
      </c>
      <c r="AJ117" s="112" t="str">
        <f t="shared" ref="AJ117:AJ173" si="24">AK117&amp;AL117&amp;AN117</f>
        <v>RudnickiKrzysztof1979</v>
      </c>
      <c r="AK117" s="112" t="str">
        <f t="shared" si="16"/>
        <v>Rudnicki</v>
      </c>
      <c r="AL117" s="112" t="str">
        <f t="shared" si="16"/>
        <v>Krzysztof</v>
      </c>
      <c r="AM117" s="112">
        <f t="shared" si="17"/>
        <v>0</v>
      </c>
      <c r="AN117" s="112">
        <f t="shared" si="18"/>
        <v>1979</v>
      </c>
      <c r="AO117" s="112">
        <f t="shared" si="19"/>
        <v>4.7082211958215794</v>
      </c>
      <c r="AP117" s="112"/>
      <c r="AQ117" s="112">
        <f t="shared" si="20"/>
        <v>0.91395176801301969</v>
      </c>
      <c r="AR117" s="112">
        <f t="shared" si="21"/>
        <v>1</v>
      </c>
      <c r="AS117" s="112">
        <f t="shared" si="22"/>
        <v>1</v>
      </c>
      <c r="AT117" s="112">
        <f t="shared" si="23"/>
        <v>1</v>
      </c>
    </row>
    <row r="118" spans="1:46">
      <c r="A118" s="533">
        <v>130</v>
      </c>
      <c r="B118" s="520">
        <v>116</v>
      </c>
      <c r="C118" s="520"/>
      <c r="D118" s="520">
        <v>3199</v>
      </c>
      <c r="E118" s="522" t="s">
        <v>3977</v>
      </c>
      <c r="F118" s="522" t="s">
        <v>17</v>
      </c>
      <c r="G118" s="523" t="s">
        <v>32</v>
      </c>
      <c r="H118" s="520">
        <v>1975</v>
      </c>
      <c r="I118" s="522" t="s">
        <v>3951</v>
      </c>
      <c r="J118" s="522"/>
      <c r="K118" s="520">
        <v>23</v>
      </c>
      <c r="L118" s="520">
        <v>10</v>
      </c>
      <c r="M118" s="520">
        <v>23</v>
      </c>
      <c r="N118" s="521">
        <v>0.39126157407407408</v>
      </c>
      <c r="O118" s="520">
        <v>0</v>
      </c>
      <c r="P118" s="519">
        <v>0.63611111111111118</v>
      </c>
      <c r="Q118" s="519"/>
      <c r="R118" s="519">
        <v>0.38958333333333334</v>
      </c>
      <c r="S118" s="519">
        <v>0.59722222222222221</v>
      </c>
      <c r="T118" s="519">
        <v>0.68402777777777779</v>
      </c>
      <c r="U118" s="519">
        <v>0.51736111111111105</v>
      </c>
      <c r="V118" s="519"/>
      <c r="W118" s="519">
        <v>0.4458333333333333</v>
      </c>
      <c r="X118" s="519">
        <v>0.7284722222222223</v>
      </c>
      <c r="Y118" s="519"/>
      <c r="Z118" s="519"/>
      <c r="AA118" s="519">
        <v>0.55277777777777781</v>
      </c>
      <c r="AB118" s="519">
        <v>0.71111111111111114</v>
      </c>
      <c r="AC118" s="519"/>
      <c r="AD118" s="519"/>
      <c r="AE118" s="519">
        <v>0.4909722222222222</v>
      </c>
      <c r="AF118" s="518">
        <v>0.74513888888888891</v>
      </c>
      <c r="AG118" s="518"/>
      <c r="AI118" s="112">
        <f>VLOOKUP(AJ118,id!$A:$C,3,0)</f>
        <v>242</v>
      </c>
      <c r="AJ118" s="112" t="str">
        <f t="shared" si="24"/>
        <v>ProkopMarcin1975</v>
      </c>
      <c r="AK118" s="112" t="str">
        <f t="shared" si="16"/>
        <v>Prokop</v>
      </c>
      <c r="AL118" s="112" t="str">
        <f t="shared" si="16"/>
        <v>Marcin</v>
      </c>
      <c r="AM118" s="112">
        <f t="shared" si="17"/>
        <v>0</v>
      </c>
      <c r="AN118" s="112">
        <f t="shared" si="18"/>
        <v>1975</v>
      </c>
      <c r="AO118" s="112">
        <f t="shared" si="19"/>
        <v>4.706828437000155</v>
      </c>
      <c r="AP118" s="112"/>
      <c r="AQ118" s="112">
        <f t="shared" si="20"/>
        <v>0.99970418577133546</v>
      </c>
      <c r="AR118" s="112">
        <f t="shared" si="21"/>
        <v>1</v>
      </c>
      <c r="AS118" s="112">
        <f t="shared" si="22"/>
        <v>1</v>
      </c>
      <c r="AT118" s="112">
        <f t="shared" si="23"/>
        <v>1</v>
      </c>
    </row>
    <row r="119" spans="1:46">
      <c r="A119" s="534">
        <v>131</v>
      </c>
      <c r="B119" s="528">
        <v>117</v>
      </c>
      <c r="C119" s="528"/>
      <c r="D119" s="528">
        <v>3207</v>
      </c>
      <c r="E119" s="530" t="s">
        <v>4369</v>
      </c>
      <c r="F119" s="530" t="s">
        <v>83</v>
      </c>
      <c r="G119" s="531" t="s">
        <v>32</v>
      </c>
      <c r="H119" s="528">
        <v>1991</v>
      </c>
      <c r="I119" s="530" t="s">
        <v>4368</v>
      </c>
      <c r="J119" s="530" t="s">
        <v>5162</v>
      </c>
      <c r="K119" s="528">
        <v>23</v>
      </c>
      <c r="L119" s="528">
        <v>10</v>
      </c>
      <c r="M119" s="528">
        <v>23</v>
      </c>
      <c r="N119" s="529">
        <v>0.40986111111111106</v>
      </c>
      <c r="O119" s="528">
        <v>0</v>
      </c>
      <c r="P119" s="527"/>
      <c r="Q119" s="527">
        <v>0.4604166666666667</v>
      </c>
      <c r="R119" s="527">
        <v>0.38958333333333334</v>
      </c>
      <c r="S119" s="527">
        <v>0.68958333333333333</v>
      </c>
      <c r="T119" s="527">
        <v>0.72916666666666663</v>
      </c>
      <c r="U119" s="527">
        <v>0.58680555555555558</v>
      </c>
      <c r="V119" s="527"/>
      <c r="W119" s="527">
        <v>0.51597222222222217</v>
      </c>
      <c r="X119" s="527"/>
      <c r="Y119" s="527">
        <v>0.6430555555555556</v>
      </c>
      <c r="Z119" s="527"/>
      <c r="AA119" s="527">
        <v>0.61944444444444446</v>
      </c>
      <c r="AB119" s="527"/>
      <c r="AC119" s="527">
        <v>0.43611111111111112</v>
      </c>
      <c r="AD119" s="527"/>
      <c r="AE119" s="527">
        <v>0.55277777777777781</v>
      </c>
      <c r="AF119" s="526">
        <v>0.76388888888888884</v>
      </c>
      <c r="AG119" s="526"/>
      <c r="AI119" s="112">
        <f>VLOOKUP(AJ119,id!$A:$C,3,0)</f>
        <v>452</v>
      </c>
      <c r="AJ119" s="112" t="str">
        <f t="shared" si="24"/>
        <v>KuczyńskiAdam1991</v>
      </c>
      <c r="AK119" s="112" t="str">
        <f t="shared" si="16"/>
        <v>Kuczyński</v>
      </c>
      <c r="AL119" s="112" t="str">
        <f t="shared" si="16"/>
        <v>Adam</v>
      </c>
      <c r="AM119" s="112" t="str">
        <f t="shared" si="17"/>
        <v>Lipno Team</v>
      </c>
      <c r="AN119" s="112">
        <f t="shared" si="18"/>
        <v>1991</v>
      </c>
      <c r="AO119" s="112">
        <f t="shared" si="19"/>
        <v>4.4932321052973636</v>
      </c>
      <c r="AP119" s="112"/>
      <c r="AQ119" s="112">
        <f t="shared" si="20"/>
        <v>0.95461990285778842</v>
      </c>
      <c r="AR119" s="112">
        <f t="shared" si="21"/>
        <v>1</v>
      </c>
      <c r="AS119" s="112">
        <f t="shared" si="22"/>
        <v>1</v>
      </c>
      <c r="AT119" s="112">
        <f t="shared" si="23"/>
        <v>1</v>
      </c>
    </row>
    <row r="120" spans="1:46">
      <c r="A120" s="533">
        <v>132</v>
      </c>
      <c r="B120" s="520">
        <v>118</v>
      </c>
      <c r="C120" s="520"/>
      <c r="D120" s="520">
        <v>3115</v>
      </c>
      <c r="E120" s="522" t="s">
        <v>5167</v>
      </c>
      <c r="F120" s="522" t="s">
        <v>209</v>
      </c>
      <c r="G120" s="523" t="s">
        <v>32</v>
      </c>
      <c r="H120" s="520">
        <v>1980</v>
      </c>
      <c r="I120" s="522" t="s">
        <v>4368</v>
      </c>
      <c r="J120" s="522" t="s">
        <v>5166</v>
      </c>
      <c r="K120" s="520">
        <v>23</v>
      </c>
      <c r="L120" s="520">
        <v>10</v>
      </c>
      <c r="M120" s="520">
        <v>23</v>
      </c>
      <c r="N120" s="521">
        <v>0.40989583333333335</v>
      </c>
      <c r="O120" s="520">
        <v>0</v>
      </c>
      <c r="P120" s="519"/>
      <c r="Q120" s="519">
        <v>0.4604166666666667</v>
      </c>
      <c r="R120" s="519">
        <v>0.39027777777777778</v>
      </c>
      <c r="S120" s="519">
        <v>0.68888888888888899</v>
      </c>
      <c r="T120" s="519">
        <v>0.72916666666666663</v>
      </c>
      <c r="U120" s="519">
        <v>0.58263888888888882</v>
      </c>
      <c r="V120" s="519"/>
      <c r="W120" s="519">
        <v>0.51597222222222217</v>
      </c>
      <c r="X120" s="519"/>
      <c r="Y120" s="519">
        <v>0.64236111111111105</v>
      </c>
      <c r="Z120" s="519"/>
      <c r="AA120" s="519">
        <v>0.61944444444444446</v>
      </c>
      <c r="AB120" s="519"/>
      <c r="AC120" s="519">
        <v>0.43611111111111112</v>
      </c>
      <c r="AD120" s="519"/>
      <c r="AE120" s="519">
        <v>0.55208333333333337</v>
      </c>
      <c r="AF120" s="518">
        <v>0.76388888888888884</v>
      </c>
      <c r="AG120" s="518"/>
      <c r="AI120" s="112">
        <f>VLOOKUP(AJ120,id!$A:$C,3,0)</f>
        <v>453</v>
      </c>
      <c r="AJ120" s="112" t="str">
        <f t="shared" si="24"/>
        <v>KuczyńskiJerzy1980</v>
      </c>
      <c r="AK120" s="112" t="str">
        <f t="shared" ref="AK120:AL176" si="25">PROPER(E120)</f>
        <v>Kuczyński</v>
      </c>
      <c r="AL120" s="112" t="str">
        <f t="shared" si="25"/>
        <v>Jerzy</v>
      </c>
      <c r="AM120" s="112" t="str">
        <f t="shared" ref="AM120:AM176" si="26">J120</f>
        <v>Lipno team</v>
      </c>
      <c r="AN120" s="112">
        <f t="shared" ref="AN120:AN176" si="27">H120</f>
        <v>1980</v>
      </c>
      <c r="AO120" s="112">
        <f t="shared" si="19"/>
        <v>4.4928514841956853</v>
      </c>
      <c r="AP120" s="112"/>
      <c r="AQ120" s="112">
        <f t="shared" si="20"/>
        <v>0.99991529013130009</v>
      </c>
      <c r="AR120" s="112">
        <f t="shared" si="21"/>
        <v>1</v>
      </c>
      <c r="AS120" s="112">
        <f t="shared" si="22"/>
        <v>1</v>
      </c>
      <c r="AT120" s="112">
        <f t="shared" si="23"/>
        <v>1</v>
      </c>
    </row>
    <row r="121" spans="1:46">
      <c r="A121" s="534">
        <v>133</v>
      </c>
      <c r="B121" s="528">
        <v>119</v>
      </c>
      <c r="C121" s="528"/>
      <c r="D121" s="528">
        <v>3171</v>
      </c>
      <c r="E121" s="530" t="s">
        <v>4384</v>
      </c>
      <c r="F121" s="530" t="s">
        <v>96</v>
      </c>
      <c r="G121" s="531" t="s">
        <v>32</v>
      </c>
      <c r="H121" s="528">
        <v>1982</v>
      </c>
      <c r="I121" s="530" t="s">
        <v>3576</v>
      </c>
      <c r="J121" s="530"/>
      <c r="K121" s="528">
        <v>23</v>
      </c>
      <c r="L121" s="528">
        <v>10</v>
      </c>
      <c r="M121" s="528">
        <v>23</v>
      </c>
      <c r="N121" s="529">
        <v>0.40994212962962967</v>
      </c>
      <c r="O121" s="528">
        <v>0</v>
      </c>
      <c r="P121" s="527"/>
      <c r="Q121" s="527">
        <v>0.4597222222222222</v>
      </c>
      <c r="R121" s="527">
        <v>0.39027777777777778</v>
      </c>
      <c r="S121" s="527">
        <v>0.68819444444444444</v>
      </c>
      <c r="T121" s="527">
        <v>0.72916666666666663</v>
      </c>
      <c r="U121" s="527">
        <v>0.57500000000000007</v>
      </c>
      <c r="V121" s="527"/>
      <c r="W121" s="527">
        <v>0.51597222222222217</v>
      </c>
      <c r="X121" s="527"/>
      <c r="Y121" s="527">
        <v>0.6430555555555556</v>
      </c>
      <c r="Z121" s="527"/>
      <c r="AA121" s="527">
        <v>0.61875000000000002</v>
      </c>
      <c r="AB121" s="527"/>
      <c r="AC121" s="527">
        <v>0.43611111111111112</v>
      </c>
      <c r="AD121" s="527"/>
      <c r="AE121" s="527">
        <v>0.55208333333333337</v>
      </c>
      <c r="AF121" s="526">
        <v>0.76388888888888884</v>
      </c>
      <c r="AG121" s="526"/>
      <c r="AI121" s="112">
        <f>VLOOKUP(AJ121,id!$A:$C,3,0)</f>
        <v>454</v>
      </c>
      <c r="AJ121" s="112" t="str">
        <f t="shared" si="24"/>
        <v>KozłowskiJan1982</v>
      </c>
      <c r="AK121" s="112" t="str">
        <f t="shared" si="25"/>
        <v>Kozłowski</v>
      </c>
      <c r="AL121" s="112" t="str">
        <f t="shared" si="25"/>
        <v>Jan</v>
      </c>
      <c r="AM121" s="112">
        <f t="shared" si="26"/>
        <v>0</v>
      </c>
      <c r="AN121" s="112">
        <f t="shared" si="27"/>
        <v>1982</v>
      </c>
      <c r="AO121" s="112">
        <f t="shared" si="19"/>
        <v>4.492344089691696</v>
      </c>
      <c r="AP121" s="112"/>
      <c r="AQ121" s="112">
        <f t="shared" si="20"/>
        <v>0.99988706626386958</v>
      </c>
      <c r="AR121" s="112">
        <f t="shared" si="21"/>
        <v>1</v>
      </c>
      <c r="AS121" s="112">
        <f t="shared" si="22"/>
        <v>1</v>
      </c>
      <c r="AT121" s="112">
        <f t="shared" si="23"/>
        <v>1</v>
      </c>
    </row>
    <row r="122" spans="1:46">
      <c r="A122" s="533">
        <v>134</v>
      </c>
      <c r="B122" s="520">
        <v>120</v>
      </c>
      <c r="C122" s="520"/>
      <c r="D122" s="520">
        <v>3080</v>
      </c>
      <c r="E122" s="522" t="s">
        <v>5165</v>
      </c>
      <c r="F122" s="522" t="s">
        <v>5164</v>
      </c>
      <c r="G122" s="523" t="s">
        <v>32</v>
      </c>
      <c r="H122" s="520">
        <v>1978</v>
      </c>
      <c r="I122" s="522" t="s">
        <v>5163</v>
      </c>
      <c r="J122" s="522" t="s">
        <v>5162</v>
      </c>
      <c r="K122" s="520">
        <v>23</v>
      </c>
      <c r="L122" s="520">
        <v>10</v>
      </c>
      <c r="M122" s="520">
        <v>23</v>
      </c>
      <c r="N122" s="521">
        <v>0.41040509259259261</v>
      </c>
      <c r="O122" s="520">
        <v>0</v>
      </c>
      <c r="P122" s="519"/>
      <c r="Q122" s="519">
        <v>0.4597222222222222</v>
      </c>
      <c r="R122" s="519">
        <v>0.39027777777777778</v>
      </c>
      <c r="S122" s="519">
        <v>0.69374999999999998</v>
      </c>
      <c r="T122" s="519">
        <v>0.72916666666666663</v>
      </c>
      <c r="U122" s="519">
        <v>0.58680555555555558</v>
      </c>
      <c r="V122" s="519"/>
      <c r="W122" s="519">
        <v>0.51597222222222217</v>
      </c>
      <c r="X122" s="519"/>
      <c r="Y122" s="519">
        <v>0.64236111111111105</v>
      </c>
      <c r="Z122" s="519"/>
      <c r="AA122" s="519">
        <v>0.61875000000000002</v>
      </c>
      <c r="AB122" s="519"/>
      <c r="AC122" s="519">
        <v>0.4368055555555555</v>
      </c>
      <c r="AD122" s="519"/>
      <c r="AE122" s="519">
        <v>0.55208333333333337</v>
      </c>
      <c r="AF122" s="518">
        <v>0.76388888888888884</v>
      </c>
      <c r="AG122" s="518"/>
      <c r="AI122" s="112">
        <f>VLOOKUP(AJ122,id!$A:$C,3,0)</f>
        <v>455</v>
      </c>
      <c r="AJ122" s="112" t="str">
        <f t="shared" si="24"/>
        <v>KletkiewiczKrzysztof Jan1978</v>
      </c>
      <c r="AK122" s="112" t="str">
        <f t="shared" si="25"/>
        <v>Kletkiewicz</v>
      </c>
      <c r="AL122" s="112" t="str">
        <f t="shared" si="25"/>
        <v>Krzysztof Jan</v>
      </c>
      <c r="AM122" s="112" t="str">
        <f t="shared" si="26"/>
        <v>Lipno Team</v>
      </c>
      <c r="AN122" s="112">
        <f t="shared" si="27"/>
        <v>1978</v>
      </c>
      <c r="AO122" s="112">
        <f t="shared" si="19"/>
        <v>4.4872764407566539</v>
      </c>
      <c r="AP122" s="112"/>
      <c r="AQ122" s="112">
        <f t="shared" si="20"/>
        <v>0.99887193660283713</v>
      </c>
      <c r="AR122" s="112">
        <f t="shared" si="21"/>
        <v>1</v>
      </c>
      <c r="AS122" s="112">
        <f t="shared" si="22"/>
        <v>1</v>
      </c>
      <c r="AT122" s="112">
        <f t="shared" si="23"/>
        <v>1</v>
      </c>
    </row>
    <row r="123" spans="1:46">
      <c r="A123" s="534">
        <v>135</v>
      </c>
      <c r="B123" s="528">
        <v>121</v>
      </c>
      <c r="C123" s="528"/>
      <c r="D123" s="528">
        <v>3157</v>
      </c>
      <c r="E123" s="530" t="s">
        <v>597</v>
      </c>
      <c r="F123" s="530" t="s">
        <v>24</v>
      </c>
      <c r="G123" s="531" t="s">
        <v>32</v>
      </c>
      <c r="H123" s="528">
        <v>1983</v>
      </c>
      <c r="I123" s="530" t="s">
        <v>3550</v>
      </c>
      <c r="J123" s="530"/>
      <c r="K123" s="528">
        <v>23</v>
      </c>
      <c r="L123" s="528">
        <v>9</v>
      </c>
      <c r="M123" s="528">
        <v>23</v>
      </c>
      <c r="N123" s="529">
        <v>0.40523148148148147</v>
      </c>
      <c r="O123" s="528">
        <v>0</v>
      </c>
      <c r="P123" s="527">
        <v>0.57986111111111105</v>
      </c>
      <c r="Q123" s="527"/>
      <c r="R123" s="527"/>
      <c r="S123" s="527">
        <v>0.61875000000000002</v>
      </c>
      <c r="T123" s="527">
        <v>0.54027777777777775</v>
      </c>
      <c r="U123" s="527"/>
      <c r="V123" s="527">
        <v>0.41944444444444445</v>
      </c>
      <c r="W123" s="527"/>
      <c r="X123" s="527"/>
      <c r="Y123" s="527">
        <v>0.7090277777777777</v>
      </c>
      <c r="Z123" s="527">
        <v>0.38819444444444445</v>
      </c>
      <c r="AA123" s="527">
        <v>0.68194444444444446</v>
      </c>
      <c r="AB123" s="527">
        <v>0.46597222222222223</v>
      </c>
      <c r="AC123" s="527"/>
      <c r="AD123" s="527">
        <v>0.51250000000000007</v>
      </c>
      <c r="AE123" s="527"/>
      <c r="AF123" s="526">
        <v>0.75902777777777775</v>
      </c>
      <c r="AG123" s="526"/>
      <c r="AI123" s="112">
        <f>VLOOKUP(AJ123,id!$A:$C,3,0)</f>
        <v>456</v>
      </c>
      <c r="AJ123" s="112" t="str">
        <f t="shared" si="24"/>
        <v>PołczyńskiPrzemysław1983</v>
      </c>
      <c r="AK123" s="112" t="str">
        <f t="shared" si="25"/>
        <v>Połczyński</v>
      </c>
      <c r="AL123" s="112" t="str">
        <f t="shared" si="25"/>
        <v>Przemysław</v>
      </c>
      <c r="AM123" s="112">
        <f t="shared" si="26"/>
        <v>0</v>
      </c>
      <c r="AN123" s="112">
        <f t="shared" si="27"/>
        <v>1983</v>
      </c>
      <c r="AO123" s="112">
        <f t="shared" si="19"/>
        <v>4.3937093784278707</v>
      </c>
      <c r="AP123" s="112"/>
      <c r="AQ123" s="112">
        <f t="shared" si="20"/>
        <v>1.0127670512966984</v>
      </c>
      <c r="AR123" s="112">
        <f t="shared" si="21"/>
        <v>0.9</v>
      </c>
      <c r="AS123" s="112">
        <f t="shared" si="22"/>
        <v>1</v>
      </c>
      <c r="AT123" s="112">
        <f t="shared" si="23"/>
        <v>0.9791483623609768</v>
      </c>
    </row>
    <row r="124" spans="1:46">
      <c r="A124" s="533">
        <v>136</v>
      </c>
      <c r="B124" s="520">
        <v>122</v>
      </c>
      <c r="C124" s="520"/>
      <c r="D124" s="520">
        <v>3177</v>
      </c>
      <c r="E124" s="522" t="s">
        <v>5161</v>
      </c>
      <c r="F124" s="522" t="s">
        <v>5160</v>
      </c>
      <c r="G124" s="523" t="s">
        <v>32</v>
      </c>
      <c r="H124" s="520">
        <v>1979</v>
      </c>
      <c r="I124" s="522" t="s">
        <v>3558</v>
      </c>
      <c r="J124" s="522" t="s">
        <v>5158</v>
      </c>
      <c r="K124" s="520">
        <v>23</v>
      </c>
      <c r="L124" s="520">
        <v>9</v>
      </c>
      <c r="M124" s="520">
        <v>23</v>
      </c>
      <c r="N124" s="521">
        <v>0.40530092592592593</v>
      </c>
      <c r="O124" s="520">
        <v>0</v>
      </c>
      <c r="P124" s="519">
        <v>0.57986111111111105</v>
      </c>
      <c r="Q124" s="519"/>
      <c r="R124" s="519"/>
      <c r="S124" s="519">
        <v>0.61944444444444446</v>
      </c>
      <c r="T124" s="519">
        <v>0.54166666666666663</v>
      </c>
      <c r="U124" s="519"/>
      <c r="V124" s="519">
        <v>0.4201388888888889</v>
      </c>
      <c r="W124" s="519"/>
      <c r="X124" s="519"/>
      <c r="Y124" s="519">
        <v>0.70972222222222225</v>
      </c>
      <c r="Z124" s="519">
        <v>0.38819444444444445</v>
      </c>
      <c r="AA124" s="519">
        <v>0.68263888888888891</v>
      </c>
      <c r="AB124" s="519">
        <v>0.46597222222222223</v>
      </c>
      <c r="AC124" s="519"/>
      <c r="AD124" s="519">
        <v>0.51250000000000007</v>
      </c>
      <c r="AE124" s="519"/>
      <c r="AF124" s="518">
        <v>0.75902777777777775</v>
      </c>
      <c r="AG124" s="518"/>
      <c r="AI124" s="112">
        <f>VLOOKUP(AJ124,id!$A:$C,3,0)</f>
        <v>457</v>
      </c>
      <c r="AJ124" s="112" t="str">
        <f t="shared" si="24"/>
        <v>OwsikDamian Wiesław1979</v>
      </c>
      <c r="AK124" s="112" t="str">
        <f t="shared" si="25"/>
        <v>Owsik</v>
      </c>
      <c r="AL124" s="112" t="str">
        <f t="shared" si="25"/>
        <v>Damian Wiesław</v>
      </c>
      <c r="AM124" s="112" t="str">
        <f t="shared" si="26"/>
        <v>zZiajani Team</v>
      </c>
      <c r="AN124" s="112">
        <f t="shared" si="27"/>
        <v>1979</v>
      </c>
      <c r="AO124" s="112">
        <f t="shared" si="19"/>
        <v>4.392956558270507</v>
      </c>
      <c r="AP124" s="112"/>
      <c r="AQ124" s="112">
        <f t="shared" si="20"/>
        <v>0.99982865954651889</v>
      </c>
      <c r="AR124" s="112">
        <f t="shared" si="21"/>
        <v>1</v>
      </c>
      <c r="AS124" s="112">
        <f t="shared" si="22"/>
        <v>1</v>
      </c>
      <c r="AT124" s="112">
        <f t="shared" si="23"/>
        <v>1</v>
      </c>
    </row>
    <row r="125" spans="1:46">
      <c r="A125" s="534">
        <v>137</v>
      </c>
      <c r="B125" s="528">
        <v>123</v>
      </c>
      <c r="C125" s="528"/>
      <c r="D125" s="528">
        <v>3191</v>
      </c>
      <c r="E125" s="530" t="s">
        <v>5159</v>
      </c>
      <c r="F125" s="530" t="s">
        <v>16</v>
      </c>
      <c r="G125" s="531" t="s">
        <v>32</v>
      </c>
      <c r="H125" s="528">
        <v>1970</v>
      </c>
      <c r="I125" s="530" t="s">
        <v>4247</v>
      </c>
      <c r="J125" s="530" t="s">
        <v>5158</v>
      </c>
      <c r="K125" s="528">
        <v>23</v>
      </c>
      <c r="L125" s="528">
        <v>9</v>
      </c>
      <c r="M125" s="528">
        <v>23</v>
      </c>
      <c r="N125" s="529">
        <v>0.40553240740740742</v>
      </c>
      <c r="O125" s="528">
        <v>0</v>
      </c>
      <c r="P125" s="527">
        <v>0.57986111111111105</v>
      </c>
      <c r="Q125" s="527"/>
      <c r="R125" s="527"/>
      <c r="S125" s="527">
        <v>0.61944444444444446</v>
      </c>
      <c r="T125" s="527">
        <v>0.54027777777777775</v>
      </c>
      <c r="U125" s="527"/>
      <c r="V125" s="527">
        <v>0.41944444444444445</v>
      </c>
      <c r="W125" s="527"/>
      <c r="X125" s="527"/>
      <c r="Y125" s="527">
        <v>0.70972222222222225</v>
      </c>
      <c r="Z125" s="527">
        <v>0.38819444444444445</v>
      </c>
      <c r="AA125" s="527">
        <v>0.68194444444444446</v>
      </c>
      <c r="AB125" s="527">
        <v>0.46597222222222223</v>
      </c>
      <c r="AC125" s="527"/>
      <c r="AD125" s="527">
        <v>0.5131944444444444</v>
      </c>
      <c r="AE125" s="527"/>
      <c r="AF125" s="526">
        <v>0.75902777777777775</v>
      </c>
      <c r="AG125" s="526"/>
      <c r="AI125" s="112">
        <f>VLOOKUP(AJ125,id!$A:$C,3,0)</f>
        <v>458</v>
      </c>
      <c r="AJ125" s="112" t="str">
        <f t="shared" si="24"/>
        <v>PulikowskiPaweł1970</v>
      </c>
      <c r="AK125" s="112" t="str">
        <f t="shared" si="25"/>
        <v>Pulikowski</v>
      </c>
      <c r="AL125" s="112" t="str">
        <f t="shared" si="25"/>
        <v>Paweł</v>
      </c>
      <c r="AM125" s="112" t="str">
        <f t="shared" si="26"/>
        <v>zZiajani Team</v>
      </c>
      <c r="AN125" s="112">
        <f t="shared" si="27"/>
        <v>1970</v>
      </c>
      <c r="AO125" s="112">
        <f t="shared" si="19"/>
        <v>4.390449019850351</v>
      </c>
      <c r="AP125" s="112"/>
      <c r="AQ125" s="112">
        <f t="shared" si="20"/>
        <v>0.99942919116387918</v>
      </c>
      <c r="AR125" s="112">
        <f t="shared" si="21"/>
        <v>1</v>
      </c>
      <c r="AS125" s="112">
        <f t="shared" si="22"/>
        <v>1</v>
      </c>
      <c r="AT125" s="112">
        <f t="shared" si="23"/>
        <v>1</v>
      </c>
    </row>
    <row r="126" spans="1:46">
      <c r="A126" s="533">
        <v>138</v>
      </c>
      <c r="B126" s="520">
        <v>124</v>
      </c>
      <c r="C126" s="520"/>
      <c r="D126" s="520">
        <v>3173</v>
      </c>
      <c r="E126" s="522" t="s">
        <v>527</v>
      </c>
      <c r="F126" s="522" t="s">
        <v>526</v>
      </c>
      <c r="G126" s="523" t="s">
        <v>32</v>
      </c>
      <c r="H126" s="520">
        <v>1954</v>
      </c>
      <c r="I126" s="522" t="s">
        <v>4857</v>
      </c>
      <c r="J126" s="522" t="s">
        <v>520</v>
      </c>
      <c r="K126" s="520">
        <v>23</v>
      </c>
      <c r="L126" s="520">
        <v>8</v>
      </c>
      <c r="M126" s="520">
        <v>23</v>
      </c>
      <c r="N126" s="521">
        <v>0.41256944444444449</v>
      </c>
      <c r="O126" s="520">
        <v>0</v>
      </c>
      <c r="P126" s="519"/>
      <c r="Q126" s="519"/>
      <c r="R126" s="519"/>
      <c r="S126" s="519">
        <v>0.68888888888888899</v>
      </c>
      <c r="T126" s="519">
        <v>0.63958333333333328</v>
      </c>
      <c r="U126" s="519"/>
      <c r="V126" s="519">
        <v>0.45902777777777781</v>
      </c>
      <c r="W126" s="519"/>
      <c r="X126" s="519">
        <v>0.60486111111111118</v>
      </c>
      <c r="Y126" s="519"/>
      <c r="Z126" s="519">
        <v>0.375</v>
      </c>
      <c r="AA126" s="519"/>
      <c r="AB126" s="519">
        <v>0.57916666666666672</v>
      </c>
      <c r="AC126" s="519">
        <v>0.73958333333333337</v>
      </c>
      <c r="AD126" s="519">
        <v>0.55347222222222225</v>
      </c>
      <c r="AE126" s="519"/>
      <c r="AF126" s="518">
        <v>0.76666666666666661</v>
      </c>
      <c r="AG126" s="518"/>
      <c r="AI126" s="112">
        <f>VLOOKUP(AJ126,id!$A:$C,3,0)</f>
        <v>459</v>
      </c>
      <c r="AJ126" s="112" t="str">
        <f t="shared" si="24"/>
        <v>NadolnyLech1954</v>
      </c>
      <c r="AK126" s="112" t="str">
        <f t="shared" si="25"/>
        <v>Nadolny</v>
      </c>
      <c r="AL126" s="112" t="str">
        <f t="shared" si="25"/>
        <v>Lech</v>
      </c>
      <c r="AM126" s="112" t="str">
        <f t="shared" si="26"/>
        <v>ROWEREK</v>
      </c>
      <c r="AN126" s="112">
        <f t="shared" si="27"/>
        <v>1954</v>
      </c>
      <c r="AO126" s="112">
        <f t="shared" si="19"/>
        <v>4.2882335882278158</v>
      </c>
      <c r="AP126" s="112"/>
      <c r="AQ126" s="112">
        <f t="shared" si="20"/>
        <v>0.9829433877573921</v>
      </c>
      <c r="AR126" s="112">
        <f t="shared" si="21"/>
        <v>0.88888888888888884</v>
      </c>
      <c r="AS126" s="112">
        <f t="shared" si="22"/>
        <v>1</v>
      </c>
      <c r="AT126" s="112">
        <f t="shared" si="23"/>
        <v>0.97671868386117389</v>
      </c>
    </row>
    <row r="127" spans="1:46">
      <c r="A127" s="534">
        <v>139</v>
      </c>
      <c r="B127" s="528">
        <v>125</v>
      </c>
      <c r="C127" s="528"/>
      <c r="D127" s="528">
        <v>3194</v>
      </c>
      <c r="E127" s="530" t="s">
        <v>5157</v>
      </c>
      <c r="F127" s="530" t="s">
        <v>46</v>
      </c>
      <c r="G127" s="531" t="s">
        <v>32</v>
      </c>
      <c r="H127" s="528">
        <v>1985</v>
      </c>
      <c r="I127" s="530" t="s">
        <v>253</v>
      </c>
      <c r="J127" s="530" t="s">
        <v>5156</v>
      </c>
      <c r="K127" s="528">
        <v>23</v>
      </c>
      <c r="L127" s="528">
        <v>7</v>
      </c>
      <c r="M127" s="528">
        <v>23</v>
      </c>
      <c r="N127" s="529">
        <v>0.40548611111111116</v>
      </c>
      <c r="O127" s="528">
        <v>0</v>
      </c>
      <c r="P127" s="527"/>
      <c r="Q127" s="527"/>
      <c r="R127" s="527"/>
      <c r="S127" s="527"/>
      <c r="T127" s="527"/>
      <c r="U127" s="527"/>
      <c r="V127" s="527">
        <v>0.45833333333333331</v>
      </c>
      <c r="W127" s="527"/>
      <c r="X127" s="527">
        <v>0.59236111111111112</v>
      </c>
      <c r="Y127" s="527">
        <v>0.70347222222222217</v>
      </c>
      <c r="Z127" s="527">
        <v>0.3743055555555555</v>
      </c>
      <c r="AA127" s="527"/>
      <c r="AB127" s="527">
        <v>0.56666666666666665</v>
      </c>
      <c r="AC127" s="527">
        <v>0.65833333333333333</v>
      </c>
      <c r="AD127" s="527">
        <v>0.52361111111111114</v>
      </c>
      <c r="AE127" s="527"/>
      <c r="AF127" s="526">
        <v>0.75902777777777775</v>
      </c>
      <c r="AG127" s="526"/>
      <c r="AI127" s="112">
        <f>VLOOKUP(AJ127,id!$A:$C,3,0)</f>
        <v>460</v>
      </c>
      <c r="AJ127" s="112" t="str">
        <f t="shared" si="24"/>
        <v>ChrześciańskiBartosz1985</v>
      </c>
      <c r="AK127" s="112" t="str">
        <f t="shared" si="25"/>
        <v>Chrześciański</v>
      </c>
      <c r="AL127" s="112" t="str">
        <f t="shared" si="25"/>
        <v>Bartosz</v>
      </c>
      <c r="AM127" s="112" t="str">
        <f t="shared" si="26"/>
        <v>Cycliści</v>
      </c>
      <c r="AN127" s="112">
        <f t="shared" si="27"/>
        <v>1985</v>
      </c>
      <c r="AO127" s="112">
        <f t="shared" si="19"/>
        <v>4.1752265429972786</v>
      </c>
      <c r="AP127" s="112"/>
      <c r="AQ127" s="112">
        <f t="shared" si="20"/>
        <v>1.0174687446480561</v>
      </c>
      <c r="AR127" s="112">
        <f t="shared" si="21"/>
        <v>0.875</v>
      </c>
      <c r="AS127" s="112">
        <f t="shared" si="22"/>
        <v>1</v>
      </c>
      <c r="AT127" s="112">
        <f t="shared" si="23"/>
        <v>0.97364718061516808</v>
      </c>
    </row>
    <row r="128" spans="1:46">
      <c r="A128" s="533">
        <v>140</v>
      </c>
      <c r="B128" s="520">
        <v>126</v>
      </c>
      <c r="C128" s="520"/>
      <c r="D128" s="520">
        <v>3195</v>
      </c>
      <c r="E128" s="522" t="s">
        <v>5155</v>
      </c>
      <c r="F128" s="522" t="s">
        <v>141</v>
      </c>
      <c r="G128" s="523" t="s">
        <v>32</v>
      </c>
      <c r="H128" s="520">
        <v>1982</v>
      </c>
      <c r="I128" s="522" t="s">
        <v>5154</v>
      </c>
      <c r="J128" s="522"/>
      <c r="K128" s="520">
        <v>23</v>
      </c>
      <c r="L128" s="520">
        <v>7</v>
      </c>
      <c r="M128" s="520">
        <v>23</v>
      </c>
      <c r="N128" s="521">
        <v>0.4057175925925926</v>
      </c>
      <c r="O128" s="520">
        <v>0</v>
      </c>
      <c r="P128" s="519"/>
      <c r="Q128" s="519"/>
      <c r="R128" s="519"/>
      <c r="S128" s="519"/>
      <c r="T128" s="519"/>
      <c r="U128" s="519"/>
      <c r="V128" s="519">
        <v>0.45902777777777781</v>
      </c>
      <c r="W128" s="519"/>
      <c r="X128" s="519">
        <v>0.59236111111111112</v>
      </c>
      <c r="Y128" s="519">
        <v>0.70347222222222217</v>
      </c>
      <c r="Z128" s="519">
        <v>0.3743055555555555</v>
      </c>
      <c r="AA128" s="519"/>
      <c r="AB128" s="519">
        <v>0.56527777777777777</v>
      </c>
      <c r="AC128" s="519">
        <v>0.65833333333333333</v>
      </c>
      <c r="AD128" s="519">
        <v>0.52361111111111114</v>
      </c>
      <c r="AE128" s="519"/>
      <c r="AF128" s="518">
        <v>0.7597222222222223</v>
      </c>
      <c r="AG128" s="518"/>
      <c r="AI128" s="112">
        <f>VLOOKUP(AJ128,id!$A:$C,3,0)</f>
        <v>461</v>
      </c>
      <c r="AJ128" s="112" t="str">
        <f t="shared" si="24"/>
        <v>KrankiewiczJakub1982</v>
      </c>
      <c r="AK128" s="112" t="str">
        <f t="shared" si="25"/>
        <v>Krankiewicz</v>
      </c>
      <c r="AL128" s="112" t="str">
        <f t="shared" si="25"/>
        <v>Jakub</v>
      </c>
      <c r="AM128" s="112">
        <f t="shared" si="26"/>
        <v>0</v>
      </c>
      <c r="AN128" s="112">
        <f t="shared" si="27"/>
        <v>1982</v>
      </c>
      <c r="AO128" s="112">
        <f t="shared" si="19"/>
        <v>4.1728443746039448</v>
      </c>
      <c r="AP128" s="112"/>
      <c r="AQ128" s="112">
        <f t="shared" si="20"/>
        <v>0.99942945170308672</v>
      </c>
      <c r="AR128" s="112">
        <f t="shared" si="21"/>
        <v>1</v>
      </c>
      <c r="AS128" s="112">
        <f t="shared" si="22"/>
        <v>1</v>
      </c>
      <c r="AT128" s="112">
        <f t="shared" si="23"/>
        <v>1</v>
      </c>
    </row>
    <row r="129" spans="1:46">
      <c r="A129" s="534">
        <v>141</v>
      </c>
      <c r="B129" s="528">
        <v>127</v>
      </c>
      <c r="C129" s="528"/>
      <c r="D129" s="528">
        <v>3035</v>
      </c>
      <c r="E129" s="530" t="s">
        <v>1131</v>
      </c>
      <c r="F129" s="530" t="s">
        <v>151</v>
      </c>
      <c r="G129" s="531" t="s">
        <v>32</v>
      </c>
      <c r="H129" s="528">
        <v>1959</v>
      </c>
      <c r="I129" s="530" t="s">
        <v>3694</v>
      </c>
      <c r="J129" s="530"/>
      <c r="K129" s="528">
        <v>22</v>
      </c>
      <c r="L129" s="528">
        <v>10</v>
      </c>
      <c r="M129" s="528">
        <v>22</v>
      </c>
      <c r="N129" s="529">
        <v>0.34944444444444445</v>
      </c>
      <c r="O129" s="528">
        <v>0</v>
      </c>
      <c r="P129" s="527">
        <v>0.6430555555555556</v>
      </c>
      <c r="Q129" s="527">
        <v>0.42430555555555555</v>
      </c>
      <c r="R129" s="527">
        <v>0.37777777777777777</v>
      </c>
      <c r="S129" s="527">
        <v>0.61875000000000002</v>
      </c>
      <c r="T129" s="527"/>
      <c r="U129" s="527">
        <v>0.51597222222222217</v>
      </c>
      <c r="V129" s="527"/>
      <c r="W129" s="527">
        <v>0.45833333333333331</v>
      </c>
      <c r="X129" s="527"/>
      <c r="Y129" s="527">
        <v>0.59861111111111109</v>
      </c>
      <c r="Z129" s="527"/>
      <c r="AA129" s="527">
        <v>0.57152777777777775</v>
      </c>
      <c r="AB129" s="527"/>
      <c r="AC129" s="527">
        <v>0.4055555555555555</v>
      </c>
      <c r="AD129" s="527"/>
      <c r="AE129" s="527">
        <v>0.49374999999999997</v>
      </c>
      <c r="AF129" s="526">
        <v>0.70347222222222217</v>
      </c>
      <c r="AG129" s="526"/>
      <c r="AI129" s="112">
        <f>VLOOKUP(AJ129,id!$A:$C,3,0)</f>
        <v>462</v>
      </c>
      <c r="AJ129" s="112" t="str">
        <f t="shared" si="24"/>
        <v>SudolskiWojciech1959</v>
      </c>
      <c r="AK129" s="112" t="str">
        <f t="shared" si="25"/>
        <v>Sudolski</v>
      </c>
      <c r="AL129" s="112" t="str">
        <f t="shared" si="25"/>
        <v>Wojciech</v>
      </c>
      <c r="AM129" s="112">
        <f t="shared" si="26"/>
        <v>0</v>
      </c>
      <c r="AN129" s="112">
        <f t="shared" si="27"/>
        <v>1959</v>
      </c>
      <c r="AO129" s="112">
        <f t="shared" si="19"/>
        <v>3.9914163583168167</v>
      </c>
      <c r="AP129" s="112"/>
      <c r="AQ129" s="112">
        <f t="shared" si="20"/>
        <v>1.1610360360360361</v>
      </c>
      <c r="AR129" s="112">
        <f t="shared" si="21"/>
        <v>1.4285714285714286</v>
      </c>
      <c r="AS129" s="112">
        <f t="shared" si="22"/>
        <v>0.95652173913043481</v>
      </c>
      <c r="AT129" s="112">
        <f t="shared" si="23"/>
        <v>1.0739409237857793</v>
      </c>
    </row>
    <row r="130" spans="1:46">
      <c r="A130" s="533">
        <v>142</v>
      </c>
      <c r="B130" s="520">
        <v>128</v>
      </c>
      <c r="C130" s="520"/>
      <c r="D130" s="520">
        <v>3034</v>
      </c>
      <c r="E130" s="522" t="s">
        <v>1133</v>
      </c>
      <c r="F130" s="522" t="s">
        <v>282</v>
      </c>
      <c r="G130" s="523" t="s">
        <v>32</v>
      </c>
      <c r="H130" s="520">
        <v>2019</v>
      </c>
      <c r="I130" s="522" t="s">
        <v>4446</v>
      </c>
      <c r="J130" s="522"/>
      <c r="K130" s="520">
        <v>22</v>
      </c>
      <c r="L130" s="520">
        <v>10</v>
      </c>
      <c r="M130" s="520">
        <v>22</v>
      </c>
      <c r="N130" s="521">
        <v>0.34947916666666662</v>
      </c>
      <c r="O130" s="520">
        <v>0</v>
      </c>
      <c r="P130" s="519">
        <v>0.6430555555555556</v>
      </c>
      <c r="Q130" s="519">
        <v>0.42499999999999999</v>
      </c>
      <c r="R130" s="519">
        <v>0.37777777777777777</v>
      </c>
      <c r="S130" s="519">
        <v>0.61805555555555558</v>
      </c>
      <c r="T130" s="519"/>
      <c r="U130" s="519">
        <v>0.51597222222222217</v>
      </c>
      <c r="V130" s="519"/>
      <c r="W130" s="519">
        <v>0.45833333333333331</v>
      </c>
      <c r="X130" s="519"/>
      <c r="Y130" s="519">
        <v>0.59861111111111109</v>
      </c>
      <c r="Z130" s="519"/>
      <c r="AA130" s="519">
        <v>0.57152777777777775</v>
      </c>
      <c r="AB130" s="519"/>
      <c r="AC130" s="519">
        <v>0.4055555555555555</v>
      </c>
      <c r="AD130" s="519"/>
      <c r="AE130" s="519">
        <v>0.49374999999999997</v>
      </c>
      <c r="AF130" s="518">
        <v>0.70347222222222217</v>
      </c>
      <c r="AG130" s="518"/>
      <c r="AI130" s="112">
        <f>VLOOKUP(AJ130,id!$A:$C,3,0)</f>
        <v>463</v>
      </c>
      <c r="AJ130" s="112" t="str">
        <f t="shared" si="24"/>
        <v>SpruttaDamian2019</v>
      </c>
      <c r="AK130" s="112" t="str">
        <f t="shared" si="25"/>
        <v>Sprutta</v>
      </c>
      <c r="AL130" s="112" t="str">
        <f t="shared" si="25"/>
        <v>Damian</v>
      </c>
      <c r="AM130" s="112">
        <f t="shared" si="26"/>
        <v>0</v>
      </c>
      <c r="AN130" s="112">
        <f t="shared" si="27"/>
        <v>2019</v>
      </c>
      <c r="AO130" s="112">
        <f t="shared" si="19"/>
        <v>3.9910197943467911</v>
      </c>
      <c r="AP130" s="112"/>
      <c r="AQ130" s="112">
        <f t="shared" si="20"/>
        <v>0.99990064580228533</v>
      </c>
      <c r="AR130" s="112">
        <f t="shared" si="21"/>
        <v>1</v>
      </c>
      <c r="AS130" s="112">
        <f t="shared" si="22"/>
        <v>1</v>
      </c>
      <c r="AT130" s="112">
        <f t="shared" si="23"/>
        <v>1</v>
      </c>
    </row>
    <row r="131" spans="1:46">
      <c r="A131" s="534">
        <v>143</v>
      </c>
      <c r="B131" s="528">
        <v>129</v>
      </c>
      <c r="C131" s="528"/>
      <c r="D131" s="528">
        <v>3154</v>
      </c>
      <c r="E131" s="530" t="s">
        <v>709</v>
      </c>
      <c r="F131" s="530" t="s">
        <v>193</v>
      </c>
      <c r="G131" s="531" t="s">
        <v>32</v>
      </c>
      <c r="H131" s="528">
        <v>1985</v>
      </c>
      <c r="I131" s="530" t="s">
        <v>4444</v>
      </c>
      <c r="J131" s="530" t="s">
        <v>4443</v>
      </c>
      <c r="K131" s="528">
        <v>22</v>
      </c>
      <c r="L131" s="528">
        <v>10</v>
      </c>
      <c r="M131" s="528">
        <v>22</v>
      </c>
      <c r="N131" s="529">
        <v>0.34975694444444444</v>
      </c>
      <c r="O131" s="528">
        <v>0</v>
      </c>
      <c r="P131" s="527">
        <v>0.64374999999999993</v>
      </c>
      <c r="Q131" s="527">
        <v>0.42430555555555555</v>
      </c>
      <c r="R131" s="527">
        <v>0.37777777777777777</v>
      </c>
      <c r="S131" s="527">
        <v>0.61805555555555558</v>
      </c>
      <c r="T131" s="527"/>
      <c r="U131" s="527">
        <v>0.51597222222222217</v>
      </c>
      <c r="V131" s="527"/>
      <c r="W131" s="527">
        <v>0.45833333333333331</v>
      </c>
      <c r="X131" s="527"/>
      <c r="Y131" s="527">
        <v>0.59791666666666665</v>
      </c>
      <c r="Z131" s="527"/>
      <c r="AA131" s="527">
        <v>0.57152777777777775</v>
      </c>
      <c r="AB131" s="527"/>
      <c r="AC131" s="527">
        <v>0.4055555555555555</v>
      </c>
      <c r="AD131" s="527"/>
      <c r="AE131" s="527">
        <v>0.49374999999999997</v>
      </c>
      <c r="AF131" s="526">
        <v>0.70347222222222217</v>
      </c>
      <c r="AG131" s="526"/>
      <c r="AI131" s="112">
        <f>VLOOKUP(AJ131,id!$A:$C,3,0)</f>
        <v>464</v>
      </c>
      <c r="AJ131" s="112" t="str">
        <f t="shared" si="24"/>
        <v>PukaKamil1985</v>
      </c>
      <c r="AK131" s="112" t="str">
        <f t="shared" si="25"/>
        <v>Puka</v>
      </c>
      <c r="AL131" s="112" t="str">
        <f t="shared" si="25"/>
        <v>Kamil</v>
      </c>
      <c r="AM131" s="112" t="str">
        <f t="shared" si="26"/>
        <v>KaroLTaam-Narty@Rower</v>
      </c>
      <c r="AN131" s="112">
        <f t="shared" si="27"/>
        <v>1985</v>
      </c>
      <c r="AO131" s="112">
        <f t="shared" si="19"/>
        <v>3.9878501171548146</v>
      </c>
      <c r="AP131" s="112"/>
      <c r="AQ131" s="112">
        <f t="shared" si="20"/>
        <v>0.99920579767695805</v>
      </c>
      <c r="AR131" s="112">
        <f t="shared" si="21"/>
        <v>1</v>
      </c>
      <c r="AS131" s="112">
        <f t="shared" si="22"/>
        <v>1</v>
      </c>
      <c r="AT131" s="112">
        <f t="shared" si="23"/>
        <v>1</v>
      </c>
    </row>
    <row r="132" spans="1:46">
      <c r="A132" s="533">
        <v>144</v>
      </c>
      <c r="B132" s="520">
        <v>130</v>
      </c>
      <c r="C132" s="520"/>
      <c r="D132" s="520">
        <v>3210</v>
      </c>
      <c r="E132" s="522" t="s">
        <v>967</v>
      </c>
      <c r="F132" s="522" t="s">
        <v>70</v>
      </c>
      <c r="G132" s="523" t="s">
        <v>32</v>
      </c>
      <c r="H132" s="520">
        <v>1988</v>
      </c>
      <c r="I132" s="522" t="s">
        <v>1125</v>
      </c>
      <c r="J132" s="522" t="s">
        <v>5150</v>
      </c>
      <c r="K132" s="520">
        <v>22</v>
      </c>
      <c r="L132" s="520">
        <v>10</v>
      </c>
      <c r="M132" s="520">
        <v>22</v>
      </c>
      <c r="N132" s="521">
        <v>0.38928240740740744</v>
      </c>
      <c r="O132" s="520">
        <v>0</v>
      </c>
      <c r="P132" s="519">
        <v>0.58263888888888882</v>
      </c>
      <c r="Q132" s="519">
        <v>0.69791666666666663</v>
      </c>
      <c r="R132" s="519">
        <v>0.72916666666666663</v>
      </c>
      <c r="S132" s="519">
        <v>0.61944444444444446</v>
      </c>
      <c r="T132" s="519">
        <v>0.54027777777777775</v>
      </c>
      <c r="U132" s="519"/>
      <c r="V132" s="519">
        <v>0.41944444444444445</v>
      </c>
      <c r="W132" s="519"/>
      <c r="X132" s="519"/>
      <c r="Y132" s="519">
        <v>0.66180555555555554</v>
      </c>
      <c r="Z132" s="519">
        <v>0.38611111111111113</v>
      </c>
      <c r="AA132" s="519"/>
      <c r="AB132" s="519">
        <v>0.46319444444444446</v>
      </c>
      <c r="AC132" s="519"/>
      <c r="AD132" s="519">
        <v>0.5083333333333333</v>
      </c>
      <c r="AE132" s="519"/>
      <c r="AF132" s="518">
        <v>0.74305555555555547</v>
      </c>
      <c r="AG132" s="518"/>
      <c r="AI132" s="112">
        <f>VLOOKUP(AJ132,id!$A:$C,3,0)</f>
        <v>465</v>
      </c>
      <c r="AJ132" s="112" t="str">
        <f t="shared" si="24"/>
        <v>JaśkiewiczMaciej1988</v>
      </c>
      <c r="AK132" s="112" t="str">
        <f t="shared" si="25"/>
        <v>Jaśkiewicz</v>
      </c>
      <c r="AL132" s="112" t="str">
        <f t="shared" si="25"/>
        <v>Maciej</v>
      </c>
      <c r="AM132" s="112" t="str">
        <f t="shared" si="26"/>
        <v>DPF Paterek TEAM</v>
      </c>
      <c r="AN132" s="112">
        <f t="shared" si="27"/>
        <v>1988</v>
      </c>
      <c r="AO132" s="112">
        <f t="shared" si="19"/>
        <v>3.5829470978861071</v>
      </c>
      <c r="AP132" s="112"/>
      <c r="AQ132" s="112">
        <f t="shared" si="20"/>
        <v>0.89846583813997727</v>
      </c>
      <c r="AR132" s="112">
        <f t="shared" si="21"/>
        <v>1</v>
      </c>
      <c r="AS132" s="112">
        <f t="shared" si="22"/>
        <v>1</v>
      </c>
      <c r="AT132" s="112">
        <f t="shared" si="23"/>
        <v>1</v>
      </c>
    </row>
    <row r="133" spans="1:46">
      <c r="A133" s="534">
        <v>145</v>
      </c>
      <c r="B133" s="528">
        <v>131</v>
      </c>
      <c r="C133" s="528"/>
      <c r="D133" s="528">
        <v>3209</v>
      </c>
      <c r="E133" s="530" t="s">
        <v>5153</v>
      </c>
      <c r="F133" s="530" t="s">
        <v>5152</v>
      </c>
      <c r="G133" s="531" t="s">
        <v>32</v>
      </c>
      <c r="H133" s="528">
        <v>1994</v>
      </c>
      <c r="I133" s="530" t="s">
        <v>5151</v>
      </c>
      <c r="J133" s="530" t="s">
        <v>5150</v>
      </c>
      <c r="K133" s="528">
        <v>22</v>
      </c>
      <c r="L133" s="528">
        <v>10</v>
      </c>
      <c r="M133" s="528">
        <v>22</v>
      </c>
      <c r="N133" s="529">
        <v>0.38935185185185189</v>
      </c>
      <c r="O133" s="528">
        <v>0</v>
      </c>
      <c r="P133" s="527">
        <v>0.58263888888888882</v>
      </c>
      <c r="Q133" s="527">
        <v>0.70694444444444438</v>
      </c>
      <c r="R133" s="527">
        <v>0.7284722222222223</v>
      </c>
      <c r="S133" s="527">
        <v>0.61944444444444446</v>
      </c>
      <c r="T133" s="527">
        <v>0.54097222222222219</v>
      </c>
      <c r="U133" s="527"/>
      <c r="V133" s="527">
        <v>0.41944444444444445</v>
      </c>
      <c r="W133" s="527"/>
      <c r="X133" s="527"/>
      <c r="Y133" s="527">
        <v>0.66180555555555554</v>
      </c>
      <c r="Z133" s="527">
        <v>0.38680555555555557</v>
      </c>
      <c r="AA133" s="527"/>
      <c r="AB133" s="527">
        <v>0.46319444444444446</v>
      </c>
      <c r="AC133" s="527"/>
      <c r="AD133" s="527">
        <v>0.50902777777777775</v>
      </c>
      <c r="AE133" s="527"/>
      <c r="AF133" s="526">
        <v>0.74305555555555547</v>
      </c>
      <c r="AG133" s="526"/>
      <c r="AI133" s="112">
        <f>VLOOKUP(AJ133,id!$A:$C,3,0)</f>
        <v>466</v>
      </c>
      <c r="AJ133" s="112" t="str">
        <f t="shared" si="24"/>
        <v>StaśkiewiczOlaf1994</v>
      </c>
      <c r="AK133" s="112" t="str">
        <f t="shared" si="25"/>
        <v>Staśkiewicz</v>
      </c>
      <c r="AL133" s="112" t="str">
        <f t="shared" si="25"/>
        <v>Olaf</v>
      </c>
      <c r="AM133" s="112" t="str">
        <f t="shared" si="26"/>
        <v>DPF Paterek TEAM</v>
      </c>
      <c r="AN133" s="112">
        <f t="shared" si="27"/>
        <v>1994</v>
      </c>
      <c r="AO133" s="112">
        <f t="shared" si="19"/>
        <v>3.5823080466795876</v>
      </c>
      <c r="AP133" s="112"/>
      <c r="AQ133" s="112">
        <f t="shared" si="20"/>
        <v>0.99982164090368608</v>
      </c>
      <c r="AR133" s="112">
        <f t="shared" si="21"/>
        <v>1</v>
      </c>
      <c r="AS133" s="112">
        <f t="shared" si="22"/>
        <v>1</v>
      </c>
      <c r="AT133" s="112">
        <f t="shared" si="23"/>
        <v>1</v>
      </c>
    </row>
    <row r="134" spans="1:46">
      <c r="A134" s="533">
        <v>146</v>
      </c>
      <c r="B134" s="520">
        <v>132</v>
      </c>
      <c r="C134" s="520"/>
      <c r="D134" s="520">
        <v>3082</v>
      </c>
      <c r="E134" s="522" t="s">
        <v>617</v>
      </c>
      <c r="F134" s="522" t="s">
        <v>48</v>
      </c>
      <c r="G134" s="523" t="s">
        <v>32</v>
      </c>
      <c r="H134" s="520">
        <v>1978</v>
      </c>
      <c r="I134" s="522" t="s">
        <v>3462</v>
      </c>
      <c r="J134" s="522" t="s">
        <v>4312</v>
      </c>
      <c r="K134" s="520">
        <v>22</v>
      </c>
      <c r="L134" s="520">
        <v>10</v>
      </c>
      <c r="M134" s="520">
        <v>22</v>
      </c>
      <c r="N134" s="521">
        <v>0.39150462962962962</v>
      </c>
      <c r="O134" s="520">
        <v>0</v>
      </c>
      <c r="P134" s="519">
        <v>0.60277777777777775</v>
      </c>
      <c r="Q134" s="519">
        <v>0.70277777777777783</v>
      </c>
      <c r="R134" s="519">
        <v>0.73055555555555562</v>
      </c>
      <c r="S134" s="519">
        <v>0.63750000000000007</v>
      </c>
      <c r="T134" s="519">
        <v>0.56458333333333333</v>
      </c>
      <c r="U134" s="519"/>
      <c r="V134" s="519">
        <v>0.4145833333333333</v>
      </c>
      <c r="W134" s="519"/>
      <c r="X134" s="519"/>
      <c r="Y134" s="519">
        <v>0.66805555555555562</v>
      </c>
      <c r="Z134" s="519">
        <v>0.37986111111111115</v>
      </c>
      <c r="AA134" s="519"/>
      <c r="AB134" s="519">
        <v>0.4909722222222222</v>
      </c>
      <c r="AC134" s="519"/>
      <c r="AD134" s="519">
        <v>0.54166666666666663</v>
      </c>
      <c r="AE134" s="519"/>
      <c r="AF134" s="518">
        <v>0.74513888888888891</v>
      </c>
      <c r="AG134" s="518"/>
      <c r="AI134" s="112">
        <f>VLOOKUP(AJ134,id!$A:$C,3,0)</f>
        <v>100</v>
      </c>
      <c r="AJ134" s="112" t="str">
        <f t="shared" si="24"/>
        <v>SitekTomasz1978</v>
      </c>
      <c r="AK134" s="112" t="str">
        <f t="shared" si="25"/>
        <v>Sitek</v>
      </c>
      <c r="AL134" s="112" t="str">
        <f t="shared" si="25"/>
        <v>Tomasz</v>
      </c>
      <c r="AM134" s="112" t="str">
        <f t="shared" si="26"/>
        <v>Archeo</v>
      </c>
      <c r="AN134" s="112">
        <f t="shared" si="27"/>
        <v>1978</v>
      </c>
      <c r="AO134" s="112">
        <f t="shared" si="19"/>
        <v>3.5626099062940146</v>
      </c>
      <c r="AP134" s="112"/>
      <c r="AQ134" s="112">
        <f t="shared" si="20"/>
        <v>0.99450127121149423</v>
      </c>
      <c r="AR134" s="112">
        <f t="shared" si="21"/>
        <v>1</v>
      </c>
      <c r="AS134" s="112">
        <f t="shared" si="22"/>
        <v>1</v>
      </c>
      <c r="AT134" s="112">
        <f t="shared" si="23"/>
        <v>1</v>
      </c>
    </row>
    <row r="135" spans="1:46">
      <c r="A135" s="534">
        <v>147</v>
      </c>
      <c r="B135" s="528">
        <v>133</v>
      </c>
      <c r="C135" s="528"/>
      <c r="D135" s="528">
        <v>3110</v>
      </c>
      <c r="E135" s="530" t="s">
        <v>1102</v>
      </c>
      <c r="F135" s="530" t="s">
        <v>16</v>
      </c>
      <c r="G135" s="531" t="s">
        <v>32</v>
      </c>
      <c r="H135" s="528">
        <v>1984</v>
      </c>
      <c r="I135" s="530" t="s">
        <v>3569</v>
      </c>
      <c r="J135" s="530" t="s">
        <v>4312</v>
      </c>
      <c r="K135" s="528">
        <v>22</v>
      </c>
      <c r="L135" s="528">
        <v>10</v>
      </c>
      <c r="M135" s="528">
        <v>22</v>
      </c>
      <c r="N135" s="529">
        <v>0.39158564814814811</v>
      </c>
      <c r="O135" s="528">
        <v>0</v>
      </c>
      <c r="P135" s="527">
        <v>0.60347222222222219</v>
      </c>
      <c r="Q135" s="527">
        <v>0.70277777777777783</v>
      </c>
      <c r="R135" s="527">
        <v>0.73055555555555562</v>
      </c>
      <c r="S135" s="527">
        <v>0.63888888888888895</v>
      </c>
      <c r="T135" s="527">
        <v>0.56458333333333333</v>
      </c>
      <c r="U135" s="527"/>
      <c r="V135" s="527">
        <v>0.4152777777777778</v>
      </c>
      <c r="W135" s="527"/>
      <c r="X135" s="527"/>
      <c r="Y135" s="527">
        <v>0.67291666666666661</v>
      </c>
      <c r="Z135" s="527">
        <v>0.38055555555555554</v>
      </c>
      <c r="AA135" s="527"/>
      <c r="AB135" s="527">
        <v>0.48819444444444443</v>
      </c>
      <c r="AC135" s="527"/>
      <c r="AD135" s="527">
        <v>0.54166666666666663</v>
      </c>
      <c r="AE135" s="527"/>
      <c r="AF135" s="526">
        <v>0.74513888888888891</v>
      </c>
      <c r="AG135" s="526"/>
      <c r="AI135" s="112">
        <f>VLOOKUP(AJ135,id!$A:$C,3,0)</f>
        <v>101</v>
      </c>
      <c r="AJ135" s="112" t="str">
        <f t="shared" si="24"/>
        <v>ChylakPaweł1984</v>
      </c>
      <c r="AK135" s="112" t="str">
        <f t="shared" si="25"/>
        <v>Chylak</v>
      </c>
      <c r="AL135" s="112" t="str">
        <f t="shared" si="25"/>
        <v>Paweł</v>
      </c>
      <c r="AM135" s="112" t="str">
        <f t="shared" si="26"/>
        <v>Archeo</v>
      </c>
      <c r="AN135" s="112">
        <f t="shared" si="27"/>
        <v>1984</v>
      </c>
      <c r="AO135" s="112">
        <f t="shared" si="19"/>
        <v>3.5618728073272057</v>
      </c>
      <c r="AP135" s="112"/>
      <c r="AQ135" s="112">
        <f t="shared" si="20"/>
        <v>0.99979310140986621</v>
      </c>
      <c r="AR135" s="112">
        <f t="shared" si="21"/>
        <v>1</v>
      </c>
      <c r="AS135" s="112">
        <f t="shared" si="22"/>
        <v>1</v>
      </c>
      <c r="AT135" s="112">
        <f t="shared" si="23"/>
        <v>1</v>
      </c>
    </row>
    <row r="136" spans="1:46">
      <c r="A136" s="533">
        <v>148</v>
      </c>
      <c r="B136" s="520">
        <v>134</v>
      </c>
      <c r="C136" s="520"/>
      <c r="D136" s="520">
        <v>3077</v>
      </c>
      <c r="E136" s="522" t="s">
        <v>5148</v>
      </c>
      <c r="F136" s="522" t="s">
        <v>59</v>
      </c>
      <c r="G136" s="523" t="s">
        <v>32</v>
      </c>
      <c r="H136" s="520">
        <v>1989</v>
      </c>
      <c r="I136" s="522" t="s">
        <v>5146</v>
      </c>
      <c r="J136" s="522" t="s">
        <v>5149</v>
      </c>
      <c r="K136" s="520">
        <v>22</v>
      </c>
      <c r="L136" s="520">
        <v>10</v>
      </c>
      <c r="M136" s="520">
        <v>22</v>
      </c>
      <c r="N136" s="521">
        <v>0.39278935185185188</v>
      </c>
      <c r="O136" s="520">
        <v>0</v>
      </c>
      <c r="P136" s="519">
        <v>0.66666666666666663</v>
      </c>
      <c r="Q136" s="519">
        <v>0.45069444444444445</v>
      </c>
      <c r="R136" s="519">
        <v>0.37222222222222223</v>
      </c>
      <c r="S136" s="519">
        <v>0.64444444444444449</v>
      </c>
      <c r="T136" s="519"/>
      <c r="U136" s="519">
        <v>0.56736111111111109</v>
      </c>
      <c r="V136" s="519"/>
      <c r="W136" s="519">
        <v>0.50694444444444442</v>
      </c>
      <c r="X136" s="519"/>
      <c r="Y136" s="519">
        <v>0.61319444444444449</v>
      </c>
      <c r="Z136" s="519"/>
      <c r="AA136" s="519">
        <v>0.59444444444444444</v>
      </c>
      <c r="AB136" s="519"/>
      <c r="AC136" s="519">
        <v>0.3972222222222222</v>
      </c>
      <c r="AD136" s="519"/>
      <c r="AE136" s="519">
        <v>0.55138888888888882</v>
      </c>
      <c r="AF136" s="518">
        <v>0.74652777777777779</v>
      </c>
      <c r="AG136" s="518"/>
      <c r="AI136" s="112">
        <f>VLOOKUP(AJ136,id!$A:$C,3,0)</f>
        <v>468</v>
      </c>
      <c r="AJ136" s="112" t="str">
        <f t="shared" si="24"/>
        <v>LilaMichał1989</v>
      </c>
      <c r="AK136" s="112" t="str">
        <f t="shared" si="25"/>
        <v>Lila</v>
      </c>
      <c r="AL136" s="112" t="str">
        <f t="shared" si="25"/>
        <v>Michał</v>
      </c>
      <c r="AM136" s="112" t="str">
        <f t="shared" si="26"/>
        <v>Pożeracze Ciastkuff!</v>
      </c>
      <c r="AN136" s="112">
        <f t="shared" si="27"/>
        <v>1989</v>
      </c>
      <c r="AO136" s="112">
        <f t="shared" si="19"/>
        <v>3.5509574414444804</v>
      </c>
      <c r="AP136" s="112"/>
      <c r="AQ136" s="112">
        <f t="shared" si="20"/>
        <v>0.99693549812888571</v>
      </c>
      <c r="AR136" s="112">
        <f t="shared" si="21"/>
        <v>1</v>
      </c>
      <c r="AS136" s="112">
        <f t="shared" si="22"/>
        <v>1</v>
      </c>
      <c r="AT136" s="112">
        <f t="shared" si="23"/>
        <v>1</v>
      </c>
    </row>
    <row r="137" spans="1:46">
      <c r="A137" s="533">
        <v>150</v>
      </c>
      <c r="B137" s="520">
        <v>135</v>
      </c>
      <c r="C137" s="520"/>
      <c r="D137" s="520">
        <v>3036</v>
      </c>
      <c r="E137" s="522" t="s">
        <v>1094</v>
      </c>
      <c r="F137" s="522" t="s">
        <v>59</v>
      </c>
      <c r="G137" s="523" t="s">
        <v>32</v>
      </c>
      <c r="H137" s="520">
        <v>1980</v>
      </c>
      <c r="I137" s="522" t="s">
        <v>3674</v>
      </c>
      <c r="J137" s="522"/>
      <c r="K137" s="520">
        <v>22</v>
      </c>
      <c r="L137" s="520">
        <v>8</v>
      </c>
      <c r="M137" s="520">
        <v>22</v>
      </c>
      <c r="N137" s="521">
        <v>0.38418981481481485</v>
      </c>
      <c r="O137" s="520">
        <v>0</v>
      </c>
      <c r="P137" s="519"/>
      <c r="Q137" s="519"/>
      <c r="R137" s="519"/>
      <c r="S137" s="519">
        <v>0.57777777777777783</v>
      </c>
      <c r="T137" s="519">
        <v>0.51111111111111118</v>
      </c>
      <c r="U137" s="519"/>
      <c r="V137" s="519">
        <v>0.40208333333333335</v>
      </c>
      <c r="W137" s="519"/>
      <c r="X137" s="519">
        <v>0.54097222222222219</v>
      </c>
      <c r="Y137" s="519">
        <v>0.63194444444444442</v>
      </c>
      <c r="Z137" s="519">
        <v>0.38263888888888892</v>
      </c>
      <c r="AA137" s="519"/>
      <c r="AB137" s="519">
        <v>0.48888888888888887</v>
      </c>
      <c r="AC137" s="519"/>
      <c r="AD137" s="519">
        <v>0.45347222222222222</v>
      </c>
      <c r="AE137" s="519"/>
      <c r="AF137" s="518">
        <v>0.73819444444444438</v>
      </c>
      <c r="AG137" s="518"/>
      <c r="AI137" s="112">
        <f>VLOOKUP(AJ137,id!$A:$C,3,0)</f>
        <v>469</v>
      </c>
      <c r="AJ137" s="112" t="str">
        <f t="shared" si="24"/>
        <v>GizelaMichał1980</v>
      </c>
      <c r="AK137" s="112" t="str">
        <f t="shared" si="25"/>
        <v>Gizela</v>
      </c>
      <c r="AL137" s="112" t="str">
        <f t="shared" si="25"/>
        <v>Michał</v>
      </c>
      <c r="AM137" s="112">
        <f t="shared" si="26"/>
        <v>0</v>
      </c>
      <c r="AN137" s="112">
        <f t="shared" si="27"/>
        <v>1980</v>
      </c>
      <c r="AO137" s="112">
        <f t="shared" si="19"/>
        <v>3.3959670257734627</v>
      </c>
      <c r="AP137" s="112"/>
      <c r="AQ137" s="112">
        <f t="shared" si="20"/>
        <v>1.0223835632945713</v>
      </c>
      <c r="AR137" s="112">
        <f t="shared" si="21"/>
        <v>0.8</v>
      </c>
      <c r="AS137" s="112">
        <f t="shared" si="22"/>
        <v>1</v>
      </c>
      <c r="AT137" s="112">
        <f t="shared" si="23"/>
        <v>0.956352499790037</v>
      </c>
    </row>
    <row r="138" spans="1:46">
      <c r="A138" s="533">
        <v>152</v>
      </c>
      <c r="B138" s="520">
        <v>136</v>
      </c>
      <c r="C138" s="520"/>
      <c r="D138" s="520">
        <v>3105</v>
      </c>
      <c r="E138" s="522" t="s">
        <v>641</v>
      </c>
      <c r="F138" s="522" t="s">
        <v>141</v>
      </c>
      <c r="G138" s="523" t="s">
        <v>32</v>
      </c>
      <c r="H138" s="520">
        <v>1984</v>
      </c>
      <c r="I138" s="522" t="s">
        <v>5143</v>
      </c>
      <c r="J138" s="522"/>
      <c r="K138" s="520">
        <v>21</v>
      </c>
      <c r="L138" s="520">
        <v>9</v>
      </c>
      <c r="M138" s="520">
        <v>21</v>
      </c>
      <c r="N138" s="521">
        <v>0.29958333333333337</v>
      </c>
      <c r="O138" s="520">
        <v>0</v>
      </c>
      <c r="P138" s="519"/>
      <c r="Q138" s="519">
        <v>0.54791666666666672</v>
      </c>
      <c r="R138" s="519">
        <v>0.36944444444444446</v>
      </c>
      <c r="S138" s="519">
        <v>0.6</v>
      </c>
      <c r="T138" s="519"/>
      <c r="U138" s="519">
        <v>0.44375000000000003</v>
      </c>
      <c r="V138" s="519"/>
      <c r="W138" s="519">
        <v>0.3972222222222222</v>
      </c>
      <c r="X138" s="519"/>
      <c r="Y138" s="519">
        <v>0.4916666666666667</v>
      </c>
      <c r="Z138" s="519"/>
      <c r="AA138" s="519">
        <v>0.47083333333333338</v>
      </c>
      <c r="AB138" s="519"/>
      <c r="AC138" s="519">
        <v>0.57013888888888886</v>
      </c>
      <c r="AD138" s="519"/>
      <c r="AE138" s="519">
        <v>0.4291666666666667</v>
      </c>
      <c r="AF138" s="518">
        <v>0.65347222222222223</v>
      </c>
      <c r="AG138" s="518"/>
      <c r="AI138" s="112">
        <f>VLOOKUP(AJ138,id!$A:$C,3,0)</f>
        <v>470</v>
      </c>
      <c r="AJ138" s="112" t="str">
        <f t="shared" si="24"/>
        <v>PriebeJakub1984</v>
      </c>
      <c r="AK138" s="112" t="str">
        <f t="shared" si="25"/>
        <v>Priebe</v>
      </c>
      <c r="AL138" s="112" t="str">
        <f t="shared" si="25"/>
        <v>Jakub</v>
      </c>
      <c r="AM138" s="112">
        <f t="shared" si="26"/>
        <v>0</v>
      </c>
      <c r="AN138" s="112">
        <f t="shared" si="27"/>
        <v>1984</v>
      </c>
      <c r="AO138" s="112">
        <f t="shared" si="19"/>
        <v>3.2416048882383053</v>
      </c>
      <c r="AP138" s="112"/>
      <c r="AQ138" s="112">
        <f t="shared" si="20"/>
        <v>1.2824138463915933</v>
      </c>
      <c r="AR138" s="112">
        <f t="shared" si="21"/>
        <v>1.125</v>
      </c>
      <c r="AS138" s="112">
        <f t="shared" si="22"/>
        <v>0.95454545454545459</v>
      </c>
      <c r="AT138" s="112">
        <f t="shared" si="23"/>
        <v>1.0238362555396097</v>
      </c>
    </row>
    <row r="139" spans="1:46">
      <c r="A139" s="534">
        <v>153</v>
      </c>
      <c r="B139" s="528">
        <v>137</v>
      </c>
      <c r="C139" s="528"/>
      <c r="D139" s="528">
        <v>3083</v>
      </c>
      <c r="E139" s="530" t="s">
        <v>616</v>
      </c>
      <c r="F139" s="530" t="s">
        <v>141</v>
      </c>
      <c r="G139" s="531" t="s">
        <v>32</v>
      </c>
      <c r="H139" s="528">
        <v>1986</v>
      </c>
      <c r="I139" s="530" t="s">
        <v>3462</v>
      </c>
      <c r="J139" s="530" t="s">
        <v>4312</v>
      </c>
      <c r="K139" s="528">
        <v>21</v>
      </c>
      <c r="L139" s="528">
        <v>9</v>
      </c>
      <c r="M139" s="528">
        <v>21</v>
      </c>
      <c r="N139" s="529">
        <v>0.38565972222222222</v>
      </c>
      <c r="O139" s="528">
        <v>0</v>
      </c>
      <c r="P139" s="527">
        <v>0.60277777777777775</v>
      </c>
      <c r="Q139" s="527">
        <v>0.70347222222222217</v>
      </c>
      <c r="R139" s="527"/>
      <c r="S139" s="527">
        <v>0.6381944444444444</v>
      </c>
      <c r="T139" s="527">
        <v>0.56458333333333333</v>
      </c>
      <c r="U139" s="527"/>
      <c r="V139" s="527">
        <v>0.4145833333333333</v>
      </c>
      <c r="W139" s="527"/>
      <c r="X139" s="527"/>
      <c r="Y139" s="527">
        <v>0.66875000000000007</v>
      </c>
      <c r="Z139" s="527">
        <v>0.37986111111111115</v>
      </c>
      <c r="AA139" s="527"/>
      <c r="AB139" s="527">
        <v>0.48749999999999999</v>
      </c>
      <c r="AC139" s="527"/>
      <c r="AD139" s="527">
        <v>0.5395833333333333</v>
      </c>
      <c r="AE139" s="527"/>
      <c r="AF139" s="526">
        <v>0.73958333333333337</v>
      </c>
      <c r="AG139" s="526"/>
      <c r="AI139" s="112">
        <f>VLOOKUP(AJ139,id!$A:$C,3,0)</f>
        <v>471</v>
      </c>
      <c r="AJ139" s="112" t="str">
        <f t="shared" si="24"/>
        <v>GlaserJakub1986</v>
      </c>
      <c r="AK139" s="112" t="str">
        <f t="shared" si="25"/>
        <v>Glaser</v>
      </c>
      <c r="AL139" s="112" t="str">
        <f t="shared" si="25"/>
        <v>Jakub</v>
      </c>
      <c r="AM139" s="112" t="str">
        <f t="shared" si="26"/>
        <v>Archeo</v>
      </c>
      <c r="AN139" s="112">
        <f t="shared" si="27"/>
        <v>1986</v>
      </c>
      <c r="AO139" s="112">
        <f t="shared" si="19"/>
        <v>2.5181027258233639</v>
      </c>
      <c r="AP139" s="112"/>
      <c r="AQ139" s="112">
        <f t="shared" si="20"/>
        <v>0.77680741874493575</v>
      </c>
      <c r="AR139" s="112">
        <f t="shared" si="21"/>
        <v>1</v>
      </c>
      <c r="AS139" s="112">
        <f t="shared" si="22"/>
        <v>1</v>
      </c>
      <c r="AT139" s="112">
        <f t="shared" si="23"/>
        <v>1</v>
      </c>
    </row>
    <row r="140" spans="1:46">
      <c r="A140" s="533">
        <v>154</v>
      </c>
      <c r="B140" s="520">
        <v>138</v>
      </c>
      <c r="C140" s="520"/>
      <c r="D140" s="520">
        <v>3087</v>
      </c>
      <c r="E140" s="522" t="s">
        <v>1356</v>
      </c>
      <c r="F140" s="522" t="s">
        <v>365</v>
      </c>
      <c r="G140" s="523" t="s">
        <v>32</v>
      </c>
      <c r="H140" s="520">
        <v>1964</v>
      </c>
      <c r="I140" s="522" t="s">
        <v>3606</v>
      </c>
      <c r="J140" s="522"/>
      <c r="K140" s="520">
        <v>20</v>
      </c>
      <c r="L140" s="520">
        <v>8</v>
      </c>
      <c r="M140" s="520">
        <v>20</v>
      </c>
      <c r="N140" s="521">
        <v>0.30396990740740742</v>
      </c>
      <c r="O140" s="520">
        <v>0</v>
      </c>
      <c r="P140" s="519"/>
      <c r="Q140" s="519">
        <v>0.4381944444444445</v>
      </c>
      <c r="R140" s="519">
        <v>0.375</v>
      </c>
      <c r="S140" s="519"/>
      <c r="T140" s="519"/>
      <c r="U140" s="519">
        <v>0.52708333333333335</v>
      </c>
      <c r="V140" s="519"/>
      <c r="W140" s="519">
        <v>0.4826388888888889</v>
      </c>
      <c r="X140" s="519"/>
      <c r="Y140" s="519">
        <v>0.60277777777777775</v>
      </c>
      <c r="Z140" s="519"/>
      <c r="AA140" s="519">
        <v>0.56805555555555554</v>
      </c>
      <c r="AB140" s="519"/>
      <c r="AC140" s="519">
        <v>0.40277777777777773</v>
      </c>
      <c r="AD140" s="519"/>
      <c r="AE140" s="519">
        <v>0.50902777777777775</v>
      </c>
      <c r="AF140" s="518">
        <v>0.65763888888888888</v>
      </c>
      <c r="AG140" s="518"/>
      <c r="AI140" s="112">
        <f>VLOOKUP(AJ140,id!$A:$C,3,0)</f>
        <v>472</v>
      </c>
      <c r="AJ140" s="112" t="str">
        <f t="shared" si="24"/>
        <v>WrześniewskiWaldemar1964</v>
      </c>
      <c r="AK140" s="112" t="str">
        <f t="shared" si="25"/>
        <v>Wrześniewski</v>
      </c>
      <c r="AL140" s="112" t="str">
        <f t="shared" si="25"/>
        <v>Waldemar</v>
      </c>
      <c r="AM140" s="112">
        <f t="shared" si="26"/>
        <v>0</v>
      </c>
      <c r="AN140" s="112">
        <f t="shared" si="27"/>
        <v>1964</v>
      </c>
      <c r="AO140" s="112">
        <f t="shared" si="19"/>
        <v>2.3981930722127274</v>
      </c>
      <c r="AP140" s="112"/>
      <c r="AQ140" s="112">
        <f t="shared" si="20"/>
        <v>1.2687430986559036</v>
      </c>
      <c r="AR140" s="112">
        <f t="shared" si="21"/>
        <v>0.88888888888888884</v>
      </c>
      <c r="AS140" s="112">
        <f t="shared" si="22"/>
        <v>0.95238095238095233</v>
      </c>
      <c r="AT140" s="112">
        <f t="shared" si="23"/>
        <v>0.97671868386117389</v>
      </c>
    </row>
    <row r="141" spans="1:46">
      <c r="A141" s="534">
        <v>155</v>
      </c>
      <c r="B141" s="528">
        <v>139</v>
      </c>
      <c r="C141" s="528"/>
      <c r="D141" s="528">
        <v>3017</v>
      </c>
      <c r="E141" s="530" t="s">
        <v>508</v>
      </c>
      <c r="F141" s="530" t="s">
        <v>15</v>
      </c>
      <c r="G141" s="531" t="s">
        <v>32</v>
      </c>
      <c r="H141" s="528">
        <v>1983</v>
      </c>
      <c r="I141" s="530" t="s">
        <v>3462</v>
      </c>
      <c r="J141" s="530" t="s">
        <v>5139</v>
      </c>
      <c r="K141" s="528">
        <v>20</v>
      </c>
      <c r="L141" s="528">
        <v>8</v>
      </c>
      <c r="M141" s="528">
        <v>20</v>
      </c>
      <c r="N141" s="529">
        <v>0.37748842592592591</v>
      </c>
      <c r="O141" s="528">
        <v>0</v>
      </c>
      <c r="P141" s="527">
        <v>0.57708333333333328</v>
      </c>
      <c r="Q141" s="527"/>
      <c r="R141" s="527">
        <v>0.71527777777777779</v>
      </c>
      <c r="S141" s="527"/>
      <c r="T141" s="527">
        <v>0.62638888888888888</v>
      </c>
      <c r="U141" s="527"/>
      <c r="V141" s="527">
        <v>0.3979166666666667</v>
      </c>
      <c r="W141" s="527"/>
      <c r="X141" s="527">
        <v>0.67847222222222225</v>
      </c>
      <c r="Y141" s="527"/>
      <c r="Z141" s="527">
        <v>0.38055555555555554</v>
      </c>
      <c r="AA141" s="527"/>
      <c r="AB141" s="527">
        <v>0.65625</v>
      </c>
      <c r="AC141" s="527"/>
      <c r="AD141" s="527">
        <v>0.47500000000000003</v>
      </c>
      <c r="AE141" s="527"/>
      <c r="AF141" s="526">
        <v>0.73125000000000007</v>
      </c>
      <c r="AG141" s="526"/>
      <c r="AI141" s="112">
        <f>VLOOKUP(AJ141,id!$A:$C,3,0)</f>
        <v>473</v>
      </c>
      <c r="AJ141" s="112" t="str">
        <f t="shared" si="24"/>
        <v>TomaszewskiPiotr1983</v>
      </c>
      <c r="AK141" s="112" t="str">
        <f t="shared" si="25"/>
        <v>Tomaszewski</v>
      </c>
      <c r="AL141" s="112" t="str">
        <f t="shared" si="25"/>
        <v>Piotr</v>
      </c>
      <c r="AM141" s="112" t="str">
        <f t="shared" si="26"/>
        <v>BYSEWO TEAM</v>
      </c>
      <c r="AN141" s="112">
        <f t="shared" si="27"/>
        <v>1983</v>
      </c>
      <c r="AO141" s="112">
        <f t="shared" si="19"/>
        <v>1.931128151326778</v>
      </c>
      <c r="AP141" s="112"/>
      <c r="AQ141" s="112">
        <f t="shared" si="20"/>
        <v>0.80524298635597125</v>
      </c>
      <c r="AR141" s="112">
        <f t="shared" si="21"/>
        <v>1</v>
      </c>
      <c r="AS141" s="112">
        <f t="shared" si="22"/>
        <v>1</v>
      </c>
      <c r="AT141" s="112">
        <f t="shared" si="23"/>
        <v>1</v>
      </c>
    </row>
    <row r="142" spans="1:46">
      <c r="A142" s="533">
        <v>156</v>
      </c>
      <c r="B142" s="520">
        <v>140</v>
      </c>
      <c r="C142" s="520"/>
      <c r="D142" s="520">
        <v>3015</v>
      </c>
      <c r="E142" s="522" t="s">
        <v>4280</v>
      </c>
      <c r="F142" s="522" t="s">
        <v>48</v>
      </c>
      <c r="G142" s="523" t="s">
        <v>32</v>
      </c>
      <c r="H142" s="520">
        <v>1991</v>
      </c>
      <c r="I142" s="522" t="s">
        <v>3564</v>
      </c>
      <c r="J142" s="522" t="s">
        <v>5139</v>
      </c>
      <c r="K142" s="520">
        <v>20</v>
      </c>
      <c r="L142" s="520">
        <v>8</v>
      </c>
      <c r="M142" s="520">
        <v>20</v>
      </c>
      <c r="N142" s="521">
        <v>0.37759259259259265</v>
      </c>
      <c r="O142" s="520">
        <v>0</v>
      </c>
      <c r="P142" s="519">
        <v>0.5756944444444444</v>
      </c>
      <c r="Q142" s="519"/>
      <c r="R142" s="519">
        <v>0.71527777777777779</v>
      </c>
      <c r="S142" s="519"/>
      <c r="T142" s="519">
        <v>0.62638888888888888</v>
      </c>
      <c r="U142" s="519"/>
      <c r="V142" s="519">
        <v>0.3979166666666667</v>
      </c>
      <c r="W142" s="519"/>
      <c r="X142" s="519">
        <v>0.67847222222222225</v>
      </c>
      <c r="Y142" s="519"/>
      <c r="Z142" s="519">
        <v>0.38055555555555554</v>
      </c>
      <c r="AA142" s="519"/>
      <c r="AB142" s="519">
        <v>0.65555555555555556</v>
      </c>
      <c r="AC142" s="519"/>
      <c r="AD142" s="519">
        <v>0.47500000000000003</v>
      </c>
      <c r="AE142" s="519"/>
      <c r="AF142" s="518">
        <v>0.73125000000000007</v>
      </c>
      <c r="AG142" s="518"/>
      <c r="AI142" s="112">
        <f>VLOOKUP(AJ142,id!$A:$C,3,0)</f>
        <v>474</v>
      </c>
      <c r="AJ142" s="112" t="str">
        <f t="shared" si="24"/>
        <v>SosinTomasz1991</v>
      </c>
      <c r="AK142" s="112" t="str">
        <f t="shared" si="25"/>
        <v>Sosin</v>
      </c>
      <c r="AL142" s="112" t="str">
        <f t="shared" si="25"/>
        <v>Tomasz</v>
      </c>
      <c r="AM142" s="112" t="str">
        <f t="shared" si="26"/>
        <v>BYSEWO TEAM</v>
      </c>
      <c r="AN142" s="112">
        <f t="shared" si="27"/>
        <v>1991</v>
      </c>
      <c r="AO142" s="112">
        <f t="shared" si="19"/>
        <v>1.9305954099902787</v>
      </c>
      <c r="AP142" s="112"/>
      <c r="AQ142" s="112">
        <f t="shared" si="20"/>
        <v>0.99972412947523281</v>
      </c>
      <c r="AR142" s="112">
        <f t="shared" si="21"/>
        <v>1</v>
      </c>
      <c r="AS142" s="112">
        <f t="shared" si="22"/>
        <v>1</v>
      </c>
      <c r="AT142" s="112">
        <f t="shared" si="23"/>
        <v>1</v>
      </c>
    </row>
    <row r="143" spans="1:46">
      <c r="A143" s="534">
        <v>157</v>
      </c>
      <c r="B143" s="528">
        <v>141</v>
      </c>
      <c r="C143" s="528"/>
      <c r="D143" s="528">
        <v>3016</v>
      </c>
      <c r="E143" s="530" t="s">
        <v>4281</v>
      </c>
      <c r="F143" s="530" t="s">
        <v>63</v>
      </c>
      <c r="G143" s="531" t="s">
        <v>32</v>
      </c>
      <c r="H143" s="528">
        <v>1984</v>
      </c>
      <c r="I143" s="530" t="s">
        <v>3462</v>
      </c>
      <c r="J143" s="530" t="s">
        <v>5142</v>
      </c>
      <c r="K143" s="528">
        <v>20</v>
      </c>
      <c r="L143" s="528">
        <v>8</v>
      </c>
      <c r="M143" s="528">
        <v>20</v>
      </c>
      <c r="N143" s="529">
        <v>0.37765046296296295</v>
      </c>
      <c r="O143" s="528">
        <v>0</v>
      </c>
      <c r="P143" s="527">
        <v>0.57708333333333328</v>
      </c>
      <c r="Q143" s="527"/>
      <c r="R143" s="527">
        <v>0.71458333333333324</v>
      </c>
      <c r="S143" s="527"/>
      <c r="T143" s="527">
        <v>0.62638888888888888</v>
      </c>
      <c r="U143" s="527"/>
      <c r="V143" s="527">
        <v>0.3979166666666667</v>
      </c>
      <c r="W143" s="527"/>
      <c r="X143" s="527">
        <v>0.67847222222222225</v>
      </c>
      <c r="Y143" s="527"/>
      <c r="Z143" s="527">
        <v>0.38055555555555554</v>
      </c>
      <c r="AA143" s="527"/>
      <c r="AB143" s="527">
        <v>0.65416666666666667</v>
      </c>
      <c r="AC143" s="527"/>
      <c r="AD143" s="527">
        <v>0.47500000000000003</v>
      </c>
      <c r="AE143" s="527"/>
      <c r="AF143" s="526">
        <v>0.73125000000000007</v>
      </c>
      <c r="AG143" s="526"/>
      <c r="AI143" s="112">
        <f>VLOOKUP(AJ143,id!$A:$C,3,0)</f>
        <v>475</v>
      </c>
      <c r="AJ143" s="112" t="str">
        <f t="shared" si="24"/>
        <v>MichniewiczŁukasz1984</v>
      </c>
      <c r="AK143" s="112" t="str">
        <f t="shared" si="25"/>
        <v>Michniewicz</v>
      </c>
      <c r="AL143" s="112" t="str">
        <f t="shared" si="25"/>
        <v>Łukasz</v>
      </c>
      <c r="AM143" s="112" t="str">
        <f t="shared" si="26"/>
        <v>Bysewo Team</v>
      </c>
      <c r="AN143" s="112">
        <f t="shared" si="27"/>
        <v>1984</v>
      </c>
      <c r="AO143" s="112">
        <f t="shared" si="19"/>
        <v>1.9302995695707152</v>
      </c>
      <c r="AP143" s="112"/>
      <c r="AQ143" s="112">
        <f t="shared" si="20"/>
        <v>0.99984676208280998</v>
      </c>
      <c r="AR143" s="112">
        <f t="shared" si="21"/>
        <v>1</v>
      </c>
      <c r="AS143" s="112">
        <f t="shared" si="22"/>
        <v>1</v>
      </c>
      <c r="AT143" s="112">
        <f t="shared" si="23"/>
        <v>1</v>
      </c>
    </row>
    <row r="144" spans="1:46">
      <c r="A144" s="533">
        <v>158</v>
      </c>
      <c r="B144" s="520">
        <v>142</v>
      </c>
      <c r="C144" s="520"/>
      <c r="D144" s="520">
        <v>3014</v>
      </c>
      <c r="E144" s="522" t="s">
        <v>5141</v>
      </c>
      <c r="F144" s="522" t="s">
        <v>5140</v>
      </c>
      <c r="G144" s="523" t="s">
        <v>32</v>
      </c>
      <c r="H144" s="520">
        <v>1962</v>
      </c>
      <c r="I144" s="522" t="s">
        <v>3567</v>
      </c>
      <c r="J144" s="522" t="s">
        <v>5139</v>
      </c>
      <c r="K144" s="520">
        <v>20</v>
      </c>
      <c r="L144" s="520">
        <v>8</v>
      </c>
      <c r="M144" s="520">
        <v>20</v>
      </c>
      <c r="N144" s="521">
        <v>0.37781250000000005</v>
      </c>
      <c r="O144" s="520">
        <v>0</v>
      </c>
      <c r="P144" s="519">
        <v>0.5756944444444444</v>
      </c>
      <c r="Q144" s="519"/>
      <c r="R144" s="519">
        <v>0.71527777777777779</v>
      </c>
      <c r="S144" s="519"/>
      <c r="T144" s="519">
        <v>0.62708333333333333</v>
      </c>
      <c r="U144" s="519"/>
      <c r="V144" s="519">
        <v>0.40208333333333335</v>
      </c>
      <c r="W144" s="519"/>
      <c r="X144" s="519">
        <v>0.67847222222222225</v>
      </c>
      <c r="Y144" s="519"/>
      <c r="Z144" s="519">
        <v>0.38055555555555554</v>
      </c>
      <c r="AA144" s="519"/>
      <c r="AB144" s="519">
        <v>0.65625</v>
      </c>
      <c r="AC144" s="519"/>
      <c r="AD144" s="519">
        <v>0.47500000000000003</v>
      </c>
      <c r="AE144" s="519"/>
      <c r="AF144" s="518">
        <v>0.7319444444444444</v>
      </c>
      <c r="AG144" s="518"/>
      <c r="AI144" s="112">
        <f>VLOOKUP(AJ144,id!$A:$C,3,0)</f>
        <v>476</v>
      </c>
      <c r="AJ144" s="112" t="str">
        <f t="shared" si="24"/>
        <v>MikołajczykPrzemysław1962</v>
      </c>
      <c r="AK144" s="112" t="str">
        <f t="shared" si="25"/>
        <v>Mikołajczyk</v>
      </c>
      <c r="AL144" s="112" t="str">
        <f t="shared" si="25"/>
        <v>Przemysław</v>
      </c>
      <c r="AM144" s="112" t="str">
        <f t="shared" si="26"/>
        <v>BYSEWO TEAM</v>
      </c>
      <c r="AN144" s="112">
        <f t="shared" si="27"/>
        <v>1962</v>
      </c>
      <c r="AO144" s="112">
        <f t="shared" si="19"/>
        <v>1.9294716985425009</v>
      </c>
      <c r="AP144" s="112"/>
      <c r="AQ144" s="112">
        <f t="shared" si="20"/>
        <v>0.99957111785068753</v>
      </c>
      <c r="AR144" s="112">
        <f t="shared" si="21"/>
        <v>1</v>
      </c>
      <c r="AS144" s="112">
        <f t="shared" si="22"/>
        <v>1</v>
      </c>
      <c r="AT144" s="112">
        <f t="shared" si="23"/>
        <v>1</v>
      </c>
    </row>
    <row r="145" spans="1:46">
      <c r="A145" s="534">
        <v>159</v>
      </c>
      <c r="B145" s="528">
        <v>143</v>
      </c>
      <c r="C145" s="528"/>
      <c r="D145" s="528">
        <v>3126</v>
      </c>
      <c r="E145" s="530" t="s">
        <v>5138</v>
      </c>
      <c r="F145" s="530" t="s">
        <v>151</v>
      </c>
      <c r="G145" s="531" t="s">
        <v>32</v>
      </c>
      <c r="H145" s="528">
        <v>1972</v>
      </c>
      <c r="I145" s="530" t="s">
        <v>3425</v>
      </c>
      <c r="J145" s="530" t="s">
        <v>5137</v>
      </c>
      <c r="K145" s="528">
        <v>20</v>
      </c>
      <c r="L145" s="528">
        <v>8</v>
      </c>
      <c r="M145" s="528">
        <v>20</v>
      </c>
      <c r="N145" s="529">
        <v>0.37814814814814812</v>
      </c>
      <c r="O145" s="528">
        <v>0</v>
      </c>
      <c r="P145" s="527">
        <v>0.5756944444444444</v>
      </c>
      <c r="Q145" s="527"/>
      <c r="R145" s="527">
        <v>0.71458333333333324</v>
      </c>
      <c r="S145" s="527"/>
      <c r="T145" s="527">
        <v>0.62638888888888888</v>
      </c>
      <c r="U145" s="527"/>
      <c r="V145" s="527">
        <v>0.40347222222222223</v>
      </c>
      <c r="W145" s="527"/>
      <c r="X145" s="527">
        <v>0.67847222222222225</v>
      </c>
      <c r="Y145" s="527"/>
      <c r="Z145" s="527">
        <v>0.38819444444444445</v>
      </c>
      <c r="AA145" s="527"/>
      <c r="AB145" s="527">
        <v>0.65555555555555556</v>
      </c>
      <c r="AC145" s="527"/>
      <c r="AD145" s="527">
        <v>0.47500000000000003</v>
      </c>
      <c r="AE145" s="527"/>
      <c r="AF145" s="526">
        <v>0.7319444444444444</v>
      </c>
      <c r="AG145" s="526"/>
      <c r="AI145" s="112">
        <f>VLOOKUP(AJ145,id!$A:$C,3,0)</f>
        <v>477</v>
      </c>
      <c r="AJ145" s="112" t="str">
        <f t="shared" si="24"/>
        <v>NapierałaWojciech1972</v>
      </c>
      <c r="AK145" s="112" t="str">
        <f t="shared" si="25"/>
        <v>Napierała</v>
      </c>
      <c r="AL145" s="112" t="str">
        <f t="shared" si="25"/>
        <v>Wojciech</v>
      </c>
      <c r="AM145" s="112" t="str">
        <f t="shared" si="26"/>
        <v>WLKP</v>
      </c>
      <c r="AN145" s="112">
        <f t="shared" si="27"/>
        <v>1972</v>
      </c>
      <c r="AO145" s="112">
        <f t="shared" si="19"/>
        <v>1.9277590798090987</v>
      </c>
      <c r="AP145" s="112"/>
      <c r="AQ145" s="112">
        <f t="shared" si="20"/>
        <v>0.99911238981390815</v>
      </c>
      <c r="AR145" s="112">
        <f t="shared" si="21"/>
        <v>1</v>
      </c>
      <c r="AS145" s="112">
        <f t="shared" si="22"/>
        <v>1</v>
      </c>
      <c r="AT145" s="112">
        <f t="shared" si="23"/>
        <v>1</v>
      </c>
    </row>
    <row r="146" spans="1:46">
      <c r="A146" s="533">
        <v>160</v>
      </c>
      <c r="B146" s="520">
        <v>144</v>
      </c>
      <c r="C146" s="520"/>
      <c r="D146" s="520">
        <v>3084</v>
      </c>
      <c r="E146" s="522" t="s">
        <v>506</v>
      </c>
      <c r="F146" s="522" t="s">
        <v>144</v>
      </c>
      <c r="G146" s="523" t="s">
        <v>32</v>
      </c>
      <c r="H146" s="520">
        <v>1965</v>
      </c>
      <c r="I146" s="522" t="s">
        <v>3667</v>
      </c>
      <c r="J146" s="522" t="s">
        <v>5136</v>
      </c>
      <c r="K146" s="520">
        <v>20</v>
      </c>
      <c r="L146" s="520">
        <v>8</v>
      </c>
      <c r="M146" s="520">
        <v>20</v>
      </c>
      <c r="N146" s="521">
        <v>0.39684027777777775</v>
      </c>
      <c r="O146" s="520">
        <v>0</v>
      </c>
      <c r="P146" s="519">
        <v>0.68125000000000002</v>
      </c>
      <c r="Q146" s="519"/>
      <c r="R146" s="519"/>
      <c r="S146" s="519">
        <v>0.71666666666666667</v>
      </c>
      <c r="T146" s="519">
        <v>0.61597222222222225</v>
      </c>
      <c r="U146" s="519"/>
      <c r="V146" s="519">
        <v>0.44791666666666669</v>
      </c>
      <c r="W146" s="519"/>
      <c r="X146" s="519">
        <v>0.59722222222222221</v>
      </c>
      <c r="Y146" s="519"/>
      <c r="Z146" s="519">
        <v>0.42430555555555555</v>
      </c>
      <c r="AA146" s="519"/>
      <c r="AB146" s="519">
        <v>0.5493055555555556</v>
      </c>
      <c r="AC146" s="519"/>
      <c r="AD146" s="519">
        <v>0.49444444444444446</v>
      </c>
      <c r="AE146" s="519"/>
      <c r="AF146" s="518">
        <v>0.75069444444444444</v>
      </c>
      <c r="AG146" s="518"/>
      <c r="AI146" s="112">
        <f>VLOOKUP(AJ146,id!$A:$C,3,0)</f>
        <v>478</v>
      </c>
      <c r="AJ146" s="112" t="str">
        <f t="shared" si="24"/>
        <v>BanachewiczDariusz1965</v>
      </c>
      <c r="AK146" s="112" t="str">
        <f t="shared" si="25"/>
        <v>Banachewicz</v>
      </c>
      <c r="AL146" s="112" t="str">
        <f t="shared" si="25"/>
        <v>Dariusz</v>
      </c>
      <c r="AM146" s="112" t="str">
        <f t="shared" si="26"/>
        <v>Szfeje</v>
      </c>
      <c r="AN146" s="112">
        <f t="shared" si="27"/>
        <v>1965</v>
      </c>
      <c r="AO146" s="112">
        <f t="shared" si="19"/>
        <v>1.8369569998985875</v>
      </c>
      <c r="AP146" s="112"/>
      <c r="AQ146" s="112">
        <f t="shared" si="20"/>
        <v>0.95289759967334553</v>
      </c>
      <c r="AR146" s="112">
        <f t="shared" si="21"/>
        <v>1</v>
      </c>
      <c r="AS146" s="112">
        <f t="shared" si="22"/>
        <v>1</v>
      </c>
      <c r="AT146" s="112">
        <f t="shared" si="23"/>
        <v>1</v>
      </c>
    </row>
    <row r="147" spans="1:46">
      <c r="A147" s="534">
        <v>161</v>
      </c>
      <c r="B147" s="528">
        <v>145</v>
      </c>
      <c r="C147" s="528"/>
      <c r="D147" s="528">
        <v>3085</v>
      </c>
      <c r="E147" s="530" t="s">
        <v>506</v>
      </c>
      <c r="F147" s="530" t="s">
        <v>19</v>
      </c>
      <c r="G147" s="531" t="s">
        <v>32</v>
      </c>
      <c r="H147" s="528">
        <v>1963</v>
      </c>
      <c r="I147" s="530" t="s">
        <v>3462</v>
      </c>
      <c r="J147" s="530" t="s">
        <v>5136</v>
      </c>
      <c r="K147" s="528">
        <v>20</v>
      </c>
      <c r="L147" s="528">
        <v>8</v>
      </c>
      <c r="M147" s="528">
        <v>20</v>
      </c>
      <c r="N147" s="529">
        <v>0.39686342592592588</v>
      </c>
      <c r="O147" s="528">
        <v>0</v>
      </c>
      <c r="P147" s="527">
        <v>0.68055555555555547</v>
      </c>
      <c r="Q147" s="527"/>
      <c r="R147" s="527"/>
      <c r="S147" s="527">
        <v>0.71666666666666667</v>
      </c>
      <c r="T147" s="527">
        <v>0.61736111111111114</v>
      </c>
      <c r="U147" s="527"/>
      <c r="V147" s="527">
        <v>0.44791666666666669</v>
      </c>
      <c r="W147" s="527"/>
      <c r="X147" s="527">
        <v>0.59722222222222221</v>
      </c>
      <c r="Y147" s="527"/>
      <c r="Z147" s="527">
        <v>0.42430555555555555</v>
      </c>
      <c r="AA147" s="527"/>
      <c r="AB147" s="527">
        <v>0.54999999999999993</v>
      </c>
      <c r="AC147" s="527"/>
      <c r="AD147" s="527">
        <v>0.49444444444444446</v>
      </c>
      <c r="AE147" s="527"/>
      <c r="AF147" s="526">
        <v>0.75069444444444444</v>
      </c>
      <c r="AG147" s="526"/>
      <c r="AI147" s="112">
        <f>VLOOKUP(AJ147,id!$A:$C,3,0)</f>
        <v>479</v>
      </c>
      <c r="AJ147" s="112" t="str">
        <f t="shared" si="24"/>
        <v>BanachewiczGrzegorz1963</v>
      </c>
      <c r="AK147" s="112" t="str">
        <f t="shared" si="25"/>
        <v>Banachewicz</v>
      </c>
      <c r="AL147" s="112" t="str">
        <f t="shared" si="25"/>
        <v>Grzegorz</v>
      </c>
      <c r="AM147" s="112" t="str">
        <f t="shared" si="26"/>
        <v>Szfeje</v>
      </c>
      <c r="AN147" s="112">
        <f t="shared" si="27"/>
        <v>1963</v>
      </c>
      <c r="AO147" s="112">
        <f t="shared" si="19"/>
        <v>1.8368498543417096</v>
      </c>
      <c r="AP147" s="112"/>
      <c r="AQ147" s="112">
        <f t="shared" si="20"/>
        <v>0.99994167225640884</v>
      </c>
      <c r="AR147" s="112">
        <f t="shared" si="21"/>
        <v>1</v>
      </c>
      <c r="AS147" s="112">
        <f t="shared" si="22"/>
        <v>1</v>
      </c>
      <c r="AT147" s="112">
        <f t="shared" si="23"/>
        <v>1</v>
      </c>
    </row>
    <row r="148" spans="1:46">
      <c r="A148" s="533">
        <v>162</v>
      </c>
      <c r="B148" s="520">
        <v>146</v>
      </c>
      <c r="C148" s="520"/>
      <c r="D148" s="520">
        <v>3188</v>
      </c>
      <c r="E148" s="522" t="s">
        <v>563</v>
      </c>
      <c r="F148" s="522" t="s">
        <v>34</v>
      </c>
      <c r="G148" s="523" t="s">
        <v>32</v>
      </c>
      <c r="H148" s="520">
        <v>1957</v>
      </c>
      <c r="I148" s="522" t="s">
        <v>3667</v>
      </c>
      <c r="J148" s="522" t="s">
        <v>4283</v>
      </c>
      <c r="K148" s="520">
        <v>20</v>
      </c>
      <c r="L148" s="520">
        <v>8</v>
      </c>
      <c r="M148" s="520">
        <v>20</v>
      </c>
      <c r="N148" s="521">
        <v>0.39696759259259262</v>
      </c>
      <c r="O148" s="520">
        <v>0</v>
      </c>
      <c r="P148" s="519">
        <v>0.68055555555555547</v>
      </c>
      <c r="Q148" s="519"/>
      <c r="R148" s="519"/>
      <c r="S148" s="519">
        <v>0.71666666666666667</v>
      </c>
      <c r="T148" s="519">
        <v>0.6166666666666667</v>
      </c>
      <c r="U148" s="519"/>
      <c r="V148" s="519">
        <v>0.44791666666666669</v>
      </c>
      <c r="W148" s="519"/>
      <c r="X148" s="519">
        <v>0.59722222222222221</v>
      </c>
      <c r="Y148" s="519"/>
      <c r="Z148" s="519">
        <v>0.42569444444444443</v>
      </c>
      <c r="AA148" s="519"/>
      <c r="AB148" s="519">
        <v>0.55138888888888882</v>
      </c>
      <c r="AC148" s="519"/>
      <c r="AD148" s="519">
        <v>0.49444444444444446</v>
      </c>
      <c r="AE148" s="519"/>
      <c r="AF148" s="518">
        <v>0.75069444444444444</v>
      </c>
      <c r="AG148" s="518"/>
      <c r="AI148" s="112">
        <f>VLOOKUP(AJ148,id!$A:$C,3,0)</f>
        <v>480</v>
      </c>
      <c r="AJ148" s="112" t="str">
        <f t="shared" si="24"/>
        <v>WentaMarek1957</v>
      </c>
      <c r="AK148" s="112" t="str">
        <f t="shared" si="25"/>
        <v>Wenta</v>
      </c>
      <c r="AL148" s="112" t="str">
        <f t="shared" si="25"/>
        <v>Marek</v>
      </c>
      <c r="AM148" s="112" t="str">
        <f t="shared" si="26"/>
        <v>szweje</v>
      </c>
      <c r="AN148" s="112">
        <f t="shared" si="27"/>
        <v>1957</v>
      </c>
      <c r="AO148" s="112">
        <f t="shared" si="19"/>
        <v>1.8363678539717436</v>
      </c>
      <c r="AP148" s="112"/>
      <c r="AQ148" s="112">
        <f t="shared" si="20"/>
        <v>0.99973759402880613</v>
      </c>
      <c r="AR148" s="112">
        <f t="shared" si="21"/>
        <v>1</v>
      </c>
      <c r="AS148" s="112">
        <f t="shared" si="22"/>
        <v>1</v>
      </c>
      <c r="AT148" s="112">
        <f t="shared" si="23"/>
        <v>1</v>
      </c>
    </row>
    <row r="149" spans="1:46">
      <c r="A149" s="534">
        <v>163</v>
      </c>
      <c r="B149" s="528">
        <v>147</v>
      </c>
      <c r="C149" s="528"/>
      <c r="D149" s="528">
        <v>3103</v>
      </c>
      <c r="E149" s="530" t="s">
        <v>5135</v>
      </c>
      <c r="F149" s="530" t="s">
        <v>5134</v>
      </c>
      <c r="G149" s="531" t="s">
        <v>32</v>
      </c>
      <c r="H149" s="528">
        <v>1991</v>
      </c>
      <c r="I149" s="530" t="s">
        <v>3561</v>
      </c>
      <c r="J149" s="530" t="s">
        <v>3691</v>
      </c>
      <c r="K149" s="528">
        <v>20</v>
      </c>
      <c r="L149" s="528">
        <v>8</v>
      </c>
      <c r="M149" s="528">
        <v>20</v>
      </c>
      <c r="N149" s="529">
        <v>0.41640046296296296</v>
      </c>
      <c r="O149" s="528">
        <v>0</v>
      </c>
      <c r="P149" s="527">
        <v>0.65833333333333333</v>
      </c>
      <c r="Q149" s="527"/>
      <c r="R149" s="527"/>
      <c r="S149" s="527">
        <v>0.70972222222222225</v>
      </c>
      <c r="T149" s="527">
        <v>0.6166666666666667</v>
      </c>
      <c r="U149" s="527"/>
      <c r="V149" s="527">
        <v>0.3923611111111111</v>
      </c>
      <c r="W149" s="527"/>
      <c r="X149" s="527">
        <v>0.5625</v>
      </c>
      <c r="Y149" s="527"/>
      <c r="Z149" s="527">
        <v>0.375</v>
      </c>
      <c r="AA149" s="527"/>
      <c r="AB149" s="527">
        <v>0.52916666666666667</v>
      </c>
      <c r="AC149" s="527"/>
      <c r="AD149" s="527">
        <v>0.44791666666666669</v>
      </c>
      <c r="AE149" s="527"/>
      <c r="AF149" s="526">
        <v>0.77013888888888893</v>
      </c>
      <c r="AG149" s="526"/>
      <c r="AI149" s="112">
        <f>VLOOKUP(AJ149,id!$A:$C,3,0)</f>
        <v>481</v>
      </c>
      <c r="AJ149" s="112" t="str">
        <f t="shared" si="24"/>
        <v>GinterPaweł Bolesław1991</v>
      </c>
      <c r="AK149" s="112" t="str">
        <f t="shared" si="25"/>
        <v>Ginter</v>
      </c>
      <c r="AL149" s="112" t="str">
        <f t="shared" si="25"/>
        <v>Paweł Bolesław</v>
      </c>
      <c r="AM149" s="112" t="str">
        <f t="shared" si="26"/>
        <v>Stojące Wentyle</v>
      </c>
      <c r="AN149" s="112">
        <f t="shared" si="27"/>
        <v>1991</v>
      </c>
      <c r="AO149" s="112">
        <f t="shared" si="19"/>
        <v>1.7506669443122791</v>
      </c>
      <c r="AP149" s="112"/>
      <c r="AQ149" s="112">
        <f t="shared" si="20"/>
        <v>0.95333129499402403</v>
      </c>
      <c r="AR149" s="112">
        <f t="shared" si="21"/>
        <v>1</v>
      </c>
      <c r="AS149" s="112">
        <f t="shared" si="22"/>
        <v>1</v>
      </c>
      <c r="AT149" s="112">
        <f t="shared" si="23"/>
        <v>1</v>
      </c>
    </row>
    <row r="150" spans="1:46">
      <c r="A150" s="533">
        <v>164</v>
      </c>
      <c r="B150" s="520">
        <v>148</v>
      </c>
      <c r="C150" s="520"/>
      <c r="D150" s="520">
        <v>3143</v>
      </c>
      <c r="E150" s="522" t="s">
        <v>468</v>
      </c>
      <c r="F150" s="522" t="s">
        <v>91</v>
      </c>
      <c r="G150" s="523" t="s">
        <v>32</v>
      </c>
      <c r="H150" s="520">
        <v>1989</v>
      </c>
      <c r="I150" s="522" t="s">
        <v>3561</v>
      </c>
      <c r="J150" s="522" t="s">
        <v>3691</v>
      </c>
      <c r="K150" s="520">
        <v>19</v>
      </c>
      <c r="L150" s="520">
        <v>8</v>
      </c>
      <c r="M150" s="520">
        <v>20</v>
      </c>
      <c r="N150" s="521">
        <v>0.41723379629629626</v>
      </c>
      <c r="O150" s="520">
        <v>1</v>
      </c>
      <c r="P150" s="519">
        <v>0.65833333333333333</v>
      </c>
      <c r="Q150" s="519"/>
      <c r="R150" s="519"/>
      <c r="S150" s="519">
        <v>0.70972222222222225</v>
      </c>
      <c r="T150" s="519">
        <v>0.6166666666666667</v>
      </c>
      <c r="U150" s="519"/>
      <c r="V150" s="519">
        <v>0.3923611111111111</v>
      </c>
      <c r="W150" s="519"/>
      <c r="X150" s="519">
        <v>0.5625</v>
      </c>
      <c r="Y150" s="519"/>
      <c r="Z150" s="519">
        <v>0.37638888888888888</v>
      </c>
      <c r="AA150" s="519"/>
      <c r="AB150" s="519">
        <v>0.52847222222222223</v>
      </c>
      <c r="AC150" s="519"/>
      <c r="AD150" s="519">
        <v>0.44930555555555557</v>
      </c>
      <c r="AE150" s="519"/>
      <c r="AF150" s="518">
        <v>0.77083333333333337</v>
      </c>
      <c r="AG150" s="518"/>
      <c r="AI150" s="112">
        <f>VLOOKUP(AJ150,id!$A:$C,3,0)</f>
        <v>482</v>
      </c>
      <c r="AJ150" s="112" t="str">
        <f t="shared" si="24"/>
        <v>GatzkeMateusz1989</v>
      </c>
      <c r="AK150" s="112" t="str">
        <f t="shared" si="25"/>
        <v>Gatzke</v>
      </c>
      <c r="AL150" s="112" t="str">
        <f t="shared" si="25"/>
        <v>Mateusz</v>
      </c>
      <c r="AM150" s="112" t="str">
        <f t="shared" si="26"/>
        <v>Stojące Wentyle</v>
      </c>
      <c r="AN150" s="112">
        <f t="shared" si="27"/>
        <v>1989</v>
      </c>
      <c r="AO150" s="112">
        <f t="shared" si="19"/>
        <v>1.663133597096665</v>
      </c>
      <c r="AP150" s="112"/>
      <c r="AQ150" s="112">
        <f t="shared" si="20"/>
        <v>0.99800271852201183</v>
      </c>
      <c r="AR150" s="112">
        <f t="shared" si="21"/>
        <v>1</v>
      </c>
      <c r="AS150" s="112">
        <f t="shared" si="22"/>
        <v>0.95</v>
      </c>
      <c r="AT150" s="112">
        <f t="shared" si="23"/>
        <v>1</v>
      </c>
    </row>
    <row r="151" spans="1:46">
      <c r="A151" s="534">
        <v>165</v>
      </c>
      <c r="B151" s="528">
        <v>149</v>
      </c>
      <c r="C151" s="528"/>
      <c r="D151" s="528">
        <v>3023</v>
      </c>
      <c r="E151" s="530" t="s">
        <v>309</v>
      </c>
      <c r="F151" s="530" t="s">
        <v>70</v>
      </c>
      <c r="G151" s="531" t="s">
        <v>32</v>
      </c>
      <c r="H151" s="528">
        <v>1976</v>
      </c>
      <c r="I151" s="530" t="s">
        <v>3550</v>
      </c>
      <c r="J151" s="530" t="s">
        <v>158</v>
      </c>
      <c r="K151" s="528">
        <v>18</v>
      </c>
      <c r="L151" s="528">
        <v>12</v>
      </c>
      <c r="M151" s="528">
        <v>32</v>
      </c>
      <c r="N151" s="529">
        <v>0.42601851851851852</v>
      </c>
      <c r="O151" s="528">
        <v>14</v>
      </c>
      <c r="P151" s="527"/>
      <c r="Q151" s="527">
        <v>0.43611111111111112</v>
      </c>
      <c r="R151" s="527">
        <v>0.37708333333333338</v>
      </c>
      <c r="S151" s="527">
        <v>0.62708333333333333</v>
      </c>
      <c r="T151" s="527">
        <v>0.65902777777777777</v>
      </c>
      <c r="U151" s="527">
        <v>0.51597222222222217</v>
      </c>
      <c r="V151" s="527"/>
      <c r="W151" s="527"/>
      <c r="X151" s="527">
        <v>0.67986111111111114</v>
      </c>
      <c r="Y151" s="527">
        <v>0.6</v>
      </c>
      <c r="Z151" s="527"/>
      <c r="AA151" s="527">
        <v>0.57152777777777775</v>
      </c>
      <c r="AB151" s="527">
        <v>0.70833333333333337</v>
      </c>
      <c r="AC151" s="527">
        <v>0.40416666666666662</v>
      </c>
      <c r="AD151" s="527">
        <v>0.74236111111111114</v>
      </c>
      <c r="AE151" s="527">
        <v>0.48541666666666666</v>
      </c>
      <c r="AF151" s="526">
        <v>0.77986111111111101</v>
      </c>
      <c r="AG151" s="526"/>
      <c r="AI151" s="112">
        <f>VLOOKUP(AJ151,id!$A:$C,3,0)</f>
        <v>483</v>
      </c>
      <c r="AJ151" s="112" t="str">
        <f t="shared" si="24"/>
        <v>JankowskiMaciej1976</v>
      </c>
      <c r="AK151" s="112" t="str">
        <f t="shared" si="25"/>
        <v>Jankowski</v>
      </c>
      <c r="AL151" s="112" t="str">
        <f t="shared" si="25"/>
        <v>Maciej</v>
      </c>
      <c r="AM151" s="112" t="str">
        <f t="shared" si="26"/>
        <v>GR3miasto</v>
      </c>
      <c r="AN151" s="112">
        <f t="shared" si="27"/>
        <v>1976</v>
      </c>
      <c r="AO151" s="112">
        <f t="shared" si="19"/>
        <v>1.5756002498810509</v>
      </c>
      <c r="AP151" s="112"/>
      <c r="AQ151" s="112">
        <f t="shared" si="20"/>
        <v>0.9793794827211475</v>
      </c>
      <c r="AR151" s="112">
        <f t="shared" si="21"/>
        <v>1.5</v>
      </c>
      <c r="AS151" s="112">
        <f t="shared" si="22"/>
        <v>0.94736842105263153</v>
      </c>
      <c r="AT151" s="112">
        <f t="shared" si="23"/>
        <v>1.0844717711976986</v>
      </c>
    </row>
    <row r="152" spans="1:46">
      <c r="A152" s="533">
        <v>166</v>
      </c>
      <c r="B152" s="520">
        <v>150</v>
      </c>
      <c r="C152" s="520"/>
      <c r="D152" s="520">
        <v>3063</v>
      </c>
      <c r="E152" s="522" t="s">
        <v>519</v>
      </c>
      <c r="F152" s="522" t="s">
        <v>19</v>
      </c>
      <c r="G152" s="523" t="s">
        <v>32</v>
      </c>
      <c r="H152" s="520">
        <v>1988</v>
      </c>
      <c r="I152" s="522" t="s">
        <v>3551</v>
      </c>
      <c r="J152" s="522" t="s">
        <v>4316</v>
      </c>
      <c r="K152" s="520">
        <v>18</v>
      </c>
      <c r="L152" s="520">
        <v>12</v>
      </c>
      <c r="M152" s="520">
        <v>32</v>
      </c>
      <c r="N152" s="521">
        <v>0.42603009259259261</v>
      </c>
      <c r="O152" s="520">
        <v>14</v>
      </c>
      <c r="P152" s="519"/>
      <c r="Q152" s="519">
        <v>0.43611111111111112</v>
      </c>
      <c r="R152" s="519">
        <v>0.37708333333333338</v>
      </c>
      <c r="S152" s="519">
        <v>0.62708333333333333</v>
      </c>
      <c r="T152" s="519">
        <v>0.65833333333333333</v>
      </c>
      <c r="U152" s="519">
        <v>0.51597222222222217</v>
      </c>
      <c r="V152" s="519"/>
      <c r="W152" s="519"/>
      <c r="X152" s="519">
        <v>0.68055555555555547</v>
      </c>
      <c r="Y152" s="519">
        <v>0.59861111111111109</v>
      </c>
      <c r="Z152" s="519"/>
      <c r="AA152" s="519">
        <v>0.57013888888888886</v>
      </c>
      <c r="AB152" s="519">
        <v>0.7090277777777777</v>
      </c>
      <c r="AC152" s="519">
        <v>0.40416666666666662</v>
      </c>
      <c r="AD152" s="519">
        <v>0.7416666666666667</v>
      </c>
      <c r="AE152" s="519">
        <v>0.48541666666666666</v>
      </c>
      <c r="AF152" s="518">
        <v>0.77986111111111101</v>
      </c>
      <c r="AG152" s="518"/>
      <c r="AI152" s="112">
        <f>VLOOKUP(AJ152,id!$A:$C,3,0)</f>
        <v>484</v>
      </c>
      <c r="AJ152" s="112" t="str">
        <f t="shared" si="24"/>
        <v>CeierGrzegorz1988</v>
      </c>
      <c r="AK152" s="112" t="str">
        <f t="shared" si="25"/>
        <v>Ceier</v>
      </c>
      <c r="AL152" s="112" t="str">
        <f t="shared" si="25"/>
        <v>Grzegorz</v>
      </c>
      <c r="AM152" s="112" t="str">
        <f t="shared" si="26"/>
        <v>Rowerek</v>
      </c>
      <c r="AN152" s="112">
        <f t="shared" si="27"/>
        <v>1988</v>
      </c>
      <c r="AO152" s="112">
        <f t="shared" si="19"/>
        <v>1.5755574451254235</v>
      </c>
      <c r="AP152" s="112"/>
      <c r="AQ152" s="112">
        <f t="shared" si="20"/>
        <v>0.99997283273112547</v>
      </c>
      <c r="AR152" s="112">
        <f t="shared" si="21"/>
        <v>1</v>
      </c>
      <c r="AS152" s="112">
        <f t="shared" si="22"/>
        <v>1</v>
      </c>
      <c r="AT152" s="112">
        <f t="shared" si="23"/>
        <v>1</v>
      </c>
    </row>
    <row r="153" spans="1:46">
      <c r="A153" s="533">
        <v>168</v>
      </c>
      <c r="B153" s="520">
        <v>151</v>
      </c>
      <c r="C153" s="520"/>
      <c r="D153" s="520">
        <v>3047</v>
      </c>
      <c r="E153" s="522" t="s">
        <v>3695</v>
      </c>
      <c r="F153" s="522" t="s">
        <v>63</v>
      </c>
      <c r="G153" s="523" t="s">
        <v>32</v>
      </c>
      <c r="H153" s="520">
        <v>1990</v>
      </c>
      <c r="I153" s="522" t="s">
        <v>3696</v>
      </c>
      <c r="J153" s="522" t="s">
        <v>5014</v>
      </c>
      <c r="K153" s="520">
        <v>18</v>
      </c>
      <c r="L153" s="520">
        <v>10</v>
      </c>
      <c r="M153" s="520">
        <v>25</v>
      </c>
      <c r="N153" s="521">
        <v>0.42119212962962965</v>
      </c>
      <c r="O153" s="520">
        <v>7</v>
      </c>
      <c r="P153" s="519"/>
      <c r="Q153" s="519">
        <v>0.4381944444444445</v>
      </c>
      <c r="R153" s="519">
        <v>0.38263888888888892</v>
      </c>
      <c r="S153" s="519">
        <v>0.66597222222222219</v>
      </c>
      <c r="T153" s="519">
        <v>0.71111111111111114</v>
      </c>
      <c r="U153" s="519">
        <v>0.5229166666666667</v>
      </c>
      <c r="V153" s="519"/>
      <c r="W153" s="519"/>
      <c r="X153" s="519"/>
      <c r="Y153" s="519">
        <v>0.59861111111111109</v>
      </c>
      <c r="Z153" s="519"/>
      <c r="AA153" s="519">
        <v>0.57361111111111118</v>
      </c>
      <c r="AB153" s="519">
        <v>0.73888888888888893</v>
      </c>
      <c r="AC153" s="519">
        <v>0.41388888888888892</v>
      </c>
      <c r="AD153" s="519"/>
      <c r="AE153" s="519">
        <v>0.49513888888888885</v>
      </c>
      <c r="AF153" s="518">
        <v>0.77500000000000002</v>
      </c>
      <c r="AG153" s="518"/>
      <c r="AI153" s="112">
        <f>VLOOKUP(AJ153,id!$A:$C,3,0)</f>
        <v>256</v>
      </c>
      <c r="AJ153" s="112" t="str">
        <f t="shared" si="24"/>
        <v>ŚwitońŁukasz1990</v>
      </c>
      <c r="AK153" s="112" t="str">
        <f t="shared" si="25"/>
        <v>Świtoń</v>
      </c>
      <c r="AL153" s="112" t="str">
        <f t="shared" si="25"/>
        <v>Łukasz</v>
      </c>
      <c r="AM153" s="112" t="str">
        <f t="shared" si="26"/>
        <v>Pędzący Pędzel</v>
      </c>
      <c r="AN153" s="112">
        <f t="shared" si="27"/>
        <v>1990</v>
      </c>
      <c r="AO153" s="112">
        <f t="shared" si="19"/>
        <v>1.5191406782154639</v>
      </c>
      <c r="AP153" s="112"/>
      <c r="AQ153" s="112">
        <f t="shared" si="20"/>
        <v>1.0114863565167211</v>
      </c>
      <c r="AR153" s="112">
        <f t="shared" si="21"/>
        <v>0.83333333333333337</v>
      </c>
      <c r="AS153" s="112">
        <f t="shared" si="22"/>
        <v>1</v>
      </c>
      <c r="AT153" s="112">
        <f t="shared" si="23"/>
        <v>0.96419250400262724</v>
      </c>
    </row>
    <row r="154" spans="1:46">
      <c r="A154" s="534">
        <v>169</v>
      </c>
      <c r="B154" s="528">
        <v>152</v>
      </c>
      <c r="C154" s="528"/>
      <c r="D154" s="528">
        <v>3202</v>
      </c>
      <c r="E154" s="530" t="s">
        <v>5133</v>
      </c>
      <c r="F154" s="530" t="s">
        <v>144</v>
      </c>
      <c r="G154" s="531" t="s">
        <v>32</v>
      </c>
      <c r="H154" s="528">
        <v>1973</v>
      </c>
      <c r="I154" s="530" t="s">
        <v>5132</v>
      </c>
      <c r="J154" s="530"/>
      <c r="K154" s="528">
        <v>18</v>
      </c>
      <c r="L154" s="528">
        <v>9</v>
      </c>
      <c r="M154" s="528">
        <v>18</v>
      </c>
      <c r="N154" s="529">
        <v>0.39129629629629631</v>
      </c>
      <c r="O154" s="528">
        <v>0</v>
      </c>
      <c r="P154" s="527">
        <v>0.54166666666666663</v>
      </c>
      <c r="Q154" s="527">
        <v>0.69652777777777775</v>
      </c>
      <c r="R154" s="527">
        <v>0.73055555555555562</v>
      </c>
      <c r="S154" s="527">
        <v>0.57986111111111105</v>
      </c>
      <c r="T154" s="527">
        <v>0.49305555555555558</v>
      </c>
      <c r="U154" s="527"/>
      <c r="V154" s="527">
        <v>0.40902777777777777</v>
      </c>
      <c r="W154" s="527"/>
      <c r="X154" s="527"/>
      <c r="Y154" s="527">
        <v>0.63194444444444442</v>
      </c>
      <c r="Z154" s="527">
        <v>0.38611111111111113</v>
      </c>
      <c r="AA154" s="527"/>
      <c r="AB154" s="527">
        <v>0.4680555555555555</v>
      </c>
      <c r="AC154" s="527"/>
      <c r="AD154" s="527"/>
      <c r="AE154" s="527"/>
      <c r="AF154" s="526">
        <v>0.74513888888888891</v>
      </c>
      <c r="AG154" s="526"/>
      <c r="AI154" s="112">
        <f>VLOOKUP(AJ154,id!$A:$C,3,0)</f>
        <v>485</v>
      </c>
      <c r="AJ154" s="112" t="str">
        <f t="shared" si="24"/>
        <v>HerbaDariusz1973</v>
      </c>
      <c r="AK154" s="112" t="str">
        <f t="shared" si="25"/>
        <v>Herba</v>
      </c>
      <c r="AL154" s="112" t="str">
        <f t="shared" si="25"/>
        <v>Dariusz</v>
      </c>
      <c r="AM154" s="112">
        <f t="shared" si="26"/>
        <v>0</v>
      </c>
      <c r="AN154" s="112">
        <f t="shared" si="27"/>
        <v>1973</v>
      </c>
      <c r="AO154" s="112">
        <f t="shared" si="19"/>
        <v>1.4874641072706152</v>
      </c>
      <c r="AP154" s="112"/>
      <c r="AQ154" s="112">
        <f t="shared" si="20"/>
        <v>1.0764020350212968</v>
      </c>
      <c r="AR154" s="112">
        <f t="shared" si="21"/>
        <v>0.9</v>
      </c>
      <c r="AS154" s="112">
        <f t="shared" si="22"/>
        <v>1</v>
      </c>
      <c r="AT154" s="112">
        <f t="shared" si="23"/>
        <v>0.9791483623609768</v>
      </c>
    </row>
    <row r="155" spans="1:46">
      <c r="A155" s="533">
        <v>170</v>
      </c>
      <c r="B155" s="520">
        <v>153</v>
      </c>
      <c r="C155" s="520"/>
      <c r="D155" s="520">
        <v>3203</v>
      </c>
      <c r="E155" s="522" t="s">
        <v>602</v>
      </c>
      <c r="F155" s="522" t="s">
        <v>15</v>
      </c>
      <c r="G155" s="523" t="s">
        <v>32</v>
      </c>
      <c r="H155" s="520">
        <v>1973</v>
      </c>
      <c r="I155" s="522" t="s">
        <v>5131</v>
      </c>
      <c r="J155" s="522"/>
      <c r="K155" s="520">
        <v>18</v>
      </c>
      <c r="L155" s="520">
        <v>9</v>
      </c>
      <c r="M155" s="520">
        <v>18</v>
      </c>
      <c r="N155" s="521">
        <v>0.39133101851851854</v>
      </c>
      <c r="O155" s="520">
        <v>0</v>
      </c>
      <c r="P155" s="519">
        <v>0.54166666666666663</v>
      </c>
      <c r="Q155" s="519">
        <v>0.69652777777777775</v>
      </c>
      <c r="R155" s="519">
        <v>0.73055555555555562</v>
      </c>
      <c r="S155" s="519">
        <v>0.5805555555555556</v>
      </c>
      <c r="T155" s="519">
        <v>0.49305555555555558</v>
      </c>
      <c r="U155" s="519"/>
      <c r="V155" s="519">
        <v>0.40902777777777777</v>
      </c>
      <c r="W155" s="519"/>
      <c r="X155" s="519"/>
      <c r="Y155" s="519">
        <v>0.63124999999999998</v>
      </c>
      <c r="Z155" s="519">
        <v>0.38819444444444445</v>
      </c>
      <c r="AA155" s="519"/>
      <c r="AB155" s="519">
        <v>0.4680555555555555</v>
      </c>
      <c r="AC155" s="519"/>
      <c r="AD155" s="519"/>
      <c r="AE155" s="519"/>
      <c r="AF155" s="518">
        <v>0.74513888888888891</v>
      </c>
      <c r="AG155" s="518"/>
      <c r="AI155" s="112">
        <f>VLOOKUP(AJ155,id!$A:$C,3,0)</f>
        <v>486</v>
      </c>
      <c r="AJ155" s="112" t="str">
        <f t="shared" si="24"/>
        <v>NowakPiotr1973</v>
      </c>
      <c r="AK155" s="112" t="str">
        <f t="shared" si="25"/>
        <v>Nowak</v>
      </c>
      <c r="AL155" s="112" t="str">
        <f t="shared" si="25"/>
        <v>Piotr</v>
      </c>
      <c r="AM155" s="112">
        <f t="shared" si="26"/>
        <v>0</v>
      </c>
      <c r="AN155" s="112">
        <f t="shared" si="27"/>
        <v>1973</v>
      </c>
      <c r="AO155" s="112">
        <f t="shared" si="19"/>
        <v>1.4873321267813717</v>
      </c>
      <c r="AP155" s="112"/>
      <c r="AQ155" s="112">
        <f t="shared" si="20"/>
        <v>0.99991127147969594</v>
      </c>
      <c r="AR155" s="112">
        <f t="shared" si="21"/>
        <v>1</v>
      </c>
      <c r="AS155" s="112">
        <f t="shared" si="22"/>
        <v>1</v>
      </c>
      <c r="AT155" s="112">
        <f t="shared" si="23"/>
        <v>1</v>
      </c>
    </row>
    <row r="156" spans="1:46">
      <c r="A156" s="534">
        <v>171</v>
      </c>
      <c r="B156" s="528">
        <v>154</v>
      </c>
      <c r="C156" s="528"/>
      <c r="D156" s="528">
        <v>3215</v>
      </c>
      <c r="E156" s="530" t="s">
        <v>5130</v>
      </c>
      <c r="F156" s="530" t="s">
        <v>83</v>
      </c>
      <c r="G156" s="531" t="s">
        <v>32</v>
      </c>
      <c r="H156" s="528">
        <v>1979</v>
      </c>
      <c r="I156" s="530" t="s">
        <v>1272</v>
      </c>
      <c r="J156" s="530"/>
      <c r="K156" s="528">
        <v>18</v>
      </c>
      <c r="L156" s="528">
        <v>9</v>
      </c>
      <c r="M156" s="528">
        <v>18</v>
      </c>
      <c r="N156" s="529">
        <v>0.39292824074074079</v>
      </c>
      <c r="O156" s="528">
        <v>0</v>
      </c>
      <c r="P156" s="527">
        <v>0.54166666666666663</v>
      </c>
      <c r="Q156" s="527">
        <v>0.69652777777777775</v>
      </c>
      <c r="R156" s="527">
        <v>0.73055555555555562</v>
      </c>
      <c r="S156" s="527">
        <v>0.5805555555555556</v>
      </c>
      <c r="T156" s="527">
        <v>0.49374999999999997</v>
      </c>
      <c r="U156" s="527"/>
      <c r="V156" s="527">
        <v>0.40902777777777777</v>
      </c>
      <c r="W156" s="527"/>
      <c r="X156" s="527"/>
      <c r="Y156" s="527">
        <v>0.63194444444444442</v>
      </c>
      <c r="Z156" s="527">
        <v>0.38680555555555557</v>
      </c>
      <c r="AA156" s="527"/>
      <c r="AB156" s="527">
        <v>0.46875</v>
      </c>
      <c r="AC156" s="527"/>
      <c r="AD156" s="527"/>
      <c r="AE156" s="527"/>
      <c r="AF156" s="526">
        <v>0.74652777777777779</v>
      </c>
      <c r="AG156" s="526"/>
      <c r="AI156" s="112">
        <f>VLOOKUP(AJ156,id!$A:$C,3,0)</f>
        <v>487</v>
      </c>
      <c r="AJ156" s="112" t="str">
        <f t="shared" si="24"/>
        <v>GorzyckiAdam1979</v>
      </c>
      <c r="AK156" s="112" t="str">
        <f t="shared" si="25"/>
        <v>Gorzycki</v>
      </c>
      <c r="AL156" s="112" t="str">
        <f t="shared" si="25"/>
        <v>Adam</v>
      </c>
      <c r="AM156" s="112">
        <f t="shared" si="26"/>
        <v>0</v>
      </c>
      <c r="AN156" s="112">
        <f t="shared" si="27"/>
        <v>1979</v>
      </c>
      <c r="AO156" s="112">
        <f t="shared" si="19"/>
        <v>1.4812862393179462</v>
      </c>
      <c r="AP156" s="112"/>
      <c r="AQ156" s="112">
        <f t="shared" si="20"/>
        <v>0.99593507908922196</v>
      </c>
      <c r="AR156" s="112">
        <f t="shared" si="21"/>
        <v>1</v>
      </c>
      <c r="AS156" s="112">
        <f t="shared" si="22"/>
        <v>1</v>
      </c>
      <c r="AT156" s="112">
        <f t="shared" si="23"/>
        <v>1</v>
      </c>
    </row>
    <row r="157" spans="1:46">
      <c r="A157" s="533">
        <v>172</v>
      </c>
      <c r="B157" s="520">
        <v>155</v>
      </c>
      <c r="C157" s="520"/>
      <c r="D157" s="520">
        <v>3144</v>
      </c>
      <c r="E157" s="522" t="s">
        <v>1779</v>
      </c>
      <c r="F157" s="522" t="s">
        <v>45</v>
      </c>
      <c r="G157" s="523" t="s">
        <v>32</v>
      </c>
      <c r="H157" s="520">
        <v>1979</v>
      </c>
      <c r="I157" s="522" t="s">
        <v>3561</v>
      </c>
      <c r="J157" s="522" t="s">
        <v>3691</v>
      </c>
      <c r="K157" s="520">
        <v>18</v>
      </c>
      <c r="L157" s="520">
        <v>8</v>
      </c>
      <c r="M157" s="520">
        <v>20</v>
      </c>
      <c r="N157" s="521">
        <v>0.41765046296296293</v>
      </c>
      <c r="O157" s="520">
        <v>2</v>
      </c>
      <c r="P157" s="519">
        <v>0.65902777777777777</v>
      </c>
      <c r="Q157" s="519"/>
      <c r="R157" s="519"/>
      <c r="S157" s="519">
        <v>0.70972222222222225</v>
      </c>
      <c r="T157" s="519">
        <v>0.6166666666666667</v>
      </c>
      <c r="U157" s="519"/>
      <c r="V157" s="519">
        <v>0.39305555555555555</v>
      </c>
      <c r="W157" s="519"/>
      <c r="X157" s="519">
        <v>0.5625</v>
      </c>
      <c r="Y157" s="519"/>
      <c r="Z157" s="519">
        <v>0.3756944444444445</v>
      </c>
      <c r="AA157" s="519"/>
      <c r="AB157" s="519">
        <v>0.52847222222222223</v>
      </c>
      <c r="AC157" s="519"/>
      <c r="AD157" s="519">
        <v>0.44930555555555557</v>
      </c>
      <c r="AE157" s="519"/>
      <c r="AF157" s="518">
        <v>0.7715277777777777</v>
      </c>
      <c r="AG157" s="518"/>
      <c r="AI157" s="112">
        <f>VLOOKUP(AJ157,id!$A:$C,3,0)</f>
        <v>488</v>
      </c>
      <c r="AJ157" s="112" t="str">
        <f t="shared" si="24"/>
        <v>CzernyRafał1979</v>
      </c>
      <c r="AK157" s="112" t="str">
        <f t="shared" si="25"/>
        <v>Czerny</v>
      </c>
      <c r="AL157" s="112" t="str">
        <f t="shared" si="25"/>
        <v>Rafał</v>
      </c>
      <c r="AM157" s="112" t="str">
        <f t="shared" si="26"/>
        <v>Stojące Wentyle</v>
      </c>
      <c r="AN157" s="112">
        <f t="shared" si="27"/>
        <v>1979</v>
      </c>
      <c r="AO157" s="112">
        <f t="shared" si="19"/>
        <v>1.4467999460882923</v>
      </c>
      <c r="AP157" s="112"/>
      <c r="AQ157" s="112">
        <f t="shared" si="20"/>
        <v>0.94080642926423741</v>
      </c>
      <c r="AR157" s="112">
        <f t="shared" si="21"/>
        <v>0.88888888888888884</v>
      </c>
      <c r="AS157" s="112">
        <f t="shared" si="22"/>
        <v>1</v>
      </c>
      <c r="AT157" s="112">
        <f t="shared" si="23"/>
        <v>0.97671868386117389</v>
      </c>
    </row>
    <row r="158" spans="1:46">
      <c r="A158" s="534">
        <v>173</v>
      </c>
      <c r="B158" s="528">
        <v>156</v>
      </c>
      <c r="C158" s="528"/>
      <c r="D158" s="528">
        <v>3213</v>
      </c>
      <c r="E158" s="530" t="s">
        <v>451</v>
      </c>
      <c r="F158" s="530" t="s">
        <v>21</v>
      </c>
      <c r="G158" s="531" t="s">
        <v>32</v>
      </c>
      <c r="H158" s="528">
        <v>1982</v>
      </c>
      <c r="I158" s="530" t="s">
        <v>3551</v>
      </c>
      <c r="J158" s="530" t="s">
        <v>5129</v>
      </c>
      <c r="K158" s="528">
        <v>18</v>
      </c>
      <c r="L158" s="528">
        <v>6</v>
      </c>
      <c r="M158" s="528">
        <v>18</v>
      </c>
      <c r="N158" s="529">
        <v>0.39771990740740742</v>
      </c>
      <c r="O158" s="528">
        <v>0</v>
      </c>
      <c r="P158" s="527"/>
      <c r="Q158" s="527"/>
      <c r="R158" s="527"/>
      <c r="S158" s="527"/>
      <c r="T158" s="527">
        <v>0.59166666666666667</v>
      </c>
      <c r="U158" s="527"/>
      <c r="V158" s="527">
        <v>0.42708333333333331</v>
      </c>
      <c r="W158" s="527"/>
      <c r="X158" s="527">
        <v>0.64583333333333337</v>
      </c>
      <c r="Y158" s="527"/>
      <c r="Z158" s="527">
        <v>0.40763888888888888</v>
      </c>
      <c r="AA158" s="527"/>
      <c r="AB158" s="527">
        <v>0.56597222222222221</v>
      </c>
      <c r="AC158" s="527"/>
      <c r="AD158" s="527">
        <v>0.49444444444444446</v>
      </c>
      <c r="AE158" s="527"/>
      <c r="AF158" s="526">
        <v>0.75138888888888899</v>
      </c>
      <c r="AG158" s="526"/>
      <c r="AI158" s="112">
        <f>VLOOKUP(AJ158,id!$A:$C,3,0)</f>
        <v>489</v>
      </c>
      <c r="AJ158" s="112" t="str">
        <f t="shared" si="24"/>
        <v>TempczykJacek1982</v>
      </c>
      <c r="AK158" s="112" t="str">
        <f t="shared" si="25"/>
        <v>Tempczyk</v>
      </c>
      <c r="AL158" s="112" t="str">
        <f t="shared" si="25"/>
        <v>Jacek</v>
      </c>
      <c r="AM158" s="112" t="str">
        <f t="shared" si="26"/>
        <v>Jo-Dziki</v>
      </c>
      <c r="AN158" s="112">
        <f t="shared" si="27"/>
        <v>1982</v>
      </c>
      <c r="AO158" s="112">
        <f t="shared" si="19"/>
        <v>1.3659057604440943</v>
      </c>
      <c r="AP158" s="112"/>
      <c r="AQ158" s="112">
        <f t="shared" si="20"/>
        <v>1.0501120391118353</v>
      </c>
      <c r="AR158" s="112">
        <f t="shared" si="21"/>
        <v>0.75</v>
      </c>
      <c r="AS158" s="112">
        <f t="shared" si="22"/>
        <v>1</v>
      </c>
      <c r="AT158" s="112">
        <f t="shared" si="23"/>
        <v>0.94408751129490198</v>
      </c>
    </row>
    <row r="159" spans="1:46">
      <c r="A159" s="533">
        <v>174</v>
      </c>
      <c r="B159" s="520">
        <v>157</v>
      </c>
      <c r="C159" s="520"/>
      <c r="D159" s="520">
        <v>3004</v>
      </c>
      <c r="E159" s="522" t="s">
        <v>5128</v>
      </c>
      <c r="F159" s="522" t="s">
        <v>24</v>
      </c>
      <c r="G159" s="523" t="s">
        <v>32</v>
      </c>
      <c r="H159" s="520">
        <v>1973</v>
      </c>
      <c r="I159" s="522" t="s">
        <v>3550</v>
      </c>
      <c r="J159" s="522" t="s">
        <v>5127</v>
      </c>
      <c r="K159" s="520">
        <v>17</v>
      </c>
      <c r="L159" s="520">
        <v>14</v>
      </c>
      <c r="M159" s="520">
        <v>35</v>
      </c>
      <c r="N159" s="521">
        <v>0.4289930555555555</v>
      </c>
      <c r="O159" s="520">
        <v>18</v>
      </c>
      <c r="P159" s="519">
        <v>0.60833333333333328</v>
      </c>
      <c r="Q159" s="519">
        <v>0.41875000000000001</v>
      </c>
      <c r="R159" s="519">
        <v>0.38194444444444442</v>
      </c>
      <c r="S159" s="519">
        <v>0.58750000000000002</v>
      </c>
      <c r="T159" s="519">
        <v>0.64097222222222217</v>
      </c>
      <c r="U159" s="519">
        <v>0.51666666666666672</v>
      </c>
      <c r="V159" s="519"/>
      <c r="W159" s="519">
        <v>0.46527777777777773</v>
      </c>
      <c r="X159" s="519">
        <v>0.65833333333333333</v>
      </c>
      <c r="Y159" s="519">
        <v>0.56874999999999998</v>
      </c>
      <c r="Z159" s="519"/>
      <c r="AA159" s="519">
        <v>0.54583333333333328</v>
      </c>
      <c r="AB159" s="519">
        <v>0.67291666666666661</v>
      </c>
      <c r="AC159" s="519">
        <v>0.40347222222222223</v>
      </c>
      <c r="AD159" s="519">
        <v>0.73125000000000007</v>
      </c>
      <c r="AE159" s="519">
        <v>0.49583333333333335</v>
      </c>
      <c r="AF159" s="518">
        <v>0.78263888888888899</v>
      </c>
      <c r="AG159" s="518"/>
      <c r="AI159" s="112">
        <f>VLOOKUP(AJ159,id!$A:$C,3,0)</f>
        <v>490</v>
      </c>
      <c r="AJ159" s="112" t="str">
        <f t="shared" si="24"/>
        <v>DieringPrzemysław1973</v>
      </c>
      <c r="AK159" s="112" t="str">
        <f t="shared" si="25"/>
        <v>Diering</v>
      </c>
      <c r="AL159" s="112" t="str">
        <f t="shared" si="25"/>
        <v>Przemysław</v>
      </c>
      <c r="AM159" s="112" t="str">
        <f t="shared" si="26"/>
        <v>Systemtourguide.com</v>
      </c>
      <c r="AN159" s="112">
        <f t="shared" si="27"/>
        <v>1973</v>
      </c>
      <c r="AO159" s="112">
        <f t="shared" si="19"/>
        <v>1.2900221070860891</v>
      </c>
      <c r="AP159" s="112"/>
      <c r="AQ159" s="112">
        <f t="shared" si="20"/>
        <v>0.92710103871576977</v>
      </c>
      <c r="AR159" s="112">
        <f t="shared" si="21"/>
        <v>2.3333333333333335</v>
      </c>
      <c r="AS159" s="112">
        <f t="shared" si="22"/>
        <v>0.94444444444444442</v>
      </c>
      <c r="AT159" s="112">
        <f t="shared" si="23"/>
        <v>1.1846644525422441</v>
      </c>
    </row>
    <row r="160" spans="1:46">
      <c r="A160" s="534">
        <v>175</v>
      </c>
      <c r="B160" s="528">
        <v>158</v>
      </c>
      <c r="C160" s="528"/>
      <c r="D160" s="528">
        <v>3062</v>
      </c>
      <c r="E160" s="530" t="s">
        <v>4264</v>
      </c>
      <c r="F160" s="530" t="s">
        <v>19</v>
      </c>
      <c r="G160" s="531" t="s">
        <v>32</v>
      </c>
      <c r="H160" s="528">
        <v>1990</v>
      </c>
      <c r="I160" s="530" t="s">
        <v>3608</v>
      </c>
      <c r="J160" s="530" t="s">
        <v>4257</v>
      </c>
      <c r="K160" s="528">
        <v>17</v>
      </c>
      <c r="L160" s="528">
        <v>6</v>
      </c>
      <c r="M160" s="528">
        <v>17</v>
      </c>
      <c r="N160" s="529">
        <v>0.39825231481481477</v>
      </c>
      <c r="O160" s="528">
        <v>0</v>
      </c>
      <c r="P160" s="527"/>
      <c r="Q160" s="527"/>
      <c r="R160" s="527"/>
      <c r="S160" s="527">
        <v>0.61736111111111114</v>
      </c>
      <c r="T160" s="527"/>
      <c r="U160" s="527"/>
      <c r="V160" s="527">
        <v>0.4284722222222222</v>
      </c>
      <c r="W160" s="527"/>
      <c r="X160" s="527">
        <v>0.57638888888888895</v>
      </c>
      <c r="Y160" s="527"/>
      <c r="Z160" s="527">
        <v>0.38541666666666669</v>
      </c>
      <c r="AA160" s="527"/>
      <c r="AB160" s="527">
        <v>0.54861111111111105</v>
      </c>
      <c r="AC160" s="527"/>
      <c r="AD160" s="527">
        <v>0.51041666666666663</v>
      </c>
      <c r="AE160" s="527"/>
      <c r="AF160" s="526">
        <v>0.75208333333333333</v>
      </c>
      <c r="AG160" s="526"/>
      <c r="AI160" s="112">
        <f>VLOOKUP(AJ160,id!$A:$C,3,0)</f>
        <v>491</v>
      </c>
      <c r="AJ160" s="112" t="str">
        <f t="shared" si="24"/>
        <v>MichalskiGrzegorz1990</v>
      </c>
      <c r="AK160" s="112" t="str">
        <f t="shared" si="25"/>
        <v>Michalski</v>
      </c>
      <c r="AL160" s="112" t="str">
        <f t="shared" si="25"/>
        <v>Grzegorz</v>
      </c>
      <c r="AM160" s="112" t="str">
        <f t="shared" si="26"/>
        <v>Pędzące Żółwie</v>
      </c>
      <c r="AN160" s="112">
        <f t="shared" si="27"/>
        <v>1990</v>
      </c>
      <c r="AO160" s="112">
        <f t="shared" si="19"/>
        <v>1.0889345960518622</v>
      </c>
      <c r="AP160" s="112"/>
      <c r="AQ160" s="112">
        <f t="shared" si="20"/>
        <v>1.0771891075009445</v>
      </c>
      <c r="AR160" s="112">
        <f t="shared" si="21"/>
        <v>0.42857142857142855</v>
      </c>
      <c r="AS160" s="112">
        <f t="shared" si="22"/>
        <v>1</v>
      </c>
      <c r="AT160" s="112">
        <f t="shared" si="23"/>
        <v>0.84412087984410999</v>
      </c>
    </row>
    <row r="161" spans="1:46">
      <c r="A161" s="534">
        <v>177</v>
      </c>
      <c r="B161" s="528">
        <v>159</v>
      </c>
      <c r="C161" s="528"/>
      <c r="D161" s="528">
        <v>3176</v>
      </c>
      <c r="E161" s="530" t="s">
        <v>4260</v>
      </c>
      <c r="F161" s="530" t="s">
        <v>45</v>
      </c>
      <c r="G161" s="531" t="s">
        <v>32</v>
      </c>
      <c r="H161" s="528">
        <v>1983</v>
      </c>
      <c r="I161" s="530" t="s">
        <v>1272</v>
      </c>
      <c r="J161" s="530" t="s">
        <v>5125</v>
      </c>
      <c r="K161" s="528">
        <v>17</v>
      </c>
      <c r="L161" s="528">
        <v>6</v>
      </c>
      <c r="M161" s="528">
        <v>17</v>
      </c>
      <c r="N161" s="529">
        <v>0.39835648148148151</v>
      </c>
      <c r="O161" s="528">
        <v>0</v>
      </c>
      <c r="P161" s="527"/>
      <c r="Q161" s="527"/>
      <c r="R161" s="527"/>
      <c r="S161" s="527">
        <v>0.61736111111111114</v>
      </c>
      <c r="T161" s="527"/>
      <c r="U161" s="527"/>
      <c r="V161" s="527">
        <v>0.4284722222222222</v>
      </c>
      <c r="W161" s="527"/>
      <c r="X161" s="527">
        <v>0.57638888888888895</v>
      </c>
      <c r="Y161" s="527"/>
      <c r="Z161" s="527">
        <v>0.38541666666666669</v>
      </c>
      <c r="AA161" s="527"/>
      <c r="AB161" s="527">
        <v>0.54791666666666672</v>
      </c>
      <c r="AC161" s="527"/>
      <c r="AD161" s="527">
        <v>0.50972222222222219</v>
      </c>
      <c r="AE161" s="527"/>
      <c r="AF161" s="526">
        <v>0.75208333333333333</v>
      </c>
      <c r="AG161" s="526"/>
      <c r="AI161" s="112">
        <f>VLOOKUP(AJ161,id!$A:$C,3,0)</f>
        <v>492</v>
      </c>
      <c r="AJ161" s="112" t="str">
        <f t="shared" si="24"/>
        <v>LewandowskiRafał1983</v>
      </c>
      <c r="AK161" s="112" t="str">
        <f t="shared" si="25"/>
        <v>Lewandowski</v>
      </c>
      <c r="AL161" s="112" t="str">
        <f t="shared" si="25"/>
        <v>Rafał</v>
      </c>
      <c r="AM161" s="112" t="str">
        <f t="shared" si="26"/>
        <v>Pędzące źółwie</v>
      </c>
      <c r="AN161" s="112">
        <f t="shared" si="27"/>
        <v>1983</v>
      </c>
      <c r="AO161" s="112">
        <f t="shared" si="19"/>
        <v>1.0886498493680201</v>
      </c>
      <c r="AP161" s="112"/>
      <c r="AQ161" s="112">
        <f t="shared" si="20"/>
        <v>0.99973850891975113</v>
      </c>
      <c r="AR161" s="112">
        <f t="shared" si="21"/>
        <v>1</v>
      </c>
      <c r="AS161" s="112">
        <f t="shared" si="22"/>
        <v>1</v>
      </c>
      <c r="AT161" s="112">
        <f t="shared" si="23"/>
        <v>1</v>
      </c>
    </row>
    <row r="162" spans="1:46">
      <c r="A162" s="533">
        <v>178</v>
      </c>
      <c r="B162" s="520">
        <v>160</v>
      </c>
      <c r="C162" s="520"/>
      <c r="D162" s="520">
        <v>3026</v>
      </c>
      <c r="E162" s="522" t="s">
        <v>5124</v>
      </c>
      <c r="F162" s="522" t="s">
        <v>16</v>
      </c>
      <c r="G162" s="523" t="s">
        <v>32</v>
      </c>
      <c r="H162" s="520">
        <v>1980</v>
      </c>
      <c r="I162" s="522" t="s">
        <v>3429</v>
      </c>
      <c r="J162" s="522"/>
      <c r="K162" s="520">
        <v>16</v>
      </c>
      <c r="L162" s="520">
        <v>7</v>
      </c>
      <c r="M162" s="520">
        <v>16</v>
      </c>
      <c r="N162" s="521">
        <v>0.39706018518518515</v>
      </c>
      <c r="O162" s="520">
        <v>0</v>
      </c>
      <c r="P162" s="519"/>
      <c r="Q162" s="519"/>
      <c r="R162" s="519">
        <v>0.40208333333333335</v>
      </c>
      <c r="S162" s="519">
        <v>0.66527777777777775</v>
      </c>
      <c r="T162" s="519"/>
      <c r="U162" s="519">
        <v>0.53888888888888886</v>
      </c>
      <c r="V162" s="519"/>
      <c r="W162" s="519">
        <v>0.44722222222222219</v>
      </c>
      <c r="X162" s="519"/>
      <c r="Y162" s="519">
        <v>0.61388888888888882</v>
      </c>
      <c r="Z162" s="519"/>
      <c r="AA162" s="519">
        <v>0.58888888888888891</v>
      </c>
      <c r="AB162" s="519"/>
      <c r="AC162" s="519"/>
      <c r="AD162" s="519"/>
      <c r="AE162" s="519">
        <v>0.50972222222222219</v>
      </c>
      <c r="AF162" s="518">
        <v>0.75069444444444444</v>
      </c>
      <c r="AG162" s="518"/>
      <c r="AI162" s="112">
        <f>VLOOKUP(AJ162,id!$A:$C,3,0)</f>
        <v>493</v>
      </c>
      <c r="AJ162" s="112" t="str">
        <f t="shared" si="24"/>
        <v>JanczyszynPaweł1980</v>
      </c>
      <c r="AK162" s="112" t="str">
        <f t="shared" si="25"/>
        <v>Janczyszyn</v>
      </c>
      <c r="AL162" s="112" t="str">
        <f t="shared" si="25"/>
        <v>Paweł</v>
      </c>
      <c r="AM162" s="112">
        <f t="shared" si="26"/>
        <v>0</v>
      </c>
      <c r="AN162" s="112">
        <f t="shared" si="27"/>
        <v>1980</v>
      </c>
      <c r="AO162" s="112">
        <f t="shared" si="19"/>
        <v>1.0246116229346072</v>
      </c>
      <c r="AP162" s="112"/>
      <c r="AQ162" s="112">
        <f t="shared" si="20"/>
        <v>1.0032647350317729</v>
      </c>
      <c r="AR162" s="112">
        <f t="shared" si="21"/>
        <v>1.1666666666666667</v>
      </c>
      <c r="AS162" s="112">
        <f t="shared" si="22"/>
        <v>0.94117647058823528</v>
      </c>
      <c r="AT162" s="112">
        <f t="shared" si="23"/>
        <v>1.0313103064775451</v>
      </c>
    </row>
    <row r="163" spans="1:46">
      <c r="A163" s="533">
        <v>180</v>
      </c>
      <c r="B163" s="520">
        <v>161</v>
      </c>
      <c r="C163" s="520"/>
      <c r="D163" s="520">
        <v>3147</v>
      </c>
      <c r="E163" s="522" t="s">
        <v>466</v>
      </c>
      <c r="F163" s="522" t="s">
        <v>467</v>
      </c>
      <c r="G163" s="523" t="s">
        <v>32</v>
      </c>
      <c r="H163" s="520">
        <v>1983</v>
      </c>
      <c r="I163" s="522" t="s">
        <v>3561</v>
      </c>
      <c r="J163" s="522" t="s">
        <v>3691</v>
      </c>
      <c r="K163" s="520">
        <v>15</v>
      </c>
      <c r="L163" s="520">
        <v>8</v>
      </c>
      <c r="M163" s="520">
        <v>20</v>
      </c>
      <c r="N163" s="521">
        <v>0.41998842592592589</v>
      </c>
      <c r="O163" s="520">
        <v>5</v>
      </c>
      <c r="P163" s="519">
        <v>0.65833333333333333</v>
      </c>
      <c r="Q163" s="519"/>
      <c r="R163" s="519"/>
      <c r="S163" s="519">
        <v>0.7090277777777777</v>
      </c>
      <c r="T163" s="519">
        <v>0.61597222222222225</v>
      </c>
      <c r="U163" s="519"/>
      <c r="V163" s="519">
        <v>0.39166666666666666</v>
      </c>
      <c r="W163" s="519"/>
      <c r="X163" s="519">
        <v>0.56180555555555556</v>
      </c>
      <c r="Y163" s="519"/>
      <c r="Z163" s="519">
        <v>0.375</v>
      </c>
      <c r="AA163" s="519"/>
      <c r="AB163" s="519">
        <v>0.52847222222222223</v>
      </c>
      <c r="AC163" s="519"/>
      <c r="AD163" s="519">
        <v>0.44861111111111113</v>
      </c>
      <c r="AE163" s="519"/>
      <c r="AF163" s="518">
        <v>0.77361111111111114</v>
      </c>
      <c r="AG163" s="518"/>
      <c r="AI163" s="112">
        <f>VLOOKUP(AJ163,id!$A:$C,3,0)</f>
        <v>494</v>
      </c>
      <c r="AJ163" s="112" t="str">
        <f t="shared" si="24"/>
        <v>TrzcińskiDawid1983</v>
      </c>
      <c r="AK163" s="112" t="str">
        <f t="shared" si="25"/>
        <v>Trzciński</v>
      </c>
      <c r="AL163" s="112" t="str">
        <f t="shared" si="25"/>
        <v>Dawid</v>
      </c>
      <c r="AM163" s="112" t="str">
        <f t="shared" si="26"/>
        <v>Stojące Wentyle</v>
      </c>
      <c r="AN163" s="112">
        <f t="shared" si="27"/>
        <v>1983</v>
      </c>
      <c r="AO163" s="112">
        <f t="shared" si="19"/>
        <v>0.96057339650119422</v>
      </c>
      <c r="AP163" s="112"/>
      <c r="AQ163" s="112">
        <f t="shared" si="20"/>
        <v>0.94540744619285144</v>
      </c>
      <c r="AR163" s="112">
        <f t="shared" si="21"/>
        <v>1.1428571428571428</v>
      </c>
      <c r="AS163" s="112">
        <f t="shared" si="22"/>
        <v>0.9375</v>
      </c>
      <c r="AT163" s="112">
        <f t="shared" si="23"/>
        <v>1.0270660870893518</v>
      </c>
    </row>
    <row r="164" spans="1:46">
      <c r="A164" s="534">
        <v>181</v>
      </c>
      <c r="B164" s="528">
        <v>162</v>
      </c>
      <c r="C164" s="528"/>
      <c r="D164" s="528">
        <v>3145</v>
      </c>
      <c r="E164" s="530" t="s">
        <v>471</v>
      </c>
      <c r="F164" s="530" t="s">
        <v>34</v>
      </c>
      <c r="G164" s="531" t="s">
        <v>32</v>
      </c>
      <c r="H164" s="528">
        <v>1983</v>
      </c>
      <c r="I164" s="530" t="s">
        <v>3561</v>
      </c>
      <c r="J164" s="530" t="s">
        <v>3691</v>
      </c>
      <c r="K164" s="528">
        <v>15</v>
      </c>
      <c r="L164" s="528">
        <v>8</v>
      </c>
      <c r="M164" s="528">
        <v>20</v>
      </c>
      <c r="N164" s="529">
        <v>0.42009259259259263</v>
      </c>
      <c r="O164" s="528">
        <v>5</v>
      </c>
      <c r="P164" s="527">
        <v>0.65833333333333333</v>
      </c>
      <c r="Q164" s="527"/>
      <c r="R164" s="527"/>
      <c r="S164" s="527">
        <v>0.7090277777777777</v>
      </c>
      <c r="T164" s="527">
        <v>0.6166666666666667</v>
      </c>
      <c r="U164" s="527"/>
      <c r="V164" s="527">
        <v>0.3923611111111111</v>
      </c>
      <c r="W164" s="527"/>
      <c r="X164" s="527">
        <v>0.5625</v>
      </c>
      <c r="Y164" s="527"/>
      <c r="Z164" s="527">
        <v>0.3756944444444445</v>
      </c>
      <c r="AA164" s="527"/>
      <c r="AB164" s="527">
        <v>0.52916666666666667</v>
      </c>
      <c r="AC164" s="527"/>
      <c r="AD164" s="527">
        <v>0.44861111111111113</v>
      </c>
      <c r="AE164" s="527"/>
      <c r="AF164" s="526">
        <v>0.77361111111111114</v>
      </c>
      <c r="AG164" s="526"/>
      <c r="AI164" s="112">
        <f>VLOOKUP(AJ164,id!$A:$C,3,0)</f>
        <v>495</v>
      </c>
      <c r="AJ164" s="112" t="str">
        <f t="shared" si="24"/>
        <v>TrzynskiMarek1983</v>
      </c>
      <c r="AK164" s="112" t="str">
        <f t="shared" si="25"/>
        <v>Trzynski</v>
      </c>
      <c r="AL164" s="112" t="str">
        <f t="shared" si="25"/>
        <v>Marek</v>
      </c>
      <c r="AM164" s="112" t="str">
        <f t="shared" si="26"/>
        <v>Stojące Wentyle</v>
      </c>
      <c r="AN164" s="112">
        <f t="shared" si="27"/>
        <v>1983</v>
      </c>
      <c r="AO164" s="112">
        <f t="shared" si="19"/>
        <v>0.96033521156157231</v>
      </c>
      <c r="AP164" s="112"/>
      <c r="AQ164" s="112">
        <f t="shared" si="20"/>
        <v>0.99975203879215324</v>
      </c>
      <c r="AR164" s="112">
        <f t="shared" si="21"/>
        <v>1</v>
      </c>
      <c r="AS164" s="112">
        <f t="shared" si="22"/>
        <v>1</v>
      </c>
      <c r="AT164" s="112">
        <f t="shared" si="23"/>
        <v>1</v>
      </c>
    </row>
    <row r="165" spans="1:46">
      <c r="A165" s="533">
        <v>182</v>
      </c>
      <c r="B165" s="520">
        <v>163</v>
      </c>
      <c r="C165" s="520"/>
      <c r="D165" s="520">
        <v>3152</v>
      </c>
      <c r="E165" s="522" t="s">
        <v>5121</v>
      </c>
      <c r="F165" s="522" t="s">
        <v>92</v>
      </c>
      <c r="G165" s="523" t="s">
        <v>32</v>
      </c>
      <c r="H165" s="520">
        <v>1982</v>
      </c>
      <c r="I165" s="522" t="s">
        <v>3462</v>
      </c>
      <c r="J165" s="522" t="s">
        <v>3463</v>
      </c>
      <c r="K165" s="520">
        <v>15</v>
      </c>
      <c r="L165" s="520">
        <v>5</v>
      </c>
      <c r="M165" s="520">
        <v>15</v>
      </c>
      <c r="N165" s="521">
        <v>0.23643518518518516</v>
      </c>
      <c r="O165" s="520">
        <v>0</v>
      </c>
      <c r="P165" s="519"/>
      <c r="Q165" s="519"/>
      <c r="R165" s="519"/>
      <c r="S165" s="519"/>
      <c r="T165" s="519">
        <v>0.51458333333333328</v>
      </c>
      <c r="U165" s="519"/>
      <c r="V165" s="519">
        <v>0.39513888888888887</v>
      </c>
      <c r="W165" s="519"/>
      <c r="X165" s="519"/>
      <c r="Y165" s="519"/>
      <c r="Z165" s="519">
        <v>0.38125000000000003</v>
      </c>
      <c r="AA165" s="519"/>
      <c r="AB165" s="519">
        <v>0.48541666666666666</v>
      </c>
      <c r="AC165" s="519"/>
      <c r="AD165" s="519">
        <v>0.45069444444444445</v>
      </c>
      <c r="AE165" s="519"/>
      <c r="AF165" s="518">
        <v>0.59027777777777779</v>
      </c>
      <c r="AG165" s="518"/>
      <c r="AI165" s="112">
        <f>VLOOKUP(AJ165,id!$A:$C,3,0)</f>
        <v>496</v>
      </c>
      <c r="AJ165" s="112" t="str">
        <f t="shared" si="24"/>
        <v>ŁapińskiSławomir1982</v>
      </c>
      <c r="AK165" s="112" t="str">
        <f t="shared" si="25"/>
        <v>Łapiński</v>
      </c>
      <c r="AL165" s="112" t="str">
        <f t="shared" si="25"/>
        <v>Sławomir</v>
      </c>
      <c r="AM165" s="112" t="str">
        <f t="shared" si="26"/>
        <v>BIKE NOW BEER LATER</v>
      </c>
      <c r="AN165" s="112">
        <f t="shared" si="27"/>
        <v>1982</v>
      </c>
      <c r="AO165" s="112">
        <f t="shared" si="19"/>
        <v>0.87417595453723806</v>
      </c>
      <c r="AP165" s="112"/>
      <c r="AQ165" s="112">
        <f t="shared" si="20"/>
        <v>1.7767769727824558</v>
      </c>
      <c r="AR165" s="112">
        <f t="shared" si="21"/>
        <v>0.625</v>
      </c>
      <c r="AS165" s="112">
        <f t="shared" si="22"/>
        <v>1</v>
      </c>
      <c r="AT165" s="112">
        <f t="shared" si="23"/>
        <v>0.91028210151304012</v>
      </c>
    </row>
    <row r="166" spans="1:46">
      <c r="A166" s="534">
        <v>183</v>
      </c>
      <c r="B166" s="528">
        <v>164</v>
      </c>
      <c r="C166" s="528"/>
      <c r="D166" s="528">
        <v>3146</v>
      </c>
      <c r="E166" s="530" t="s">
        <v>466</v>
      </c>
      <c r="F166" s="530" t="s">
        <v>48</v>
      </c>
      <c r="G166" s="531" t="s">
        <v>32</v>
      </c>
      <c r="H166" s="528">
        <v>1973</v>
      </c>
      <c r="I166" s="530" t="s">
        <v>3561</v>
      </c>
      <c r="J166" s="530" t="s">
        <v>3691</v>
      </c>
      <c r="K166" s="528">
        <v>14</v>
      </c>
      <c r="L166" s="528">
        <v>8</v>
      </c>
      <c r="M166" s="528">
        <v>20</v>
      </c>
      <c r="N166" s="529">
        <v>0.42047453703703702</v>
      </c>
      <c r="O166" s="528">
        <v>6</v>
      </c>
      <c r="P166" s="527">
        <v>0.65833333333333333</v>
      </c>
      <c r="Q166" s="527"/>
      <c r="R166" s="527"/>
      <c r="S166" s="527">
        <v>0.70972222222222225</v>
      </c>
      <c r="T166" s="527">
        <v>0.61597222222222225</v>
      </c>
      <c r="U166" s="527"/>
      <c r="V166" s="527">
        <v>0.39305555555555555</v>
      </c>
      <c r="W166" s="527"/>
      <c r="X166" s="527">
        <v>0.5625</v>
      </c>
      <c r="Y166" s="527"/>
      <c r="Z166" s="527">
        <v>0.37638888888888888</v>
      </c>
      <c r="AA166" s="527"/>
      <c r="AB166" s="527">
        <v>0.52847222222222223</v>
      </c>
      <c r="AC166" s="527"/>
      <c r="AD166" s="527">
        <v>0.44861111111111113</v>
      </c>
      <c r="AE166" s="527"/>
      <c r="AF166" s="526">
        <v>0.77430555555555547</v>
      </c>
      <c r="AG166" s="526"/>
      <c r="AI166" s="112">
        <f>VLOOKUP(AJ166,id!$A:$C,3,0)</f>
        <v>497</v>
      </c>
      <c r="AJ166" s="112" t="str">
        <f t="shared" si="24"/>
        <v>TrzcińskiTomasz1973</v>
      </c>
      <c r="AK166" s="112" t="str">
        <f t="shared" si="25"/>
        <v>Trzciński</v>
      </c>
      <c r="AL166" s="112" t="str">
        <f t="shared" si="25"/>
        <v>Tomasz</v>
      </c>
      <c r="AM166" s="112" t="str">
        <f t="shared" si="26"/>
        <v>Stojące Wentyle</v>
      </c>
      <c r="AN166" s="112">
        <f t="shared" si="27"/>
        <v>1973</v>
      </c>
      <c r="AO166" s="112">
        <f t="shared" si="19"/>
        <v>0.8158975575680889</v>
      </c>
      <c r="AP166" s="112"/>
      <c r="AQ166" s="112">
        <f t="shared" si="20"/>
        <v>0.56230559608026642</v>
      </c>
      <c r="AR166" s="112">
        <f t="shared" si="21"/>
        <v>1.6</v>
      </c>
      <c r="AS166" s="112">
        <f t="shared" si="22"/>
        <v>0.93333333333333335</v>
      </c>
      <c r="AT166" s="112">
        <f t="shared" si="23"/>
        <v>1.0985605433061179</v>
      </c>
    </row>
    <row r="167" spans="1:46">
      <c r="A167" s="533">
        <v>184</v>
      </c>
      <c r="B167" s="520">
        <v>165</v>
      </c>
      <c r="C167" s="520"/>
      <c r="D167" s="520">
        <v>3216</v>
      </c>
      <c r="E167" s="522" t="s">
        <v>309</v>
      </c>
      <c r="F167" s="522" t="s">
        <v>383</v>
      </c>
      <c r="G167" s="523" t="s">
        <v>32</v>
      </c>
      <c r="H167" s="520">
        <v>1968</v>
      </c>
      <c r="I167" s="522" t="s">
        <v>3462</v>
      </c>
      <c r="J167" s="522" t="s">
        <v>5120</v>
      </c>
      <c r="K167" s="520">
        <v>13</v>
      </c>
      <c r="L167" s="520">
        <v>14</v>
      </c>
      <c r="M167" s="520">
        <v>35</v>
      </c>
      <c r="N167" s="521">
        <v>0.43170138888888893</v>
      </c>
      <c r="O167" s="520">
        <v>22</v>
      </c>
      <c r="P167" s="519">
        <v>0.60763888888888895</v>
      </c>
      <c r="Q167" s="519">
        <v>0.41875000000000001</v>
      </c>
      <c r="R167" s="519">
        <v>0.38194444444444442</v>
      </c>
      <c r="S167" s="519">
        <v>0.58750000000000002</v>
      </c>
      <c r="T167" s="519">
        <v>0.64027777777777783</v>
      </c>
      <c r="U167" s="519">
        <v>0.51666666666666672</v>
      </c>
      <c r="V167" s="519"/>
      <c r="W167" s="519">
        <v>0.46527777777777773</v>
      </c>
      <c r="X167" s="519">
        <v>0.65833333333333333</v>
      </c>
      <c r="Y167" s="519">
        <v>0.56874999999999998</v>
      </c>
      <c r="Z167" s="519"/>
      <c r="AA167" s="519">
        <v>0.54652777777777783</v>
      </c>
      <c r="AB167" s="519">
        <v>0.67222222222222217</v>
      </c>
      <c r="AC167" s="519">
        <v>0.40277777777777773</v>
      </c>
      <c r="AD167" s="519">
        <v>0.72777777777777775</v>
      </c>
      <c r="AE167" s="519">
        <v>0.49513888888888885</v>
      </c>
      <c r="AF167" s="518">
        <v>0.78541666666666676</v>
      </c>
      <c r="AG167" s="518"/>
      <c r="AI167" s="112">
        <f>VLOOKUP(AJ167,id!$A:$C,3,0)</f>
        <v>498</v>
      </c>
      <c r="AJ167" s="112" t="str">
        <f t="shared" si="24"/>
        <v>JankowskiMariusz1968</v>
      </c>
      <c r="AK167" s="112" t="str">
        <f t="shared" si="25"/>
        <v>Jankowski</v>
      </c>
      <c r="AL167" s="112" t="str">
        <f t="shared" si="25"/>
        <v>Mariusz</v>
      </c>
      <c r="AM167" s="112" t="str">
        <f t="shared" si="26"/>
        <v>Masterlease Team</v>
      </c>
      <c r="AN167" s="112">
        <f t="shared" si="27"/>
        <v>1968</v>
      </c>
      <c r="AO167" s="112">
        <f t="shared" si="19"/>
        <v>0.75761916059893974</v>
      </c>
      <c r="AP167" s="112"/>
      <c r="AQ167" s="112">
        <f t="shared" si="20"/>
        <v>0.97399394085632307</v>
      </c>
      <c r="AR167" s="112">
        <f t="shared" si="21"/>
        <v>1.75</v>
      </c>
      <c r="AS167" s="112">
        <f t="shared" si="22"/>
        <v>0.9285714285714286</v>
      </c>
      <c r="AT167" s="112">
        <f t="shared" si="23"/>
        <v>1.1184269147201447</v>
      </c>
    </row>
    <row r="168" spans="1:46">
      <c r="A168" s="534">
        <v>187</v>
      </c>
      <c r="B168" s="528">
        <v>166</v>
      </c>
      <c r="C168" s="528"/>
      <c r="D168" s="528">
        <v>3183</v>
      </c>
      <c r="E168" s="530" t="s">
        <v>5118</v>
      </c>
      <c r="F168" s="530" t="s">
        <v>22</v>
      </c>
      <c r="G168" s="531" t="s">
        <v>32</v>
      </c>
      <c r="H168" s="528">
        <v>1978</v>
      </c>
      <c r="I168" s="530" t="s">
        <v>4239</v>
      </c>
      <c r="J168" s="530" t="s">
        <v>4402</v>
      </c>
      <c r="K168" s="528">
        <v>13</v>
      </c>
      <c r="L168" s="528">
        <v>5</v>
      </c>
      <c r="M168" s="528">
        <v>13</v>
      </c>
      <c r="N168" s="529">
        <v>0.26903935185185185</v>
      </c>
      <c r="O168" s="528">
        <v>0</v>
      </c>
      <c r="P168" s="527"/>
      <c r="Q168" s="527"/>
      <c r="R168" s="527"/>
      <c r="S168" s="527"/>
      <c r="T168" s="527">
        <v>0.43888888888888888</v>
      </c>
      <c r="U168" s="527">
        <v>0.54097222222222219</v>
      </c>
      <c r="V168" s="527">
        <v>0.38194444444444442</v>
      </c>
      <c r="W168" s="527"/>
      <c r="X168" s="527"/>
      <c r="Y168" s="527"/>
      <c r="Z168" s="527">
        <v>0.37013888888888885</v>
      </c>
      <c r="AA168" s="527"/>
      <c r="AB168" s="527"/>
      <c r="AC168" s="527"/>
      <c r="AD168" s="527">
        <v>0.41597222222222219</v>
      </c>
      <c r="AE168" s="527"/>
      <c r="AF168" s="526">
        <v>0.62291666666666667</v>
      </c>
      <c r="AG168" s="526"/>
      <c r="AI168" s="112">
        <f>VLOOKUP(AJ168,id!$A:$C,3,0)</f>
        <v>499</v>
      </c>
      <c r="AJ168" s="112" t="str">
        <f t="shared" si="24"/>
        <v>ZdancewiczKrzysztof1978</v>
      </c>
      <c r="AK168" s="112" t="str">
        <f t="shared" si="25"/>
        <v>Zdancewicz</v>
      </c>
      <c r="AL168" s="112" t="str">
        <f t="shared" si="25"/>
        <v>Krzysztof</v>
      </c>
      <c r="AM168" s="112" t="str">
        <f t="shared" si="26"/>
        <v>15 Gołdapski Pułk Przeciwlotniczy</v>
      </c>
      <c r="AN168" s="112">
        <f t="shared" si="27"/>
        <v>1978</v>
      </c>
      <c r="AO168" s="112">
        <f t="shared" si="19"/>
        <v>0.61662246551810984</v>
      </c>
      <c r="AP168" s="112"/>
      <c r="AQ168" s="112">
        <f t="shared" si="20"/>
        <v>1.6046031404603143</v>
      </c>
      <c r="AR168" s="112">
        <f t="shared" si="21"/>
        <v>0.35714285714285715</v>
      </c>
      <c r="AS168" s="112">
        <f t="shared" si="22"/>
        <v>1</v>
      </c>
      <c r="AT168" s="112">
        <f t="shared" si="23"/>
        <v>0.8138950248177933</v>
      </c>
    </row>
    <row r="169" spans="1:46">
      <c r="A169" s="533">
        <v>188</v>
      </c>
      <c r="B169" s="520">
        <v>167</v>
      </c>
      <c r="C169" s="520"/>
      <c r="D169" s="520">
        <v>3159</v>
      </c>
      <c r="E169" s="522" t="s">
        <v>3655</v>
      </c>
      <c r="F169" s="522" t="s">
        <v>151</v>
      </c>
      <c r="G169" s="523" t="s">
        <v>32</v>
      </c>
      <c r="H169" s="520">
        <v>1968</v>
      </c>
      <c r="I169" s="522" t="s">
        <v>5117</v>
      </c>
      <c r="J169" s="522"/>
      <c r="K169" s="520">
        <v>10</v>
      </c>
      <c r="L169" s="520">
        <v>3</v>
      </c>
      <c r="M169" s="520">
        <v>10</v>
      </c>
      <c r="N169" s="521">
        <v>0.41032407407407406</v>
      </c>
      <c r="O169" s="520">
        <v>0</v>
      </c>
      <c r="P169" s="519"/>
      <c r="Q169" s="519"/>
      <c r="R169" s="519"/>
      <c r="S169" s="519"/>
      <c r="T169" s="519"/>
      <c r="U169" s="519"/>
      <c r="V169" s="519">
        <v>0.55763888888888891</v>
      </c>
      <c r="W169" s="519"/>
      <c r="X169" s="519"/>
      <c r="Y169" s="519"/>
      <c r="Z169" s="519"/>
      <c r="AA169" s="519"/>
      <c r="AB169" s="519">
        <v>0.7104166666666667</v>
      </c>
      <c r="AC169" s="519"/>
      <c r="AD169" s="519">
        <v>0.67499999999999993</v>
      </c>
      <c r="AE169" s="519"/>
      <c r="AF169" s="518">
        <v>0.76388888888888884</v>
      </c>
      <c r="AG169" s="518"/>
      <c r="AI169" s="112">
        <f>VLOOKUP(AJ169,id!$A:$C,3,0)</f>
        <v>500</v>
      </c>
      <c r="AJ169" s="112" t="str">
        <f t="shared" si="24"/>
        <v>PrzyłuckiWojciech1968</v>
      </c>
      <c r="AK169" s="112" t="str">
        <f t="shared" si="25"/>
        <v>Przyłucki</v>
      </c>
      <c r="AL169" s="112" t="str">
        <f t="shared" si="25"/>
        <v>Wojciech</v>
      </c>
      <c r="AM169" s="112">
        <f t="shared" si="26"/>
        <v>0</v>
      </c>
      <c r="AN169" s="112">
        <f t="shared" si="27"/>
        <v>1968</v>
      </c>
      <c r="AO169" s="112">
        <f t="shared" ref="AO169:AO173" si="28">AO168*IF(AS169&lt;1,AS169,IF(AT169&lt;1,AT169,IF(AR169&lt;1,AR169,IF(AQ169&lt;1,AQ169,1))))</f>
        <v>0.47432497347546915</v>
      </c>
      <c r="AP169" s="112"/>
      <c r="AQ169" s="112">
        <f t="shared" ref="AQ169:AQ181" si="29">N168/N169</f>
        <v>0.65567527925081803</v>
      </c>
      <c r="AR169" s="112">
        <f t="shared" ref="AR169:AR181" si="30">L169/L168</f>
        <v>0.6</v>
      </c>
      <c r="AS169" s="112">
        <f t="shared" ref="AS169:AS181" si="31">K169/K168</f>
        <v>0.76923076923076927</v>
      </c>
      <c r="AT169" s="112">
        <f t="shared" ref="AT169:AT181" si="32">AR169^0.2</f>
        <v>0.90288045144743423</v>
      </c>
    </row>
    <row r="170" spans="1:46">
      <c r="A170" s="534">
        <v>189</v>
      </c>
      <c r="B170" s="528">
        <v>168</v>
      </c>
      <c r="C170" s="528"/>
      <c r="D170" s="528">
        <v>3061</v>
      </c>
      <c r="E170" s="530" t="s">
        <v>1136</v>
      </c>
      <c r="F170" s="530" t="s">
        <v>383</v>
      </c>
      <c r="G170" s="531" t="s">
        <v>32</v>
      </c>
      <c r="H170" s="528">
        <v>1971</v>
      </c>
      <c r="I170" s="530" t="s">
        <v>3576</v>
      </c>
      <c r="J170" s="530" t="s">
        <v>1424</v>
      </c>
      <c r="K170" s="528">
        <v>9</v>
      </c>
      <c r="L170" s="528">
        <v>3</v>
      </c>
      <c r="M170" s="528">
        <v>9</v>
      </c>
      <c r="N170" s="529">
        <v>0.20403935185185185</v>
      </c>
      <c r="O170" s="528">
        <v>0</v>
      </c>
      <c r="P170" s="527"/>
      <c r="Q170" s="527"/>
      <c r="R170" s="527"/>
      <c r="S170" s="527"/>
      <c r="T170" s="527"/>
      <c r="U170" s="527"/>
      <c r="V170" s="527">
        <v>0.3888888888888889</v>
      </c>
      <c r="W170" s="527"/>
      <c r="X170" s="527"/>
      <c r="Y170" s="527"/>
      <c r="Z170" s="527">
        <v>0.3743055555555555</v>
      </c>
      <c r="AA170" s="527"/>
      <c r="AB170" s="527">
        <v>0.41597222222222219</v>
      </c>
      <c r="AC170" s="527"/>
      <c r="AD170" s="527"/>
      <c r="AE170" s="527"/>
      <c r="AF170" s="526">
        <v>0.55763888888888891</v>
      </c>
      <c r="AG170" s="526"/>
      <c r="AI170" s="112">
        <f>VLOOKUP(AJ170,id!$A:$C,3,0)</f>
        <v>501</v>
      </c>
      <c r="AJ170" s="112" t="str">
        <f t="shared" si="24"/>
        <v>PrażanowskiMariusz1971</v>
      </c>
      <c r="AK170" s="112" t="str">
        <f t="shared" si="25"/>
        <v>Prażanowski</v>
      </c>
      <c r="AL170" s="112" t="str">
        <f t="shared" si="25"/>
        <v>Mariusz</v>
      </c>
      <c r="AM170" s="112" t="str">
        <f t="shared" si="26"/>
        <v>CykloKwidzyn</v>
      </c>
      <c r="AN170" s="112">
        <f t="shared" si="27"/>
        <v>1971</v>
      </c>
      <c r="AO170" s="112">
        <f t="shared" si="28"/>
        <v>0.42689247612792225</v>
      </c>
      <c r="AP170" s="112"/>
      <c r="AQ170" s="112">
        <f t="shared" si="29"/>
        <v>2.0110045947019115</v>
      </c>
      <c r="AR170" s="112">
        <f t="shared" si="30"/>
        <v>1</v>
      </c>
      <c r="AS170" s="112">
        <f t="shared" si="31"/>
        <v>0.9</v>
      </c>
      <c r="AT170" s="112">
        <f t="shared" si="32"/>
        <v>1</v>
      </c>
    </row>
    <row r="171" spans="1:46">
      <c r="A171" s="533">
        <v>190</v>
      </c>
      <c r="B171" s="520">
        <v>169</v>
      </c>
      <c r="C171" s="520"/>
      <c r="D171" s="520">
        <v>3111</v>
      </c>
      <c r="E171" s="522" t="s">
        <v>1075</v>
      </c>
      <c r="F171" s="522" t="s">
        <v>48</v>
      </c>
      <c r="G171" s="523" t="s">
        <v>32</v>
      </c>
      <c r="H171" s="520">
        <v>1982</v>
      </c>
      <c r="I171" s="522" t="s">
        <v>3550</v>
      </c>
      <c r="J171" s="522" t="s">
        <v>5116</v>
      </c>
      <c r="K171" s="520">
        <v>5</v>
      </c>
      <c r="L171" s="520">
        <v>10</v>
      </c>
      <c r="M171" s="520">
        <v>26</v>
      </c>
      <c r="N171" s="521">
        <v>0.43057870370370371</v>
      </c>
      <c r="O171" s="520">
        <v>21</v>
      </c>
      <c r="P171" s="519"/>
      <c r="Q171" s="519">
        <v>0.72499999999999998</v>
      </c>
      <c r="R171" s="519"/>
      <c r="S171" s="519">
        <v>0.60625000000000007</v>
      </c>
      <c r="T171" s="519">
        <v>0.50694444444444442</v>
      </c>
      <c r="U171" s="519"/>
      <c r="V171" s="519">
        <v>0.3923611111111111</v>
      </c>
      <c r="W171" s="519"/>
      <c r="X171" s="519">
        <v>0.56458333333333333</v>
      </c>
      <c r="Y171" s="519">
        <v>0.68055555555555547</v>
      </c>
      <c r="Z171" s="519">
        <v>0.3756944444444445</v>
      </c>
      <c r="AA171" s="519">
        <v>0.63263888888888886</v>
      </c>
      <c r="AB171" s="519">
        <v>0.54375000000000007</v>
      </c>
      <c r="AC171" s="519"/>
      <c r="AD171" s="519">
        <v>0.47916666666666669</v>
      </c>
      <c r="AE171" s="519"/>
      <c r="AF171" s="518">
        <v>0.78472222222222221</v>
      </c>
      <c r="AG171" s="518"/>
      <c r="AI171" s="112">
        <f>VLOOKUP(AJ171,id!$A:$C,3,0)</f>
        <v>502</v>
      </c>
      <c r="AJ171" s="112" t="str">
        <f t="shared" si="24"/>
        <v>GlazikTomasz1982</v>
      </c>
      <c r="AK171" s="112" t="str">
        <f t="shared" si="25"/>
        <v>Glazik</v>
      </c>
      <c r="AL171" s="112" t="str">
        <f t="shared" si="25"/>
        <v>Tomasz</v>
      </c>
      <c r="AM171" s="112" t="str">
        <f t="shared" si="26"/>
        <v>Kolejny Nudny Weekend</v>
      </c>
      <c r="AN171" s="112">
        <f t="shared" si="27"/>
        <v>1982</v>
      </c>
      <c r="AO171" s="112">
        <f t="shared" si="28"/>
        <v>0.2371624867377346</v>
      </c>
      <c r="AP171" s="112"/>
      <c r="AQ171" s="112">
        <f t="shared" si="29"/>
        <v>0.47387237245309388</v>
      </c>
      <c r="AR171" s="112">
        <f t="shared" si="30"/>
        <v>3.3333333333333335</v>
      </c>
      <c r="AS171" s="112">
        <f t="shared" si="31"/>
        <v>0.55555555555555558</v>
      </c>
      <c r="AT171" s="112">
        <f t="shared" si="32"/>
        <v>1.2722596365393921</v>
      </c>
    </row>
    <row r="172" spans="1:46">
      <c r="A172" s="534">
        <v>191</v>
      </c>
      <c r="B172" s="528">
        <v>170</v>
      </c>
      <c r="C172" s="528"/>
      <c r="D172" s="528">
        <v>3163</v>
      </c>
      <c r="E172" s="530" t="s">
        <v>4274</v>
      </c>
      <c r="F172" s="530" t="s">
        <v>16</v>
      </c>
      <c r="G172" s="531" t="s">
        <v>32</v>
      </c>
      <c r="H172" s="528">
        <v>1976</v>
      </c>
      <c r="I172" s="530" t="s">
        <v>3462</v>
      </c>
      <c r="J172" s="530"/>
      <c r="K172" s="528">
        <v>5</v>
      </c>
      <c r="L172" s="528">
        <v>2</v>
      </c>
      <c r="M172" s="528">
        <v>5</v>
      </c>
      <c r="N172" s="529">
        <v>0.14410879629629628</v>
      </c>
      <c r="O172" s="528">
        <v>0</v>
      </c>
      <c r="P172" s="527"/>
      <c r="Q172" s="527"/>
      <c r="R172" s="527"/>
      <c r="S172" s="527"/>
      <c r="T172" s="527"/>
      <c r="U172" s="527"/>
      <c r="V172" s="527">
        <v>0.39374999999999999</v>
      </c>
      <c r="W172" s="527"/>
      <c r="X172" s="527"/>
      <c r="Y172" s="527"/>
      <c r="Z172" s="527">
        <v>0.37708333333333338</v>
      </c>
      <c r="AA172" s="527"/>
      <c r="AB172" s="527"/>
      <c r="AC172" s="527"/>
      <c r="AD172" s="527"/>
      <c r="AE172" s="527"/>
      <c r="AF172" s="526">
        <v>0.49791666666666662</v>
      </c>
      <c r="AG172" s="526"/>
      <c r="AI172" s="112">
        <f>VLOOKUP(AJ172,id!$A:$C,3,0)</f>
        <v>503</v>
      </c>
      <c r="AJ172" s="112" t="str">
        <f t="shared" si="24"/>
        <v>BorekPaweł1976</v>
      </c>
      <c r="AK172" s="112" t="str">
        <f t="shared" si="25"/>
        <v>Borek</v>
      </c>
      <c r="AL172" s="112" t="str">
        <f t="shared" si="25"/>
        <v>Paweł</v>
      </c>
      <c r="AM172" s="112">
        <f t="shared" si="26"/>
        <v>0</v>
      </c>
      <c r="AN172" s="112">
        <f t="shared" si="27"/>
        <v>1976</v>
      </c>
      <c r="AO172" s="112">
        <f t="shared" si="28"/>
        <v>0.17189054737474121</v>
      </c>
      <c r="AP172" s="112"/>
      <c r="AQ172" s="112">
        <f t="shared" si="29"/>
        <v>2.9878724600433704</v>
      </c>
      <c r="AR172" s="112">
        <f t="shared" si="30"/>
        <v>0.2</v>
      </c>
      <c r="AS172" s="112">
        <f t="shared" si="31"/>
        <v>1</v>
      </c>
      <c r="AT172" s="112">
        <f t="shared" si="32"/>
        <v>0.72477966367769553</v>
      </c>
    </row>
    <row r="173" spans="1:46">
      <c r="A173" s="533">
        <v>192</v>
      </c>
      <c r="B173" s="520">
        <v>171</v>
      </c>
      <c r="C173" s="520"/>
      <c r="D173" s="520">
        <v>3033</v>
      </c>
      <c r="E173" s="522" t="s">
        <v>5115</v>
      </c>
      <c r="F173" s="522" t="s">
        <v>383</v>
      </c>
      <c r="G173" s="523" t="s">
        <v>32</v>
      </c>
      <c r="H173" s="520">
        <v>1971</v>
      </c>
      <c r="I173" s="522" t="s">
        <v>3694</v>
      </c>
      <c r="J173" s="522"/>
      <c r="K173" s="520">
        <v>0</v>
      </c>
      <c r="L173" s="520">
        <v>0</v>
      </c>
      <c r="M173" s="520">
        <v>0</v>
      </c>
      <c r="N173" s="521">
        <v>0.35158564814814813</v>
      </c>
      <c r="O173" s="520">
        <v>0</v>
      </c>
      <c r="P173" s="519"/>
      <c r="Q173" s="519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  <c r="AE173" s="519"/>
      <c r="AF173" s="518">
        <v>0.7055555555555556</v>
      </c>
      <c r="AG173" s="518"/>
      <c r="AI173" s="112">
        <f>VLOOKUP(AJ173,id!$A:$C,3,0)</f>
        <v>504</v>
      </c>
      <c r="AJ173" s="112" t="str">
        <f t="shared" si="24"/>
        <v>SzwedMariusz1971</v>
      </c>
      <c r="AK173" s="112" t="str">
        <f t="shared" si="25"/>
        <v>Szwed</v>
      </c>
      <c r="AL173" s="112" t="str">
        <f t="shared" si="25"/>
        <v>Mariusz</v>
      </c>
      <c r="AM173" s="112">
        <f t="shared" si="26"/>
        <v>0</v>
      </c>
      <c r="AN173" s="112">
        <f t="shared" si="27"/>
        <v>1971</v>
      </c>
      <c r="AO173" s="112">
        <f t="shared" si="28"/>
        <v>0</v>
      </c>
      <c r="AP173" s="112"/>
      <c r="AQ173" s="112">
        <f t="shared" si="29"/>
        <v>0.40988247687395063</v>
      </c>
      <c r="AR173" s="112">
        <f t="shared" si="30"/>
        <v>0</v>
      </c>
      <c r="AS173" s="112">
        <f t="shared" si="31"/>
        <v>0</v>
      </c>
      <c r="AT173" s="112">
        <f t="shared" si="32"/>
        <v>0</v>
      </c>
    </row>
    <row r="174" spans="1:46">
      <c r="A174" s="534">
        <v>193</v>
      </c>
      <c r="B174" s="528">
        <v>172</v>
      </c>
      <c r="C174" s="528"/>
      <c r="D174" s="528">
        <v>3098</v>
      </c>
      <c r="E174" s="530" t="s">
        <v>4532</v>
      </c>
      <c r="F174" s="530" t="s">
        <v>83</v>
      </c>
      <c r="G174" s="531" t="s">
        <v>32</v>
      </c>
      <c r="H174" s="528">
        <v>1972</v>
      </c>
      <c r="I174" s="530" t="s">
        <v>3425</v>
      </c>
      <c r="J174" s="530" t="s">
        <v>5114</v>
      </c>
      <c r="K174" s="528">
        <v>-27</v>
      </c>
      <c r="L174" s="528">
        <v>8</v>
      </c>
      <c r="M174" s="528">
        <v>23</v>
      </c>
      <c r="N174" s="529">
        <v>0.45112268518518522</v>
      </c>
      <c r="O174" s="528">
        <v>50</v>
      </c>
      <c r="P174" s="527"/>
      <c r="Q174" s="527"/>
      <c r="R174" s="527"/>
      <c r="S174" s="527">
        <v>0.70624999999999993</v>
      </c>
      <c r="T174" s="527">
        <v>0.6743055555555556</v>
      </c>
      <c r="U174" s="527"/>
      <c r="V174" s="527">
        <v>0.45347222222222222</v>
      </c>
      <c r="W174" s="527"/>
      <c r="X174" s="527">
        <v>0.6479166666666667</v>
      </c>
      <c r="Y174" s="527"/>
      <c r="Z174" s="527">
        <v>0.4291666666666667</v>
      </c>
      <c r="AA174" s="527"/>
      <c r="AB174" s="527">
        <v>0.60625000000000007</v>
      </c>
      <c r="AC174" s="527">
        <v>0.76874999999999993</v>
      </c>
      <c r="AD174" s="527">
        <v>0.51111111111111118</v>
      </c>
      <c r="AE174" s="527"/>
      <c r="AF174" s="526">
        <v>0.80486111111111114</v>
      </c>
      <c r="AG174" s="526"/>
      <c r="AI174" s="112">
        <f>VLOOKUP(AJ174,id!$A:$C,3,0)</f>
        <v>505</v>
      </c>
      <c r="AJ174" s="112" t="str">
        <f t="shared" ref="AJ174:AJ181" si="33">AK174&amp;AL174&amp;AN174</f>
        <v>KwaśniakAdam1972</v>
      </c>
      <c r="AK174" s="112" t="str">
        <f t="shared" si="25"/>
        <v>Kwaśniak</v>
      </c>
      <c r="AL174" s="112" t="str">
        <f t="shared" si="25"/>
        <v>Adam</v>
      </c>
      <c r="AM174" s="112" t="str">
        <f t="shared" si="26"/>
        <v>STN - Tęcza</v>
      </c>
      <c r="AN174" s="112">
        <f t="shared" si="27"/>
        <v>1972</v>
      </c>
      <c r="AO174" s="112">
        <v>0</v>
      </c>
      <c r="AP174" s="112"/>
      <c r="AQ174" s="112">
        <f t="shared" si="29"/>
        <v>0.77935705672576128</v>
      </c>
      <c r="AR174" s="112" t="e">
        <f t="shared" si="30"/>
        <v>#DIV/0!</v>
      </c>
      <c r="AS174" s="112" t="e">
        <f t="shared" si="31"/>
        <v>#DIV/0!</v>
      </c>
      <c r="AT174" s="112" t="e">
        <f t="shared" si="32"/>
        <v>#DIV/0!</v>
      </c>
    </row>
    <row r="175" spans="1:46">
      <c r="A175" s="533">
        <v>194</v>
      </c>
      <c r="B175" s="520">
        <v>173</v>
      </c>
      <c r="C175" s="520"/>
      <c r="D175" s="520">
        <v>3158</v>
      </c>
      <c r="E175" s="522" t="s">
        <v>5113</v>
      </c>
      <c r="F175" s="522" t="s">
        <v>398</v>
      </c>
      <c r="G175" s="523" t="s">
        <v>32</v>
      </c>
      <c r="H175" s="520">
        <v>1981</v>
      </c>
      <c r="I175" s="522" t="s">
        <v>3425</v>
      </c>
      <c r="J175" s="522" t="s">
        <v>5111</v>
      </c>
      <c r="K175" s="520">
        <v>-27</v>
      </c>
      <c r="L175" s="520">
        <v>8</v>
      </c>
      <c r="M175" s="520">
        <v>23</v>
      </c>
      <c r="N175" s="521">
        <v>0.4513773148148148</v>
      </c>
      <c r="O175" s="520">
        <v>50</v>
      </c>
      <c r="P175" s="519"/>
      <c r="Q175" s="519"/>
      <c r="R175" s="519"/>
      <c r="S175" s="519">
        <v>0.70624999999999993</v>
      </c>
      <c r="T175" s="519">
        <v>0.67013888888888884</v>
      </c>
      <c r="U175" s="519"/>
      <c r="V175" s="519">
        <v>0.45347222222222222</v>
      </c>
      <c r="W175" s="519"/>
      <c r="X175" s="519">
        <v>0.64861111111111114</v>
      </c>
      <c r="Y175" s="519"/>
      <c r="Z175" s="519">
        <v>0.4291666666666667</v>
      </c>
      <c r="AA175" s="519"/>
      <c r="AB175" s="519">
        <v>0.60763888888888895</v>
      </c>
      <c r="AC175" s="519">
        <v>0.76736111111111116</v>
      </c>
      <c r="AD175" s="519">
        <v>0.52569444444444446</v>
      </c>
      <c r="AE175" s="519"/>
      <c r="AF175" s="518">
        <v>0.80486111111111114</v>
      </c>
      <c r="AG175" s="518"/>
      <c r="AI175" s="112">
        <f>VLOOKUP(AJ175,id!$A:$C,3,0)</f>
        <v>506</v>
      </c>
      <c r="AJ175" s="112" t="str">
        <f t="shared" si="33"/>
        <v>WaliszewskiSzymon1981</v>
      </c>
      <c r="AK175" s="112" t="str">
        <f t="shared" si="25"/>
        <v>Waliszewski</v>
      </c>
      <c r="AL175" s="112" t="str">
        <f t="shared" si="25"/>
        <v>Szymon</v>
      </c>
      <c r="AM175" s="112" t="str">
        <f t="shared" si="26"/>
        <v>STN-Tęcza</v>
      </c>
      <c r="AN175" s="112">
        <f t="shared" si="27"/>
        <v>1981</v>
      </c>
      <c r="AO175" s="112">
        <v>0</v>
      </c>
      <c r="AP175" s="112"/>
      <c r="AQ175" s="112">
        <f t="shared" si="29"/>
        <v>0.99943588297135832</v>
      </c>
      <c r="AR175" s="112">
        <f t="shared" si="30"/>
        <v>1</v>
      </c>
      <c r="AS175" s="112">
        <f t="shared" si="31"/>
        <v>1</v>
      </c>
      <c r="AT175" s="112">
        <f t="shared" si="32"/>
        <v>1</v>
      </c>
    </row>
    <row r="176" spans="1:46">
      <c r="A176" s="534">
        <v>195</v>
      </c>
      <c r="B176" s="528">
        <v>174</v>
      </c>
      <c r="C176" s="528"/>
      <c r="D176" s="528">
        <v>3102</v>
      </c>
      <c r="E176" s="530" t="s">
        <v>4532</v>
      </c>
      <c r="F176" s="530" t="s">
        <v>5112</v>
      </c>
      <c r="G176" s="531" t="s">
        <v>32</v>
      </c>
      <c r="H176" s="528">
        <v>2002</v>
      </c>
      <c r="I176" s="530" t="s">
        <v>3425</v>
      </c>
      <c r="J176" s="530" t="s">
        <v>5111</v>
      </c>
      <c r="K176" s="528">
        <v>-28</v>
      </c>
      <c r="L176" s="528">
        <v>8</v>
      </c>
      <c r="M176" s="528">
        <v>23</v>
      </c>
      <c r="N176" s="529">
        <v>0.45143518518518522</v>
      </c>
      <c r="O176" s="528">
        <v>51</v>
      </c>
      <c r="P176" s="527"/>
      <c r="Q176" s="527"/>
      <c r="R176" s="527"/>
      <c r="S176" s="527">
        <v>0.70486111111111116</v>
      </c>
      <c r="T176" s="527">
        <v>0.67013888888888884</v>
      </c>
      <c r="U176" s="527"/>
      <c r="V176" s="527">
        <v>0.45347222222222222</v>
      </c>
      <c r="W176" s="527"/>
      <c r="X176" s="527">
        <v>0.6479166666666667</v>
      </c>
      <c r="Y176" s="527"/>
      <c r="Z176" s="527">
        <v>0.4284722222222222</v>
      </c>
      <c r="AA176" s="527"/>
      <c r="AB176" s="527">
        <v>0.6069444444444444</v>
      </c>
      <c r="AC176" s="527">
        <v>0.76874999999999993</v>
      </c>
      <c r="AD176" s="527">
        <v>0.51111111111111118</v>
      </c>
      <c r="AE176" s="527"/>
      <c r="AF176" s="526">
        <v>0.80555555555555547</v>
      </c>
      <c r="AG176" s="526"/>
      <c r="AI176" s="112">
        <f>VLOOKUP(AJ176,id!$A:$C,3,0)</f>
        <v>507</v>
      </c>
      <c r="AJ176" s="112" t="str">
        <f t="shared" si="33"/>
        <v>KwaśniakIgnacy2002</v>
      </c>
      <c r="AK176" s="112" t="str">
        <f t="shared" si="25"/>
        <v>Kwaśniak</v>
      </c>
      <c r="AL176" s="112" t="str">
        <f t="shared" si="25"/>
        <v>Ignacy</v>
      </c>
      <c r="AM176" s="112" t="str">
        <f t="shared" si="26"/>
        <v>STN-Tęcza</v>
      </c>
      <c r="AN176" s="112">
        <f t="shared" si="27"/>
        <v>2002</v>
      </c>
      <c r="AO176" s="112">
        <v>0</v>
      </c>
      <c r="AP176" s="112"/>
      <c r="AQ176" s="112">
        <f t="shared" si="29"/>
        <v>0.99987180801969022</v>
      </c>
      <c r="AR176" s="112">
        <f t="shared" si="30"/>
        <v>1</v>
      </c>
      <c r="AS176" s="112">
        <f t="shared" si="31"/>
        <v>1.037037037037037</v>
      </c>
      <c r="AT176" s="112">
        <f t="shared" si="32"/>
        <v>1</v>
      </c>
    </row>
    <row r="177" spans="1:46">
      <c r="A177" s="533">
        <v>196</v>
      </c>
      <c r="B177" s="520">
        <v>175</v>
      </c>
      <c r="C177" s="520"/>
      <c r="D177" s="520">
        <v>3046</v>
      </c>
      <c r="E177" s="522" t="s">
        <v>5110</v>
      </c>
      <c r="F177" s="522" t="s">
        <v>49</v>
      </c>
      <c r="G177" s="523" t="s">
        <v>32</v>
      </c>
      <c r="H177" s="520">
        <v>1973</v>
      </c>
      <c r="I177" s="522" t="s">
        <v>3550</v>
      </c>
      <c r="J177" s="522" t="s">
        <v>5109</v>
      </c>
      <c r="K177" s="520">
        <v>-28</v>
      </c>
      <c r="L177" s="520">
        <v>8</v>
      </c>
      <c r="M177" s="520">
        <v>23</v>
      </c>
      <c r="N177" s="521">
        <v>0.45185185185185189</v>
      </c>
      <c r="O177" s="520">
        <v>51</v>
      </c>
      <c r="P177" s="519"/>
      <c r="Q177" s="519"/>
      <c r="R177" s="519"/>
      <c r="S177" s="519">
        <v>0.70763888888888893</v>
      </c>
      <c r="T177" s="519">
        <v>0.67083333333333339</v>
      </c>
      <c r="U177" s="519"/>
      <c r="V177" s="519">
        <v>0.39513888888888887</v>
      </c>
      <c r="W177" s="519"/>
      <c r="X177" s="519">
        <v>0.64930555555555558</v>
      </c>
      <c r="Y177" s="519"/>
      <c r="Z177" s="519">
        <v>0.37986111111111115</v>
      </c>
      <c r="AA177" s="519"/>
      <c r="AB177" s="519">
        <v>0.6069444444444444</v>
      </c>
      <c r="AC177" s="519">
        <v>0.7680555555555556</v>
      </c>
      <c r="AD177" s="519">
        <v>0.51250000000000007</v>
      </c>
      <c r="AE177" s="519"/>
      <c r="AF177" s="518">
        <v>0.80555555555555547</v>
      </c>
      <c r="AG177" s="518"/>
      <c r="AI177" s="112">
        <f>VLOOKUP(AJ177,id!$A:$C,3,0)</f>
        <v>508</v>
      </c>
      <c r="AJ177" s="112" t="str">
        <f t="shared" si="33"/>
        <v>SkuczyńskiRobert1973</v>
      </c>
      <c r="AK177" s="112" t="str">
        <f t="shared" ref="AK177:AL177" si="34">PROPER(E177)</f>
        <v>Skuczyński</v>
      </c>
      <c r="AL177" s="112" t="str">
        <f t="shared" si="34"/>
        <v>Robert</v>
      </c>
      <c r="AM177" s="112" t="str">
        <f t="shared" ref="AM177" si="35">J177</f>
        <v>Pancerne Rowery</v>
      </c>
      <c r="AN177" s="112">
        <f t="shared" ref="AN177" si="36">H177</f>
        <v>1973</v>
      </c>
      <c r="AO177" s="112">
        <v>0</v>
      </c>
      <c r="AP177" s="112"/>
      <c r="AQ177" s="112">
        <f t="shared" si="29"/>
        <v>0.99907786885245897</v>
      </c>
      <c r="AR177" s="112">
        <f t="shared" si="30"/>
        <v>1</v>
      </c>
      <c r="AS177" s="112">
        <f t="shared" si="31"/>
        <v>1</v>
      </c>
      <c r="AT177" s="112">
        <f t="shared" si="32"/>
        <v>1</v>
      </c>
    </row>
    <row r="178" spans="1:46">
      <c r="A178" s="532" t="s">
        <v>3710</v>
      </c>
      <c r="B178" s="528"/>
      <c r="C178" s="528"/>
      <c r="D178" s="528">
        <v>3125</v>
      </c>
      <c r="E178" s="530" t="s">
        <v>5108</v>
      </c>
      <c r="F178" s="530" t="s">
        <v>21</v>
      </c>
      <c r="G178" s="531" t="s">
        <v>32</v>
      </c>
      <c r="H178" s="528">
        <v>1993</v>
      </c>
      <c r="I178" s="530" t="s">
        <v>3462</v>
      </c>
      <c r="J178" s="530" t="s">
        <v>5107</v>
      </c>
      <c r="K178" s="528"/>
      <c r="L178" s="528">
        <v>5</v>
      </c>
      <c r="M178" s="528">
        <v>14</v>
      </c>
      <c r="N178" s="529"/>
      <c r="O178" s="528"/>
      <c r="P178" s="527">
        <v>0.4291666666666667</v>
      </c>
      <c r="Q178" s="527"/>
      <c r="R178" s="527"/>
      <c r="S178" s="527"/>
      <c r="T178" s="527">
        <v>0.48333333333333334</v>
      </c>
      <c r="U178" s="527"/>
      <c r="V178" s="527"/>
      <c r="W178" s="527"/>
      <c r="X178" s="527">
        <v>0.5625</v>
      </c>
      <c r="Y178" s="527"/>
      <c r="Z178" s="527"/>
      <c r="AA178" s="527"/>
      <c r="AB178" s="527">
        <v>0.60347222222222219</v>
      </c>
      <c r="AC178" s="527"/>
      <c r="AD178" s="527">
        <v>0.6430555555555556</v>
      </c>
      <c r="AE178" s="527"/>
      <c r="AF178" s="526"/>
      <c r="AG178" s="525" t="s">
        <v>4243</v>
      </c>
      <c r="AI178" s="112">
        <f>VLOOKUP(AJ178,id!$A:$C,3,0)</f>
        <v>509</v>
      </c>
      <c r="AJ178" s="112" t="str">
        <f t="shared" si="33"/>
        <v>BrzóskaJacek1993</v>
      </c>
      <c r="AK178" s="112" t="str">
        <f>PROPER(E178)</f>
        <v>Brzóska</v>
      </c>
      <c r="AL178" s="112" t="str">
        <f>PROPER(F178)</f>
        <v>Jacek</v>
      </c>
      <c r="AM178" s="112" t="str">
        <f>J178</f>
        <v>w-kiblu-jest-tygrys</v>
      </c>
      <c r="AN178" s="112">
        <f>H178</f>
        <v>1993</v>
      </c>
      <c r="AO178" s="112">
        <v>0</v>
      </c>
      <c r="AP178" s="112"/>
      <c r="AQ178" s="112" t="e">
        <f t="shared" si="29"/>
        <v>#DIV/0!</v>
      </c>
      <c r="AR178" s="112">
        <f t="shared" si="30"/>
        <v>0.625</v>
      </c>
      <c r="AS178" s="112">
        <f t="shared" si="31"/>
        <v>0</v>
      </c>
      <c r="AT178" s="112">
        <f t="shared" si="32"/>
        <v>0.91028210151304012</v>
      </c>
    </row>
    <row r="179" spans="1:46">
      <c r="A179" s="524" t="s">
        <v>3710</v>
      </c>
      <c r="B179" s="520"/>
      <c r="C179" s="520"/>
      <c r="D179" s="520">
        <v>3128</v>
      </c>
      <c r="E179" s="522" t="s">
        <v>5106</v>
      </c>
      <c r="F179" s="522" t="s">
        <v>48</v>
      </c>
      <c r="G179" s="523" t="s">
        <v>32</v>
      </c>
      <c r="H179" s="520">
        <v>1976</v>
      </c>
      <c r="I179" s="522" t="s">
        <v>3562</v>
      </c>
      <c r="J179" s="522" t="s">
        <v>3562</v>
      </c>
      <c r="K179" s="520"/>
      <c r="L179" s="520">
        <v>2</v>
      </c>
      <c r="M179" s="520">
        <v>3</v>
      </c>
      <c r="N179" s="521"/>
      <c r="O179" s="520"/>
      <c r="P179" s="519"/>
      <c r="Q179" s="519"/>
      <c r="R179" s="519">
        <v>0.37083333333333335</v>
      </c>
      <c r="S179" s="519"/>
      <c r="T179" s="519"/>
      <c r="U179" s="519"/>
      <c r="V179" s="519"/>
      <c r="W179" s="519">
        <v>0.39513888888888887</v>
      </c>
      <c r="X179" s="519"/>
      <c r="Y179" s="519"/>
      <c r="Z179" s="519"/>
      <c r="AA179" s="519"/>
      <c r="AB179" s="519"/>
      <c r="AC179" s="519"/>
      <c r="AD179" s="519"/>
      <c r="AE179" s="519"/>
      <c r="AF179" s="518"/>
      <c r="AG179" s="517" t="s">
        <v>4243</v>
      </c>
      <c r="AI179" s="112">
        <f>VLOOKUP(AJ179,id!$A:$C,3,0)</f>
        <v>510</v>
      </c>
      <c r="AJ179" s="112" t="str">
        <f t="shared" si="33"/>
        <v>KowalczykTomasz1976</v>
      </c>
      <c r="AK179" s="112" t="str">
        <f t="shared" ref="AK179:AL181" si="37">PROPER(E179)</f>
        <v>Kowalczyk</v>
      </c>
      <c r="AL179" s="112" t="str">
        <f t="shared" si="37"/>
        <v>Tomasz</v>
      </c>
      <c r="AM179" s="112" t="str">
        <f t="shared" ref="AM179:AM181" si="38">J179</f>
        <v>Słupsk</v>
      </c>
      <c r="AN179" s="112">
        <f t="shared" ref="AN179:AN181" si="39">H179</f>
        <v>1976</v>
      </c>
      <c r="AO179" s="112">
        <v>0</v>
      </c>
      <c r="AP179" s="112"/>
      <c r="AQ179" s="112" t="e">
        <f t="shared" si="29"/>
        <v>#DIV/0!</v>
      </c>
      <c r="AR179" s="112">
        <f t="shared" si="30"/>
        <v>0.4</v>
      </c>
      <c r="AS179" s="112" t="e">
        <f t="shared" si="31"/>
        <v>#DIV/0!</v>
      </c>
      <c r="AT179" s="112">
        <f t="shared" si="32"/>
        <v>0.83255320740187311</v>
      </c>
    </row>
    <row r="180" spans="1:46">
      <c r="A180" s="532" t="s">
        <v>3710</v>
      </c>
      <c r="B180" s="528"/>
      <c r="C180" s="528"/>
      <c r="D180" s="528">
        <v>3117</v>
      </c>
      <c r="E180" s="530" t="s">
        <v>961</v>
      </c>
      <c r="F180" s="530" t="s">
        <v>92</v>
      </c>
      <c r="G180" s="531" t="s">
        <v>32</v>
      </c>
      <c r="H180" s="528">
        <v>1964</v>
      </c>
      <c r="I180" s="530" t="s">
        <v>4239</v>
      </c>
      <c r="J180" s="530" t="s">
        <v>4402</v>
      </c>
      <c r="K180" s="528"/>
      <c r="L180" s="528"/>
      <c r="M180" s="528"/>
      <c r="N180" s="529"/>
      <c r="O180" s="528"/>
      <c r="P180" s="527"/>
      <c r="Q180" s="527"/>
      <c r="R180" s="527"/>
      <c r="S180" s="527"/>
      <c r="T180" s="527"/>
      <c r="U180" s="527"/>
      <c r="V180" s="527"/>
      <c r="W180" s="527"/>
      <c r="X180" s="527"/>
      <c r="Y180" s="527"/>
      <c r="Z180" s="527"/>
      <c r="AA180" s="527"/>
      <c r="AB180" s="527"/>
      <c r="AC180" s="527"/>
      <c r="AD180" s="527"/>
      <c r="AE180" s="527"/>
      <c r="AF180" s="526"/>
      <c r="AG180" s="525" t="s">
        <v>4235</v>
      </c>
      <c r="AI180" s="112">
        <f>VLOOKUP(AJ180,id!$A:$C,3,0)</f>
        <v>511</v>
      </c>
      <c r="AJ180" s="112" t="str">
        <f t="shared" si="33"/>
        <v>NawrockiSławomir1964</v>
      </c>
      <c r="AK180" s="112" t="str">
        <f t="shared" si="37"/>
        <v>Nawrocki</v>
      </c>
      <c r="AL180" s="112" t="str">
        <f t="shared" si="37"/>
        <v>Sławomir</v>
      </c>
      <c r="AM180" s="112" t="str">
        <f t="shared" si="38"/>
        <v>15 Gołdapski Pułk Przeciwlotniczy</v>
      </c>
      <c r="AN180" s="112">
        <f t="shared" si="39"/>
        <v>1964</v>
      </c>
      <c r="AO180" s="112">
        <v>0</v>
      </c>
      <c r="AP180" s="112"/>
      <c r="AQ180" s="112" t="e">
        <f t="shared" si="29"/>
        <v>#DIV/0!</v>
      </c>
      <c r="AR180" s="112">
        <f t="shared" si="30"/>
        <v>0</v>
      </c>
      <c r="AS180" s="112" t="e">
        <f t="shared" si="31"/>
        <v>#DIV/0!</v>
      </c>
      <c r="AT180" s="112">
        <f t="shared" si="32"/>
        <v>0</v>
      </c>
    </row>
    <row r="181" spans="1:46">
      <c r="A181" s="524" t="s">
        <v>3710</v>
      </c>
      <c r="B181" s="520"/>
      <c r="C181" s="520"/>
      <c r="D181" s="520">
        <v>3179</v>
      </c>
      <c r="E181" s="522" t="s">
        <v>5105</v>
      </c>
      <c r="F181" s="522" t="s">
        <v>70</v>
      </c>
      <c r="G181" s="523" t="s">
        <v>32</v>
      </c>
      <c r="H181" s="520">
        <v>1982</v>
      </c>
      <c r="I181" s="522" t="s">
        <v>3550</v>
      </c>
      <c r="J181" s="522"/>
      <c r="K181" s="520"/>
      <c r="L181" s="520"/>
      <c r="M181" s="520"/>
      <c r="N181" s="521"/>
      <c r="O181" s="520"/>
      <c r="P181" s="519"/>
      <c r="Q181" s="519"/>
      <c r="R181" s="519"/>
      <c r="S181" s="519"/>
      <c r="T181" s="519"/>
      <c r="U181" s="519"/>
      <c r="V181" s="519"/>
      <c r="W181" s="519"/>
      <c r="X181" s="519"/>
      <c r="Y181" s="519"/>
      <c r="Z181" s="519"/>
      <c r="AA181" s="519"/>
      <c r="AB181" s="519"/>
      <c r="AC181" s="519"/>
      <c r="AD181" s="519"/>
      <c r="AE181" s="519"/>
      <c r="AF181" s="518"/>
      <c r="AG181" s="517" t="s">
        <v>4235</v>
      </c>
      <c r="AI181" s="112">
        <f>VLOOKUP(AJ181,id!$A:$C,3,0)</f>
        <v>512</v>
      </c>
      <c r="AJ181" s="112" t="str">
        <f t="shared" si="33"/>
        <v>AnaniczMaciej1982</v>
      </c>
      <c r="AK181" s="112" t="str">
        <f t="shared" si="37"/>
        <v>Ananicz</v>
      </c>
      <c r="AL181" s="112" t="str">
        <f t="shared" si="37"/>
        <v>Maciej</v>
      </c>
      <c r="AM181" s="112">
        <f t="shared" si="38"/>
        <v>0</v>
      </c>
      <c r="AN181" s="112">
        <f t="shared" si="39"/>
        <v>1982</v>
      </c>
      <c r="AO181" s="112">
        <v>0</v>
      </c>
      <c r="AP181" s="112"/>
      <c r="AQ181" s="112" t="e">
        <f t="shared" si="29"/>
        <v>#DIV/0!</v>
      </c>
      <c r="AR181" s="112" t="e">
        <f t="shared" si="30"/>
        <v>#DIV/0!</v>
      </c>
      <c r="AS181" s="112" t="e">
        <f t="shared" si="31"/>
        <v>#DIV/0!</v>
      </c>
      <c r="AT181" s="112" t="e">
        <f t="shared" si="32"/>
        <v>#DIV/0!</v>
      </c>
    </row>
    <row r="182" spans="1:46" ht="15" thickBot="1">
      <c r="A182" s="516" t="s">
        <v>4234</v>
      </c>
      <c r="B182" s="515"/>
      <c r="C182" s="515"/>
      <c r="D182" s="515"/>
      <c r="E182" s="514"/>
    </row>
  </sheetData>
  <mergeCells count="2">
    <mergeCell ref="A1:I1"/>
    <mergeCell ref="J1:AF1"/>
  </mergeCells>
  <pageMargins left="0.70866141732283472" right="0.70866141732283472" top="0.74803149606299213" bottom="0.74803149606299213" header="0.31496062992125984" footer="0.31496062992125984"/>
  <pageSetup paperSize="9" scale="35" fitToHeight="3" orientation="landscape" r:id="rId1"/>
  <headerFooter>
    <oddFooter>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"/>
  <sheetViews>
    <sheetView workbookViewId="0"/>
  </sheetViews>
  <sheetFormatPr defaultRowHeight="14.4"/>
  <cols>
    <col min="1" max="1" width="7.88671875" style="116" bestFit="1" customWidth="1"/>
    <col min="2" max="2" width="13.6640625" style="116" bestFit="1" customWidth="1"/>
    <col min="3" max="3" width="8.88671875" style="116"/>
    <col min="4" max="4" width="11.88671875" style="116" bestFit="1" customWidth="1"/>
    <col min="5" max="5" width="7.6640625" style="116" bestFit="1" customWidth="1"/>
    <col min="6" max="6" width="9.44140625" style="116" bestFit="1" customWidth="1"/>
    <col min="7" max="7" width="24.109375" style="116" bestFit="1" customWidth="1"/>
    <col min="8" max="8" width="8.109375" style="117" bestFit="1" customWidth="1"/>
    <col min="9" max="9" width="14" style="116" bestFit="1" customWidth="1"/>
    <col min="10" max="16384" width="8.88671875" style="116"/>
  </cols>
  <sheetData>
    <row r="1" spans="1:22">
      <c r="A1" s="114" t="s">
        <v>3467</v>
      </c>
      <c r="B1" s="114" t="s">
        <v>160</v>
      </c>
      <c r="C1" s="114" t="s">
        <v>161</v>
      </c>
      <c r="D1" s="114" t="s">
        <v>896</v>
      </c>
      <c r="E1" s="114" t="s">
        <v>3503</v>
      </c>
      <c r="F1" s="114" t="s">
        <v>3725</v>
      </c>
      <c r="G1" s="114" t="s">
        <v>3726</v>
      </c>
      <c r="H1" s="115" t="s">
        <v>39</v>
      </c>
      <c r="I1" s="114" t="s">
        <v>3780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>
      <c r="A2" s="114">
        <v>5</v>
      </c>
      <c r="B2" s="114" t="s">
        <v>807</v>
      </c>
      <c r="C2" s="114" t="s">
        <v>409</v>
      </c>
      <c r="D2" s="114" t="s">
        <v>201</v>
      </c>
      <c r="E2" s="114">
        <v>1982</v>
      </c>
      <c r="F2" s="114" t="s">
        <v>0</v>
      </c>
      <c r="G2" s="114" t="s">
        <v>805</v>
      </c>
      <c r="H2" s="115">
        <v>0.92708333333333337</v>
      </c>
      <c r="I2" s="114">
        <v>23</v>
      </c>
      <c r="K2" s="14">
        <f>VLOOKUP(L2,id!$A:$C,3,0)</f>
        <v>41</v>
      </c>
      <c r="L2" s="14" t="str">
        <f t="shared" ref="L2" si="0">M2&amp;N2&amp;P2</f>
        <v>CzarnyBarbara1982</v>
      </c>
      <c r="M2" s="9" t="str">
        <f>B2</f>
        <v>Czarny</v>
      </c>
      <c r="N2" s="9" t="str">
        <f>C2</f>
        <v>Barbara</v>
      </c>
      <c r="O2" s="9" t="str">
        <f>G2</f>
        <v>Szkoła Fechtunku ARAMIS</v>
      </c>
      <c r="P2" s="9">
        <f>E2</f>
        <v>1982</v>
      </c>
      <c r="Q2" s="9">
        <v>50</v>
      </c>
      <c r="R2" s="9"/>
      <c r="S2" s="9"/>
      <c r="T2" s="9"/>
      <c r="U2" s="9"/>
      <c r="V2" s="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"/>
  <sheetViews>
    <sheetView workbookViewId="0"/>
  </sheetViews>
  <sheetFormatPr defaultRowHeight="14.4"/>
  <cols>
    <col min="1" max="1" width="7.88671875" style="116" bestFit="1" customWidth="1"/>
    <col min="2" max="2" width="13.6640625" style="116" bestFit="1" customWidth="1"/>
    <col min="3" max="3" width="8.88671875" style="116"/>
    <col min="4" max="4" width="11.88671875" style="116" bestFit="1" customWidth="1"/>
    <col min="5" max="5" width="7.6640625" style="116" bestFit="1" customWidth="1"/>
    <col min="6" max="6" width="9.44140625" style="116" bestFit="1" customWidth="1"/>
    <col min="7" max="7" width="24.109375" style="116" bestFit="1" customWidth="1"/>
    <col min="8" max="8" width="8.109375" style="117" bestFit="1" customWidth="1"/>
    <col min="9" max="9" width="14" style="116" bestFit="1" customWidth="1"/>
    <col min="10" max="16384" width="8.88671875" style="116"/>
  </cols>
  <sheetData>
    <row r="1" spans="1:22">
      <c r="A1" s="114" t="s">
        <v>3467</v>
      </c>
      <c r="B1" s="114" t="s">
        <v>160</v>
      </c>
      <c r="C1" s="114" t="s">
        <v>161</v>
      </c>
      <c r="D1" s="114" t="s">
        <v>896</v>
      </c>
      <c r="E1" s="114" t="s">
        <v>3503</v>
      </c>
      <c r="F1" s="114" t="s">
        <v>3725</v>
      </c>
      <c r="G1" s="114" t="s">
        <v>3726</v>
      </c>
      <c r="H1" s="115" t="s">
        <v>39</v>
      </c>
      <c r="I1" s="114" t="s">
        <v>3780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>
      <c r="A2" s="114">
        <v>1</v>
      </c>
      <c r="B2" s="402" t="s">
        <v>78</v>
      </c>
      <c r="C2" s="402" t="s">
        <v>77</v>
      </c>
      <c r="D2" s="114"/>
      <c r="E2" s="114">
        <v>1992</v>
      </c>
      <c r="F2" s="114" t="s">
        <v>32</v>
      </c>
      <c r="G2" s="114"/>
      <c r="H2" s="115">
        <v>0.82847222222222217</v>
      </c>
      <c r="I2" s="114">
        <v>37</v>
      </c>
      <c r="K2" s="14">
        <f>VLOOKUP(L2,id!$A:$C,3,0)</f>
        <v>3</v>
      </c>
      <c r="L2" s="14" t="str">
        <f t="shared" ref="L2:L5" si="0">M2&amp;N2&amp;P2</f>
        <v>JakubekKrystian1992</v>
      </c>
      <c r="M2" s="9" t="str">
        <f>B2</f>
        <v>Jakubek</v>
      </c>
      <c r="N2" s="9" t="str">
        <f>C2</f>
        <v>Krystian</v>
      </c>
      <c r="O2" s="9">
        <f>G2</f>
        <v>0</v>
      </c>
      <c r="P2" s="9">
        <f>E2</f>
        <v>1992</v>
      </c>
      <c r="Q2" s="9">
        <v>50</v>
      </c>
      <c r="R2" s="9"/>
      <c r="S2" s="9"/>
      <c r="T2" s="9"/>
      <c r="U2" s="9"/>
      <c r="V2" s="9"/>
    </row>
    <row r="3" spans="1:22">
      <c r="A3" s="114">
        <v>2</v>
      </c>
      <c r="B3" s="402" t="s">
        <v>1295</v>
      </c>
      <c r="C3" s="402" t="s">
        <v>383</v>
      </c>
      <c r="D3" s="114"/>
      <c r="E3" s="114">
        <v>1980</v>
      </c>
      <c r="F3" s="114" t="s">
        <v>32</v>
      </c>
      <c r="G3" s="114"/>
      <c r="H3" s="115">
        <v>0.82847222222222217</v>
      </c>
      <c r="I3" s="114">
        <v>37</v>
      </c>
      <c r="K3" s="14">
        <f>VLOOKUP(L3,id!$A:$C,3,0)</f>
        <v>51</v>
      </c>
      <c r="L3" s="14" t="str">
        <f t="shared" si="0"/>
        <v>ŁosiewiczMariusz1980</v>
      </c>
      <c r="M3" s="9" t="str">
        <f t="shared" ref="M3:M5" si="1">B3</f>
        <v>Łosiewicz</v>
      </c>
      <c r="N3" s="9" t="str">
        <f t="shared" ref="N3:N5" si="2">C3</f>
        <v>Mariusz</v>
      </c>
      <c r="O3" s="9">
        <f t="shared" ref="O3:O5" si="3">G3</f>
        <v>0</v>
      </c>
      <c r="P3" s="9">
        <f t="shared" ref="P3:P5" si="4">E3</f>
        <v>1980</v>
      </c>
      <c r="Q3" s="9">
        <f t="shared" ref="Q3:Q6" si="5">Q2*IF(U3&lt;1,U3,IF(V3&lt;1,V3,IF(T3&lt;1,T3,IF(S3&lt;1,S3,1))))</f>
        <v>50</v>
      </c>
      <c r="R3" s="9"/>
      <c r="S3" s="9">
        <f>H2/H3</f>
        <v>1</v>
      </c>
      <c r="T3" s="9">
        <f>I3/I2</f>
        <v>1</v>
      </c>
      <c r="U3" s="9">
        <v>1</v>
      </c>
      <c r="V3" s="9">
        <v>1</v>
      </c>
    </row>
    <row r="4" spans="1:22">
      <c r="A4" s="114">
        <v>3</v>
      </c>
      <c r="B4" s="114" t="s">
        <v>1583</v>
      </c>
      <c r="C4" s="114" t="s">
        <v>17</v>
      </c>
      <c r="D4" s="114" t="s">
        <v>1380</v>
      </c>
      <c r="E4" s="114">
        <v>1976</v>
      </c>
      <c r="F4" s="114" t="s">
        <v>32</v>
      </c>
      <c r="G4" s="114"/>
      <c r="H4" s="115">
        <v>0.76111111111111107</v>
      </c>
      <c r="I4" s="114">
        <v>26</v>
      </c>
      <c r="K4" s="14">
        <f>VLOOKUP(L4,id!$A:$C,3,0)</f>
        <v>14</v>
      </c>
      <c r="L4" s="14" t="str">
        <f t="shared" si="0"/>
        <v>BiałkaMarcin1976</v>
      </c>
      <c r="M4" s="9" t="str">
        <f t="shared" si="1"/>
        <v>Białka</v>
      </c>
      <c r="N4" s="9" t="str">
        <f t="shared" si="2"/>
        <v>Marcin</v>
      </c>
      <c r="O4" s="9">
        <f t="shared" si="3"/>
        <v>0</v>
      </c>
      <c r="P4" s="9">
        <f t="shared" si="4"/>
        <v>1976</v>
      </c>
      <c r="Q4" s="9">
        <f t="shared" si="5"/>
        <v>35.135135135135137</v>
      </c>
      <c r="R4" s="9"/>
      <c r="S4" s="9">
        <f t="shared" ref="S4:S5" si="6">H3/H4</f>
        <v>1.0885036496350364</v>
      </c>
      <c r="T4" s="9">
        <f t="shared" ref="T4:T5" si="7">I4/I3</f>
        <v>0.70270270270270274</v>
      </c>
      <c r="U4" s="9">
        <v>1</v>
      </c>
      <c r="V4" s="9">
        <v>1</v>
      </c>
    </row>
    <row r="5" spans="1:22">
      <c r="A5" s="114">
        <v>4</v>
      </c>
      <c r="B5" s="402" t="s">
        <v>3974</v>
      </c>
      <c r="C5" s="402" t="s">
        <v>379</v>
      </c>
      <c r="D5" s="114"/>
      <c r="E5" s="114">
        <v>1990</v>
      </c>
      <c r="F5" s="114" t="s">
        <v>32</v>
      </c>
      <c r="G5" s="114"/>
      <c r="H5" s="115">
        <v>0.71597222222222223</v>
      </c>
      <c r="I5" s="114">
        <v>25</v>
      </c>
      <c r="K5" s="14">
        <f>VLOOKUP(L5,id!$A:$C,3,0)</f>
        <v>127</v>
      </c>
      <c r="L5" s="14" t="str">
        <f t="shared" si="0"/>
        <v>DoboszPatryk1990</v>
      </c>
      <c r="M5" s="9" t="str">
        <f t="shared" si="1"/>
        <v>Dobosz</v>
      </c>
      <c r="N5" s="9" t="str">
        <f t="shared" si="2"/>
        <v>Patryk</v>
      </c>
      <c r="O5" s="9">
        <f t="shared" si="3"/>
        <v>0</v>
      </c>
      <c r="P5" s="9">
        <f t="shared" si="4"/>
        <v>1990</v>
      </c>
      <c r="Q5" s="9">
        <f t="shared" si="5"/>
        <v>33.78378378378379</v>
      </c>
      <c r="R5" s="9"/>
      <c r="S5" s="9">
        <f t="shared" si="6"/>
        <v>1.0630455868089232</v>
      </c>
      <c r="T5" s="9">
        <f t="shared" si="7"/>
        <v>0.96153846153846156</v>
      </c>
      <c r="U5" s="9">
        <v>1</v>
      </c>
      <c r="V5" s="9">
        <v>1</v>
      </c>
    </row>
    <row r="6" spans="1:22">
      <c r="A6" s="114">
        <v>5</v>
      </c>
      <c r="B6" s="114" t="s">
        <v>807</v>
      </c>
      <c r="C6" s="114" t="s">
        <v>19</v>
      </c>
      <c r="D6" s="114" t="s">
        <v>201</v>
      </c>
      <c r="E6" s="114">
        <v>1984</v>
      </c>
      <c r="F6" s="114" t="s">
        <v>32</v>
      </c>
      <c r="G6" s="114" t="s">
        <v>805</v>
      </c>
      <c r="H6" s="115">
        <v>0.92708333333333337</v>
      </c>
      <c r="I6" s="114">
        <v>23</v>
      </c>
      <c r="K6" s="14">
        <f>VLOOKUP(L6,id!$A:$C,3,0)</f>
        <v>28</v>
      </c>
      <c r="L6" s="14" t="str">
        <f t="shared" ref="L6" si="8">M6&amp;N6&amp;P6</f>
        <v>CzarnyGrzegorz1984</v>
      </c>
      <c r="M6" s="9" t="str">
        <f t="shared" ref="M6" si="9">B6</f>
        <v>Czarny</v>
      </c>
      <c r="N6" s="9" t="str">
        <f t="shared" ref="N6" si="10">C6</f>
        <v>Grzegorz</v>
      </c>
      <c r="O6" s="9" t="str">
        <f t="shared" ref="O6" si="11">G6</f>
        <v>Szkoła Fechtunku ARAMIS</v>
      </c>
      <c r="P6" s="9">
        <f t="shared" ref="P6" si="12">E6</f>
        <v>1984</v>
      </c>
      <c r="Q6" s="9">
        <f t="shared" si="5"/>
        <v>31.081081081081088</v>
      </c>
      <c r="R6" s="9"/>
      <c r="S6" s="9">
        <f t="shared" ref="S6" si="13">H5/H6</f>
        <v>0.77228464419475651</v>
      </c>
      <c r="T6" s="9">
        <f t="shared" ref="T6" si="14">I6/I5</f>
        <v>0.92</v>
      </c>
      <c r="U6" s="9">
        <v>1</v>
      </c>
      <c r="V6" s="9">
        <v>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"/>
  <sheetViews>
    <sheetView workbookViewId="0"/>
  </sheetViews>
  <sheetFormatPr defaultRowHeight="13.2"/>
  <cols>
    <col min="1" max="1" width="9" style="339" bestFit="1" customWidth="1"/>
    <col min="2" max="2" width="15.21875" style="339" bestFit="1" customWidth="1"/>
    <col min="3" max="3" width="13.109375" style="339" bestFit="1" customWidth="1"/>
    <col min="4" max="4" width="15.109375" style="339" customWidth="1"/>
    <col min="5" max="5" width="16.6640625" style="343" customWidth="1"/>
    <col min="6" max="6" width="5.88671875" style="339" customWidth="1"/>
    <col min="7" max="7" width="12.21875" style="339" bestFit="1" customWidth="1"/>
    <col min="8" max="8" width="11.5546875" style="339" bestFit="1" customWidth="1"/>
    <col min="9" max="9" width="15.33203125" style="339" bestFit="1" customWidth="1"/>
    <col min="10" max="10" width="9.21875" style="339" bestFit="1" customWidth="1"/>
    <col min="11" max="11" width="17.109375" style="339" bestFit="1" customWidth="1"/>
    <col min="12" max="12" width="13.44140625" style="339" bestFit="1" customWidth="1"/>
    <col min="13" max="13" width="11.21875" style="339" bestFit="1" customWidth="1"/>
    <col min="14" max="14" width="8.88671875" style="339"/>
    <col min="15" max="15" width="9" style="339" bestFit="1" customWidth="1"/>
    <col min="16" max="18" width="8.88671875" style="339"/>
    <col min="19" max="21" width="9" style="339" bestFit="1" customWidth="1"/>
    <col min="22" max="22" width="8.88671875" style="339"/>
    <col min="23" max="26" width="9" style="339" bestFit="1" customWidth="1"/>
    <col min="27" max="16384" width="8.88671875" style="339"/>
  </cols>
  <sheetData>
    <row r="1" spans="1:26">
      <c r="A1" s="334" t="s">
        <v>3598</v>
      </c>
      <c r="B1" s="334" t="s">
        <v>9</v>
      </c>
      <c r="C1" s="334" t="s">
        <v>38</v>
      </c>
      <c r="D1" s="334" t="s">
        <v>3422</v>
      </c>
      <c r="E1" s="334" t="s">
        <v>4522</v>
      </c>
      <c r="F1" s="334" t="s">
        <v>4521</v>
      </c>
      <c r="G1" s="344" t="s">
        <v>4520</v>
      </c>
      <c r="H1" s="344" t="s">
        <v>3724</v>
      </c>
      <c r="I1" s="344" t="s">
        <v>4519</v>
      </c>
      <c r="J1" s="344" t="s">
        <v>3814</v>
      </c>
      <c r="K1" s="345" t="s">
        <v>4518</v>
      </c>
      <c r="L1" s="345" t="s">
        <v>4517</v>
      </c>
      <c r="M1" s="346" t="s">
        <v>3445</v>
      </c>
      <c r="O1" s="335" t="s">
        <v>71</v>
      </c>
      <c r="P1" s="335" t="s">
        <v>72</v>
      </c>
      <c r="Q1" s="340" t="s">
        <v>99</v>
      </c>
      <c r="R1" s="340" t="s">
        <v>100</v>
      </c>
      <c r="S1" s="340" t="s">
        <v>75</v>
      </c>
      <c r="T1" s="340" t="s">
        <v>73</v>
      </c>
      <c r="U1" s="340" t="s">
        <v>42</v>
      </c>
      <c r="V1" s="340"/>
      <c r="W1" s="340" t="s">
        <v>39</v>
      </c>
      <c r="X1" s="340" t="s">
        <v>40</v>
      </c>
      <c r="Y1" s="340" t="s">
        <v>31</v>
      </c>
      <c r="Z1" s="340" t="s">
        <v>41</v>
      </c>
    </row>
    <row r="2" spans="1:26">
      <c r="A2" s="341">
        <v>10</v>
      </c>
      <c r="B2" s="341" t="s">
        <v>3756</v>
      </c>
      <c r="C2" s="341" t="s">
        <v>4849</v>
      </c>
      <c r="D2" s="341" t="s">
        <v>3462</v>
      </c>
      <c r="E2" s="336">
        <v>1980</v>
      </c>
      <c r="F2" s="341" t="s">
        <v>0</v>
      </c>
      <c r="G2" s="347">
        <v>0.35416666666666669</v>
      </c>
      <c r="H2" s="347">
        <v>0.79375000000000007</v>
      </c>
      <c r="I2" s="347">
        <v>0.43958333333333338</v>
      </c>
      <c r="J2" s="348">
        <v>20</v>
      </c>
      <c r="K2" s="349">
        <v>0</v>
      </c>
      <c r="L2" s="349">
        <v>0</v>
      </c>
      <c r="M2" s="350">
        <v>0.43958333333333338</v>
      </c>
      <c r="O2" s="335">
        <f>VLOOKUP(P2,id!$A:$C,3,0)</f>
        <v>108</v>
      </c>
      <c r="P2" s="335" t="str">
        <f t="shared" ref="P2:P4" si="0">Q2&amp;R2&amp;T2</f>
        <v>TruszkowskaKamila1980</v>
      </c>
      <c r="Q2" s="340" t="str">
        <f t="shared" ref="Q2:R4" si="1">PROPER(B2)</f>
        <v>Truszkowska</v>
      </c>
      <c r="R2" s="340" t="str">
        <f t="shared" si="1"/>
        <v>Kamila</v>
      </c>
      <c r="S2" s="340"/>
      <c r="T2" s="340">
        <f>E2</f>
        <v>1980</v>
      </c>
      <c r="U2" s="340">
        <v>100</v>
      </c>
      <c r="V2" s="342"/>
      <c r="W2" s="340"/>
      <c r="X2" s="340"/>
      <c r="Y2" s="340"/>
      <c r="Z2" s="340"/>
    </row>
    <row r="3" spans="1:26">
      <c r="A3" s="341">
        <v>10</v>
      </c>
      <c r="B3" s="341" t="s">
        <v>4850</v>
      </c>
      <c r="C3" s="341" t="s">
        <v>4851</v>
      </c>
      <c r="D3" s="341" t="s">
        <v>3562</v>
      </c>
      <c r="E3" s="336">
        <v>1975</v>
      </c>
      <c r="F3" s="341" t="s">
        <v>0</v>
      </c>
      <c r="G3" s="347">
        <v>0.35416666666666669</v>
      </c>
      <c r="H3" s="347">
        <v>0.79375000000000007</v>
      </c>
      <c r="I3" s="347">
        <v>0.43958333333333338</v>
      </c>
      <c r="J3" s="348">
        <v>20</v>
      </c>
      <c r="K3" s="349">
        <v>0</v>
      </c>
      <c r="L3" s="349">
        <v>0</v>
      </c>
      <c r="M3" s="350">
        <v>0.43958333333333338</v>
      </c>
      <c r="O3" s="335">
        <f>VLOOKUP(P3,id!$A:$C,3,0)</f>
        <v>147</v>
      </c>
      <c r="P3" s="335" t="str">
        <f t="shared" si="0"/>
        <v>PłowaśMarta1975</v>
      </c>
      <c r="Q3" s="340" t="str">
        <f t="shared" si="1"/>
        <v>Płowaś</v>
      </c>
      <c r="R3" s="340" t="str">
        <f t="shared" si="1"/>
        <v>Marta</v>
      </c>
      <c r="S3" s="340"/>
      <c r="T3" s="340">
        <f>E3</f>
        <v>1975</v>
      </c>
      <c r="U3" s="340">
        <f t="shared" ref="U3" si="2">U2*IF(Y3&lt;1,Y3,IF(Z3&lt;1,Z3,IF(X3&lt;1,X3,IF(W3&lt;1,W3,1))))</f>
        <v>100</v>
      </c>
      <c r="V3" s="342"/>
      <c r="W3" s="340">
        <f t="shared" ref="W3" si="3">M2/M3</f>
        <v>1</v>
      </c>
      <c r="X3" s="340">
        <v>1</v>
      </c>
      <c r="Y3" s="340">
        <v>1</v>
      </c>
      <c r="Z3" s="340">
        <v>1</v>
      </c>
    </row>
    <row r="4" spans="1:26">
      <c r="A4" s="341">
        <v>23</v>
      </c>
      <c r="B4" s="341" t="s">
        <v>3581</v>
      </c>
      <c r="C4" s="341" t="s">
        <v>3580</v>
      </c>
      <c r="D4" s="341" t="s">
        <v>3429</v>
      </c>
      <c r="E4" s="336">
        <v>1976</v>
      </c>
      <c r="F4" s="341" t="s">
        <v>0</v>
      </c>
      <c r="G4" s="347">
        <v>0.35416666666666669</v>
      </c>
      <c r="H4" s="347">
        <v>0.8256944444444444</v>
      </c>
      <c r="I4" s="347">
        <v>0.47152777777777777</v>
      </c>
      <c r="J4" s="348">
        <v>17</v>
      </c>
      <c r="K4" s="349">
        <v>0.1875</v>
      </c>
      <c r="L4" s="349">
        <v>2.6388888888888889E-2</v>
      </c>
      <c r="M4" s="350">
        <v>0.68541666666666667</v>
      </c>
      <c r="O4" s="335">
        <f>VLOOKUP(P4,id!$A:$C,3,0)</f>
        <v>148</v>
      </c>
      <c r="P4" s="335" t="str">
        <f t="shared" si="0"/>
        <v>NowackaElżbieta1976</v>
      </c>
      <c r="Q4" s="340" t="str">
        <f t="shared" si="1"/>
        <v>Nowacka</v>
      </c>
      <c r="R4" s="340" t="str">
        <f t="shared" si="1"/>
        <v>Elżbieta</v>
      </c>
      <c r="S4" s="340"/>
      <c r="T4" s="340">
        <f>E4</f>
        <v>1976</v>
      </c>
      <c r="U4" s="340">
        <f t="shared" ref="U4" si="4">U3*IF(Y4&lt;1,Y4,IF(Z4&lt;1,Z4,IF(X4&lt;1,X4,IF(W4&lt;1,W4,1))))</f>
        <v>64.133738601823723</v>
      </c>
      <c r="V4" s="342"/>
      <c r="W4" s="340">
        <f t="shared" ref="W4" si="5">M3/M4</f>
        <v>0.6413373860182372</v>
      </c>
      <c r="X4" s="340">
        <v>1</v>
      </c>
      <c r="Y4" s="340">
        <v>1</v>
      </c>
      <c r="Z4" s="340">
        <v>1</v>
      </c>
    </row>
    <row r="5" spans="1:26">
      <c r="A5" s="341">
        <v>29</v>
      </c>
      <c r="B5" s="341" t="s">
        <v>4858</v>
      </c>
      <c r="C5" s="341" t="s">
        <v>4859</v>
      </c>
      <c r="D5" s="341" t="s">
        <v>4857</v>
      </c>
      <c r="E5" s="336">
        <v>1975</v>
      </c>
      <c r="F5" s="341" t="s">
        <v>0</v>
      </c>
      <c r="G5" s="347">
        <v>0.35416666666666669</v>
      </c>
      <c r="H5" s="347">
        <v>0.8354166666666667</v>
      </c>
      <c r="I5" s="347">
        <v>0.48125000000000001</v>
      </c>
      <c r="J5" s="348">
        <v>15</v>
      </c>
      <c r="K5" s="349">
        <v>0.3125</v>
      </c>
      <c r="L5" s="349">
        <v>4.5833333333333337E-2</v>
      </c>
      <c r="M5" s="350">
        <v>0.83958333333333324</v>
      </c>
      <c r="O5" s="335">
        <f>VLOOKUP(P5,id!$A:$C,3,0)</f>
        <v>149</v>
      </c>
      <c r="P5" s="335" t="str">
        <f t="shared" ref="P5:P10" si="6">Q5&amp;R5&amp;T5</f>
        <v>TomaszczykAlicja1975</v>
      </c>
      <c r="Q5" s="340" t="str">
        <f t="shared" ref="Q5:Q10" si="7">PROPER(B5)</f>
        <v>Tomaszczyk</v>
      </c>
      <c r="R5" s="340" t="str">
        <f t="shared" ref="R5:R10" si="8">PROPER(C5)</f>
        <v>Alicja</v>
      </c>
      <c r="S5" s="340"/>
      <c r="T5" s="340">
        <f t="shared" ref="T5:T10" si="9">E5</f>
        <v>1975</v>
      </c>
      <c r="U5" s="340">
        <f t="shared" ref="U5:U10" si="10">U4*IF(Y5&lt;1,Y5,IF(Z5&lt;1,Z5,IF(X5&lt;1,X5,IF(W5&lt;1,W5,1))))</f>
        <v>52.357320099255602</v>
      </c>
      <c r="V5" s="342"/>
      <c r="W5" s="340">
        <f t="shared" ref="W5:W10" si="11">M4/M5</f>
        <v>0.81637717121588105</v>
      </c>
      <c r="X5" s="340">
        <v>1</v>
      </c>
      <c r="Y5" s="340">
        <v>1</v>
      </c>
      <c r="Z5" s="340">
        <v>1</v>
      </c>
    </row>
    <row r="6" spans="1:26">
      <c r="A6" s="403">
        <v>40</v>
      </c>
      <c r="B6" s="403" t="s">
        <v>3804</v>
      </c>
      <c r="C6" s="403" t="s">
        <v>3805</v>
      </c>
      <c r="D6" s="403" t="s">
        <v>253</v>
      </c>
      <c r="E6" s="404">
        <v>1988</v>
      </c>
      <c r="F6" s="341" t="s">
        <v>0</v>
      </c>
      <c r="G6" s="405">
        <v>0.35416666666666669</v>
      </c>
      <c r="H6" s="405">
        <v>0.84722222222222221</v>
      </c>
      <c r="I6" s="405">
        <v>0.49305555555555558</v>
      </c>
      <c r="J6" s="406">
        <v>13</v>
      </c>
      <c r="K6" s="407">
        <v>0.4375</v>
      </c>
      <c r="L6" s="407">
        <v>6.9444444444444434E-2</v>
      </c>
      <c r="M6" s="408">
        <v>1</v>
      </c>
      <c r="O6" s="335">
        <f>VLOOKUP(P6,id!$A:$C,3,0)</f>
        <v>150</v>
      </c>
      <c r="P6" s="335" t="str">
        <f t="shared" si="6"/>
        <v>PacekKarolina1988</v>
      </c>
      <c r="Q6" s="340" t="str">
        <f t="shared" si="7"/>
        <v>Pacek</v>
      </c>
      <c r="R6" s="340" t="str">
        <f t="shared" si="8"/>
        <v>Karolina</v>
      </c>
      <c r="S6" s="340"/>
      <c r="T6" s="340">
        <f t="shared" si="9"/>
        <v>1988</v>
      </c>
      <c r="U6" s="340">
        <f t="shared" si="10"/>
        <v>43.958333333333343</v>
      </c>
      <c r="V6" s="342"/>
      <c r="W6" s="340">
        <f t="shared" si="11"/>
        <v>0.83958333333333324</v>
      </c>
      <c r="X6" s="340">
        <v>1</v>
      </c>
      <c r="Y6" s="340">
        <v>1</v>
      </c>
      <c r="Z6" s="340">
        <v>1</v>
      </c>
    </row>
    <row r="7" spans="1:26">
      <c r="A7" s="403">
        <v>41</v>
      </c>
      <c r="B7" s="403" t="s">
        <v>4871</v>
      </c>
      <c r="C7" s="403" t="s">
        <v>4872</v>
      </c>
      <c r="D7" s="403" t="s">
        <v>253</v>
      </c>
      <c r="E7" s="404">
        <v>1977</v>
      </c>
      <c r="F7" s="341" t="s">
        <v>0</v>
      </c>
      <c r="G7" s="405">
        <v>0.35416666666666669</v>
      </c>
      <c r="H7" s="405">
        <v>0.82638888888888884</v>
      </c>
      <c r="I7" s="405">
        <v>0.47222222222222227</v>
      </c>
      <c r="J7" s="406">
        <v>11</v>
      </c>
      <c r="K7" s="407">
        <v>0.5625</v>
      </c>
      <c r="L7" s="407">
        <v>2.7777777777777776E-2</v>
      </c>
      <c r="M7" s="408">
        <v>1.0625</v>
      </c>
      <c r="O7" s="335">
        <f>VLOOKUP(P7,id!$A:$C,3,0)</f>
        <v>44</v>
      </c>
      <c r="P7" s="335" t="str">
        <f t="shared" si="6"/>
        <v>Pacowska-BrudłoOla1977</v>
      </c>
      <c r="Q7" s="340" t="str">
        <f t="shared" si="7"/>
        <v>Pacowska-Brudło</v>
      </c>
      <c r="R7" s="340" t="str">
        <f t="shared" si="8"/>
        <v>Ola</v>
      </c>
      <c r="S7" s="340"/>
      <c r="T7" s="340">
        <f t="shared" si="9"/>
        <v>1977</v>
      </c>
      <c r="U7" s="340">
        <f t="shared" si="10"/>
        <v>41.372549019607852</v>
      </c>
      <c r="V7" s="342"/>
      <c r="W7" s="340">
        <f t="shared" si="11"/>
        <v>0.94117647058823528</v>
      </c>
      <c r="X7" s="340">
        <v>1</v>
      </c>
      <c r="Y7" s="340">
        <v>1</v>
      </c>
      <c r="Z7" s="340">
        <v>1</v>
      </c>
    </row>
    <row r="8" spans="1:26">
      <c r="A8" s="403">
        <v>41</v>
      </c>
      <c r="B8" s="403" t="s">
        <v>3793</v>
      </c>
      <c r="C8" s="403" t="s">
        <v>4874</v>
      </c>
      <c r="D8" s="403" t="s">
        <v>253</v>
      </c>
      <c r="E8" s="404">
        <v>2007</v>
      </c>
      <c r="F8" s="341" t="s">
        <v>0</v>
      </c>
      <c r="G8" s="405">
        <v>0.35416666666666669</v>
      </c>
      <c r="H8" s="405">
        <v>0.82638888888888884</v>
      </c>
      <c r="I8" s="405">
        <v>0.47222222222222227</v>
      </c>
      <c r="J8" s="406">
        <v>11</v>
      </c>
      <c r="K8" s="407">
        <v>0.5625</v>
      </c>
      <c r="L8" s="407">
        <v>2.7777777777777776E-2</v>
      </c>
      <c r="M8" s="408">
        <v>1.0625</v>
      </c>
      <c r="O8" s="335">
        <f>VLOOKUP(P8,id!$A:$C,3,0)</f>
        <v>43</v>
      </c>
      <c r="P8" s="335" t="str">
        <f t="shared" si="6"/>
        <v>BrudłoBasia2007</v>
      </c>
      <c r="Q8" s="340" t="str">
        <f t="shared" si="7"/>
        <v>Brudło</v>
      </c>
      <c r="R8" s="340" t="str">
        <f t="shared" si="8"/>
        <v>Basia</v>
      </c>
      <c r="S8" s="340"/>
      <c r="T8" s="340">
        <f t="shared" si="9"/>
        <v>2007</v>
      </c>
      <c r="U8" s="340">
        <f t="shared" si="10"/>
        <v>41.372549019607852</v>
      </c>
      <c r="V8" s="342"/>
      <c r="W8" s="340">
        <f t="shared" si="11"/>
        <v>1</v>
      </c>
      <c r="X8" s="340">
        <v>1</v>
      </c>
      <c r="Y8" s="340">
        <v>1</v>
      </c>
      <c r="Z8" s="340">
        <v>1</v>
      </c>
    </row>
    <row r="9" spans="1:26">
      <c r="A9" s="403">
        <v>50</v>
      </c>
      <c r="B9" s="403" t="s">
        <v>4880</v>
      </c>
      <c r="C9" s="403" t="s">
        <v>4881</v>
      </c>
      <c r="D9" s="403"/>
      <c r="E9" s="404">
        <v>1970</v>
      </c>
      <c r="F9" s="341" t="s">
        <v>0</v>
      </c>
      <c r="G9" s="405">
        <v>0.35416666666666669</v>
      </c>
      <c r="H9" s="405">
        <v>0.72986111111111107</v>
      </c>
      <c r="I9" s="405">
        <v>0.3756944444444445</v>
      </c>
      <c r="J9" s="406">
        <v>7</v>
      </c>
      <c r="K9" s="407">
        <v>0.8125</v>
      </c>
      <c r="L9" s="407">
        <v>0</v>
      </c>
      <c r="M9" s="408">
        <v>1.1881944444444443</v>
      </c>
      <c r="O9" s="335">
        <f>VLOOKUP(P9,id!$A:$C,3,0)</f>
        <v>110</v>
      </c>
      <c r="P9" s="335" t="str">
        <f t="shared" si="6"/>
        <v>BłędowskaAleksandra1970</v>
      </c>
      <c r="Q9" s="340" t="str">
        <f t="shared" si="7"/>
        <v>Błędowska</v>
      </c>
      <c r="R9" s="340" t="str">
        <f t="shared" si="8"/>
        <v>Aleksandra</v>
      </c>
      <c r="S9" s="340"/>
      <c r="T9" s="340">
        <f t="shared" si="9"/>
        <v>1970</v>
      </c>
      <c r="U9" s="340">
        <f t="shared" si="10"/>
        <v>36.995908825248399</v>
      </c>
      <c r="V9" s="342"/>
      <c r="W9" s="340">
        <f t="shared" si="11"/>
        <v>0.89421390999415551</v>
      </c>
      <c r="X9" s="340">
        <v>1</v>
      </c>
      <c r="Y9" s="340">
        <v>1</v>
      </c>
      <c r="Z9" s="340">
        <v>1</v>
      </c>
    </row>
    <row r="10" spans="1:26">
      <c r="A10" s="403">
        <v>52</v>
      </c>
      <c r="B10" s="403" t="s">
        <v>4884</v>
      </c>
      <c r="C10" s="403" t="s">
        <v>4883</v>
      </c>
      <c r="D10" s="403"/>
      <c r="E10" s="404">
        <v>2001</v>
      </c>
      <c r="F10" s="341" t="s">
        <v>0</v>
      </c>
      <c r="G10" s="405">
        <v>0.35416666666666669</v>
      </c>
      <c r="H10" s="405">
        <v>0.81041666666666667</v>
      </c>
      <c r="I10" s="405">
        <v>0.45624999999999999</v>
      </c>
      <c r="J10" s="406">
        <v>8</v>
      </c>
      <c r="K10" s="407">
        <v>0.75</v>
      </c>
      <c r="L10" s="407">
        <v>0</v>
      </c>
      <c r="M10" s="408">
        <v>1.20625</v>
      </c>
      <c r="O10" s="335">
        <f>VLOOKUP(P10,id!$A:$C,3,0)</f>
        <v>151</v>
      </c>
      <c r="P10" s="335" t="str">
        <f t="shared" si="6"/>
        <v>RyngwelskaOliwia2001</v>
      </c>
      <c r="Q10" s="340" t="str">
        <f t="shared" si="7"/>
        <v>Ryngwelska</v>
      </c>
      <c r="R10" s="340" t="str">
        <f t="shared" si="8"/>
        <v>Oliwia</v>
      </c>
      <c r="S10" s="340"/>
      <c r="T10" s="340">
        <f t="shared" si="9"/>
        <v>2001</v>
      </c>
      <c r="U10" s="340">
        <f t="shared" si="10"/>
        <v>36.442141623488773</v>
      </c>
      <c r="V10" s="342"/>
      <c r="W10" s="340">
        <f t="shared" si="11"/>
        <v>0.98503166378814033</v>
      </c>
      <c r="X10" s="340">
        <v>1</v>
      </c>
      <c r="Y10" s="340">
        <v>1</v>
      </c>
      <c r="Z10" s="340">
        <v>1</v>
      </c>
    </row>
  </sheetData>
  <pageMargins left="0.25" right="0.25" top="0.75" bottom="0.75" header="0.3" footer="0.3"/>
  <pageSetup paperSize="9" scale="97" fitToHeight="0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workbookViewId="0"/>
  </sheetViews>
  <sheetFormatPr defaultRowHeight="13.2"/>
  <cols>
    <col min="1" max="1" width="9" style="339" bestFit="1" customWidth="1"/>
    <col min="2" max="2" width="15.21875" style="339" bestFit="1" customWidth="1"/>
    <col min="3" max="3" width="13.109375" style="339" bestFit="1" customWidth="1"/>
    <col min="4" max="4" width="15.109375" style="339" customWidth="1"/>
    <col min="5" max="5" width="16.6640625" style="343" customWidth="1"/>
    <col min="6" max="6" width="12.21875" style="339" bestFit="1" customWidth="1"/>
    <col min="7" max="7" width="11.5546875" style="339" bestFit="1" customWidth="1"/>
    <col min="8" max="8" width="15.33203125" style="339" bestFit="1" customWidth="1"/>
    <col min="9" max="9" width="9.21875" style="339" bestFit="1" customWidth="1"/>
    <col min="10" max="10" width="17.109375" style="339" bestFit="1" customWidth="1"/>
    <col min="11" max="11" width="13.44140625" style="339" bestFit="1" customWidth="1"/>
    <col min="12" max="12" width="11.21875" style="339" bestFit="1" customWidth="1"/>
    <col min="13" max="13" width="8.88671875" style="339"/>
    <col min="14" max="14" width="9" style="339" bestFit="1" customWidth="1"/>
    <col min="15" max="17" width="8.88671875" style="339"/>
    <col min="18" max="20" width="9" style="339" bestFit="1" customWidth="1"/>
    <col min="21" max="21" width="8.88671875" style="339"/>
    <col min="22" max="25" width="9" style="339" bestFit="1" customWidth="1"/>
    <col min="26" max="16384" width="8.88671875" style="339"/>
  </cols>
  <sheetData>
    <row r="1" spans="1:25">
      <c r="A1" s="334" t="s">
        <v>4847</v>
      </c>
      <c r="B1" s="334" t="s">
        <v>9</v>
      </c>
      <c r="C1" s="334" t="s">
        <v>38</v>
      </c>
      <c r="D1" s="334" t="s">
        <v>3422</v>
      </c>
      <c r="E1" s="334" t="s">
        <v>4522</v>
      </c>
      <c r="F1" s="344" t="s">
        <v>4520</v>
      </c>
      <c r="G1" s="344" t="s">
        <v>3724</v>
      </c>
      <c r="H1" s="344" t="s">
        <v>4519</v>
      </c>
      <c r="I1" s="344" t="s">
        <v>3814</v>
      </c>
      <c r="J1" s="345" t="s">
        <v>4518</v>
      </c>
      <c r="K1" s="345" t="s">
        <v>4517</v>
      </c>
      <c r="L1" s="346" t="s">
        <v>3445</v>
      </c>
      <c r="N1" s="335" t="s">
        <v>71</v>
      </c>
      <c r="O1" s="335" t="s">
        <v>72</v>
      </c>
      <c r="P1" s="340" t="s">
        <v>99</v>
      </c>
      <c r="Q1" s="340" t="s">
        <v>100</v>
      </c>
      <c r="R1" s="340" t="s">
        <v>75</v>
      </c>
      <c r="S1" s="340" t="s">
        <v>73</v>
      </c>
      <c r="T1" s="340" t="s">
        <v>42</v>
      </c>
      <c r="U1" s="340"/>
      <c r="V1" s="340" t="s">
        <v>39</v>
      </c>
      <c r="W1" s="340" t="s">
        <v>40</v>
      </c>
      <c r="X1" s="340" t="s">
        <v>31</v>
      </c>
      <c r="Y1" s="340" t="s">
        <v>41</v>
      </c>
    </row>
    <row r="2" spans="1:25">
      <c r="A2" s="341">
        <v>1</v>
      </c>
      <c r="B2" s="341" t="s">
        <v>3794</v>
      </c>
      <c r="C2" s="341" t="s">
        <v>679</v>
      </c>
      <c r="D2" s="341" t="s">
        <v>253</v>
      </c>
      <c r="E2" s="336">
        <v>1979</v>
      </c>
      <c r="F2" s="347">
        <v>0.35416666666666669</v>
      </c>
      <c r="G2" s="347">
        <v>0.65763888888888888</v>
      </c>
      <c r="H2" s="347">
        <v>0.3034722222222222</v>
      </c>
      <c r="I2" s="348">
        <v>20</v>
      </c>
      <c r="J2" s="349">
        <v>0</v>
      </c>
      <c r="K2" s="349">
        <v>0</v>
      </c>
      <c r="L2" s="350">
        <v>0.3034722222222222</v>
      </c>
      <c r="N2" s="335">
        <f>VLOOKUP(O2,id!$A:$C,3,0)</f>
        <v>139</v>
      </c>
      <c r="O2" s="335" t="str">
        <f t="shared" ref="O2:O32" si="0">P2&amp;Q2&amp;S2</f>
        <v>BuciakPiotr1979</v>
      </c>
      <c r="P2" s="340" t="str">
        <f t="shared" ref="P2:P14" si="1">PROPER(B2)</f>
        <v>Buciak</v>
      </c>
      <c r="Q2" s="340" t="str">
        <f t="shared" ref="Q2:Q14" si="2">PROPER(C2)</f>
        <v>Piotr</v>
      </c>
      <c r="R2" s="340"/>
      <c r="S2" s="340">
        <f t="shared" ref="S2:S32" si="3">E2</f>
        <v>1979</v>
      </c>
      <c r="T2" s="340">
        <v>100</v>
      </c>
      <c r="U2" s="342"/>
      <c r="V2" s="340"/>
      <c r="W2" s="340"/>
      <c r="X2" s="340"/>
      <c r="Y2" s="340"/>
    </row>
    <row r="3" spans="1:25">
      <c r="A3" s="341">
        <v>2</v>
      </c>
      <c r="B3" s="341" t="s">
        <v>3793</v>
      </c>
      <c r="C3" s="341" t="s">
        <v>678</v>
      </c>
      <c r="D3" s="341" t="s">
        <v>253</v>
      </c>
      <c r="E3" s="336">
        <v>1979</v>
      </c>
      <c r="F3" s="347">
        <v>0.35416666666666669</v>
      </c>
      <c r="G3" s="347">
        <v>0.68125000000000002</v>
      </c>
      <c r="H3" s="347">
        <v>0.32708333333333334</v>
      </c>
      <c r="I3" s="348">
        <v>20</v>
      </c>
      <c r="J3" s="349">
        <v>0</v>
      </c>
      <c r="K3" s="349">
        <v>0</v>
      </c>
      <c r="L3" s="350">
        <v>0.32708333333333334</v>
      </c>
      <c r="N3" s="335">
        <f>VLOOKUP(O3,id!$A:$C,3,0)</f>
        <v>1</v>
      </c>
      <c r="O3" s="335" t="str">
        <f t="shared" si="0"/>
        <v>BrudłoPaweł1979</v>
      </c>
      <c r="P3" s="340" t="str">
        <f t="shared" si="1"/>
        <v>Brudło</v>
      </c>
      <c r="Q3" s="340" t="str">
        <f t="shared" si="2"/>
        <v>Paweł</v>
      </c>
      <c r="R3" s="340"/>
      <c r="S3" s="340">
        <f t="shared" si="3"/>
        <v>1979</v>
      </c>
      <c r="T3" s="340">
        <f t="shared" ref="T3:T46" si="4">T2*IF(X3&lt;1,X3,IF(Y3&lt;1,Y3,IF(W3&lt;1,W3,IF(V3&lt;1,V3,1))))</f>
        <v>92.781316348195318</v>
      </c>
      <c r="U3" s="342"/>
      <c r="V3" s="340">
        <f>L2/L3</f>
        <v>0.9278131634819532</v>
      </c>
      <c r="W3" s="340">
        <v>1</v>
      </c>
      <c r="X3" s="340">
        <v>1</v>
      </c>
      <c r="Y3" s="340">
        <v>1</v>
      </c>
    </row>
    <row r="4" spans="1:25">
      <c r="A4" s="341">
        <v>3</v>
      </c>
      <c r="B4" s="341" t="s">
        <v>4516</v>
      </c>
      <c r="C4" s="341" t="s">
        <v>4499</v>
      </c>
      <c r="D4" s="341" t="s">
        <v>307</v>
      </c>
      <c r="E4" s="336">
        <v>1982</v>
      </c>
      <c r="F4" s="347">
        <v>0.35416666666666669</v>
      </c>
      <c r="G4" s="347">
        <v>0.68125000000000002</v>
      </c>
      <c r="H4" s="347">
        <v>0.32708333333333334</v>
      </c>
      <c r="I4" s="348">
        <v>20</v>
      </c>
      <c r="J4" s="349">
        <v>0</v>
      </c>
      <c r="K4" s="349">
        <v>0</v>
      </c>
      <c r="L4" s="350">
        <v>0.32708333333333334</v>
      </c>
      <c r="N4" s="335">
        <f>VLOOKUP(O4,id!$A:$C,3,0)</f>
        <v>4</v>
      </c>
      <c r="O4" s="335" t="str">
        <f t="shared" si="0"/>
        <v>ŚmiejaDaniel1982</v>
      </c>
      <c r="P4" s="340" t="str">
        <f t="shared" si="1"/>
        <v>Śmieja</v>
      </c>
      <c r="Q4" s="340" t="str">
        <f t="shared" si="2"/>
        <v>Daniel</v>
      </c>
      <c r="R4" s="340"/>
      <c r="S4" s="340">
        <f t="shared" si="3"/>
        <v>1982</v>
      </c>
      <c r="T4" s="340">
        <f t="shared" si="4"/>
        <v>92.781316348195318</v>
      </c>
      <c r="U4" s="342"/>
      <c r="V4" s="340">
        <f t="shared" ref="V4:V46" si="5">L3/L4</f>
        <v>1</v>
      </c>
      <c r="W4" s="340">
        <v>1</v>
      </c>
      <c r="X4" s="340">
        <v>1</v>
      </c>
      <c r="Y4" s="340">
        <v>1</v>
      </c>
    </row>
    <row r="5" spans="1:25">
      <c r="A5" s="341">
        <v>4</v>
      </c>
      <c r="B5" s="341" t="s">
        <v>3743</v>
      </c>
      <c r="C5" s="341" t="s">
        <v>4513</v>
      </c>
      <c r="D5" s="341" t="s">
        <v>3550</v>
      </c>
      <c r="E5" s="336">
        <v>1972</v>
      </c>
      <c r="F5" s="347">
        <v>0.35416666666666669</v>
      </c>
      <c r="G5" s="347">
        <v>0.76180555555555562</v>
      </c>
      <c r="H5" s="347">
        <v>0.40763888888888888</v>
      </c>
      <c r="I5" s="348">
        <v>20</v>
      </c>
      <c r="J5" s="349">
        <v>0</v>
      </c>
      <c r="K5" s="349">
        <v>0</v>
      </c>
      <c r="L5" s="350">
        <v>0.40763888888888888</v>
      </c>
      <c r="N5" s="335">
        <f>VLOOKUP(O5,id!$A:$C,3,0)</f>
        <v>119</v>
      </c>
      <c r="O5" s="335" t="str">
        <f t="shared" si="0"/>
        <v>BoberBartłomiej1972</v>
      </c>
      <c r="P5" s="340" t="str">
        <f t="shared" si="1"/>
        <v>Bober</v>
      </c>
      <c r="Q5" s="340" t="str">
        <f t="shared" si="2"/>
        <v>Bartłomiej</v>
      </c>
      <c r="R5" s="340"/>
      <c r="S5" s="340">
        <f t="shared" si="3"/>
        <v>1972</v>
      </c>
      <c r="T5" s="340">
        <f t="shared" si="4"/>
        <v>74.446337308347523</v>
      </c>
      <c r="U5" s="342"/>
      <c r="V5" s="340">
        <f t="shared" si="5"/>
        <v>0.80238500851788763</v>
      </c>
      <c r="W5" s="340">
        <v>1</v>
      </c>
      <c r="X5" s="340">
        <v>1</v>
      </c>
      <c r="Y5" s="340">
        <v>1</v>
      </c>
    </row>
    <row r="6" spans="1:25">
      <c r="A6" s="341">
        <v>5</v>
      </c>
      <c r="B6" s="341" t="s">
        <v>4509</v>
      </c>
      <c r="C6" s="341" t="s">
        <v>3802</v>
      </c>
      <c r="D6" s="341" t="s">
        <v>307</v>
      </c>
      <c r="E6" s="336">
        <v>1967</v>
      </c>
      <c r="F6" s="347">
        <v>0.35416666666666669</v>
      </c>
      <c r="G6" s="347">
        <v>0.76458333333333339</v>
      </c>
      <c r="H6" s="347">
        <v>0.41041666666666665</v>
      </c>
      <c r="I6" s="348">
        <v>20</v>
      </c>
      <c r="J6" s="349">
        <v>0</v>
      </c>
      <c r="K6" s="349">
        <v>0</v>
      </c>
      <c r="L6" s="350">
        <v>0.41041666666666665</v>
      </c>
      <c r="N6" s="335">
        <f>VLOOKUP(O6,id!$A:$C,3,0)</f>
        <v>152</v>
      </c>
      <c r="O6" s="335" t="str">
        <f t="shared" si="0"/>
        <v>StanekRobert1967</v>
      </c>
      <c r="P6" s="340" t="str">
        <f t="shared" si="1"/>
        <v>Stanek</v>
      </c>
      <c r="Q6" s="340" t="str">
        <f t="shared" si="2"/>
        <v>Robert</v>
      </c>
      <c r="R6" s="340"/>
      <c r="S6" s="340">
        <f t="shared" si="3"/>
        <v>1967</v>
      </c>
      <c r="T6" s="340">
        <f t="shared" si="4"/>
        <v>73.942470389170893</v>
      </c>
      <c r="U6" s="342"/>
      <c r="V6" s="340">
        <f t="shared" si="5"/>
        <v>0.99323181049069376</v>
      </c>
      <c r="W6" s="340">
        <v>1</v>
      </c>
      <c r="X6" s="340">
        <v>1</v>
      </c>
      <c r="Y6" s="340">
        <v>1</v>
      </c>
    </row>
    <row r="7" spans="1:25">
      <c r="A7" s="341">
        <v>5</v>
      </c>
      <c r="B7" s="341" t="s">
        <v>4848</v>
      </c>
      <c r="C7" s="341" t="s">
        <v>3577</v>
      </c>
      <c r="D7" s="341" t="s">
        <v>253</v>
      </c>
      <c r="E7" s="336">
        <v>1970</v>
      </c>
      <c r="F7" s="347">
        <v>0.35416666666666669</v>
      </c>
      <c r="G7" s="347">
        <v>0.76458333333333339</v>
      </c>
      <c r="H7" s="347">
        <v>0.41041666666666665</v>
      </c>
      <c r="I7" s="348">
        <v>20</v>
      </c>
      <c r="J7" s="349">
        <v>0</v>
      </c>
      <c r="K7" s="349">
        <v>0</v>
      </c>
      <c r="L7" s="350">
        <v>0.41041666666666665</v>
      </c>
      <c r="N7" s="335">
        <f>VLOOKUP(O7,id!$A:$C,3,0)</f>
        <v>63</v>
      </c>
      <c r="O7" s="335" t="str">
        <f t="shared" si="0"/>
        <v>HołdakowskiWojciech1970</v>
      </c>
      <c r="P7" s="340" t="str">
        <f t="shared" si="1"/>
        <v>Hołdakowski</v>
      </c>
      <c r="Q7" s="340" t="str">
        <f t="shared" si="2"/>
        <v>Wojciech</v>
      </c>
      <c r="R7" s="340"/>
      <c r="S7" s="340">
        <f t="shared" si="3"/>
        <v>1970</v>
      </c>
      <c r="T7" s="340">
        <f t="shared" si="4"/>
        <v>73.942470389170893</v>
      </c>
      <c r="U7" s="342"/>
      <c r="V7" s="340">
        <f t="shared" si="5"/>
        <v>1</v>
      </c>
      <c r="W7" s="340">
        <v>1</v>
      </c>
      <c r="X7" s="340">
        <v>1</v>
      </c>
      <c r="Y7" s="340">
        <v>1</v>
      </c>
    </row>
    <row r="8" spans="1:25">
      <c r="A8" s="341">
        <v>5</v>
      </c>
      <c r="B8" s="341" t="s">
        <v>3741</v>
      </c>
      <c r="C8" s="341" t="s">
        <v>3795</v>
      </c>
      <c r="D8" s="341" t="s">
        <v>1323</v>
      </c>
      <c r="E8" s="336">
        <v>1979</v>
      </c>
      <c r="F8" s="347">
        <v>0.35416666666666669</v>
      </c>
      <c r="G8" s="347">
        <v>0.76458333333333339</v>
      </c>
      <c r="H8" s="347">
        <v>0.41041666666666665</v>
      </c>
      <c r="I8" s="348">
        <v>20</v>
      </c>
      <c r="J8" s="349">
        <v>0</v>
      </c>
      <c r="K8" s="349">
        <v>0</v>
      </c>
      <c r="L8" s="350">
        <v>0.41041666666666665</v>
      </c>
      <c r="N8" s="335">
        <f>VLOOKUP(O8,id!$A:$C,3,0)</f>
        <v>10</v>
      </c>
      <c r="O8" s="335" t="str">
        <f t="shared" si="0"/>
        <v>WalentowskiRadosław1979</v>
      </c>
      <c r="P8" s="340" t="str">
        <f t="shared" si="1"/>
        <v>Walentowski</v>
      </c>
      <c r="Q8" s="340" t="str">
        <f t="shared" si="2"/>
        <v>Radosław</v>
      </c>
      <c r="R8" s="340"/>
      <c r="S8" s="340">
        <f t="shared" si="3"/>
        <v>1979</v>
      </c>
      <c r="T8" s="340">
        <f t="shared" si="4"/>
        <v>73.942470389170893</v>
      </c>
      <c r="U8" s="342"/>
      <c r="V8" s="340">
        <f t="shared" si="5"/>
        <v>1</v>
      </c>
      <c r="W8" s="340">
        <v>1</v>
      </c>
      <c r="X8" s="340">
        <v>1</v>
      </c>
      <c r="Y8" s="340">
        <v>1</v>
      </c>
    </row>
    <row r="9" spans="1:25">
      <c r="A9" s="341">
        <v>5</v>
      </c>
      <c r="B9" s="341" t="s">
        <v>4515</v>
      </c>
      <c r="C9" s="341" t="s">
        <v>4514</v>
      </c>
      <c r="D9" s="341" t="s">
        <v>3462</v>
      </c>
      <c r="E9" s="336">
        <v>1983</v>
      </c>
      <c r="F9" s="347">
        <v>0.35416666666666669</v>
      </c>
      <c r="G9" s="347">
        <v>0.76458333333333339</v>
      </c>
      <c r="H9" s="347">
        <v>0.41041666666666665</v>
      </c>
      <c r="I9" s="348">
        <v>20</v>
      </c>
      <c r="J9" s="349">
        <v>0</v>
      </c>
      <c r="K9" s="349">
        <v>0</v>
      </c>
      <c r="L9" s="350">
        <v>0.41041666666666665</v>
      </c>
      <c r="N9" s="335">
        <f>VLOOKUP(O9,id!$A:$C,3,0)</f>
        <v>57</v>
      </c>
      <c r="O9" s="335" t="str">
        <f t="shared" si="0"/>
        <v>SzumańskiJakub1983</v>
      </c>
      <c r="P9" s="340" t="str">
        <f t="shared" si="1"/>
        <v>Szumański</v>
      </c>
      <c r="Q9" s="340" t="str">
        <f t="shared" si="2"/>
        <v>Jakub</v>
      </c>
      <c r="R9" s="340"/>
      <c r="S9" s="340">
        <f t="shared" si="3"/>
        <v>1983</v>
      </c>
      <c r="T9" s="340">
        <f t="shared" si="4"/>
        <v>73.942470389170893</v>
      </c>
      <c r="U9" s="342"/>
      <c r="V9" s="340">
        <f t="shared" si="5"/>
        <v>1</v>
      </c>
      <c r="W9" s="340">
        <v>1</v>
      </c>
      <c r="X9" s="340">
        <v>1</v>
      </c>
      <c r="Y9" s="340">
        <v>1</v>
      </c>
    </row>
    <row r="10" spans="1:25">
      <c r="A10" s="341">
        <v>9</v>
      </c>
      <c r="B10" s="341" t="s">
        <v>3752</v>
      </c>
      <c r="C10" s="341" t="s">
        <v>3806</v>
      </c>
      <c r="D10" s="341" t="s">
        <v>3570</v>
      </c>
      <c r="E10" s="336">
        <v>1989</v>
      </c>
      <c r="F10" s="347">
        <v>0.35416666666666669</v>
      </c>
      <c r="G10" s="347">
        <v>0.77638888888888891</v>
      </c>
      <c r="H10" s="347">
        <v>0.42222222222222222</v>
      </c>
      <c r="I10" s="348">
        <v>20</v>
      </c>
      <c r="J10" s="349">
        <v>0</v>
      </c>
      <c r="K10" s="349">
        <v>0</v>
      </c>
      <c r="L10" s="350">
        <v>0.42222222222222222</v>
      </c>
      <c r="N10" s="335">
        <f>VLOOKUP(O10,id!$A:$C,3,0)</f>
        <v>53</v>
      </c>
      <c r="O10" s="335" t="str">
        <f t="shared" si="0"/>
        <v>WesołowskiStefan1989</v>
      </c>
      <c r="P10" s="340" t="str">
        <f t="shared" si="1"/>
        <v>Wesołowski</v>
      </c>
      <c r="Q10" s="340" t="str">
        <f t="shared" si="2"/>
        <v>Stefan</v>
      </c>
      <c r="R10" s="340"/>
      <c r="S10" s="340">
        <f t="shared" si="3"/>
        <v>1989</v>
      </c>
      <c r="T10" s="340">
        <f t="shared" si="4"/>
        <v>71.875</v>
      </c>
      <c r="U10" s="342"/>
      <c r="V10" s="340">
        <f t="shared" si="5"/>
        <v>0.97203947368421051</v>
      </c>
      <c r="W10" s="340">
        <v>1</v>
      </c>
      <c r="X10" s="340">
        <v>1</v>
      </c>
      <c r="Y10" s="340">
        <v>1</v>
      </c>
    </row>
    <row r="11" spans="1:25">
      <c r="A11" s="341">
        <v>12</v>
      </c>
      <c r="B11" s="341" t="s">
        <v>3746</v>
      </c>
      <c r="C11" s="341" t="s">
        <v>681</v>
      </c>
      <c r="D11" s="341" t="s">
        <v>3423</v>
      </c>
      <c r="E11" s="336">
        <v>1975</v>
      </c>
      <c r="F11" s="347">
        <v>0.35416666666666669</v>
      </c>
      <c r="G11" s="347">
        <v>0.79861111111111116</v>
      </c>
      <c r="H11" s="347">
        <v>0.44444444444444442</v>
      </c>
      <c r="I11" s="348">
        <v>20</v>
      </c>
      <c r="J11" s="349">
        <v>0</v>
      </c>
      <c r="K11" s="349">
        <v>0</v>
      </c>
      <c r="L11" s="350">
        <v>0.44444444444444442</v>
      </c>
      <c r="N11" s="335">
        <f>VLOOKUP(O11,id!$A:$C,3,0)</f>
        <v>7</v>
      </c>
      <c r="O11" s="335" t="str">
        <f t="shared" si="0"/>
        <v>CecułaKrzysztof1975</v>
      </c>
      <c r="P11" s="340" t="str">
        <f t="shared" si="1"/>
        <v>Cecuła</v>
      </c>
      <c r="Q11" s="340" t="str">
        <f t="shared" si="2"/>
        <v>Krzysztof</v>
      </c>
      <c r="R11" s="340"/>
      <c r="S11" s="340">
        <f t="shared" si="3"/>
        <v>1975</v>
      </c>
      <c r="T11" s="340">
        <f t="shared" si="4"/>
        <v>68.28125</v>
      </c>
      <c r="U11" s="342"/>
      <c r="V11" s="340">
        <f t="shared" si="5"/>
        <v>0.95000000000000007</v>
      </c>
      <c r="W11" s="340">
        <v>1</v>
      </c>
      <c r="X11" s="340">
        <v>1</v>
      </c>
      <c r="Y11" s="340">
        <v>1</v>
      </c>
    </row>
    <row r="12" spans="1:25">
      <c r="A12" s="341">
        <v>12</v>
      </c>
      <c r="B12" s="341" t="s">
        <v>4512</v>
      </c>
      <c r="C12" s="341" t="s">
        <v>4506</v>
      </c>
      <c r="D12" s="341" t="s">
        <v>3562</v>
      </c>
      <c r="E12" s="336">
        <v>1977</v>
      </c>
      <c r="F12" s="347">
        <v>0.35416666666666669</v>
      </c>
      <c r="G12" s="347">
        <v>0.79861111111111116</v>
      </c>
      <c r="H12" s="347">
        <v>0.44444444444444442</v>
      </c>
      <c r="I12" s="348">
        <v>20</v>
      </c>
      <c r="J12" s="349">
        <v>0</v>
      </c>
      <c r="K12" s="349">
        <v>0</v>
      </c>
      <c r="L12" s="350">
        <v>0.44444444444444442</v>
      </c>
      <c r="N12" s="335">
        <f>VLOOKUP(O12,id!$A:$C,3,0)</f>
        <v>153</v>
      </c>
      <c r="O12" s="335" t="str">
        <f t="shared" si="0"/>
        <v>KowalZbigniew1977</v>
      </c>
      <c r="P12" s="340" t="str">
        <f t="shared" si="1"/>
        <v>Kowal</v>
      </c>
      <c r="Q12" s="340" t="str">
        <f t="shared" si="2"/>
        <v>Zbigniew</v>
      </c>
      <c r="R12" s="340"/>
      <c r="S12" s="340">
        <f t="shared" si="3"/>
        <v>1977</v>
      </c>
      <c r="T12" s="340">
        <f t="shared" si="4"/>
        <v>68.28125</v>
      </c>
      <c r="U12" s="342"/>
      <c r="V12" s="340">
        <f t="shared" si="5"/>
        <v>1</v>
      </c>
      <c r="W12" s="340">
        <v>1</v>
      </c>
      <c r="X12" s="340">
        <v>1</v>
      </c>
      <c r="Y12" s="340">
        <v>1</v>
      </c>
    </row>
    <row r="13" spans="1:25">
      <c r="A13" s="341">
        <v>14</v>
      </c>
      <c r="B13" s="341" t="s">
        <v>4852</v>
      </c>
      <c r="C13" s="341" t="s">
        <v>3577</v>
      </c>
      <c r="D13" s="341" t="s">
        <v>3550</v>
      </c>
      <c r="E13" s="336">
        <v>1978</v>
      </c>
      <c r="F13" s="347">
        <v>0.35416666666666669</v>
      </c>
      <c r="G13" s="347">
        <v>0.80902777777777779</v>
      </c>
      <c r="H13" s="347">
        <v>0.4548611111111111</v>
      </c>
      <c r="I13" s="348">
        <v>20</v>
      </c>
      <c r="J13" s="349">
        <v>0</v>
      </c>
      <c r="K13" s="349">
        <v>0</v>
      </c>
      <c r="L13" s="350">
        <v>0.4548611111111111</v>
      </c>
      <c r="N13" s="335">
        <f>VLOOKUP(O13,id!$A:$C,3,0)</f>
        <v>124</v>
      </c>
      <c r="O13" s="335" t="str">
        <f t="shared" si="0"/>
        <v>PaszkowskiWojciech1978</v>
      </c>
      <c r="P13" s="340" t="str">
        <f t="shared" si="1"/>
        <v>Paszkowski</v>
      </c>
      <c r="Q13" s="340" t="str">
        <f t="shared" si="2"/>
        <v>Wojciech</v>
      </c>
      <c r="R13" s="340"/>
      <c r="S13" s="340">
        <f t="shared" si="3"/>
        <v>1978</v>
      </c>
      <c r="T13" s="340">
        <f t="shared" si="4"/>
        <v>66.717557251908389</v>
      </c>
      <c r="U13" s="342"/>
      <c r="V13" s="340">
        <f t="shared" si="5"/>
        <v>0.97709923664122134</v>
      </c>
      <c r="W13" s="340">
        <v>1</v>
      </c>
      <c r="X13" s="340">
        <v>1</v>
      </c>
      <c r="Y13" s="340">
        <v>1</v>
      </c>
    </row>
    <row r="14" spans="1:25">
      <c r="A14" s="341">
        <v>15</v>
      </c>
      <c r="B14" s="341" t="s">
        <v>4500</v>
      </c>
      <c r="C14" s="341" t="s">
        <v>3688</v>
      </c>
      <c r="D14" s="341" t="s">
        <v>3562</v>
      </c>
      <c r="E14" s="336">
        <v>1977</v>
      </c>
      <c r="F14" s="347">
        <v>0.35416666666666669</v>
      </c>
      <c r="G14" s="347">
        <v>0.80972222222222223</v>
      </c>
      <c r="H14" s="347">
        <v>0.45555555555555555</v>
      </c>
      <c r="I14" s="348">
        <v>20</v>
      </c>
      <c r="J14" s="349">
        <v>0</v>
      </c>
      <c r="K14" s="349">
        <v>0</v>
      </c>
      <c r="L14" s="350">
        <v>0.45555555555555555</v>
      </c>
      <c r="N14" s="335">
        <f>VLOOKUP(O14,id!$A:$C,3,0)</f>
        <v>154</v>
      </c>
      <c r="O14" s="335" t="str">
        <f t="shared" si="0"/>
        <v>OlbryśMarek1977</v>
      </c>
      <c r="P14" s="340" t="str">
        <f t="shared" si="1"/>
        <v>Olbryś</v>
      </c>
      <c r="Q14" s="340" t="str">
        <f t="shared" si="2"/>
        <v>Marek</v>
      </c>
      <c r="R14" s="340"/>
      <c r="S14" s="340">
        <f t="shared" si="3"/>
        <v>1977</v>
      </c>
      <c r="T14" s="340">
        <f t="shared" si="4"/>
        <v>66.615853658536579</v>
      </c>
      <c r="U14" s="342"/>
      <c r="V14" s="340">
        <f t="shared" si="5"/>
        <v>0.99847560975609762</v>
      </c>
      <c r="W14" s="340">
        <v>1</v>
      </c>
      <c r="X14" s="340">
        <v>1</v>
      </c>
      <c r="Y14" s="340">
        <v>1</v>
      </c>
    </row>
    <row r="15" spans="1:25">
      <c r="A15" s="341">
        <v>16</v>
      </c>
      <c r="B15" s="341" t="s">
        <v>4502</v>
      </c>
      <c r="C15" s="341" t="s">
        <v>682</v>
      </c>
      <c r="D15" s="341" t="s">
        <v>3562</v>
      </c>
      <c r="E15" s="336">
        <v>1975</v>
      </c>
      <c r="F15" s="347">
        <v>0.35416666666666669</v>
      </c>
      <c r="G15" s="347">
        <v>0.84097222222222223</v>
      </c>
      <c r="H15" s="347">
        <v>0.48680555555555555</v>
      </c>
      <c r="I15" s="348">
        <v>20</v>
      </c>
      <c r="J15" s="349">
        <v>0</v>
      </c>
      <c r="K15" s="349">
        <v>5.6944444444444443E-2</v>
      </c>
      <c r="L15" s="350">
        <v>0.54375000000000007</v>
      </c>
      <c r="N15" s="335">
        <f>VLOOKUP(O15,id!$A:$C,3,0)</f>
        <v>61</v>
      </c>
      <c r="O15" s="335" t="str">
        <f t="shared" si="0"/>
        <v>LipińskiTomasz1975</v>
      </c>
      <c r="P15" s="340" t="str">
        <f t="shared" ref="P15:Q32" si="6">PROPER(B15)</f>
        <v>Lipiński</v>
      </c>
      <c r="Q15" s="340" t="str">
        <f t="shared" si="6"/>
        <v>Tomasz</v>
      </c>
      <c r="R15" s="340"/>
      <c r="S15" s="340">
        <f t="shared" si="3"/>
        <v>1975</v>
      </c>
      <c r="T15" s="340">
        <f t="shared" si="4"/>
        <v>55.810983397190284</v>
      </c>
      <c r="U15" s="342"/>
      <c r="V15" s="340">
        <f t="shared" si="5"/>
        <v>0.83780332056194118</v>
      </c>
      <c r="W15" s="340">
        <v>1</v>
      </c>
      <c r="X15" s="340">
        <v>1</v>
      </c>
      <c r="Y15" s="340">
        <v>1</v>
      </c>
    </row>
    <row r="16" spans="1:25">
      <c r="A16" s="341">
        <v>17</v>
      </c>
      <c r="B16" s="341" t="s">
        <v>4505</v>
      </c>
      <c r="C16" s="341" t="s">
        <v>4504</v>
      </c>
      <c r="D16" s="341" t="s">
        <v>3562</v>
      </c>
      <c r="E16" s="336">
        <v>1958</v>
      </c>
      <c r="F16" s="347">
        <v>0.35416666666666669</v>
      </c>
      <c r="G16" s="347">
        <v>0.84236111111111101</v>
      </c>
      <c r="H16" s="347">
        <v>0.48819444444444443</v>
      </c>
      <c r="I16" s="348">
        <v>20</v>
      </c>
      <c r="J16" s="349">
        <v>0</v>
      </c>
      <c r="K16" s="349">
        <v>5.9722222222222225E-2</v>
      </c>
      <c r="L16" s="350">
        <v>0.54791666666666672</v>
      </c>
      <c r="N16" s="335">
        <f>VLOOKUP(O16,id!$A:$C,3,0)</f>
        <v>74</v>
      </c>
      <c r="O16" s="335" t="str">
        <f t="shared" si="0"/>
        <v>OrłowskiLeszek1958</v>
      </c>
      <c r="P16" s="340" t="str">
        <f t="shared" si="6"/>
        <v>Orłowski</v>
      </c>
      <c r="Q16" s="340" t="str">
        <f t="shared" si="6"/>
        <v>Leszek</v>
      </c>
      <c r="R16" s="340"/>
      <c r="S16" s="340">
        <f t="shared" si="3"/>
        <v>1958</v>
      </c>
      <c r="T16" s="340">
        <f t="shared" si="4"/>
        <v>55.386565272496824</v>
      </c>
      <c r="U16" s="342"/>
      <c r="V16" s="340">
        <f t="shared" si="5"/>
        <v>0.99239543726235746</v>
      </c>
      <c r="W16" s="340">
        <v>1</v>
      </c>
      <c r="X16" s="340">
        <v>1</v>
      </c>
      <c r="Y16" s="340">
        <v>1</v>
      </c>
    </row>
    <row r="17" spans="1:25">
      <c r="A17" s="341">
        <v>17</v>
      </c>
      <c r="B17" s="341" t="s">
        <v>4503</v>
      </c>
      <c r="C17" s="341" t="s">
        <v>4504</v>
      </c>
      <c r="D17" s="341" t="s">
        <v>3562</v>
      </c>
      <c r="E17" s="336">
        <v>1958</v>
      </c>
      <c r="F17" s="347">
        <v>0.35416666666666669</v>
      </c>
      <c r="G17" s="347">
        <v>0.84236111111111101</v>
      </c>
      <c r="H17" s="347">
        <v>0.48819444444444443</v>
      </c>
      <c r="I17" s="348">
        <v>20</v>
      </c>
      <c r="J17" s="349">
        <v>0</v>
      </c>
      <c r="K17" s="349">
        <v>5.9722222222222225E-2</v>
      </c>
      <c r="L17" s="350">
        <v>0.54791666666666672</v>
      </c>
      <c r="N17" s="335">
        <f>VLOOKUP(O17,id!$A:$C,3,0)</f>
        <v>102</v>
      </c>
      <c r="O17" s="335" t="str">
        <f t="shared" si="0"/>
        <v>PapisLeszek1958</v>
      </c>
      <c r="P17" s="340" t="str">
        <f t="shared" si="6"/>
        <v>Papis</v>
      </c>
      <c r="Q17" s="340" t="str">
        <f t="shared" si="6"/>
        <v>Leszek</v>
      </c>
      <c r="R17" s="340"/>
      <c r="S17" s="340">
        <f t="shared" si="3"/>
        <v>1958</v>
      </c>
      <c r="T17" s="340">
        <f t="shared" si="4"/>
        <v>55.386565272496824</v>
      </c>
      <c r="U17" s="342"/>
      <c r="V17" s="340">
        <f t="shared" si="5"/>
        <v>1</v>
      </c>
      <c r="W17" s="340">
        <v>1</v>
      </c>
      <c r="X17" s="340">
        <v>1</v>
      </c>
      <c r="Y17" s="340">
        <v>1</v>
      </c>
    </row>
    <row r="18" spans="1:25">
      <c r="A18" s="341">
        <v>17</v>
      </c>
      <c r="B18" s="341" t="s">
        <v>4507</v>
      </c>
      <c r="C18" s="341" t="s">
        <v>4506</v>
      </c>
      <c r="D18" s="341" t="s">
        <v>3462</v>
      </c>
      <c r="E18" s="336">
        <v>1958</v>
      </c>
      <c r="F18" s="347">
        <v>0.35416666666666669</v>
      </c>
      <c r="G18" s="347">
        <v>0.84236111111111101</v>
      </c>
      <c r="H18" s="347">
        <v>0.48819444444444443</v>
      </c>
      <c r="I18" s="348">
        <v>20</v>
      </c>
      <c r="J18" s="349">
        <v>0</v>
      </c>
      <c r="K18" s="349">
        <v>5.9722222222222225E-2</v>
      </c>
      <c r="L18" s="350">
        <v>0.54791666666666672</v>
      </c>
      <c r="N18" s="335">
        <f>VLOOKUP(O18,id!$A:$C,3,0)</f>
        <v>75</v>
      </c>
      <c r="O18" s="335" t="str">
        <f t="shared" si="0"/>
        <v>PiątkowskiZbigniew1958</v>
      </c>
      <c r="P18" s="340" t="str">
        <f t="shared" si="6"/>
        <v>Piątkowski</v>
      </c>
      <c r="Q18" s="340" t="str">
        <f t="shared" si="6"/>
        <v>Zbigniew</v>
      </c>
      <c r="R18" s="340"/>
      <c r="S18" s="340">
        <f t="shared" si="3"/>
        <v>1958</v>
      </c>
      <c r="T18" s="340">
        <f t="shared" si="4"/>
        <v>55.386565272496824</v>
      </c>
      <c r="U18" s="342"/>
      <c r="V18" s="340">
        <f t="shared" si="5"/>
        <v>1</v>
      </c>
      <c r="W18" s="340">
        <v>1</v>
      </c>
      <c r="X18" s="340">
        <v>1</v>
      </c>
      <c r="Y18" s="340">
        <v>1</v>
      </c>
    </row>
    <row r="19" spans="1:25">
      <c r="A19" s="341">
        <v>20</v>
      </c>
      <c r="B19" s="341" t="s">
        <v>4510</v>
      </c>
      <c r="C19" s="341" t="s">
        <v>681</v>
      </c>
      <c r="D19" s="341" t="s">
        <v>3562</v>
      </c>
      <c r="E19" s="336">
        <v>1964</v>
      </c>
      <c r="F19" s="347">
        <v>0.35416666666666669</v>
      </c>
      <c r="G19" s="347">
        <v>0.85</v>
      </c>
      <c r="H19" s="347">
        <v>0.49583333333333335</v>
      </c>
      <c r="I19" s="348">
        <v>19</v>
      </c>
      <c r="J19" s="349">
        <v>6.25E-2</v>
      </c>
      <c r="K19" s="349">
        <v>7.4999999999999997E-2</v>
      </c>
      <c r="L19" s="350">
        <v>0.6333333333333333</v>
      </c>
      <c r="N19" s="335">
        <f>VLOOKUP(O19,id!$A:$C,3,0)</f>
        <v>98</v>
      </c>
      <c r="O19" s="335" t="str">
        <f t="shared" si="0"/>
        <v>ŚwietlikKrzysztof1964</v>
      </c>
      <c r="P19" s="340" t="str">
        <f t="shared" si="6"/>
        <v>Świetlik</v>
      </c>
      <c r="Q19" s="340" t="str">
        <f t="shared" si="6"/>
        <v>Krzysztof</v>
      </c>
      <c r="R19" s="340"/>
      <c r="S19" s="340">
        <f t="shared" si="3"/>
        <v>1964</v>
      </c>
      <c r="T19" s="340">
        <f t="shared" si="4"/>
        <v>47.916666666666671</v>
      </c>
      <c r="U19" s="342"/>
      <c r="V19" s="340">
        <f t="shared" si="5"/>
        <v>0.86513157894736858</v>
      </c>
      <c r="W19" s="340">
        <v>1</v>
      </c>
      <c r="X19" s="340">
        <v>1</v>
      </c>
      <c r="Y19" s="340">
        <v>1</v>
      </c>
    </row>
    <row r="20" spans="1:25">
      <c r="A20" s="341">
        <v>21</v>
      </c>
      <c r="B20" s="341" t="s">
        <v>4853</v>
      </c>
      <c r="C20" s="341" t="s">
        <v>679</v>
      </c>
      <c r="D20" s="341" t="s">
        <v>307</v>
      </c>
      <c r="E20" s="336">
        <v>1963</v>
      </c>
      <c r="F20" s="347">
        <v>0.35416666666666669</v>
      </c>
      <c r="G20" s="347">
        <v>0.84583333333333333</v>
      </c>
      <c r="H20" s="347">
        <v>0.4916666666666667</v>
      </c>
      <c r="I20" s="348">
        <v>18</v>
      </c>
      <c r="J20" s="349">
        <v>0.125</v>
      </c>
      <c r="K20" s="349">
        <v>6.6666666666666666E-2</v>
      </c>
      <c r="L20" s="350">
        <v>0.68333333333333324</v>
      </c>
      <c r="N20" s="335">
        <f>VLOOKUP(O20,id!$A:$C,3,0)</f>
        <v>155</v>
      </c>
      <c r="O20" s="335" t="str">
        <f t="shared" si="0"/>
        <v>SzajdukPiotr1963</v>
      </c>
      <c r="P20" s="340" t="str">
        <f t="shared" si="6"/>
        <v>Szajduk</v>
      </c>
      <c r="Q20" s="340" t="str">
        <f t="shared" si="6"/>
        <v>Piotr</v>
      </c>
      <c r="R20" s="340"/>
      <c r="S20" s="340">
        <f t="shared" si="3"/>
        <v>1963</v>
      </c>
      <c r="T20" s="340">
        <f t="shared" si="4"/>
        <v>44.41056910569106</v>
      </c>
      <c r="U20" s="342"/>
      <c r="V20" s="340">
        <f t="shared" si="5"/>
        <v>0.92682926829268297</v>
      </c>
      <c r="W20" s="340">
        <v>1</v>
      </c>
      <c r="X20" s="340">
        <v>1</v>
      </c>
      <c r="Y20" s="340">
        <v>1</v>
      </c>
    </row>
    <row r="21" spans="1:25">
      <c r="A21" s="341">
        <v>22</v>
      </c>
      <c r="B21" s="341" t="s">
        <v>3796</v>
      </c>
      <c r="C21" s="341" t="s">
        <v>3688</v>
      </c>
      <c r="D21" s="341" t="s">
        <v>313</v>
      </c>
      <c r="E21" s="336">
        <v>1978</v>
      </c>
      <c r="F21" s="347">
        <v>0.35416666666666669</v>
      </c>
      <c r="G21" s="347">
        <v>0.84583333333333333</v>
      </c>
      <c r="H21" s="347">
        <v>0.4916666666666667</v>
      </c>
      <c r="I21" s="348">
        <v>18</v>
      </c>
      <c r="J21" s="349">
        <v>0.125</v>
      </c>
      <c r="K21" s="349">
        <v>6.6666666666666666E-2</v>
      </c>
      <c r="L21" s="350">
        <v>0.68333333333333324</v>
      </c>
      <c r="N21" s="335">
        <f>VLOOKUP(O21,id!$A:$C,3,0)</f>
        <v>24</v>
      </c>
      <c r="O21" s="335" t="str">
        <f t="shared" si="0"/>
        <v>SadowskiMarek1978</v>
      </c>
      <c r="P21" s="340" t="str">
        <f t="shared" si="6"/>
        <v>Sadowski</v>
      </c>
      <c r="Q21" s="340" t="str">
        <f t="shared" si="6"/>
        <v>Marek</v>
      </c>
      <c r="R21" s="340"/>
      <c r="S21" s="340">
        <f t="shared" si="3"/>
        <v>1978</v>
      </c>
      <c r="T21" s="340">
        <f t="shared" si="4"/>
        <v>44.41056910569106</v>
      </c>
      <c r="U21" s="342"/>
      <c r="V21" s="340">
        <f t="shared" si="5"/>
        <v>1</v>
      </c>
      <c r="W21" s="340">
        <v>1</v>
      </c>
      <c r="X21" s="340">
        <v>1</v>
      </c>
      <c r="Y21" s="340">
        <v>1</v>
      </c>
    </row>
    <row r="22" spans="1:25">
      <c r="A22" s="341">
        <v>23</v>
      </c>
      <c r="B22" s="341" t="s">
        <v>826</v>
      </c>
      <c r="C22" s="341" t="s">
        <v>825</v>
      </c>
      <c r="D22" s="341" t="s">
        <v>3429</v>
      </c>
      <c r="E22" s="336">
        <v>1975</v>
      </c>
      <c r="F22" s="347">
        <v>0.35416666666666669</v>
      </c>
      <c r="G22" s="347">
        <v>0.8256944444444444</v>
      </c>
      <c r="H22" s="347">
        <v>0.47152777777777777</v>
      </c>
      <c r="I22" s="348">
        <v>17</v>
      </c>
      <c r="J22" s="349">
        <v>0.1875</v>
      </c>
      <c r="K22" s="349">
        <v>2.6388888888888889E-2</v>
      </c>
      <c r="L22" s="350">
        <v>0.68541666666666667</v>
      </c>
      <c r="N22" s="335">
        <f>VLOOKUP(O22,id!$A:$C,3,0)</f>
        <v>156</v>
      </c>
      <c r="O22" s="335" t="str">
        <f t="shared" si="0"/>
        <v>BeszterdaSebastian1975</v>
      </c>
      <c r="P22" s="340" t="str">
        <f t="shared" si="6"/>
        <v>Beszterda</v>
      </c>
      <c r="Q22" s="340" t="str">
        <f t="shared" si="6"/>
        <v>Sebastian</v>
      </c>
      <c r="R22" s="340"/>
      <c r="S22" s="340">
        <f t="shared" si="3"/>
        <v>1975</v>
      </c>
      <c r="T22" s="340">
        <f t="shared" si="4"/>
        <v>44.275582573454905</v>
      </c>
      <c r="U22" s="342"/>
      <c r="V22" s="340">
        <f t="shared" si="5"/>
        <v>0.99696048632218826</v>
      </c>
      <c r="W22" s="340">
        <v>1</v>
      </c>
      <c r="X22" s="340">
        <v>1</v>
      </c>
      <c r="Y22" s="340">
        <v>1</v>
      </c>
    </row>
    <row r="23" spans="1:25">
      <c r="A23" s="341">
        <v>25</v>
      </c>
      <c r="B23" s="341" t="s">
        <v>818</v>
      </c>
      <c r="C23" s="341" t="s">
        <v>682</v>
      </c>
      <c r="D23" s="341" t="s">
        <v>3562</v>
      </c>
      <c r="E23" s="336">
        <v>1979</v>
      </c>
      <c r="F23" s="347">
        <v>0.35416666666666669</v>
      </c>
      <c r="G23" s="347">
        <v>0.83194444444444438</v>
      </c>
      <c r="H23" s="347">
        <v>0.4777777777777778</v>
      </c>
      <c r="I23" s="348">
        <v>16</v>
      </c>
      <c r="J23" s="349">
        <v>0.25</v>
      </c>
      <c r="K23" s="349">
        <v>3.888888888888889E-2</v>
      </c>
      <c r="L23" s="350">
        <v>0.76666666666666661</v>
      </c>
      <c r="N23" s="335">
        <f>VLOOKUP(O23,id!$A:$C,3,0)</f>
        <v>157</v>
      </c>
      <c r="O23" s="335" t="str">
        <f t="shared" si="0"/>
        <v>FurmanTomasz1979</v>
      </c>
      <c r="P23" s="340" t="str">
        <f t="shared" si="6"/>
        <v>Furman</v>
      </c>
      <c r="Q23" s="340" t="str">
        <f t="shared" si="6"/>
        <v>Tomasz</v>
      </c>
      <c r="R23" s="340"/>
      <c r="S23" s="340">
        <f t="shared" si="3"/>
        <v>1979</v>
      </c>
      <c r="T23" s="340">
        <f t="shared" si="4"/>
        <v>39.583333333333329</v>
      </c>
      <c r="U23" s="342"/>
      <c r="V23" s="340">
        <f t="shared" si="5"/>
        <v>0.89402173913043481</v>
      </c>
      <c r="W23" s="340">
        <v>1</v>
      </c>
      <c r="X23" s="340">
        <v>1</v>
      </c>
      <c r="Y23" s="340">
        <v>1</v>
      </c>
    </row>
    <row r="24" spans="1:25">
      <c r="A24" s="341">
        <v>26</v>
      </c>
      <c r="B24" s="341" t="s">
        <v>820</v>
      </c>
      <c r="C24" s="341" t="s">
        <v>684</v>
      </c>
      <c r="D24" s="341" t="s">
        <v>3562</v>
      </c>
      <c r="E24" s="336">
        <v>1979</v>
      </c>
      <c r="F24" s="347">
        <v>0.35416666666666669</v>
      </c>
      <c r="G24" s="347">
        <v>0.83194444444444438</v>
      </c>
      <c r="H24" s="347">
        <v>0.4777777777777778</v>
      </c>
      <c r="I24" s="348">
        <v>16</v>
      </c>
      <c r="J24" s="349">
        <v>0.25</v>
      </c>
      <c r="K24" s="349">
        <v>3.888888888888889E-2</v>
      </c>
      <c r="L24" s="350">
        <v>0.76666666666666661</v>
      </c>
      <c r="N24" s="335">
        <f>VLOOKUP(O24,id!$A:$C,3,0)</f>
        <v>158</v>
      </c>
      <c r="O24" s="335" t="str">
        <f t="shared" si="0"/>
        <v>WąchnickiMarcin1979</v>
      </c>
      <c r="P24" s="340" t="str">
        <f t="shared" si="6"/>
        <v>Wąchnicki</v>
      </c>
      <c r="Q24" s="340" t="str">
        <f t="shared" si="6"/>
        <v>Marcin</v>
      </c>
      <c r="R24" s="340"/>
      <c r="S24" s="340">
        <f t="shared" si="3"/>
        <v>1979</v>
      </c>
      <c r="T24" s="340">
        <f t="shared" si="4"/>
        <v>39.583333333333329</v>
      </c>
      <c r="U24" s="342"/>
      <c r="V24" s="340">
        <f t="shared" si="5"/>
        <v>1</v>
      </c>
      <c r="W24" s="340">
        <v>1</v>
      </c>
      <c r="X24" s="340">
        <v>1</v>
      </c>
      <c r="Y24" s="340">
        <v>1</v>
      </c>
    </row>
    <row r="25" spans="1:25">
      <c r="A25" s="341">
        <v>27</v>
      </c>
      <c r="B25" s="341" t="s">
        <v>4854</v>
      </c>
      <c r="C25" s="341" t="s">
        <v>689</v>
      </c>
      <c r="D25" s="341" t="s">
        <v>3606</v>
      </c>
      <c r="E25" s="336">
        <v>1968</v>
      </c>
      <c r="F25" s="347">
        <v>0.35416666666666669</v>
      </c>
      <c r="G25" s="347">
        <v>0.54375000000000007</v>
      </c>
      <c r="H25" s="347">
        <v>0.18958333333333333</v>
      </c>
      <c r="I25" s="348">
        <v>10</v>
      </c>
      <c r="J25" s="349">
        <v>0.625</v>
      </c>
      <c r="K25" s="349">
        <v>0</v>
      </c>
      <c r="L25" s="350">
        <v>0.81458333333333333</v>
      </c>
      <c r="N25" s="335">
        <f>VLOOKUP(O25,id!$A:$C,3,0)</f>
        <v>76</v>
      </c>
      <c r="O25" s="335" t="str">
        <f t="shared" si="0"/>
        <v>PolaszJacek1968</v>
      </c>
      <c r="P25" s="340" t="str">
        <f t="shared" si="6"/>
        <v>Polasz</v>
      </c>
      <c r="Q25" s="340" t="str">
        <f t="shared" si="6"/>
        <v>Jacek</v>
      </c>
      <c r="R25" s="340"/>
      <c r="S25" s="340">
        <f t="shared" si="3"/>
        <v>1968</v>
      </c>
      <c r="T25" s="340">
        <f t="shared" si="4"/>
        <v>37.254901960784309</v>
      </c>
      <c r="U25" s="342"/>
      <c r="V25" s="340">
        <f t="shared" si="5"/>
        <v>0.94117647058823528</v>
      </c>
      <c r="W25" s="340">
        <v>1</v>
      </c>
      <c r="X25" s="340">
        <v>1</v>
      </c>
      <c r="Y25" s="340">
        <v>1</v>
      </c>
    </row>
    <row r="26" spans="1:25">
      <c r="A26" s="341">
        <v>28</v>
      </c>
      <c r="B26" s="341" t="s">
        <v>4855</v>
      </c>
      <c r="C26" s="341" t="s">
        <v>173</v>
      </c>
      <c r="D26" s="341" t="s">
        <v>3462</v>
      </c>
      <c r="E26" s="336">
        <v>1981</v>
      </c>
      <c r="F26" s="347">
        <v>0.35416666666666669</v>
      </c>
      <c r="G26" s="347">
        <v>0.83263888888888893</v>
      </c>
      <c r="H26" s="347">
        <v>0.47847222222222219</v>
      </c>
      <c r="I26" s="348">
        <v>15</v>
      </c>
      <c r="J26" s="349">
        <v>0.3125</v>
      </c>
      <c r="K26" s="349">
        <v>4.027777777777778E-2</v>
      </c>
      <c r="L26" s="350">
        <v>0.83124999999999993</v>
      </c>
      <c r="N26" s="335">
        <f>VLOOKUP(O26,id!$A:$C,3,0)</f>
        <v>65</v>
      </c>
      <c r="O26" s="335" t="str">
        <f t="shared" si="0"/>
        <v>WejherSławomir1981</v>
      </c>
      <c r="P26" s="340" t="str">
        <f t="shared" si="6"/>
        <v>Wejher</v>
      </c>
      <c r="Q26" s="340" t="str">
        <f t="shared" si="6"/>
        <v>Sławomir</v>
      </c>
      <c r="R26" s="340"/>
      <c r="S26" s="340">
        <f t="shared" si="3"/>
        <v>1981</v>
      </c>
      <c r="T26" s="340">
        <f t="shared" si="4"/>
        <v>36.507936507936506</v>
      </c>
      <c r="U26" s="342"/>
      <c r="V26" s="340">
        <f t="shared" si="5"/>
        <v>0.9799498746867169</v>
      </c>
      <c r="W26" s="340">
        <v>1</v>
      </c>
      <c r="X26" s="340">
        <v>1</v>
      </c>
      <c r="Y26" s="340">
        <v>1</v>
      </c>
    </row>
    <row r="27" spans="1:25">
      <c r="A27" s="341">
        <v>29</v>
      </c>
      <c r="B27" s="341" t="s">
        <v>4856</v>
      </c>
      <c r="C27" s="341" t="s">
        <v>679</v>
      </c>
      <c r="D27" s="341" t="s">
        <v>4857</v>
      </c>
      <c r="E27" s="336">
        <v>1974</v>
      </c>
      <c r="F27" s="347">
        <v>0.35416666666666669</v>
      </c>
      <c r="G27" s="347">
        <v>0.8354166666666667</v>
      </c>
      <c r="H27" s="347">
        <v>0.48125000000000001</v>
      </c>
      <c r="I27" s="348">
        <v>15</v>
      </c>
      <c r="J27" s="349">
        <v>0.3125</v>
      </c>
      <c r="K27" s="349">
        <v>4.5833333333333337E-2</v>
      </c>
      <c r="L27" s="350">
        <v>0.83958333333333324</v>
      </c>
      <c r="N27" s="335">
        <f>VLOOKUP(O27,id!$A:$C,3,0)</f>
        <v>79</v>
      </c>
      <c r="O27" s="335" t="str">
        <f t="shared" si="0"/>
        <v>TiszbeinPiotr1974</v>
      </c>
      <c r="P27" s="340" t="str">
        <f t="shared" si="6"/>
        <v>Tiszbein</v>
      </c>
      <c r="Q27" s="340" t="str">
        <f t="shared" si="6"/>
        <v>Piotr</v>
      </c>
      <c r="R27" s="340"/>
      <c r="S27" s="340">
        <f t="shared" si="3"/>
        <v>1974</v>
      </c>
      <c r="T27" s="340">
        <f t="shared" si="4"/>
        <v>36.145574855252271</v>
      </c>
      <c r="U27" s="342"/>
      <c r="V27" s="340">
        <f t="shared" si="5"/>
        <v>0.99007444168734493</v>
      </c>
      <c r="W27" s="340">
        <v>1</v>
      </c>
      <c r="X27" s="340">
        <v>1</v>
      </c>
      <c r="Y27" s="340">
        <v>1</v>
      </c>
    </row>
    <row r="28" spans="1:25">
      <c r="A28" s="341">
        <v>29</v>
      </c>
      <c r="B28" s="341" t="s">
        <v>3758</v>
      </c>
      <c r="C28" s="341" t="s">
        <v>4860</v>
      </c>
      <c r="D28" s="341" t="s">
        <v>3760</v>
      </c>
      <c r="E28" s="336">
        <v>1973</v>
      </c>
      <c r="F28" s="347">
        <v>0.35416666666666669</v>
      </c>
      <c r="G28" s="347">
        <v>0.8354166666666667</v>
      </c>
      <c r="H28" s="347">
        <v>0.48125000000000001</v>
      </c>
      <c r="I28" s="348">
        <v>15</v>
      </c>
      <c r="J28" s="349">
        <v>0.3125</v>
      </c>
      <c r="K28" s="349">
        <v>4.5833333333333337E-2</v>
      </c>
      <c r="L28" s="350">
        <v>0.83958333333333324</v>
      </c>
      <c r="N28" s="335">
        <f>VLOOKUP(O28,id!$A:$C,3,0)</f>
        <v>78</v>
      </c>
      <c r="O28" s="335" t="str">
        <f t="shared" si="0"/>
        <v>NikonowiczAdrian1973</v>
      </c>
      <c r="P28" s="340" t="str">
        <f t="shared" si="6"/>
        <v>Nikonowicz</v>
      </c>
      <c r="Q28" s="340" t="str">
        <f t="shared" si="6"/>
        <v>Adrian</v>
      </c>
      <c r="R28" s="340"/>
      <c r="S28" s="340">
        <f t="shared" si="3"/>
        <v>1973</v>
      </c>
      <c r="T28" s="340">
        <f t="shared" si="4"/>
        <v>36.145574855252271</v>
      </c>
      <c r="U28" s="342"/>
      <c r="V28" s="340">
        <f t="shared" si="5"/>
        <v>1</v>
      </c>
      <c r="W28" s="340">
        <v>1</v>
      </c>
      <c r="X28" s="340">
        <v>1</v>
      </c>
      <c r="Y28" s="340">
        <v>1</v>
      </c>
    </row>
    <row r="29" spans="1:25">
      <c r="A29" s="341">
        <v>32</v>
      </c>
      <c r="B29" s="341" t="s">
        <v>4861</v>
      </c>
      <c r="C29" s="341" t="s">
        <v>4862</v>
      </c>
      <c r="D29" s="341" t="s">
        <v>4813</v>
      </c>
      <c r="E29" s="336">
        <v>1977</v>
      </c>
      <c r="F29" s="347">
        <v>0.35416666666666669</v>
      </c>
      <c r="G29" s="347">
        <v>0.61944444444444446</v>
      </c>
      <c r="H29" s="347">
        <v>0.26527777777777778</v>
      </c>
      <c r="I29" s="348">
        <v>10</v>
      </c>
      <c r="J29" s="349">
        <v>0.625</v>
      </c>
      <c r="K29" s="349">
        <v>0</v>
      </c>
      <c r="L29" s="350">
        <v>0.89027777777777783</v>
      </c>
      <c r="N29" s="335">
        <f>VLOOKUP(O29,id!$A:$C,3,0)</f>
        <v>160</v>
      </c>
      <c r="O29" s="335" t="str">
        <f t="shared" si="0"/>
        <v>DziamaraJarosław1977</v>
      </c>
      <c r="P29" s="340" t="str">
        <f t="shared" si="6"/>
        <v>Dziamara</v>
      </c>
      <c r="Q29" s="340" t="str">
        <f t="shared" si="6"/>
        <v>Jarosław</v>
      </c>
      <c r="R29" s="340"/>
      <c r="S29" s="340">
        <f t="shared" si="3"/>
        <v>1977</v>
      </c>
      <c r="T29" s="340">
        <f t="shared" si="4"/>
        <v>34.087363494539773</v>
      </c>
      <c r="U29" s="342"/>
      <c r="V29" s="340">
        <f t="shared" si="5"/>
        <v>0.94305772230889218</v>
      </c>
      <c r="W29" s="340">
        <v>1</v>
      </c>
      <c r="X29" s="340">
        <v>1</v>
      </c>
      <c r="Y29" s="340">
        <v>1</v>
      </c>
    </row>
    <row r="30" spans="1:25">
      <c r="A30" s="341">
        <v>32</v>
      </c>
      <c r="B30" s="341" t="s">
        <v>4863</v>
      </c>
      <c r="C30" s="341" t="s">
        <v>4499</v>
      </c>
      <c r="D30" s="341" t="s">
        <v>4813</v>
      </c>
      <c r="E30" s="336">
        <v>1980</v>
      </c>
      <c r="F30" s="347">
        <v>0.35416666666666669</v>
      </c>
      <c r="G30" s="347">
        <v>0.61944444444444446</v>
      </c>
      <c r="H30" s="347">
        <v>0.26527777777777778</v>
      </c>
      <c r="I30" s="348">
        <v>10</v>
      </c>
      <c r="J30" s="349">
        <v>0.625</v>
      </c>
      <c r="K30" s="349">
        <v>0</v>
      </c>
      <c r="L30" s="350">
        <v>0.89027777777777783</v>
      </c>
      <c r="N30" s="335">
        <f>VLOOKUP(O30,id!$A:$C,3,0)</f>
        <v>161</v>
      </c>
      <c r="O30" s="335" t="str">
        <f t="shared" si="0"/>
        <v>FriedeDaniel1980</v>
      </c>
      <c r="P30" s="340" t="str">
        <f t="shared" si="6"/>
        <v>Friede</v>
      </c>
      <c r="Q30" s="340" t="str">
        <f t="shared" si="6"/>
        <v>Daniel</v>
      </c>
      <c r="R30" s="340"/>
      <c r="S30" s="340">
        <f t="shared" si="3"/>
        <v>1980</v>
      </c>
      <c r="T30" s="340">
        <f t="shared" si="4"/>
        <v>34.087363494539773</v>
      </c>
      <c r="U30" s="342"/>
      <c r="V30" s="340">
        <f t="shared" si="5"/>
        <v>1</v>
      </c>
      <c r="W30" s="340">
        <v>1</v>
      </c>
      <c r="X30" s="340">
        <v>1</v>
      </c>
      <c r="Y30" s="340">
        <v>1</v>
      </c>
    </row>
    <row r="31" spans="1:25">
      <c r="A31" s="341">
        <v>34</v>
      </c>
      <c r="B31" s="341" t="s">
        <v>4864</v>
      </c>
      <c r="C31" s="341" t="s">
        <v>682</v>
      </c>
      <c r="D31" s="341" t="s">
        <v>3550</v>
      </c>
      <c r="E31" s="336">
        <v>1972</v>
      </c>
      <c r="F31" s="347">
        <v>0.35416666666666669</v>
      </c>
      <c r="G31" s="347">
        <v>0.64027777777777783</v>
      </c>
      <c r="H31" s="347">
        <v>0.28611111111111115</v>
      </c>
      <c r="I31" s="348">
        <v>10</v>
      </c>
      <c r="J31" s="349">
        <v>0.625</v>
      </c>
      <c r="K31" s="349">
        <v>0</v>
      </c>
      <c r="L31" s="350">
        <v>0.91111111111111109</v>
      </c>
      <c r="N31" s="335">
        <f>VLOOKUP(O31,id!$A:$C,3,0)</f>
        <v>88</v>
      </c>
      <c r="O31" s="335" t="str">
        <f t="shared" si="0"/>
        <v>WaleńczakTomasz1972</v>
      </c>
      <c r="P31" s="340" t="str">
        <f t="shared" si="6"/>
        <v>Waleńczak</v>
      </c>
      <c r="Q31" s="340" t="str">
        <f t="shared" si="6"/>
        <v>Tomasz</v>
      </c>
      <c r="R31" s="340"/>
      <c r="S31" s="340">
        <f t="shared" si="3"/>
        <v>1972</v>
      </c>
      <c r="T31" s="340">
        <f t="shared" si="4"/>
        <v>33.307926829268283</v>
      </c>
      <c r="U31" s="342"/>
      <c r="V31" s="340">
        <f t="shared" si="5"/>
        <v>0.97713414634146345</v>
      </c>
      <c r="W31" s="340">
        <v>1</v>
      </c>
      <c r="X31" s="340">
        <v>1</v>
      </c>
      <c r="Y31" s="340">
        <v>1</v>
      </c>
    </row>
    <row r="32" spans="1:25">
      <c r="A32" s="341">
        <v>34</v>
      </c>
      <c r="B32" s="341" t="s">
        <v>3964</v>
      </c>
      <c r="C32" s="341" t="s">
        <v>4865</v>
      </c>
      <c r="D32" s="341" t="s">
        <v>3462</v>
      </c>
      <c r="E32" s="336">
        <v>1968</v>
      </c>
      <c r="F32" s="347">
        <v>0.35416666666666669</v>
      </c>
      <c r="G32" s="347">
        <v>0.64027777777777783</v>
      </c>
      <c r="H32" s="347">
        <v>0.28611111111111115</v>
      </c>
      <c r="I32" s="348">
        <v>10</v>
      </c>
      <c r="J32" s="349">
        <v>0.625</v>
      </c>
      <c r="K32" s="349">
        <v>0</v>
      </c>
      <c r="L32" s="350">
        <v>0.91111111111111109</v>
      </c>
      <c r="N32" s="335">
        <f>VLOOKUP(O32,id!$A:$C,3,0)</f>
        <v>89</v>
      </c>
      <c r="O32" s="335" t="str">
        <f t="shared" si="0"/>
        <v>KotAdam1968</v>
      </c>
      <c r="P32" s="340" t="str">
        <f t="shared" si="6"/>
        <v>Kot</v>
      </c>
      <c r="Q32" s="340" t="str">
        <f t="shared" si="6"/>
        <v>Adam</v>
      </c>
      <c r="R32" s="340"/>
      <c r="S32" s="340">
        <f t="shared" si="3"/>
        <v>1968</v>
      </c>
      <c r="T32" s="340">
        <f t="shared" si="4"/>
        <v>33.307926829268283</v>
      </c>
      <c r="U32" s="342"/>
      <c r="V32" s="340">
        <f t="shared" si="5"/>
        <v>1</v>
      </c>
      <c r="W32" s="340">
        <v>1</v>
      </c>
      <c r="X32" s="340">
        <v>1</v>
      </c>
      <c r="Y32" s="340">
        <v>1</v>
      </c>
    </row>
    <row r="33" spans="1:25">
      <c r="A33" s="403">
        <v>36</v>
      </c>
      <c r="B33" s="403" t="s">
        <v>4866</v>
      </c>
      <c r="C33" s="403" t="s">
        <v>681</v>
      </c>
      <c r="D33" s="403" t="s">
        <v>3462</v>
      </c>
      <c r="E33" s="404">
        <v>1978</v>
      </c>
      <c r="F33" s="405">
        <v>0.35416666666666669</v>
      </c>
      <c r="G33" s="405">
        <v>0.82013888888888886</v>
      </c>
      <c r="H33" s="405">
        <v>0.46597222222222223</v>
      </c>
      <c r="I33" s="406">
        <v>13</v>
      </c>
      <c r="J33" s="407">
        <v>0.4375</v>
      </c>
      <c r="K33" s="407">
        <v>1.5277777777777777E-2</v>
      </c>
      <c r="L33" s="408">
        <v>0.91875000000000007</v>
      </c>
      <c r="N33" s="335">
        <f>VLOOKUP(O33,id!$A:$C,3,0)</f>
        <v>68</v>
      </c>
      <c r="O33" s="335" t="str">
        <f t="shared" ref="O33:O46" si="7">P33&amp;Q33&amp;S33</f>
        <v>LuksKrzysztof1978</v>
      </c>
      <c r="P33" s="340" t="str">
        <f t="shared" ref="P33:P46" si="8">PROPER(B33)</f>
        <v>Luks</v>
      </c>
      <c r="Q33" s="340" t="str">
        <f t="shared" ref="Q33:Q46" si="9">PROPER(C33)</f>
        <v>Krzysztof</v>
      </c>
      <c r="R33" s="340"/>
      <c r="S33" s="340">
        <f t="shared" ref="S33:S46" si="10">E33</f>
        <v>1978</v>
      </c>
      <c r="T33" s="340">
        <f t="shared" si="4"/>
        <v>33.030990173847307</v>
      </c>
      <c r="U33" s="342"/>
      <c r="V33" s="340">
        <f t="shared" si="5"/>
        <v>0.99168556311413447</v>
      </c>
      <c r="W33" s="340">
        <v>1</v>
      </c>
      <c r="X33" s="340">
        <v>1</v>
      </c>
      <c r="Y33" s="340">
        <v>1</v>
      </c>
    </row>
    <row r="34" spans="1:25">
      <c r="A34" s="403">
        <v>36</v>
      </c>
      <c r="B34" s="403" t="s">
        <v>4867</v>
      </c>
      <c r="C34" s="403" t="s">
        <v>4868</v>
      </c>
      <c r="D34" s="403" t="s">
        <v>3609</v>
      </c>
      <c r="E34" s="404">
        <v>1982</v>
      </c>
      <c r="F34" s="405">
        <v>0.35416666666666669</v>
      </c>
      <c r="G34" s="405">
        <v>0.82013888888888886</v>
      </c>
      <c r="H34" s="405">
        <v>0.46597222222222223</v>
      </c>
      <c r="I34" s="406">
        <v>13</v>
      </c>
      <c r="J34" s="407">
        <v>0.4375</v>
      </c>
      <c r="K34" s="407">
        <v>1.5277777777777777E-2</v>
      </c>
      <c r="L34" s="408">
        <v>0.91875000000000007</v>
      </c>
      <c r="N34" s="335">
        <f>VLOOKUP(O34,id!$A:$C,3,0)</f>
        <v>52</v>
      </c>
      <c r="O34" s="335" t="str">
        <f t="shared" si="7"/>
        <v>DargaczWaldemar1982</v>
      </c>
      <c r="P34" s="340" t="str">
        <f t="shared" si="8"/>
        <v>Dargacz</v>
      </c>
      <c r="Q34" s="340" t="str">
        <f t="shared" si="9"/>
        <v>Waldemar</v>
      </c>
      <c r="R34" s="340"/>
      <c r="S34" s="340">
        <f t="shared" si="10"/>
        <v>1982</v>
      </c>
      <c r="T34" s="340">
        <f t="shared" si="4"/>
        <v>33.030990173847307</v>
      </c>
      <c r="U34" s="342"/>
      <c r="V34" s="340">
        <f t="shared" si="5"/>
        <v>1</v>
      </c>
      <c r="W34" s="340">
        <v>1</v>
      </c>
      <c r="X34" s="340">
        <v>1</v>
      </c>
      <c r="Y34" s="340">
        <v>1</v>
      </c>
    </row>
    <row r="35" spans="1:25">
      <c r="A35" s="403">
        <v>38</v>
      </c>
      <c r="B35" s="403" t="s">
        <v>3768</v>
      </c>
      <c r="C35" s="403" t="s">
        <v>3797</v>
      </c>
      <c r="D35" s="403" t="s">
        <v>253</v>
      </c>
      <c r="E35" s="404">
        <v>1965</v>
      </c>
      <c r="F35" s="405">
        <v>0.35416666666666669</v>
      </c>
      <c r="G35" s="405">
        <v>0.8534722222222223</v>
      </c>
      <c r="H35" s="405">
        <v>0.4993055555555555</v>
      </c>
      <c r="I35" s="406">
        <v>14</v>
      </c>
      <c r="J35" s="407">
        <v>0.375</v>
      </c>
      <c r="K35" s="407">
        <v>8.1944444444444445E-2</v>
      </c>
      <c r="L35" s="408">
        <v>0.95624999999999993</v>
      </c>
      <c r="N35" s="335">
        <f>VLOOKUP(O35,id!$A:$C,3,0)</f>
        <v>27</v>
      </c>
      <c r="O35" s="335" t="str">
        <f t="shared" si="7"/>
        <v>SmejdaAndrzej1965</v>
      </c>
      <c r="P35" s="340" t="str">
        <f t="shared" si="8"/>
        <v>Smejda</v>
      </c>
      <c r="Q35" s="340" t="str">
        <f t="shared" si="9"/>
        <v>Andrzej</v>
      </c>
      <c r="R35" s="340"/>
      <c r="S35" s="340">
        <f t="shared" si="10"/>
        <v>1965</v>
      </c>
      <c r="T35" s="340">
        <f t="shared" si="4"/>
        <v>31.735657225853299</v>
      </c>
      <c r="U35" s="342"/>
      <c r="V35" s="340">
        <f t="shared" si="5"/>
        <v>0.96078431372549034</v>
      </c>
      <c r="W35" s="340">
        <v>1</v>
      </c>
      <c r="X35" s="340">
        <v>1</v>
      </c>
      <c r="Y35" s="340">
        <v>1</v>
      </c>
    </row>
    <row r="36" spans="1:25">
      <c r="A36" s="403">
        <v>39</v>
      </c>
      <c r="B36" s="403" t="s">
        <v>4869</v>
      </c>
      <c r="C36" s="403" t="s">
        <v>681</v>
      </c>
      <c r="D36" s="403" t="s">
        <v>4870</v>
      </c>
      <c r="E36" s="404">
        <v>1973</v>
      </c>
      <c r="F36" s="405">
        <v>0.35416666666666669</v>
      </c>
      <c r="G36" s="405">
        <v>0.7090277777777777</v>
      </c>
      <c r="H36" s="405">
        <v>0.35486111111111113</v>
      </c>
      <c r="I36" s="406">
        <v>10</v>
      </c>
      <c r="J36" s="407">
        <v>0.625</v>
      </c>
      <c r="K36" s="407">
        <v>0</v>
      </c>
      <c r="L36" s="408">
        <v>0.97986111111111107</v>
      </c>
      <c r="N36" s="335">
        <f>VLOOKUP(O36,id!$A:$C,3,0)</f>
        <v>162</v>
      </c>
      <c r="O36" s="335" t="str">
        <f t="shared" si="7"/>
        <v>BochyńskiKrzysztof1973</v>
      </c>
      <c r="P36" s="340" t="str">
        <f t="shared" si="8"/>
        <v>Bochyński</v>
      </c>
      <c r="Q36" s="340" t="str">
        <f t="shared" si="9"/>
        <v>Krzysztof</v>
      </c>
      <c r="R36" s="340"/>
      <c r="S36" s="340">
        <f t="shared" si="10"/>
        <v>1973</v>
      </c>
      <c r="T36" s="340">
        <f t="shared" si="4"/>
        <v>30.970942593905022</v>
      </c>
      <c r="U36" s="342"/>
      <c r="V36" s="340">
        <f t="shared" si="5"/>
        <v>0.97590361445783125</v>
      </c>
      <c r="W36" s="340">
        <v>1</v>
      </c>
      <c r="X36" s="340">
        <v>1</v>
      </c>
      <c r="Y36" s="340">
        <v>1</v>
      </c>
    </row>
    <row r="37" spans="1:25">
      <c r="A37" s="403">
        <v>41</v>
      </c>
      <c r="B37" s="403" t="s">
        <v>3793</v>
      </c>
      <c r="C37" s="403" t="s">
        <v>4873</v>
      </c>
      <c r="D37" s="403" t="s">
        <v>253</v>
      </c>
      <c r="E37" s="404">
        <v>2010</v>
      </c>
      <c r="F37" s="405">
        <v>0.35416666666666669</v>
      </c>
      <c r="G37" s="405">
        <v>0.82638888888888884</v>
      </c>
      <c r="H37" s="405">
        <v>0.47222222222222227</v>
      </c>
      <c r="I37" s="406">
        <v>11</v>
      </c>
      <c r="J37" s="407">
        <v>0.5625</v>
      </c>
      <c r="K37" s="407">
        <v>2.7777777777777776E-2</v>
      </c>
      <c r="L37" s="408">
        <v>1.0625</v>
      </c>
      <c r="N37" s="335">
        <f>VLOOKUP(O37,id!$A:$C,3,0)</f>
        <v>35</v>
      </c>
      <c r="O37" s="335" t="str">
        <f t="shared" si="7"/>
        <v>BrudłoZbych2010</v>
      </c>
      <c r="P37" s="340" t="str">
        <f t="shared" si="8"/>
        <v>Brudło</v>
      </c>
      <c r="Q37" s="340" t="str">
        <f t="shared" si="9"/>
        <v>Zbych</v>
      </c>
      <c r="R37" s="340"/>
      <c r="S37" s="340">
        <f t="shared" si="10"/>
        <v>2010</v>
      </c>
      <c r="T37" s="340">
        <f t="shared" si="4"/>
        <v>28.562091503267965</v>
      </c>
      <c r="U37" s="342"/>
      <c r="V37" s="340">
        <f t="shared" si="5"/>
        <v>0.92222222222222217</v>
      </c>
      <c r="W37" s="340">
        <v>1</v>
      </c>
      <c r="X37" s="340">
        <v>1</v>
      </c>
      <c r="Y37" s="340">
        <v>1</v>
      </c>
    </row>
    <row r="38" spans="1:25">
      <c r="A38" s="403">
        <v>44</v>
      </c>
      <c r="B38" s="403" t="s">
        <v>3796</v>
      </c>
      <c r="C38" s="403" t="s">
        <v>678</v>
      </c>
      <c r="D38" s="403" t="s">
        <v>3562</v>
      </c>
      <c r="E38" s="404">
        <v>1978</v>
      </c>
      <c r="F38" s="405">
        <v>0.35416666666666669</v>
      </c>
      <c r="G38" s="405">
        <v>0.61111111111111105</v>
      </c>
      <c r="H38" s="405">
        <v>0.25694444444444448</v>
      </c>
      <c r="I38" s="406">
        <v>7</v>
      </c>
      <c r="J38" s="407">
        <v>0.8125</v>
      </c>
      <c r="K38" s="407">
        <v>0</v>
      </c>
      <c r="L38" s="408">
        <v>1.0694444444444444</v>
      </c>
      <c r="N38" s="335">
        <f>VLOOKUP(O38,id!$A:$C,3,0)</f>
        <v>163</v>
      </c>
      <c r="O38" s="335" t="str">
        <f t="shared" si="7"/>
        <v>SadowskiPaweł1978</v>
      </c>
      <c r="P38" s="340" t="str">
        <f t="shared" si="8"/>
        <v>Sadowski</v>
      </c>
      <c r="Q38" s="340" t="str">
        <f t="shared" si="9"/>
        <v>Paweł</v>
      </c>
      <c r="R38" s="340"/>
      <c r="S38" s="340">
        <f t="shared" si="10"/>
        <v>1978</v>
      </c>
      <c r="T38" s="340">
        <f t="shared" si="4"/>
        <v>28.376623376623368</v>
      </c>
      <c r="U38" s="342"/>
      <c r="V38" s="340">
        <f t="shared" si="5"/>
        <v>0.99350649350649356</v>
      </c>
      <c r="W38" s="340">
        <v>1</v>
      </c>
      <c r="X38" s="340">
        <v>1</v>
      </c>
      <c r="Y38" s="340">
        <v>1</v>
      </c>
    </row>
    <row r="39" spans="1:25">
      <c r="A39" s="403">
        <v>45</v>
      </c>
      <c r="B39" s="403" t="s">
        <v>3737</v>
      </c>
      <c r="C39" s="403" t="s">
        <v>3797</v>
      </c>
      <c r="D39" s="403" t="s">
        <v>3462</v>
      </c>
      <c r="E39" s="404">
        <v>1951</v>
      </c>
      <c r="F39" s="405">
        <v>0.35416666666666669</v>
      </c>
      <c r="G39" s="405">
        <v>0.8125</v>
      </c>
      <c r="H39" s="405">
        <v>0.45833333333333331</v>
      </c>
      <c r="I39" s="406">
        <v>10</v>
      </c>
      <c r="J39" s="407">
        <v>0.625</v>
      </c>
      <c r="K39" s="407">
        <v>0</v>
      </c>
      <c r="L39" s="408">
        <v>1.0833333333333333</v>
      </c>
      <c r="N39" s="335">
        <f>VLOOKUP(O39,id!$A:$C,3,0)</f>
        <v>104</v>
      </c>
      <c r="O39" s="335" t="str">
        <f t="shared" si="7"/>
        <v>PiwakowskiAndrzej1951</v>
      </c>
      <c r="P39" s="340" t="str">
        <f t="shared" si="8"/>
        <v>Piwakowski</v>
      </c>
      <c r="Q39" s="340" t="str">
        <f t="shared" si="9"/>
        <v>Andrzej</v>
      </c>
      <c r="R39" s="340"/>
      <c r="S39" s="340">
        <f t="shared" si="10"/>
        <v>1951</v>
      </c>
      <c r="T39" s="340">
        <f t="shared" si="4"/>
        <v>28.012820512820504</v>
      </c>
      <c r="U39" s="342"/>
      <c r="V39" s="340">
        <f t="shared" si="5"/>
        <v>0.98717948717948723</v>
      </c>
      <c r="W39" s="340">
        <v>1</v>
      </c>
      <c r="X39" s="340">
        <v>1</v>
      </c>
      <c r="Y39" s="340">
        <v>1</v>
      </c>
    </row>
    <row r="40" spans="1:25">
      <c r="A40" s="403">
        <v>46</v>
      </c>
      <c r="B40" s="403" t="s">
        <v>4875</v>
      </c>
      <c r="C40" s="403" t="s">
        <v>681</v>
      </c>
      <c r="D40" s="403" t="s">
        <v>3690</v>
      </c>
      <c r="E40" s="404">
        <v>1970</v>
      </c>
      <c r="F40" s="405">
        <v>0.35416666666666669</v>
      </c>
      <c r="G40" s="405">
        <v>0.81736111111111109</v>
      </c>
      <c r="H40" s="405">
        <v>0.46319444444444446</v>
      </c>
      <c r="I40" s="406">
        <v>9</v>
      </c>
      <c r="J40" s="407">
        <v>0.6875</v>
      </c>
      <c r="K40" s="407">
        <v>9.7222222222222224E-3</v>
      </c>
      <c r="L40" s="408">
        <v>1.1604166666666667</v>
      </c>
      <c r="N40" s="335">
        <f>VLOOKUP(O40,id!$A:$C,3,0)</f>
        <v>164</v>
      </c>
      <c r="O40" s="335" t="str">
        <f t="shared" si="7"/>
        <v>LewoszKrzysztof1970</v>
      </c>
      <c r="P40" s="340" t="str">
        <f t="shared" si="8"/>
        <v>Lewosz</v>
      </c>
      <c r="Q40" s="340" t="str">
        <f t="shared" si="9"/>
        <v>Krzysztof</v>
      </c>
      <c r="R40" s="340"/>
      <c r="S40" s="340">
        <f t="shared" si="10"/>
        <v>1970</v>
      </c>
      <c r="T40" s="340">
        <f t="shared" si="4"/>
        <v>26.152004787552354</v>
      </c>
      <c r="U40" s="342"/>
      <c r="V40" s="340">
        <f t="shared" si="5"/>
        <v>0.93357271095152594</v>
      </c>
      <c r="W40" s="340">
        <v>1</v>
      </c>
      <c r="X40" s="340">
        <v>1</v>
      </c>
      <c r="Y40" s="340">
        <v>1</v>
      </c>
    </row>
    <row r="41" spans="1:25">
      <c r="A41" s="403">
        <v>47</v>
      </c>
      <c r="B41" s="403" t="s">
        <v>4876</v>
      </c>
      <c r="C41" s="403" t="s">
        <v>173</v>
      </c>
      <c r="D41" s="403" t="s">
        <v>4870</v>
      </c>
      <c r="E41" s="404">
        <v>1970</v>
      </c>
      <c r="F41" s="405">
        <v>0.35416666666666669</v>
      </c>
      <c r="G41" s="405">
        <v>0.66249999999999998</v>
      </c>
      <c r="H41" s="405">
        <v>0.30833333333333335</v>
      </c>
      <c r="I41" s="406">
        <v>6</v>
      </c>
      <c r="J41" s="407">
        <v>0.875</v>
      </c>
      <c r="K41" s="407">
        <v>0</v>
      </c>
      <c r="L41" s="408">
        <v>1.1833333333333333</v>
      </c>
      <c r="N41" s="335">
        <f>VLOOKUP(O41,id!$A:$C,3,0)</f>
        <v>165</v>
      </c>
      <c r="O41" s="335" t="str">
        <f t="shared" si="7"/>
        <v>WegnerSławomir1970</v>
      </c>
      <c r="P41" s="340" t="str">
        <f t="shared" si="8"/>
        <v>Wegner</v>
      </c>
      <c r="Q41" s="340" t="str">
        <f t="shared" si="9"/>
        <v>Sławomir</v>
      </c>
      <c r="R41" s="340"/>
      <c r="S41" s="340">
        <f t="shared" si="10"/>
        <v>1970</v>
      </c>
      <c r="T41" s="340">
        <f t="shared" si="4"/>
        <v>25.645539906103277</v>
      </c>
      <c r="U41" s="342"/>
      <c r="V41" s="340">
        <f t="shared" si="5"/>
        <v>0.98063380281690138</v>
      </c>
      <c r="W41" s="340">
        <v>1</v>
      </c>
      <c r="X41" s="340">
        <v>1</v>
      </c>
      <c r="Y41" s="340">
        <v>1</v>
      </c>
    </row>
    <row r="42" spans="1:25">
      <c r="A42" s="403">
        <v>47</v>
      </c>
      <c r="B42" s="403" t="s">
        <v>4877</v>
      </c>
      <c r="C42" s="403" t="s">
        <v>4511</v>
      </c>
      <c r="D42" s="403" t="s">
        <v>4870</v>
      </c>
      <c r="E42" s="404">
        <v>1977</v>
      </c>
      <c r="F42" s="405">
        <v>0.35416666666666669</v>
      </c>
      <c r="G42" s="405">
        <v>0.66249999999999998</v>
      </c>
      <c r="H42" s="405">
        <v>0.30833333333333335</v>
      </c>
      <c r="I42" s="406">
        <v>6</v>
      </c>
      <c r="J42" s="407">
        <v>0.875</v>
      </c>
      <c r="K42" s="407">
        <v>0</v>
      </c>
      <c r="L42" s="408">
        <v>1.1833333333333333</v>
      </c>
      <c r="N42" s="335">
        <f>VLOOKUP(O42,id!$A:$C,3,0)</f>
        <v>166</v>
      </c>
      <c r="O42" s="335" t="str">
        <f t="shared" si="7"/>
        <v>ZwolińskiRafał1977</v>
      </c>
      <c r="P42" s="340" t="str">
        <f t="shared" si="8"/>
        <v>Zwoliński</v>
      </c>
      <c r="Q42" s="340" t="str">
        <f t="shared" si="9"/>
        <v>Rafał</v>
      </c>
      <c r="R42" s="340"/>
      <c r="S42" s="340">
        <f t="shared" si="10"/>
        <v>1977</v>
      </c>
      <c r="T42" s="340">
        <f t="shared" si="4"/>
        <v>25.645539906103277</v>
      </c>
      <c r="U42" s="342"/>
      <c r="V42" s="340">
        <f t="shared" si="5"/>
        <v>1</v>
      </c>
      <c r="W42" s="340">
        <v>1</v>
      </c>
      <c r="X42" s="340">
        <v>1</v>
      </c>
      <c r="Y42" s="340">
        <v>1</v>
      </c>
    </row>
    <row r="43" spans="1:25">
      <c r="A43" s="403">
        <v>47</v>
      </c>
      <c r="B43" s="403" t="s">
        <v>4878</v>
      </c>
      <c r="C43" s="403" t="s">
        <v>679</v>
      </c>
      <c r="D43" s="403" t="s">
        <v>4870</v>
      </c>
      <c r="E43" s="404">
        <v>1973</v>
      </c>
      <c r="F43" s="405">
        <v>0.35416666666666669</v>
      </c>
      <c r="G43" s="405">
        <v>0.66249999999999998</v>
      </c>
      <c r="H43" s="405">
        <v>0.30833333333333335</v>
      </c>
      <c r="I43" s="406">
        <v>6</v>
      </c>
      <c r="J43" s="407">
        <v>0.875</v>
      </c>
      <c r="K43" s="407">
        <v>0</v>
      </c>
      <c r="L43" s="408">
        <v>1.1833333333333333</v>
      </c>
      <c r="N43" s="335">
        <f>VLOOKUP(O43,id!$A:$C,3,0)</f>
        <v>167</v>
      </c>
      <c r="O43" s="335" t="str">
        <f t="shared" si="7"/>
        <v>BurconPiotr1973</v>
      </c>
      <c r="P43" s="340" t="str">
        <f t="shared" si="8"/>
        <v>Burcon</v>
      </c>
      <c r="Q43" s="340" t="str">
        <f t="shared" si="9"/>
        <v>Piotr</v>
      </c>
      <c r="R43" s="340"/>
      <c r="S43" s="340">
        <f t="shared" si="10"/>
        <v>1973</v>
      </c>
      <c r="T43" s="340">
        <f t="shared" si="4"/>
        <v>25.645539906103277</v>
      </c>
      <c r="U43" s="342"/>
      <c r="V43" s="340">
        <f t="shared" si="5"/>
        <v>1</v>
      </c>
      <c r="W43" s="340">
        <v>1</v>
      </c>
      <c r="X43" s="340">
        <v>1</v>
      </c>
      <c r="Y43" s="340">
        <v>1</v>
      </c>
    </row>
    <row r="44" spans="1:25">
      <c r="A44" s="403">
        <v>50</v>
      </c>
      <c r="B44" s="403" t="s">
        <v>4879</v>
      </c>
      <c r="C44" s="403" t="s">
        <v>3577</v>
      </c>
      <c r="D44" s="403"/>
      <c r="E44" s="404">
        <v>1971</v>
      </c>
      <c r="F44" s="405">
        <v>0.35416666666666669</v>
      </c>
      <c r="G44" s="405">
        <v>0.72986111111111107</v>
      </c>
      <c r="H44" s="405">
        <v>0.3756944444444445</v>
      </c>
      <c r="I44" s="406">
        <v>7</v>
      </c>
      <c r="J44" s="407">
        <v>0.8125</v>
      </c>
      <c r="K44" s="407">
        <v>0</v>
      </c>
      <c r="L44" s="408">
        <v>1.1881944444444443</v>
      </c>
      <c r="N44" s="335">
        <f>VLOOKUP(O44,id!$A:$C,3,0)</f>
        <v>168</v>
      </c>
      <c r="O44" s="335" t="str">
        <f t="shared" si="7"/>
        <v>BłedowskiWojciech1971</v>
      </c>
      <c r="P44" s="340" t="str">
        <f t="shared" si="8"/>
        <v>Błedowski</v>
      </c>
      <c r="Q44" s="340" t="str">
        <f t="shared" si="9"/>
        <v>Wojciech</v>
      </c>
      <c r="R44" s="340"/>
      <c r="S44" s="340">
        <f t="shared" si="10"/>
        <v>1971</v>
      </c>
      <c r="T44" s="340">
        <f t="shared" si="4"/>
        <v>25.540619520748095</v>
      </c>
      <c r="U44" s="342"/>
      <c r="V44" s="340">
        <f t="shared" si="5"/>
        <v>0.99590882524839286</v>
      </c>
      <c r="W44" s="340">
        <v>1</v>
      </c>
      <c r="X44" s="340">
        <v>1</v>
      </c>
      <c r="Y44" s="340">
        <v>1</v>
      </c>
    </row>
    <row r="45" spans="1:25">
      <c r="A45" s="403">
        <v>53</v>
      </c>
      <c r="B45" s="403" t="s">
        <v>4498</v>
      </c>
      <c r="C45" s="403" t="s">
        <v>3577</v>
      </c>
      <c r="D45" s="403"/>
      <c r="E45" s="404">
        <v>2004</v>
      </c>
      <c r="F45" s="405">
        <v>0.35416666666666669</v>
      </c>
      <c r="G45" s="405">
        <v>0.50694444444444442</v>
      </c>
      <c r="H45" s="405">
        <v>0.15277777777777776</v>
      </c>
      <c r="I45" s="406">
        <v>2</v>
      </c>
      <c r="J45" s="407">
        <v>0.125</v>
      </c>
      <c r="K45" s="407">
        <v>0</v>
      </c>
      <c r="L45" s="408">
        <v>1.2777777777777779</v>
      </c>
      <c r="N45" s="335">
        <f>VLOOKUP(O45,id!$A:$C,3,0)</f>
        <v>169</v>
      </c>
      <c r="O45" s="335" t="str">
        <f t="shared" si="7"/>
        <v>KropidłowskiWojciech2004</v>
      </c>
      <c r="P45" s="340" t="str">
        <f t="shared" si="8"/>
        <v>Kropidłowski</v>
      </c>
      <c r="Q45" s="340" t="str">
        <f t="shared" si="9"/>
        <v>Wojciech</v>
      </c>
      <c r="R45" s="340"/>
      <c r="S45" s="340">
        <f t="shared" si="10"/>
        <v>2004</v>
      </c>
      <c r="T45" s="340">
        <f t="shared" si="4"/>
        <v>23.749999999999989</v>
      </c>
      <c r="U45" s="342"/>
      <c r="V45" s="340">
        <f t="shared" si="5"/>
        <v>0.92989130434782585</v>
      </c>
      <c r="W45" s="340">
        <v>1</v>
      </c>
      <c r="X45" s="340">
        <v>1</v>
      </c>
      <c r="Y45" s="340">
        <v>1</v>
      </c>
    </row>
    <row r="46" spans="1:25">
      <c r="A46" s="403">
        <v>53</v>
      </c>
      <c r="B46" s="403" t="s">
        <v>4498</v>
      </c>
      <c r="C46" s="403" t="s">
        <v>681</v>
      </c>
      <c r="D46" s="403"/>
      <c r="E46" s="404">
        <v>1985</v>
      </c>
      <c r="F46" s="405">
        <v>0.35416666666666669</v>
      </c>
      <c r="G46" s="405">
        <v>0.50694444444444442</v>
      </c>
      <c r="H46" s="405">
        <v>0.15277777777777776</v>
      </c>
      <c r="I46" s="406">
        <v>2</v>
      </c>
      <c r="J46" s="407">
        <v>0.125</v>
      </c>
      <c r="K46" s="407">
        <v>0</v>
      </c>
      <c r="L46" s="408">
        <v>1.2777777777777779</v>
      </c>
      <c r="N46" s="335">
        <f>VLOOKUP(O46,id!$A:$C,3,0)</f>
        <v>170</v>
      </c>
      <c r="O46" s="335" t="str">
        <f t="shared" si="7"/>
        <v>KropidłowskiKrzysztof1985</v>
      </c>
      <c r="P46" s="340" t="str">
        <f t="shared" si="8"/>
        <v>Kropidłowski</v>
      </c>
      <c r="Q46" s="340" t="str">
        <f t="shared" si="9"/>
        <v>Krzysztof</v>
      </c>
      <c r="R46" s="340"/>
      <c r="S46" s="340">
        <f t="shared" si="10"/>
        <v>1985</v>
      </c>
      <c r="T46" s="340">
        <f t="shared" si="4"/>
        <v>23.749999999999989</v>
      </c>
      <c r="U46" s="342"/>
      <c r="V46" s="340">
        <f t="shared" si="5"/>
        <v>1</v>
      </c>
      <c r="W46" s="340">
        <v>1</v>
      </c>
      <c r="X46" s="340">
        <v>1</v>
      </c>
      <c r="Y46" s="340">
        <v>1</v>
      </c>
    </row>
    <row r="47" spans="1:25">
      <c r="A47" s="403"/>
      <c r="B47" s="403"/>
      <c r="C47" s="403"/>
      <c r="D47" s="403"/>
      <c r="E47" s="404"/>
      <c r="F47" s="405"/>
      <c r="G47" s="405"/>
      <c r="H47" s="405"/>
      <c r="I47" s="406"/>
      <c r="J47" s="407"/>
      <c r="K47" s="407"/>
      <c r="L47" s="408"/>
      <c r="N47" s="335"/>
      <c r="O47" s="335"/>
      <c r="P47" s="340"/>
      <c r="Q47" s="340"/>
      <c r="R47" s="340"/>
      <c r="S47" s="340"/>
      <c r="T47" s="340"/>
      <c r="U47" s="342"/>
      <c r="V47" s="340"/>
      <c r="W47" s="340"/>
      <c r="X47" s="340"/>
      <c r="Y47" s="340"/>
    </row>
    <row r="48" spans="1:25">
      <c r="A48" s="403"/>
      <c r="B48" s="403"/>
      <c r="C48" s="403"/>
      <c r="D48" s="403"/>
      <c r="E48" s="404"/>
      <c r="F48" s="405"/>
      <c r="G48" s="405"/>
      <c r="H48" s="405"/>
      <c r="I48" s="406"/>
      <c r="J48" s="407"/>
      <c r="K48" s="407"/>
      <c r="L48" s="408"/>
      <c r="N48" s="335"/>
      <c r="O48" s="335"/>
      <c r="P48" s="340"/>
      <c r="Q48" s="340"/>
      <c r="R48" s="340"/>
      <c r="S48" s="340"/>
      <c r="T48" s="340"/>
      <c r="U48" s="342"/>
      <c r="V48" s="340"/>
      <c r="W48" s="340"/>
      <c r="X48" s="340"/>
      <c r="Y48" s="340"/>
    </row>
  </sheetData>
  <autoFilter ref="A1:Y46"/>
  <pageMargins left="0.25" right="0.25" top="0.75" bottom="0.75" header="0.3" footer="0.3"/>
  <pageSetup paperSize="9" scale="97" fitToHeight="0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E8"/>
  <sheetViews>
    <sheetView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3" sqref="H3"/>
    </sheetView>
  </sheetViews>
  <sheetFormatPr defaultColWidth="14.44140625" defaultRowHeight="15" customHeight="1"/>
  <cols>
    <col min="1" max="1" width="21.109375" style="409" customWidth="1"/>
    <col min="2" max="2" width="13.44140625" style="409" customWidth="1"/>
    <col min="3" max="3" width="9.88671875" style="409" customWidth="1"/>
    <col min="4" max="4" width="10.109375" style="409" customWidth="1"/>
    <col min="5" max="5" width="7.109375" style="409" customWidth="1"/>
    <col min="6" max="6" width="10.44140625" style="409" customWidth="1"/>
    <col min="7" max="9" width="14.44140625" style="409"/>
    <col min="10" max="10" width="34.6640625" style="409" customWidth="1"/>
    <col min="11" max="11" width="10" style="409" customWidth="1"/>
    <col min="12" max="12" width="14.44140625" style="409"/>
    <col min="13" max="13" width="10.5546875" style="409" customWidth="1"/>
    <col min="14" max="15" width="12" style="409" customWidth="1"/>
    <col min="16" max="16" width="5.44140625" style="409" customWidth="1"/>
    <col min="17" max="18" width="9.5546875" style="409" customWidth="1"/>
    <col min="19" max="19" width="10.6640625" style="409" customWidth="1"/>
    <col min="20" max="44" width="6.33203125" style="409" customWidth="1"/>
    <col min="45" max="16384" width="14.44140625" style="409"/>
  </cols>
  <sheetData>
    <row r="1" spans="1:57" ht="15.75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9"/>
      <c r="M1" s="449"/>
      <c r="N1" s="448"/>
      <c r="O1" s="448"/>
      <c r="P1" s="448"/>
      <c r="Q1" s="448"/>
      <c r="R1" s="448"/>
      <c r="S1" s="440"/>
      <c r="T1" s="446" t="s">
        <v>4551</v>
      </c>
      <c r="U1" s="445" t="s">
        <v>4550</v>
      </c>
      <c r="V1" s="447" t="s">
        <v>4548</v>
      </c>
      <c r="W1" s="446" t="s">
        <v>4538</v>
      </c>
      <c r="X1" s="445" t="s">
        <v>4537</v>
      </c>
      <c r="Y1" s="445" t="s">
        <v>4536</v>
      </c>
      <c r="Z1" s="445" t="s">
        <v>5003</v>
      </c>
      <c r="AA1" s="445" t="s">
        <v>5002</v>
      </c>
      <c r="AB1" s="447" t="s">
        <v>5001</v>
      </c>
      <c r="AC1" s="446" t="s">
        <v>5000</v>
      </c>
      <c r="AD1" s="447" t="s">
        <v>4999</v>
      </c>
      <c r="AE1" s="446" t="s">
        <v>4998</v>
      </c>
      <c r="AF1" s="445" t="s">
        <v>4997</v>
      </c>
      <c r="AG1" s="447" t="s">
        <v>4996</v>
      </c>
      <c r="AH1" s="446" t="s">
        <v>4995</v>
      </c>
      <c r="AI1" s="445" t="s">
        <v>4994</v>
      </c>
      <c r="AJ1" s="445" t="s">
        <v>4993</v>
      </c>
      <c r="AK1" s="445" t="s">
        <v>4992</v>
      </c>
      <c r="AL1" s="447" t="s">
        <v>4991</v>
      </c>
      <c r="AM1" s="446" t="s">
        <v>4990</v>
      </c>
      <c r="AN1" s="445" t="s">
        <v>4989</v>
      </c>
      <c r="AO1" s="447" t="s">
        <v>4988</v>
      </c>
      <c r="AP1" s="446" t="s">
        <v>4987</v>
      </c>
      <c r="AQ1" s="445" t="s">
        <v>4986</v>
      </c>
      <c r="AR1" s="444" t="s">
        <v>4985</v>
      </c>
    </row>
    <row r="2" spans="1:57" ht="15.75" customHeight="1">
      <c r="A2" s="443" t="s">
        <v>3406</v>
      </c>
      <c r="B2" s="441" t="s">
        <v>4984</v>
      </c>
      <c r="C2" s="441" t="s">
        <v>4983</v>
      </c>
      <c r="D2" s="441" t="s">
        <v>4982</v>
      </c>
      <c r="E2" s="441" t="s">
        <v>3496</v>
      </c>
      <c r="F2" s="441" t="s">
        <v>161</v>
      </c>
      <c r="G2" s="441" t="s">
        <v>160</v>
      </c>
      <c r="H2" s="441" t="s">
        <v>4981</v>
      </c>
      <c r="I2" s="441" t="s">
        <v>895</v>
      </c>
      <c r="J2" s="441" t="s">
        <v>4980</v>
      </c>
      <c r="K2" s="441" t="s">
        <v>3725</v>
      </c>
      <c r="L2" s="442" t="s">
        <v>4979</v>
      </c>
      <c r="M2" s="442" t="s">
        <v>3504</v>
      </c>
      <c r="N2" s="441" t="s">
        <v>4978</v>
      </c>
      <c r="O2" s="441" t="s">
        <v>4977</v>
      </c>
      <c r="P2" s="441" t="s">
        <v>3404</v>
      </c>
      <c r="Q2" s="441" t="s">
        <v>4976</v>
      </c>
      <c r="R2" s="441" t="s">
        <v>3403</v>
      </c>
      <c r="S2" s="440" t="s">
        <v>4975</v>
      </c>
      <c r="T2" s="435" t="s">
        <v>4974</v>
      </c>
      <c r="U2" s="437" t="s">
        <v>4973</v>
      </c>
      <c r="V2" s="439" t="s">
        <v>4972</v>
      </c>
      <c r="W2" s="435" t="s">
        <v>4971</v>
      </c>
      <c r="X2" s="437" t="s">
        <v>4970</v>
      </c>
      <c r="Y2" s="437" t="s">
        <v>4969</v>
      </c>
      <c r="Z2" s="437" t="s">
        <v>4968</v>
      </c>
      <c r="AA2" s="434" t="s">
        <v>4967</v>
      </c>
      <c r="AB2" s="436" t="s">
        <v>4966</v>
      </c>
      <c r="AC2" s="438" t="s">
        <v>4965</v>
      </c>
      <c r="AD2" s="436" t="s">
        <v>4964</v>
      </c>
      <c r="AE2" s="435" t="s">
        <v>4963</v>
      </c>
      <c r="AF2" s="437" t="s">
        <v>4962</v>
      </c>
      <c r="AG2" s="439" t="s">
        <v>4961</v>
      </c>
      <c r="AH2" s="438" t="s">
        <v>4960</v>
      </c>
      <c r="AI2" s="437" t="s">
        <v>4959</v>
      </c>
      <c r="AJ2" s="434" t="s">
        <v>4958</v>
      </c>
      <c r="AK2" s="434" t="s">
        <v>4957</v>
      </c>
      <c r="AL2" s="436" t="s">
        <v>4956</v>
      </c>
      <c r="AM2" s="435" t="s">
        <v>4955</v>
      </c>
      <c r="AN2" s="434" t="s">
        <v>4954</v>
      </c>
      <c r="AO2" s="436" t="s">
        <v>4953</v>
      </c>
      <c r="AP2" s="435" t="s">
        <v>4952</v>
      </c>
      <c r="AQ2" s="434" t="s">
        <v>4951</v>
      </c>
      <c r="AR2" s="433" t="s">
        <v>4950</v>
      </c>
      <c r="AT2" s="112" t="s">
        <v>71</v>
      </c>
      <c r="AU2" s="112" t="s">
        <v>72</v>
      </c>
      <c r="AV2" s="112" t="s">
        <v>99</v>
      </c>
      <c r="AW2" s="112" t="s">
        <v>100</v>
      </c>
      <c r="AX2" s="112" t="s">
        <v>75</v>
      </c>
      <c r="AY2" s="112" t="s">
        <v>73</v>
      </c>
      <c r="AZ2" s="112" t="s">
        <v>42</v>
      </c>
      <c r="BA2" s="112"/>
      <c r="BB2" s="112" t="s">
        <v>39</v>
      </c>
      <c r="BC2" s="112" t="s">
        <v>40</v>
      </c>
      <c r="BD2" s="112" t="s">
        <v>31</v>
      </c>
      <c r="BE2" s="112" t="s">
        <v>41</v>
      </c>
    </row>
    <row r="3" spans="1:57" ht="15.75" customHeight="1">
      <c r="A3" s="420">
        <v>30</v>
      </c>
      <c r="B3" s="423">
        <v>5</v>
      </c>
      <c r="C3" s="423">
        <v>1</v>
      </c>
      <c r="E3" s="426">
        <v>12</v>
      </c>
      <c r="F3" s="423" t="s">
        <v>4941</v>
      </c>
      <c r="G3" s="423" t="s">
        <v>4940</v>
      </c>
      <c r="H3" s="423" t="s">
        <v>4939</v>
      </c>
      <c r="I3" s="423">
        <v>1984</v>
      </c>
      <c r="J3" s="423" t="s">
        <v>4935</v>
      </c>
      <c r="K3" s="423" t="s">
        <v>0</v>
      </c>
      <c r="L3" s="424">
        <v>0.78402777777777777</v>
      </c>
      <c r="M3" s="415">
        <v>0.44861111110000002</v>
      </c>
      <c r="N3" s="423" t="s">
        <v>4903</v>
      </c>
      <c r="O3" s="409">
        <v>16</v>
      </c>
      <c r="P3" s="409">
        <v>4</v>
      </c>
      <c r="Q3" s="409">
        <v>105</v>
      </c>
      <c r="R3" s="409">
        <v>20</v>
      </c>
      <c r="S3" s="414">
        <v>101</v>
      </c>
      <c r="T3" s="421">
        <v>1</v>
      </c>
      <c r="V3" s="422">
        <v>1</v>
      </c>
      <c r="W3" s="421">
        <v>1</v>
      </c>
      <c r="Y3" s="423">
        <v>1</v>
      </c>
      <c r="Z3" s="423">
        <v>1</v>
      </c>
      <c r="AB3" s="422">
        <v>1</v>
      </c>
      <c r="AC3" s="417"/>
      <c r="AD3" s="422">
        <v>1</v>
      </c>
      <c r="AE3" s="421">
        <v>1</v>
      </c>
      <c r="AF3" s="423">
        <v>1</v>
      </c>
      <c r="AG3" s="422">
        <v>1</v>
      </c>
      <c r="AH3" s="421">
        <v>1</v>
      </c>
      <c r="AI3" s="423">
        <v>1</v>
      </c>
      <c r="AJ3" s="423">
        <v>1</v>
      </c>
      <c r="AL3" s="422">
        <v>1</v>
      </c>
      <c r="AM3" s="421">
        <v>1</v>
      </c>
      <c r="AN3" s="423">
        <v>1</v>
      </c>
      <c r="AO3" s="422">
        <v>1</v>
      </c>
      <c r="AP3" s="421">
        <v>1</v>
      </c>
      <c r="AQ3" s="423">
        <v>1</v>
      </c>
      <c r="AR3" s="427">
        <v>1</v>
      </c>
      <c r="AT3" s="112">
        <f>VLOOKUP(AU3,id!$A:$C,3,0)</f>
        <v>171</v>
      </c>
      <c r="AU3" s="112" t="str">
        <f t="shared" ref="AU3:AU6" si="0">AV3&amp;AW3&amp;AY3</f>
        <v>GajewskaTeresa1984</v>
      </c>
      <c r="AV3" s="112" t="str">
        <f t="shared" ref="AV3" si="1">G3</f>
        <v>Gajewska</v>
      </c>
      <c r="AW3" s="112" t="str">
        <f t="shared" ref="AW3" si="2">F3</f>
        <v>Teresa</v>
      </c>
      <c r="AX3" s="112" t="str">
        <f t="shared" ref="AX3" si="3">J3</f>
        <v>Ślimak</v>
      </c>
      <c r="AY3" s="112">
        <f t="shared" ref="AY3" si="4">I3</f>
        <v>1984</v>
      </c>
      <c r="AZ3" s="112">
        <v>50</v>
      </c>
      <c r="BA3" s="112"/>
      <c r="BB3" s="112"/>
      <c r="BC3" s="112"/>
      <c r="BD3" s="112"/>
      <c r="BE3" s="112"/>
    </row>
    <row r="4" spans="1:57" ht="15.75" customHeight="1">
      <c r="A4" s="420"/>
      <c r="B4" s="423">
        <v>20</v>
      </c>
      <c r="C4" s="423">
        <v>2</v>
      </c>
      <c r="E4" s="426">
        <v>9</v>
      </c>
      <c r="F4" s="423" t="s">
        <v>334</v>
      </c>
      <c r="G4" s="423" t="s">
        <v>230</v>
      </c>
      <c r="H4" s="423" t="s">
        <v>4913</v>
      </c>
      <c r="I4" s="423">
        <v>1975</v>
      </c>
      <c r="J4" s="423" t="s">
        <v>335</v>
      </c>
      <c r="K4" s="423" t="s">
        <v>0</v>
      </c>
      <c r="L4" s="424">
        <v>0.75416666666666665</v>
      </c>
      <c r="M4" s="415">
        <v>0.41875000000000001</v>
      </c>
      <c r="N4" s="423" t="s">
        <v>4903</v>
      </c>
      <c r="O4" s="409">
        <v>0</v>
      </c>
      <c r="P4" s="409">
        <v>0</v>
      </c>
      <c r="Q4" s="409">
        <v>83</v>
      </c>
      <c r="R4" s="409">
        <v>16</v>
      </c>
      <c r="S4" s="414">
        <v>83</v>
      </c>
      <c r="T4" s="417"/>
      <c r="U4" s="423">
        <v>1</v>
      </c>
      <c r="V4" s="418"/>
      <c r="W4" s="421">
        <v>1</v>
      </c>
      <c r="X4" s="423">
        <v>1</v>
      </c>
      <c r="Y4" s="423">
        <v>1</v>
      </c>
      <c r="AB4" s="422">
        <v>1</v>
      </c>
      <c r="AC4" s="421">
        <v>1</v>
      </c>
      <c r="AD4" s="422">
        <v>1</v>
      </c>
      <c r="AE4" s="421">
        <v>1</v>
      </c>
      <c r="AG4" s="418"/>
      <c r="AH4" s="421">
        <v>1</v>
      </c>
      <c r="AJ4" s="423">
        <v>1</v>
      </c>
      <c r="AL4" s="422">
        <v>1</v>
      </c>
      <c r="AM4" s="421">
        <v>1</v>
      </c>
      <c r="AN4" s="423">
        <v>1</v>
      </c>
      <c r="AO4" s="422">
        <v>1</v>
      </c>
      <c r="AP4" s="421">
        <v>1</v>
      </c>
      <c r="AR4" s="427">
        <v>1</v>
      </c>
      <c r="AT4" s="112">
        <f>VLOOKUP(AU4,id!$A:$C,3,0)</f>
        <v>39</v>
      </c>
      <c r="AU4" s="112" t="str">
        <f t="shared" si="0"/>
        <v>AdamczykEwa1975</v>
      </c>
      <c r="AV4" s="112" t="str">
        <f t="shared" ref="AV4:AV6" si="5">G4</f>
        <v>Adamczyk</v>
      </c>
      <c r="AW4" s="112" t="str">
        <f t="shared" ref="AW4:AW6" si="6">F4</f>
        <v>Ewa</v>
      </c>
      <c r="AX4" s="112" t="str">
        <f t="shared" ref="AX4:AX6" si="7">J4</f>
        <v>Zbieranina z Niesięcina</v>
      </c>
      <c r="AY4" s="112">
        <f t="shared" ref="AY4:AY6" si="8">I4</f>
        <v>1975</v>
      </c>
      <c r="AZ4" s="112">
        <f t="shared" ref="AZ4:AZ8" si="9">AZ3*IF(BD4&lt;1,BD4,IF(BE4&lt;1,BE4,IF(BC4&lt;1,BC4,IF(BB4&lt;1,BB4,1))))</f>
        <v>41.089108910891085</v>
      </c>
      <c r="BA4" s="112"/>
      <c r="BB4" s="112">
        <f t="shared" ref="BB4" si="10">M3/M4</f>
        <v>1.0713101160597014</v>
      </c>
      <c r="BC4" s="112">
        <v>1</v>
      </c>
      <c r="BD4" s="112">
        <f t="shared" ref="BD4" si="11">S4/S3</f>
        <v>0.82178217821782173</v>
      </c>
      <c r="BE4" s="112">
        <f t="shared" ref="BE4" si="12">BC4^0.2</f>
        <v>1</v>
      </c>
    </row>
    <row r="5" spans="1:57" ht="15.75" customHeight="1">
      <c r="A5" s="420"/>
      <c r="B5" s="423">
        <v>21</v>
      </c>
      <c r="C5" s="423">
        <v>3</v>
      </c>
      <c r="E5" s="426">
        <v>13</v>
      </c>
      <c r="F5" s="423" t="s">
        <v>409</v>
      </c>
      <c r="G5" s="423" t="s">
        <v>807</v>
      </c>
      <c r="H5" s="423" t="s">
        <v>4912</v>
      </c>
      <c r="I5" s="423">
        <v>1982</v>
      </c>
      <c r="J5" s="423" t="s">
        <v>805</v>
      </c>
      <c r="K5" s="423" t="s">
        <v>0</v>
      </c>
      <c r="L5" s="424">
        <v>0.76736111111111116</v>
      </c>
      <c r="M5" s="415">
        <v>0.43194444440000002</v>
      </c>
      <c r="N5" s="423" t="s">
        <v>4903</v>
      </c>
      <c r="O5" s="409">
        <v>0</v>
      </c>
      <c r="P5" s="409">
        <v>0</v>
      </c>
      <c r="Q5" s="409">
        <v>83</v>
      </c>
      <c r="R5" s="409">
        <v>18</v>
      </c>
      <c r="S5" s="414">
        <v>83</v>
      </c>
      <c r="T5" s="421">
        <v>1</v>
      </c>
      <c r="U5" s="423">
        <v>1</v>
      </c>
      <c r="V5" s="422">
        <v>1</v>
      </c>
      <c r="W5" s="421">
        <v>1</v>
      </c>
      <c r="X5" s="423">
        <v>1</v>
      </c>
      <c r="Y5" s="423">
        <v>1</v>
      </c>
      <c r="Z5" s="423">
        <v>1</v>
      </c>
      <c r="AB5" s="422">
        <v>1</v>
      </c>
      <c r="AC5" s="421">
        <v>1</v>
      </c>
      <c r="AD5" s="422">
        <v>1</v>
      </c>
      <c r="AE5" s="417"/>
      <c r="AG5" s="422">
        <v>1</v>
      </c>
      <c r="AH5" s="421">
        <v>1</v>
      </c>
      <c r="AJ5" s="423">
        <v>1</v>
      </c>
      <c r="AL5" s="422">
        <v>1</v>
      </c>
      <c r="AM5" s="421">
        <v>1</v>
      </c>
      <c r="AN5" s="423">
        <v>1</v>
      </c>
      <c r="AO5" s="418"/>
      <c r="AP5" s="421">
        <v>1</v>
      </c>
      <c r="AR5" s="427">
        <v>1</v>
      </c>
      <c r="AT5" s="112">
        <f>VLOOKUP(AU5,id!$A:$C,3,0)</f>
        <v>41</v>
      </c>
      <c r="AU5" s="112" t="str">
        <f t="shared" si="0"/>
        <v>CzarnyBarbara1982</v>
      </c>
      <c r="AV5" s="112" t="str">
        <f t="shared" si="5"/>
        <v>Czarny</v>
      </c>
      <c r="AW5" s="112" t="str">
        <f t="shared" si="6"/>
        <v>Barbara</v>
      </c>
      <c r="AX5" s="112" t="str">
        <f t="shared" si="7"/>
        <v>Szkoła Fechtunku ARAMIS</v>
      </c>
      <c r="AY5" s="112">
        <f t="shared" si="8"/>
        <v>1982</v>
      </c>
      <c r="AZ5" s="112">
        <f t="shared" si="9"/>
        <v>39.833975363049355</v>
      </c>
      <c r="BA5" s="112"/>
      <c r="BB5" s="112">
        <f t="shared" ref="BB5" si="13">M4/M5</f>
        <v>0.96945337630553863</v>
      </c>
      <c r="BC5" s="112">
        <v>1</v>
      </c>
      <c r="BD5" s="112">
        <f t="shared" ref="BD5" si="14">S5/S4</f>
        <v>1</v>
      </c>
      <c r="BE5" s="112">
        <f t="shared" ref="BE5" si="15">BC5^0.2</f>
        <v>1</v>
      </c>
    </row>
    <row r="6" spans="1:57" ht="15.75" customHeight="1">
      <c r="A6" s="420"/>
      <c r="B6" s="423">
        <v>24</v>
      </c>
      <c r="C6" s="423">
        <v>4</v>
      </c>
      <c r="E6" s="426">
        <v>28</v>
      </c>
      <c r="F6" s="423" t="s">
        <v>1657</v>
      </c>
      <c r="G6" s="423" t="s">
        <v>1625</v>
      </c>
      <c r="H6" s="423" t="s">
        <v>4909</v>
      </c>
      <c r="I6" s="423">
        <v>1983</v>
      </c>
      <c r="J6" s="423" t="s">
        <v>1372</v>
      </c>
      <c r="K6" s="423" t="s">
        <v>0</v>
      </c>
      <c r="L6" s="424">
        <v>0.74444444444444446</v>
      </c>
      <c r="M6" s="415">
        <v>0.40902777779999999</v>
      </c>
      <c r="N6" s="423" t="s">
        <v>4885</v>
      </c>
      <c r="O6" s="409">
        <v>0</v>
      </c>
      <c r="P6" s="409">
        <v>0</v>
      </c>
      <c r="Q6" s="409">
        <v>79</v>
      </c>
      <c r="R6" s="409">
        <v>17</v>
      </c>
      <c r="S6" s="414">
        <v>79</v>
      </c>
      <c r="T6" s="421">
        <v>1</v>
      </c>
      <c r="U6" s="423">
        <v>1</v>
      </c>
      <c r="V6" s="418"/>
      <c r="W6" s="421">
        <v>1</v>
      </c>
      <c r="X6" s="423">
        <v>1</v>
      </c>
      <c r="Y6" s="423">
        <v>1</v>
      </c>
      <c r="Z6" s="423">
        <v>1</v>
      </c>
      <c r="AA6" s="423">
        <v>1</v>
      </c>
      <c r="AB6" s="422">
        <v>1</v>
      </c>
      <c r="AC6" s="421">
        <v>1</v>
      </c>
      <c r="AD6" s="418"/>
      <c r="AE6" s="417"/>
      <c r="AG6" s="422">
        <v>1</v>
      </c>
      <c r="AH6" s="421">
        <v>1</v>
      </c>
      <c r="AJ6" s="423">
        <v>1</v>
      </c>
      <c r="AK6" s="423">
        <v>1</v>
      </c>
      <c r="AL6" s="422">
        <v>1</v>
      </c>
      <c r="AM6" s="421">
        <v>1</v>
      </c>
      <c r="AO6" s="418"/>
      <c r="AP6" s="421">
        <v>1</v>
      </c>
      <c r="AR6" s="427">
        <v>1</v>
      </c>
      <c r="AT6" s="112">
        <f>VLOOKUP(AU6,id!$A:$C,3,0)</f>
        <v>133</v>
      </c>
      <c r="AU6" s="112" t="str">
        <f t="shared" si="0"/>
        <v>NieduziakAngelika1983</v>
      </c>
      <c r="AV6" s="112" t="str">
        <f t="shared" si="5"/>
        <v>Nieduziak</v>
      </c>
      <c r="AW6" s="112" t="str">
        <f t="shared" si="6"/>
        <v>Angelika</v>
      </c>
      <c r="AX6" s="112" t="str">
        <f t="shared" si="7"/>
        <v>-</v>
      </c>
      <c r="AY6" s="112">
        <f t="shared" si="8"/>
        <v>1983</v>
      </c>
      <c r="AZ6" s="112">
        <f t="shared" si="9"/>
        <v>37.914265706998783</v>
      </c>
      <c r="BA6" s="112"/>
      <c r="BB6" s="112">
        <f t="shared" ref="BB6:BB8" si="16">M5/M6</f>
        <v>1.0560271645198764</v>
      </c>
      <c r="BC6" s="112">
        <v>1</v>
      </c>
      <c r="BD6" s="112">
        <f t="shared" ref="BD6:BD8" si="17">S6/S5</f>
        <v>0.95180722891566261</v>
      </c>
      <c r="BE6" s="112">
        <f t="shared" ref="BE6:BE8" si="18">BC6^0.2</f>
        <v>1</v>
      </c>
    </row>
    <row r="7" spans="1:57" ht="15.75" customHeight="1">
      <c r="A7" s="420"/>
      <c r="B7" s="423">
        <v>25</v>
      </c>
      <c r="C7" s="423">
        <v>5</v>
      </c>
      <c r="E7" s="426">
        <v>36</v>
      </c>
      <c r="F7" s="423" t="s">
        <v>4068</v>
      </c>
      <c r="G7" s="423" t="s">
        <v>4069</v>
      </c>
      <c r="H7" s="423" t="s">
        <v>4908</v>
      </c>
      <c r="I7" s="423">
        <v>1986</v>
      </c>
      <c r="J7" s="423"/>
      <c r="K7" s="423" t="s">
        <v>0</v>
      </c>
      <c r="L7" s="424">
        <v>0.75</v>
      </c>
      <c r="M7" s="415">
        <v>0.41458333330000002</v>
      </c>
      <c r="N7" s="423" t="s">
        <v>4885</v>
      </c>
      <c r="O7" s="409">
        <v>0</v>
      </c>
      <c r="P7" s="409">
        <v>0</v>
      </c>
      <c r="Q7" s="409">
        <v>78</v>
      </c>
      <c r="R7" s="409">
        <v>17</v>
      </c>
      <c r="S7" s="414">
        <v>78</v>
      </c>
      <c r="T7" s="421">
        <v>1</v>
      </c>
      <c r="U7" s="423">
        <v>1</v>
      </c>
      <c r="V7" s="422">
        <v>1</v>
      </c>
      <c r="W7" s="421">
        <v>1</v>
      </c>
      <c r="X7" s="423">
        <v>1</v>
      </c>
      <c r="Y7" s="423">
        <v>1</v>
      </c>
      <c r="Z7" s="423">
        <v>1</v>
      </c>
      <c r="AB7" s="422">
        <v>1</v>
      </c>
      <c r="AC7" s="421">
        <v>1</v>
      </c>
      <c r="AD7" s="418"/>
      <c r="AE7" s="417"/>
      <c r="AG7" s="422">
        <v>1</v>
      </c>
      <c r="AH7" s="421">
        <v>1</v>
      </c>
      <c r="AJ7" s="423">
        <v>1</v>
      </c>
      <c r="AK7" s="423">
        <v>1</v>
      </c>
      <c r="AL7" s="422">
        <v>1</v>
      </c>
      <c r="AM7" s="421">
        <v>1</v>
      </c>
      <c r="AO7" s="418"/>
      <c r="AP7" s="421">
        <v>1</v>
      </c>
      <c r="AR7" s="427">
        <v>1</v>
      </c>
      <c r="AT7" s="112">
        <f>VLOOKUP(AU7,id!$A:$C,3,0)</f>
        <v>172</v>
      </c>
      <c r="AU7" s="112" t="str">
        <f t="shared" ref="AU7:AU8" si="19">AV7&amp;AW7&amp;AY7</f>
        <v>BiałaWeronika1986</v>
      </c>
      <c r="AV7" s="112" t="str">
        <f t="shared" ref="AV7:AV8" si="20">G7</f>
        <v>Biała</v>
      </c>
      <c r="AW7" s="112" t="str">
        <f t="shared" ref="AW7:AW8" si="21">F7</f>
        <v>Weronika</v>
      </c>
      <c r="AX7" s="112">
        <f t="shared" ref="AX7:AX8" si="22">J7</f>
        <v>0</v>
      </c>
      <c r="AY7" s="112">
        <f t="shared" ref="AY7:AY8" si="23">I7</f>
        <v>1986</v>
      </c>
      <c r="AZ7" s="112">
        <f t="shared" si="9"/>
        <v>37.434338292986141</v>
      </c>
      <c r="BA7" s="112"/>
      <c r="BB7" s="112">
        <f t="shared" si="16"/>
        <v>0.98659966512455066</v>
      </c>
      <c r="BC7" s="112">
        <v>1</v>
      </c>
      <c r="BD7" s="112">
        <f t="shared" si="17"/>
        <v>0.98734177215189878</v>
      </c>
      <c r="BE7" s="112">
        <f t="shared" si="18"/>
        <v>1</v>
      </c>
    </row>
    <row r="8" spans="1:57" ht="15.75" customHeight="1">
      <c r="A8" s="420"/>
      <c r="B8" s="423">
        <v>36</v>
      </c>
      <c r="C8" s="423">
        <v>6</v>
      </c>
      <c r="E8" s="426">
        <v>30</v>
      </c>
      <c r="F8" s="423" t="s">
        <v>4894</v>
      </c>
      <c r="G8" s="423" t="s">
        <v>4893</v>
      </c>
      <c r="H8" s="423" t="s">
        <v>4892</v>
      </c>
      <c r="I8" s="423">
        <v>1985</v>
      </c>
      <c r="J8" s="423" t="s">
        <v>4891</v>
      </c>
      <c r="K8" s="423" t="s">
        <v>0</v>
      </c>
      <c r="L8" s="424">
        <v>0.75277777777777777</v>
      </c>
      <c r="M8" s="415">
        <v>0.41736111110000002</v>
      </c>
      <c r="N8" s="423" t="s">
        <v>4885</v>
      </c>
      <c r="O8" s="409">
        <v>1</v>
      </c>
      <c r="P8" s="409">
        <v>1</v>
      </c>
      <c r="Q8" s="409">
        <v>49</v>
      </c>
      <c r="R8" s="409">
        <v>12</v>
      </c>
      <c r="S8" s="414">
        <v>48</v>
      </c>
      <c r="T8" s="421">
        <v>1</v>
      </c>
      <c r="U8" s="423">
        <v>1</v>
      </c>
      <c r="V8" s="418"/>
      <c r="W8" s="421">
        <v>1</v>
      </c>
      <c r="X8" s="423">
        <v>1</v>
      </c>
      <c r="Y8" s="423">
        <v>1</v>
      </c>
      <c r="Z8" s="423">
        <v>1</v>
      </c>
      <c r="AB8" s="422">
        <v>1</v>
      </c>
      <c r="AC8" s="421">
        <v>1</v>
      </c>
      <c r="AD8" s="418"/>
      <c r="AE8" s="417"/>
      <c r="AF8" s="423">
        <v>1</v>
      </c>
      <c r="AG8" s="418"/>
      <c r="AH8" s="417"/>
      <c r="AI8" s="423">
        <v>1</v>
      </c>
      <c r="AL8" s="418"/>
      <c r="AM8" s="417"/>
      <c r="AO8" s="422">
        <v>1</v>
      </c>
      <c r="AP8" s="417"/>
      <c r="AQ8" s="423">
        <v>1</v>
      </c>
      <c r="AR8" s="416"/>
      <c r="AT8" s="112">
        <f>VLOOKUP(AU8,id!$A:$C,3,0)</f>
        <v>173</v>
      </c>
      <c r="AU8" s="112" t="str">
        <f t="shared" si="19"/>
        <v>KostrubiecJagoda1985</v>
      </c>
      <c r="AV8" s="112" t="str">
        <f t="shared" si="20"/>
        <v>Kostrubiec</v>
      </c>
      <c r="AW8" s="112" t="str">
        <f t="shared" si="21"/>
        <v>Jagoda</v>
      </c>
      <c r="AX8" s="112" t="str">
        <f t="shared" si="22"/>
        <v>jednoosobowy zespół truskawkowy</v>
      </c>
      <c r="AY8" s="112">
        <f t="shared" si="23"/>
        <v>1985</v>
      </c>
      <c r="AZ8" s="112">
        <f t="shared" si="9"/>
        <v>23.036515872606856</v>
      </c>
      <c r="BA8" s="112"/>
      <c r="BB8" s="112">
        <f t="shared" si="16"/>
        <v>0.99334442590331706</v>
      </c>
      <c r="BC8" s="112">
        <v>1</v>
      </c>
      <c r="BD8" s="112">
        <f t="shared" si="17"/>
        <v>0.61538461538461542</v>
      </c>
      <c r="BE8" s="112">
        <f t="shared" si="18"/>
        <v>1</v>
      </c>
    </row>
  </sheetData>
  <sortState ref="A2:AR40">
    <sortCondition descending="1" ref="S2:S40"/>
    <sortCondition ref="M2:M40"/>
  </sortState>
  <conditionalFormatting sqref="N1:N8">
    <cfRule type="cellIs" dxfId="6" priority="1" operator="equal">
      <formula>"TAK"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795"/>
  <sheetViews>
    <sheetView workbookViewId="0">
      <selection activeCell="B3" sqref="B3"/>
    </sheetView>
  </sheetViews>
  <sheetFormatPr defaultColWidth="9.109375" defaultRowHeight="13.2"/>
  <cols>
    <col min="1" max="1" width="4" bestFit="1" customWidth="1"/>
    <col min="2" max="2" width="22.109375" bestFit="1" customWidth="1"/>
    <col min="3" max="3" width="19.6640625" bestFit="1" customWidth="1"/>
    <col min="4" max="4" width="4" bestFit="1" customWidth="1"/>
    <col min="5" max="5" width="6.5546875" style="8" bestFit="1" customWidth="1"/>
    <col min="6" max="7" width="6.5546875" bestFit="1" customWidth="1"/>
    <col min="8" max="9" width="6.5546875" customWidth="1"/>
    <col min="10" max="16" width="6.5546875" bestFit="1" customWidth="1"/>
    <col min="17" max="17" width="6.5546875" customWidth="1"/>
    <col min="18" max="23" width="6.5546875" bestFit="1" customWidth="1"/>
    <col min="24" max="36" width="5.5546875" bestFit="1" customWidth="1"/>
    <col min="37" max="37" width="6.5546875" bestFit="1" customWidth="1"/>
    <col min="38" max="47" width="5.5546875" bestFit="1" customWidth="1"/>
    <col min="48" max="48" width="5.77734375" style="22" bestFit="1" customWidth="1"/>
  </cols>
  <sheetData>
    <row r="1" spans="1:48" s="1" customFormat="1" ht="132.6" customHeight="1">
      <c r="A1" s="1" t="s">
        <v>71</v>
      </c>
      <c r="B1" s="3" t="s">
        <v>14</v>
      </c>
      <c r="C1" s="3" t="s">
        <v>11</v>
      </c>
      <c r="D1" s="4" t="s">
        <v>13</v>
      </c>
      <c r="E1" s="7" t="s">
        <v>12</v>
      </c>
      <c r="F1" s="18" t="s">
        <v>3343</v>
      </c>
      <c r="G1" s="18" t="s">
        <v>4722</v>
      </c>
      <c r="H1" s="18" t="s">
        <v>115</v>
      </c>
      <c r="I1" s="17" t="s">
        <v>1225</v>
      </c>
      <c r="J1" s="17" t="s">
        <v>3349</v>
      </c>
      <c r="K1" s="18" t="s">
        <v>56</v>
      </c>
      <c r="L1" s="18" t="s">
        <v>3</v>
      </c>
      <c r="M1" s="18" t="s">
        <v>4723</v>
      </c>
      <c r="N1" s="18" t="s">
        <v>1</v>
      </c>
      <c r="O1" s="18" t="s">
        <v>4724</v>
      </c>
      <c r="P1" s="18" t="s">
        <v>109</v>
      </c>
      <c r="Q1" s="18" t="s">
        <v>57</v>
      </c>
      <c r="R1" s="18" t="s">
        <v>4725</v>
      </c>
      <c r="S1" s="18" t="s">
        <v>3359</v>
      </c>
      <c r="T1" s="18" t="s">
        <v>4726</v>
      </c>
      <c r="U1" s="18" t="s">
        <v>6</v>
      </c>
      <c r="V1" s="18" t="s">
        <v>43</v>
      </c>
      <c r="W1" s="18" t="s">
        <v>44</v>
      </c>
      <c r="X1" s="17" t="s">
        <v>1222</v>
      </c>
      <c r="Y1" s="49" t="s">
        <v>4727</v>
      </c>
      <c r="Z1" s="18" t="s">
        <v>128</v>
      </c>
      <c r="AA1" s="18" t="s">
        <v>5239</v>
      </c>
      <c r="AB1" s="17" t="s">
        <v>3348</v>
      </c>
      <c r="AC1" s="18" t="s">
        <v>3469</v>
      </c>
      <c r="AD1" s="17" t="s">
        <v>5053</v>
      </c>
      <c r="AE1" s="18" t="s">
        <v>4728</v>
      </c>
      <c r="AF1" s="18" t="s">
        <v>3350</v>
      </c>
      <c r="AG1" s="18" t="s">
        <v>5050</v>
      </c>
      <c r="AH1" s="17" t="s">
        <v>853</v>
      </c>
      <c r="AI1" s="17" t="s">
        <v>1322</v>
      </c>
      <c r="AJ1" s="49" t="s">
        <v>3355</v>
      </c>
      <c r="AK1" s="49" t="s">
        <v>4730</v>
      </c>
      <c r="AL1" s="17" t="s">
        <v>1224</v>
      </c>
      <c r="AM1" s="18" t="s">
        <v>5</v>
      </c>
      <c r="AN1" s="49" t="s">
        <v>4882</v>
      </c>
      <c r="AO1" s="49" t="s">
        <v>1223</v>
      </c>
      <c r="AP1" s="17" t="s">
        <v>4731</v>
      </c>
      <c r="AQ1" s="17" t="s">
        <v>3362</v>
      </c>
      <c r="AR1" s="17" t="s">
        <v>3357</v>
      </c>
      <c r="AS1" s="49" t="s">
        <v>3364</v>
      </c>
      <c r="AT1" s="17" t="s">
        <v>4729</v>
      </c>
      <c r="AU1" s="18" t="s">
        <v>7</v>
      </c>
      <c r="AV1" s="25" t="s">
        <v>973</v>
      </c>
    </row>
    <row r="2" spans="1:48" s="1" customFormat="1">
      <c r="B2" s="3"/>
      <c r="C2" s="5" t="s">
        <v>30</v>
      </c>
      <c r="D2" s="4"/>
      <c r="E2" s="28" t="s">
        <v>1183</v>
      </c>
      <c r="F2" s="16">
        <v>100</v>
      </c>
      <c r="G2" s="6">
        <v>100</v>
      </c>
      <c r="H2" s="50">
        <v>100</v>
      </c>
      <c r="I2" s="50">
        <v>100</v>
      </c>
      <c r="J2" s="50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0">
        <v>100</v>
      </c>
      <c r="W2" s="20">
        <v>100</v>
      </c>
      <c r="X2" s="6">
        <v>50</v>
      </c>
      <c r="Y2" s="50">
        <v>50</v>
      </c>
      <c r="Z2" s="16">
        <v>50</v>
      </c>
      <c r="AA2" s="16">
        <v>45</v>
      </c>
      <c r="AB2" s="6">
        <v>50</v>
      </c>
      <c r="AC2" s="6">
        <v>50</v>
      </c>
      <c r="AD2" s="6">
        <v>45</v>
      </c>
      <c r="AE2" s="6">
        <v>50</v>
      </c>
      <c r="AF2" s="6">
        <v>50</v>
      </c>
      <c r="AG2" s="6">
        <v>45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50">
        <v>50</v>
      </c>
      <c r="AO2" s="50">
        <v>50</v>
      </c>
      <c r="AP2" s="6">
        <v>45</v>
      </c>
      <c r="AQ2" s="6">
        <v>50</v>
      </c>
      <c r="AR2" s="6">
        <v>50</v>
      </c>
      <c r="AS2" s="50">
        <v>50</v>
      </c>
      <c r="AT2" s="16">
        <v>50</v>
      </c>
      <c r="AU2" s="6">
        <v>45</v>
      </c>
      <c r="AV2" s="24"/>
    </row>
    <row r="3" spans="1:48" s="13" customFormat="1">
      <c r="A3" s="13">
        <v>3</v>
      </c>
      <c r="B3" s="19" t="str">
        <f>VLOOKUP($A3,id!$C:$H,6,0)</f>
        <v>Jakubek Krystian</v>
      </c>
      <c r="C3" s="19" t="str">
        <f>VLOOKUP($A3,id!$C:$H,4,0)</f>
        <v>Mitutoyo AZS Wratislavia</v>
      </c>
      <c r="D3" s="2">
        <f>IF(E2=E3,D2,ROW(B1))</f>
        <v>1</v>
      </c>
      <c r="E3" s="11">
        <f>LARGE(F3:W3,1)+LARGE(F3:W3,2)+IFERROR(LARGE(F3:W3,3),0)+IFERROR(LARGE(F3:W3,4),0)+IFERROR(LARGE(F3:W3,5),0)+IFERROR(LARGE(F3:W3,6),0)</f>
        <v>595.85365853658539</v>
      </c>
      <c r="F3" s="12">
        <f>IFERROR(VLOOKUP($A3,'Liszkor M'!$L$1:$R$39,7,0),"")</f>
        <v>100</v>
      </c>
      <c r="G3" s="12">
        <f>IFERROR(VLOOKUP($A3,'H57 TR200 M'!$AT$2:$AZ$104,7,0),"")</f>
        <v>100</v>
      </c>
      <c r="H3" s="12" t="str">
        <f>IFERROR(VLOOKUP($A3,'Pazur M'!$N$1:$T$47,7,0),"")</f>
        <v/>
      </c>
      <c r="I3" s="12" t="str">
        <f>IFERROR(VLOOKUP($A3,'Liczyrzepa wiosna 200 M'!$M$1:$S$29,7,0),"")</f>
        <v/>
      </c>
      <c r="J3" s="12" t="str">
        <f>IFERROR(VLOOKUP($A3,'XVI RzK M'!$K$3:$Q$23,7,0),"")</f>
        <v/>
      </c>
      <c r="K3" s="12" t="str">
        <f>IFERROR(VLOOKUP($A3,'Dymno M'!$U$2:$AA$21,7,0),"")</f>
        <v/>
      </c>
      <c r="L3" s="12">
        <f>IFERROR(VLOOKUP($A3,'Tropy M'!$R$3:$X$65,7,0),"")</f>
        <v>100</v>
      </c>
      <c r="M3" s="12">
        <f>IFERROR(VLOOKUP($A3,'Grassor444 M'!$DE$6:$DK$36,7,0),"")</f>
        <v>100</v>
      </c>
      <c r="N3" s="12">
        <f>IFERROR(VLOOKUP($A3,'BO M'!$Q$2:$W$71,7,0),"")</f>
        <v>95.853658536585357</v>
      </c>
      <c r="O3" s="12" t="str">
        <f>IFERROR(VLOOKUP($A3,'Dukty M'!$T$1:$Z$33,7,0),"")</f>
        <v/>
      </c>
      <c r="P3" s="12"/>
      <c r="Q3" s="12"/>
      <c r="R3" s="12"/>
      <c r="S3" s="12"/>
      <c r="T3" s="12"/>
      <c r="U3" s="12"/>
      <c r="V3" s="10">
        <f>IFERROR(LARGE(X3:AU3,1),0)+IFERROR(LARGE(X3:AU3,2),0)</f>
        <v>100</v>
      </c>
      <c r="W3" s="10">
        <f>IFERROR(LARGE(X3:AU3,3),0)+IFERROR(LARGE(X3:AU3,4),0)</f>
        <v>45.374449339207047</v>
      </c>
      <c r="X3" s="12">
        <f>IFERROR(VLOOKUP($A3,'Liczyrzepa - zima M'!$M$2:$S$39,7,0),"")</f>
        <v>45.374449339207047</v>
      </c>
      <c r="Y3" s="12" t="str">
        <f>IFERROR(VLOOKUP($A3,'XV Szago M'!$BM$4:$BS$73,7,0),"")</f>
        <v/>
      </c>
      <c r="Z3" s="12" t="str">
        <f>IFERROR(VLOOKUP($A3,'Wiosenne 360 M'!$J$2:$P$15,7,0),"")</f>
        <v/>
      </c>
      <c r="AA3" s="12" t="str">
        <f>IFERROR(VLOOKUP($A3,'H57 TR100 M'!$AI$2:$AO$182,7,0),"")</f>
        <v/>
      </c>
      <c r="AB3" s="12">
        <f>IFERROR(VLOOKUP($A3,'RW TR200 M'!$K$2:$Q$6,7,0),"")</f>
        <v>50</v>
      </c>
      <c r="AC3" s="12" t="str">
        <f>IFERROR(VLOOKUP($A3,'Hawran M'!$AT$2:$AZ$35,7,0),"")</f>
        <v/>
      </c>
      <c r="AD3" s="12" t="str">
        <f>IFERROR(VLOOKUP($A3,'Liczyrzepa wiosna 100 M'!$Q$2:$W$16,7,0),"")</f>
        <v/>
      </c>
      <c r="AE3" s="12">
        <f>IFERROR(VLOOKUP($A3,'Orientakcja M'!$M$3:$S$59,7,0),"")</f>
        <v>50</v>
      </c>
      <c r="AF3" s="12" t="str">
        <f>IFERROR(VLOOKUP($A3,'13 M'!$J$6:$P$10,7,0),"")</f>
        <v/>
      </c>
      <c r="AG3" s="12" t="str">
        <f>IFERROR(VLOOKUP($A3,'Grassor222 M'!$BJ$6:$BP$7,7,0),"")</f>
        <v/>
      </c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23">
        <f>MIN(COUNT(F3:U3)+MIN(COUNT(X3:AU3)/2,2),6)</f>
        <v>6</v>
      </c>
    </row>
    <row r="4" spans="1:48" s="13" customFormat="1">
      <c r="A4">
        <v>1</v>
      </c>
      <c r="B4" s="19" t="str">
        <f>VLOOKUP($A4,id!$C:$H,6,0)</f>
        <v>Brudło Paweł</v>
      </c>
      <c r="C4" s="19" t="str">
        <f>VLOOKUP($A4,id!$C:$H,4,0)</f>
        <v>KTE Tramp</v>
      </c>
      <c r="D4" s="2">
        <f>IF(E3=E4,D3,ROW(B2))</f>
        <v>2</v>
      </c>
      <c r="E4" s="11">
        <f>LARGE(F4:W4,1)+LARGE(F4:W4,2)+IFERROR(LARGE(F4:W4,3),0)+IFERROR(LARGE(F4:W4,4),0)+IFERROR(LARGE(F4:W4,5),0)+IFERROR(LARGE(F4:W4,6),0)</f>
        <v>580.11392349464302</v>
      </c>
      <c r="F4" s="12">
        <f>IFERROR(VLOOKUP($A4,'Liszkor M'!$L$1:$R$39,7,0),"")</f>
        <v>87.71311602839819</v>
      </c>
      <c r="G4" s="12" t="str">
        <f>IFERROR(VLOOKUP($A4,'H57 TR200 M'!$AT$2:$AZ$104,7,0),"")</f>
        <v/>
      </c>
      <c r="H4" s="12">
        <f>IFERROR(VLOOKUP($A4,'Pazur M'!$N$1:$T$47,7,0),"")</f>
        <v>92.781316348195318</v>
      </c>
      <c r="I4" s="12" t="str">
        <f>IFERROR(VLOOKUP($A4,'Liczyrzepa wiosna 200 M'!$M$1:$S$29,7,0),"")</f>
        <v/>
      </c>
      <c r="J4" s="12" t="str">
        <f>IFERROR(VLOOKUP($A4,'XVI RzK M'!$K$3:$Q$23,7,0),"")</f>
        <v/>
      </c>
      <c r="K4" s="12">
        <f>IFERROR(VLOOKUP($A4,'Dymno M'!$U$2:$AA$21,7,0),"")</f>
        <v>89.01974995470195</v>
      </c>
      <c r="L4" s="12">
        <f>IFERROR(VLOOKUP($A4,'Tropy M'!$R$3:$X$65,7,0),"")</f>
        <v>98.312857191745678</v>
      </c>
      <c r="M4" s="12" t="str">
        <f>IFERROR(VLOOKUP($A4,'Grassor444 M'!$DE$6:$DK$36,7,0),"")</f>
        <v/>
      </c>
      <c r="N4" s="12">
        <f>IFERROR(VLOOKUP($A4,'BO M'!$Q$2:$W$71,7,0),"")</f>
        <v>100</v>
      </c>
      <c r="O4" s="12">
        <f>IFERROR(VLOOKUP($A4,'Dukty M'!$T$1:$Z$33,7,0),"")</f>
        <v>100</v>
      </c>
      <c r="P4" s="12"/>
      <c r="Q4" s="12"/>
      <c r="R4" s="12"/>
      <c r="S4" s="12"/>
      <c r="T4" s="12"/>
      <c r="U4" s="12"/>
      <c r="V4" s="10">
        <f>IFERROR(LARGE(X4:AU4,1),0)+IFERROR(LARGE(X4:AU4,2),0)</f>
        <v>100</v>
      </c>
      <c r="W4" s="10">
        <f>IFERROR(LARGE(X4:AU4,3),0)+IFERROR(LARGE(X4:AU4,4),0)</f>
        <v>0</v>
      </c>
      <c r="X4" s="12">
        <f>IFERROR(VLOOKUP($A4,'Liczyrzepa - zima M'!$M$2:$S$39,7,0),"")</f>
        <v>50</v>
      </c>
      <c r="Y4" s="12">
        <f>IFERROR(VLOOKUP($A4,'XV Szago M'!$BM$4:$BS$73,7,0),"")</f>
        <v>50</v>
      </c>
      <c r="Z4" s="12" t="str">
        <f>IFERROR(VLOOKUP($A4,'Wiosenne 360 M'!$J$2:$P$15,7,0),"")</f>
        <v/>
      </c>
      <c r="AA4" s="12" t="str">
        <f>IFERROR(VLOOKUP($A4,'H57 TR100 M'!$AI$2:$AO$182,7,0),"")</f>
        <v/>
      </c>
      <c r="AB4" s="12" t="str">
        <f>IFERROR(VLOOKUP($A4,'RW TR200 M'!$K$2:$Q$6,7,0),"")</f>
        <v/>
      </c>
      <c r="AC4" s="12" t="str">
        <f>IFERROR(VLOOKUP($A4,'Hawran M'!$AT$2:$AZ$35,7,0),"")</f>
        <v/>
      </c>
      <c r="AD4" s="12" t="str">
        <f>IFERROR(VLOOKUP($A4,'Liczyrzepa wiosna 100 M'!$Q$2:$W$16,7,0),"")</f>
        <v/>
      </c>
      <c r="AE4" s="12" t="str">
        <f>IFERROR(VLOOKUP($A4,'Orientakcja M'!$M$3:$S$59,7,0),"")</f>
        <v/>
      </c>
      <c r="AF4" s="12" t="str">
        <f>IFERROR(VLOOKUP($A4,'13 M'!$J$6:$P$10,7,0),"")</f>
        <v/>
      </c>
      <c r="AG4" s="12" t="str">
        <f>IFERROR(VLOOKUP($A4,'Grassor222 M'!$BJ$6:$BP$7,7,0),"")</f>
        <v/>
      </c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23">
        <f>MIN(COUNT(F4:U4)+MIN(COUNT(X4:AU4)/2,2),6)</f>
        <v>6</v>
      </c>
    </row>
    <row r="5" spans="1:48" s="13" customFormat="1">
      <c r="A5">
        <v>10</v>
      </c>
      <c r="B5" s="19" t="str">
        <f>VLOOKUP($A5,id!$C:$H,6,0)</f>
        <v>Walentowski Radosław</v>
      </c>
      <c r="C5" s="19">
        <f>VLOOKUP($A5,id!$C:$H,4,0)</f>
        <v>0</v>
      </c>
      <c r="D5" s="2">
        <f>IF(E4=E5,D4,ROW(B3))</f>
        <v>3</v>
      </c>
      <c r="E5" s="11">
        <f>LARGE(F5:W5,1)+LARGE(F5:W5,2)+IFERROR(LARGE(F5:W5,3),0)+IFERROR(LARGE(F5:W5,4),0)+IFERROR(LARGE(F5:W5,5),0)+IFERROR(LARGE(F5:W5,6),0)</f>
        <v>533.32771967300152</v>
      </c>
      <c r="F5" s="12">
        <f>IFERROR(VLOOKUP($A5,'Liszkor M'!$L$1:$R$39,7,0),"")</f>
        <v>64.044497417560578</v>
      </c>
      <c r="G5" s="12">
        <f>IFERROR(VLOOKUP($A5,'H57 TR200 M'!$AT$2:$AZ$104,7,0),"")</f>
        <v>93.956329607486339</v>
      </c>
      <c r="H5" s="12">
        <f>IFERROR(VLOOKUP($A5,'Pazur M'!$N$1:$T$47,7,0),"")</f>
        <v>73.942470389170893</v>
      </c>
      <c r="I5" s="12">
        <f>IFERROR(VLOOKUP($A5,'Liczyrzepa wiosna 200 M'!$M$1:$S$29,7,0),"")</f>
        <v>98.051282051282058</v>
      </c>
      <c r="J5" s="12" t="str">
        <f>IFERROR(VLOOKUP($A5,'XVI RzK M'!$K$3:$Q$23,7,0),"")</f>
        <v/>
      </c>
      <c r="K5" s="12">
        <f>IFERROR(VLOOKUP($A5,'Dymno M'!$U$2:$AA$21,7,0),"")</f>
        <v>60.032502840943806</v>
      </c>
      <c r="L5" s="12">
        <f>IFERROR(VLOOKUP($A5,'Tropy M'!$R$3:$X$65,7,0),"")</f>
        <v>36.137128994092102</v>
      </c>
      <c r="M5" s="12" t="str">
        <f>IFERROR(VLOOKUP($A5,'Grassor444 M'!$DE$6:$DK$36,7,0),"")</f>
        <v/>
      </c>
      <c r="N5" s="12">
        <f>IFERROR(VLOOKUP($A5,'BO M'!$Q$2:$W$71,7,0),"")</f>
        <v>85.434782608695642</v>
      </c>
      <c r="O5" s="12">
        <f>IFERROR(VLOOKUP($A5,'Dukty M'!$T$1:$Z$33,7,0),"")</f>
        <v>89.346879535558742</v>
      </c>
      <c r="P5" s="12"/>
      <c r="Q5" s="12"/>
      <c r="R5" s="12"/>
      <c r="S5" s="12"/>
      <c r="T5" s="12"/>
      <c r="U5" s="12"/>
      <c r="V5" s="10">
        <f>IFERROR(LARGE(X5:AU5,1),0)+IFERROR(LARGE(X5:AU5,2),0)</f>
        <v>92.595975480807823</v>
      </c>
      <c r="W5" s="10">
        <f>IFERROR(LARGE(X5:AU5,3),0)+IFERROR(LARGE(X5:AU5,4),0)</f>
        <v>40.088105726872236</v>
      </c>
      <c r="X5" s="12">
        <f>IFERROR(VLOOKUP($A5,'Liczyrzepa - zima M'!$M$2:$S$39,7,0),"")</f>
        <v>40.088105726872236</v>
      </c>
      <c r="Y5" s="12">
        <f>IFERROR(VLOOKUP($A5,'XV Szago M'!$BM$4:$BS$73,7,0),"")</f>
        <v>44.934829554218744</v>
      </c>
      <c r="Z5" s="12" t="str">
        <f>IFERROR(VLOOKUP($A5,'Wiosenne 360 M'!$J$2:$P$15,7,0),"")</f>
        <v/>
      </c>
      <c r="AA5" s="12" t="str">
        <f>IFERROR(VLOOKUP($A5,'H57 TR100 M'!$AI$2:$AO$182,7,0),"")</f>
        <v/>
      </c>
      <c r="AB5" s="12" t="str">
        <f>IFERROR(VLOOKUP($A5,'RW TR200 M'!$K$2:$Q$6,7,0),"")</f>
        <v/>
      </c>
      <c r="AC5" s="12" t="str">
        <f>IFERROR(VLOOKUP($A5,'Hawran M'!$AT$2:$AZ$35,7,0),"")</f>
        <v/>
      </c>
      <c r="AD5" s="12" t="str">
        <f>IFERROR(VLOOKUP($A5,'Liczyrzepa wiosna 100 M'!$Q$2:$W$16,7,0),"")</f>
        <v/>
      </c>
      <c r="AE5" s="12">
        <f>IFERROR(VLOOKUP($A5,'Orientakcja M'!$M$3:$S$59,7,0),"")</f>
        <v>47.661145926589079</v>
      </c>
      <c r="AF5" s="12" t="str">
        <f>IFERROR(VLOOKUP($A5,'13 M'!$J$6:$P$10,7,0),"")</f>
        <v/>
      </c>
      <c r="AG5" s="12" t="str">
        <f>IFERROR(VLOOKUP($A5,'Grassor222 M'!$BJ$6:$BP$7,7,0),"")</f>
        <v/>
      </c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23">
        <f>MIN(COUNT(F5:U5)+MIN(COUNT(X5:AU5)/2,2),6)</f>
        <v>6</v>
      </c>
    </row>
    <row r="6" spans="1:48" s="13" customFormat="1">
      <c r="A6">
        <v>119</v>
      </c>
      <c r="B6" s="19" t="str">
        <f>VLOOKUP($A6,id!$C:$H,6,0)</f>
        <v>Bober Bartłomiej</v>
      </c>
      <c r="C6" s="19">
        <f>VLOOKUP($A6,id!$C:$H,4,0)</f>
        <v>0</v>
      </c>
      <c r="D6" s="2">
        <f>IF(E5=E6,D5,ROW(B4))</f>
        <v>4</v>
      </c>
      <c r="E6" s="11">
        <f>LARGE(F6:W6,1)+LARGE(F6:W6,2)+IFERROR(LARGE(F6:W6,3),0)+IFERROR(LARGE(F6:W6,4),0)+IFERROR(LARGE(F6:W6,5),0)+IFERROR(LARGE(F6:W6,6),0)</f>
        <v>526.30209340550323</v>
      </c>
      <c r="F6" s="12">
        <f>IFERROR(VLOOKUP($A6,'Liszkor M'!$L$1:$R$39,7,0),"")</f>
        <v>60.963639670068602</v>
      </c>
      <c r="G6" s="12" t="str">
        <f>IFERROR(VLOOKUP($A6,'H57 TR200 M'!$AT$2:$AZ$104,7,0),"")</f>
        <v/>
      </c>
      <c r="H6" s="12">
        <f>IFERROR(VLOOKUP($A6,'Pazur M'!$N$1:$T$47,7,0),"")</f>
        <v>74.446337308347523</v>
      </c>
      <c r="I6" s="12">
        <f>IFERROR(VLOOKUP($A6,'Liczyrzepa wiosna 200 M'!$M$1:$S$29,7,0),"")</f>
        <v>98.051282051282058</v>
      </c>
      <c r="J6" s="12">
        <f>IFERROR(VLOOKUP($A6,'XVI RzK M'!$K$3:$Q$23,7,0),"")</f>
        <v>90.22346368715084</v>
      </c>
      <c r="K6" s="12">
        <f>IFERROR(VLOOKUP($A6,'Dymno M'!$U$2:$AA$21,7,0),"")</f>
        <v>86.935749296622021</v>
      </c>
      <c r="L6" s="12">
        <f>IFERROR(VLOOKUP($A6,'Tropy M'!$R$3:$X$65,7,0),"")</f>
        <v>88.974231912784944</v>
      </c>
      <c r="M6" s="12" t="str">
        <f>IFERROR(VLOOKUP($A6,'Grassor444 M'!$DE$6:$DK$36,7,0),"")</f>
        <v/>
      </c>
      <c r="N6" s="12">
        <f>IFERROR(VLOOKUP($A6,'BO M'!$Q$2:$W$71,7,0),"")</f>
        <v>87.671029149315885</v>
      </c>
      <c r="O6" s="12" t="str">
        <f>IFERROR(VLOOKUP($A6,'Dukty M'!$T$1:$Z$33,7,0),"")</f>
        <v/>
      </c>
      <c r="P6" s="12"/>
      <c r="Q6" s="12"/>
      <c r="R6" s="12"/>
      <c r="S6" s="12"/>
      <c r="T6" s="12"/>
      <c r="U6" s="12"/>
      <c r="V6" s="10">
        <f>IFERROR(LARGE(X6:AU6,1),0)+IFERROR(LARGE(X6:AU6,2),0)</f>
        <v>0</v>
      </c>
      <c r="W6" s="10">
        <f>IFERROR(LARGE(X6:AU6,3),0)+IFERROR(LARGE(X6:AU6,4),0)</f>
        <v>0</v>
      </c>
      <c r="X6" s="12"/>
      <c r="Y6" s="12"/>
      <c r="Z6" s="12" t="str">
        <f>IFERROR(VLOOKUP($A6,'Wiosenne 360 M'!$J$2:$P$15,7,0),"")</f>
        <v/>
      </c>
      <c r="AA6" s="12" t="str">
        <f>IFERROR(VLOOKUP($A6,'H57 TR100 M'!$AI$2:$AO$182,7,0),"")</f>
        <v/>
      </c>
      <c r="AB6" s="12" t="str">
        <f>IFERROR(VLOOKUP($A6,'RW TR200 M'!$K$2:$Q$6,7,0),"")</f>
        <v/>
      </c>
      <c r="AC6" s="12" t="str">
        <f>IFERROR(VLOOKUP($A6,'Hawran M'!$AT$2:$AZ$35,7,0),"")</f>
        <v/>
      </c>
      <c r="AD6" s="12" t="str">
        <f>IFERROR(VLOOKUP($A6,'Liczyrzepa wiosna 100 M'!$Q$2:$W$16,7,0),"")</f>
        <v/>
      </c>
      <c r="AE6" s="12" t="str">
        <f>IFERROR(VLOOKUP($A6,'Orientakcja M'!$M$3:$S$59,7,0),"")</f>
        <v/>
      </c>
      <c r="AF6" s="12" t="str">
        <f>IFERROR(VLOOKUP($A6,'13 M'!$J$6:$P$10,7,0),"")</f>
        <v/>
      </c>
      <c r="AG6" s="12" t="str">
        <f>IFERROR(VLOOKUP($A6,'Grassor222 M'!$BJ$6:$BP$7,7,0),"")</f>
        <v/>
      </c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23">
        <f>MIN(COUNT(F6:U6)+MIN(COUNT(X6:AU6)/2,2),6)</f>
        <v>6</v>
      </c>
    </row>
    <row r="7" spans="1:48" s="13" customFormat="1">
      <c r="A7">
        <v>4</v>
      </c>
      <c r="B7" s="19" t="str">
        <f>VLOOKUP($A7,id!$C:$H,6,0)</f>
        <v>Śmieja Daniel</v>
      </c>
      <c r="C7" s="19">
        <f>VLOOKUP($A7,id!$C:$H,4,0)</f>
        <v>0</v>
      </c>
      <c r="D7" s="2">
        <f>IF(E6=E7,D6,ROW(B5))</f>
        <v>5</v>
      </c>
      <c r="E7" s="11">
        <f>LARGE(F7:W7,1)+LARGE(F7:W7,2)+IFERROR(LARGE(F7:W7,3),0)+IFERROR(LARGE(F7:W7,4),0)+IFERROR(LARGE(F7:W7,5),0)+IFERROR(LARGE(F7:W7,6),0)</f>
        <v>521.64189358677288</v>
      </c>
      <c r="F7" s="12">
        <f>IFERROR(VLOOKUP($A7,'Liszkor M'!$L$1:$R$39,7,0),"")</f>
        <v>96.875</v>
      </c>
      <c r="G7" s="12">
        <f>IFERROR(VLOOKUP($A7,'H57 TR200 M'!$AT$2:$AZ$104,7,0),"")</f>
        <v>93.227297152068786</v>
      </c>
      <c r="H7" s="12">
        <f>IFERROR(VLOOKUP($A7,'Pazur M'!$N$1:$T$47,7,0),"")</f>
        <v>92.781316348195318</v>
      </c>
      <c r="I7" s="12">
        <f>IFERROR(VLOOKUP($A7,'Liczyrzepa wiosna 200 M'!$M$1:$S$29,7,0),"")</f>
        <v>100</v>
      </c>
      <c r="J7" s="12" t="str">
        <f>IFERROR(VLOOKUP($A7,'XVI RzK M'!$K$3:$Q$23,7,0),"")</f>
        <v/>
      </c>
      <c r="K7" s="12" t="str">
        <f>IFERROR(VLOOKUP($A7,'Dymno M'!$U$2:$AA$21,7,0),"")</f>
        <v/>
      </c>
      <c r="L7" s="12" t="str">
        <f>IFERROR(VLOOKUP($A7,'Tropy M'!$R$3:$X$65,7,0),"")</f>
        <v/>
      </c>
      <c r="M7" s="12">
        <f>IFERROR(VLOOKUP($A7,'Grassor444 M'!$DE$6:$DK$36,7,0),"")</f>
        <v>94.48515233320478</v>
      </c>
      <c r="N7" s="12" t="str">
        <f>IFERROR(VLOOKUP($A7,'BO M'!$Q$2:$W$71,7,0),"")</f>
        <v/>
      </c>
      <c r="O7" s="12" t="str">
        <f>IFERROR(VLOOKUP($A7,'Dukty M'!$T$1:$Z$33,7,0),"")</f>
        <v/>
      </c>
      <c r="P7" s="12"/>
      <c r="Q7" s="12"/>
      <c r="R7" s="12"/>
      <c r="S7" s="12"/>
      <c r="T7" s="12"/>
      <c r="U7" s="12"/>
      <c r="V7" s="10">
        <f>IFERROR(LARGE(X7:AU7,1),0)+IFERROR(LARGE(X7:AU7,2),0)</f>
        <v>44.27312775330396</v>
      </c>
      <c r="W7" s="10">
        <f>IFERROR(LARGE(X7:AU7,3),0)+IFERROR(LARGE(X7:AU7,4),0)</f>
        <v>0</v>
      </c>
      <c r="X7" s="12">
        <f>IFERROR(VLOOKUP($A7,'Liczyrzepa - zima M'!$M$2:$S$39,7,0),"")</f>
        <v>44.27312775330396</v>
      </c>
      <c r="Y7" s="12" t="str">
        <f>IFERROR(VLOOKUP($A7,'XV Szago M'!$BM$4:$BS$73,7,0),"")</f>
        <v/>
      </c>
      <c r="Z7" s="12" t="str">
        <f>IFERROR(VLOOKUP($A7,'Wiosenne 360 M'!$J$2:$P$15,7,0),"")</f>
        <v/>
      </c>
      <c r="AA7" s="12" t="str">
        <f>IFERROR(VLOOKUP($A7,'H57 TR100 M'!$AI$2:$AO$182,7,0),"")</f>
        <v/>
      </c>
      <c r="AB7" s="12" t="str">
        <f>IFERROR(VLOOKUP($A7,'RW TR200 M'!$K$2:$Q$6,7,0),"")</f>
        <v/>
      </c>
      <c r="AC7" s="12" t="str">
        <f>IFERROR(VLOOKUP($A7,'Hawran M'!$AT$2:$AZ$35,7,0),"")</f>
        <v/>
      </c>
      <c r="AD7" s="12" t="str">
        <f>IFERROR(VLOOKUP($A7,'Liczyrzepa wiosna 100 M'!$Q$2:$W$16,7,0),"")</f>
        <v/>
      </c>
      <c r="AE7" s="12" t="str">
        <f>IFERROR(VLOOKUP($A7,'Orientakcja M'!$M$3:$S$59,7,0),"")</f>
        <v/>
      </c>
      <c r="AF7" s="12" t="str">
        <f>IFERROR(VLOOKUP($A7,'13 M'!$J$6:$P$10,7,0),"")</f>
        <v/>
      </c>
      <c r="AG7" s="12" t="str">
        <f>IFERROR(VLOOKUP($A7,'Grassor222 M'!$BJ$6:$BP$7,7,0),"")</f>
        <v/>
      </c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23">
        <f>MIN(COUNT(F7:U7)+MIN(COUNT(X7:AU7)/2,2),6)</f>
        <v>5.5</v>
      </c>
    </row>
    <row r="8" spans="1:48" s="13" customFormat="1">
      <c r="A8" s="13">
        <v>38</v>
      </c>
      <c r="B8" s="19" t="str">
        <f>VLOOKUP($A8,id!$C:$H,6,0)</f>
        <v>Wieczorek Jarosław</v>
      </c>
      <c r="C8" s="19" t="str">
        <f>VLOOKUP($A8,id!$C:$H,4,0)</f>
        <v>Rajd Liczyrzepy</v>
      </c>
      <c r="D8" s="2">
        <f>IF(E7=E8,D7,ROW(B6))</f>
        <v>6</v>
      </c>
      <c r="E8" s="11">
        <f>LARGE(F8:W8,1)+LARGE(F8:W8,2)+IFERROR(LARGE(F8:W8,3),0)+IFERROR(LARGE(F8:W8,4),0)+IFERROR(LARGE(F8:W8,5),0)+IFERROR(LARGE(F8:W8,6),0)</f>
        <v>515.69524351496716</v>
      </c>
      <c r="F8" s="12">
        <f>IFERROR(VLOOKUP($A8,'Liszkor M'!$L$1:$R$39,7,0),"")</f>
        <v>39.211863185339396</v>
      </c>
      <c r="G8" s="12" t="str">
        <f>IFERROR(VLOOKUP($A8,'H57 TR200 M'!$AT$2:$AZ$104,7,0),"")</f>
        <v/>
      </c>
      <c r="H8" s="12" t="str">
        <f>IFERROR(VLOOKUP($A8,'Pazur M'!$N$1:$T$47,7,0),"")</f>
        <v/>
      </c>
      <c r="I8" s="12" t="str">
        <f>IFERROR(VLOOKUP($A8,'Liczyrzepa wiosna 200 M'!$M$1:$S$29,7,0),"")</f>
        <v/>
      </c>
      <c r="J8" s="12" t="str">
        <f>IFERROR(VLOOKUP($A8,'XVI RzK M'!$K$3:$Q$23,7,0),"")</f>
        <v/>
      </c>
      <c r="K8" s="12">
        <f>IFERROR(VLOOKUP($A8,'Dymno M'!$U$2:$AA$21,7,0),"")</f>
        <v>84.276794291203529</v>
      </c>
      <c r="L8" s="12">
        <f>IFERROR(VLOOKUP($A8,'Tropy M'!$R$3:$X$65,7,0),"")</f>
        <v>81.320236646191319</v>
      </c>
      <c r="M8" s="12">
        <f>IFERROR(VLOOKUP($A8,'Grassor444 M'!$DE$6:$DK$36,7,0),"")</f>
        <v>71.731585036637114</v>
      </c>
      <c r="N8" s="12">
        <f>IFERROR(VLOOKUP($A8,'BO M'!$Q$2:$W$71,7,0),"")</f>
        <v>89.521640091116168</v>
      </c>
      <c r="O8" s="12">
        <f>IFERROR(VLOOKUP($A8,'Dukty M'!$T$1:$Z$33,7,0),"")</f>
        <v>100</v>
      </c>
      <c r="P8" s="12"/>
      <c r="Q8" s="12"/>
      <c r="R8" s="12"/>
      <c r="S8" s="12"/>
      <c r="T8" s="12"/>
      <c r="U8" s="12"/>
      <c r="V8" s="10">
        <f>IFERROR(LARGE(X8:AU8,1),0)+IFERROR(LARGE(X8:AU8,2),0)</f>
        <v>88.844987449819058</v>
      </c>
      <c r="W8" s="10">
        <f>IFERROR(LARGE(X8:AU8,3),0)+IFERROR(LARGE(X8:AU8,4),0)</f>
        <v>8.5903083700440508</v>
      </c>
      <c r="X8" s="12">
        <f>IFERROR(VLOOKUP($A8,'Liczyrzepa - zima M'!$M$2:$S$39,7,0),"")</f>
        <v>8.5903083700440508</v>
      </c>
      <c r="Y8" s="12" t="str">
        <f>IFERROR(VLOOKUP($A8,'XV Szago M'!$BM$4:$BS$73,7,0),"")</f>
        <v/>
      </c>
      <c r="Z8" s="12" t="str">
        <f>IFERROR(VLOOKUP($A8,'Wiosenne 360 M'!$J$2:$P$15,7,0),"")</f>
        <v/>
      </c>
      <c r="AA8" s="12" t="str">
        <f>IFERROR(VLOOKUP($A8,'H57 TR100 M'!$AI$2:$AO$182,7,0),"")</f>
        <v/>
      </c>
      <c r="AB8" s="12" t="str">
        <f>IFERROR(VLOOKUP($A8,'RW TR200 M'!$K$2:$Q$6,7,0),"")</f>
        <v/>
      </c>
      <c r="AC8" s="12">
        <f>IFERROR(VLOOKUP($A8,'Hawran M'!$AT$2:$AZ$35,7,0),"")</f>
        <v>40.78947368421052</v>
      </c>
      <c r="AD8" s="12" t="str">
        <f>IFERROR(VLOOKUP($A8,'Liczyrzepa wiosna 100 M'!$Q$2:$W$16,7,0),"")</f>
        <v/>
      </c>
      <c r="AE8" s="12">
        <f>IFERROR(VLOOKUP($A8,'Orientakcja M'!$M$3:$S$59,7,0),"")</f>
        <v>48.055513765608545</v>
      </c>
      <c r="AF8" s="12" t="str">
        <f>IFERROR(VLOOKUP($A8,'13 M'!$J$6:$P$10,7,0),"")</f>
        <v/>
      </c>
      <c r="AG8" s="12" t="str">
        <f>IFERROR(VLOOKUP($A8,'Grassor222 M'!$BJ$6:$BP$7,7,0),"")</f>
        <v/>
      </c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23">
        <f>MIN(COUNT(F8:U8)+MIN(COUNT(X8:AU8)/2,2),6)</f>
        <v>6</v>
      </c>
    </row>
    <row r="9" spans="1:48" s="13" customFormat="1">
      <c r="A9">
        <v>63</v>
      </c>
      <c r="B9" s="19" t="str">
        <f>VLOOKUP($A9,id!$C:$H,6,0)</f>
        <v>Hołdakowski Wojciech</v>
      </c>
      <c r="C9" s="19">
        <f>VLOOKUP($A9,id!$C:$H,4,0)</f>
        <v>0</v>
      </c>
      <c r="D9" s="2">
        <f>IF(E8=E9,D8,ROW(B7))</f>
        <v>7</v>
      </c>
      <c r="E9" s="11">
        <f>LARGE(F9:W9,1)+LARGE(F9:W9,2)+IFERROR(LARGE(F9:W9,3),0)+IFERROR(LARGE(F9:W9,4),0)+IFERROR(LARGE(F9:W9,5),0)+IFERROR(LARGE(F9:W9,6),0)</f>
        <v>513.17122315589449</v>
      </c>
      <c r="F9" s="12" t="str">
        <f>IFERROR(VLOOKUP($A9,'Liszkor M'!$L$1:$R$39,7,0),"")</f>
        <v/>
      </c>
      <c r="G9" s="12" t="str">
        <f>IFERROR(VLOOKUP($A9,'H57 TR200 M'!$AT$2:$AZ$104,7,0),"")</f>
        <v/>
      </c>
      <c r="H9" s="12">
        <f>IFERROR(VLOOKUP($A9,'Pazur M'!$N$1:$T$47,7,0),"")</f>
        <v>73.942470389170893</v>
      </c>
      <c r="I9" s="12">
        <f>IFERROR(VLOOKUP($A9,'Liczyrzepa wiosna 200 M'!$M$1:$S$29,7,0),"")</f>
        <v>98.051282051282058</v>
      </c>
      <c r="J9" s="12">
        <f>IFERROR(VLOOKUP($A9,'XVI RzK M'!$K$3:$Q$23,7,0),"")</f>
        <v>94.444444444444443</v>
      </c>
      <c r="K9" s="12">
        <f>IFERROR(VLOOKUP($A9,'Dymno M'!$U$2:$AA$21,7,0),"")</f>
        <v>86.935749296622021</v>
      </c>
      <c r="L9" s="12" t="str">
        <f>IFERROR(VLOOKUP($A9,'Tropy M'!$R$3:$X$65,7,0),"")</f>
        <v/>
      </c>
      <c r="M9" s="12">
        <f>IFERROR(VLOOKUP($A9,'Grassor444 M'!$DE$6:$DK$36,7,0),"")</f>
        <v>72.50289240262245</v>
      </c>
      <c r="N9" s="12" t="str">
        <f>IFERROR(VLOOKUP($A9,'BO M'!$Q$2:$W$71,7,0),"")</f>
        <v/>
      </c>
      <c r="O9" s="12">
        <f>IFERROR(VLOOKUP($A9,'Dukty M'!$T$1:$Z$33,7,0),"")</f>
        <v>87.294384571752644</v>
      </c>
      <c r="P9" s="12"/>
      <c r="Q9" s="12"/>
      <c r="R9" s="12"/>
      <c r="S9" s="12"/>
      <c r="T9" s="12"/>
      <c r="U9" s="12"/>
      <c r="V9" s="10">
        <f>IFERROR(LARGE(X9:AU9,1),0)+IFERROR(LARGE(X9:AU9,2),0)</f>
        <v>31.365681079997415</v>
      </c>
      <c r="W9" s="10">
        <f>IFERROR(LARGE(X9:AU9,3),0)+IFERROR(LARGE(X9:AU9,4),0)</f>
        <v>0</v>
      </c>
      <c r="X9" s="12"/>
      <c r="Y9" s="12">
        <f>IFERROR(VLOOKUP($A9,'XV Szago M'!$BM$4:$BS$73,7,0),"")</f>
        <v>31.365681079997415</v>
      </c>
      <c r="Z9" s="12" t="str">
        <f>IFERROR(VLOOKUP($A9,'Wiosenne 360 M'!$J$2:$P$15,7,0),"")</f>
        <v/>
      </c>
      <c r="AA9" s="12" t="str">
        <f>IFERROR(VLOOKUP($A9,'H57 TR100 M'!$AI$2:$AO$182,7,0),"")</f>
        <v/>
      </c>
      <c r="AB9" s="12" t="str">
        <f>IFERROR(VLOOKUP($A9,'RW TR200 M'!$K$2:$Q$6,7,0),"")</f>
        <v/>
      </c>
      <c r="AC9" s="12" t="str">
        <f>IFERROR(VLOOKUP($A9,'Hawran M'!$AT$2:$AZ$35,7,0),"")</f>
        <v/>
      </c>
      <c r="AD9" s="12" t="str">
        <f>IFERROR(VLOOKUP($A9,'Liczyrzepa wiosna 100 M'!$Q$2:$W$16,7,0),"")</f>
        <v/>
      </c>
      <c r="AE9" s="12" t="str">
        <f>IFERROR(VLOOKUP($A9,'Orientakcja M'!$M$3:$S$59,7,0),"")</f>
        <v/>
      </c>
      <c r="AF9" s="12" t="str">
        <f>IFERROR(VLOOKUP($A9,'13 M'!$J$6:$P$10,7,0),"")</f>
        <v/>
      </c>
      <c r="AG9" s="12" t="str">
        <f>IFERROR(VLOOKUP($A9,'Grassor222 M'!$BJ$6:$BP$7,7,0),"")</f>
        <v/>
      </c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23">
        <f>MIN(COUNT(F9:U9)+MIN(COUNT(X9:AU9)/2,2),6)</f>
        <v>6</v>
      </c>
    </row>
    <row r="10" spans="1:48" s="13" customFormat="1">
      <c r="A10" s="13">
        <v>2</v>
      </c>
      <c r="B10" s="19" t="str">
        <f>VLOOKUP($A10,id!$C:$H,6,0)</f>
        <v>Szawdzin Krzysztof</v>
      </c>
      <c r="C10" s="19">
        <f>VLOOKUP($A10,id!$C:$H,4,0)</f>
        <v>0</v>
      </c>
      <c r="D10" s="2">
        <f>IF(E9=E10,D9,ROW(B8))</f>
        <v>8</v>
      </c>
      <c r="E10" s="11">
        <f>LARGE(F10:W10,1)+LARGE(F10:W10,2)+IFERROR(LARGE(F10:W10,3),0)+IFERROR(LARGE(F10:W10,4),0)+IFERROR(LARGE(F10:W10,5),0)+IFERROR(LARGE(F10:W10,6),0)</f>
        <v>488.44264647760372</v>
      </c>
      <c r="F10" s="12">
        <f>IFERROR(VLOOKUP($A10,'Liszkor M'!$L$1:$R$39,7,0),"")</f>
        <v>39.652445917758939</v>
      </c>
      <c r="G10" s="12" t="str">
        <f>IFERROR(VLOOKUP($A10,'H57 TR200 M'!$AT$2:$AZ$104,7,0),"")</f>
        <v/>
      </c>
      <c r="H10" s="12" t="str">
        <f>IFERROR(VLOOKUP($A10,'Pazur M'!$N$1:$T$47,7,0),"")</f>
        <v/>
      </c>
      <c r="I10" s="12">
        <f>IFERROR(VLOOKUP($A10,'Liczyrzepa wiosna 200 M'!$M$1:$S$29,7,0),"")</f>
        <v>97.589743589743605</v>
      </c>
      <c r="J10" s="12" t="str">
        <f>IFERROR(VLOOKUP($A10,'XVI RzK M'!$K$3:$Q$23,7,0),"")</f>
        <v/>
      </c>
      <c r="K10" s="12">
        <f>IFERROR(VLOOKUP($A10,'Dymno M'!$U$2:$AA$21,7,0),"")</f>
        <v>84.276794291203529</v>
      </c>
      <c r="L10" s="12">
        <f>IFERROR(VLOOKUP($A10,'Tropy M'!$R$3:$X$65,7,0),"")</f>
        <v>30.881726963940942</v>
      </c>
      <c r="M10" s="12">
        <f>IFERROR(VLOOKUP($A10,'Grassor444 M'!$DE$6:$DK$36,7,0),"")</f>
        <v>71.731585036637114</v>
      </c>
      <c r="N10" s="12" t="str">
        <f>IFERROR(VLOOKUP($A10,'BO M'!$Q$2:$W$71,7,0),"")</f>
        <v/>
      </c>
      <c r="O10" s="12">
        <f>IFERROR(VLOOKUP($A10,'Dukty M'!$T$1:$Z$33,7,0),"")</f>
        <v>100</v>
      </c>
      <c r="P10" s="12"/>
      <c r="Q10" s="12"/>
      <c r="R10" s="12"/>
      <c r="S10" s="12"/>
      <c r="T10" s="12"/>
      <c r="U10" s="12"/>
      <c r="V10" s="10">
        <f>IFERROR(LARGE(X10:AU10,1),0)+IFERROR(LARGE(X10:AU10,2),0)</f>
        <v>95.192077642260529</v>
      </c>
      <c r="W10" s="10">
        <f>IFERROR(LARGE(X10:AU10,3),0)+IFERROR(LARGE(X10:AU10,4),0)</f>
        <v>0</v>
      </c>
      <c r="X10" s="12">
        <f>IFERROR(VLOOKUP($A10,'Liczyrzepa - zima M'!$M$2:$S$39,7,0),"")</f>
        <v>47.136563876651984</v>
      </c>
      <c r="Y10" s="12" t="str">
        <f>IFERROR(VLOOKUP($A10,'XV Szago M'!$BM$4:$BS$73,7,0),"")</f>
        <v/>
      </c>
      <c r="Z10" s="12" t="str">
        <f>IFERROR(VLOOKUP($A10,'Wiosenne 360 M'!$J$2:$P$15,7,0),"")</f>
        <v/>
      </c>
      <c r="AA10" s="12" t="str">
        <f>IFERROR(VLOOKUP($A10,'H57 TR100 M'!$AI$2:$AO$182,7,0),"")</f>
        <v/>
      </c>
      <c r="AB10" s="12" t="str">
        <f>IFERROR(VLOOKUP($A10,'RW TR200 M'!$K$2:$Q$6,7,0),"")</f>
        <v/>
      </c>
      <c r="AC10" s="12" t="str">
        <f>IFERROR(VLOOKUP($A10,'Hawran M'!$AT$2:$AZ$35,7,0),"")</f>
        <v/>
      </c>
      <c r="AD10" s="12" t="str">
        <f>IFERROR(VLOOKUP($A10,'Liczyrzepa wiosna 100 M'!$Q$2:$W$16,7,0),"")</f>
        <v/>
      </c>
      <c r="AE10" s="12">
        <f>IFERROR(VLOOKUP($A10,'Orientakcja M'!$M$3:$S$59,7,0),"")</f>
        <v>48.055513765608545</v>
      </c>
      <c r="AF10" s="12" t="str">
        <f>IFERROR(VLOOKUP($A10,'13 M'!$J$6:$P$10,7,0),"")</f>
        <v/>
      </c>
      <c r="AG10" s="12" t="str">
        <f>IFERROR(VLOOKUP($A10,'Grassor222 M'!$BJ$6:$BP$7,7,0),"")</f>
        <v/>
      </c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23">
        <f>MIN(COUNT(F10:U10)+MIN(COUNT(X10:AU10)/2,2),6)</f>
        <v>6</v>
      </c>
    </row>
    <row r="11" spans="1:48" s="13" customFormat="1">
      <c r="A11" s="13">
        <v>51</v>
      </c>
      <c r="B11" s="19" t="str">
        <f>VLOOKUP($A11,id!$C:$H,6,0)</f>
        <v>Łosiewicz Mariusz</v>
      </c>
      <c r="C11" s="19">
        <f>VLOOKUP($A11,id!$C:$H,4,0)</f>
        <v>0</v>
      </c>
      <c r="D11" s="2">
        <f>IF(E10=E11,D10,ROW(B9))</f>
        <v>9</v>
      </c>
      <c r="E11" s="11">
        <f>LARGE(F11:W11,1)+LARGE(F11:W11,2)+IFERROR(LARGE(F11:W11,3),0)+IFERROR(LARGE(F11:W11,4),0)+IFERROR(LARGE(F11:W11,5),0)+IFERROR(LARGE(F11:W11,6),0)</f>
        <v>462.3744979084222</v>
      </c>
      <c r="F11" s="12" t="str">
        <f>IFERROR(VLOOKUP($A11,'Liszkor M'!$L$1:$R$39,7,0),"")</f>
        <v/>
      </c>
      <c r="G11" s="12">
        <f>IFERROR(VLOOKUP($A11,'H57 TR200 M'!$AT$2:$AZ$104,7,0),"")</f>
        <v>92.778609625668466</v>
      </c>
      <c r="H11" s="12" t="str">
        <f>IFERROR(VLOOKUP($A11,'Pazur M'!$N$1:$T$47,7,0),"")</f>
        <v/>
      </c>
      <c r="I11" s="12" t="str">
        <f>IFERROR(VLOOKUP($A11,'Liczyrzepa wiosna 200 M'!$M$1:$S$29,7,0),"")</f>
        <v/>
      </c>
      <c r="J11" s="12" t="str">
        <f>IFERROR(VLOOKUP($A11,'XVI RzK M'!$K$3:$Q$23,7,0),"")</f>
        <v/>
      </c>
      <c r="K11" s="12" t="str">
        <f>IFERROR(VLOOKUP($A11,'Dymno M'!$U$2:$AA$21,7,0),"")</f>
        <v/>
      </c>
      <c r="L11" s="12">
        <f>IFERROR(VLOOKUP($A11,'Tropy M'!$R$3:$X$65,7,0),"")</f>
        <v>90.180813661476662</v>
      </c>
      <c r="M11" s="12">
        <f>IFERROR(VLOOKUP($A11,'Grassor444 M'!$DE$6:$DK$36,7,0),"")</f>
        <v>100</v>
      </c>
      <c r="N11" s="12" t="str">
        <f>IFERROR(VLOOKUP($A11,'BO M'!$Q$2:$W$71,7,0),"")</f>
        <v/>
      </c>
      <c r="O11" s="12">
        <f>IFERROR(VLOOKUP($A11,'Dukty M'!$T$1:$Z$33,7,0),"")</f>
        <v>88.805539526832163</v>
      </c>
      <c r="P11" s="12"/>
      <c r="Q11" s="12"/>
      <c r="R11" s="12"/>
      <c r="S11" s="12"/>
      <c r="T11" s="12"/>
      <c r="U11" s="12"/>
      <c r="V11" s="10">
        <f>IFERROR(LARGE(X11:AU11,1),0)+IFERROR(LARGE(X11:AU11,2),0)</f>
        <v>90.609535094444851</v>
      </c>
      <c r="W11" s="10">
        <f>IFERROR(LARGE(X11:AU11,3),0)+IFERROR(LARGE(X11:AU11,4),0)</f>
        <v>0</v>
      </c>
      <c r="X11" s="12"/>
      <c r="Y11" s="12">
        <f>IFERROR(VLOOKUP($A11,'XV Szago M'!$BM$4:$BS$73,7,0),"")</f>
        <v>40.609535094444844</v>
      </c>
      <c r="Z11" s="12" t="str">
        <f>IFERROR(VLOOKUP($A11,'Wiosenne 360 M'!$J$2:$P$15,7,0),"")</f>
        <v/>
      </c>
      <c r="AA11" s="12" t="str">
        <f>IFERROR(VLOOKUP($A11,'H57 TR100 M'!$AI$2:$AO$182,7,0),"")</f>
        <v/>
      </c>
      <c r="AB11" s="12">
        <f>IFERROR(VLOOKUP($A11,'RW TR200 M'!$K$2:$Q$6,7,0),"")</f>
        <v>50</v>
      </c>
      <c r="AC11" s="12" t="str">
        <f>IFERROR(VLOOKUP($A11,'Hawran M'!$AT$2:$AZ$35,7,0),"")</f>
        <v/>
      </c>
      <c r="AD11" s="12" t="str">
        <f>IFERROR(VLOOKUP($A11,'Liczyrzepa wiosna 100 M'!$Q$2:$W$16,7,0),"")</f>
        <v/>
      </c>
      <c r="AE11" s="12" t="str">
        <f>IFERROR(VLOOKUP($A11,'Orientakcja M'!$M$3:$S$59,7,0),"")</f>
        <v/>
      </c>
      <c r="AF11" s="12" t="str">
        <f>IFERROR(VLOOKUP($A11,'13 M'!$J$6:$P$10,7,0),"")</f>
        <v/>
      </c>
      <c r="AG11" s="12" t="str">
        <f>IFERROR(VLOOKUP($A11,'Grassor222 M'!$BJ$6:$BP$7,7,0),"")</f>
        <v/>
      </c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23">
        <f>MIN(COUNT(F11:U11)+MIN(COUNT(X11:AU11)/2,2),6)</f>
        <v>5</v>
      </c>
    </row>
    <row r="12" spans="1:48" s="13" customFormat="1">
      <c r="A12" s="13">
        <v>139</v>
      </c>
      <c r="B12" s="19" t="str">
        <f>VLOOKUP($A12,id!$C:$H,6,0)</f>
        <v>Buciak Piotr</v>
      </c>
      <c r="C12" s="19" t="str">
        <f>VLOOKUP($A12,id!$C:$H,4,0)</f>
        <v>Team 360°</v>
      </c>
      <c r="D12" s="2">
        <f>IF(E11=E12,D11,ROW(B10))</f>
        <v>10</v>
      </c>
      <c r="E12" s="11">
        <f>LARGE(F12:W12,1)+LARGE(F12:W12,2)+IFERROR(LARGE(F12:W12,3),0)+IFERROR(LARGE(F12:W12,4),0)+IFERROR(LARGE(F12:W12,5),0)+IFERROR(LARGE(F12:W12,6),0)</f>
        <v>445.49876910608043</v>
      </c>
      <c r="F12" s="12"/>
      <c r="G12" s="12">
        <f>IFERROR(VLOOKUP($A12,'H57 TR200 M'!$AT$2:$AZ$104,7,0),"")</f>
        <v>98.528008722911267</v>
      </c>
      <c r="H12" s="12">
        <f>IFERROR(VLOOKUP($A12,'Pazur M'!$N$1:$T$47,7,0),"")</f>
        <v>100</v>
      </c>
      <c r="I12" s="12" t="str">
        <f>IFERROR(VLOOKUP($A12,'Liczyrzepa wiosna 200 M'!$M$1:$S$29,7,0),"")</f>
        <v/>
      </c>
      <c r="J12" s="12" t="str">
        <f>IFERROR(VLOOKUP($A12,'XVI RzK M'!$K$3:$Q$23,7,0),"")</f>
        <v/>
      </c>
      <c r="K12" s="12">
        <f>IFERROR(VLOOKUP($A12,'Dymno M'!$U$2:$AA$21,7,0),"")</f>
        <v>100</v>
      </c>
      <c r="L12" s="12" t="str">
        <f>IFERROR(VLOOKUP($A12,'Tropy M'!$R$3:$X$65,7,0),"")</f>
        <v/>
      </c>
      <c r="M12" s="12" t="str">
        <f>IFERROR(VLOOKUP($A12,'Grassor444 M'!$DE$6:$DK$36,7,0),"")</f>
        <v/>
      </c>
      <c r="N12" s="12">
        <f>IFERROR(VLOOKUP($A12,'BO M'!$Q$2:$W$71,7,0),"")</f>
        <v>99.242424242424221</v>
      </c>
      <c r="O12" s="12" t="str">
        <f>IFERROR(VLOOKUP($A12,'Dukty M'!$T$1:$Z$33,7,0),"")</f>
        <v/>
      </c>
      <c r="P12" s="12"/>
      <c r="Q12" s="12"/>
      <c r="R12" s="12"/>
      <c r="S12" s="12"/>
      <c r="T12" s="12"/>
      <c r="U12" s="12"/>
      <c r="V12" s="10">
        <f>IFERROR(LARGE(X12:AU12,1),0)+IFERROR(LARGE(X12:AU12,2),0)</f>
        <v>47.728336140744901</v>
      </c>
      <c r="W12" s="10">
        <f>IFERROR(LARGE(X12:AU12,3),0)+IFERROR(LARGE(X12:AU12,4),0)</f>
        <v>0</v>
      </c>
      <c r="X12" s="12"/>
      <c r="Y12" s="12"/>
      <c r="Z12" s="12">
        <f>IFERROR(VLOOKUP($A12,'Wiosenne 360 M'!$J$2:$P$15,7,0),"")</f>
        <v>47.728336140744901</v>
      </c>
      <c r="AA12" s="12" t="str">
        <f>IFERROR(VLOOKUP($A12,'H57 TR100 M'!$AI$2:$AO$182,7,0),"")</f>
        <v/>
      </c>
      <c r="AB12" s="12" t="str">
        <f>IFERROR(VLOOKUP($A12,'RW TR200 M'!$K$2:$Q$6,7,0),"")</f>
        <v/>
      </c>
      <c r="AC12" s="12" t="str">
        <f>IFERROR(VLOOKUP($A12,'Hawran M'!$AT$2:$AZ$35,7,0),"")</f>
        <v/>
      </c>
      <c r="AD12" s="12" t="str">
        <f>IFERROR(VLOOKUP($A12,'Liczyrzepa wiosna 100 M'!$Q$2:$W$16,7,0),"")</f>
        <v/>
      </c>
      <c r="AE12" s="12" t="str">
        <f>IFERROR(VLOOKUP($A12,'Orientakcja M'!$M$3:$S$59,7,0),"")</f>
        <v/>
      </c>
      <c r="AF12" s="12" t="str">
        <f>IFERROR(VLOOKUP($A12,'13 M'!$J$6:$P$10,7,0),"")</f>
        <v/>
      </c>
      <c r="AG12" s="12" t="str">
        <f>IFERROR(VLOOKUP($A12,'Grassor222 M'!$BJ$6:$BP$7,7,0),"")</f>
        <v/>
      </c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23">
        <f>MIN(COUNT(F12:U12)+MIN(COUNT(X12:AU12)/2,2),6)</f>
        <v>4.5</v>
      </c>
    </row>
    <row r="13" spans="1:48" s="13" customFormat="1">
      <c r="A13">
        <v>20</v>
      </c>
      <c r="B13" s="19" t="str">
        <f>VLOOKUP($A13,id!$C:$H,6,0)</f>
        <v>Belica Robert</v>
      </c>
      <c r="C13" s="19" t="str">
        <f>VLOOKUP($A13,id!$C:$H,4,0)</f>
        <v>T-Mobile Cycling Team</v>
      </c>
      <c r="D13" s="2">
        <f>IF(E12=E13,D12,ROW(B11))</f>
        <v>11</v>
      </c>
      <c r="E13" s="11">
        <f>LARGE(F13:W13,1)+LARGE(F13:W13,2)+IFERROR(LARGE(F13:W13,3),0)+IFERROR(LARGE(F13:W13,4),0)+IFERROR(LARGE(F13:W13,5),0)+IFERROR(LARGE(F13:W13,6),0)</f>
        <v>435.64414729722898</v>
      </c>
      <c r="F13" s="12" t="str">
        <f>IFERROR(VLOOKUP($A13,'Liszkor M'!$L$1:$R$39,7,0),"")</f>
        <v/>
      </c>
      <c r="G13" s="12">
        <f>IFERROR(VLOOKUP($A13,'H57 TR200 M'!$AT$2:$AZ$104,7,0),"")</f>
        <v>80.33122160476762</v>
      </c>
      <c r="H13" s="12" t="str">
        <f>IFERROR(VLOOKUP($A13,'Pazur M'!$N$1:$T$47,7,0),"")</f>
        <v/>
      </c>
      <c r="I13" s="12">
        <f>IFERROR(VLOOKUP($A13,'Liczyrzepa wiosna 200 M'!$M$1:$S$29,7,0),"")</f>
        <v>67.794871794871796</v>
      </c>
      <c r="J13" s="12" t="str">
        <f>IFERROR(VLOOKUP($A13,'XVI RzK M'!$K$3:$Q$23,7,0),"")</f>
        <v/>
      </c>
      <c r="K13" s="12">
        <f>IFERROR(VLOOKUP($A13,'Dymno M'!$U$2:$AA$21,7,0),"")</f>
        <v>45.096977318414218</v>
      </c>
      <c r="L13" s="12">
        <f>IFERROR(VLOOKUP($A13,'Tropy M'!$R$3:$X$65,7,0),"")</f>
        <v>71.152941176470591</v>
      </c>
      <c r="M13" s="12" t="str">
        <f>IFERROR(VLOOKUP($A13,'Grassor444 M'!$DE$6:$DK$36,7,0),"")</f>
        <v/>
      </c>
      <c r="N13" s="12">
        <f>IFERROR(VLOOKUP($A13,'BO M'!$Q$2:$W$71,7,0),"")</f>
        <v>77.624518550218923</v>
      </c>
      <c r="O13" s="12" t="str">
        <f>IFERROR(VLOOKUP($A13,'Dukty M'!$T$1:$Z$33,7,0),"")</f>
        <v/>
      </c>
      <c r="P13" s="12"/>
      <c r="Q13" s="12"/>
      <c r="R13" s="12"/>
      <c r="S13" s="12"/>
      <c r="T13" s="12"/>
      <c r="U13" s="12"/>
      <c r="V13" s="10">
        <f>IFERROR(LARGE(X13:AU13,1),0)+IFERROR(LARGE(X13:AU13,2),0)</f>
        <v>73.93479660741508</v>
      </c>
      <c r="W13" s="10">
        <f>IFERROR(LARGE(X13:AU13,3),0)+IFERROR(LARGE(X13:AU13,4),0)</f>
        <v>64.805797563484944</v>
      </c>
      <c r="X13" s="12">
        <f>IFERROR(VLOOKUP($A13,'Liczyrzepa - zima M'!$M$2:$S$39,7,0),"")</f>
        <v>34.801762114537432</v>
      </c>
      <c r="Y13" s="12">
        <f>IFERROR(VLOOKUP($A13,'XV Szago M'!$BM$4:$BS$73,7,0),"")</f>
        <v>35.867547764304163</v>
      </c>
      <c r="Z13" s="12">
        <f>IFERROR(VLOOKUP($A13,'Wiosenne 360 M'!$J$2:$P$15,7,0),"")</f>
        <v>38.06724884311091</v>
      </c>
      <c r="AA13" s="12" t="str">
        <f>IFERROR(VLOOKUP($A13,'H57 TR100 M'!$AI$2:$AO$182,7,0),"")</f>
        <v/>
      </c>
      <c r="AB13" s="12" t="str">
        <f>IFERROR(VLOOKUP($A13,'RW TR200 M'!$K$2:$Q$6,7,0),"")</f>
        <v/>
      </c>
      <c r="AC13" s="12">
        <f>IFERROR(VLOOKUP($A13,'Hawran M'!$AT$2:$AZ$35,7,0),"")</f>
        <v>30.004035448947512</v>
      </c>
      <c r="AD13" s="12" t="str">
        <f>IFERROR(VLOOKUP($A13,'Liczyrzepa wiosna 100 M'!$Q$2:$W$16,7,0),"")</f>
        <v/>
      </c>
      <c r="AE13" s="12" t="str">
        <f>IFERROR(VLOOKUP($A13,'Orientakcja M'!$M$3:$S$59,7,0),"")</f>
        <v/>
      </c>
      <c r="AF13" s="12" t="str">
        <f>IFERROR(VLOOKUP($A13,'13 M'!$J$6:$P$10,7,0),"")</f>
        <v/>
      </c>
      <c r="AG13" s="12" t="str">
        <f>IFERROR(VLOOKUP($A13,'Grassor222 M'!$BJ$6:$BP$7,7,0),"")</f>
        <v/>
      </c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23">
        <f>MIN(COUNT(F13:U13)+MIN(COUNT(X13:AU13)/2,2),6)</f>
        <v>6</v>
      </c>
    </row>
    <row r="14" spans="1:48" s="13" customFormat="1">
      <c r="A14">
        <v>7</v>
      </c>
      <c r="B14" s="19" t="str">
        <f>VLOOKUP($A14,id!$C:$H,6,0)</f>
        <v>Cecuła Krzysztof</v>
      </c>
      <c r="C14" s="19">
        <f>VLOOKUP($A14,id!$C:$H,4,0)</f>
        <v>0</v>
      </c>
      <c r="D14" s="2">
        <f>IF(E13=E14,D13,ROW(B12))</f>
        <v>12</v>
      </c>
      <c r="E14" s="11">
        <f>LARGE(F14:W14,1)+LARGE(F14:W14,2)+IFERROR(LARGE(F14:W14,3),0)+IFERROR(LARGE(F14:W14,4),0)+IFERROR(LARGE(F14:W14,5),0)+IFERROR(LARGE(F14:W14,6),0)</f>
        <v>411.86178131790899</v>
      </c>
      <c r="F14" s="12" t="str">
        <f>IFERROR(VLOOKUP($A14,'Liszkor M'!$L$1:$R$39,7,0),"")</f>
        <v/>
      </c>
      <c r="G14" s="12">
        <f>IFERROR(VLOOKUP($A14,'H57 TR200 M'!$AT$2:$AZ$104,7,0),"")</f>
        <v>30.109271605350379</v>
      </c>
      <c r="H14" s="12">
        <f>IFERROR(VLOOKUP($A14,'Pazur M'!$N$1:$T$47,7,0),"")</f>
        <v>68.28125</v>
      </c>
      <c r="I14" s="12">
        <f>IFERROR(VLOOKUP($A14,'Liczyrzepa wiosna 200 M'!$M$1:$S$29,7,0),"")</f>
        <v>78.564102564102583</v>
      </c>
      <c r="J14" s="12" t="str">
        <f>IFERROR(VLOOKUP($A14,'XVI RzK M'!$K$3:$Q$23,7,0),"")</f>
        <v/>
      </c>
      <c r="K14" s="12" t="str">
        <f>IFERROR(VLOOKUP($A14,'Dymno M'!$U$2:$AA$21,7,0),"")</f>
        <v/>
      </c>
      <c r="L14" s="12" t="str">
        <f>IFERROR(VLOOKUP($A14,'Tropy M'!$R$3:$X$65,7,0),"")</f>
        <v/>
      </c>
      <c r="M14" s="12">
        <f>IFERROR(VLOOKUP($A14,'Grassor444 M'!$DE$6:$DK$36,7,0),"")</f>
        <v>68.646355572695725</v>
      </c>
      <c r="N14" s="12" t="str">
        <f>IFERROR(VLOOKUP($A14,'BO M'!$Q$2:$W$71,7,0),"")</f>
        <v/>
      </c>
      <c r="O14" s="12">
        <f>IFERROR(VLOOKUP($A14,'Dukty M'!$T$1:$Z$33,7,0),"")</f>
        <v>88.805539526832163</v>
      </c>
      <c r="P14" s="12"/>
      <c r="Q14" s="12"/>
      <c r="R14" s="12"/>
      <c r="S14" s="12"/>
      <c r="T14" s="12"/>
      <c r="U14" s="12"/>
      <c r="V14" s="10">
        <f>IFERROR(LARGE(X14:AU14,1),0)+IFERROR(LARGE(X14:AU14,2),0)</f>
        <v>77.455262048928148</v>
      </c>
      <c r="W14" s="10">
        <f>IFERROR(LARGE(X14:AU14,3),0)+IFERROR(LARGE(X14:AU14,4),0)</f>
        <v>0</v>
      </c>
      <c r="X14" s="12">
        <f>IFERROR(VLOOKUP($A14,'Liczyrzepa - zima M'!$M$2:$S$39,7,0),"")</f>
        <v>42.290748898678409</v>
      </c>
      <c r="Y14" s="12">
        <f>IFERROR(VLOOKUP($A14,'XV Szago M'!$BM$4:$BS$73,7,0),"")</f>
        <v>35.164513150249732</v>
      </c>
      <c r="Z14" s="12" t="str">
        <f>IFERROR(VLOOKUP($A14,'Wiosenne 360 M'!$J$2:$P$15,7,0),"")</f>
        <v/>
      </c>
      <c r="AA14" s="12" t="str">
        <f>IFERROR(VLOOKUP($A14,'H57 TR100 M'!$AI$2:$AO$182,7,0),"")</f>
        <v/>
      </c>
      <c r="AB14" s="12" t="str">
        <f>IFERROR(VLOOKUP($A14,'RW TR200 M'!$K$2:$Q$6,7,0),"")</f>
        <v/>
      </c>
      <c r="AC14" s="12" t="str">
        <f>IFERROR(VLOOKUP($A14,'Hawran M'!$AT$2:$AZ$35,7,0),"")</f>
        <v/>
      </c>
      <c r="AD14" s="12" t="str">
        <f>IFERROR(VLOOKUP($A14,'Liczyrzepa wiosna 100 M'!$Q$2:$W$16,7,0),"")</f>
        <v/>
      </c>
      <c r="AE14" s="12" t="str">
        <f>IFERROR(VLOOKUP($A14,'Orientakcja M'!$M$3:$S$59,7,0),"")</f>
        <v/>
      </c>
      <c r="AF14" s="12" t="str">
        <f>IFERROR(VLOOKUP($A14,'13 M'!$J$6:$P$10,7,0),"")</f>
        <v/>
      </c>
      <c r="AG14" s="12" t="str">
        <f>IFERROR(VLOOKUP($A14,'Grassor222 M'!$BJ$6:$BP$7,7,0),"")</f>
        <v/>
      </c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23">
        <f>MIN(COUNT(F14:U14)+MIN(COUNT(X14:AU14)/2,2),6)</f>
        <v>6</v>
      </c>
    </row>
    <row r="15" spans="1:48" s="13" customFormat="1">
      <c r="A15">
        <v>17</v>
      </c>
      <c r="B15" s="19" t="str">
        <f>VLOOKUP($A15,id!$C:$H,6,0)</f>
        <v>Liszka Grzegorz</v>
      </c>
      <c r="C15" s="19" t="str">
        <f>VLOOKUP($A15,id!$C:$H,4,0)</f>
        <v>Trezado BikeTires.pl</v>
      </c>
      <c r="D15" s="2">
        <f>IF(E14=E15,D14,ROW(B13))</f>
        <v>13</v>
      </c>
      <c r="E15" s="11">
        <f>LARGE(F15:W15,1)+LARGE(F15:W15,2)+IFERROR(LARGE(F15:W15,3),0)+IFERROR(LARGE(F15:W15,4),0)+IFERROR(LARGE(F15:W15,5),0)+IFERROR(LARGE(F15:W15,6),0)</f>
        <v>404.32487199021307</v>
      </c>
      <c r="F15" s="12" t="str">
        <f>IFERROR(VLOOKUP($A15,'Liszkor M'!$L$1:$R$39,7,0),"")</f>
        <v/>
      </c>
      <c r="G15" s="12">
        <f>IFERROR(VLOOKUP($A15,'H57 TR200 M'!$AT$2:$AZ$104,7,0),"")</f>
        <v>13.051781459232359</v>
      </c>
      <c r="H15" s="12" t="str">
        <f>IFERROR(VLOOKUP($A15,'Pazur M'!$N$1:$T$47,7,0),"")</f>
        <v/>
      </c>
      <c r="I15" s="12">
        <f>IFERROR(VLOOKUP($A15,'Liczyrzepa wiosna 200 M'!$M$1:$S$29,7,0),"")</f>
        <v>63.589743589743591</v>
      </c>
      <c r="J15" s="12" t="str">
        <f>IFERROR(VLOOKUP($A15,'XVI RzK M'!$K$3:$Q$23,7,0),"")</f>
        <v/>
      </c>
      <c r="K15" s="12">
        <f>IFERROR(VLOOKUP($A15,'Dymno M'!$U$2:$AA$21,7,0),"")</f>
        <v>52.695933843167126</v>
      </c>
      <c r="L15" s="12">
        <f>IFERROR(VLOOKUP($A15,'Tropy M'!$R$3:$X$65,7,0),"")</f>
        <v>70.697674418604663</v>
      </c>
      <c r="M15" s="12">
        <f>IFERROR(VLOOKUP($A15,'Grassor444 M'!$DE$6:$DK$36,7,0),"")</f>
        <v>42.037933297633138</v>
      </c>
      <c r="N15" s="12">
        <f>IFERROR(VLOOKUP($A15,'BO M'!$Q$2:$W$71,7,0),"")</f>
        <v>62.815523280107399</v>
      </c>
      <c r="O15" s="12">
        <f>IFERROR(VLOOKUP($A15,'Dukty M'!$T$1:$Z$33,7,0),"")</f>
        <v>75.668329725537376</v>
      </c>
      <c r="P15" s="12"/>
      <c r="Q15" s="12"/>
      <c r="R15" s="12"/>
      <c r="S15" s="12"/>
      <c r="T15" s="12"/>
      <c r="U15" s="12"/>
      <c r="V15" s="10">
        <f>IFERROR(LARGE(X15:AU15,1),0)+IFERROR(LARGE(X15:AU15,2),0)</f>
        <v>78.857667133052928</v>
      </c>
      <c r="W15" s="10">
        <f>IFERROR(LARGE(X15:AU15,3),0)+IFERROR(LARGE(X15:AU15,4),0)</f>
        <v>35.68281938325989</v>
      </c>
      <c r="X15" s="12">
        <f>IFERROR(VLOOKUP($A15,'Liczyrzepa - zima M'!$M$2:$S$39,7,0),"")</f>
        <v>35.68281938325989</v>
      </c>
      <c r="Y15" s="12" t="str">
        <f>IFERROR(VLOOKUP($A15,'XV Szago M'!$BM$4:$BS$73,7,0),"")</f>
        <v/>
      </c>
      <c r="Z15" s="12" t="str">
        <f>IFERROR(VLOOKUP($A15,'Wiosenne 360 M'!$J$2:$P$15,7,0),"")</f>
        <v/>
      </c>
      <c r="AA15" s="12" t="str">
        <f>IFERROR(VLOOKUP($A15,'H57 TR100 M'!$AI$2:$AO$182,7,0),"")</f>
        <v/>
      </c>
      <c r="AB15" s="12" t="str">
        <f>IFERROR(VLOOKUP($A15,'RW TR200 M'!$K$2:$Q$6,7,0),"")</f>
        <v/>
      </c>
      <c r="AC15" s="12">
        <f>IFERROR(VLOOKUP($A15,'Hawran M'!$AT$2:$AZ$35,7,0),"")</f>
        <v>40.78947368421052</v>
      </c>
      <c r="AD15" s="12" t="str">
        <f>IFERROR(VLOOKUP($A15,'Liczyrzepa wiosna 100 M'!$Q$2:$W$16,7,0),"")</f>
        <v/>
      </c>
      <c r="AE15" s="12">
        <f>IFERROR(VLOOKUP($A15,'Orientakcja M'!$M$3:$S$59,7,0),"")</f>
        <v>38.068193448842408</v>
      </c>
      <c r="AF15" s="12" t="str">
        <f>IFERROR(VLOOKUP($A15,'13 M'!$J$6:$P$10,7,0),"")</f>
        <v/>
      </c>
      <c r="AG15" s="12" t="str">
        <f>IFERROR(VLOOKUP($A15,'Grassor222 M'!$BJ$6:$BP$7,7,0),"")</f>
        <v/>
      </c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23">
        <f>MIN(COUNT(F15:U15)+MIN(COUNT(X15:AU15)/2,2),6)</f>
        <v>6</v>
      </c>
    </row>
    <row r="16" spans="1:48" s="13" customFormat="1">
      <c r="A16">
        <v>16</v>
      </c>
      <c r="B16" s="19" t="str">
        <f>VLOOKUP($A16,id!$C:$H,6,0)</f>
        <v>Adamczyk Jarek</v>
      </c>
      <c r="C16" s="19" t="str">
        <f>VLOOKUP($A16,id!$C:$H,4,0)</f>
        <v>Zbieranina z Niesięcina</v>
      </c>
      <c r="D16" s="2">
        <f>IF(E15=E16,D15,ROW(B14))</f>
        <v>14</v>
      </c>
      <c r="E16" s="11">
        <f>LARGE(F16:W16,1)+LARGE(F16:W16,2)+IFERROR(LARGE(F16:W16,3),0)+IFERROR(LARGE(F16:W16,4),0)+IFERROR(LARGE(F16:W16,5),0)+IFERROR(LARGE(F16:W16,6),0)</f>
        <v>389.38001424839013</v>
      </c>
      <c r="F16" s="12">
        <f>IFERROR(VLOOKUP($A16,'Liszkor M'!$L$1:$R$39,7,0),"")</f>
        <v>46.701769636471646</v>
      </c>
      <c r="G16" s="12" t="str">
        <f>IFERROR(VLOOKUP($A16,'H57 TR200 M'!$AT$2:$AZ$104,7,0),"")</f>
        <v/>
      </c>
      <c r="H16" s="12" t="str">
        <f>IFERROR(VLOOKUP($A16,'Pazur M'!$N$1:$T$47,7,0),"")</f>
        <v/>
      </c>
      <c r="I16" s="12">
        <f>IFERROR(VLOOKUP($A16,'Liczyrzepa wiosna 200 M'!$M$1:$S$29,7,0),"")</f>
        <v>61.179487179487175</v>
      </c>
      <c r="J16" s="12" t="str">
        <f>IFERROR(VLOOKUP($A16,'XVI RzK M'!$K$3:$Q$23,7,0),"")</f>
        <v/>
      </c>
      <c r="K16" s="12" t="str">
        <f>IFERROR(VLOOKUP($A16,'Dymno M'!$U$2:$AA$21,7,0),"")</f>
        <v/>
      </c>
      <c r="L16" s="12">
        <f>IFERROR(VLOOKUP($A16,'Tropy M'!$R$3:$X$65,7,0),"")</f>
        <v>56.517351139812916</v>
      </c>
      <c r="M16" s="12">
        <f>IFERROR(VLOOKUP($A16,'Grassor444 M'!$DE$6:$DK$36,7,0),"")</f>
        <v>56.305437716930207</v>
      </c>
      <c r="N16" s="12">
        <f>IFERROR(VLOOKUP($A16,'BO M'!$Q$2:$W$71,7,0),"")</f>
        <v>63.944657568018506</v>
      </c>
      <c r="O16" s="12">
        <f>IFERROR(VLOOKUP($A16,'Dukty M'!$T$1:$Z$33,7,0),"")</f>
        <v>72.739451736585238</v>
      </c>
      <c r="P16" s="12"/>
      <c r="Q16" s="12"/>
      <c r="R16" s="12"/>
      <c r="S16" s="12"/>
      <c r="T16" s="12"/>
      <c r="U16" s="12"/>
      <c r="V16" s="10">
        <f>IFERROR(LARGE(X16:AU16,1),0)+IFERROR(LARGE(X16:AU16,2),0)</f>
        <v>78.693628907556132</v>
      </c>
      <c r="W16" s="10">
        <f>IFERROR(LARGE(X16:AU16,3),0)+IFERROR(LARGE(X16:AU16,4),0)</f>
        <v>34.879289233163256</v>
      </c>
      <c r="X16" s="12">
        <f>IFERROR(VLOOKUP($A16,'Liczyrzepa - zima M'!$M$2:$S$39,7,0),"")</f>
        <v>36.34361233480174</v>
      </c>
      <c r="Y16" s="12" t="str">
        <f>IFERROR(VLOOKUP($A16,'XV Szago M'!$BM$4:$BS$73,7,0),"")</f>
        <v/>
      </c>
      <c r="Z16" s="12" t="str">
        <f>IFERROR(VLOOKUP($A16,'Wiosenne 360 M'!$J$2:$P$15,7,0),"")</f>
        <v/>
      </c>
      <c r="AA16" s="12" t="str">
        <f>IFERROR(VLOOKUP($A16,'H57 TR100 M'!$AI$2:$AO$182,7,0),"")</f>
        <v/>
      </c>
      <c r="AB16" s="12" t="str">
        <f>IFERROR(VLOOKUP($A16,'RW TR200 M'!$K$2:$Q$6,7,0),"")</f>
        <v/>
      </c>
      <c r="AC16" s="12">
        <f>IFERROR(VLOOKUP($A16,'Hawran M'!$AT$2:$AZ$35,7,0),"")</f>
        <v>34.879289233163256</v>
      </c>
      <c r="AD16" s="12" t="str">
        <f>IFERROR(VLOOKUP($A16,'Liczyrzepa wiosna 100 M'!$Q$2:$W$16,7,0),"")</f>
        <v/>
      </c>
      <c r="AE16" s="12">
        <f>IFERROR(VLOOKUP($A16,'Orientakcja M'!$M$3:$S$59,7,0),"")</f>
        <v>42.350016572754384</v>
      </c>
      <c r="AF16" s="12" t="str">
        <f>IFERROR(VLOOKUP($A16,'13 M'!$J$6:$P$10,7,0),"")</f>
        <v/>
      </c>
      <c r="AG16" s="12" t="str">
        <f>IFERROR(VLOOKUP($A16,'Grassor222 M'!$BJ$6:$BP$7,7,0),"")</f>
        <v/>
      </c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23">
        <f>MIN(COUNT(F16:U16)+MIN(COUNT(X16:AU16)/2,2),6)</f>
        <v>6</v>
      </c>
    </row>
    <row r="17" spans="1:48" s="13" customFormat="1">
      <c r="A17" s="13">
        <v>9</v>
      </c>
      <c r="B17" s="19" t="str">
        <f>VLOOKUP($A17,id!$C:$H,6,0)</f>
        <v>Rudnicki Mariusz</v>
      </c>
      <c r="C17" s="19">
        <f>VLOOKUP($A17,id!$C:$H,4,0)</f>
        <v>0</v>
      </c>
      <c r="D17" s="2">
        <f>IF(E16=E17,D16,ROW(B15))</f>
        <v>15</v>
      </c>
      <c r="E17" s="11">
        <f>LARGE(F17:W17,1)+LARGE(F17:W17,2)+IFERROR(LARGE(F17:W17,3),0)+IFERROR(LARGE(F17:W17,4),0)+IFERROR(LARGE(F17:W17,5),0)+IFERROR(LARGE(F17:W17,6),0)</f>
        <v>364.12241114719518</v>
      </c>
      <c r="F17" s="12">
        <f>IFERROR(VLOOKUP($A17,'Liszkor M'!$L$1:$R$39,7,0),"")</f>
        <v>59.638343155501893</v>
      </c>
      <c r="G17" s="12" t="str">
        <f>IFERROR(VLOOKUP($A17,'H57 TR200 M'!$AT$2:$AZ$104,7,0),"")</f>
        <v/>
      </c>
      <c r="H17" s="12" t="str">
        <f>IFERROR(VLOOKUP($A17,'Pazur M'!$N$1:$T$47,7,0),"")</f>
        <v/>
      </c>
      <c r="I17" s="12">
        <f>IFERROR(VLOOKUP($A17,'Liczyrzepa wiosna 200 M'!$M$1:$S$29,7,0),"")</f>
        <v>66.666666666666657</v>
      </c>
      <c r="J17" s="12" t="str">
        <f>IFERROR(VLOOKUP($A17,'XVI RzK M'!$K$3:$Q$23,7,0),"")</f>
        <v/>
      </c>
      <c r="K17" s="12" t="str">
        <f>IFERROR(VLOOKUP($A17,'Dymno M'!$U$2:$AA$21,7,0),"")</f>
        <v/>
      </c>
      <c r="L17" s="12" t="str">
        <f>IFERROR(VLOOKUP($A17,'Tropy M'!$R$3:$X$65,7,0),"")</f>
        <v/>
      </c>
      <c r="M17" s="12">
        <f>IFERROR(VLOOKUP($A17,'Grassor444 M'!$DE$6:$DK$36,7,0),"")</f>
        <v>66.332433474739688</v>
      </c>
      <c r="N17" s="12" t="str">
        <f>IFERROR(VLOOKUP($A17,'BO M'!$Q$2:$W$71,7,0),"")</f>
        <v/>
      </c>
      <c r="O17" s="12">
        <f>IFERROR(VLOOKUP($A17,'Dukty M'!$T$1:$Z$33,7,0),"")</f>
        <v>87.892632781267849</v>
      </c>
      <c r="P17" s="12"/>
      <c r="Q17" s="12"/>
      <c r="R17" s="12"/>
      <c r="S17" s="12"/>
      <c r="T17" s="12"/>
      <c r="U17" s="12"/>
      <c r="V17" s="10">
        <f>IFERROR(LARGE(X17:AU17,1),0)+IFERROR(LARGE(X17:AU17,2),0)</f>
        <v>83.5923350690191</v>
      </c>
      <c r="W17" s="10">
        <f>IFERROR(LARGE(X17:AU17,3),0)+IFERROR(LARGE(X17:AU17,4),0)</f>
        <v>0</v>
      </c>
      <c r="X17" s="12">
        <f>IFERROR(VLOOKUP($A17,'Liczyrzepa - zima M'!$M$2:$S$39,7,0),"")</f>
        <v>40.528634361233472</v>
      </c>
      <c r="Y17" s="12" t="str">
        <f>IFERROR(VLOOKUP($A17,'XV Szago M'!$BM$4:$BS$73,7,0),"")</f>
        <v/>
      </c>
      <c r="Z17" s="12" t="str">
        <f>IFERROR(VLOOKUP($A17,'Wiosenne 360 M'!$J$2:$P$15,7,0),"")</f>
        <v/>
      </c>
      <c r="AA17" s="12" t="str">
        <f>IFERROR(VLOOKUP($A17,'H57 TR100 M'!$AI$2:$AO$182,7,0),"")</f>
        <v/>
      </c>
      <c r="AB17" s="12" t="str">
        <f>IFERROR(VLOOKUP($A17,'RW TR200 M'!$K$2:$Q$6,7,0),"")</f>
        <v/>
      </c>
      <c r="AC17" s="12" t="str">
        <f>IFERROR(VLOOKUP($A17,'Hawran M'!$AT$2:$AZ$35,7,0),"")</f>
        <v/>
      </c>
      <c r="AD17" s="12" t="str">
        <f>IFERROR(VLOOKUP($A17,'Liczyrzepa wiosna 100 M'!$Q$2:$W$16,7,0),"")</f>
        <v/>
      </c>
      <c r="AE17" s="12">
        <f>IFERROR(VLOOKUP($A17,'Orientakcja M'!$M$3:$S$59,7,0),"")</f>
        <v>43.063700707785635</v>
      </c>
      <c r="AF17" s="12" t="str">
        <f>IFERROR(VLOOKUP($A17,'13 M'!$J$6:$P$10,7,0),"")</f>
        <v/>
      </c>
      <c r="AG17" s="12" t="str">
        <f>IFERROR(VLOOKUP($A17,'Grassor222 M'!$BJ$6:$BP$7,7,0),"")</f>
        <v/>
      </c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23">
        <f>MIN(COUNT(F17:U17)+MIN(COUNT(X17:AU17)/2,2),6)</f>
        <v>5</v>
      </c>
    </row>
    <row r="18" spans="1:48" s="13" customFormat="1">
      <c r="A18" s="13">
        <v>53</v>
      </c>
      <c r="B18" s="19" t="str">
        <f>VLOOKUP($A18,id!$C:$H,6,0)</f>
        <v>Wesołowski Stefan</v>
      </c>
      <c r="C18" s="19">
        <f>VLOOKUP($A18,id!$C:$H,4,0)</f>
        <v>0</v>
      </c>
      <c r="D18" s="2">
        <f>IF(E17=E18,D17,ROW(B16))</f>
        <v>16</v>
      </c>
      <c r="E18" s="11">
        <f>LARGE(F18:W18,1)+LARGE(F18:W18,2)+IFERROR(LARGE(F18:W18,3),0)+IFERROR(LARGE(F18:W18,4),0)+IFERROR(LARGE(F18:W18,5),0)+IFERROR(LARGE(F18:W18,6),0)</f>
        <v>363.46475959062349</v>
      </c>
      <c r="F18" s="12" t="str">
        <f>IFERROR(VLOOKUP($A18,'Liszkor M'!$L$1:$R$39,7,0),"")</f>
        <v/>
      </c>
      <c r="G18" s="12" t="str">
        <f>IFERROR(VLOOKUP($A18,'H57 TR200 M'!$AT$2:$AZ$104,7,0),"")</f>
        <v/>
      </c>
      <c r="H18" s="12">
        <f>IFERROR(VLOOKUP($A18,'Pazur M'!$N$1:$T$47,7,0),"")</f>
        <v>71.875</v>
      </c>
      <c r="I18" s="12">
        <f>IFERROR(VLOOKUP($A18,'Liczyrzepa wiosna 200 M'!$M$1:$S$29,7,0),"")</f>
        <v>90.615384615384627</v>
      </c>
      <c r="J18" s="12" t="str">
        <f>IFERROR(VLOOKUP($A18,'XVI RzK M'!$K$3:$Q$23,7,0),"")</f>
        <v/>
      </c>
      <c r="K18" s="12" t="str">
        <f>IFERROR(VLOOKUP($A18,'Dymno M'!$U$2:$AA$21,7,0),"")</f>
        <v/>
      </c>
      <c r="L18" s="12" t="str">
        <f>IFERROR(VLOOKUP($A18,'Tropy M'!$R$3:$X$65,7,0),"")</f>
        <v/>
      </c>
      <c r="M18" s="12">
        <f>IFERROR(VLOOKUP($A18,'Grassor444 M'!$DE$6:$DK$36,7,0),"")</f>
        <v>74.739683763979954</v>
      </c>
      <c r="N18" s="12" t="str">
        <f>IFERROR(VLOOKUP($A18,'BO M'!$Q$2:$W$71,7,0),"")</f>
        <v/>
      </c>
      <c r="O18" s="12">
        <f>IFERROR(VLOOKUP($A18,'Dukty M'!$T$1:$Z$33,7,0),"")</f>
        <v>87.892632781267849</v>
      </c>
      <c r="P18" s="12"/>
      <c r="Q18" s="12"/>
      <c r="R18" s="12"/>
      <c r="S18" s="12"/>
      <c r="T18" s="12"/>
      <c r="U18" s="12"/>
      <c r="V18" s="10">
        <f>IFERROR(LARGE(X18:AU18,1),0)+IFERROR(LARGE(X18:AU18,2),0)</f>
        <v>38.342058429991091</v>
      </c>
      <c r="W18" s="10">
        <f>IFERROR(LARGE(X18:AU18,3),0)+IFERROR(LARGE(X18:AU18,4),0)</f>
        <v>0</v>
      </c>
      <c r="X18" s="12"/>
      <c r="Y18" s="12">
        <f>IFERROR(VLOOKUP($A18,'XV Szago M'!$BM$4:$BS$73,7,0),"")</f>
        <v>38.342058429991091</v>
      </c>
      <c r="Z18" s="12" t="str">
        <f>IFERROR(VLOOKUP($A18,'Wiosenne 360 M'!$J$2:$P$15,7,0),"")</f>
        <v/>
      </c>
      <c r="AA18" s="12" t="str">
        <f>IFERROR(VLOOKUP($A18,'H57 TR100 M'!$AI$2:$AO$182,7,0),"")</f>
        <v/>
      </c>
      <c r="AB18" s="12" t="str">
        <f>IFERROR(VLOOKUP($A18,'RW TR200 M'!$K$2:$Q$6,7,0),"")</f>
        <v/>
      </c>
      <c r="AC18" s="12" t="str">
        <f>IFERROR(VLOOKUP($A18,'Hawran M'!$AT$2:$AZ$35,7,0),"")</f>
        <v/>
      </c>
      <c r="AD18" s="12" t="str">
        <f>IFERROR(VLOOKUP($A18,'Liczyrzepa wiosna 100 M'!$Q$2:$W$16,7,0),"")</f>
        <v/>
      </c>
      <c r="AE18" s="12" t="str">
        <f>IFERROR(VLOOKUP($A18,'Orientakcja M'!$M$3:$S$59,7,0),"")</f>
        <v/>
      </c>
      <c r="AF18" s="12" t="str">
        <f>IFERROR(VLOOKUP($A18,'13 M'!$J$6:$P$10,7,0),"")</f>
        <v/>
      </c>
      <c r="AG18" s="12" t="str">
        <f>IFERROR(VLOOKUP($A18,'Grassor222 M'!$BJ$6:$BP$7,7,0),"")</f>
        <v/>
      </c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23">
        <f>MIN(COUNT(F18:U18)+MIN(COUNT(X18:AU18)/2,2),6)</f>
        <v>4.5</v>
      </c>
    </row>
    <row r="19" spans="1:48" s="13" customFormat="1">
      <c r="A19">
        <v>122</v>
      </c>
      <c r="B19" s="19" t="str">
        <f>VLOOKUP($A19,id!$C:$H,6,0)</f>
        <v>Stefański Tomasz</v>
      </c>
      <c r="C19" s="19">
        <f>VLOOKUP($A19,id!$C:$H,4,0)</f>
        <v>0</v>
      </c>
      <c r="D19" s="2">
        <f>IF(E18=E19,D18,ROW(B17))</f>
        <v>17</v>
      </c>
      <c r="E19" s="11">
        <f>LARGE(F19:W19,1)+LARGE(F19:W19,2)+IFERROR(LARGE(F19:W19,3),0)+IFERROR(LARGE(F19:W19,4),0)+IFERROR(LARGE(F19:W19,5),0)+IFERROR(LARGE(F19:W19,6),0)</f>
        <v>350.25462115109354</v>
      </c>
      <c r="F19" s="12">
        <f>IFERROR(VLOOKUP($A19,'Liszkor M'!$L$1:$R$39,7,0),"")</f>
        <v>53.011860582668334</v>
      </c>
      <c r="G19" s="12">
        <f>IFERROR(VLOOKUP($A19,'H57 TR200 M'!$AT$2:$AZ$104,7,0),"")</f>
        <v>73.864365872042285</v>
      </c>
      <c r="H19" s="12" t="str">
        <f>IFERROR(VLOOKUP($A19,'Pazur M'!$N$1:$T$47,7,0),"")</f>
        <v/>
      </c>
      <c r="I19" s="12" t="str">
        <f>IFERROR(VLOOKUP($A19,'Liczyrzepa wiosna 200 M'!$M$1:$S$29,7,0),"")</f>
        <v/>
      </c>
      <c r="J19" s="12" t="str">
        <f>IFERROR(VLOOKUP($A19,'XVI RzK M'!$K$3:$Q$23,7,0),"")</f>
        <v/>
      </c>
      <c r="K19" s="12">
        <f>IFERROR(VLOOKUP($A19,'Dymno M'!$U$2:$AA$21,7,0),"")</f>
        <v>53.479486649177623</v>
      </c>
      <c r="L19" s="12">
        <f>IFERROR(VLOOKUP($A19,'Tropy M'!$R$3:$X$65,7,0),"")</f>
        <v>67.730755628904873</v>
      </c>
      <c r="M19" s="12" t="str">
        <f>IFERROR(VLOOKUP($A19,'Grassor444 M'!$DE$6:$DK$36,7,0),"")</f>
        <v/>
      </c>
      <c r="N19" s="12" t="str">
        <f>IFERROR(VLOOKUP($A19,'BO M'!$Q$2:$W$71,7,0),"")</f>
        <v/>
      </c>
      <c r="O19" s="12">
        <f>IFERROR(VLOOKUP($A19,'Dukty M'!$T$1:$Z$33,7,0),"")</f>
        <v>73.177211907988081</v>
      </c>
      <c r="P19" s="12"/>
      <c r="Q19" s="12"/>
      <c r="R19" s="12"/>
      <c r="S19" s="12"/>
      <c r="T19" s="12"/>
      <c r="U19" s="12"/>
      <c r="V19" s="10">
        <f>IFERROR(LARGE(X19:AU19,1),0)+IFERROR(LARGE(X19:AU19,2),0)</f>
        <v>28.990940510312342</v>
      </c>
      <c r="W19" s="10">
        <f>IFERROR(LARGE(X19:AU19,3),0)+IFERROR(LARGE(X19:AU19,4),0)</f>
        <v>0</v>
      </c>
      <c r="X19" s="12"/>
      <c r="Y19" s="12"/>
      <c r="Z19" s="12" t="str">
        <f>IFERROR(VLOOKUP($A19,'Wiosenne 360 M'!$J$2:$P$15,7,0),"")</f>
        <v/>
      </c>
      <c r="AA19" s="12" t="str">
        <f>IFERROR(VLOOKUP($A19,'H57 TR100 M'!$AI$2:$AO$182,7,0),"")</f>
        <v/>
      </c>
      <c r="AB19" s="12" t="str">
        <f>IFERROR(VLOOKUP($A19,'RW TR200 M'!$K$2:$Q$6,7,0),"")</f>
        <v/>
      </c>
      <c r="AC19" s="12" t="str">
        <f>IFERROR(VLOOKUP($A19,'Hawran M'!$AT$2:$AZ$35,7,0),"")</f>
        <v/>
      </c>
      <c r="AD19" s="12" t="str">
        <f>IFERROR(VLOOKUP($A19,'Liczyrzepa wiosna 100 M'!$Q$2:$W$16,7,0),"")</f>
        <v/>
      </c>
      <c r="AE19" s="12">
        <f>IFERROR(VLOOKUP($A19,'Orientakcja M'!$M$3:$S$59,7,0),"")</f>
        <v>28.990940510312342</v>
      </c>
      <c r="AF19" s="12" t="str">
        <f>IFERROR(VLOOKUP($A19,'13 M'!$J$6:$P$10,7,0),"")</f>
        <v/>
      </c>
      <c r="AG19" s="12" t="str">
        <f>IFERROR(VLOOKUP($A19,'Grassor222 M'!$BJ$6:$BP$7,7,0),"")</f>
        <v/>
      </c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23">
        <f>MIN(COUNT(F19:U19)+MIN(COUNT(X19:AU19)/2,2),6)</f>
        <v>5.5</v>
      </c>
    </row>
    <row r="20" spans="1:48" s="13" customFormat="1">
      <c r="A20">
        <v>15</v>
      </c>
      <c r="B20" s="19" t="str">
        <f>VLOOKUP($A20,id!$C:$H,6,0)</f>
        <v>Wiktorowski Krzysztof</v>
      </c>
      <c r="C20" s="19">
        <f>VLOOKUP($A20,id!$C:$H,4,0)</f>
        <v>0</v>
      </c>
      <c r="D20" s="2">
        <f>IF(E19=E20,D19,ROW(B18))</f>
        <v>18</v>
      </c>
      <c r="E20" s="11">
        <f>LARGE(F20:W20,1)+LARGE(F20:W20,2)+IFERROR(LARGE(F20:W20,3),0)+IFERROR(LARGE(F20:W20,4),0)+IFERROR(LARGE(F20:W20,5),0)+IFERROR(LARGE(F20:W20,6),0)</f>
        <v>341.33506472774997</v>
      </c>
      <c r="F20" s="12">
        <f>IFERROR(VLOOKUP($A20,'Liszkor M'!$L$1:$R$39,7,0),"")</f>
        <v>49.34526603098891</v>
      </c>
      <c r="G20" s="12" t="str">
        <f>IFERROR(VLOOKUP($A20,'H57 TR200 M'!$AT$2:$AZ$104,7,0),"")</f>
        <v/>
      </c>
      <c r="H20" s="12" t="str">
        <f>IFERROR(VLOOKUP($A20,'Pazur M'!$N$1:$T$47,7,0),"")</f>
        <v/>
      </c>
      <c r="I20" s="12">
        <f>IFERROR(VLOOKUP($A20,'Liczyrzepa wiosna 200 M'!$M$1:$S$29,7,0),"")</f>
        <v>79.076923076923094</v>
      </c>
      <c r="J20" s="12" t="str">
        <f>IFERROR(VLOOKUP($A20,'XVI RzK M'!$K$3:$Q$23,7,0),"")</f>
        <v/>
      </c>
      <c r="K20" s="12">
        <f>IFERROR(VLOOKUP($A20,'Dymno M'!$U$2:$AA$21,7,0),"")</f>
        <v>43.040991002829692</v>
      </c>
      <c r="L20" s="12" t="str">
        <f>IFERROR(VLOOKUP($A20,'Tropy M'!$R$3:$X$65,7,0),"")</f>
        <v/>
      </c>
      <c r="M20" s="12">
        <f>IFERROR(VLOOKUP($A20,'Grassor444 M'!$DE$6:$DK$36,7,0),"")</f>
        <v>56.305437716930207</v>
      </c>
      <c r="N20" s="12" t="str">
        <f>IFERROR(VLOOKUP($A20,'BO M'!$Q$2:$W$71,7,0),"")</f>
        <v/>
      </c>
      <c r="O20" s="12" t="str">
        <f>IFERROR(VLOOKUP($A20,'Dukty M'!$T$1:$Z$33,7,0),"")</f>
        <v/>
      </c>
      <c r="P20" s="12"/>
      <c r="Q20" s="12"/>
      <c r="R20" s="12"/>
      <c r="S20" s="12"/>
      <c r="T20" s="12"/>
      <c r="U20" s="12"/>
      <c r="V20" s="10">
        <f>IFERROR(LARGE(X20:AU20,1),0)+IFERROR(LARGE(X20:AU20,2),0)</f>
        <v>79.097502246128485</v>
      </c>
      <c r="W20" s="10">
        <f>IFERROR(LARGE(X20:AU20,3),0)+IFERROR(LARGE(X20:AU20,4),0)</f>
        <v>34.468944653949571</v>
      </c>
      <c r="X20" s="12">
        <f>IFERROR(VLOOKUP($A20,'Liczyrzepa - zima M'!$M$2:$S$39,7,0),"")</f>
        <v>36.34361233480174</v>
      </c>
      <c r="Y20" s="12" t="str">
        <f>IFERROR(VLOOKUP($A20,'XV Szago M'!$BM$4:$BS$73,7,0),"")</f>
        <v/>
      </c>
      <c r="Z20" s="12" t="str">
        <f>IFERROR(VLOOKUP($A20,'Wiosenne 360 M'!$J$2:$P$15,7,0),"")</f>
        <v/>
      </c>
      <c r="AA20" s="12" t="str">
        <f>IFERROR(VLOOKUP($A20,'H57 TR100 M'!$AI$2:$AO$182,7,0),"")</f>
        <v/>
      </c>
      <c r="AB20" s="12" t="str">
        <f>IFERROR(VLOOKUP($A20,'RW TR200 M'!$K$2:$Q$6,7,0),"")</f>
        <v/>
      </c>
      <c r="AC20" s="12">
        <f>IFERROR(VLOOKUP($A20,'Hawran M'!$AT$2:$AZ$35,7,0),"")</f>
        <v>34.468944653949571</v>
      </c>
      <c r="AD20" s="12" t="str">
        <f>IFERROR(VLOOKUP($A20,'Liczyrzepa wiosna 100 M'!$Q$2:$W$16,7,0),"")</f>
        <v/>
      </c>
      <c r="AE20" s="12">
        <f>IFERROR(VLOOKUP($A20,'Orientakcja M'!$M$3:$S$59,7,0),"")</f>
        <v>42.753889911326745</v>
      </c>
      <c r="AF20" s="12" t="str">
        <f>IFERROR(VLOOKUP($A20,'13 M'!$J$6:$P$10,7,0),"")</f>
        <v/>
      </c>
      <c r="AG20" s="12" t="str">
        <f>IFERROR(VLOOKUP($A20,'Grassor222 M'!$BJ$6:$BP$7,7,0),"")</f>
        <v/>
      </c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23">
        <f>MIN(COUNT(F20:U20)+MIN(COUNT(X20:AU20)/2,2),6)</f>
        <v>5.5</v>
      </c>
    </row>
    <row r="21" spans="1:48" s="13" customFormat="1">
      <c r="A21" s="13">
        <v>25</v>
      </c>
      <c r="B21" s="19" t="str">
        <f>VLOOKUP($A21,id!$C:$H,6,0)</f>
        <v>Niewęgłowski Piotr</v>
      </c>
      <c r="C21" s="19">
        <f>VLOOKUP($A21,id!$C:$H,4,0)</f>
        <v>0</v>
      </c>
      <c r="D21" s="2">
        <f>IF(E20=E21,D20,ROW(B19))</f>
        <v>19</v>
      </c>
      <c r="E21" s="11">
        <f>LARGE(F21:W21,1)+LARGE(F21:W21,2)+IFERROR(LARGE(F21:W21,3),0)+IFERROR(LARGE(F21:W21,4),0)+IFERROR(LARGE(F21:W21,5),0)+IFERROR(LARGE(F21:W21,6),0)</f>
        <v>338.25083557856306</v>
      </c>
      <c r="F21" s="12" t="str">
        <f>IFERROR(VLOOKUP($A21,'Liszkor M'!$L$1:$R$39,7,0),"")</f>
        <v/>
      </c>
      <c r="G21" s="12">
        <f>IFERROR(VLOOKUP($A21,'H57 TR200 M'!$AT$2:$AZ$104,7,0),"")</f>
        <v>27.401158961039261</v>
      </c>
      <c r="H21" s="12" t="str">
        <f>IFERROR(VLOOKUP($A21,'Pazur M'!$N$1:$T$47,7,0),"")</f>
        <v/>
      </c>
      <c r="I21" s="12">
        <f>IFERROR(VLOOKUP($A21,'Liczyrzepa wiosna 200 M'!$M$1:$S$29,7,0),"")</f>
        <v>60.428116116805924</v>
      </c>
      <c r="J21" s="12" t="str">
        <f>IFERROR(VLOOKUP($A21,'XVI RzK M'!$K$3:$Q$23,7,0),"")</f>
        <v/>
      </c>
      <c r="K21" s="12" t="str">
        <f>IFERROR(VLOOKUP($A21,'Dymno M'!$U$2:$AA$21,7,0),"")</f>
        <v/>
      </c>
      <c r="L21" s="12">
        <f>IFERROR(VLOOKUP($A21,'Tropy M'!$R$3:$X$65,7,0),"")</f>
        <v>71.110671056214272</v>
      </c>
      <c r="M21" s="12" t="str">
        <f>IFERROR(VLOOKUP($A21,'Grassor444 M'!$DE$6:$DK$36,7,0),"")</f>
        <v/>
      </c>
      <c r="N21" s="12">
        <f>IFERROR(VLOOKUP($A21,'BO M'!$Q$2:$W$71,7,0),"")</f>
        <v>68.23241534502715</v>
      </c>
      <c r="O21" s="12" t="str">
        <f>IFERROR(VLOOKUP($A21,'Dukty M'!$T$1:$Z$33,7,0),"")</f>
        <v/>
      </c>
      <c r="P21" s="12"/>
      <c r="Q21" s="12"/>
      <c r="R21" s="12"/>
      <c r="S21" s="12"/>
      <c r="T21" s="12"/>
      <c r="U21" s="12"/>
      <c r="V21" s="10">
        <f>IFERROR(LARGE(X21:AU21,1),0)+IFERROR(LARGE(X21:AU21,2),0)</f>
        <v>80.461734011370737</v>
      </c>
      <c r="W21" s="10">
        <f>IFERROR(LARGE(X21:AU21,3),0)+IFERROR(LARGE(X21:AU21,4),0)</f>
        <v>30.616740088105715</v>
      </c>
      <c r="X21" s="12">
        <f>IFERROR(VLOOKUP($A21,'Liczyrzepa - zima M'!$M$2:$S$39,7,0),"")</f>
        <v>30.616740088105715</v>
      </c>
      <c r="Y21" s="12">
        <f>IFERROR(VLOOKUP($A21,'XV Szago M'!$BM$4:$BS$73,7,0),"")</f>
        <v>35.849303843772965</v>
      </c>
      <c r="Z21" s="12" t="str">
        <f>IFERROR(VLOOKUP($A21,'Wiosenne 360 M'!$J$2:$P$15,7,0),"")</f>
        <v/>
      </c>
      <c r="AA21" s="12" t="str">
        <f>IFERROR(VLOOKUP($A21,'H57 TR100 M'!$AI$2:$AO$182,7,0),"")</f>
        <v/>
      </c>
      <c r="AB21" s="12" t="str">
        <f>IFERROR(VLOOKUP($A21,'RW TR200 M'!$K$2:$Q$6,7,0),"")</f>
        <v/>
      </c>
      <c r="AC21" s="12" t="str">
        <f>IFERROR(VLOOKUP($A21,'Hawran M'!$AT$2:$AZ$35,7,0),"")</f>
        <v/>
      </c>
      <c r="AD21" s="12" t="str">
        <f>IFERROR(VLOOKUP($A21,'Liczyrzepa wiosna 100 M'!$Q$2:$W$16,7,0),"")</f>
        <v/>
      </c>
      <c r="AE21" s="12">
        <f>IFERROR(VLOOKUP($A21,'Orientakcja M'!$M$3:$S$59,7,0),"")</f>
        <v>44.612430167597765</v>
      </c>
      <c r="AF21" s="12" t="str">
        <f>IFERROR(VLOOKUP($A21,'13 M'!$J$6:$P$10,7,0),"")</f>
        <v/>
      </c>
      <c r="AG21" s="12" t="str">
        <f>IFERROR(VLOOKUP($A21,'Grassor222 M'!$BJ$6:$BP$7,7,0),"")</f>
        <v/>
      </c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23">
        <f>MIN(COUNT(F21:U21)+MIN(COUNT(X21:AU21)/2,2),6)</f>
        <v>5.5</v>
      </c>
    </row>
    <row r="22" spans="1:48" s="13" customFormat="1">
      <c r="A22" s="13">
        <v>56</v>
      </c>
      <c r="B22" s="19" t="str">
        <f>VLOOKUP($A22,id!$C:$H,6,0)</f>
        <v>Buchajewicz Andrzej</v>
      </c>
      <c r="C22" s="19">
        <f>VLOOKUP($A22,id!$C:$H,4,0)</f>
        <v>0</v>
      </c>
      <c r="D22" s="2">
        <f>IF(E21=E22,D21,ROW(B20))</f>
        <v>20</v>
      </c>
      <c r="E22" s="11">
        <f>LARGE(F22:W22,1)+LARGE(F22:W22,2)+IFERROR(LARGE(F22:W22,3),0)+IFERROR(LARGE(F22:W22,4),0)+IFERROR(LARGE(F22:W22,5),0)+IFERROR(LARGE(F22:W22,6),0)</f>
        <v>334.94309700808327</v>
      </c>
      <c r="F22" s="12" t="str">
        <f>IFERROR(VLOOKUP($A22,'Liszkor M'!$L$1:$R$39,7,0),"")</f>
        <v/>
      </c>
      <c r="G22" s="12">
        <f>IFERROR(VLOOKUP($A22,'H57 TR200 M'!$AT$2:$AZ$104,7,0),"")</f>
        <v>78.896735504682482</v>
      </c>
      <c r="H22" s="12" t="str">
        <f>IFERROR(VLOOKUP($A22,'Pazur M'!$N$1:$T$47,7,0),"")</f>
        <v/>
      </c>
      <c r="I22" s="12" t="str">
        <f>IFERROR(VLOOKUP($A22,'Liczyrzepa wiosna 200 M'!$M$1:$S$29,7,0),"")</f>
        <v/>
      </c>
      <c r="J22" s="12">
        <f>IFERROR(VLOOKUP($A22,'XVI RzK M'!$K$3:$Q$23,7,0),"")</f>
        <v>83.462532299741611</v>
      </c>
      <c r="K22" s="12" t="str">
        <f>IFERROR(VLOOKUP($A22,'Dymno M'!$U$2:$AA$21,7,0),"")</f>
        <v/>
      </c>
      <c r="L22" s="12">
        <f>IFERROR(VLOOKUP($A22,'Tropy M'!$R$3:$X$65,7,0),"")</f>
        <v>74.236394645718136</v>
      </c>
      <c r="M22" s="12">
        <f>IFERROR(VLOOKUP($A22,'Grassor444 M'!$DE$6:$DK$36,7,0),"")</f>
        <v>64.01851137678365</v>
      </c>
      <c r="N22" s="12" t="str">
        <f>IFERROR(VLOOKUP($A22,'BO M'!$Q$2:$W$71,7,0),"")</f>
        <v/>
      </c>
      <c r="O22" s="12" t="str">
        <f>IFERROR(VLOOKUP($A22,'Dukty M'!$T$1:$Z$33,7,0),"")</f>
        <v/>
      </c>
      <c r="P22" s="12"/>
      <c r="Q22" s="12"/>
      <c r="R22" s="12"/>
      <c r="S22" s="12"/>
      <c r="T22" s="12"/>
      <c r="U22" s="12"/>
      <c r="V22" s="10">
        <f>IFERROR(LARGE(X22:AU22,1),0)+IFERROR(LARGE(X22:AU22,2),0)</f>
        <v>34.328923181157407</v>
      </c>
      <c r="W22" s="10">
        <f>IFERROR(LARGE(X22:AU22,3),0)+IFERROR(LARGE(X22:AU22,4),0)</f>
        <v>0</v>
      </c>
      <c r="X22" s="12"/>
      <c r="Y22" s="12">
        <f>IFERROR(VLOOKUP($A22,'XV Szago M'!$BM$4:$BS$73,7,0),"")</f>
        <v>34.328923181157407</v>
      </c>
      <c r="Z22" s="12" t="str">
        <f>IFERROR(VLOOKUP($A22,'Wiosenne 360 M'!$J$2:$P$15,7,0),"")</f>
        <v/>
      </c>
      <c r="AA22" s="12" t="str">
        <f>IFERROR(VLOOKUP($A22,'H57 TR100 M'!$AI$2:$AO$182,7,0),"")</f>
        <v/>
      </c>
      <c r="AB22" s="12" t="str">
        <f>IFERROR(VLOOKUP($A22,'RW TR200 M'!$K$2:$Q$6,7,0),"")</f>
        <v/>
      </c>
      <c r="AC22" s="12" t="str">
        <f>IFERROR(VLOOKUP($A22,'Hawran M'!$AT$2:$AZ$35,7,0),"")</f>
        <v/>
      </c>
      <c r="AD22" s="12" t="str">
        <f>IFERROR(VLOOKUP($A22,'Liczyrzepa wiosna 100 M'!$Q$2:$W$16,7,0),"")</f>
        <v/>
      </c>
      <c r="AE22" s="12" t="str">
        <f>IFERROR(VLOOKUP($A22,'Orientakcja M'!$M$3:$S$59,7,0),"")</f>
        <v/>
      </c>
      <c r="AF22" s="12" t="str">
        <f>IFERROR(VLOOKUP($A22,'13 M'!$J$6:$P$10,7,0),"")</f>
        <v/>
      </c>
      <c r="AG22" s="12" t="str">
        <f>IFERROR(VLOOKUP($A22,'Grassor222 M'!$BJ$6:$BP$7,7,0),"")</f>
        <v/>
      </c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23">
        <f>MIN(COUNT(F22:U22)+MIN(COUNT(X22:AU22)/2,2),6)</f>
        <v>4.5</v>
      </c>
    </row>
    <row r="23" spans="1:48" s="13" customFormat="1">
      <c r="A23">
        <v>48</v>
      </c>
      <c r="B23" s="19" t="str">
        <f>VLOOKUP($A23,id!$C:$H,6,0)</f>
        <v>Potocki Mirosław</v>
      </c>
      <c r="C23" s="19">
        <f>VLOOKUP($A23,id!$C:$H,4,0)</f>
        <v>0</v>
      </c>
      <c r="D23" s="2">
        <f>IF(E22=E23,D22,ROW(B21))</f>
        <v>21</v>
      </c>
      <c r="E23" s="11">
        <f>LARGE(F23:W23,1)+LARGE(F23:W23,2)+IFERROR(LARGE(F23:W23,3),0)+IFERROR(LARGE(F23:W23,4),0)+IFERROR(LARGE(F23:W23,5),0)+IFERROR(LARGE(F23:W23,6),0)</f>
        <v>316.96627112034878</v>
      </c>
      <c r="F23" s="12" t="str">
        <f>IFERROR(VLOOKUP($A23,'Liszkor M'!$L$1:$R$39,7,0),"")</f>
        <v/>
      </c>
      <c r="G23" s="12">
        <f>IFERROR(VLOOKUP($A23,'H57 TR200 M'!$AT$2:$AZ$104,7,0),"")</f>
        <v>90.178385795667182</v>
      </c>
      <c r="H23" s="12" t="str">
        <f>IFERROR(VLOOKUP($A23,'Pazur M'!$N$1:$T$47,7,0),"")</f>
        <v/>
      </c>
      <c r="I23" s="12" t="str">
        <f>IFERROR(VLOOKUP($A23,'Liczyrzepa wiosna 200 M'!$M$1:$S$29,7,0),"")</f>
        <v/>
      </c>
      <c r="J23" s="12">
        <f>IFERROR(VLOOKUP($A23,'XVI RzK M'!$K$3:$Q$23,7,0),"")</f>
        <v>100</v>
      </c>
      <c r="K23" s="12" t="str">
        <f>IFERROR(VLOOKUP($A23,'Dymno M'!$U$2:$AA$21,7,0),"")</f>
        <v/>
      </c>
      <c r="L23" s="12">
        <f>IFERROR(VLOOKUP($A23,'Tropy M'!$R$3:$X$65,7,0),"")</f>
        <v>82.513786764705898</v>
      </c>
      <c r="M23" s="12" t="str">
        <f>IFERROR(VLOOKUP($A23,'Grassor444 M'!$DE$6:$DK$36,7,0),"")</f>
        <v/>
      </c>
      <c r="N23" s="12" t="str">
        <f>IFERROR(VLOOKUP($A23,'BO M'!$Q$2:$W$71,7,0),"")</f>
        <v/>
      </c>
      <c r="O23" s="12" t="str">
        <f>IFERROR(VLOOKUP($A23,'Dukty M'!$T$1:$Z$33,7,0),"")</f>
        <v/>
      </c>
      <c r="P23" s="12"/>
      <c r="Q23" s="12"/>
      <c r="R23" s="12"/>
      <c r="S23" s="12"/>
      <c r="T23" s="12"/>
      <c r="U23" s="12"/>
      <c r="V23" s="10">
        <f>IFERROR(LARGE(X23:AU23,1),0)+IFERROR(LARGE(X23:AU23,2),0)</f>
        <v>44.274098559975684</v>
      </c>
      <c r="W23" s="10">
        <f>IFERROR(LARGE(X23:AU23,3),0)+IFERROR(LARGE(X23:AU23,4),0)</f>
        <v>0</v>
      </c>
      <c r="X23" s="12"/>
      <c r="Y23" s="12">
        <f>IFERROR(VLOOKUP($A23,'XV Szago M'!$BM$4:$BS$73,7,0),"")</f>
        <v>44.274098559975684</v>
      </c>
      <c r="Z23" s="12" t="str">
        <f>IFERROR(VLOOKUP($A23,'Wiosenne 360 M'!$J$2:$P$15,7,0),"")</f>
        <v/>
      </c>
      <c r="AA23" s="12" t="str">
        <f>IFERROR(VLOOKUP($A23,'H57 TR100 M'!$AI$2:$AO$182,7,0),"")</f>
        <v/>
      </c>
      <c r="AB23" s="12" t="str">
        <f>IFERROR(VLOOKUP($A23,'RW TR200 M'!$K$2:$Q$6,7,0),"")</f>
        <v/>
      </c>
      <c r="AC23" s="12" t="str">
        <f>IFERROR(VLOOKUP($A23,'Hawran M'!$AT$2:$AZ$35,7,0),"")</f>
        <v/>
      </c>
      <c r="AD23" s="12" t="str">
        <f>IFERROR(VLOOKUP($A23,'Liczyrzepa wiosna 100 M'!$Q$2:$W$16,7,0),"")</f>
        <v/>
      </c>
      <c r="AE23" s="12" t="str">
        <f>IFERROR(VLOOKUP($A23,'Orientakcja M'!$M$3:$S$59,7,0),"")</f>
        <v/>
      </c>
      <c r="AF23" s="12" t="str">
        <f>IFERROR(VLOOKUP($A23,'13 M'!$J$6:$P$10,7,0),"")</f>
        <v/>
      </c>
      <c r="AG23" s="12" t="str">
        <f>IFERROR(VLOOKUP($A23,'Grassor222 M'!$BJ$6:$BP$7,7,0),"")</f>
        <v/>
      </c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23">
        <f>MIN(COUNT(F23:U23)+MIN(COUNT(X23:AU23)/2,2),6)</f>
        <v>3.5</v>
      </c>
    </row>
    <row r="24" spans="1:48" s="13" customFormat="1">
      <c r="A24" s="13">
        <v>13</v>
      </c>
      <c r="B24" s="19" t="str">
        <f>VLOOKUP($A24,id!$C:$H,6,0)</f>
        <v>Senderek Łukasz</v>
      </c>
      <c r="C24" s="19">
        <f>VLOOKUP($A24,id!$C:$H,4,0)</f>
        <v>0</v>
      </c>
      <c r="D24" s="2">
        <f>IF(E23=E24,D23,ROW(B22))</f>
        <v>22</v>
      </c>
      <c r="E24" s="11">
        <f>LARGE(F24:W24,1)+LARGE(F24:W24,2)+IFERROR(LARGE(F24:W24,3),0)+IFERROR(LARGE(F24:W24,4),0)+IFERROR(LARGE(F24:W24,5),0)+IFERROR(LARGE(F24:W24,6),0)</f>
        <v>316.88375873010301</v>
      </c>
      <c r="F24" s="12" t="str">
        <f>IFERROR(VLOOKUP($A24,'Liszkor M'!$L$1:$R$39,7,0),"")</f>
        <v/>
      </c>
      <c r="G24" s="12" t="str">
        <f>IFERROR(VLOOKUP($A24,'H57 TR200 M'!$AT$2:$AZ$104,7,0),"")</f>
        <v/>
      </c>
      <c r="H24" s="12" t="str">
        <f>IFERROR(VLOOKUP($A24,'Pazur M'!$N$1:$T$47,7,0),"")</f>
        <v/>
      </c>
      <c r="I24" s="12">
        <f>IFERROR(VLOOKUP($A24,'Liczyrzepa wiosna 200 M'!$M$1:$S$29,7,0),"")</f>
        <v>72.820512820512832</v>
      </c>
      <c r="J24" s="12" t="str">
        <f>IFERROR(VLOOKUP($A24,'XVI RzK M'!$K$3:$Q$23,7,0),"")</f>
        <v/>
      </c>
      <c r="K24" s="12" t="str">
        <f>IFERROR(VLOOKUP($A24,'Dymno M'!$U$2:$AA$21,7,0),"")</f>
        <v/>
      </c>
      <c r="L24" s="12">
        <f>IFERROR(VLOOKUP($A24,'Tropy M'!$R$3:$X$65,7,0),"")</f>
        <v>81.320236646191319</v>
      </c>
      <c r="M24" s="12" t="str">
        <f>IFERROR(VLOOKUP($A24,'Grassor444 M'!$DE$6:$DK$36,7,0),"")</f>
        <v/>
      </c>
      <c r="N24" s="12">
        <f>IFERROR(VLOOKUP($A24,'BO M'!$Q$2:$W$71,7,0),"")</f>
        <v>78.232308151687079</v>
      </c>
      <c r="O24" s="12" t="str">
        <f>IFERROR(VLOOKUP($A24,'Dukty M'!$T$1:$Z$33,7,0),"")</f>
        <v/>
      </c>
      <c r="P24" s="12"/>
      <c r="Q24" s="12"/>
      <c r="R24" s="12"/>
      <c r="S24" s="12"/>
      <c r="T24" s="12"/>
      <c r="U24" s="12"/>
      <c r="V24" s="10">
        <f>IFERROR(LARGE(X24:AU24,1),0)+IFERROR(LARGE(X24:AU24,2),0)</f>
        <v>84.510701111711768</v>
      </c>
      <c r="W24" s="10">
        <f>IFERROR(LARGE(X24:AU24,3),0)+IFERROR(LARGE(X24:AU24,4),0)</f>
        <v>0</v>
      </c>
      <c r="X24" s="12">
        <f>IFERROR(VLOOKUP($A24,'Liczyrzepa - zima M'!$M$2:$S$39,7,0),"")</f>
        <v>38.325991189427292</v>
      </c>
      <c r="Y24" s="12" t="str">
        <f>IFERROR(VLOOKUP($A24,'XV Szago M'!$BM$4:$BS$73,7,0),"")</f>
        <v/>
      </c>
      <c r="Z24" s="12" t="str">
        <f>IFERROR(VLOOKUP($A24,'Wiosenne 360 M'!$J$2:$P$15,7,0),"")</f>
        <v/>
      </c>
      <c r="AA24" s="12" t="str">
        <f>IFERROR(VLOOKUP($A24,'H57 TR100 M'!$AI$2:$AO$182,7,0),"")</f>
        <v/>
      </c>
      <c r="AB24" s="12" t="str">
        <f>IFERROR(VLOOKUP($A24,'RW TR200 M'!$K$2:$Q$6,7,0),"")</f>
        <v/>
      </c>
      <c r="AC24" s="12" t="str">
        <f>IFERROR(VLOOKUP($A24,'Hawran M'!$AT$2:$AZ$35,7,0),"")</f>
        <v/>
      </c>
      <c r="AD24" s="12" t="str">
        <f>IFERROR(VLOOKUP($A24,'Liczyrzepa wiosna 100 M'!$Q$2:$W$16,7,0),"")</f>
        <v/>
      </c>
      <c r="AE24" s="12">
        <f>IFERROR(VLOOKUP($A24,'Orientakcja M'!$M$3:$S$59,7,0),"")</f>
        <v>46.184709922284469</v>
      </c>
      <c r="AF24" s="12" t="str">
        <f>IFERROR(VLOOKUP($A24,'13 M'!$J$6:$P$10,7,0),"")</f>
        <v/>
      </c>
      <c r="AG24" s="12" t="str">
        <f>IFERROR(VLOOKUP($A24,'Grassor222 M'!$BJ$6:$BP$7,7,0),"")</f>
        <v/>
      </c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23">
        <f>MIN(COUNT(F24:U24)+MIN(COUNT(X24:AU24)/2,2),6)</f>
        <v>4</v>
      </c>
    </row>
    <row r="25" spans="1:48" s="13" customFormat="1">
      <c r="A25" s="13">
        <v>123</v>
      </c>
      <c r="B25" s="19" t="str">
        <f>VLOOKUP($A25,id!$C:$H,6,0)</f>
        <v>Rygalski Grzegorz</v>
      </c>
      <c r="C25" s="19">
        <f>VLOOKUP($A25,id!$C:$H,4,0)</f>
        <v>0</v>
      </c>
      <c r="D25" s="2">
        <f>IF(E24=E25,D24,ROW(B23))</f>
        <v>23</v>
      </c>
      <c r="E25" s="11">
        <f>LARGE(F25:W25,1)+LARGE(F25:W25,2)+IFERROR(LARGE(F25:W25,3),0)+IFERROR(LARGE(F25:W25,4),0)+IFERROR(LARGE(F25:W25,5),0)+IFERROR(LARGE(F25:W25,6),0)</f>
        <v>314.82484663212546</v>
      </c>
      <c r="F25" s="12">
        <f>IFERROR(VLOOKUP($A25,'Liszkor M'!$L$1:$R$39,7,0),"")</f>
        <v>52.869927890345259</v>
      </c>
      <c r="G25" s="12">
        <f>IFERROR(VLOOKUP($A25,'H57 TR200 M'!$AT$2:$AZ$104,7,0),"")</f>
        <v>10.590108949111842</v>
      </c>
      <c r="H25" s="12" t="str">
        <f>IFERROR(VLOOKUP($A25,'Pazur M'!$N$1:$T$47,7,0),"")</f>
        <v/>
      </c>
      <c r="I25" s="12" t="str">
        <f>IFERROR(VLOOKUP($A25,'Liczyrzepa wiosna 200 M'!$M$1:$S$29,7,0),"")</f>
        <v/>
      </c>
      <c r="J25" s="12" t="str">
        <f>IFERROR(VLOOKUP($A25,'XVI RzK M'!$K$3:$Q$23,7,0),"")</f>
        <v/>
      </c>
      <c r="K25" s="12">
        <f>IFERROR(VLOOKUP($A25,'Dymno M'!$U$2:$AA$21,7,0),"")</f>
        <v>53.446906650131083</v>
      </c>
      <c r="L25" s="12">
        <f>IFERROR(VLOOKUP($A25,'Tropy M'!$R$3:$X$65,7,0),"")</f>
        <v>67.600065887003794</v>
      </c>
      <c r="M25" s="12" t="str">
        <f>IFERROR(VLOOKUP($A25,'Grassor444 M'!$DE$6:$DK$36,7,0),"")</f>
        <v/>
      </c>
      <c r="N25" s="12">
        <f>IFERROR(VLOOKUP($A25,'BO M'!$Q$2:$W$71,7,0),"")</f>
        <v>57.140625347545402</v>
      </c>
      <c r="O25" s="12">
        <f>IFERROR(VLOOKUP($A25,'Dukty M'!$T$1:$Z$33,7,0),"")</f>
        <v>73.177211907988081</v>
      </c>
      <c r="P25" s="12"/>
      <c r="Q25" s="12"/>
      <c r="R25" s="12"/>
      <c r="S25" s="12"/>
      <c r="T25" s="12"/>
      <c r="U25" s="12"/>
      <c r="V25" s="10">
        <f>IFERROR(LARGE(X25:AU25,1),0)+IFERROR(LARGE(X25:AU25,2),0)</f>
        <v>0</v>
      </c>
      <c r="W25" s="10">
        <f>IFERROR(LARGE(X25:AU25,3),0)+IFERROR(LARGE(X25:AU25,4),0)</f>
        <v>0</v>
      </c>
      <c r="X25" s="12"/>
      <c r="Y25" s="12"/>
      <c r="Z25" s="12" t="str">
        <f>IFERROR(VLOOKUP($A25,'Wiosenne 360 M'!$J$2:$P$15,7,0),"")</f>
        <v/>
      </c>
      <c r="AA25" s="12" t="str">
        <f>IFERROR(VLOOKUP($A25,'H57 TR100 M'!$AI$2:$AO$182,7,0),"")</f>
        <v/>
      </c>
      <c r="AB25" s="12" t="str">
        <f>IFERROR(VLOOKUP($A25,'RW TR200 M'!$K$2:$Q$6,7,0),"")</f>
        <v/>
      </c>
      <c r="AC25" s="12" t="str">
        <f>IFERROR(VLOOKUP($A25,'Hawran M'!$AT$2:$AZ$35,7,0),"")</f>
        <v/>
      </c>
      <c r="AD25" s="12" t="str">
        <f>IFERROR(VLOOKUP($A25,'Liczyrzepa wiosna 100 M'!$Q$2:$W$16,7,0),"")</f>
        <v/>
      </c>
      <c r="AE25" s="12" t="str">
        <f>IFERROR(VLOOKUP($A25,'Orientakcja M'!$M$3:$S$59,7,0),"")</f>
        <v/>
      </c>
      <c r="AF25" s="12" t="str">
        <f>IFERROR(VLOOKUP($A25,'13 M'!$J$6:$P$10,7,0),"")</f>
        <v/>
      </c>
      <c r="AG25" s="12" t="str">
        <f>IFERROR(VLOOKUP($A25,'Grassor222 M'!$BJ$6:$BP$7,7,0),"")</f>
        <v/>
      </c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23">
        <f>MIN(COUNT(F25:U25)+MIN(COUNT(X25:AU25)/2,2),6)</f>
        <v>6</v>
      </c>
    </row>
    <row r="26" spans="1:48" s="13" customFormat="1">
      <c r="A26">
        <v>127</v>
      </c>
      <c r="B26" s="19" t="str">
        <f>VLOOKUP($A26,id!$C:$H,6,0)</f>
        <v>Dobosz Patryk</v>
      </c>
      <c r="C26" s="19">
        <f>VLOOKUP($A26,id!$C:$H,4,0)</f>
        <v>0</v>
      </c>
      <c r="D26" s="2">
        <f>IF(E25=E26,D25,ROW(B24))</f>
        <v>24</v>
      </c>
      <c r="E26" s="11">
        <f>LARGE(F26:W26,1)+LARGE(F26:W26,2)+IFERROR(LARGE(F26:W26,3),0)+IFERROR(LARGE(F26:W26,4),0)+IFERROR(LARGE(F26:W26,5),0)+IFERROR(LARGE(F26:W26,6),0)</f>
        <v>314.49176351801287</v>
      </c>
      <c r="F26" s="12">
        <f>IFERROR(VLOOKUP($A26,'Liszkor M'!$L$1:$R$39,7,0),"")</f>
        <v>37.890114988080768</v>
      </c>
      <c r="G26" s="12" t="str">
        <f>IFERROR(VLOOKUP($A26,'H57 TR200 M'!$AT$2:$AZ$104,7,0),"")</f>
        <v/>
      </c>
      <c r="H26" s="12" t="str">
        <f>IFERROR(VLOOKUP($A26,'Pazur M'!$N$1:$T$47,7,0),"")</f>
        <v/>
      </c>
      <c r="I26" s="12">
        <f>IFERROR(VLOOKUP($A26,'Liczyrzepa wiosna 200 M'!$M$1:$S$29,7,0),"")</f>
        <v>66.666666666666657</v>
      </c>
      <c r="J26" s="12" t="str">
        <f>IFERROR(VLOOKUP($A26,'XVI RzK M'!$K$3:$Q$23,7,0),"")</f>
        <v/>
      </c>
      <c r="K26" s="12" t="str">
        <f>IFERROR(VLOOKUP($A26,'Dymno M'!$U$2:$AA$21,7,0),"")</f>
        <v/>
      </c>
      <c r="L26" s="12" t="str">
        <f>IFERROR(VLOOKUP($A26,'Tropy M'!$R$3:$X$65,7,0),"")</f>
        <v/>
      </c>
      <c r="M26" s="12">
        <f>IFERROR(VLOOKUP($A26,'Grassor444 M'!$DE$6:$DK$36,7,0),"")</f>
        <v>66.332433474739688</v>
      </c>
      <c r="N26" s="12">
        <f>IFERROR(VLOOKUP($A26,'BO M'!$Q$2:$W$71,7,0),"")</f>
        <v>71.882686849574299</v>
      </c>
      <c r="O26" s="12" t="str">
        <f>IFERROR(VLOOKUP($A26,'Dukty M'!$T$1:$Z$33,7,0),"")</f>
        <v/>
      </c>
      <c r="P26" s="12"/>
      <c r="Q26" s="12"/>
      <c r="R26" s="12"/>
      <c r="S26" s="12"/>
      <c r="T26" s="12"/>
      <c r="U26" s="12"/>
      <c r="V26" s="10">
        <f>IFERROR(LARGE(X26:AU26,1),0)+IFERROR(LARGE(X26:AU26,2),0)</f>
        <v>71.719861538951477</v>
      </c>
      <c r="W26" s="10">
        <f>IFERROR(LARGE(X26:AU26,3),0)+IFERROR(LARGE(X26:AU26,4),0)</f>
        <v>0</v>
      </c>
      <c r="X26" s="12"/>
      <c r="Y26" s="12"/>
      <c r="Z26" s="12" t="str">
        <f>IFERROR(VLOOKUP($A26,'Wiosenne 360 M'!$J$2:$P$15,7,0),"")</f>
        <v/>
      </c>
      <c r="AA26" s="12" t="str">
        <f>IFERROR(VLOOKUP($A26,'H57 TR100 M'!$AI$2:$AO$182,7,0),"")</f>
        <v/>
      </c>
      <c r="AB26" s="12">
        <f>IFERROR(VLOOKUP($A26,'RW TR200 M'!$K$2:$Q$6,7,0),"")</f>
        <v>33.78378378378379</v>
      </c>
      <c r="AC26" s="12" t="str">
        <f>IFERROR(VLOOKUP($A26,'Hawran M'!$AT$2:$AZ$35,7,0),"")</f>
        <v/>
      </c>
      <c r="AD26" s="12" t="str">
        <f>IFERROR(VLOOKUP($A26,'Liczyrzepa wiosna 100 M'!$Q$2:$W$16,7,0),"")</f>
        <v/>
      </c>
      <c r="AE26" s="12">
        <f>IFERROR(VLOOKUP($A26,'Orientakcja M'!$M$3:$S$59,7,0),"")</f>
        <v>37.936077755167688</v>
      </c>
      <c r="AF26" s="12" t="str">
        <f>IFERROR(VLOOKUP($A26,'13 M'!$J$6:$P$10,7,0),"")</f>
        <v/>
      </c>
      <c r="AG26" s="12" t="str">
        <f>IFERROR(VLOOKUP($A26,'Grassor222 M'!$BJ$6:$BP$7,7,0),"")</f>
        <v/>
      </c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23">
        <f>MIN(COUNT(F26:U26)+MIN(COUNT(X26:AU26)/2,2),6)</f>
        <v>5</v>
      </c>
    </row>
    <row r="27" spans="1:48" s="13" customFormat="1">
      <c r="A27">
        <v>49</v>
      </c>
      <c r="B27" s="19" t="str">
        <f>VLOOKUP($A27,id!$C:$H,6,0)</f>
        <v>Waliński Mikołaj</v>
      </c>
      <c r="C27" s="19">
        <f>VLOOKUP($A27,id!$C:$H,4,0)</f>
        <v>0</v>
      </c>
      <c r="D27" s="2">
        <f>IF(E26=E27,D26,ROW(B25))</f>
        <v>25</v>
      </c>
      <c r="E27" s="11">
        <f>LARGE(F27:W27,1)+LARGE(F27:W27,2)+IFERROR(LARGE(F27:W27,3),0)+IFERROR(LARGE(F27:W27,4),0)+IFERROR(LARGE(F27:W27,5),0)+IFERROR(LARGE(F27:W27,6),0)</f>
        <v>313.67310404942623</v>
      </c>
      <c r="F27" s="12" t="str">
        <f>IFERROR(VLOOKUP($A27,'Liszkor M'!$L$1:$R$39,7,0),"")</f>
        <v/>
      </c>
      <c r="G27" s="12">
        <f>IFERROR(VLOOKUP($A27,'H57 TR200 M'!$AT$2:$AZ$104,7,0),"")</f>
        <v>86.885218724744604</v>
      </c>
      <c r="H27" s="12" t="str">
        <f>IFERROR(VLOOKUP($A27,'Pazur M'!$N$1:$T$47,7,0),"")</f>
        <v/>
      </c>
      <c r="I27" s="12" t="str">
        <f>IFERROR(VLOOKUP($A27,'Liczyrzepa wiosna 200 M'!$M$1:$S$29,7,0),"")</f>
        <v/>
      </c>
      <c r="J27" s="12">
        <f>IFERROR(VLOOKUP($A27,'XVI RzK M'!$K$3:$Q$23,7,0),"")</f>
        <v>100</v>
      </c>
      <c r="K27" s="12" t="str">
        <f>IFERROR(VLOOKUP($A27,'Dymno M'!$U$2:$AA$21,7,0),"")</f>
        <v/>
      </c>
      <c r="L27" s="12">
        <f>IFERROR(VLOOKUP($A27,'Tropy M'!$R$3:$X$65,7,0),"")</f>
        <v>82.513786764705898</v>
      </c>
      <c r="M27" s="12" t="str">
        <f>IFERROR(VLOOKUP($A27,'Grassor444 M'!$DE$6:$DK$36,7,0),"")</f>
        <v/>
      </c>
      <c r="N27" s="12" t="str">
        <f>IFERROR(VLOOKUP($A27,'BO M'!$Q$2:$W$71,7,0),"")</f>
        <v/>
      </c>
      <c r="O27" s="12" t="str">
        <f>IFERROR(VLOOKUP($A27,'Dukty M'!$T$1:$Z$33,7,0),"")</f>
        <v/>
      </c>
      <c r="P27" s="12"/>
      <c r="Q27" s="12"/>
      <c r="R27" s="12"/>
      <c r="S27" s="12"/>
      <c r="T27" s="12"/>
      <c r="U27" s="12"/>
      <c r="V27" s="10">
        <f>IFERROR(LARGE(X27:AU27,1),0)+IFERROR(LARGE(X27:AU27,2),0)</f>
        <v>44.274098559975684</v>
      </c>
      <c r="W27" s="10">
        <f>IFERROR(LARGE(X27:AU27,3),0)+IFERROR(LARGE(X27:AU27,4),0)</f>
        <v>0</v>
      </c>
      <c r="X27" s="12"/>
      <c r="Y27" s="12">
        <f>IFERROR(VLOOKUP($A27,'XV Szago M'!$BM$4:$BS$73,7,0),"")</f>
        <v>44.274098559975684</v>
      </c>
      <c r="Z27" s="12" t="str">
        <f>IFERROR(VLOOKUP($A27,'Wiosenne 360 M'!$J$2:$P$15,7,0),"")</f>
        <v/>
      </c>
      <c r="AA27" s="12" t="str">
        <f>IFERROR(VLOOKUP($A27,'H57 TR100 M'!$AI$2:$AO$182,7,0),"")</f>
        <v/>
      </c>
      <c r="AB27" s="12" t="str">
        <f>IFERROR(VLOOKUP($A27,'RW TR200 M'!$K$2:$Q$6,7,0),"")</f>
        <v/>
      </c>
      <c r="AC27" s="12" t="str">
        <f>IFERROR(VLOOKUP($A27,'Hawran M'!$AT$2:$AZ$35,7,0),"")</f>
        <v/>
      </c>
      <c r="AD27" s="12" t="str">
        <f>IFERROR(VLOOKUP($A27,'Liczyrzepa wiosna 100 M'!$Q$2:$W$16,7,0),"")</f>
        <v/>
      </c>
      <c r="AE27" s="12" t="str">
        <f>IFERROR(VLOOKUP($A27,'Orientakcja M'!$M$3:$S$59,7,0),"")</f>
        <v/>
      </c>
      <c r="AF27" s="12" t="str">
        <f>IFERROR(VLOOKUP($A27,'13 M'!$J$6:$P$10,7,0),"")</f>
        <v/>
      </c>
      <c r="AG27" s="12" t="str">
        <f>IFERROR(VLOOKUP($A27,'Grassor222 M'!$BJ$6:$BP$7,7,0),"")</f>
        <v/>
      </c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23">
        <f>MIN(COUNT(F27:U27)+MIN(COUNT(X27:AU27)/2,2),6)</f>
        <v>3.5</v>
      </c>
    </row>
    <row r="28" spans="1:48" s="13" customFormat="1">
      <c r="A28">
        <v>152</v>
      </c>
      <c r="B28" s="19" t="str">
        <f>VLOOKUP($A28,id!$C:$H,6,0)</f>
        <v>Stanek Robert</v>
      </c>
      <c r="C28" s="19" t="str">
        <f>VLOOKUP($A28,id!$C:$H,4,0)</f>
        <v>RUDY KOT</v>
      </c>
      <c r="D28" s="2">
        <f>IF(E27=E28,D27,ROW(B26))</f>
        <v>26</v>
      </c>
      <c r="E28" s="11">
        <f>LARGE(F28:W28,1)+LARGE(F28:W28,2)+IFERROR(LARGE(F28:W28,3),0)+IFERROR(LARGE(F28:W28,4),0)+IFERROR(LARGE(F28:W28,5),0)+IFERROR(LARGE(F28:W28,6),0)</f>
        <v>312.53083287726344</v>
      </c>
      <c r="F28" s="12"/>
      <c r="G28" s="12" t="str">
        <f>IFERROR(VLOOKUP($A28,'H57 TR200 M'!$AT$2:$AZ$104,7,0),"")</f>
        <v/>
      </c>
      <c r="H28" s="12">
        <f>IFERROR(VLOOKUP($A28,'Pazur M'!$N$1:$T$47,7,0),"")</f>
        <v>73.942470389170893</v>
      </c>
      <c r="I28" s="12">
        <f>IFERROR(VLOOKUP($A28,'Liczyrzepa wiosna 200 M'!$M$1:$S$29,7,0),"")</f>
        <v>71.641025641025649</v>
      </c>
      <c r="J28" s="12">
        <f>IFERROR(VLOOKUP($A28,'XVI RzK M'!$K$3:$Q$23,7,0),"")</f>
        <v>94.444444444444443</v>
      </c>
      <c r="K28" s="12" t="str">
        <f>IFERROR(VLOOKUP($A28,'Dymno M'!$U$2:$AA$21,7,0),"")</f>
        <v/>
      </c>
      <c r="L28" s="12" t="str">
        <f>IFERROR(VLOOKUP($A28,'Tropy M'!$R$3:$X$65,7,0),"")</f>
        <v/>
      </c>
      <c r="M28" s="12">
        <f>IFERROR(VLOOKUP($A28,'Grassor444 M'!$DE$6:$DK$36,7,0),"")</f>
        <v>72.50289240262245</v>
      </c>
      <c r="N28" s="12" t="str">
        <f>IFERROR(VLOOKUP($A28,'BO M'!$Q$2:$W$71,7,0),"")</f>
        <v/>
      </c>
      <c r="O28" s="12" t="str">
        <f>IFERROR(VLOOKUP($A28,'Dukty M'!$T$1:$Z$33,7,0),"")</f>
        <v/>
      </c>
      <c r="P28" s="12"/>
      <c r="Q28" s="12"/>
      <c r="R28" s="12"/>
      <c r="S28" s="12"/>
      <c r="T28" s="12"/>
      <c r="U28" s="12"/>
      <c r="V28" s="10">
        <f>IFERROR(LARGE(X28:AU28,1),0)+IFERROR(LARGE(X28:AU28,2),0)</f>
        <v>0</v>
      </c>
      <c r="W28" s="10">
        <f>IFERROR(LARGE(X28:AU28,3),0)+IFERROR(LARGE(X28:AU28,4),0)</f>
        <v>0</v>
      </c>
      <c r="X28" s="12"/>
      <c r="Y28" s="12"/>
      <c r="Z28" s="12"/>
      <c r="AA28" s="12" t="str">
        <f>IFERROR(VLOOKUP($A28,'H57 TR100 M'!$AI$2:$AO$182,7,0),"")</f>
        <v/>
      </c>
      <c r="AB28" s="12"/>
      <c r="AC28" s="12" t="str">
        <f>IFERROR(VLOOKUP($A28,'Hawran M'!$AT$2:$AZ$35,7,0),"")</f>
        <v/>
      </c>
      <c r="AD28" s="12" t="str">
        <f>IFERROR(VLOOKUP($A28,'Liczyrzepa wiosna 100 M'!$Q$2:$W$16,7,0),"")</f>
        <v/>
      </c>
      <c r="AE28" s="12" t="str">
        <f>IFERROR(VLOOKUP($A28,'Orientakcja M'!$M$3:$S$59,7,0),"")</f>
        <v/>
      </c>
      <c r="AF28" s="12" t="str">
        <f>IFERROR(VLOOKUP($A28,'13 M'!$J$6:$P$10,7,0),"")</f>
        <v/>
      </c>
      <c r="AG28" s="12" t="str">
        <f>IFERROR(VLOOKUP($A28,'Grassor222 M'!$BJ$6:$BP$7,7,0),"")</f>
        <v/>
      </c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23">
        <f>MIN(COUNT(F28:U28)+MIN(COUNT(X28:AU28)/2,2),6)</f>
        <v>4</v>
      </c>
    </row>
    <row r="29" spans="1:48" s="13" customFormat="1">
      <c r="A29" s="13">
        <v>64</v>
      </c>
      <c r="B29" s="19" t="str">
        <f>VLOOKUP($A29,id!$C:$H,6,0)</f>
        <v>Owczarski Marcin</v>
      </c>
      <c r="C29" s="19">
        <f>VLOOKUP($A29,id!$C:$H,4,0)</f>
        <v>0</v>
      </c>
      <c r="D29" s="2">
        <f>IF(E28=E29,D28,ROW(B27))</f>
        <v>27</v>
      </c>
      <c r="E29" s="11">
        <f>LARGE(F29:W29,1)+LARGE(F29:W29,2)+IFERROR(LARGE(F29:W29,3),0)+IFERROR(LARGE(F29:W29,4),0)+IFERROR(LARGE(F29:W29,5),0)+IFERROR(LARGE(F29:W29,6),0)</f>
        <v>301.48929568184315</v>
      </c>
      <c r="F29" s="12" t="str">
        <f>IFERROR(VLOOKUP($A29,'Liszkor M'!$L$1:$R$39,7,0),"")</f>
        <v/>
      </c>
      <c r="G29" s="12">
        <f>IFERROR(VLOOKUP($A29,'H57 TR200 M'!$AT$2:$AZ$104,7,0),"")</f>
        <v>89.881260749735802</v>
      </c>
      <c r="H29" s="12" t="str">
        <f>IFERROR(VLOOKUP($A29,'Pazur M'!$N$1:$T$47,7,0),"")</f>
        <v/>
      </c>
      <c r="I29" s="12" t="str">
        <f>IFERROR(VLOOKUP($A29,'Liczyrzepa wiosna 200 M'!$M$1:$S$29,7,0),"")</f>
        <v/>
      </c>
      <c r="J29" s="12">
        <f>IFERROR(VLOOKUP($A29,'XVI RzK M'!$K$3:$Q$23,7,0),"")</f>
        <v>94.444444444444443</v>
      </c>
      <c r="K29" s="12" t="str">
        <f>IFERROR(VLOOKUP($A29,'Dymno M'!$U$2:$AA$21,7,0),"")</f>
        <v/>
      </c>
      <c r="L29" s="12" t="str">
        <f>IFERROR(VLOOKUP($A29,'Tropy M'!$R$3:$X$65,7,0),"")</f>
        <v/>
      </c>
      <c r="M29" s="12" t="str">
        <f>IFERROR(VLOOKUP($A29,'Grassor444 M'!$DE$6:$DK$36,7,0),"")</f>
        <v/>
      </c>
      <c r="N29" s="12" t="str">
        <f>IFERROR(VLOOKUP($A29,'BO M'!$Q$2:$W$71,7,0),"")</f>
        <v/>
      </c>
      <c r="O29" s="12">
        <f>IFERROR(VLOOKUP($A29,'Dukty M'!$T$1:$Z$33,7,0),"")</f>
        <v>85.797909407665458</v>
      </c>
      <c r="P29" s="12"/>
      <c r="Q29" s="12"/>
      <c r="R29" s="12"/>
      <c r="S29" s="12"/>
      <c r="T29" s="12"/>
      <c r="U29" s="12"/>
      <c r="V29" s="10">
        <f>IFERROR(LARGE(X29:AU29,1),0)+IFERROR(LARGE(X29:AU29,2),0)</f>
        <v>31.365681079997415</v>
      </c>
      <c r="W29" s="10">
        <f>IFERROR(LARGE(X29:AU29,3),0)+IFERROR(LARGE(X29:AU29,4),0)</f>
        <v>0</v>
      </c>
      <c r="X29" s="12"/>
      <c r="Y29" s="12">
        <f>IFERROR(VLOOKUP($A29,'XV Szago M'!$BM$4:$BS$73,7,0),"")</f>
        <v>31.365681079997415</v>
      </c>
      <c r="Z29" s="12" t="str">
        <f>IFERROR(VLOOKUP($A29,'Wiosenne 360 M'!$J$2:$P$15,7,0),"")</f>
        <v/>
      </c>
      <c r="AA29" s="12" t="str">
        <f>IFERROR(VLOOKUP($A29,'H57 TR100 M'!$AI$2:$AO$182,7,0),"")</f>
        <v/>
      </c>
      <c r="AB29" s="12" t="str">
        <f>IFERROR(VLOOKUP($A29,'RW TR200 M'!$K$2:$Q$6,7,0),"")</f>
        <v/>
      </c>
      <c r="AC29" s="12" t="str">
        <f>IFERROR(VLOOKUP($A29,'Hawran M'!$AT$2:$AZ$35,7,0),"")</f>
        <v/>
      </c>
      <c r="AD29" s="12" t="str">
        <f>IFERROR(VLOOKUP($A29,'Liczyrzepa wiosna 100 M'!$Q$2:$W$16,7,0),"")</f>
        <v/>
      </c>
      <c r="AE29" s="12" t="str">
        <f>IFERROR(VLOOKUP($A29,'Orientakcja M'!$M$3:$S$59,7,0),"")</f>
        <v/>
      </c>
      <c r="AF29" s="12" t="str">
        <f>IFERROR(VLOOKUP($A29,'13 M'!$J$6:$P$10,7,0),"")</f>
        <v/>
      </c>
      <c r="AG29" s="12" t="str">
        <f>IFERROR(VLOOKUP($A29,'Grassor222 M'!$BJ$6:$BP$7,7,0),"")</f>
        <v/>
      </c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23">
        <f>MIN(COUNT(F29:U29)+MIN(COUNT(X29:AU29)/2,2),6)</f>
        <v>3.5</v>
      </c>
    </row>
    <row r="30" spans="1:48" s="13" customFormat="1">
      <c r="A30" s="13">
        <v>5</v>
      </c>
      <c r="B30" s="19" t="str">
        <f>VLOOKUP($A30,id!$C:$H,6,0)</f>
        <v>Banaszkiewicz Piotr</v>
      </c>
      <c r="C30" s="19" t="str">
        <f>VLOOKUP($A30,id!$C:$H,4,0)</f>
        <v>KTR BikeOrient</v>
      </c>
      <c r="D30" s="2">
        <f>IF(E29=E30,D29,ROW(B28))</f>
        <v>28</v>
      </c>
      <c r="E30" s="11">
        <f>LARGE(F30:W30,1)+LARGE(F30:W30,2)+IFERROR(LARGE(F30:W30,3),0)+IFERROR(LARGE(F30:W30,4),0)+IFERROR(LARGE(F30:W30,5),0)+IFERROR(LARGE(F30:W30,6),0)</f>
        <v>289.71498491435869</v>
      </c>
      <c r="F30" s="12">
        <f>IFERROR(VLOOKUP($A30,'Liszkor M'!$L$1:$R$39,7,0),"")</f>
        <v>56.104219116657326</v>
      </c>
      <c r="G30" s="12" t="str">
        <f>IFERROR(VLOOKUP($A30,'H57 TR200 M'!$AT$2:$AZ$104,7,0),"")</f>
        <v/>
      </c>
      <c r="H30" s="12" t="str">
        <f>IFERROR(VLOOKUP($A30,'Pazur M'!$N$1:$T$47,7,0),"")</f>
        <v/>
      </c>
      <c r="I30" s="12" t="str">
        <f>IFERROR(VLOOKUP($A30,'Liczyrzepa wiosna 200 M'!$M$1:$S$29,7,0),"")</f>
        <v/>
      </c>
      <c r="J30" s="12" t="str">
        <f>IFERROR(VLOOKUP($A30,'XVI RzK M'!$K$3:$Q$23,7,0),"")</f>
        <v/>
      </c>
      <c r="K30" s="12">
        <f>IFERROR(VLOOKUP($A30,'Dymno M'!$U$2:$AA$21,7,0),"")</f>
        <v>67.114735734874245</v>
      </c>
      <c r="L30" s="12">
        <f>IFERROR(VLOOKUP($A30,'Tropy M'!$R$3:$X$65,7,0),"")</f>
        <v>82.518527029356022</v>
      </c>
      <c r="M30" s="12" t="str">
        <f>IFERROR(VLOOKUP($A30,'Grassor444 M'!$DE$6:$DK$36,7,0),"")</f>
        <v/>
      </c>
      <c r="N30" s="12" t="str">
        <f>IFERROR(VLOOKUP($A30,'BO M'!$Q$2:$W$71,7,0),"")</f>
        <v/>
      </c>
      <c r="O30" s="12" t="str">
        <f>IFERROR(VLOOKUP($A30,'Dukty M'!$T$1:$Z$33,7,0),"")</f>
        <v/>
      </c>
      <c r="P30" s="12"/>
      <c r="Q30" s="12"/>
      <c r="R30" s="12"/>
      <c r="S30" s="12"/>
      <c r="T30" s="12"/>
      <c r="U30" s="12"/>
      <c r="V30" s="10">
        <f>IFERROR(LARGE(X30:AU30,1),0)+IFERROR(LARGE(X30:AU30,2),0)</f>
        <v>83.977503033471123</v>
      </c>
      <c r="W30" s="10">
        <f>IFERROR(LARGE(X30:AU30,3),0)+IFERROR(LARGE(X30:AU30,4),0)</f>
        <v>0</v>
      </c>
      <c r="X30" s="12">
        <f>IFERROR(VLOOKUP($A30,'Liczyrzepa - zima M'!$M$2:$S$39,7,0),"")</f>
        <v>43.392070484581495</v>
      </c>
      <c r="Y30" s="12" t="str">
        <f>IFERROR(VLOOKUP($A30,'XV Szago M'!$BM$4:$BS$73,7,0),"")</f>
        <v/>
      </c>
      <c r="Z30" s="12" t="str">
        <f>IFERROR(VLOOKUP($A30,'Wiosenne 360 M'!$J$2:$P$15,7,0),"")</f>
        <v/>
      </c>
      <c r="AA30" s="12" t="str">
        <f>IFERROR(VLOOKUP($A30,'H57 TR100 M'!$AI$2:$AO$182,7,0),"")</f>
        <v/>
      </c>
      <c r="AB30" s="12" t="str">
        <f>IFERROR(VLOOKUP($A30,'RW TR200 M'!$K$2:$Q$6,7,0),"")</f>
        <v/>
      </c>
      <c r="AC30" s="12" t="str">
        <f>IFERROR(VLOOKUP($A30,'Hawran M'!$AT$2:$AZ$35,7,0),"")</f>
        <v/>
      </c>
      <c r="AD30" s="12" t="str">
        <f>IFERROR(VLOOKUP($A30,'Liczyrzepa wiosna 100 M'!$Q$2:$W$16,7,0),"")</f>
        <v/>
      </c>
      <c r="AE30" s="12">
        <f>IFERROR(VLOOKUP($A30,'Orientakcja M'!$M$3:$S$59,7,0),"")</f>
        <v>40.585432548889621</v>
      </c>
      <c r="AF30" s="12" t="str">
        <f>IFERROR(VLOOKUP($A30,'13 M'!$J$6:$P$10,7,0),"")</f>
        <v/>
      </c>
      <c r="AG30" s="12" t="str">
        <f>IFERROR(VLOOKUP($A30,'Grassor222 M'!$BJ$6:$BP$7,7,0),"")</f>
        <v/>
      </c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23">
        <f>MIN(COUNT(F30:U30)+MIN(COUNT(X30:AU30)/2,2),6)</f>
        <v>4</v>
      </c>
    </row>
    <row r="31" spans="1:48" s="13" customFormat="1">
      <c r="A31" s="13">
        <v>27</v>
      </c>
      <c r="B31" s="19" t="str">
        <f>VLOOKUP($A31,id!$C:$H,6,0)</f>
        <v>Smejda Andrzej</v>
      </c>
      <c r="C31" s="19">
        <f>VLOOKUP($A31,id!$C:$H,4,0)</f>
        <v>0</v>
      </c>
      <c r="D31" s="2">
        <f>IF(E30=E31,D30,ROW(B29))</f>
        <v>29</v>
      </c>
      <c r="E31" s="11">
        <f>LARGE(F31:W31,1)+LARGE(F31:W31,2)+IFERROR(LARGE(F31:W31,3),0)+IFERROR(LARGE(F31:W31,4),0)+IFERROR(LARGE(F31:W31,5),0)+IFERROR(LARGE(F31:W31,6),0)</f>
        <v>289.13405776365283</v>
      </c>
      <c r="F31" s="12">
        <f>IFERROR(VLOOKUP($A31,'Liszkor M'!$L$1:$R$39,7,0),"")</f>
        <v>41.85535957985666</v>
      </c>
      <c r="G31" s="12">
        <f>IFERROR(VLOOKUP($A31,'H57 TR200 M'!$AT$2:$AZ$104,7,0),"")</f>
        <v>3.4801898081793929</v>
      </c>
      <c r="H31" s="12">
        <f>IFERROR(VLOOKUP($A31,'Pazur M'!$N$1:$T$47,7,0),"")</f>
        <v>31.735657225853299</v>
      </c>
      <c r="I31" s="12">
        <f>IFERROR(VLOOKUP($A31,'Liczyrzepa wiosna 200 M'!$M$1:$S$29,7,0),"")</f>
        <v>64</v>
      </c>
      <c r="J31" s="12" t="str">
        <f>IFERROR(VLOOKUP($A31,'XVI RzK M'!$K$3:$Q$23,7,0),"")</f>
        <v/>
      </c>
      <c r="K31" s="12">
        <f>IFERROR(VLOOKUP($A31,'Dymno M'!$U$2:$AA$21,7,0),"")</f>
        <v>35.987928331795068</v>
      </c>
      <c r="L31" s="12">
        <f>IFERROR(VLOOKUP($A31,'Tropy M'!$R$3:$X$65,7,0),"")</f>
        <v>32.42581331213799</v>
      </c>
      <c r="M31" s="12">
        <f>IFERROR(VLOOKUP($A31,'Grassor444 M'!$DE$6:$DK$36,7,0),"")</f>
        <v>35.158998758020438</v>
      </c>
      <c r="N31" s="12">
        <f>IFERROR(VLOOKUP($A31,'BO M'!$Q$2:$W$71,7,0),"")</f>
        <v>48.829963855785216</v>
      </c>
      <c r="O31" s="12" t="str">
        <f>IFERROR(VLOOKUP($A31,'Dukty M'!$T$1:$Z$33,7,0),"")</f>
        <v/>
      </c>
      <c r="P31" s="12"/>
      <c r="Q31" s="12"/>
      <c r="R31" s="12"/>
      <c r="S31" s="12"/>
      <c r="T31" s="12"/>
      <c r="U31" s="12"/>
      <c r="V31" s="10">
        <f>IFERROR(LARGE(X31:AU31,1),0)+IFERROR(LARGE(X31:AU31,2),0)</f>
        <v>63.301807238195408</v>
      </c>
      <c r="W31" s="10">
        <f>IFERROR(LARGE(X31:AU31,3),0)+IFERROR(LARGE(X31:AU31,4),0)</f>
        <v>0</v>
      </c>
      <c r="X31" s="12">
        <f>IFERROR(VLOOKUP($A31,'Liczyrzepa - zima M'!$M$2:$S$39,7,0),"")</f>
        <v>29.515418502202632</v>
      </c>
      <c r="Y31" s="12" t="str">
        <f>IFERROR(VLOOKUP($A31,'XV Szago M'!$BM$4:$BS$73,7,0),"")</f>
        <v/>
      </c>
      <c r="Z31" s="12" t="str">
        <f>IFERROR(VLOOKUP($A31,'Wiosenne 360 M'!$J$2:$P$15,7,0),"")</f>
        <v/>
      </c>
      <c r="AA31" s="12" t="str">
        <f>IFERROR(VLOOKUP($A31,'H57 TR100 M'!$AI$2:$AO$182,7,0),"")</f>
        <v/>
      </c>
      <c r="AB31" s="12" t="str">
        <f>IFERROR(VLOOKUP($A31,'RW TR200 M'!$K$2:$Q$6,7,0),"")</f>
        <v/>
      </c>
      <c r="AC31" s="12" t="str">
        <f>IFERROR(VLOOKUP($A31,'Hawran M'!$AT$2:$AZ$35,7,0),"")</f>
        <v/>
      </c>
      <c r="AD31" s="12" t="str">
        <f>IFERROR(VLOOKUP($A31,'Liczyrzepa wiosna 100 M'!$Q$2:$W$16,7,0),"")</f>
        <v/>
      </c>
      <c r="AE31" s="12">
        <f>IFERROR(VLOOKUP($A31,'Orientakcja M'!$M$3:$S$59,7,0),"")</f>
        <v>33.78638873599278</v>
      </c>
      <c r="AF31" s="12" t="str">
        <f>IFERROR(VLOOKUP($A31,'13 M'!$J$6:$P$10,7,0),"")</f>
        <v/>
      </c>
      <c r="AG31" s="12" t="str">
        <f>IFERROR(VLOOKUP($A31,'Grassor222 M'!$BJ$6:$BP$7,7,0),"")</f>
        <v/>
      </c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23">
        <f>MIN(COUNT(F31:U31)+MIN(COUNT(X31:AU31)/2,2),6)</f>
        <v>6</v>
      </c>
    </row>
    <row r="32" spans="1:48" s="13" customFormat="1">
      <c r="A32" s="13">
        <v>57</v>
      </c>
      <c r="B32" s="19" t="str">
        <f>VLOOKUP($A32,id!$C:$H,6,0)</f>
        <v>Szumański Jakub</v>
      </c>
      <c r="C32" s="19">
        <f>VLOOKUP($A32,id!$C:$H,4,0)</f>
        <v>0</v>
      </c>
      <c r="D32" s="2">
        <f>IF(E31=E32,D31,ROW(B30))</f>
        <v>30</v>
      </c>
      <c r="E32" s="11">
        <f>LARGE(F32:W32,1)+LARGE(F32:W32,2)+IFERROR(LARGE(F32:W32,3),0)+IFERROR(LARGE(F32:W32,4),0)+IFERROR(LARGE(F32:W32,5),0)+IFERROR(LARGE(F32:W32,6),0)</f>
        <v>280.99419665198008</v>
      </c>
      <c r="F32" s="12" t="str">
        <f>IFERROR(VLOOKUP($A32,'Liszkor M'!$L$1:$R$39,7,0),"")</f>
        <v/>
      </c>
      <c r="G32" s="12">
        <f>IFERROR(VLOOKUP($A32,'H57 TR200 M'!$AT$2:$AZ$104,7,0),"")</f>
        <v>83.200193804937882</v>
      </c>
      <c r="H32" s="12">
        <f>IFERROR(VLOOKUP($A32,'Pazur M'!$N$1:$T$47,7,0),"")</f>
        <v>73.942470389170893</v>
      </c>
      <c r="I32" s="12" t="str">
        <f>IFERROR(VLOOKUP($A32,'Liczyrzepa wiosna 200 M'!$M$1:$S$29,7,0),"")</f>
        <v/>
      </c>
      <c r="J32" s="12">
        <f>IFERROR(VLOOKUP($A32,'XVI RzK M'!$K$3:$Q$23,7,0),"")</f>
        <v>90.476190476190482</v>
      </c>
      <c r="K32" s="12" t="str">
        <f>IFERROR(VLOOKUP($A32,'Dymno M'!$U$2:$AA$21,7,0),"")</f>
        <v/>
      </c>
      <c r="L32" s="12" t="str">
        <f>IFERROR(VLOOKUP($A32,'Tropy M'!$R$3:$X$65,7,0),"")</f>
        <v/>
      </c>
      <c r="M32" s="12" t="str">
        <f>IFERROR(VLOOKUP($A32,'Grassor444 M'!$DE$6:$DK$36,7,0),"")</f>
        <v/>
      </c>
      <c r="N32" s="12" t="str">
        <f>IFERROR(VLOOKUP($A32,'BO M'!$Q$2:$W$71,7,0),"")</f>
        <v/>
      </c>
      <c r="O32" s="12" t="str">
        <f>IFERROR(VLOOKUP($A32,'Dukty M'!$T$1:$Z$33,7,0),"")</f>
        <v/>
      </c>
      <c r="P32" s="12"/>
      <c r="Q32" s="12"/>
      <c r="R32" s="12"/>
      <c r="S32" s="12"/>
      <c r="T32" s="12"/>
      <c r="U32" s="12"/>
      <c r="V32" s="10">
        <f>IFERROR(LARGE(X32:AU32,1),0)+IFERROR(LARGE(X32:AU32,2),0)</f>
        <v>33.375341981680812</v>
      </c>
      <c r="W32" s="10">
        <f>IFERROR(LARGE(X32:AU32,3),0)+IFERROR(LARGE(X32:AU32,4),0)</f>
        <v>0</v>
      </c>
      <c r="X32" s="12"/>
      <c r="Y32" s="12">
        <f>IFERROR(VLOOKUP($A32,'XV Szago M'!$BM$4:$BS$73,7,0),"")</f>
        <v>33.375341981680812</v>
      </c>
      <c r="Z32" s="12" t="str">
        <f>IFERROR(VLOOKUP($A32,'Wiosenne 360 M'!$J$2:$P$15,7,0),"")</f>
        <v/>
      </c>
      <c r="AA32" s="12" t="str">
        <f>IFERROR(VLOOKUP($A32,'H57 TR100 M'!$AI$2:$AO$182,7,0),"")</f>
        <v/>
      </c>
      <c r="AB32" s="12" t="str">
        <f>IFERROR(VLOOKUP($A32,'RW TR200 M'!$K$2:$Q$6,7,0),"")</f>
        <v/>
      </c>
      <c r="AC32" s="12" t="str">
        <f>IFERROR(VLOOKUP($A32,'Hawran M'!$AT$2:$AZ$35,7,0),"")</f>
        <v/>
      </c>
      <c r="AD32" s="12" t="str">
        <f>IFERROR(VLOOKUP($A32,'Liczyrzepa wiosna 100 M'!$Q$2:$W$16,7,0),"")</f>
        <v/>
      </c>
      <c r="AE32" s="12" t="str">
        <f>IFERROR(VLOOKUP($A32,'Orientakcja M'!$M$3:$S$59,7,0),"")</f>
        <v/>
      </c>
      <c r="AF32" s="12" t="str">
        <f>IFERROR(VLOOKUP($A32,'13 M'!$J$6:$P$10,7,0),"")</f>
        <v/>
      </c>
      <c r="AG32" s="12" t="str">
        <f>IFERROR(VLOOKUP($A32,'Grassor222 M'!$BJ$6:$BP$7,7,0),"")</f>
        <v/>
      </c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23">
        <f>MIN(COUNT(F32:U32)+MIN(COUNT(X32:AU32)/2,2),6)</f>
        <v>3.5</v>
      </c>
    </row>
    <row r="33" spans="1:48" s="13" customFormat="1">
      <c r="A33">
        <v>24</v>
      </c>
      <c r="B33" s="19" t="str">
        <f>VLOOKUP($A33,id!$C:$H,6,0)</f>
        <v>Sadowski Marek</v>
      </c>
      <c r="C33" s="19" t="str">
        <f>VLOOKUP($A33,id!$C:$H,4,0)</f>
        <v>JMDekoratornia.pl</v>
      </c>
      <c r="D33" s="2">
        <f>IF(E32=E33,D32,ROW(B31))</f>
        <v>31</v>
      </c>
      <c r="E33" s="11">
        <f>LARGE(F33:W33,1)+LARGE(F33:W33,2)+IFERROR(LARGE(F33:W33,3),0)+IFERROR(LARGE(F33:W33,4),0)+IFERROR(LARGE(F33:W33,5),0)+IFERROR(LARGE(F33:W33,6),0)</f>
        <v>275.93620245570634</v>
      </c>
      <c r="F33" s="12" t="str">
        <f>IFERROR(VLOOKUP($A33,'Liszkor M'!$L$1:$R$39,7,0),"")</f>
        <v/>
      </c>
      <c r="G33" s="12">
        <f>IFERROR(VLOOKUP($A33,'H57 TR200 M'!$AT$2:$AZ$104,7,0),"")</f>
        <v>56.518273277793824</v>
      </c>
      <c r="H33" s="12">
        <f>IFERROR(VLOOKUP($A33,'Pazur M'!$N$1:$T$47,7,0),"")</f>
        <v>44.41056910569106</v>
      </c>
      <c r="I33" s="12" t="str">
        <f>IFERROR(VLOOKUP($A33,'Liczyrzepa wiosna 200 M'!$M$1:$S$29,7,0),"")</f>
        <v/>
      </c>
      <c r="J33" s="12" t="str">
        <f>IFERROR(VLOOKUP($A33,'XVI RzK M'!$K$3:$Q$23,7,0),"")</f>
        <v/>
      </c>
      <c r="K33" s="12">
        <f>IFERROR(VLOOKUP($A33,'Dymno M'!$U$2:$AA$21,7,0),"")</f>
        <v>36.582278481012658</v>
      </c>
      <c r="L33" s="12" t="str">
        <f>IFERROR(VLOOKUP($A33,'Tropy M'!$R$3:$X$65,7,0),"")</f>
        <v/>
      </c>
      <c r="M33" s="12" t="str">
        <f>IFERROR(VLOOKUP($A33,'Grassor444 M'!$DE$6:$DK$36,7,0),"")</f>
        <v/>
      </c>
      <c r="N33" s="12" t="str">
        <f>IFERROR(VLOOKUP($A33,'BO M'!$Q$2:$W$71,7,0),"")</f>
        <v/>
      </c>
      <c r="O33" s="12">
        <f>IFERROR(VLOOKUP($A33,'Dukty M'!$T$1:$Z$33,7,0),"")</f>
        <v>46.322674272814474</v>
      </c>
      <c r="P33" s="12"/>
      <c r="Q33" s="12"/>
      <c r="R33" s="12"/>
      <c r="S33" s="12"/>
      <c r="T33" s="12"/>
      <c r="U33" s="12"/>
      <c r="V33" s="10">
        <f>IFERROR(LARGE(X33:AU33,1),0)+IFERROR(LARGE(X33:AU33,2),0)</f>
        <v>63.596650555595318</v>
      </c>
      <c r="W33" s="10">
        <f>IFERROR(LARGE(X33:AU33,3),0)+IFERROR(LARGE(X33:AU33,4),0)</f>
        <v>28.505756762799017</v>
      </c>
      <c r="X33" s="12">
        <f>IFERROR(VLOOKUP($A33,'Liczyrzepa - zima M'!$M$2:$S$39,7,0),"")</f>
        <v>32.599118942731266</v>
      </c>
      <c r="Y33" s="12">
        <f>IFERROR(VLOOKUP($A33,'XV Szago M'!$BM$4:$BS$73,7,0),"")</f>
        <v>30.997531612864055</v>
      </c>
      <c r="Z33" s="12">
        <f>IFERROR(VLOOKUP($A33,'Wiosenne 360 M'!$J$2:$P$15,7,0),"")</f>
        <v>28.505756762799017</v>
      </c>
      <c r="AA33" s="12" t="str">
        <f>IFERROR(VLOOKUP($A33,'H57 TR100 M'!$AI$2:$AO$182,7,0),"")</f>
        <v/>
      </c>
      <c r="AB33" s="12" t="str">
        <f>IFERROR(VLOOKUP($A33,'RW TR200 M'!$K$2:$Q$6,7,0),"")</f>
        <v/>
      </c>
      <c r="AC33" s="12" t="str">
        <f>IFERROR(VLOOKUP($A33,'Hawran M'!$AT$2:$AZ$35,7,0),"")</f>
        <v/>
      </c>
      <c r="AD33" s="12" t="str">
        <f>IFERROR(VLOOKUP($A33,'Liczyrzepa wiosna 100 M'!$Q$2:$W$16,7,0),"")</f>
        <v/>
      </c>
      <c r="AE33" s="12" t="str">
        <f>IFERROR(VLOOKUP($A33,'Orientakcja M'!$M$3:$S$59,7,0),"")</f>
        <v/>
      </c>
      <c r="AF33" s="12" t="str">
        <f>IFERROR(VLOOKUP($A33,'13 M'!$J$6:$P$10,7,0),"")</f>
        <v/>
      </c>
      <c r="AG33" s="12" t="str">
        <f>IFERROR(VLOOKUP($A33,'Grassor222 M'!$BJ$6:$BP$7,7,0),"")</f>
        <v/>
      </c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23">
        <f>MIN(COUNT(F33:U33)+MIN(COUNT(X33:AU33)/2,2),6)</f>
        <v>5.5</v>
      </c>
    </row>
    <row r="34" spans="1:48" s="13" customFormat="1">
      <c r="A34" s="13">
        <v>22</v>
      </c>
      <c r="B34" s="19" t="str">
        <f>VLOOKUP($A34,id!$C:$H,6,0)</f>
        <v>Zadworny Tomasz</v>
      </c>
      <c r="C34" s="19">
        <f>VLOOKUP($A34,id!$C:$H,4,0)</f>
        <v>0</v>
      </c>
      <c r="D34" s="2">
        <f>IF(E33=E34,D33,ROW(B32))</f>
        <v>32</v>
      </c>
      <c r="E34" s="11">
        <f>LARGE(F34:W34,1)+LARGE(F34:W34,2)+IFERROR(LARGE(F34:W34,3),0)+IFERROR(LARGE(F34:W34,4),0)+IFERROR(LARGE(F34:W34,5),0)+IFERROR(LARGE(F34:W34,6),0)</f>
        <v>270.63313061178144</v>
      </c>
      <c r="F34" s="12">
        <f>IFERROR(VLOOKUP($A34,'Liszkor M'!$L$1:$R$39,7,0),"")</f>
        <v>49.257149484505</v>
      </c>
      <c r="G34" s="12" t="str">
        <f>IFERROR(VLOOKUP($A34,'H57 TR200 M'!$AT$2:$AZ$104,7,0),"")</f>
        <v/>
      </c>
      <c r="H34" s="12" t="str">
        <f>IFERROR(VLOOKUP($A34,'Pazur M'!$N$1:$T$47,7,0),"")</f>
        <v/>
      </c>
      <c r="I34" s="12" t="str">
        <f>IFERROR(VLOOKUP($A34,'Liczyrzepa wiosna 200 M'!$M$1:$S$29,7,0),"")</f>
        <v/>
      </c>
      <c r="J34" s="12" t="str">
        <f>IFERROR(VLOOKUP($A34,'XVI RzK M'!$K$3:$Q$23,7,0),"")</f>
        <v/>
      </c>
      <c r="K34" s="12" t="str">
        <f>IFERROR(VLOOKUP($A34,'Dymno M'!$U$2:$AA$21,7,0),"")</f>
        <v/>
      </c>
      <c r="L34" s="12">
        <f>IFERROR(VLOOKUP($A34,'Tropy M'!$R$3:$X$65,7,0),"")</f>
        <v>69.745083758193744</v>
      </c>
      <c r="M34" s="12">
        <f>IFERROR(VLOOKUP($A34,'Grassor444 M'!$DE$6:$DK$36,7,0),"")</f>
        <v>74.469726185885079</v>
      </c>
      <c r="N34" s="12" t="str">
        <f>IFERROR(VLOOKUP($A34,'BO M'!$Q$2:$W$71,7,0),"")</f>
        <v/>
      </c>
      <c r="O34" s="12" t="str">
        <f>IFERROR(VLOOKUP($A34,'Dukty M'!$T$1:$Z$33,7,0),"")</f>
        <v/>
      </c>
      <c r="P34" s="12"/>
      <c r="Q34" s="12"/>
      <c r="R34" s="12"/>
      <c r="S34" s="12"/>
      <c r="T34" s="12"/>
      <c r="U34" s="12"/>
      <c r="V34" s="10">
        <f>IFERROR(LARGE(X34:AU34,1),0)+IFERROR(LARGE(X34:AU34,2),0)</f>
        <v>77.161171183197595</v>
      </c>
      <c r="W34" s="10">
        <f>IFERROR(LARGE(X34:AU34,3),0)+IFERROR(LARGE(X34:AU34,4),0)</f>
        <v>0</v>
      </c>
      <c r="X34" s="12">
        <f>IFERROR(VLOOKUP($A34,'Liczyrzepa - zima M'!$M$2:$S$39,7,0),"")</f>
        <v>34.140969162995582</v>
      </c>
      <c r="Y34" s="12" t="str">
        <f>IFERROR(VLOOKUP($A34,'XV Szago M'!$BM$4:$BS$73,7,0),"")</f>
        <v/>
      </c>
      <c r="Z34" s="12" t="str">
        <f>IFERROR(VLOOKUP($A34,'Wiosenne 360 M'!$J$2:$P$15,7,0),"")</f>
        <v/>
      </c>
      <c r="AA34" s="12" t="str">
        <f>IFERROR(VLOOKUP($A34,'H57 TR100 M'!$AI$2:$AO$182,7,0),"")</f>
        <v/>
      </c>
      <c r="AB34" s="12" t="str">
        <f>IFERROR(VLOOKUP($A34,'RW TR200 M'!$K$2:$Q$6,7,0),"")</f>
        <v/>
      </c>
      <c r="AC34" s="12" t="str">
        <f>IFERROR(VLOOKUP($A34,'Hawran M'!$AT$2:$AZ$35,7,0),"")</f>
        <v/>
      </c>
      <c r="AD34" s="12" t="str">
        <f>IFERROR(VLOOKUP($A34,'Liczyrzepa wiosna 100 M'!$Q$2:$W$16,7,0),"")</f>
        <v/>
      </c>
      <c r="AE34" s="12">
        <f>IFERROR(VLOOKUP($A34,'Orientakcja M'!$M$3:$S$59,7,0),"")</f>
        <v>43.020202020202014</v>
      </c>
      <c r="AF34" s="12" t="str">
        <f>IFERROR(VLOOKUP($A34,'13 M'!$J$6:$P$10,7,0),"")</f>
        <v/>
      </c>
      <c r="AG34" s="12" t="str">
        <f>IFERROR(VLOOKUP($A34,'Grassor222 M'!$BJ$6:$BP$7,7,0),"")</f>
        <v/>
      </c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23">
        <f>MIN(COUNT(F34:U34)+MIN(COUNT(X34:AU34)/2,2),6)</f>
        <v>4</v>
      </c>
    </row>
    <row r="35" spans="1:48" s="13" customFormat="1">
      <c r="A35">
        <v>210</v>
      </c>
      <c r="B35" s="19" t="str">
        <f>VLOOKUP($A35,id!$C:$H,6,0)</f>
        <v>Pachulski Marek</v>
      </c>
      <c r="C35" s="19">
        <f>VLOOKUP($A35,id!$C:$H,4,0)</f>
        <v>0</v>
      </c>
      <c r="D35" s="2">
        <f>IF(E34=E35,D34,ROW(B33))</f>
        <v>33</v>
      </c>
      <c r="E35" s="11">
        <f>LARGE(F35:W35,1)+LARGE(F35:W35,2)+IFERROR(LARGE(F35:W35,3),0)+IFERROR(LARGE(F35:W35,4),0)+IFERROR(LARGE(F35:W35,5),0)+IFERROR(LARGE(F35:W35,6),0)</f>
        <v>264.71160016230021</v>
      </c>
      <c r="F35" s="12"/>
      <c r="G35" s="12">
        <f>IFERROR(VLOOKUP($A35,'H57 TR200 M'!$AT$2:$AZ$104,7,0),"")</f>
        <v>98.519056920910373</v>
      </c>
      <c r="H35" s="12"/>
      <c r="I35" s="12"/>
      <c r="J35" s="12">
        <f>IFERROR(VLOOKUP($A35,'XVI RzK M'!$K$3:$Q$23,7,0),"")</f>
        <v>83.678756476683944</v>
      </c>
      <c r="K35" s="12" t="str">
        <f>IFERROR(VLOOKUP($A35,'Dymno M'!$U$2:$AA$21,7,0),"")</f>
        <v/>
      </c>
      <c r="L35" s="12">
        <f>IFERROR(VLOOKUP($A35,'Tropy M'!$R$3:$X$65,7,0),"")</f>
        <v>82.513786764705898</v>
      </c>
      <c r="M35" s="12" t="str">
        <f>IFERROR(VLOOKUP($A35,'Grassor444 M'!$DE$6:$DK$36,7,0),"")</f>
        <v/>
      </c>
      <c r="N35" s="12" t="str">
        <f>IFERROR(VLOOKUP($A35,'BO M'!$Q$2:$W$71,7,0),"")</f>
        <v/>
      </c>
      <c r="O35" s="12" t="str">
        <f>IFERROR(VLOOKUP($A35,'Dukty M'!$T$1:$Z$33,7,0),"")</f>
        <v/>
      </c>
      <c r="P35" s="12"/>
      <c r="Q35" s="12"/>
      <c r="R35" s="12"/>
      <c r="S35" s="12"/>
      <c r="T35" s="12"/>
      <c r="U35" s="12"/>
      <c r="V35" s="10">
        <f>IFERROR(LARGE(X35:AU35,1),0)+IFERROR(LARGE(X35:AU35,2),0)</f>
        <v>0</v>
      </c>
      <c r="W35" s="10">
        <f>IFERROR(LARGE(X35:AU35,3),0)+IFERROR(LARGE(X35:AU35,4),0)</f>
        <v>0</v>
      </c>
      <c r="X35" s="12"/>
      <c r="Y35" s="12"/>
      <c r="Z35" s="12"/>
      <c r="AA35" s="12" t="str">
        <f>IFERROR(VLOOKUP($A35,'H57 TR100 M'!$AI$2:$AO$182,7,0),"")</f>
        <v/>
      </c>
      <c r="AB35" s="12"/>
      <c r="AC35" s="12"/>
      <c r="AD35" s="12"/>
      <c r="AE35" s="12" t="str">
        <f>IFERROR(VLOOKUP($A35,'Orientakcja M'!$M$3:$S$59,7,0),"")</f>
        <v/>
      </c>
      <c r="AF35" s="12" t="str">
        <f>IFERROR(VLOOKUP($A35,'13 M'!$J$6:$P$10,7,0),"")</f>
        <v/>
      </c>
      <c r="AG35" s="12" t="str">
        <f>IFERROR(VLOOKUP($A35,'Grassor222 M'!$BJ$6:$BP$7,7,0),"")</f>
        <v/>
      </c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23">
        <f>MIN(COUNT(F35:U35)+MIN(COUNT(X35:AU35)/2,2),6)</f>
        <v>3</v>
      </c>
    </row>
    <row r="36" spans="1:48" s="13" customFormat="1">
      <c r="A36">
        <v>54</v>
      </c>
      <c r="B36" s="19" t="str">
        <f>VLOOKUP($A36,id!$C:$H,6,0)</f>
        <v>Potocki Robert</v>
      </c>
      <c r="C36" s="19">
        <f>VLOOKUP($A36,id!$C:$H,4,0)</f>
        <v>0</v>
      </c>
      <c r="D36" s="2">
        <f>IF(E35=E36,D35,ROW(B34))</f>
        <v>34</v>
      </c>
      <c r="E36" s="11">
        <f>LARGE(F36:W36,1)+LARGE(F36:W36,2)+IFERROR(LARGE(F36:W36,3),0)+IFERROR(LARGE(F36:W36,4),0)+IFERROR(LARGE(F36:W36,5),0)+IFERROR(LARGE(F36:W36,6),0)</f>
        <v>262.48608526430166</v>
      </c>
      <c r="F36" s="12" t="str">
        <f>IFERROR(VLOOKUP($A36,'Liszkor M'!$L$1:$R$39,7,0),"")</f>
        <v/>
      </c>
      <c r="G36" s="12" t="str">
        <f>IFERROR(VLOOKUP($A36,'H57 TR200 M'!$AT$2:$AZ$104,7,0),"")</f>
        <v/>
      </c>
      <c r="H36" s="12" t="str">
        <f>IFERROR(VLOOKUP($A36,'Pazur M'!$N$1:$T$47,7,0),"")</f>
        <v/>
      </c>
      <c r="I36" s="12" t="str">
        <f>IFERROR(VLOOKUP($A36,'Liczyrzepa wiosna 200 M'!$M$1:$S$29,7,0),"")</f>
        <v/>
      </c>
      <c r="J36" s="12">
        <f>IFERROR(VLOOKUP($A36,'XVI RzK M'!$K$3:$Q$23,7,0),"")</f>
        <v>100</v>
      </c>
      <c r="K36" s="12" t="str">
        <f>IFERROR(VLOOKUP($A36,'Dymno M'!$U$2:$AA$21,7,0),"")</f>
        <v/>
      </c>
      <c r="L36" s="12">
        <f>IFERROR(VLOOKUP($A36,'Tropy M'!$R$3:$X$65,7,0),"")</f>
        <v>82.513786764705898</v>
      </c>
      <c r="M36" s="12" t="str">
        <f>IFERROR(VLOOKUP($A36,'Grassor444 M'!$DE$6:$DK$36,7,0),"")</f>
        <v/>
      </c>
      <c r="N36" s="12" t="str">
        <f>IFERROR(VLOOKUP($A36,'BO M'!$Q$2:$W$71,7,0),"")</f>
        <v/>
      </c>
      <c r="O36" s="12" t="str">
        <f>IFERROR(VLOOKUP($A36,'Dukty M'!$T$1:$Z$33,7,0),"")</f>
        <v/>
      </c>
      <c r="P36" s="12"/>
      <c r="Q36" s="12"/>
      <c r="R36" s="12"/>
      <c r="S36" s="12"/>
      <c r="T36" s="12"/>
      <c r="U36" s="12"/>
      <c r="V36" s="10">
        <f>IFERROR(LARGE(X36:AU36,1),0)+IFERROR(LARGE(X36:AU36,2),0)</f>
        <v>79.97229849959578</v>
      </c>
      <c r="W36" s="10">
        <f>IFERROR(LARGE(X36:AU36,3),0)+IFERROR(LARGE(X36:AU36,4),0)</f>
        <v>0</v>
      </c>
      <c r="X36" s="12"/>
      <c r="Y36" s="12">
        <f>IFERROR(VLOOKUP($A36,'XV Szago M'!$BM$4:$BS$73,7,0),"")</f>
        <v>37.33305689235975</v>
      </c>
      <c r="Z36" s="12" t="str">
        <f>IFERROR(VLOOKUP($A36,'Wiosenne 360 M'!$J$2:$P$15,7,0),"")</f>
        <v/>
      </c>
      <c r="AA36" s="12">
        <f>IFERROR(VLOOKUP($A36,'H57 TR100 M'!$AI$2:$AO$182,7,0),"")</f>
        <v>42.639241607236038</v>
      </c>
      <c r="AB36" s="12" t="str">
        <f>IFERROR(VLOOKUP($A36,'RW TR200 M'!$K$2:$Q$6,7,0),"")</f>
        <v/>
      </c>
      <c r="AC36" s="12" t="str">
        <f>IFERROR(VLOOKUP($A36,'Hawran M'!$AT$2:$AZ$35,7,0),"")</f>
        <v/>
      </c>
      <c r="AD36" s="12" t="str">
        <f>IFERROR(VLOOKUP($A36,'Liczyrzepa wiosna 100 M'!$Q$2:$W$16,7,0),"")</f>
        <v/>
      </c>
      <c r="AE36" s="12" t="str">
        <f>IFERROR(VLOOKUP($A36,'Orientakcja M'!$M$3:$S$59,7,0),"")</f>
        <v/>
      </c>
      <c r="AF36" s="12" t="str">
        <f>IFERROR(VLOOKUP($A36,'13 M'!$J$6:$P$10,7,0),"")</f>
        <v/>
      </c>
      <c r="AG36" s="12" t="str">
        <f>IFERROR(VLOOKUP($A36,'Grassor222 M'!$BJ$6:$BP$7,7,0),"")</f>
        <v/>
      </c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23">
        <f>MIN(COUNT(F36:U36)+MIN(COUNT(X36:AU36)/2,2),6)</f>
        <v>3</v>
      </c>
    </row>
    <row r="37" spans="1:48">
      <c r="A37" s="13">
        <v>23</v>
      </c>
      <c r="B37" s="19" t="str">
        <f>VLOOKUP($A37,id!$C:$H,6,0)</f>
        <v>Sójka Tomasz</v>
      </c>
      <c r="C37" s="19" t="str">
        <f>VLOOKUP($A37,id!$C:$H,4,0)</f>
        <v>RKS Fiedorek</v>
      </c>
      <c r="D37" s="2">
        <f>IF(E36=E37,D36,ROW(B35))</f>
        <v>35</v>
      </c>
      <c r="E37" s="11">
        <f>LARGE(F37:W37,1)+LARGE(F37:W37,2)+IFERROR(LARGE(F37:W37,3),0)+IFERROR(LARGE(F37:W37,4),0)+IFERROR(LARGE(F37:W37,5),0)+IFERROR(LARGE(F37:W37,6),0)</f>
        <v>243.92952395880016</v>
      </c>
      <c r="F37" s="12">
        <f>IFERROR(VLOOKUP($A37,'Liszkor M'!$L$1:$R$39,7,0),"")</f>
        <v>40.093028650178482</v>
      </c>
      <c r="G37" s="12" t="str">
        <f>IFERROR(VLOOKUP($A37,'H57 TR200 M'!$AT$2:$AZ$104,7,0),"")</f>
        <v/>
      </c>
      <c r="H37" s="12" t="str">
        <f>IFERROR(VLOOKUP($A37,'Pazur M'!$N$1:$T$47,7,0),"")</f>
        <v/>
      </c>
      <c r="I37" s="12">
        <f>IFERROR(VLOOKUP($A37,'Liczyrzepa wiosna 200 M'!$M$1:$S$29,7,0),"")</f>
        <v>55.752433456800752</v>
      </c>
      <c r="J37" s="12" t="str">
        <f>IFERROR(VLOOKUP($A37,'XVI RzK M'!$K$3:$Q$23,7,0),"")</f>
        <v/>
      </c>
      <c r="K37" s="12" t="str">
        <f>IFERROR(VLOOKUP($A37,'Dymno M'!$U$2:$AA$21,7,0),"")</f>
        <v/>
      </c>
      <c r="L37" s="12" t="str">
        <f>IFERROR(VLOOKUP($A37,'Tropy M'!$R$3:$X$65,7,0),"")</f>
        <v/>
      </c>
      <c r="M37" s="12">
        <f>IFERROR(VLOOKUP($A37,'Grassor444 M'!$DE$6:$DK$36,7,0),"")</f>
        <v>29.808716338321677</v>
      </c>
      <c r="N37" s="12">
        <f>IFERROR(VLOOKUP($A37,'BO M'!$Q$2:$W$71,7,0),"")</f>
        <v>35.651669364537639</v>
      </c>
      <c r="O37" s="12" t="str">
        <f>IFERROR(VLOOKUP($A37,'Dukty M'!$T$1:$Z$33,7,0),"")</f>
        <v/>
      </c>
      <c r="P37" s="12"/>
      <c r="Q37" s="12"/>
      <c r="R37" s="12"/>
      <c r="S37" s="12"/>
      <c r="T37" s="12"/>
      <c r="U37" s="12"/>
      <c r="V37" s="10">
        <f>IFERROR(LARGE(X37:AU37,1),0)+IFERROR(LARGE(X37:AU37,2),0)</f>
        <v>62.238026953706211</v>
      </c>
      <c r="W37" s="10">
        <f>IFERROR(LARGE(X37:AU37,3),0)+IFERROR(LARGE(X37:AU37,4),0)</f>
        <v>20.385649195255386</v>
      </c>
      <c r="X37" s="12">
        <f>IFERROR(VLOOKUP($A37,'Liczyrzepa - zima M'!$M$2:$S$39,7,0),"")</f>
        <v>33.920704845814967</v>
      </c>
      <c r="Y37" s="12" t="str">
        <f>IFERROR(VLOOKUP($A37,'XV Szago M'!$BM$4:$BS$73,7,0),"")</f>
        <v/>
      </c>
      <c r="Z37" s="12" t="str">
        <f>IFERROR(VLOOKUP($A37,'Wiosenne 360 M'!$J$2:$P$15,7,0),"")</f>
        <v/>
      </c>
      <c r="AA37" s="12" t="str">
        <f>IFERROR(VLOOKUP($A37,'H57 TR100 M'!$AI$2:$AO$182,7,0),"")</f>
        <v/>
      </c>
      <c r="AB37" s="12" t="str">
        <f>IFERROR(VLOOKUP($A37,'RW TR200 M'!$K$2:$Q$6,7,0),"")</f>
        <v/>
      </c>
      <c r="AC37" s="12">
        <f>IFERROR(VLOOKUP($A37,'Hawran M'!$AT$2:$AZ$35,7,0),"")</f>
        <v>28.317322107891247</v>
      </c>
      <c r="AD37" s="12" t="str">
        <f>IFERROR(VLOOKUP($A37,'Liczyrzepa wiosna 100 M'!$Q$2:$W$16,7,0),"")</f>
        <v/>
      </c>
      <c r="AE37" s="12">
        <f>IFERROR(VLOOKUP($A37,'Orientakcja M'!$M$3:$S$59,7,0),"")</f>
        <v>20.385649195255386</v>
      </c>
      <c r="AF37" s="12" t="str">
        <f>IFERROR(VLOOKUP($A37,'13 M'!$J$6:$P$10,7,0),"")</f>
        <v/>
      </c>
      <c r="AG37" s="12" t="str">
        <f>IFERROR(VLOOKUP($A37,'Grassor222 M'!$BJ$6:$BP$7,7,0),"")</f>
        <v/>
      </c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23">
        <f>MIN(COUNT(F37:U37)+MIN(COUNT(X37:AU37)/2,2),6)</f>
        <v>5.5</v>
      </c>
    </row>
    <row r="38" spans="1:48">
      <c r="A38" s="13">
        <v>19</v>
      </c>
      <c r="B38" s="19" t="str">
        <f>VLOOKUP($A38,id!$C:$H,6,0)</f>
        <v>Królikowski Roman</v>
      </c>
      <c r="C38" s="19">
        <f>VLOOKUP($A38,id!$C:$H,4,0)</f>
        <v>0</v>
      </c>
      <c r="D38" s="2">
        <f>IF(E37=E38,D37,ROW(B36))</f>
        <v>36</v>
      </c>
      <c r="E38" s="11">
        <f>LARGE(F38:W38,1)+LARGE(F38:W38,2)+IFERROR(LARGE(F38:W38,3),0)+IFERROR(LARGE(F38:W38,4),0)+IFERROR(LARGE(F38:W38,5),0)+IFERROR(LARGE(F38:W38,6),0)</f>
        <v>243.85414794706313</v>
      </c>
      <c r="F38" s="12">
        <f>IFERROR(VLOOKUP($A38,'Liszkor M'!$L$1:$R$39,7,0),"")</f>
        <v>92.818112199363171</v>
      </c>
      <c r="G38" s="12" t="str">
        <f>IFERROR(VLOOKUP($A38,'H57 TR200 M'!$AT$2:$AZ$104,7,0),"")</f>
        <v/>
      </c>
      <c r="H38" s="12" t="str">
        <f>IFERROR(VLOOKUP($A38,'Pazur M'!$N$1:$T$47,7,0),"")</f>
        <v/>
      </c>
      <c r="I38" s="12">
        <f>IFERROR(VLOOKUP($A38,'Liczyrzepa wiosna 200 M'!$M$1:$S$29,7,0),"")</f>
        <v>77.384615384615401</v>
      </c>
      <c r="J38" s="12" t="str">
        <f>IFERROR(VLOOKUP($A38,'XVI RzK M'!$K$3:$Q$23,7,0),"")</f>
        <v/>
      </c>
      <c r="K38" s="12" t="str">
        <f>IFERROR(VLOOKUP($A38,'Dymno M'!$U$2:$AA$21,7,0),"")</f>
        <v/>
      </c>
      <c r="L38" s="12" t="str">
        <f>IFERROR(VLOOKUP($A38,'Tropy M'!$R$3:$X$65,7,0),"")</f>
        <v/>
      </c>
      <c r="M38" s="12" t="str">
        <f>IFERROR(VLOOKUP($A38,'Grassor444 M'!$DE$6:$DK$36,7,0),"")</f>
        <v/>
      </c>
      <c r="N38" s="12" t="str">
        <f>IFERROR(VLOOKUP($A38,'BO M'!$Q$2:$W$71,7,0),"")</f>
        <v/>
      </c>
      <c r="O38" s="12" t="str">
        <f>IFERROR(VLOOKUP($A38,'Dukty M'!$T$1:$Z$33,7,0),"")</f>
        <v/>
      </c>
      <c r="P38" s="12"/>
      <c r="Q38" s="12"/>
      <c r="R38" s="12"/>
      <c r="S38" s="12"/>
      <c r="T38" s="12"/>
      <c r="U38" s="12"/>
      <c r="V38" s="10">
        <f>IFERROR(LARGE(X38:AU38,1),0)+IFERROR(LARGE(X38:AU38,2),0)</f>
        <v>73.651420363084554</v>
      </c>
      <c r="W38" s="10">
        <f>IFERROR(LARGE(X38:AU38,3),0)+IFERROR(LARGE(X38:AU38,4),0)</f>
        <v>0</v>
      </c>
      <c r="X38" s="12">
        <f>IFERROR(VLOOKUP($A38,'Liczyrzepa - zima M'!$M$2:$S$39,7,0),"")</f>
        <v>35.242290748898661</v>
      </c>
      <c r="Y38" s="12" t="str">
        <f>IFERROR(VLOOKUP($A38,'XV Szago M'!$BM$4:$BS$73,7,0),"")</f>
        <v/>
      </c>
      <c r="Z38" s="12" t="str">
        <f>IFERROR(VLOOKUP($A38,'Wiosenne 360 M'!$J$2:$P$15,7,0),"")</f>
        <v/>
      </c>
      <c r="AA38" s="12" t="str">
        <f>IFERROR(VLOOKUP($A38,'H57 TR100 M'!$AI$2:$AO$182,7,0),"")</f>
        <v/>
      </c>
      <c r="AB38" s="12" t="str">
        <f>IFERROR(VLOOKUP($A38,'RW TR200 M'!$K$2:$Q$6,7,0),"")</f>
        <v/>
      </c>
      <c r="AC38" s="12">
        <f>IFERROR(VLOOKUP($A38,'Hawran M'!$AT$2:$AZ$35,7,0),"")</f>
        <v>38.409129614185893</v>
      </c>
      <c r="AD38" s="12" t="str">
        <f>IFERROR(VLOOKUP($A38,'Liczyrzepa wiosna 100 M'!$Q$2:$W$16,7,0),"")</f>
        <v/>
      </c>
      <c r="AE38" s="12" t="str">
        <f>IFERROR(VLOOKUP($A38,'Orientakcja M'!$M$3:$S$59,7,0),"")</f>
        <v/>
      </c>
      <c r="AF38" s="12" t="str">
        <f>IFERROR(VLOOKUP($A38,'13 M'!$J$6:$P$10,7,0),"")</f>
        <v/>
      </c>
      <c r="AG38" s="12" t="str">
        <f>IFERROR(VLOOKUP($A38,'Grassor222 M'!$BJ$6:$BP$7,7,0),"")</f>
        <v/>
      </c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23">
        <f>MIN(COUNT(F38:U38)+MIN(COUNT(X38:AU38)/2,2),6)</f>
        <v>3</v>
      </c>
    </row>
    <row r="39" spans="1:48">
      <c r="A39">
        <v>116</v>
      </c>
      <c r="B39" s="19" t="str">
        <f>VLOOKUP($A39,id!$C:$H,6,0)</f>
        <v>Mirowski Łukasz</v>
      </c>
      <c r="C39" s="19">
        <f>VLOOKUP($A39,id!$C:$H,4,0)</f>
        <v>0</v>
      </c>
      <c r="D39" s="2">
        <f>IF(E38=E39,D38,ROW(B37))</f>
        <v>37</v>
      </c>
      <c r="E39" s="11">
        <f>LARGE(F39:W39,1)+LARGE(F39:W39,2)+IFERROR(LARGE(F39:W39,3),0)+IFERROR(LARGE(F39:W39,4),0)+IFERROR(LARGE(F39:W39,5),0)+IFERROR(LARGE(F39:W39,6),0)</f>
        <v>243.65648971608448</v>
      </c>
      <c r="F39" s="12">
        <f>IFERROR(VLOOKUP($A39,'Liszkor M'!$L$1:$R$39,7,0),"")</f>
        <v>96.066746126340888</v>
      </c>
      <c r="G39" s="12" t="str">
        <f>IFERROR(VLOOKUP($A39,'H57 TR200 M'!$AT$2:$AZ$104,7,0),"")</f>
        <v/>
      </c>
      <c r="H39" s="12" t="str">
        <f>IFERROR(VLOOKUP($A39,'Pazur M'!$N$1:$T$47,7,0),"")</f>
        <v/>
      </c>
      <c r="I39" s="12">
        <f>IFERROR(VLOOKUP($A39,'Liczyrzepa wiosna 200 M'!$M$1:$S$29,7,0),"")</f>
        <v>97.589743589743605</v>
      </c>
      <c r="J39" s="12" t="str">
        <f>IFERROR(VLOOKUP($A39,'XVI RzK M'!$K$3:$Q$23,7,0),"")</f>
        <v/>
      </c>
      <c r="K39" s="12" t="str">
        <f>IFERROR(VLOOKUP($A39,'Dymno M'!$U$2:$AA$21,7,0),"")</f>
        <v/>
      </c>
      <c r="L39" s="12" t="str">
        <f>IFERROR(VLOOKUP($A39,'Tropy M'!$R$3:$X$65,7,0),"")</f>
        <v/>
      </c>
      <c r="M39" s="12" t="str">
        <f>IFERROR(VLOOKUP($A39,'Grassor444 M'!$DE$6:$DK$36,7,0),"")</f>
        <v/>
      </c>
      <c r="N39" s="12" t="str">
        <f>IFERROR(VLOOKUP($A39,'BO M'!$Q$2:$W$71,7,0),"")</f>
        <v/>
      </c>
      <c r="O39" s="12" t="str">
        <f>IFERROR(VLOOKUP($A39,'Dukty M'!$T$1:$Z$33,7,0),"")</f>
        <v/>
      </c>
      <c r="P39" s="12"/>
      <c r="Q39" s="12"/>
      <c r="R39" s="12"/>
      <c r="S39" s="12"/>
      <c r="T39" s="12"/>
      <c r="U39" s="12"/>
      <c r="V39" s="10">
        <f>IFERROR(LARGE(X39:AU39,1),0)+IFERROR(LARGE(X39:AU39,2),0)</f>
        <v>50</v>
      </c>
      <c r="W39" s="10">
        <f>IFERROR(LARGE(X39:AU39,3),0)+IFERROR(LARGE(X39:AU39,4),0)</f>
        <v>0</v>
      </c>
      <c r="X39" s="12"/>
      <c r="Y39" s="12"/>
      <c r="Z39" s="12" t="str">
        <f>IFERROR(VLOOKUP($A39,'Wiosenne 360 M'!$J$2:$P$15,7,0),"")</f>
        <v/>
      </c>
      <c r="AA39" s="12" t="str">
        <f>IFERROR(VLOOKUP($A39,'H57 TR100 M'!$AI$2:$AO$182,7,0),"")</f>
        <v/>
      </c>
      <c r="AB39" s="12" t="str">
        <f>IFERROR(VLOOKUP($A39,'RW TR200 M'!$K$2:$Q$6,7,0),"")</f>
        <v/>
      </c>
      <c r="AC39" s="12">
        <f>IFERROR(VLOOKUP($A39,'Hawran M'!$AT$2:$AZ$35,7,0),"")</f>
        <v>50</v>
      </c>
      <c r="AD39" s="12" t="str">
        <f>IFERROR(VLOOKUP($A39,'Liczyrzepa wiosna 100 M'!$Q$2:$W$16,7,0),"")</f>
        <v/>
      </c>
      <c r="AE39" s="12" t="str">
        <f>IFERROR(VLOOKUP($A39,'Orientakcja M'!$M$3:$S$59,7,0),"")</f>
        <v/>
      </c>
      <c r="AF39" s="12" t="str">
        <f>IFERROR(VLOOKUP($A39,'13 M'!$J$6:$P$10,7,0),"")</f>
        <v/>
      </c>
      <c r="AG39" s="12" t="str">
        <f>IFERROR(VLOOKUP($A39,'Grassor222 M'!$BJ$6:$BP$7,7,0),"")</f>
        <v/>
      </c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23">
        <f>MIN(COUNT(F39:U39)+MIN(COUNT(X39:AU39)/2,2),6)</f>
        <v>2.5</v>
      </c>
    </row>
    <row r="40" spans="1:48">
      <c r="A40" s="13">
        <v>29</v>
      </c>
      <c r="B40" s="19" t="str">
        <f>VLOOKUP($A40,id!$C:$H,6,0)</f>
        <v>Rychlik Michał</v>
      </c>
      <c r="C40" s="19" t="str">
        <f>VLOOKUP($A40,id!$C:$H,4,0)</f>
        <v>OrientAkcja</v>
      </c>
      <c r="D40" s="2">
        <f>IF(E39=E40,D39,ROW(B38))</f>
        <v>38</v>
      </c>
      <c r="E40" s="11">
        <f>LARGE(F40:W40,1)+LARGE(F40:W40,2)+IFERROR(LARGE(F40:W40,3),0)+IFERROR(LARGE(F40:W40,4),0)+IFERROR(LARGE(F40:W40,5),0)+IFERROR(LARGE(F40:W40,6),0)</f>
        <v>242.28071691862169</v>
      </c>
      <c r="F40" s="12">
        <f>IFERROR(VLOOKUP($A40,'Liszkor M'!$L$1:$R$39,7,0),"")</f>
        <v>41.85535957985666</v>
      </c>
      <c r="G40" s="12" t="str">
        <f>IFERROR(VLOOKUP($A40,'H57 TR200 M'!$AT$2:$AZ$104,7,0),"")</f>
        <v/>
      </c>
      <c r="H40" s="12" t="str">
        <f>IFERROR(VLOOKUP($A40,'Pazur M'!$N$1:$T$47,7,0),"")</f>
        <v/>
      </c>
      <c r="I40" s="12" t="str">
        <f>IFERROR(VLOOKUP($A40,'Liczyrzepa wiosna 200 M'!$M$1:$S$29,7,0),"")</f>
        <v/>
      </c>
      <c r="J40" s="12" t="str">
        <f>IFERROR(VLOOKUP($A40,'XVI RzK M'!$K$3:$Q$23,7,0),"")</f>
        <v/>
      </c>
      <c r="K40" s="12" t="str">
        <f>IFERROR(VLOOKUP($A40,'Dymno M'!$U$2:$AA$21,7,0),"")</f>
        <v/>
      </c>
      <c r="L40" s="12">
        <f>IFERROR(VLOOKUP($A40,'Tropy M'!$R$3:$X$65,7,0),"")</f>
        <v>13.359524602931657</v>
      </c>
      <c r="M40" s="12" t="str">
        <f>IFERROR(VLOOKUP($A40,'Grassor444 M'!$DE$6:$DK$36,7,0),"")</f>
        <v/>
      </c>
      <c r="N40" s="12">
        <f>IFERROR(VLOOKUP($A40,'BO M'!$Q$2:$W$71,7,0),"")</f>
        <v>63.944657568018506</v>
      </c>
      <c r="O40" s="12">
        <f>IFERROR(VLOOKUP($A40,'Dukty M'!$T$1:$Z$33,7,0),"")</f>
        <v>50.053232097669166</v>
      </c>
      <c r="P40" s="12"/>
      <c r="Q40" s="12"/>
      <c r="R40" s="12"/>
      <c r="S40" s="12"/>
      <c r="T40" s="12"/>
      <c r="U40" s="12"/>
      <c r="V40" s="10">
        <f>IFERROR(LARGE(X40:AU40,1),0)+IFERROR(LARGE(X40:AU40,2),0)</f>
        <v>73.067943070145702</v>
      </c>
      <c r="W40" s="10">
        <f>IFERROR(LARGE(X40:AU40,3),0)+IFERROR(LARGE(X40:AU40,4),0)</f>
        <v>0</v>
      </c>
      <c r="X40" s="12">
        <f>IFERROR(VLOOKUP($A40,'Liczyrzepa - zima M'!$M$2:$S$39,7,0),"")</f>
        <v>28.414096916299549</v>
      </c>
      <c r="Y40" s="12" t="str">
        <f>IFERROR(VLOOKUP($A40,'XV Szago M'!$BM$4:$BS$73,7,0),"")</f>
        <v/>
      </c>
      <c r="Z40" s="12" t="str">
        <f>IFERROR(VLOOKUP($A40,'Wiosenne 360 M'!$J$2:$P$15,7,0),"")</f>
        <v/>
      </c>
      <c r="AA40" s="12" t="str">
        <f>IFERROR(VLOOKUP($A40,'H57 TR100 M'!$AI$2:$AO$182,7,0),"")</f>
        <v/>
      </c>
      <c r="AB40" s="12" t="str">
        <f>IFERROR(VLOOKUP($A40,'RW TR200 M'!$K$2:$Q$6,7,0),"")</f>
        <v/>
      </c>
      <c r="AC40" s="12" t="str">
        <f>IFERROR(VLOOKUP($A40,'Hawran M'!$AT$2:$AZ$35,7,0),"")</f>
        <v/>
      </c>
      <c r="AD40" s="12">
        <f>IFERROR(VLOOKUP($A40,'Liczyrzepa wiosna 100 M'!$Q$2:$W$16,7,0),"")</f>
        <v>44.653846153846153</v>
      </c>
      <c r="AE40" s="12" t="str">
        <f>IFERROR(VLOOKUP($A40,'Orientakcja M'!$M$3:$S$59,7,0),"")</f>
        <v/>
      </c>
      <c r="AF40" s="12" t="str">
        <f>IFERROR(VLOOKUP($A40,'13 M'!$J$6:$P$10,7,0),"")</f>
        <v/>
      </c>
      <c r="AG40" s="12" t="str">
        <f>IFERROR(VLOOKUP($A40,'Grassor222 M'!$BJ$6:$BP$7,7,0),"")</f>
        <v/>
      </c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23">
        <f>MIN(COUNT(F40:U40)+MIN(COUNT(X40:AU40)/2,2),6)</f>
        <v>5</v>
      </c>
    </row>
    <row r="41" spans="1:48">
      <c r="A41" s="13">
        <v>124</v>
      </c>
      <c r="B41" s="19" t="str">
        <f>VLOOKUP($A41,id!$C:$H,6,0)</f>
        <v>Paszkowski Wojciech</v>
      </c>
      <c r="C41" s="19">
        <f>VLOOKUP($A41,id!$C:$H,4,0)</f>
        <v>0</v>
      </c>
      <c r="D41" s="2">
        <f>IF(E40=E41,D40,ROW(B39))</f>
        <v>39</v>
      </c>
      <c r="E41" s="11">
        <f>LARGE(F41:W41,1)+LARGE(F41:W41,2)+IFERROR(LARGE(F41:W41,3),0)+IFERROR(LARGE(F41:W41,4),0)+IFERROR(LARGE(F41:W41,5),0)+IFERROR(LARGE(F41:W41,6),0)</f>
        <v>241.81331643967238</v>
      </c>
      <c r="F41" s="12">
        <f>IFERROR(VLOOKUP($A41,'Liszkor M'!$L$1:$R$39,7,0),"")</f>
        <v>49.301207757746958</v>
      </c>
      <c r="G41" s="12" t="str">
        <f>IFERROR(VLOOKUP($A41,'H57 TR200 M'!$AT$2:$AZ$104,7,0),"")</f>
        <v/>
      </c>
      <c r="H41" s="12">
        <f>IFERROR(VLOOKUP($A41,'Pazur M'!$N$1:$T$47,7,0),"")</f>
        <v>66.717557251908389</v>
      </c>
      <c r="I41" s="12" t="str">
        <f>IFERROR(VLOOKUP($A41,'Liczyrzepa wiosna 200 M'!$M$1:$S$29,7,0),"")</f>
        <v/>
      </c>
      <c r="J41" s="12" t="str">
        <f>IFERROR(VLOOKUP($A41,'XVI RzK M'!$K$3:$Q$23,7,0),"")</f>
        <v/>
      </c>
      <c r="K41" s="12" t="str">
        <f>IFERROR(VLOOKUP($A41,'Dymno M'!$U$2:$AA$21,7,0),"")</f>
        <v/>
      </c>
      <c r="L41" s="12" t="str">
        <f>IFERROR(VLOOKUP($A41,'Tropy M'!$R$3:$X$65,7,0),"")</f>
        <v/>
      </c>
      <c r="M41" s="12">
        <f>IFERROR(VLOOKUP($A41,'Grassor444 M'!$DE$6:$DK$36,7,0),"")</f>
        <v>48.476667952178957</v>
      </c>
      <c r="N41" s="12" t="str">
        <f>IFERROR(VLOOKUP($A41,'BO M'!$Q$2:$W$71,7,0),"")</f>
        <v/>
      </c>
      <c r="O41" s="12">
        <f>IFERROR(VLOOKUP($A41,'Dukty M'!$T$1:$Z$33,7,0),"")</f>
        <v>77.317883477838066</v>
      </c>
      <c r="P41" s="12"/>
      <c r="Q41" s="12"/>
      <c r="R41" s="12"/>
      <c r="S41" s="12"/>
      <c r="T41" s="12"/>
      <c r="U41" s="12"/>
      <c r="V41" s="10">
        <f>IFERROR(LARGE(X41:AU41,1),0)+IFERROR(LARGE(X41:AU41,2),0)</f>
        <v>0</v>
      </c>
      <c r="W41" s="10">
        <f>IFERROR(LARGE(X41:AU41,3),0)+IFERROR(LARGE(X41:AU41,4),0)</f>
        <v>0</v>
      </c>
      <c r="X41" s="12"/>
      <c r="Y41" s="12"/>
      <c r="Z41" s="12" t="str">
        <f>IFERROR(VLOOKUP($A41,'Wiosenne 360 M'!$J$2:$P$15,7,0),"")</f>
        <v/>
      </c>
      <c r="AA41" s="12" t="str">
        <f>IFERROR(VLOOKUP($A41,'H57 TR100 M'!$AI$2:$AO$182,7,0),"")</f>
        <v/>
      </c>
      <c r="AB41" s="12" t="str">
        <f>IFERROR(VLOOKUP($A41,'RW TR200 M'!$K$2:$Q$6,7,0),"")</f>
        <v/>
      </c>
      <c r="AC41" s="12" t="str">
        <f>IFERROR(VLOOKUP($A41,'Hawran M'!$AT$2:$AZ$35,7,0),"")</f>
        <v/>
      </c>
      <c r="AD41" s="12" t="str">
        <f>IFERROR(VLOOKUP($A41,'Liczyrzepa wiosna 100 M'!$Q$2:$W$16,7,0),"")</f>
        <v/>
      </c>
      <c r="AE41" s="12" t="str">
        <f>IFERROR(VLOOKUP($A41,'Orientakcja M'!$M$3:$S$59,7,0),"")</f>
        <v/>
      </c>
      <c r="AF41" s="12" t="str">
        <f>IFERROR(VLOOKUP($A41,'13 M'!$J$6:$P$10,7,0),"")</f>
        <v/>
      </c>
      <c r="AG41" s="12" t="str">
        <f>IFERROR(VLOOKUP($A41,'Grassor222 M'!$BJ$6:$BP$7,7,0),"")</f>
        <v/>
      </c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23">
        <f>MIN(COUNT(F41:U41)+MIN(COUNT(X41:AU41)/2,2),6)</f>
        <v>4</v>
      </c>
    </row>
    <row r="42" spans="1:48">
      <c r="A42" s="13">
        <v>138</v>
      </c>
      <c r="B42" s="19" t="str">
        <f>VLOOKUP($A42,id!$C:$H,6,0)</f>
        <v>Wojciechowski Adam</v>
      </c>
      <c r="C42" s="19" t="str">
        <f>VLOOKUP($A42,id!$C:$H,4,0)</f>
        <v>Piastów</v>
      </c>
      <c r="D42" s="2">
        <f>IF(E41=E42,D41,ROW(B40))</f>
        <v>40</v>
      </c>
      <c r="E42" s="11">
        <f>LARGE(F42:W42,1)+LARGE(F42:W42,2)+IFERROR(LARGE(F42:W42,3),0)+IFERROR(LARGE(F42:W42,4),0)+IFERROR(LARGE(F42:W42,5),0)+IFERROR(LARGE(F42:W42,6),0)</f>
        <v>237.49613805887807</v>
      </c>
      <c r="F42" s="12"/>
      <c r="G42" s="12" t="str">
        <f>IFERROR(VLOOKUP($A42,'H57 TR200 M'!$AT$2:$AZ$104,7,0),"")</f>
        <v/>
      </c>
      <c r="H42" s="12" t="str">
        <f>IFERROR(VLOOKUP($A42,'Pazur M'!$N$1:$T$47,7,0),"")</f>
        <v/>
      </c>
      <c r="I42" s="12" t="str">
        <f>IFERROR(VLOOKUP($A42,'Liczyrzepa wiosna 200 M'!$M$1:$S$29,7,0),"")</f>
        <v/>
      </c>
      <c r="J42" s="12" t="str">
        <f>IFERROR(VLOOKUP($A42,'XVI RzK M'!$K$3:$Q$23,7,0),"")</f>
        <v/>
      </c>
      <c r="K42" s="12" t="str">
        <f>IFERROR(VLOOKUP($A42,'Dymno M'!$U$2:$AA$21,7,0),"")</f>
        <v/>
      </c>
      <c r="L42" s="12">
        <f>IFERROR(VLOOKUP($A42,'Tropy M'!$R$3:$X$65,7,0),"")</f>
        <v>93.251533742331304</v>
      </c>
      <c r="M42" s="12" t="str">
        <f>IFERROR(VLOOKUP($A42,'Grassor444 M'!$DE$6:$DK$36,7,0),"")</f>
        <v/>
      </c>
      <c r="N42" s="12">
        <f>IFERROR(VLOOKUP($A42,'BO M'!$Q$2:$W$71,7,0),"")</f>
        <v>94.24460431654677</v>
      </c>
      <c r="O42" s="12" t="str">
        <f>IFERROR(VLOOKUP($A42,'Dukty M'!$T$1:$Z$33,7,0),"")</f>
        <v/>
      </c>
      <c r="P42" s="12"/>
      <c r="Q42" s="12"/>
      <c r="R42" s="12"/>
      <c r="S42" s="12"/>
      <c r="T42" s="12"/>
      <c r="U42" s="12"/>
      <c r="V42" s="10">
        <f>IFERROR(LARGE(X42:AU42,1),0)+IFERROR(LARGE(X42:AU42,2),0)</f>
        <v>50</v>
      </c>
      <c r="W42" s="10">
        <f>IFERROR(LARGE(X42:AU42,3),0)+IFERROR(LARGE(X42:AU42,4),0)</f>
        <v>0</v>
      </c>
      <c r="X42" s="12"/>
      <c r="Y42" s="12"/>
      <c r="Z42" s="12">
        <f>IFERROR(VLOOKUP($A42,'Wiosenne 360 M'!$J$2:$P$15,7,0),"")</f>
        <v>50</v>
      </c>
      <c r="AA42" s="12" t="str">
        <f>IFERROR(VLOOKUP($A42,'H57 TR100 M'!$AI$2:$AO$182,7,0),"")</f>
        <v/>
      </c>
      <c r="AB42" s="12" t="str">
        <f>IFERROR(VLOOKUP($A42,'RW TR200 M'!$K$2:$Q$6,7,0),"")</f>
        <v/>
      </c>
      <c r="AC42" s="12" t="str">
        <f>IFERROR(VLOOKUP($A42,'Hawran M'!$AT$2:$AZ$35,7,0),"")</f>
        <v/>
      </c>
      <c r="AD42" s="12" t="str">
        <f>IFERROR(VLOOKUP($A42,'Liczyrzepa wiosna 100 M'!$Q$2:$W$16,7,0),"")</f>
        <v/>
      </c>
      <c r="AE42" s="12" t="str">
        <f>IFERROR(VLOOKUP($A42,'Orientakcja M'!$M$3:$S$59,7,0),"")</f>
        <v/>
      </c>
      <c r="AF42" s="12" t="str">
        <f>IFERROR(VLOOKUP($A42,'13 M'!$J$6:$P$10,7,0),"")</f>
        <v/>
      </c>
      <c r="AG42" s="12" t="str">
        <f>IFERROR(VLOOKUP($A42,'Grassor222 M'!$BJ$6:$BP$7,7,0),"")</f>
        <v/>
      </c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23">
        <f>MIN(COUNT(F42:U42)+MIN(COUNT(X42:AU42)/2,2),6)</f>
        <v>2.5</v>
      </c>
    </row>
    <row r="43" spans="1:48">
      <c r="A43">
        <v>61</v>
      </c>
      <c r="B43" s="19" t="str">
        <f>VLOOKUP($A43,id!$C:$H,6,0)</f>
        <v>Lipiński Tomasz</v>
      </c>
      <c r="C43" s="19">
        <f>VLOOKUP($A43,id!$C:$H,4,0)</f>
        <v>0</v>
      </c>
      <c r="D43" s="2">
        <f>IF(E42=E43,D42,ROW(B41))</f>
        <v>41</v>
      </c>
      <c r="E43" s="11">
        <f>LARGE(F43:W43,1)+LARGE(F43:W43,2)+IFERROR(LARGE(F43:W43,3),0)+IFERROR(LARGE(F43:W43,4),0)+IFERROR(LARGE(F43:W43,5),0)+IFERROR(LARGE(F43:W43,6),0)</f>
        <v>234.93773672449578</v>
      </c>
      <c r="F43" s="12" t="str">
        <f>IFERROR(VLOOKUP($A43,'Liszkor M'!$L$1:$R$39,7,0),"")</f>
        <v/>
      </c>
      <c r="G43" s="12">
        <f>IFERROR(VLOOKUP($A43,'H57 TR200 M'!$AT$2:$AZ$104,7,0),"")</f>
        <v>67.348123824819666</v>
      </c>
      <c r="H43" s="12">
        <f>IFERROR(VLOOKUP($A43,'Pazur M'!$N$1:$T$47,7,0),"")</f>
        <v>55.810983397190284</v>
      </c>
      <c r="I43" s="12" t="str">
        <f>IFERROR(VLOOKUP($A43,'Liczyrzepa wiosna 200 M'!$M$1:$S$29,7,0),"")</f>
        <v/>
      </c>
      <c r="J43" s="12" t="str">
        <f>IFERROR(VLOOKUP($A43,'XVI RzK M'!$K$3:$Q$23,7,0),"")</f>
        <v/>
      </c>
      <c r="K43" s="12" t="str">
        <f>IFERROR(VLOOKUP($A43,'Dymno M'!$U$2:$AA$21,7,0),"")</f>
        <v/>
      </c>
      <c r="L43" s="12" t="str">
        <f>IFERROR(VLOOKUP($A43,'Tropy M'!$R$3:$X$65,7,0),"")</f>
        <v/>
      </c>
      <c r="M43" s="12" t="str">
        <f>IFERROR(VLOOKUP($A43,'Grassor444 M'!$DE$6:$DK$36,7,0),"")</f>
        <v/>
      </c>
      <c r="N43" s="12" t="str">
        <f>IFERROR(VLOOKUP($A43,'BO M'!$Q$2:$W$71,7,0),"")</f>
        <v/>
      </c>
      <c r="O43" s="12">
        <f>IFERROR(VLOOKUP($A43,'Dukty M'!$T$1:$Z$33,7,0),"")</f>
        <v>79.812008751316711</v>
      </c>
      <c r="P43" s="12"/>
      <c r="Q43" s="12"/>
      <c r="R43" s="12"/>
      <c r="S43" s="12"/>
      <c r="T43" s="12"/>
      <c r="U43" s="12"/>
      <c r="V43" s="10">
        <f>IFERROR(LARGE(X43:AU43,1),0)+IFERROR(LARGE(X43:AU43,2),0)</f>
        <v>31.966620751169113</v>
      </c>
      <c r="W43" s="10">
        <f>IFERROR(LARGE(X43:AU43,3),0)+IFERROR(LARGE(X43:AU43,4),0)</f>
        <v>0</v>
      </c>
      <c r="X43" s="12"/>
      <c r="Y43" s="12">
        <f>IFERROR(VLOOKUP($A43,'XV Szago M'!$BM$4:$BS$73,7,0),"")</f>
        <v>31.966620751169113</v>
      </c>
      <c r="Z43" s="12" t="str">
        <f>IFERROR(VLOOKUP($A43,'Wiosenne 360 M'!$J$2:$P$15,7,0),"")</f>
        <v/>
      </c>
      <c r="AA43" s="12" t="str">
        <f>IFERROR(VLOOKUP($A43,'H57 TR100 M'!$AI$2:$AO$182,7,0),"")</f>
        <v/>
      </c>
      <c r="AB43" s="12" t="str">
        <f>IFERROR(VLOOKUP($A43,'RW TR200 M'!$K$2:$Q$6,7,0),"")</f>
        <v/>
      </c>
      <c r="AC43" s="12" t="str">
        <f>IFERROR(VLOOKUP($A43,'Hawran M'!$AT$2:$AZ$35,7,0),"")</f>
        <v/>
      </c>
      <c r="AD43" s="12" t="str">
        <f>IFERROR(VLOOKUP($A43,'Liczyrzepa wiosna 100 M'!$Q$2:$W$16,7,0),"")</f>
        <v/>
      </c>
      <c r="AE43" s="12" t="str">
        <f>IFERROR(VLOOKUP($A43,'Orientakcja M'!$M$3:$S$59,7,0),"")</f>
        <v/>
      </c>
      <c r="AF43" s="12" t="str">
        <f>IFERROR(VLOOKUP($A43,'13 M'!$J$6:$P$10,7,0),"")</f>
        <v/>
      </c>
      <c r="AG43" s="12" t="str">
        <f>IFERROR(VLOOKUP($A43,'Grassor222 M'!$BJ$6:$BP$7,7,0),"")</f>
        <v/>
      </c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23">
        <f>MIN(COUNT(F43:U43)+MIN(COUNT(X43:AU43)/2,2),6)</f>
        <v>3.5</v>
      </c>
    </row>
    <row r="44" spans="1:48">
      <c r="A44" s="13">
        <v>28</v>
      </c>
      <c r="B44" s="19" t="str">
        <f>VLOOKUP($A44,id!$C:$H,6,0)</f>
        <v>Czarny Grzegorz</v>
      </c>
      <c r="C44" s="19" t="str">
        <f>VLOOKUP($A44,id!$C:$H,4,0)</f>
        <v>Szkoła Fechtunku ARAMIS</v>
      </c>
      <c r="D44" s="2">
        <f>IF(E43=E44,D43,ROW(B42))</f>
        <v>42</v>
      </c>
      <c r="E44" s="11">
        <f>LARGE(F44:W44,1)+LARGE(F44:W44,2)+IFERROR(LARGE(F44:W44,3),0)+IFERROR(LARGE(F44:W44,4),0)+IFERROR(LARGE(F44:W44,5),0)+IFERROR(LARGE(F44:W44,6),0)</f>
        <v>223.60147422729747</v>
      </c>
      <c r="F44" s="12">
        <f>IFERROR(VLOOKUP($A44,'Liszkor M'!$L$1:$R$39,7,0),"")</f>
        <v>54.867275703061729</v>
      </c>
      <c r="G44" s="12" t="str">
        <f>IFERROR(VLOOKUP($A44,'H57 TR200 M'!$AT$2:$AZ$104,7,0),"")</f>
        <v/>
      </c>
      <c r="H44" s="12" t="str">
        <f>IFERROR(VLOOKUP($A44,'Pazur M'!$N$1:$T$47,7,0),"")</f>
        <v/>
      </c>
      <c r="I44" s="12" t="str">
        <f>IFERROR(VLOOKUP($A44,'Liczyrzepa wiosna 200 M'!$M$1:$S$29,7,0),"")</f>
        <v/>
      </c>
      <c r="J44" s="12" t="str">
        <f>IFERROR(VLOOKUP($A44,'XVI RzK M'!$K$3:$Q$23,7,0),"")</f>
        <v/>
      </c>
      <c r="K44" s="12" t="str">
        <f>IFERROR(VLOOKUP($A44,'Dymno M'!$U$2:$AA$21,7,0),"")</f>
        <v/>
      </c>
      <c r="L44" s="12" t="str">
        <f>IFERROR(VLOOKUP($A44,'Tropy M'!$R$3:$X$65,7,0),"")</f>
        <v/>
      </c>
      <c r="M44" s="12">
        <f>IFERROR(VLOOKUP($A44,'Grassor444 M'!$DE$6:$DK$36,7,0),"")</f>
        <v>48.43810258387969</v>
      </c>
      <c r="N44" s="12">
        <f>IFERROR(VLOOKUP($A44,'BO M'!$Q$2:$W$71,7,0),"")</f>
        <v>25.861260599517074</v>
      </c>
      <c r="O44" s="12" t="str">
        <f>IFERROR(VLOOKUP($A44,'Dukty M'!$T$1:$Z$33,7,0),"")</f>
        <v/>
      </c>
      <c r="P44" s="12"/>
      <c r="Q44" s="12"/>
      <c r="R44" s="12"/>
      <c r="S44" s="12"/>
      <c r="T44" s="12"/>
      <c r="U44" s="12"/>
      <c r="V44" s="10">
        <f>IFERROR(LARGE(X44:AU44,1),0)+IFERROR(LARGE(X44:AU44,2),0)</f>
        <v>65.139681155816973</v>
      </c>
      <c r="W44" s="10">
        <f>IFERROR(LARGE(X44:AU44,3),0)+IFERROR(LARGE(X44:AU44,4),0)</f>
        <v>29.295154185022014</v>
      </c>
      <c r="X44" s="12">
        <f>IFERROR(VLOOKUP($A44,'Liczyrzepa - zima M'!$M$2:$S$39,7,0),"")</f>
        <v>29.295154185022014</v>
      </c>
      <c r="Y44" s="12" t="str">
        <f>IFERROR(VLOOKUP($A44,'XV Szago M'!$BM$4:$BS$73,7,0),"")</f>
        <v/>
      </c>
      <c r="Z44" s="12" t="str">
        <f>IFERROR(VLOOKUP($A44,'Wiosenne 360 M'!$J$2:$P$15,7,0),"")</f>
        <v/>
      </c>
      <c r="AA44" s="12" t="str">
        <f>IFERROR(VLOOKUP($A44,'H57 TR100 M'!$AI$2:$AO$182,7,0),"")</f>
        <v/>
      </c>
      <c r="AB44" s="12">
        <f>IFERROR(VLOOKUP($A44,'RW TR200 M'!$K$2:$Q$6,7,0),"")</f>
        <v>31.081081081081088</v>
      </c>
      <c r="AC44" s="12">
        <f>IFERROR(VLOOKUP($A44,'Hawran M'!$AT$2:$AZ$35,7,0),"")</f>
        <v>34.058600074735885</v>
      </c>
      <c r="AD44" s="12" t="str">
        <f>IFERROR(VLOOKUP($A44,'Liczyrzepa wiosna 100 M'!$Q$2:$W$16,7,0),"")</f>
        <v/>
      </c>
      <c r="AE44" s="12" t="str">
        <f>IFERROR(VLOOKUP($A44,'Orientakcja M'!$M$3:$S$59,7,0),"")</f>
        <v/>
      </c>
      <c r="AF44" s="12" t="str">
        <f>IFERROR(VLOOKUP($A44,'13 M'!$J$6:$P$10,7,0),"")</f>
        <v/>
      </c>
      <c r="AG44" s="12" t="str">
        <f>IFERROR(VLOOKUP($A44,'Grassor222 M'!$BJ$6:$BP$7,7,0),"")</f>
        <v/>
      </c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23">
        <f>MIN(COUNT(F44:U44)+MIN(COUNT(X44:AU44)/2,2),6)</f>
        <v>4.5</v>
      </c>
    </row>
    <row r="45" spans="1:48">
      <c r="A45">
        <v>126</v>
      </c>
      <c r="B45" s="19" t="str">
        <f>VLOOKUP($A45,id!$C:$H,6,0)</f>
        <v>Jacak Andrzej</v>
      </c>
      <c r="C45" s="19">
        <f>VLOOKUP($A45,id!$C:$H,4,0)</f>
        <v>0</v>
      </c>
      <c r="D45" s="2">
        <f>IF(E44=E45,D44,ROW(B43))</f>
        <v>43</v>
      </c>
      <c r="E45" s="11">
        <f>LARGE(F45:W45,1)+LARGE(F45:W45,2)+IFERROR(LARGE(F45:W45,3),0)+IFERROR(LARGE(F45:W45,4),0)+IFERROR(LARGE(F45:W45,5),0)+IFERROR(LARGE(F45:W45,6),0)</f>
        <v>218.82079471439286</v>
      </c>
      <c r="F45" s="12">
        <f>IFERROR(VLOOKUP($A45,'Liszkor M'!$L$1:$R$39,7,0),"")</f>
        <v>42.11970921930839</v>
      </c>
      <c r="G45" s="12" t="str">
        <f>IFERROR(VLOOKUP($A45,'H57 TR200 M'!$AT$2:$AZ$104,7,0),"")</f>
        <v/>
      </c>
      <c r="H45" s="12" t="str">
        <f>IFERROR(VLOOKUP($A45,'Pazur M'!$N$1:$T$47,7,0),"")</f>
        <v/>
      </c>
      <c r="I45" s="12">
        <f>IFERROR(VLOOKUP($A45,'Liczyrzepa wiosna 200 M'!$M$1:$S$29,7,0),"")</f>
        <v>65.025641025641022</v>
      </c>
      <c r="J45" s="12" t="str">
        <f>IFERROR(VLOOKUP($A45,'XVI RzK M'!$K$3:$Q$23,7,0),"")</f>
        <v/>
      </c>
      <c r="K45" s="12" t="str">
        <f>IFERROR(VLOOKUP($A45,'Dymno M'!$U$2:$AA$21,7,0),"")</f>
        <v/>
      </c>
      <c r="L45" s="12" t="str">
        <f>IFERROR(VLOOKUP($A45,'Tropy M'!$R$3:$X$65,7,0),"")</f>
        <v/>
      </c>
      <c r="M45" s="12">
        <f>IFERROR(VLOOKUP($A45,'Grassor444 M'!$DE$6:$DK$36,7,0),"")</f>
        <v>33.630346638106509</v>
      </c>
      <c r="N45" s="12">
        <f>IFERROR(VLOOKUP($A45,'BO M'!$Q$2:$W$71,7,0),"")</f>
        <v>47.3881132786316</v>
      </c>
      <c r="O45" s="12" t="str">
        <f>IFERROR(VLOOKUP($A45,'Dukty M'!$T$1:$Z$33,7,0),"")</f>
        <v/>
      </c>
      <c r="P45" s="12"/>
      <c r="Q45" s="12"/>
      <c r="R45" s="12"/>
      <c r="S45" s="12"/>
      <c r="T45" s="12"/>
      <c r="U45" s="12"/>
      <c r="V45" s="10">
        <f>IFERROR(LARGE(X45:AU45,1),0)+IFERROR(LARGE(X45:AU45,2),0)</f>
        <v>30.656984552705332</v>
      </c>
      <c r="W45" s="10">
        <f>IFERROR(LARGE(X45:AU45,3),0)+IFERROR(LARGE(X45:AU45,4),0)</f>
        <v>0</v>
      </c>
      <c r="X45" s="12"/>
      <c r="Y45" s="12"/>
      <c r="Z45" s="12" t="str">
        <f>IFERROR(VLOOKUP($A45,'Wiosenne 360 M'!$J$2:$P$15,7,0),"")</f>
        <v/>
      </c>
      <c r="AA45" s="12" t="str">
        <f>IFERROR(VLOOKUP($A45,'H57 TR100 M'!$AI$2:$AO$182,7,0),"")</f>
        <v/>
      </c>
      <c r="AB45" s="12" t="str">
        <f>IFERROR(VLOOKUP($A45,'RW TR200 M'!$K$2:$Q$6,7,0),"")</f>
        <v/>
      </c>
      <c r="AC45" s="12" t="str">
        <f>IFERROR(VLOOKUP($A45,'Hawran M'!$AT$2:$AZ$35,7,0),"")</f>
        <v/>
      </c>
      <c r="AD45" s="12" t="str">
        <f>IFERROR(VLOOKUP($A45,'Liczyrzepa wiosna 100 M'!$Q$2:$W$16,7,0),"")</f>
        <v/>
      </c>
      <c r="AE45" s="12">
        <f>IFERROR(VLOOKUP($A45,'Orientakcja M'!$M$3:$S$59,7,0),"")</f>
        <v>30.656984552705332</v>
      </c>
      <c r="AF45" s="12" t="str">
        <f>IFERROR(VLOOKUP($A45,'13 M'!$J$6:$P$10,7,0),"")</f>
        <v/>
      </c>
      <c r="AG45" s="12" t="str">
        <f>IFERROR(VLOOKUP($A45,'Grassor222 M'!$BJ$6:$BP$7,7,0),"")</f>
        <v/>
      </c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23">
        <f>MIN(COUNT(F45:U45)+MIN(COUNT(X45:AU45)/2,2),6)</f>
        <v>4.5</v>
      </c>
    </row>
    <row r="46" spans="1:48">
      <c r="A46">
        <v>52</v>
      </c>
      <c r="B46" s="19" t="str">
        <f>VLOOKUP($A46,id!$C:$H,6,0)</f>
        <v>Dargacz Waldemar</v>
      </c>
      <c r="C46" s="19">
        <f>VLOOKUP($A46,id!$C:$H,4,0)</f>
        <v>0</v>
      </c>
      <c r="D46" s="2">
        <f>IF(E45=E46,D45,ROW(B44))</f>
        <v>44</v>
      </c>
      <c r="E46" s="11">
        <f>LARGE(F46:W46,1)+LARGE(F46:W46,2)+IFERROR(LARGE(F46:W46,3),0)+IFERROR(LARGE(F46:W46,4),0)+IFERROR(LARGE(F46:W46,5),0)+IFERROR(LARGE(F46:W46,6),0)</f>
        <v>218.79149372567639</v>
      </c>
      <c r="F46" s="12" t="str">
        <f>IFERROR(VLOOKUP($A46,'Liszkor M'!$L$1:$R$39,7,0),"")</f>
        <v/>
      </c>
      <c r="G46" s="12" t="str">
        <f>IFERROR(VLOOKUP($A46,'H57 TR200 M'!$AT$2:$AZ$104,7,0),"")</f>
        <v/>
      </c>
      <c r="H46" s="12">
        <f>IFERROR(VLOOKUP($A46,'Pazur M'!$N$1:$T$47,7,0),"")</f>
        <v>33.030990173847307</v>
      </c>
      <c r="I46" s="12" t="str">
        <f>IFERROR(VLOOKUP($A46,'Liczyrzepa wiosna 200 M'!$M$1:$S$29,7,0),"")</f>
        <v/>
      </c>
      <c r="J46" s="12">
        <f>IFERROR(VLOOKUP($A46,'XVI RzK M'!$K$3:$Q$23,7,0),"")</f>
        <v>61.406844106463879</v>
      </c>
      <c r="K46" s="12" t="str">
        <f>IFERROR(VLOOKUP($A46,'Dymno M'!$U$2:$AA$21,7,0),"")</f>
        <v/>
      </c>
      <c r="L46" s="12">
        <f>IFERROR(VLOOKUP($A46,'Tropy M'!$R$3:$X$65,7,0),"")</f>
        <v>60.840059298303409</v>
      </c>
      <c r="M46" s="12" t="str">
        <f>IFERROR(VLOOKUP($A46,'Grassor444 M'!$DE$6:$DK$36,7,0),"")</f>
        <v/>
      </c>
      <c r="N46" s="12" t="str">
        <f>IFERROR(VLOOKUP($A46,'BO M'!$Q$2:$W$71,7,0),"")</f>
        <v/>
      </c>
      <c r="O46" s="12" t="str">
        <f>IFERROR(VLOOKUP($A46,'Dukty M'!$T$1:$Z$33,7,0),"")</f>
        <v/>
      </c>
      <c r="P46" s="12"/>
      <c r="Q46" s="12"/>
      <c r="R46" s="12"/>
      <c r="S46" s="12"/>
      <c r="T46" s="12"/>
      <c r="U46" s="12"/>
      <c r="V46" s="10">
        <f>IFERROR(LARGE(X46:AU46,1),0)+IFERROR(LARGE(X46:AU46,2),0)</f>
        <v>63.513600147061794</v>
      </c>
      <c r="W46" s="10">
        <f>IFERROR(LARGE(X46:AU46,3),0)+IFERROR(LARGE(X46:AU46,4),0)</f>
        <v>0</v>
      </c>
      <c r="X46" s="12"/>
      <c r="Y46" s="12">
        <f>IFERROR(VLOOKUP($A46,'XV Szago M'!$BM$4:$BS$73,7,0),"")</f>
        <v>38.5790583397226</v>
      </c>
      <c r="Z46" s="12" t="str">
        <f>IFERROR(VLOOKUP($A46,'Wiosenne 360 M'!$J$2:$P$15,7,0),"")</f>
        <v/>
      </c>
      <c r="AA46" s="12">
        <f>IFERROR(VLOOKUP($A46,'H57 TR100 M'!$AI$2:$AO$182,7,0),"")</f>
        <v>24.934541807339194</v>
      </c>
      <c r="AB46" s="12" t="str">
        <f>IFERROR(VLOOKUP($A46,'RW TR200 M'!$K$2:$Q$6,7,0),"")</f>
        <v/>
      </c>
      <c r="AC46" s="12" t="str">
        <f>IFERROR(VLOOKUP($A46,'Hawran M'!$AT$2:$AZ$35,7,0),"")</f>
        <v/>
      </c>
      <c r="AD46" s="12" t="str">
        <f>IFERROR(VLOOKUP($A46,'Liczyrzepa wiosna 100 M'!$Q$2:$W$16,7,0),"")</f>
        <v/>
      </c>
      <c r="AE46" s="12" t="str">
        <f>IFERROR(VLOOKUP($A46,'Orientakcja M'!$M$3:$S$59,7,0),"")</f>
        <v/>
      </c>
      <c r="AF46" s="12" t="str">
        <f>IFERROR(VLOOKUP($A46,'13 M'!$J$6:$P$10,7,0),"")</f>
        <v/>
      </c>
      <c r="AG46" s="12" t="str">
        <f>IFERROR(VLOOKUP($A46,'Grassor222 M'!$BJ$6:$BP$7,7,0),"")</f>
        <v/>
      </c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23">
        <f>MIN(COUNT(F46:U46)+MIN(COUNT(X46:AU46)/2,2),6)</f>
        <v>4</v>
      </c>
    </row>
    <row r="47" spans="1:48">
      <c r="A47">
        <v>128</v>
      </c>
      <c r="B47" s="19" t="str">
        <f>VLOOKUP($A47,id!$C:$H,6,0)</f>
        <v>Kowalski Krzysztof</v>
      </c>
      <c r="C47" s="19">
        <f>VLOOKUP($A47,id!$C:$H,4,0)</f>
        <v>0</v>
      </c>
      <c r="D47" s="2">
        <f>IF(E46=E47,D46,ROW(B45))</f>
        <v>45</v>
      </c>
      <c r="E47" s="11">
        <f>LARGE(F47:W47,1)+LARGE(F47:W47,2)+IFERROR(LARGE(F47:W47,3),0)+IFERROR(LARGE(F47:W47,4),0)+IFERROR(LARGE(F47:W47,5),0)+IFERROR(LARGE(F47:W47,6),0)</f>
        <v>213.77776892669613</v>
      </c>
      <c r="F47" s="12">
        <f>IFERROR(VLOOKUP($A47,'Liszkor M'!$L$1:$R$39,7,0),"")</f>
        <v>37.714968077504125</v>
      </c>
      <c r="G47" s="12" t="str">
        <f>IFERROR(VLOOKUP($A47,'H57 TR200 M'!$AT$2:$AZ$104,7,0),"")</f>
        <v/>
      </c>
      <c r="H47" s="12" t="str">
        <f>IFERROR(VLOOKUP($A47,'Pazur M'!$N$1:$T$47,7,0),"")</f>
        <v/>
      </c>
      <c r="I47" s="12">
        <f>IFERROR(VLOOKUP($A47,'Liczyrzepa wiosna 200 M'!$M$1:$S$29,7,0),"")</f>
        <v>66.666666666666657</v>
      </c>
      <c r="J47" s="12" t="str">
        <f>IFERROR(VLOOKUP($A47,'XVI RzK M'!$K$3:$Q$23,7,0),"")</f>
        <v/>
      </c>
      <c r="K47" s="12" t="str">
        <f>IFERROR(VLOOKUP($A47,'Dymno M'!$U$2:$AA$21,7,0),"")</f>
        <v/>
      </c>
      <c r="L47" s="12" t="str">
        <f>IFERROR(VLOOKUP($A47,'Tropy M'!$R$3:$X$65,7,0),"")</f>
        <v/>
      </c>
      <c r="M47" s="12">
        <f>IFERROR(VLOOKUP($A47,'Grassor444 M'!$DE$6:$DK$36,7,0),"")</f>
        <v>66.332433474739688</v>
      </c>
      <c r="N47" s="12" t="str">
        <f>IFERROR(VLOOKUP($A47,'BO M'!$Q$2:$W$71,7,0),"")</f>
        <v/>
      </c>
      <c r="O47" s="12" t="str">
        <f>IFERROR(VLOOKUP($A47,'Dukty M'!$T$1:$Z$33,7,0),"")</f>
        <v/>
      </c>
      <c r="P47" s="12"/>
      <c r="Q47" s="12"/>
      <c r="R47" s="12"/>
      <c r="S47" s="12"/>
      <c r="T47" s="12"/>
      <c r="U47" s="12"/>
      <c r="V47" s="10">
        <f>IFERROR(LARGE(X47:AU47,1),0)+IFERROR(LARGE(X47:AU47,2),0)</f>
        <v>43.063700707785635</v>
      </c>
      <c r="W47" s="10">
        <f>IFERROR(LARGE(X47:AU47,3),0)+IFERROR(LARGE(X47:AU47,4),0)</f>
        <v>0</v>
      </c>
      <c r="X47" s="12"/>
      <c r="Y47" s="12"/>
      <c r="Z47" s="12" t="str">
        <f>IFERROR(VLOOKUP($A47,'Wiosenne 360 M'!$J$2:$P$15,7,0),"")</f>
        <v/>
      </c>
      <c r="AA47" s="12" t="str">
        <f>IFERROR(VLOOKUP($A47,'H57 TR100 M'!$AI$2:$AO$182,7,0),"")</f>
        <v/>
      </c>
      <c r="AB47" s="12" t="str">
        <f>IFERROR(VLOOKUP($A47,'RW TR200 M'!$K$2:$Q$6,7,0),"")</f>
        <v/>
      </c>
      <c r="AC47" s="12" t="str">
        <f>IFERROR(VLOOKUP($A47,'Hawran M'!$AT$2:$AZ$35,7,0),"")</f>
        <v/>
      </c>
      <c r="AD47" s="12" t="str">
        <f>IFERROR(VLOOKUP($A47,'Liczyrzepa wiosna 100 M'!$Q$2:$W$16,7,0),"")</f>
        <v/>
      </c>
      <c r="AE47" s="12">
        <f>IFERROR(VLOOKUP($A47,'Orientakcja M'!$M$3:$S$59,7,0),"")</f>
        <v>43.063700707785635</v>
      </c>
      <c r="AF47" s="12" t="str">
        <f>IFERROR(VLOOKUP($A47,'13 M'!$J$6:$P$10,7,0),"")</f>
        <v/>
      </c>
      <c r="AG47" s="12" t="str">
        <f>IFERROR(VLOOKUP($A47,'Grassor222 M'!$BJ$6:$BP$7,7,0),"")</f>
        <v/>
      </c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23">
        <f>MIN(COUNT(F47:U47)+MIN(COUNT(X47:AU47)/2,2),6)</f>
        <v>3.5</v>
      </c>
    </row>
    <row r="48" spans="1:48">
      <c r="A48">
        <v>68</v>
      </c>
      <c r="B48" s="19" t="str">
        <f>VLOOKUP($A48,id!$C:$H,6,0)</f>
        <v>Luks Krzysztof</v>
      </c>
      <c r="C48" s="19">
        <f>VLOOKUP($A48,id!$C:$H,4,0)</f>
        <v>0</v>
      </c>
      <c r="D48" s="2">
        <f>IF(E47=E48,D47,ROW(B46))</f>
        <v>46</v>
      </c>
      <c r="E48" s="11">
        <f>LARGE(F48:W48,1)+LARGE(F48:W48,2)+IFERROR(LARGE(F48:W48,3),0)+IFERROR(LARGE(F48:W48,4),0)+IFERROR(LARGE(F48:W48,5),0)+IFERROR(LARGE(F48:W48,6),0)</f>
        <v>205.41601483203505</v>
      </c>
      <c r="F48" s="12" t="str">
        <f>IFERROR(VLOOKUP($A48,'Liszkor M'!$L$1:$R$39,7,0),"")</f>
        <v/>
      </c>
      <c r="G48" s="12" t="str">
        <f>IFERROR(VLOOKUP($A48,'H57 TR200 M'!$AT$2:$AZ$104,7,0),"")</f>
        <v/>
      </c>
      <c r="H48" s="12">
        <f>IFERROR(VLOOKUP($A48,'Pazur M'!$N$1:$T$47,7,0),"")</f>
        <v>33.030990173847307</v>
      </c>
      <c r="I48" s="12" t="str">
        <f>IFERROR(VLOOKUP($A48,'Liczyrzepa wiosna 200 M'!$M$1:$S$29,7,0),"")</f>
        <v/>
      </c>
      <c r="J48" s="12">
        <f>IFERROR(VLOOKUP($A48,'XVI RzK M'!$K$3:$Q$23,7,0),"")</f>
        <v>61.406844106463879</v>
      </c>
      <c r="K48" s="12" t="str">
        <f>IFERROR(VLOOKUP($A48,'Dymno M'!$U$2:$AA$21,7,0),"")</f>
        <v/>
      </c>
      <c r="L48" s="12">
        <f>IFERROR(VLOOKUP($A48,'Tropy M'!$R$3:$X$65,7,0),"")</f>
        <v>58.230902631509004</v>
      </c>
      <c r="M48" s="12" t="str">
        <f>IFERROR(VLOOKUP($A48,'Grassor444 M'!$DE$6:$DK$36,7,0),"")</f>
        <v/>
      </c>
      <c r="N48" s="12" t="str">
        <f>IFERROR(VLOOKUP($A48,'BO M'!$Q$2:$W$71,7,0),"")</f>
        <v/>
      </c>
      <c r="O48" s="12" t="str">
        <f>IFERROR(VLOOKUP($A48,'Dukty M'!$T$1:$Z$33,7,0),"")</f>
        <v/>
      </c>
      <c r="P48" s="12"/>
      <c r="Q48" s="12"/>
      <c r="R48" s="12"/>
      <c r="S48" s="12"/>
      <c r="T48" s="12"/>
      <c r="U48" s="12"/>
      <c r="V48" s="10">
        <f>IFERROR(LARGE(X48:AU48,1),0)+IFERROR(LARGE(X48:AU48,2),0)</f>
        <v>52.747277920214849</v>
      </c>
      <c r="W48" s="10">
        <f>IFERROR(LARGE(X48:AU48,3),0)+IFERROR(LARGE(X48:AU48,4),0)</f>
        <v>0</v>
      </c>
      <c r="X48" s="12"/>
      <c r="Y48" s="12">
        <f>IFERROR(VLOOKUP($A48,'XV Szago M'!$BM$4:$BS$73,7,0),"")</f>
        <v>27.817977450752934</v>
      </c>
      <c r="Z48" s="12" t="str">
        <f>IFERROR(VLOOKUP($A48,'Wiosenne 360 M'!$J$2:$P$15,7,0),"")</f>
        <v/>
      </c>
      <c r="AA48" s="12">
        <f>IFERROR(VLOOKUP($A48,'H57 TR100 M'!$AI$2:$AO$182,7,0),"")</f>
        <v>24.929300469461914</v>
      </c>
      <c r="AB48" s="12" t="str">
        <f>IFERROR(VLOOKUP($A48,'RW TR200 M'!$K$2:$Q$6,7,0),"")</f>
        <v/>
      </c>
      <c r="AC48" s="12" t="str">
        <f>IFERROR(VLOOKUP($A48,'Hawran M'!$AT$2:$AZ$35,7,0),"")</f>
        <v/>
      </c>
      <c r="AD48" s="12" t="str">
        <f>IFERROR(VLOOKUP($A48,'Liczyrzepa wiosna 100 M'!$Q$2:$W$16,7,0),"")</f>
        <v/>
      </c>
      <c r="AE48" s="12" t="str">
        <f>IFERROR(VLOOKUP($A48,'Orientakcja M'!$M$3:$S$59,7,0),"")</f>
        <v/>
      </c>
      <c r="AF48" s="12" t="str">
        <f>IFERROR(VLOOKUP($A48,'13 M'!$J$6:$P$10,7,0),"")</f>
        <v/>
      </c>
      <c r="AG48" s="12" t="str">
        <f>IFERROR(VLOOKUP($A48,'Grassor222 M'!$BJ$6:$BP$7,7,0),"")</f>
        <v/>
      </c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23">
        <f>MIN(COUNT(F48:U48)+MIN(COUNT(X48:AU48)/2,2),6)</f>
        <v>4</v>
      </c>
    </row>
    <row r="49" spans="1:48">
      <c r="A49" s="13">
        <v>69</v>
      </c>
      <c r="B49" s="19" t="str">
        <f>VLOOKUP($A49,id!$C:$H,6,0)</f>
        <v>Warmowski Marcin</v>
      </c>
      <c r="C49" s="19">
        <f>VLOOKUP($A49,id!$C:$H,4,0)</f>
        <v>0</v>
      </c>
      <c r="D49" s="2">
        <f>IF(E48=E49,D48,ROW(B47))</f>
        <v>47</v>
      </c>
      <c r="E49" s="11">
        <f>LARGE(F49:W49,1)+LARGE(F49:W49,2)+IFERROR(LARGE(F49:W49,3),0)+IFERROR(LARGE(F49:W49,4),0)+IFERROR(LARGE(F49:W49,5),0)+IFERROR(LARGE(F49:W49,6),0)</f>
        <v>198.34759709445964</v>
      </c>
      <c r="F49" s="12" t="str">
        <f>IFERROR(VLOOKUP($A49,'Liszkor M'!$L$1:$R$39,7,0),"")</f>
        <v/>
      </c>
      <c r="G49" s="12" t="str">
        <f>IFERROR(VLOOKUP($A49,'H57 TR200 M'!$AT$2:$AZ$104,7,0),"")</f>
        <v/>
      </c>
      <c r="H49" s="12" t="str">
        <f>IFERROR(VLOOKUP($A49,'Pazur M'!$N$1:$T$47,7,0),"")</f>
        <v/>
      </c>
      <c r="I49" s="12" t="str">
        <f>IFERROR(VLOOKUP($A49,'Liczyrzepa wiosna 200 M'!$M$1:$S$29,7,0),"")</f>
        <v/>
      </c>
      <c r="J49" s="12">
        <f>IFERROR(VLOOKUP($A49,'XVI RzK M'!$K$3:$Q$23,7,0),"")</f>
        <v>99.384615384615387</v>
      </c>
      <c r="K49" s="12" t="str">
        <f>IFERROR(VLOOKUP($A49,'Dymno M'!$U$2:$AA$21,7,0),"")</f>
        <v/>
      </c>
      <c r="L49" s="12" t="str">
        <f>IFERROR(VLOOKUP($A49,'Tropy M'!$R$3:$X$65,7,0),"")</f>
        <v/>
      </c>
      <c r="M49" s="12">
        <f>IFERROR(VLOOKUP($A49,'Grassor444 M'!$DE$6:$DK$36,7,0),"")</f>
        <v>72.50289240262245</v>
      </c>
      <c r="N49" s="12" t="str">
        <f>IFERROR(VLOOKUP($A49,'BO M'!$Q$2:$W$71,7,0),"")</f>
        <v/>
      </c>
      <c r="O49" s="12" t="str">
        <f>IFERROR(VLOOKUP($A49,'Dukty M'!$T$1:$Z$33,7,0),"")</f>
        <v/>
      </c>
      <c r="P49" s="12"/>
      <c r="Q49" s="12"/>
      <c r="R49" s="12"/>
      <c r="S49" s="12"/>
      <c r="T49" s="12"/>
      <c r="U49" s="12"/>
      <c r="V49" s="10">
        <f>IFERROR(LARGE(X49:AU49,1),0)+IFERROR(LARGE(X49:AU49,2),0)</f>
        <v>26.460089307221818</v>
      </c>
      <c r="W49" s="10">
        <f>IFERROR(LARGE(X49:AU49,3),0)+IFERROR(LARGE(X49:AU49,4),0)</f>
        <v>0</v>
      </c>
      <c r="X49" s="12"/>
      <c r="Y49" s="12">
        <f>IFERROR(VLOOKUP($A49,'XV Szago M'!$BM$4:$BS$73,7,0),"")</f>
        <v>26.460089307221818</v>
      </c>
      <c r="Z49" s="12" t="str">
        <f>IFERROR(VLOOKUP($A49,'Wiosenne 360 M'!$J$2:$P$15,7,0),"")</f>
        <v/>
      </c>
      <c r="AA49" s="12" t="str">
        <f>IFERROR(VLOOKUP($A49,'H57 TR100 M'!$AI$2:$AO$182,7,0),"")</f>
        <v/>
      </c>
      <c r="AB49" s="12" t="str">
        <f>IFERROR(VLOOKUP($A49,'RW TR200 M'!$K$2:$Q$6,7,0),"")</f>
        <v/>
      </c>
      <c r="AC49" s="12" t="str">
        <f>IFERROR(VLOOKUP($A49,'Hawran M'!$AT$2:$AZ$35,7,0),"")</f>
        <v/>
      </c>
      <c r="AD49" s="12" t="str">
        <f>IFERROR(VLOOKUP($A49,'Liczyrzepa wiosna 100 M'!$Q$2:$W$16,7,0),"")</f>
        <v/>
      </c>
      <c r="AE49" s="12" t="str">
        <f>IFERROR(VLOOKUP($A49,'Orientakcja M'!$M$3:$S$59,7,0),"")</f>
        <v/>
      </c>
      <c r="AF49" s="12" t="str">
        <f>IFERROR(VLOOKUP($A49,'13 M'!$J$6:$P$10,7,0),"")</f>
        <v/>
      </c>
      <c r="AG49" s="12" t="str">
        <f>IFERROR(VLOOKUP($A49,'Grassor222 M'!$BJ$6:$BP$7,7,0),"")</f>
        <v/>
      </c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23">
        <f>MIN(COUNT(F49:U49)+MIN(COUNT(X49:AU49)/2,2),6)</f>
        <v>2.5</v>
      </c>
    </row>
    <row r="50" spans="1:48">
      <c r="A50" s="13">
        <v>14</v>
      </c>
      <c r="B50" s="19" t="str">
        <f>VLOOKUP($A50,id!$C:$H,6,0)</f>
        <v>Białka Marcin</v>
      </c>
      <c r="C50" s="19">
        <f>VLOOKUP($A50,id!$C:$H,4,0)</f>
        <v>0</v>
      </c>
      <c r="D50" s="2">
        <f>IF(E49=E50,D49,ROW(B48))</f>
        <v>48</v>
      </c>
      <c r="E50" s="11">
        <f>LARGE(F50:W50,1)+LARGE(F50:W50,2)+IFERROR(LARGE(F50:W50,3),0)+IFERROR(LARGE(F50:W50,4),0)+IFERROR(LARGE(F50:W50,5),0)+IFERROR(LARGE(F50:W50,6),0)</f>
        <v>198.29907452026066</v>
      </c>
      <c r="F50" s="12">
        <f>IFERROR(VLOOKUP($A50,'Liszkor M'!$L$1:$R$39,7,0),"")</f>
        <v>65.900859661547841</v>
      </c>
      <c r="G50" s="12" t="str">
        <f>IFERROR(VLOOKUP($A50,'H57 TR200 M'!$AT$2:$AZ$104,7,0),"")</f>
        <v/>
      </c>
      <c r="H50" s="12" t="str">
        <f>IFERROR(VLOOKUP($A50,'Pazur M'!$N$1:$T$47,7,0),"")</f>
        <v/>
      </c>
      <c r="I50" s="12">
        <f>IFERROR(VLOOKUP($A50,'Liczyrzepa wiosna 200 M'!$M$1:$S$29,7,0),"")</f>
        <v>60.478938754414678</v>
      </c>
      <c r="J50" s="12" t="str">
        <f>IFERROR(VLOOKUP($A50,'XVI RzK M'!$K$3:$Q$23,7,0),"")</f>
        <v/>
      </c>
      <c r="K50" s="12" t="str">
        <f>IFERROR(VLOOKUP($A50,'Dymno M'!$U$2:$AA$21,7,0),"")</f>
        <v/>
      </c>
      <c r="L50" s="12" t="str">
        <f>IFERROR(VLOOKUP($A50,'Tropy M'!$R$3:$X$65,7,0),"")</f>
        <v/>
      </c>
      <c r="M50" s="12" t="str">
        <f>IFERROR(VLOOKUP($A50,'Grassor444 M'!$DE$6:$DK$36,7,0),"")</f>
        <v/>
      </c>
      <c r="N50" s="12" t="str">
        <f>IFERROR(VLOOKUP($A50,'BO M'!$Q$2:$W$71,7,0),"")</f>
        <v/>
      </c>
      <c r="O50" s="12" t="str">
        <f>IFERROR(VLOOKUP($A50,'Dukty M'!$T$1:$Z$33,7,0),"")</f>
        <v/>
      </c>
      <c r="P50" s="12"/>
      <c r="Q50" s="12"/>
      <c r="R50" s="12"/>
      <c r="S50" s="12"/>
      <c r="T50" s="12"/>
      <c r="U50" s="12"/>
      <c r="V50" s="10">
        <f>IFERROR(LARGE(X50:AU50,1),0)+IFERROR(LARGE(X50:AU50,2),0)</f>
        <v>71.91927610429812</v>
      </c>
      <c r="W50" s="10">
        <f>IFERROR(LARGE(X50:AU50,3),0)+IFERROR(LARGE(X50:AU50,4),0)</f>
        <v>0</v>
      </c>
      <c r="X50" s="12">
        <f>IFERROR(VLOOKUP($A50,'Liczyrzepa - zima M'!$M$2:$S$39,7,0),"")</f>
        <v>36.784140969162976</v>
      </c>
      <c r="Y50" s="12" t="str">
        <f>IFERROR(VLOOKUP($A50,'XV Szago M'!$BM$4:$BS$73,7,0),"")</f>
        <v/>
      </c>
      <c r="Z50" s="12" t="str">
        <f>IFERROR(VLOOKUP($A50,'Wiosenne 360 M'!$J$2:$P$15,7,0),"")</f>
        <v/>
      </c>
      <c r="AA50" s="12" t="str">
        <f>IFERROR(VLOOKUP($A50,'H57 TR100 M'!$AI$2:$AO$182,7,0),"")</f>
        <v/>
      </c>
      <c r="AB50" s="12">
        <f>IFERROR(VLOOKUP($A50,'RW TR200 M'!$K$2:$Q$6,7,0),"")</f>
        <v>35.135135135135137</v>
      </c>
      <c r="AC50" s="12" t="str">
        <f>IFERROR(VLOOKUP($A50,'Hawran M'!$AT$2:$AZ$35,7,0),"")</f>
        <v/>
      </c>
      <c r="AD50" s="12" t="str">
        <f>IFERROR(VLOOKUP($A50,'Liczyrzepa wiosna 100 M'!$Q$2:$W$16,7,0),"")</f>
        <v/>
      </c>
      <c r="AE50" s="12" t="str">
        <f>IFERROR(VLOOKUP($A50,'Orientakcja M'!$M$3:$S$59,7,0),"")</f>
        <v/>
      </c>
      <c r="AF50" s="12" t="str">
        <f>IFERROR(VLOOKUP($A50,'13 M'!$J$6:$P$10,7,0),"")</f>
        <v/>
      </c>
      <c r="AG50" s="12" t="str">
        <f>IFERROR(VLOOKUP($A50,'Grassor222 M'!$BJ$6:$BP$7,7,0),"")</f>
        <v/>
      </c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23">
        <f>MIN(COUNT(F50:U50)+MIN(COUNT(X50:AU50)/2,2),6)</f>
        <v>3</v>
      </c>
    </row>
    <row r="51" spans="1:48">
      <c r="A51" s="13">
        <v>26</v>
      </c>
      <c r="B51" s="19" t="str">
        <f>VLOOKUP($A51,id!$C:$H,6,0)</f>
        <v>Kot Maciej</v>
      </c>
      <c r="C51" s="19" t="str">
        <f>VLOOKUP($A51,id!$C:$H,4,0)</f>
        <v>Rajd Hawran</v>
      </c>
      <c r="D51" s="2">
        <f>IF(E50=E51,D50,ROW(B49))</f>
        <v>49</v>
      </c>
      <c r="E51" s="11">
        <f>LARGE(F51:W51,1)+LARGE(F51:W51,2)+IFERROR(LARGE(F51:W51,3),0)+IFERROR(LARGE(F51:W51,4),0)+IFERROR(LARGE(F51:W51,5),0)+IFERROR(LARGE(F51:W51,6),0)</f>
        <v>196.79841593491182</v>
      </c>
      <c r="F51" s="12" t="str">
        <f>IFERROR(VLOOKUP($A51,'Liszkor M'!$L$1:$R$39,7,0),"")</f>
        <v/>
      </c>
      <c r="G51" s="12" t="str">
        <f>IFERROR(VLOOKUP($A51,'H57 TR200 M'!$AT$2:$AZ$104,7,0),"")</f>
        <v/>
      </c>
      <c r="H51" s="12" t="str">
        <f>IFERROR(VLOOKUP($A51,'Pazur M'!$N$1:$T$47,7,0),"")</f>
        <v/>
      </c>
      <c r="I51" s="12" t="str">
        <f>IFERROR(VLOOKUP($A51,'Liczyrzepa wiosna 200 M'!$M$1:$S$29,7,0),"")</f>
        <v/>
      </c>
      <c r="J51" s="12" t="str">
        <f>IFERROR(VLOOKUP($A51,'XVI RzK M'!$K$3:$Q$23,7,0),"")</f>
        <v/>
      </c>
      <c r="K51" s="12" t="str">
        <f>IFERROR(VLOOKUP($A51,'Dymno M'!$U$2:$AA$21,7,0),"")</f>
        <v/>
      </c>
      <c r="L51" s="12">
        <f>IFERROR(VLOOKUP($A51,'Tropy M'!$R$3:$X$65,7,0),"")</f>
        <v>65.346730357436996</v>
      </c>
      <c r="M51" s="12" t="str">
        <f>IFERROR(VLOOKUP($A51,'Grassor444 M'!$DE$6:$DK$36,7,0),"")</f>
        <v/>
      </c>
      <c r="N51" s="12">
        <f>IFERROR(VLOOKUP($A51,'BO M'!$Q$2:$W$71,7,0),"")</f>
        <v>74.976152623211476</v>
      </c>
      <c r="O51" s="12" t="str">
        <f>IFERROR(VLOOKUP($A51,'Dukty M'!$T$1:$Z$33,7,0),"")</f>
        <v/>
      </c>
      <c r="P51" s="12"/>
      <c r="Q51" s="12"/>
      <c r="R51" s="12"/>
      <c r="S51" s="12"/>
      <c r="T51" s="12"/>
      <c r="U51" s="12"/>
      <c r="V51" s="10">
        <f>IFERROR(LARGE(X51:AU51,1),0)+IFERROR(LARGE(X51:AU51,2),0)</f>
        <v>56.475532954263343</v>
      </c>
      <c r="W51" s="10">
        <f>IFERROR(LARGE(X51:AU51,3),0)+IFERROR(LARGE(X51:AU51,4),0)</f>
        <v>0</v>
      </c>
      <c r="X51" s="12">
        <f>IFERROR(VLOOKUP($A51,'Liczyrzepa - zima M'!$M$2:$S$39,7,0),"")</f>
        <v>30.176211453744482</v>
      </c>
      <c r="Y51" s="12" t="str">
        <f>IFERROR(VLOOKUP($A51,'XV Szago M'!$BM$4:$BS$73,7,0),"")</f>
        <v/>
      </c>
      <c r="Z51" s="12" t="str">
        <f>IFERROR(VLOOKUP($A51,'Wiosenne 360 M'!$J$2:$P$15,7,0),"")</f>
        <v/>
      </c>
      <c r="AA51" s="12" t="str">
        <f>IFERROR(VLOOKUP($A51,'H57 TR100 M'!$AI$2:$AO$182,7,0),"")</f>
        <v/>
      </c>
      <c r="AB51" s="12" t="str">
        <f>IFERROR(VLOOKUP($A51,'RW TR200 M'!$K$2:$Q$6,7,0),"")</f>
        <v/>
      </c>
      <c r="AC51" s="12" t="str">
        <f>IFERROR(VLOOKUP($A51,'Hawran M'!$AT$2:$AZ$35,7,0),"")</f>
        <v/>
      </c>
      <c r="AD51" s="12" t="str">
        <f>IFERROR(VLOOKUP($A51,'Liczyrzepa wiosna 100 M'!$Q$2:$W$16,7,0),"")</f>
        <v/>
      </c>
      <c r="AE51" s="12">
        <f>IFERROR(VLOOKUP($A51,'Orientakcja M'!$M$3:$S$59,7,0),"")</f>
        <v>26.299321500518865</v>
      </c>
      <c r="AF51" s="12" t="str">
        <f>IFERROR(VLOOKUP($A51,'13 M'!$J$6:$P$10,7,0),"")</f>
        <v/>
      </c>
      <c r="AG51" s="12" t="str">
        <f>IFERROR(VLOOKUP($A51,'Grassor222 M'!$BJ$6:$BP$7,7,0),"")</f>
        <v/>
      </c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23">
        <f>MIN(COUNT(F51:U51)+MIN(COUNT(X51:AU51)/2,2),6)</f>
        <v>3</v>
      </c>
    </row>
    <row r="52" spans="1:48">
      <c r="A52">
        <v>18</v>
      </c>
      <c r="B52" s="19" t="str">
        <f>VLOOKUP($A52,id!$C:$H,6,0)</f>
        <v>Kapustka Wojciech</v>
      </c>
      <c r="C52" s="19">
        <f>VLOOKUP($A52,id!$C:$H,4,0)</f>
        <v>0</v>
      </c>
      <c r="D52" s="2">
        <f>IF(E51=E52,D51,ROW(B50))</f>
        <v>50</v>
      </c>
      <c r="E52" s="11">
        <f>LARGE(F52:W52,1)+LARGE(F52:W52,2)+IFERROR(LARGE(F52:W52,3),0)+IFERROR(LARGE(F52:W52,4),0)+IFERROR(LARGE(F52:W52,5),0)+IFERROR(LARGE(F52:W52,6),0)</f>
        <v>189.49195770343997</v>
      </c>
      <c r="F52" s="12">
        <f>IFERROR(VLOOKUP($A52,'Liszkor M'!$L$1:$R$39,7,0),"")</f>
        <v>57.87128113607961</v>
      </c>
      <c r="G52" s="12" t="str">
        <f>IFERROR(VLOOKUP($A52,'H57 TR200 M'!$AT$2:$AZ$104,7,0),"")</f>
        <v/>
      </c>
      <c r="H52" s="12" t="str">
        <f>IFERROR(VLOOKUP($A52,'Pazur M'!$N$1:$T$47,7,0),"")</f>
        <v/>
      </c>
      <c r="I52" s="12" t="str">
        <f>IFERROR(VLOOKUP($A52,'Liczyrzepa wiosna 200 M'!$M$1:$S$29,7,0),"")</f>
        <v/>
      </c>
      <c r="J52" s="12" t="str">
        <f>IFERROR(VLOOKUP($A52,'XVI RzK M'!$K$3:$Q$23,7,0),"")</f>
        <v/>
      </c>
      <c r="K52" s="12" t="str">
        <f>IFERROR(VLOOKUP($A52,'Dymno M'!$U$2:$AA$21,7,0),"")</f>
        <v/>
      </c>
      <c r="L52" s="12" t="str">
        <f>IFERROR(VLOOKUP($A52,'Tropy M'!$R$3:$X$65,7,0),"")</f>
        <v/>
      </c>
      <c r="M52" s="12" t="str">
        <f>IFERROR(VLOOKUP($A52,'Grassor444 M'!$DE$6:$DK$36,7,0),"")</f>
        <v/>
      </c>
      <c r="N52" s="12">
        <f>IFERROR(VLOOKUP($A52,'BO M'!$Q$2:$W$71,7,0),"")</f>
        <v>64.199755935976029</v>
      </c>
      <c r="O52" s="12" t="str">
        <f>IFERROR(VLOOKUP($A52,'Dukty M'!$T$1:$Z$33,7,0),"")</f>
        <v/>
      </c>
      <c r="P52" s="12"/>
      <c r="Q52" s="12"/>
      <c r="R52" s="12"/>
      <c r="S52" s="12"/>
      <c r="T52" s="12"/>
      <c r="U52" s="12"/>
      <c r="V52" s="10">
        <f>IFERROR(LARGE(X52:AU52,1),0)+IFERROR(LARGE(X52:AU52,2),0)</f>
        <v>67.420920631384348</v>
      </c>
      <c r="W52" s="10">
        <f>IFERROR(LARGE(X52:AU52,3),0)+IFERROR(LARGE(X52:AU52,4),0)</f>
        <v>0</v>
      </c>
      <c r="X52" s="12">
        <f>IFERROR(VLOOKUP($A52,'Liczyrzepa - zima M'!$M$2:$S$39,7,0),"")</f>
        <v>35.462555066079275</v>
      </c>
      <c r="Y52" s="12" t="str">
        <f>IFERROR(VLOOKUP($A52,'XV Szago M'!$BM$4:$BS$73,7,0),"")</f>
        <v/>
      </c>
      <c r="Z52" s="12" t="str">
        <f>IFERROR(VLOOKUP($A52,'Wiosenne 360 M'!$J$2:$P$15,7,0),"")</f>
        <v/>
      </c>
      <c r="AA52" s="12" t="str">
        <f>IFERROR(VLOOKUP($A52,'H57 TR100 M'!$AI$2:$AO$182,7,0),"")</f>
        <v/>
      </c>
      <c r="AB52" s="12" t="str">
        <f>IFERROR(VLOOKUP($A52,'RW TR200 M'!$K$2:$Q$6,7,0),"")</f>
        <v/>
      </c>
      <c r="AC52" s="12" t="str">
        <f>IFERROR(VLOOKUP($A52,'Hawran M'!$AT$2:$AZ$35,7,0),"")</f>
        <v/>
      </c>
      <c r="AD52" s="12" t="str">
        <f>IFERROR(VLOOKUP($A52,'Liczyrzepa wiosna 100 M'!$Q$2:$W$16,7,0),"")</f>
        <v/>
      </c>
      <c r="AE52" s="12">
        <f>IFERROR(VLOOKUP($A52,'Orientakcja M'!$M$3:$S$59,7,0),"")</f>
        <v>31.95836556530508</v>
      </c>
      <c r="AF52" s="12" t="str">
        <f>IFERROR(VLOOKUP($A52,'13 M'!$J$6:$P$10,7,0),"")</f>
        <v/>
      </c>
      <c r="AG52" s="12" t="str">
        <f>IFERROR(VLOOKUP($A52,'Grassor222 M'!$BJ$6:$BP$7,7,0),"")</f>
        <v/>
      </c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23">
        <f>MIN(COUNT(F52:U52)+MIN(COUNT(X52:AU52)/2,2),6)</f>
        <v>3</v>
      </c>
    </row>
    <row r="53" spans="1:48">
      <c r="A53">
        <v>140</v>
      </c>
      <c r="B53" s="19" t="str">
        <f>VLOOKUP($A53,id!$C:$H,6,0)</f>
        <v>Zawadzki Artur</v>
      </c>
      <c r="C53" s="19" t="str">
        <f>VLOOKUP($A53,id!$C:$H,4,0)</f>
        <v>ASP</v>
      </c>
      <c r="D53" s="2">
        <f>IF(E52=E53,D52,ROW(B51))</f>
        <v>51</v>
      </c>
      <c r="E53" s="11">
        <f>LARGE(F53:W53,1)+LARGE(F53:W53,2)+IFERROR(LARGE(F53:W53,3),0)+IFERROR(LARGE(F53:W53,4),0)+IFERROR(LARGE(F53:W53,5),0)+IFERROR(LARGE(F53:W53,6),0)</f>
        <v>188.06922346934743</v>
      </c>
      <c r="F53" s="12"/>
      <c r="G53" s="12" t="str">
        <f>IFERROR(VLOOKUP($A53,'H57 TR200 M'!$AT$2:$AZ$104,7,0),"")</f>
        <v/>
      </c>
      <c r="H53" s="12" t="str">
        <f>IFERROR(VLOOKUP($A53,'Pazur M'!$N$1:$T$47,7,0),"")</f>
        <v/>
      </c>
      <c r="I53" s="12" t="str">
        <f>IFERROR(VLOOKUP($A53,'Liczyrzepa wiosna 200 M'!$M$1:$S$29,7,0),"")</f>
        <v/>
      </c>
      <c r="J53" s="12" t="str">
        <f>IFERROR(VLOOKUP($A53,'XVI RzK M'!$K$3:$Q$23,7,0),"")</f>
        <v/>
      </c>
      <c r="K53" s="12" t="str">
        <f>IFERROR(VLOOKUP($A53,'Dymno M'!$U$2:$AA$21,7,0),"")</f>
        <v/>
      </c>
      <c r="L53" s="12">
        <f>IFERROR(VLOOKUP($A53,'Tropy M'!$R$3:$X$65,7,0),"")</f>
        <v>68.312170067056655</v>
      </c>
      <c r="M53" s="12" t="str">
        <f>IFERROR(VLOOKUP($A53,'Grassor444 M'!$DE$6:$DK$36,7,0),"")</f>
        <v/>
      </c>
      <c r="N53" s="12">
        <f>IFERROR(VLOOKUP($A53,'BO M'!$Q$2:$W$71,7,0),"")</f>
        <v>79.180658159838814</v>
      </c>
      <c r="O53" s="12" t="str">
        <f>IFERROR(VLOOKUP($A53,'Dukty M'!$T$1:$Z$33,7,0),"")</f>
        <v/>
      </c>
      <c r="P53" s="12"/>
      <c r="Q53" s="12"/>
      <c r="R53" s="12"/>
      <c r="S53" s="12"/>
      <c r="T53" s="12"/>
      <c r="U53" s="12"/>
      <c r="V53" s="10">
        <f>IFERROR(LARGE(X53:AU53,1),0)+IFERROR(LARGE(X53:AU53,2),0)</f>
        <v>40.576395242451966</v>
      </c>
      <c r="W53" s="10">
        <f>IFERROR(LARGE(X53:AU53,3),0)+IFERROR(LARGE(X53:AU53,4),0)</f>
        <v>0</v>
      </c>
      <c r="X53" s="12"/>
      <c r="Y53" s="12"/>
      <c r="Z53" s="12">
        <f>IFERROR(VLOOKUP($A53,'Wiosenne 360 M'!$J$2:$P$15,7,0),"")</f>
        <v>40.576395242451966</v>
      </c>
      <c r="AA53" s="12" t="str">
        <f>IFERROR(VLOOKUP($A53,'H57 TR100 M'!$AI$2:$AO$182,7,0),"")</f>
        <v/>
      </c>
      <c r="AB53" s="12" t="str">
        <f>IFERROR(VLOOKUP($A53,'RW TR200 M'!$K$2:$Q$6,7,0),"")</f>
        <v/>
      </c>
      <c r="AC53" s="12" t="str">
        <f>IFERROR(VLOOKUP($A53,'Hawran M'!$AT$2:$AZ$35,7,0),"")</f>
        <v/>
      </c>
      <c r="AD53" s="12" t="str">
        <f>IFERROR(VLOOKUP($A53,'Liczyrzepa wiosna 100 M'!$Q$2:$W$16,7,0),"")</f>
        <v/>
      </c>
      <c r="AE53" s="12" t="str">
        <f>IFERROR(VLOOKUP($A53,'Orientakcja M'!$M$3:$S$59,7,0),"")</f>
        <v/>
      </c>
      <c r="AF53" s="12" t="str">
        <f>IFERROR(VLOOKUP($A53,'13 M'!$J$6:$P$10,7,0),"")</f>
        <v/>
      </c>
      <c r="AG53" s="12" t="str">
        <f>IFERROR(VLOOKUP($A53,'Grassor222 M'!$BJ$6:$BP$7,7,0),"")</f>
        <v/>
      </c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23">
        <f>MIN(COUNT(F53:U53)+MIN(COUNT(X53:AU53)/2,2),6)</f>
        <v>2.5</v>
      </c>
    </row>
    <row r="54" spans="1:48">
      <c r="A54" s="13">
        <v>47</v>
      </c>
      <c r="B54" s="19" t="str">
        <f>VLOOKUP($A54,id!$C:$H,6,0)</f>
        <v>Pachulski Leszek</v>
      </c>
      <c r="C54" s="19">
        <f>VLOOKUP($A54,id!$C:$H,4,0)</f>
        <v>0</v>
      </c>
      <c r="D54" s="2">
        <f>IF(E53=E54,D53,ROW(B52))</f>
        <v>52</v>
      </c>
      <c r="E54" s="11">
        <f>LARGE(F54:W54,1)+LARGE(F54:W54,2)+IFERROR(LARGE(F54:W54,3),0)+IFERROR(LARGE(F54:W54,4),0)+IFERROR(LARGE(F54:W54,5),0)+IFERROR(LARGE(F54:W54,6),0)</f>
        <v>185.55914963302385</v>
      </c>
      <c r="F54" s="12" t="str">
        <f>IFERROR(VLOOKUP($A54,'Liszkor M'!$L$1:$R$39,7,0),"")</f>
        <v/>
      </c>
      <c r="G54" s="12">
        <f>IFERROR(VLOOKUP($A54,'H57 TR200 M'!$AT$2:$AZ$104,7,0),"")</f>
        <v>98.519056920910373</v>
      </c>
      <c r="H54" s="12" t="str">
        <f>IFERROR(VLOOKUP($A54,'Pazur M'!$N$1:$T$47,7,0),"")</f>
        <v/>
      </c>
      <c r="I54" s="12" t="str">
        <f>IFERROR(VLOOKUP($A54,'Liczyrzepa wiosna 200 M'!$M$1:$S$29,7,0),"")</f>
        <v/>
      </c>
      <c r="J54" s="12" t="str">
        <f>IFERROR(VLOOKUP($A54,'XVI RzK M'!$K$3:$Q$23,7,0),"")</f>
        <v/>
      </c>
      <c r="K54" s="12" t="str">
        <f>IFERROR(VLOOKUP($A54,'Dymno M'!$U$2:$AA$21,7,0),"")</f>
        <v/>
      </c>
      <c r="L54" s="12" t="str">
        <f>IFERROR(VLOOKUP($A54,'Tropy M'!$R$3:$X$65,7,0),"")</f>
        <v/>
      </c>
      <c r="M54" s="12" t="str">
        <f>IFERROR(VLOOKUP($A54,'Grassor444 M'!$DE$6:$DK$36,7,0),"")</f>
        <v/>
      </c>
      <c r="N54" s="12" t="str">
        <f>IFERROR(VLOOKUP($A54,'BO M'!$Q$2:$W$71,7,0),"")</f>
        <v/>
      </c>
      <c r="O54" s="12" t="str">
        <f>IFERROR(VLOOKUP($A54,'Dukty M'!$T$1:$Z$33,7,0),"")</f>
        <v/>
      </c>
      <c r="P54" s="12"/>
      <c r="Q54" s="12"/>
      <c r="R54" s="12"/>
      <c r="S54" s="12"/>
      <c r="T54" s="12"/>
      <c r="U54" s="12"/>
      <c r="V54" s="10">
        <f>IFERROR(LARGE(X54:AU54,1),0)+IFERROR(LARGE(X54:AU54,2),0)</f>
        <v>87.040092712113477</v>
      </c>
      <c r="W54" s="10">
        <f>IFERROR(LARGE(X54:AU54,3),0)+IFERROR(LARGE(X54:AU54,4),0)</f>
        <v>0</v>
      </c>
      <c r="X54" s="12"/>
      <c r="Y54" s="12">
        <f>IFERROR(VLOOKUP($A54,'XV Szago M'!$BM$4:$BS$73,7,0),"")</f>
        <v>44.934829554218744</v>
      </c>
      <c r="Z54" s="12" t="str">
        <f>IFERROR(VLOOKUP($A54,'Wiosenne 360 M'!$J$2:$P$15,7,0),"")</f>
        <v/>
      </c>
      <c r="AA54" s="12" t="str">
        <f>IFERROR(VLOOKUP($A54,'H57 TR100 M'!$AI$2:$AO$182,7,0),"")</f>
        <v/>
      </c>
      <c r="AB54" s="12" t="str">
        <f>IFERROR(VLOOKUP($A54,'RW TR200 M'!$K$2:$Q$6,7,0),"")</f>
        <v/>
      </c>
      <c r="AC54" s="12">
        <f>IFERROR(VLOOKUP($A54,'Hawran M'!$AT$2:$AZ$35,7,0),"")</f>
        <v>42.105263157894733</v>
      </c>
      <c r="AD54" s="12" t="str">
        <f>IFERROR(VLOOKUP($A54,'Liczyrzepa wiosna 100 M'!$Q$2:$W$16,7,0),"")</f>
        <v/>
      </c>
      <c r="AE54" s="12" t="str">
        <f>IFERROR(VLOOKUP($A54,'Orientakcja M'!$M$3:$S$59,7,0),"")</f>
        <v/>
      </c>
      <c r="AF54" s="12" t="str">
        <f>IFERROR(VLOOKUP($A54,'13 M'!$J$6:$P$10,7,0),"")</f>
        <v/>
      </c>
      <c r="AG54" s="12" t="str">
        <f>IFERROR(VLOOKUP($A54,'Grassor222 M'!$BJ$6:$BP$7,7,0),"")</f>
        <v/>
      </c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23">
        <f>MIN(COUNT(F54:U54)+MIN(COUNT(X54:AU54)/2,2),6)</f>
        <v>2</v>
      </c>
    </row>
    <row r="55" spans="1:48">
      <c r="A55" s="13">
        <v>82</v>
      </c>
      <c r="B55" s="19" t="str">
        <f>VLOOKUP($A55,id!$C:$H,6,0)</f>
        <v>Makowiec Sławomir</v>
      </c>
      <c r="C55" s="19">
        <f>VLOOKUP($A55,id!$C:$H,4,0)</f>
        <v>0</v>
      </c>
      <c r="D55" s="2">
        <f>IF(E54=E55,D54,ROW(B53))</f>
        <v>53</v>
      </c>
      <c r="E55" s="11">
        <f>LARGE(F55:W55,1)+LARGE(F55:W55,2)+IFERROR(LARGE(F55:W55,3),0)+IFERROR(LARGE(F55:W55,4),0)+IFERROR(LARGE(F55:W55,5),0)+IFERROR(LARGE(F55:W55,6),0)</f>
        <v>178.31151649264581</v>
      </c>
      <c r="F55" s="12" t="str">
        <f>IFERROR(VLOOKUP($A55,'Liszkor M'!$L$1:$R$39,7,0),"")</f>
        <v/>
      </c>
      <c r="G55" s="12">
        <f>IFERROR(VLOOKUP($A55,'H57 TR200 M'!$AT$2:$AZ$104,7,0),"")</f>
        <v>62.798081419770917</v>
      </c>
      <c r="H55" s="12" t="str">
        <f>IFERROR(VLOOKUP($A55,'Pazur M'!$N$1:$T$47,7,0),"")</f>
        <v/>
      </c>
      <c r="I55" s="12" t="str">
        <f>IFERROR(VLOOKUP($A55,'Liczyrzepa wiosna 200 M'!$M$1:$S$29,7,0),"")</f>
        <v/>
      </c>
      <c r="J55" s="12">
        <f>IFERROR(VLOOKUP($A55,'XVI RzK M'!$K$3:$Q$23,7,0),"")</f>
        <v>54.013377926421406</v>
      </c>
      <c r="K55" s="12" t="str">
        <f>IFERROR(VLOOKUP($A55,'Dymno M'!$U$2:$AA$21,7,0),"")</f>
        <v/>
      </c>
      <c r="L55" s="12" t="str">
        <f>IFERROR(VLOOKUP($A55,'Tropy M'!$R$3:$X$65,7,0),"")</f>
        <v/>
      </c>
      <c r="M55" s="12">
        <f>IFERROR(VLOOKUP($A55,'Grassor444 M'!$DE$6:$DK$36,7,0),"")</f>
        <v>43.193212495179345</v>
      </c>
      <c r="N55" s="12" t="str">
        <f>IFERROR(VLOOKUP($A55,'BO M'!$Q$2:$W$71,7,0),"")</f>
        <v/>
      </c>
      <c r="O55" s="12" t="str">
        <f>IFERROR(VLOOKUP($A55,'Dukty M'!$T$1:$Z$33,7,0),"")</f>
        <v/>
      </c>
      <c r="P55" s="12"/>
      <c r="Q55" s="12"/>
      <c r="R55" s="12"/>
      <c r="S55" s="12"/>
      <c r="T55" s="12"/>
      <c r="U55" s="12"/>
      <c r="V55" s="10">
        <f>IFERROR(LARGE(X55:AU55,1),0)+IFERROR(LARGE(X55:AU55,2),0)</f>
        <v>18.30684465127414</v>
      </c>
      <c r="W55" s="10">
        <f>IFERROR(LARGE(X55:AU55,3),0)+IFERROR(LARGE(X55:AU55,4),0)</f>
        <v>0</v>
      </c>
      <c r="X55" s="12"/>
      <c r="Y55" s="12">
        <f>IFERROR(VLOOKUP($A55,'XV Szago M'!$BM$4:$BS$73,7,0),"")</f>
        <v>18.30684465127414</v>
      </c>
      <c r="Z55" s="12" t="str">
        <f>IFERROR(VLOOKUP($A55,'Wiosenne 360 M'!$J$2:$P$15,7,0),"")</f>
        <v/>
      </c>
      <c r="AA55" s="12" t="str">
        <f>IFERROR(VLOOKUP($A55,'H57 TR100 M'!$AI$2:$AO$182,7,0),"")</f>
        <v/>
      </c>
      <c r="AB55" s="12" t="str">
        <f>IFERROR(VLOOKUP($A55,'RW TR200 M'!$K$2:$Q$6,7,0),"")</f>
        <v/>
      </c>
      <c r="AC55" s="12" t="str">
        <f>IFERROR(VLOOKUP($A55,'Hawran M'!$AT$2:$AZ$35,7,0),"")</f>
        <v/>
      </c>
      <c r="AD55" s="12" t="str">
        <f>IFERROR(VLOOKUP($A55,'Liczyrzepa wiosna 100 M'!$Q$2:$W$16,7,0),"")</f>
        <v/>
      </c>
      <c r="AE55" s="12" t="str">
        <f>IFERROR(VLOOKUP($A55,'Orientakcja M'!$M$3:$S$59,7,0),"")</f>
        <v/>
      </c>
      <c r="AF55" s="12" t="str">
        <f>IFERROR(VLOOKUP($A55,'13 M'!$J$6:$P$10,7,0),"")</f>
        <v/>
      </c>
      <c r="AG55" s="12" t="str">
        <f>IFERROR(VLOOKUP($A55,'Grassor222 M'!$BJ$6:$BP$7,7,0),"")</f>
        <v/>
      </c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23">
        <f>MIN(COUNT(F55:U55)+MIN(COUNT(X55:AU55)/2,2),6)</f>
        <v>3.5</v>
      </c>
    </row>
    <row r="56" spans="1:48">
      <c r="A56" s="13">
        <v>121</v>
      </c>
      <c r="B56" s="19" t="str">
        <f>VLOOKUP($A56,id!$C:$H,6,0)</f>
        <v>Kuźniarowicz Piotr</v>
      </c>
      <c r="C56" s="19">
        <f>VLOOKUP($A56,id!$C:$H,4,0)</f>
        <v>0</v>
      </c>
      <c r="D56" s="2">
        <f>IF(E55=E56,D55,ROW(B54))</f>
        <v>54</v>
      </c>
      <c r="E56" s="11">
        <f>LARGE(F56:W56,1)+LARGE(F56:W56,2)+IFERROR(LARGE(F56:W56,3),0)+IFERROR(LARGE(F56:W56,4),0)+IFERROR(LARGE(F56:W56,5),0)+IFERROR(LARGE(F56:W56,6),0)</f>
        <v>160.83090297841466</v>
      </c>
      <c r="F56" s="12">
        <f>IFERROR(VLOOKUP($A56,'Liszkor M'!$L$1:$R$39,7,0),"")</f>
        <v>55.132335005975072</v>
      </c>
      <c r="G56" s="12">
        <f>IFERROR(VLOOKUP($A56,'H57 TR200 M'!$AT$2:$AZ$104,7,0),"")</f>
        <v>26.965998802738046</v>
      </c>
      <c r="H56" s="12" t="str">
        <f>IFERROR(VLOOKUP($A56,'Pazur M'!$N$1:$T$47,7,0),"")</f>
        <v/>
      </c>
      <c r="I56" s="12" t="str">
        <f>IFERROR(VLOOKUP($A56,'Liczyrzepa wiosna 200 M'!$M$1:$S$29,7,0),"")</f>
        <v/>
      </c>
      <c r="J56" s="12" t="str">
        <f>IFERROR(VLOOKUP($A56,'XVI RzK M'!$K$3:$Q$23,7,0),"")</f>
        <v/>
      </c>
      <c r="K56" s="12" t="str">
        <f>IFERROR(VLOOKUP($A56,'Dymno M'!$U$2:$AA$21,7,0),"")</f>
        <v/>
      </c>
      <c r="L56" s="12" t="str">
        <f>IFERROR(VLOOKUP($A56,'Tropy M'!$R$3:$X$65,7,0),"")</f>
        <v/>
      </c>
      <c r="M56" s="12" t="str">
        <f>IFERROR(VLOOKUP($A56,'Grassor444 M'!$DE$6:$DK$36,7,0),"")</f>
        <v/>
      </c>
      <c r="N56" s="12">
        <f>IFERROR(VLOOKUP($A56,'BO M'!$Q$2:$W$71,7,0),"")</f>
        <v>41.410490393570939</v>
      </c>
      <c r="O56" s="12" t="str">
        <f>IFERROR(VLOOKUP($A56,'Dukty M'!$T$1:$Z$33,7,0),"")</f>
        <v/>
      </c>
      <c r="P56" s="12"/>
      <c r="Q56" s="12"/>
      <c r="R56" s="12"/>
      <c r="S56" s="12"/>
      <c r="T56" s="12"/>
      <c r="U56" s="12"/>
      <c r="V56" s="10">
        <f>IFERROR(LARGE(X56:AU56,1),0)+IFERROR(LARGE(X56:AU56,2),0)</f>
        <v>37.322078776130596</v>
      </c>
      <c r="W56" s="10">
        <f>IFERROR(LARGE(X56:AU56,3),0)+IFERROR(LARGE(X56:AU56,4),0)</f>
        <v>0</v>
      </c>
      <c r="X56" s="12"/>
      <c r="Y56" s="12"/>
      <c r="Z56" s="12" t="str">
        <f>IFERROR(VLOOKUP($A56,'Wiosenne 360 M'!$J$2:$P$15,7,0),"")</f>
        <v/>
      </c>
      <c r="AA56" s="12" t="str">
        <f>IFERROR(VLOOKUP($A56,'H57 TR100 M'!$AI$2:$AO$182,7,0),"")</f>
        <v/>
      </c>
      <c r="AB56" s="12" t="str">
        <f>IFERROR(VLOOKUP($A56,'RW TR200 M'!$K$2:$Q$6,7,0),"")</f>
        <v/>
      </c>
      <c r="AC56" s="12">
        <f>IFERROR(VLOOKUP($A56,'Hawran M'!$AT$2:$AZ$35,7,0),"")</f>
        <v>37.322078776130596</v>
      </c>
      <c r="AD56" s="12" t="str">
        <f>IFERROR(VLOOKUP($A56,'Liczyrzepa wiosna 100 M'!$Q$2:$W$16,7,0),"")</f>
        <v/>
      </c>
      <c r="AE56" s="12" t="str">
        <f>IFERROR(VLOOKUP($A56,'Orientakcja M'!$M$3:$S$59,7,0),"")</f>
        <v/>
      </c>
      <c r="AF56" s="12" t="str">
        <f>IFERROR(VLOOKUP($A56,'13 M'!$J$6:$P$10,7,0),"")</f>
        <v/>
      </c>
      <c r="AG56" s="12" t="str">
        <f>IFERROR(VLOOKUP($A56,'Grassor222 M'!$BJ$6:$BP$7,7,0),"")</f>
        <v/>
      </c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23">
        <f>MIN(COUNT(F56:U56)+MIN(COUNT(X56:AU56)/2,2),6)</f>
        <v>3.5</v>
      </c>
    </row>
    <row r="57" spans="1:48">
      <c r="A57">
        <v>78</v>
      </c>
      <c r="B57" s="19" t="str">
        <f>VLOOKUP($A57,id!$C:$H,6,0)</f>
        <v>Nikonowicz Adrian</v>
      </c>
      <c r="C57" s="19">
        <f>VLOOKUP($A57,id!$C:$H,4,0)</f>
        <v>0</v>
      </c>
      <c r="D57" s="2">
        <f>IF(E56=E57,D56,ROW(B55))</f>
        <v>55</v>
      </c>
      <c r="E57" s="11">
        <f>LARGE(F57:W57,1)+LARGE(F57:W57,2)+IFERROR(LARGE(F57:W57,3),0)+IFERROR(LARGE(F57:W57,4),0)+IFERROR(LARGE(F57:W57,5),0)+IFERROR(LARGE(F57:W57,6),0)</f>
        <v>159.83359766780777</v>
      </c>
      <c r="F57" s="12" t="str">
        <f>IFERROR(VLOOKUP($A57,'Liszkor M'!$L$1:$R$39,7,0),"")</f>
        <v/>
      </c>
      <c r="G57" s="12" t="str">
        <f>IFERROR(VLOOKUP($A57,'H57 TR200 M'!$AT$2:$AZ$104,7,0),"")</f>
        <v/>
      </c>
      <c r="H57" s="12">
        <f>IFERROR(VLOOKUP($A57,'Pazur M'!$N$1:$T$47,7,0),"")</f>
        <v>36.145574855252271</v>
      </c>
      <c r="I57" s="12" t="str">
        <f>IFERROR(VLOOKUP($A57,'Liczyrzepa wiosna 200 M'!$M$1:$S$29,7,0),"")</f>
        <v/>
      </c>
      <c r="J57" s="12" t="str">
        <f>IFERROR(VLOOKUP($A57,'XVI RzK M'!$K$3:$Q$23,7,0),"")</f>
        <v/>
      </c>
      <c r="K57" s="12" t="str">
        <f>IFERROR(VLOOKUP($A57,'Dymno M'!$U$2:$AA$21,7,0),"")</f>
        <v/>
      </c>
      <c r="L57" s="12">
        <f>IFERROR(VLOOKUP($A57,'Tropy M'!$R$3:$X$65,7,0),"")</f>
        <v>58.586723768736611</v>
      </c>
      <c r="M57" s="12" t="str">
        <f>IFERROR(VLOOKUP($A57,'Grassor444 M'!$DE$6:$DK$36,7,0),"")</f>
        <v/>
      </c>
      <c r="N57" s="12" t="str">
        <f>IFERROR(VLOOKUP($A57,'BO M'!$Q$2:$W$71,7,0),"")</f>
        <v/>
      </c>
      <c r="O57" s="12">
        <f>IFERROR(VLOOKUP($A57,'Dukty M'!$T$1:$Z$33,7,0),"")</f>
        <v>44.50609881113548</v>
      </c>
      <c r="P57" s="12"/>
      <c r="Q57" s="12"/>
      <c r="R57" s="12"/>
      <c r="S57" s="12"/>
      <c r="T57" s="12"/>
      <c r="U57" s="12"/>
      <c r="V57" s="10">
        <f>IFERROR(LARGE(X57:AU57,1),0)+IFERROR(LARGE(X57:AU57,2),0)</f>
        <v>20.595200232683407</v>
      </c>
      <c r="W57" s="10">
        <f>IFERROR(LARGE(X57:AU57,3),0)+IFERROR(LARGE(X57:AU57,4),0)</f>
        <v>0</v>
      </c>
      <c r="X57" s="12"/>
      <c r="Y57" s="12">
        <f>IFERROR(VLOOKUP($A57,'XV Szago M'!$BM$4:$BS$73,7,0),"")</f>
        <v>20.595200232683407</v>
      </c>
      <c r="Z57" s="12" t="str">
        <f>IFERROR(VLOOKUP($A57,'Wiosenne 360 M'!$J$2:$P$15,7,0),"")</f>
        <v/>
      </c>
      <c r="AA57" s="12" t="str">
        <f>IFERROR(VLOOKUP($A57,'H57 TR100 M'!$AI$2:$AO$182,7,0),"")</f>
        <v/>
      </c>
      <c r="AB57" s="12" t="str">
        <f>IFERROR(VLOOKUP($A57,'RW TR200 M'!$K$2:$Q$6,7,0),"")</f>
        <v/>
      </c>
      <c r="AC57" s="12" t="str">
        <f>IFERROR(VLOOKUP($A57,'Hawran M'!$AT$2:$AZ$35,7,0),"")</f>
        <v/>
      </c>
      <c r="AD57" s="12" t="str">
        <f>IFERROR(VLOOKUP($A57,'Liczyrzepa wiosna 100 M'!$Q$2:$W$16,7,0),"")</f>
        <v/>
      </c>
      <c r="AE57" s="12" t="str">
        <f>IFERROR(VLOOKUP($A57,'Orientakcja M'!$M$3:$S$59,7,0),"")</f>
        <v/>
      </c>
      <c r="AF57" s="12" t="str">
        <f>IFERROR(VLOOKUP($A57,'13 M'!$J$6:$P$10,7,0),"")</f>
        <v/>
      </c>
      <c r="AG57" s="12" t="str">
        <f>IFERROR(VLOOKUP($A57,'Grassor222 M'!$BJ$6:$BP$7,7,0),"")</f>
        <v/>
      </c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23">
        <f>MIN(COUNT(F57:U57)+MIN(COUNT(X57:AU57)/2,2),6)</f>
        <v>3.5</v>
      </c>
    </row>
    <row r="58" spans="1:48">
      <c r="A58">
        <v>59</v>
      </c>
      <c r="B58" s="19" t="str">
        <f>VLOOKUP($A58,id!$C:$H,6,0)</f>
        <v>Bróż Wojciech</v>
      </c>
      <c r="C58" s="19">
        <f>VLOOKUP($A58,id!$C:$H,4,0)</f>
        <v>0</v>
      </c>
      <c r="D58" s="2">
        <f>IF(E57=E58,D57,ROW(B56))</f>
        <v>56</v>
      </c>
      <c r="E58" s="11">
        <f>LARGE(F58:W58,1)+LARGE(F58:W58,2)+IFERROR(LARGE(F58:W58,3),0)+IFERROR(LARGE(F58:W58,4),0)+IFERROR(LARGE(F58:W58,5),0)+IFERROR(LARGE(F58:W58,6),0)</f>
        <v>153.03153176928055</v>
      </c>
      <c r="F58" s="12" t="str">
        <f>IFERROR(VLOOKUP($A58,'Liszkor M'!$L$1:$R$39,7,0),"")</f>
        <v/>
      </c>
      <c r="G58" s="12">
        <f>IFERROR(VLOOKUP($A58,'H57 TR200 M'!$AT$2:$AZ$104,7,0),"")</f>
        <v>63.361450442577052</v>
      </c>
      <c r="H58" s="12" t="str">
        <f>IFERROR(VLOOKUP($A58,'Pazur M'!$N$1:$T$47,7,0),"")</f>
        <v/>
      </c>
      <c r="I58" s="12" t="str">
        <f>IFERROR(VLOOKUP($A58,'Liczyrzepa wiosna 200 M'!$M$1:$S$29,7,0),"")</f>
        <v/>
      </c>
      <c r="J58" s="12">
        <f>IFERROR(VLOOKUP($A58,'XVI RzK M'!$K$3:$Q$23,7,0),"")</f>
        <v>57.269503546099294</v>
      </c>
      <c r="K58" s="12" t="str">
        <f>IFERROR(VLOOKUP($A58,'Dymno M'!$U$2:$AA$21,7,0),"")</f>
        <v/>
      </c>
      <c r="L58" s="12" t="str">
        <f>IFERROR(VLOOKUP($A58,'Tropy M'!$R$3:$X$65,7,0),"")</f>
        <v/>
      </c>
      <c r="M58" s="12" t="str">
        <f>IFERROR(VLOOKUP($A58,'Grassor444 M'!$DE$6:$DK$36,7,0),"")</f>
        <v/>
      </c>
      <c r="N58" s="12" t="str">
        <f>IFERROR(VLOOKUP($A58,'BO M'!$Q$2:$W$71,7,0),"")</f>
        <v/>
      </c>
      <c r="O58" s="12" t="str">
        <f>IFERROR(VLOOKUP($A58,'Dukty M'!$T$1:$Z$33,7,0),"")</f>
        <v/>
      </c>
      <c r="P58" s="12"/>
      <c r="Q58" s="12"/>
      <c r="R58" s="12"/>
      <c r="S58" s="12"/>
      <c r="T58" s="12"/>
      <c r="U58" s="12"/>
      <c r="V58" s="10">
        <f>IFERROR(LARGE(X58:AU58,1),0)+IFERROR(LARGE(X58:AU58,2),0)</f>
        <v>32.400577780604216</v>
      </c>
      <c r="W58" s="10">
        <f>IFERROR(LARGE(X58:AU58,3),0)+IFERROR(LARGE(X58:AU58,4),0)</f>
        <v>0</v>
      </c>
      <c r="X58" s="12"/>
      <c r="Y58" s="12">
        <f>IFERROR(VLOOKUP($A58,'XV Szago M'!$BM$4:$BS$73,7,0),"")</f>
        <v>32.400577780604216</v>
      </c>
      <c r="Z58" s="12" t="str">
        <f>IFERROR(VLOOKUP($A58,'Wiosenne 360 M'!$J$2:$P$15,7,0),"")</f>
        <v/>
      </c>
      <c r="AA58" s="12" t="str">
        <f>IFERROR(VLOOKUP($A58,'H57 TR100 M'!$AI$2:$AO$182,7,0),"")</f>
        <v/>
      </c>
      <c r="AB58" s="12" t="str">
        <f>IFERROR(VLOOKUP($A58,'RW TR200 M'!$K$2:$Q$6,7,0),"")</f>
        <v/>
      </c>
      <c r="AC58" s="12" t="str">
        <f>IFERROR(VLOOKUP($A58,'Hawran M'!$AT$2:$AZ$35,7,0),"")</f>
        <v/>
      </c>
      <c r="AD58" s="12" t="str">
        <f>IFERROR(VLOOKUP($A58,'Liczyrzepa wiosna 100 M'!$Q$2:$W$16,7,0),"")</f>
        <v/>
      </c>
      <c r="AE58" s="12" t="str">
        <f>IFERROR(VLOOKUP($A58,'Orientakcja M'!$M$3:$S$59,7,0),"")</f>
        <v/>
      </c>
      <c r="AF58" s="12" t="str">
        <f>IFERROR(VLOOKUP($A58,'13 M'!$J$6:$P$10,7,0),"")</f>
        <v/>
      </c>
      <c r="AG58" s="12" t="str">
        <f>IFERROR(VLOOKUP($A58,'Grassor222 M'!$BJ$6:$BP$7,7,0),"")</f>
        <v/>
      </c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23">
        <f>MIN(COUNT(F58:U58)+MIN(COUNT(X58:AU58)/2,2),6)</f>
        <v>2.5</v>
      </c>
    </row>
    <row r="59" spans="1:48">
      <c r="A59">
        <v>60</v>
      </c>
      <c r="B59" s="19" t="str">
        <f>VLOOKUP($A59,id!$C:$H,6,0)</f>
        <v>Polewko Waldemar</v>
      </c>
      <c r="C59" s="19">
        <f>VLOOKUP($A59,id!$C:$H,4,0)</f>
        <v>0</v>
      </c>
      <c r="D59" s="2">
        <f>IF(E58=E59,D58,ROW(B57))</f>
        <v>57</v>
      </c>
      <c r="E59" s="11">
        <f>LARGE(F59:W59,1)+LARGE(F59:W59,2)+IFERROR(LARGE(F59:W59,3),0)+IFERROR(LARGE(F59:W59,4),0)+IFERROR(LARGE(F59:W59,5),0)+IFERROR(LARGE(F59:W59,6),0)</f>
        <v>152.94913088435456</v>
      </c>
      <c r="F59" s="12" t="str">
        <f>IFERROR(VLOOKUP($A59,'Liszkor M'!$L$1:$R$39,7,0),"")</f>
        <v/>
      </c>
      <c r="G59" s="12">
        <f>IFERROR(VLOOKUP($A59,'H57 TR200 M'!$AT$2:$AZ$104,7,0),"")</f>
        <v>63.358825040636106</v>
      </c>
      <c r="H59" s="12" t="str">
        <f>IFERROR(VLOOKUP($A59,'Pazur M'!$N$1:$T$47,7,0),"")</f>
        <v/>
      </c>
      <c r="I59" s="12" t="str">
        <f>IFERROR(VLOOKUP($A59,'Liczyrzepa wiosna 200 M'!$M$1:$S$29,7,0),"")</f>
        <v/>
      </c>
      <c r="J59" s="12">
        <f>IFERROR(VLOOKUP($A59,'XVI RzK M'!$K$3:$Q$23,7,0),"")</f>
        <v>57.269503546099294</v>
      </c>
      <c r="K59" s="12" t="str">
        <f>IFERROR(VLOOKUP($A59,'Dymno M'!$U$2:$AA$21,7,0),"")</f>
        <v/>
      </c>
      <c r="L59" s="12" t="str">
        <f>IFERROR(VLOOKUP($A59,'Tropy M'!$R$3:$X$65,7,0),"")</f>
        <v/>
      </c>
      <c r="M59" s="12" t="str">
        <f>IFERROR(VLOOKUP($A59,'Grassor444 M'!$DE$6:$DK$36,7,0),"")</f>
        <v/>
      </c>
      <c r="N59" s="12" t="str">
        <f>IFERROR(VLOOKUP($A59,'BO M'!$Q$2:$W$71,7,0),"")</f>
        <v/>
      </c>
      <c r="O59" s="12" t="str">
        <f>IFERROR(VLOOKUP($A59,'Dukty M'!$T$1:$Z$33,7,0),"")</f>
        <v/>
      </c>
      <c r="P59" s="12"/>
      <c r="Q59" s="12"/>
      <c r="R59" s="12"/>
      <c r="S59" s="12"/>
      <c r="T59" s="12"/>
      <c r="U59" s="12"/>
      <c r="V59" s="10">
        <f>IFERROR(LARGE(X59:AU59,1),0)+IFERROR(LARGE(X59:AU59,2),0)</f>
        <v>32.320802297619174</v>
      </c>
      <c r="W59" s="10">
        <f>IFERROR(LARGE(X59:AU59,3),0)+IFERROR(LARGE(X59:AU59,4),0)</f>
        <v>0</v>
      </c>
      <c r="X59" s="12"/>
      <c r="Y59" s="12">
        <f>IFERROR(VLOOKUP($A59,'XV Szago M'!$BM$4:$BS$73,7,0),"")</f>
        <v>32.320802297619174</v>
      </c>
      <c r="Z59" s="12" t="str">
        <f>IFERROR(VLOOKUP($A59,'Wiosenne 360 M'!$J$2:$P$15,7,0),"")</f>
        <v/>
      </c>
      <c r="AA59" s="12" t="str">
        <f>IFERROR(VLOOKUP($A59,'H57 TR100 M'!$AI$2:$AO$182,7,0),"")</f>
        <v/>
      </c>
      <c r="AB59" s="12" t="str">
        <f>IFERROR(VLOOKUP($A59,'RW TR200 M'!$K$2:$Q$6,7,0),"")</f>
        <v/>
      </c>
      <c r="AC59" s="12" t="str">
        <f>IFERROR(VLOOKUP($A59,'Hawran M'!$AT$2:$AZ$35,7,0),"")</f>
        <v/>
      </c>
      <c r="AD59" s="12" t="str">
        <f>IFERROR(VLOOKUP($A59,'Liczyrzepa wiosna 100 M'!$Q$2:$W$16,7,0),"")</f>
        <v/>
      </c>
      <c r="AE59" s="12" t="str">
        <f>IFERROR(VLOOKUP($A59,'Orientakcja M'!$M$3:$S$59,7,0),"")</f>
        <v/>
      </c>
      <c r="AF59" s="12" t="str">
        <f>IFERROR(VLOOKUP($A59,'13 M'!$J$6:$P$10,7,0),"")</f>
        <v/>
      </c>
      <c r="AG59" s="12" t="str">
        <f>IFERROR(VLOOKUP($A59,'Grassor222 M'!$BJ$6:$BP$7,7,0),"")</f>
        <v/>
      </c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23">
        <f>MIN(COUNT(F59:U59)+MIN(COUNT(X59:AU59)/2,2),6)</f>
        <v>2.5</v>
      </c>
    </row>
    <row r="60" spans="1:48">
      <c r="A60" s="13">
        <v>194</v>
      </c>
      <c r="B60" s="19" t="str">
        <f>VLOOKUP($A60,id!$C:$H,6,0)</f>
        <v>Gryszkalis Marcin</v>
      </c>
      <c r="C60" s="19">
        <f>VLOOKUP($A60,id!$C:$H,4,0)</f>
        <v>0</v>
      </c>
      <c r="D60" s="2">
        <f>IF(E59=E60,D59,ROW(B58))</f>
        <v>58</v>
      </c>
      <c r="E60" s="11">
        <f>LARGE(F60:W60,1)+LARGE(F60:W60,2)+IFERROR(LARGE(F60:W60,3),0)+IFERROR(LARGE(F60:W60,4),0)+IFERROR(LARGE(F60:W60,5),0)+IFERROR(LARGE(F60:W60,6),0)</f>
        <v>148.0233725707196</v>
      </c>
      <c r="F60" s="12"/>
      <c r="G60" s="12" t="str">
        <f>IFERROR(VLOOKUP($A60,'H57 TR200 M'!$AT$2:$AZ$104,7,0),"")</f>
        <v/>
      </c>
      <c r="H60" s="12"/>
      <c r="I60" s="12">
        <f>IFERROR(VLOOKUP($A60,'Liczyrzepa wiosna 200 M'!$M$1:$S$29,7,0),"")</f>
        <v>61.025641025641022</v>
      </c>
      <c r="J60" s="12" t="str">
        <f>IFERROR(VLOOKUP($A60,'XVI RzK M'!$K$3:$Q$23,7,0),"")</f>
        <v/>
      </c>
      <c r="K60" s="12" t="str">
        <f>IFERROR(VLOOKUP($A60,'Dymno M'!$U$2:$AA$21,7,0),"")</f>
        <v/>
      </c>
      <c r="L60" s="12" t="str">
        <f>IFERROR(VLOOKUP($A60,'Tropy M'!$R$3:$X$65,7,0),"")</f>
        <v/>
      </c>
      <c r="M60" s="12" t="str">
        <f>IFERROR(VLOOKUP($A60,'Grassor444 M'!$DE$6:$DK$36,7,0),"")</f>
        <v/>
      </c>
      <c r="N60" s="12">
        <f>IFERROR(VLOOKUP($A60,'BO M'!$Q$2:$W$71,7,0),"")</f>
        <v>51.602467154990897</v>
      </c>
      <c r="O60" s="12" t="str">
        <f>IFERROR(VLOOKUP($A60,'Dukty M'!$T$1:$Z$33,7,0),"")</f>
        <v/>
      </c>
      <c r="P60" s="12"/>
      <c r="Q60" s="12"/>
      <c r="R60" s="12"/>
      <c r="S60" s="12"/>
      <c r="T60" s="12"/>
      <c r="U60" s="12"/>
      <c r="V60" s="10">
        <f>IFERROR(LARGE(X60:AU60,1),0)+IFERROR(LARGE(X60:AU60,2),0)</f>
        <v>35.395264390087675</v>
      </c>
      <c r="W60" s="10">
        <f>IFERROR(LARGE(X60:AU60,3),0)+IFERROR(LARGE(X60:AU60,4),0)</f>
        <v>0</v>
      </c>
      <c r="X60" s="12"/>
      <c r="Y60" s="12"/>
      <c r="Z60" s="12"/>
      <c r="AA60" s="12" t="str">
        <f>IFERROR(VLOOKUP($A60,'H57 TR100 M'!$AI$2:$AO$182,7,0),"")</f>
        <v/>
      </c>
      <c r="AB60" s="12"/>
      <c r="AC60" s="12"/>
      <c r="AD60" s="12" t="str">
        <f>IFERROR(VLOOKUP($A60,'Liczyrzepa wiosna 100 M'!$Q$2:$W$16,7,0),"")</f>
        <v/>
      </c>
      <c r="AE60" s="12">
        <f>IFERROR(VLOOKUP($A60,'Orientakcja M'!$M$3:$S$59,7,0),"")</f>
        <v>35.395264390087675</v>
      </c>
      <c r="AF60" s="12" t="str">
        <f>IFERROR(VLOOKUP($A60,'13 M'!$J$6:$P$10,7,0),"")</f>
        <v/>
      </c>
      <c r="AG60" s="12" t="str">
        <f>IFERROR(VLOOKUP($A60,'Grassor222 M'!$BJ$6:$BP$7,7,0),"")</f>
        <v/>
      </c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23">
        <f>MIN(COUNT(F60:U60)+MIN(COUNT(X60:AU60)/2,2),6)</f>
        <v>2.5</v>
      </c>
    </row>
    <row r="61" spans="1:48">
      <c r="A61">
        <v>30</v>
      </c>
      <c r="B61" s="19" t="str">
        <f>VLOOKUP($A61,id!$C:$H,6,0)</f>
        <v>Żelasko Andrzej</v>
      </c>
      <c r="C61" s="19">
        <f>VLOOKUP($A61,id!$C:$H,4,0)</f>
        <v>0</v>
      </c>
      <c r="D61" s="2">
        <f>IF(E60=E61,D60,ROW(B59))</f>
        <v>59</v>
      </c>
      <c r="E61" s="11">
        <f>LARGE(F61:W61,1)+LARGE(F61:W61,2)+IFERROR(LARGE(F61:W61,3),0)+IFERROR(LARGE(F61:W61,4),0)+IFERROR(LARGE(F61:W61,5),0)+IFERROR(LARGE(F61:W61,6),0)</f>
        <v>147.7254362834752</v>
      </c>
      <c r="F61" s="12">
        <f>IFERROR(VLOOKUP($A61,'Liszkor M'!$L$1:$R$39,7,0),"")</f>
        <v>46.261186904052103</v>
      </c>
      <c r="G61" s="12" t="str">
        <f>IFERROR(VLOOKUP($A61,'H57 TR200 M'!$AT$2:$AZ$104,7,0),"")</f>
        <v/>
      </c>
      <c r="H61" s="12" t="str">
        <f>IFERROR(VLOOKUP($A61,'Pazur M'!$N$1:$T$47,7,0),"")</f>
        <v/>
      </c>
      <c r="I61" s="12" t="str">
        <f>IFERROR(VLOOKUP($A61,'Liczyrzepa wiosna 200 M'!$M$1:$S$29,7,0),"")</f>
        <v/>
      </c>
      <c r="J61" s="12" t="str">
        <f>IFERROR(VLOOKUP($A61,'XVI RzK M'!$K$3:$Q$23,7,0),"")</f>
        <v/>
      </c>
      <c r="K61" s="12" t="str">
        <f>IFERROR(VLOOKUP($A61,'Dymno M'!$U$2:$AA$21,7,0),"")</f>
        <v/>
      </c>
      <c r="L61" s="12" t="str">
        <f>IFERROR(VLOOKUP($A61,'Tropy M'!$R$3:$X$65,7,0),"")</f>
        <v/>
      </c>
      <c r="M61" s="12" t="str">
        <f>IFERROR(VLOOKUP($A61,'Grassor444 M'!$DE$6:$DK$36,7,0),"")</f>
        <v/>
      </c>
      <c r="N61" s="12">
        <f>IFERROR(VLOOKUP($A61,'BO M'!$Q$2:$W$71,7,0),"")</f>
        <v>25.861260599517074</v>
      </c>
      <c r="O61" s="12" t="str">
        <f>IFERROR(VLOOKUP($A61,'Dukty M'!$T$1:$Z$33,7,0),"")</f>
        <v/>
      </c>
      <c r="P61" s="12"/>
      <c r="Q61" s="12"/>
      <c r="R61" s="12"/>
      <c r="S61" s="12"/>
      <c r="T61" s="12"/>
      <c r="U61" s="12"/>
      <c r="V61" s="10">
        <f>IFERROR(LARGE(X61:AU61,1),0)+IFERROR(LARGE(X61:AU61,2),0)</f>
        <v>75.602988779906042</v>
      </c>
      <c r="W61" s="10">
        <f>IFERROR(LARGE(X61:AU61,3),0)+IFERROR(LARGE(X61:AU61,4),0)</f>
        <v>0</v>
      </c>
      <c r="X61" s="12">
        <f>IFERROR(VLOOKUP($A61,'Liczyrzepa - zima M'!$M$2:$S$39,7,0),"")</f>
        <v>26.431718061673998</v>
      </c>
      <c r="Y61" s="12" t="str">
        <f>IFERROR(VLOOKUP($A61,'XV Szago M'!$BM$4:$BS$73,7,0),"")</f>
        <v/>
      </c>
      <c r="Z61" s="12" t="str">
        <f>IFERROR(VLOOKUP($A61,'Wiosenne 360 M'!$J$2:$P$15,7,0),"")</f>
        <v/>
      </c>
      <c r="AA61" s="12" t="str">
        <f>IFERROR(VLOOKUP($A61,'H57 TR100 M'!$AI$2:$AO$182,7,0),"")</f>
        <v/>
      </c>
      <c r="AB61" s="12" t="str">
        <f>IFERROR(VLOOKUP($A61,'RW TR200 M'!$K$2:$Q$6,7,0),"")</f>
        <v/>
      </c>
      <c r="AC61" s="12" t="str">
        <f>IFERROR(VLOOKUP($A61,'Hawran M'!$AT$2:$AZ$35,7,0),"")</f>
        <v/>
      </c>
      <c r="AD61" s="12" t="str">
        <f>IFERROR(VLOOKUP($A61,'Liczyrzepa wiosna 100 M'!$Q$2:$W$16,7,0),"")</f>
        <v/>
      </c>
      <c r="AE61" s="12" t="str">
        <f>IFERROR(VLOOKUP($A61,'Orientakcja M'!$M$3:$S$59,7,0),"")</f>
        <v/>
      </c>
      <c r="AF61" s="12">
        <f>IFERROR(VLOOKUP($A61,'13 M'!$J$6:$P$10,7,0),"")</f>
        <v>49.171270718232044</v>
      </c>
      <c r="AG61" s="12" t="str">
        <f>IFERROR(VLOOKUP($A61,'Grassor222 M'!$BJ$6:$BP$7,7,0),"")</f>
        <v/>
      </c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23">
        <f>MIN(COUNT(F61:U61)+MIN(COUNT(X61:AU61)/2,2),6)</f>
        <v>3</v>
      </c>
    </row>
    <row r="62" spans="1:48">
      <c r="A62">
        <v>156</v>
      </c>
      <c r="B62" s="19" t="str">
        <f>VLOOKUP($A62,id!$C:$H,6,0)</f>
        <v>Beszterda Sebastian</v>
      </c>
      <c r="C62" s="19">
        <f>VLOOKUP($A62,id!$C:$H,4,0)</f>
        <v>0</v>
      </c>
      <c r="D62" s="2">
        <f>IF(E61=E62,D61,ROW(B60))</f>
        <v>60</v>
      </c>
      <c r="E62" s="11">
        <f>LARGE(F62:W62,1)+LARGE(F62:W62,2)+IFERROR(LARGE(F62:W62,3),0)+IFERROR(LARGE(F62:W62,4),0)+IFERROR(LARGE(F62:W62,5),0)+IFERROR(LARGE(F62:W62,6),0)</f>
        <v>146.94837174451334</v>
      </c>
      <c r="F62" s="12"/>
      <c r="G62" s="12" t="str">
        <f>IFERROR(VLOOKUP($A62,'H57 TR200 M'!$AT$2:$AZ$104,7,0),"")</f>
        <v/>
      </c>
      <c r="H62" s="12">
        <f>IFERROR(VLOOKUP($A62,'Pazur M'!$N$1:$T$47,7,0),"")</f>
        <v>44.275582573454905</v>
      </c>
      <c r="I62" s="12" t="str">
        <f>IFERROR(VLOOKUP($A62,'Liczyrzepa wiosna 200 M'!$M$1:$S$29,7,0),"")</f>
        <v/>
      </c>
      <c r="J62" s="12" t="str">
        <f>IFERROR(VLOOKUP($A62,'XVI RzK M'!$K$3:$Q$23,7,0),"")</f>
        <v/>
      </c>
      <c r="K62" s="12" t="str">
        <f>IFERROR(VLOOKUP($A62,'Dymno M'!$U$2:$AA$21,7,0),"")</f>
        <v/>
      </c>
      <c r="L62" s="12" t="str">
        <f>IFERROR(VLOOKUP($A62,'Tropy M'!$R$3:$X$65,7,0),"")</f>
        <v/>
      </c>
      <c r="M62" s="12">
        <f>IFERROR(VLOOKUP($A62,'Grassor444 M'!$DE$6:$DK$36,7,0),"")</f>
        <v>57.076745082915551</v>
      </c>
      <c r="N62" s="12" t="str">
        <f>IFERROR(VLOOKUP($A62,'BO M'!$Q$2:$W$71,7,0),"")</f>
        <v/>
      </c>
      <c r="O62" s="12">
        <f>IFERROR(VLOOKUP($A62,'Dukty M'!$T$1:$Z$33,7,0),"")</f>
        <v>45.596044088142875</v>
      </c>
      <c r="P62" s="12"/>
      <c r="Q62" s="12"/>
      <c r="R62" s="12"/>
      <c r="S62" s="12"/>
      <c r="T62" s="12"/>
      <c r="U62" s="12"/>
      <c r="V62" s="10">
        <f>IFERROR(LARGE(X62:AU62,1),0)+IFERROR(LARGE(X62:AU62,2),0)</f>
        <v>0</v>
      </c>
      <c r="W62" s="10">
        <f>IFERROR(LARGE(X62:AU62,3),0)+IFERROR(LARGE(X62:AU62,4),0)</f>
        <v>0</v>
      </c>
      <c r="X62" s="12"/>
      <c r="Y62" s="12"/>
      <c r="Z62" s="12"/>
      <c r="AA62" s="12" t="str">
        <f>IFERROR(VLOOKUP($A62,'H57 TR100 M'!$AI$2:$AO$182,7,0),"")</f>
        <v/>
      </c>
      <c r="AB62" s="12"/>
      <c r="AC62" s="12" t="str">
        <f>IFERROR(VLOOKUP($A62,'Hawran M'!$AT$2:$AZ$35,7,0),"")</f>
        <v/>
      </c>
      <c r="AD62" s="12" t="str">
        <f>IFERROR(VLOOKUP($A62,'Liczyrzepa wiosna 100 M'!$Q$2:$W$16,7,0),"")</f>
        <v/>
      </c>
      <c r="AE62" s="12" t="str">
        <f>IFERROR(VLOOKUP($A62,'Orientakcja M'!$M$3:$S$59,7,0),"")</f>
        <v/>
      </c>
      <c r="AF62" s="12" t="str">
        <f>IFERROR(VLOOKUP($A62,'13 M'!$J$6:$P$10,7,0),"")</f>
        <v/>
      </c>
      <c r="AG62" s="12" t="str">
        <f>IFERROR(VLOOKUP($A62,'Grassor222 M'!$BJ$6:$BP$7,7,0),"")</f>
        <v/>
      </c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23">
        <f>MIN(COUNT(F62:U62)+MIN(COUNT(X62:AU62)/2,2),6)</f>
        <v>3</v>
      </c>
    </row>
    <row r="63" spans="1:48">
      <c r="A63">
        <v>514</v>
      </c>
      <c r="B63" s="19" t="str">
        <f>VLOOKUP($A63,id!$C:$H,6,0)</f>
        <v>Trzmielewski Roman</v>
      </c>
      <c r="C63" s="19" t="str">
        <f>VLOOKUP($A63,id!$C:$H,4,0)</f>
        <v>Polska</v>
      </c>
      <c r="D63" s="2">
        <f>IF(E62=E63,D62,ROW(B61))</f>
        <v>61</v>
      </c>
      <c r="E63" s="11">
        <f>LARGE(F63:W63,1)+LARGE(F63:W63,2)+IFERROR(LARGE(F63:W63,3),0)+IFERROR(LARGE(F63:W63,4),0)+IFERROR(LARGE(F63:W63,5),0)+IFERROR(LARGE(F63:W63,6),0)</f>
        <v>144.53923876650617</v>
      </c>
      <c r="F63" s="12"/>
      <c r="G63" s="12"/>
      <c r="H63" s="12"/>
      <c r="I63" s="12"/>
      <c r="J63" s="12"/>
      <c r="K63" s="12"/>
      <c r="L63" s="12">
        <f>IFERROR(VLOOKUP($A63,'Tropy M'!$R$3:$X$65,7,0),"")</f>
        <v>70.177838577291396</v>
      </c>
      <c r="M63" s="12" t="str">
        <f>IFERROR(VLOOKUP($A63,'Grassor444 M'!$DE$6:$DK$36,7,0),"")</f>
        <v/>
      </c>
      <c r="N63" s="12">
        <f>IFERROR(VLOOKUP($A63,'BO M'!$Q$2:$W$71,7,0),"")</f>
        <v>74.361400189214791</v>
      </c>
      <c r="O63" s="12" t="str">
        <f>IFERROR(VLOOKUP($A63,'Dukty M'!$T$1:$Z$33,7,0),"")</f>
        <v/>
      </c>
      <c r="P63" s="12"/>
      <c r="Q63" s="12"/>
      <c r="R63" s="12"/>
      <c r="S63" s="12"/>
      <c r="T63" s="12"/>
      <c r="U63" s="12"/>
      <c r="V63" s="10">
        <f>IFERROR(LARGE(X63:AU63,1),0)+IFERROR(LARGE(X63:AU63,2),0)</f>
        <v>0</v>
      </c>
      <c r="W63" s="10">
        <f>IFERROR(LARGE(X63:AU63,3),0)+IFERROR(LARGE(X63:AU63,4),0)</f>
        <v>0</v>
      </c>
      <c r="X63" s="12"/>
      <c r="Y63" s="12"/>
      <c r="Z63" s="12"/>
      <c r="AA63" s="12"/>
      <c r="AB63" s="12"/>
      <c r="AC63" s="12"/>
      <c r="AD63" s="12"/>
      <c r="AE63" s="12" t="str">
        <f>IFERROR(VLOOKUP($A63,'Orientakcja M'!$M$3:$S$59,7,0),"")</f>
        <v/>
      </c>
      <c r="AF63" s="12"/>
      <c r="AG63" s="12" t="str">
        <f>IFERROR(VLOOKUP($A63,'Grassor222 M'!$BJ$6:$BP$7,7,0),"")</f>
        <v/>
      </c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23">
        <f>MIN(COUNT(F63:U63)+MIN(COUNT(X63:AU63)/2,2),6)</f>
        <v>2</v>
      </c>
    </row>
    <row r="64" spans="1:48">
      <c r="A64" s="13">
        <v>104</v>
      </c>
      <c r="B64" s="19" t="str">
        <f>VLOOKUP($A64,id!$C:$H,6,0)</f>
        <v>Piwakowski Andrzej</v>
      </c>
      <c r="C64" s="19">
        <f>VLOOKUP($A64,id!$C:$H,4,0)</f>
        <v>0</v>
      </c>
      <c r="D64" s="2">
        <f>IF(E63=E64,D63,ROW(B62))</f>
        <v>62</v>
      </c>
      <c r="E64" s="11">
        <f>LARGE(F64:W64,1)+LARGE(F64:W64,2)+IFERROR(LARGE(F64:W64,3),0)+IFERROR(LARGE(F64:W64,4),0)+IFERROR(LARGE(F64:W64,5),0)+IFERROR(LARGE(F64:W64,6),0)</f>
        <v>143.15415614453963</v>
      </c>
      <c r="F64" s="12" t="str">
        <f>IFERROR(VLOOKUP($A64,'Liszkor M'!$L$1:$R$39,7,0),"")</f>
        <v/>
      </c>
      <c r="G64" s="12">
        <f>IFERROR(VLOOKUP($A64,'H57 TR200 M'!$AT$2:$AZ$104,7,0),"")</f>
        <v>9.359635126684779</v>
      </c>
      <c r="H64" s="12">
        <f>IFERROR(VLOOKUP($A64,'Pazur M'!$N$1:$T$47,7,0),"")</f>
        <v>28.012820512820504</v>
      </c>
      <c r="I64" s="12">
        <f>IFERROR(VLOOKUP($A64,'Liczyrzepa wiosna 200 M'!$M$1:$S$29,7,0),"")</f>
        <v>44.673098458092852</v>
      </c>
      <c r="J64" s="12" t="str">
        <f>IFERROR(VLOOKUP($A64,'XVI RzK M'!$K$3:$Q$23,7,0),"")</f>
        <v/>
      </c>
      <c r="K64" s="12">
        <f>IFERROR(VLOOKUP($A64,'Dymno M'!$U$2:$AA$21,7,0),"")</f>
        <v>28.954502593116452</v>
      </c>
      <c r="L64" s="12" t="str">
        <f>IFERROR(VLOOKUP($A64,'Tropy M'!$R$3:$X$65,7,0),"")</f>
        <v/>
      </c>
      <c r="M64" s="12" t="str">
        <f>IFERROR(VLOOKUP($A64,'Grassor444 M'!$DE$6:$DK$36,7,0),"")</f>
        <v/>
      </c>
      <c r="N64" s="12" t="str">
        <f>IFERROR(VLOOKUP($A64,'BO M'!$Q$2:$W$71,7,0),"")</f>
        <v/>
      </c>
      <c r="O64" s="12">
        <f>IFERROR(VLOOKUP($A64,'Dukty M'!$T$1:$Z$33,7,0),"")</f>
        <v>32.15409945382504</v>
      </c>
      <c r="P64" s="12"/>
      <c r="Q64" s="12"/>
      <c r="R64" s="12"/>
      <c r="S64" s="12"/>
      <c r="T64" s="12"/>
      <c r="U64" s="12"/>
      <c r="V64" s="10">
        <f>IFERROR(LARGE(X64:AU64,1),0)+IFERROR(LARGE(X64:AU64,2),0)</f>
        <v>0</v>
      </c>
      <c r="W64" s="10">
        <f>IFERROR(LARGE(X64:AU64,3),0)+IFERROR(LARGE(X64:AU64,4),0)</f>
        <v>0</v>
      </c>
      <c r="X64" s="12"/>
      <c r="Y64" s="12">
        <f>IFERROR(VLOOKUP($A64,'XV Szago M'!$BM$4:$BS$73,7,0),"")</f>
        <v>0</v>
      </c>
      <c r="Z64" s="12" t="str">
        <f>IFERROR(VLOOKUP($A64,'Wiosenne 360 M'!$J$2:$P$15,7,0),"")</f>
        <v/>
      </c>
      <c r="AA64" s="12" t="str">
        <f>IFERROR(VLOOKUP($A64,'H57 TR100 M'!$AI$2:$AO$182,7,0),"")</f>
        <v/>
      </c>
      <c r="AB64" s="12" t="str">
        <f>IFERROR(VLOOKUP($A64,'RW TR200 M'!$K$2:$Q$6,7,0),"")</f>
        <v/>
      </c>
      <c r="AC64" s="12" t="str">
        <f>IFERROR(VLOOKUP($A64,'Hawran M'!$AT$2:$AZ$35,7,0),"")</f>
        <v/>
      </c>
      <c r="AD64" s="12" t="str">
        <f>IFERROR(VLOOKUP($A64,'Liczyrzepa wiosna 100 M'!$Q$2:$W$16,7,0),"")</f>
        <v/>
      </c>
      <c r="AE64" s="12" t="str">
        <f>IFERROR(VLOOKUP($A64,'Orientakcja M'!$M$3:$S$59,7,0),"")</f>
        <v/>
      </c>
      <c r="AF64" s="12" t="str">
        <f>IFERROR(VLOOKUP($A64,'13 M'!$J$6:$P$10,7,0),"")</f>
        <v/>
      </c>
      <c r="AG64" s="12" t="str">
        <f>IFERROR(VLOOKUP($A64,'Grassor222 M'!$BJ$6:$BP$7,7,0),"")</f>
        <v/>
      </c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23">
        <f>MIN(COUNT(F64:U64)+MIN(COUNT(X64:AU64)/2,2),6)</f>
        <v>5.5</v>
      </c>
    </row>
    <row r="65" spans="1:48">
      <c r="A65">
        <v>193</v>
      </c>
      <c r="B65" s="19" t="str">
        <f>VLOOKUP($A65,id!$C:$H,6,0)</f>
        <v>Kucharski Rafał</v>
      </c>
      <c r="C65" s="19">
        <f>VLOOKUP($A65,id!$C:$H,4,0)</f>
        <v>0</v>
      </c>
      <c r="D65" s="2">
        <f>IF(E64=E65,D64,ROW(B63))</f>
        <v>63</v>
      </c>
      <c r="E65" s="11">
        <f>LARGE(F65:W65,1)+LARGE(F65:W65,2)+IFERROR(LARGE(F65:W65,3),0)+IFERROR(LARGE(F65:W65,4),0)+IFERROR(LARGE(F65:W65,5),0)+IFERROR(LARGE(F65:W65,6),0)</f>
        <v>140.17338494366282</v>
      </c>
      <c r="F65" s="12"/>
      <c r="G65" s="12" t="str">
        <f>IFERROR(VLOOKUP($A65,'H57 TR200 M'!$AT$2:$AZ$104,7,0),"")</f>
        <v/>
      </c>
      <c r="H65" s="12"/>
      <c r="I65" s="12">
        <f>IFERROR(VLOOKUP($A65,'Liczyrzepa wiosna 200 M'!$M$1:$S$29,7,0),"")</f>
        <v>64.102564102564102</v>
      </c>
      <c r="J65" s="12" t="str">
        <f>IFERROR(VLOOKUP($A65,'XVI RzK M'!$K$3:$Q$23,7,0),"")</f>
        <v/>
      </c>
      <c r="K65" s="12" t="str">
        <f>IFERROR(VLOOKUP($A65,'Dymno M'!$U$2:$AA$21,7,0),"")</f>
        <v/>
      </c>
      <c r="L65" s="12" t="str">
        <f>IFERROR(VLOOKUP($A65,'Tropy M'!$R$3:$X$65,7,0),"")</f>
        <v/>
      </c>
      <c r="M65" s="12" t="str">
        <f>IFERROR(VLOOKUP($A65,'Grassor444 M'!$DE$6:$DK$36,7,0),"")</f>
        <v/>
      </c>
      <c r="N65" s="12" t="str">
        <f>IFERROR(VLOOKUP($A65,'BO M'!$Q$2:$W$71,7,0),"")</f>
        <v/>
      </c>
      <c r="O65" s="12">
        <f>IFERROR(VLOOKUP($A65,'Dukty M'!$T$1:$Z$33,7,0),"")</f>
        <v>76.070820841098737</v>
      </c>
      <c r="P65" s="12"/>
      <c r="Q65" s="12"/>
      <c r="R65" s="12"/>
      <c r="S65" s="12"/>
      <c r="T65" s="12"/>
      <c r="U65" s="12"/>
      <c r="V65" s="10">
        <f>IFERROR(LARGE(X65:AU65,1),0)+IFERROR(LARGE(X65:AU65,2),0)</f>
        <v>0</v>
      </c>
      <c r="W65" s="10">
        <f>IFERROR(LARGE(X65:AU65,3),0)+IFERROR(LARGE(X65:AU65,4),0)</f>
        <v>0</v>
      </c>
      <c r="X65" s="12"/>
      <c r="Y65" s="12"/>
      <c r="Z65" s="12"/>
      <c r="AA65" s="12" t="str">
        <f>IFERROR(VLOOKUP($A65,'H57 TR100 M'!$AI$2:$AO$182,7,0),"")</f>
        <v/>
      </c>
      <c r="AB65" s="12"/>
      <c r="AC65" s="12"/>
      <c r="AD65" s="12" t="str">
        <f>IFERROR(VLOOKUP($A65,'Liczyrzepa wiosna 100 M'!$Q$2:$W$16,7,0),"")</f>
        <v/>
      </c>
      <c r="AE65" s="12" t="str">
        <f>IFERROR(VLOOKUP($A65,'Orientakcja M'!$M$3:$S$59,7,0),"")</f>
        <v/>
      </c>
      <c r="AF65" s="12" t="str">
        <f>IFERROR(VLOOKUP($A65,'13 M'!$J$6:$P$10,7,0),"")</f>
        <v/>
      </c>
      <c r="AG65" s="12" t="str">
        <f>IFERROR(VLOOKUP($A65,'Grassor222 M'!$BJ$6:$BP$7,7,0),"")</f>
        <v/>
      </c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23">
        <f>MIN(COUNT(F65:U65)+MIN(COUNT(X65:AU65)/2,2),6)</f>
        <v>2</v>
      </c>
    </row>
    <row r="66" spans="1:48">
      <c r="A66">
        <v>46</v>
      </c>
      <c r="B66" s="19" t="str">
        <f>VLOOKUP($A66,id!$C:$H,6,0)</f>
        <v>Różak Marcin</v>
      </c>
      <c r="C66" s="19">
        <f>VLOOKUP($A66,id!$C:$H,4,0)</f>
        <v>0</v>
      </c>
      <c r="D66" s="2">
        <f>IF(E65=E66,D65,ROW(B64))</f>
        <v>64</v>
      </c>
      <c r="E66" s="11">
        <f>LARGE(F66:W66,1)+LARGE(F66:W66,2)+IFERROR(LARGE(F66:W66,3),0)+IFERROR(LARGE(F66:W66,4),0)+IFERROR(LARGE(F66:W66,5),0)+IFERROR(LARGE(F66:W66,6),0)</f>
        <v>138.67050106907368</v>
      </c>
      <c r="F66" s="12" t="str">
        <f>IFERROR(VLOOKUP($A66,'Liszkor M'!$L$1:$R$39,7,0),"")</f>
        <v/>
      </c>
      <c r="G66" s="12">
        <f>IFERROR(VLOOKUP($A66,'H57 TR200 M'!$AT$2:$AZ$104,7,0),"")</f>
        <v>92.774640657084205</v>
      </c>
      <c r="H66" s="12" t="str">
        <f>IFERROR(VLOOKUP($A66,'Pazur M'!$N$1:$T$47,7,0),"")</f>
        <v/>
      </c>
      <c r="I66" s="12" t="str">
        <f>IFERROR(VLOOKUP($A66,'Liczyrzepa wiosna 200 M'!$M$1:$S$29,7,0),"")</f>
        <v/>
      </c>
      <c r="J66" s="12" t="str">
        <f>IFERROR(VLOOKUP($A66,'XVI RzK M'!$K$3:$Q$23,7,0),"")</f>
        <v/>
      </c>
      <c r="K66" s="12" t="str">
        <f>IFERROR(VLOOKUP($A66,'Dymno M'!$U$2:$AA$21,7,0),"")</f>
        <v/>
      </c>
      <c r="L66" s="12" t="str">
        <f>IFERROR(VLOOKUP($A66,'Tropy M'!$R$3:$X$65,7,0),"")</f>
        <v/>
      </c>
      <c r="M66" s="12" t="str">
        <f>IFERROR(VLOOKUP($A66,'Grassor444 M'!$DE$6:$DK$36,7,0),"")</f>
        <v/>
      </c>
      <c r="N66" s="12" t="str">
        <f>IFERROR(VLOOKUP($A66,'BO M'!$Q$2:$W$71,7,0),"")</f>
        <v/>
      </c>
      <c r="O66" s="12" t="str">
        <f>IFERROR(VLOOKUP($A66,'Dukty M'!$T$1:$Z$33,7,0),"")</f>
        <v/>
      </c>
      <c r="P66" s="12"/>
      <c r="Q66" s="12"/>
      <c r="R66" s="12"/>
      <c r="S66" s="12"/>
      <c r="T66" s="12"/>
      <c r="U66" s="12"/>
      <c r="V66" s="10">
        <f>IFERROR(LARGE(X66:AU66,1),0)+IFERROR(LARGE(X66:AU66,2),0)</f>
        <v>45.89586041198946</v>
      </c>
      <c r="W66" s="10">
        <f>IFERROR(LARGE(X66:AU66,3),0)+IFERROR(LARGE(X66:AU66,4),0)</f>
        <v>0</v>
      </c>
      <c r="X66" s="12"/>
      <c r="Y66" s="12">
        <f>IFERROR(VLOOKUP($A66,'XV Szago M'!$BM$4:$BS$73,7,0),"")</f>
        <v>45.89586041198946</v>
      </c>
      <c r="Z66" s="12" t="str">
        <f>IFERROR(VLOOKUP($A66,'Wiosenne 360 M'!$J$2:$P$15,7,0),"")</f>
        <v/>
      </c>
      <c r="AA66" s="12" t="str">
        <f>IFERROR(VLOOKUP($A66,'H57 TR100 M'!$AI$2:$AO$182,7,0),"")</f>
        <v/>
      </c>
      <c r="AB66" s="12" t="str">
        <f>IFERROR(VLOOKUP($A66,'RW TR200 M'!$K$2:$Q$6,7,0),"")</f>
        <v/>
      </c>
      <c r="AC66" s="12" t="str">
        <f>IFERROR(VLOOKUP($A66,'Hawran M'!$AT$2:$AZ$35,7,0),"")</f>
        <v/>
      </c>
      <c r="AD66" s="12" t="str">
        <f>IFERROR(VLOOKUP($A66,'Liczyrzepa wiosna 100 M'!$Q$2:$W$16,7,0),"")</f>
        <v/>
      </c>
      <c r="AE66" s="12" t="str">
        <f>IFERROR(VLOOKUP($A66,'Orientakcja M'!$M$3:$S$59,7,0),"")</f>
        <v/>
      </c>
      <c r="AF66" s="12" t="str">
        <f>IFERROR(VLOOKUP($A66,'13 M'!$J$6:$P$10,7,0),"")</f>
        <v/>
      </c>
      <c r="AG66" s="12" t="str">
        <f>IFERROR(VLOOKUP($A66,'Grassor222 M'!$BJ$6:$BP$7,7,0),"")</f>
        <v/>
      </c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23">
        <f>MIN(COUNT(F66:U66)+MIN(COUNT(X66:AU66)/2,2),6)</f>
        <v>1.5</v>
      </c>
    </row>
    <row r="67" spans="1:48">
      <c r="A67" s="13">
        <v>11</v>
      </c>
      <c r="B67" s="19" t="str">
        <f>VLOOKUP($A67,id!$C:$H,6,0)</f>
        <v>Kielak Sławomir</v>
      </c>
      <c r="C67" s="19">
        <f>VLOOKUP($A67,id!$C:$H,4,0)</f>
        <v>0</v>
      </c>
      <c r="D67" s="2">
        <f>IF(E66=E67,D66,ROW(B65))</f>
        <v>65</v>
      </c>
      <c r="E67" s="11">
        <f>LARGE(F67:W67,1)+LARGE(F67:W67,2)+IFERROR(LARGE(F67:W67,3),0)+IFERROR(LARGE(F67:W67,4),0)+IFERROR(LARGE(F67:W67,5),0)+IFERROR(LARGE(F67:W67,6),0)</f>
        <v>137.58540223919826</v>
      </c>
      <c r="F67" s="12" t="str">
        <f>IFERROR(VLOOKUP($A67,'Liszkor M'!$L$1:$R$39,7,0),"")</f>
        <v/>
      </c>
      <c r="G67" s="12" t="str">
        <f>IFERROR(VLOOKUP($A67,'H57 TR200 M'!$AT$2:$AZ$104,7,0),"")</f>
        <v/>
      </c>
      <c r="H67" s="12" t="str">
        <f>IFERROR(VLOOKUP($A67,'Pazur M'!$N$1:$T$47,7,0),"")</f>
        <v/>
      </c>
      <c r="I67" s="12" t="str">
        <f>IFERROR(VLOOKUP($A67,'Liczyrzepa wiosna 200 M'!$M$1:$S$29,7,0),"")</f>
        <v/>
      </c>
      <c r="J67" s="12" t="str">
        <f>IFERROR(VLOOKUP($A67,'XVI RzK M'!$K$3:$Q$23,7,0),"")</f>
        <v/>
      </c>
      <c r="K67" s="12">
        <f>IFERROR(VLOOKUP($A67,'Dymno M'!$U$2:$AA$21,7,0),"")</f>
        <v>51.6017225081399</v>
      </c>
      <c r="L67" s="12" t="str">
        <f>IFERROR(VLOOKUP($A67,'Tropy M'!$R$3:$X$65,7,0),"")</f>
        <v/>
      </c>
      <c r="M67" s="12" t="str">
        <f>IFERROR(VLOOKUP($A67,'Grassor444 M'!$DE$6:$DK$36,7,0),"")</f>
        <v/>
      </c>
      <c r="N67" s="12" t="str">
        <f>IFERROR(VLOOKUP($A67,'BO M'!$Q$2:$W$71,7,0),"")</f>
        <v/>
      </c>
      <c r="O67" s="12" t="str">
        <f>IFERROR(VLOOKUP($A67,'Dukty M'!$T$1:$Z$33,7,0),"")</f>
        <v/>
      </c>
      <c r="P67" s="12"/>
      <c r="Q67" s="12"/>
      <c r="R67" s="12"/>
      <c r="S67" s="12"/>
      <c r="T67" s="12"/>
      <c r="U67" s="12"/>
      <c r="V67" s="10">
        <f>IFERROR(LARGE(X67:AU67,1),0)+IFERROR(LARGE(X67:AU67,2),0)</f>
        <v>85.983679731058359</v>
      </c>
      <c r="W67" s="10">
        <f>IFERROR(LARGE(X67:AU67,3),0)+IFERROR(LARGE(X67:AU67,4),0)</f>
        <v>0</v>
      </c>
      <c r="X67" s="12">
        <f>IFERROR(VLOOKUP($A67,'Liczyrzepa - zima M'!$M$2:$S$39,7,0),"")</f>
        <v>39.427312775330385</v>
      </c>
      <c r="Y67" s="12" t="str">
        <f>IFERROR(VLOOKUP($A67,'XV Szago M'!$BM$4:$BS$73,7,0),"")</f>
        <v/>
      </c>
      <c r="Z67" s="12">
        <f>IFERROR(VLOOKUP($A67,'Wiosenne 360 M'!$J$2:$P$15,7,0),"")</f>
        <v>46.556366955727974</v>
      </c>
      <c r="AA67" s="12" t="str">
        <f>IFERROR(VLOOKUP($A67,'H57 TR100 M'!$AI$2:$AO$182,7,0),"")</f>
        <v/>
      </c>
      <c r="AB67" s="12" t="str">
        <f>IFERROR(VLOOKUP($A67,'RW TR200 M'!$K$2:$Q$6,7,0),"")</f>
        <v/>
      </c>
      <c r="AC67" s="12" t="str">
        <f>IFERROR(VLOOKUP($A67,'Hawran M'!$AT$2:$AZ$35,7,0),"")</f>
        <v/>
      </c>
      <c r="AD67" s="12" t="str">
        <f>IFERROR(VLOOKUP($A67,'Liczyrzepa wiosna 100 M'!$Q$2:$W$16,7,0),"")</f>
        <v/>
      </c>
      <c r="AE67" s="12" t="str">
        <f>IFERROR(VLOOKUP($A67,'Orientakcja M'!$M$3:$S$59,7,0),"")</f>
        <v/>
      </c>
      <c r="AF67" s="12" t="str">
        <f>IFERROR(VLOOKUP($A67,'13 M'!$J$6:$P$10,7,0),"")</f>
        <v/>
      </c>
      <c r="AG67" s="12" t="str">
        <f>IFERROR(VLOOKUP($A67,'Grassor222 M'!$BJ$6:$BP$7,7,0),"")</f>
        <v/>
      </c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23">
        <f>MIN(COUNT(F67:U67)+MIN(COUNT(X67:AU67)/2,2),6)</f>
        <v>2</v>
      </c>
    </row>
    <row r="68" spans="1:48">
      <c r="A68">
        <v>117</v>
      </c>
      <c r="B68" s="19" t="str">
        <f>VLOOKUP($A68,id!$C:$H,6,0)</f>
        <v>Dziewior Arkadiusz</v>
      </c>
      <c r="C68" s="19">
        <f>VLOOKUP($A68,id!$C:$H,4,0)</f>
        <v>0</v>
      </c>
      <c r="D68" s="2">
        <f>IF(E67=E68,D67,ROW(B66))</f>
        <v>66</v>
      </c>
      <c r="E68" s="11">
        <f>LARGE(F68:W68,1)+LARGE(F68:W68,2)+IFERROR(LARGE(F68:W68,3),0)+IFERROR(LARGE(F68:W68,4),0)+IFERROR(LARGE(F68:W68,5),0)+IFERROR(LARGE(F68:W68,6),0)</f>
        <v>136.19110882386786</v>
      </c>
      <c r="F68" s="12">
        <f>IFERROR(VLOOKUP($A68,'Liszkor M'!$L$1:$R$39,7,0),"")</f>
        <v>69.613584149522367</v>
      </c>
      <c r="G68" s="12" t="str">
        <f>IFERROR(VLOOKUP($A68,'H57 TR200 M'!$AT$2:$AZ$104,7,0),"")</f>
        <v/>
      </c>
      <c r="H68" s="12" t="str">
        <f>IFERROR(VLOOKUP($A68,'Pazur M'!$N$1:$T$47,7,0),"")</f>
        <v/>
      </c>
      <c r="I68" s="12" t="str">
        <f>IFERROR(VLOOKUP($A68,'Liczyrzepa wiosna 200 M'!$M$1:$S$29,7,0),"")</f>
        <v/>
      </c>
      <c r="J68" s="12" t="str">
        <f>IFERROR(VLOOKUP($A68,'XVI RzK M'!$K$3:$Q$23,7,0),"")</f>
        <v/>
      </c>
      <c r="K68" s="12" t="str">
        <f>IFERROR(VLOOKUP($A68,'Dymno M'!$U$2:$AA$21,7,0),"")</f>
        <v/>
      </c>
      <c r="L68" s="12" t="str">
        <f>IFERROR(VLOOKUP($A68,'Tropy M'!$R$3:$X$65,7,0),"")</f>
        <v/>
      </c>
      <c r="M68" s="12" t="str">
        <f>IFERROR(VLOOKUP($A68,'Grassor444 M'!$DE$6:$DK$36,7,0),"")</f>
        <v/>
      </c>
      <c r="N68" s="12">
        <f>IFERROR(VLOOKUP($A68,'BO M'!$Q$2:$W$71,7,0),"")</f>
        <v>66.577524674345511</v>
      </c>
      <c r="O68" s="12" t="str">
        <f>IFERROR(VLOOKUP($A68,'Dukty M'!$T$1:$Z$33,7,0),"")</f>
        <v/>
      </c>
      <c r="P68" s="12"/>
      <c r="Q68" s="12"/>
      <c r="R68" s="12"/>
      <c r="S68" s="12"/>
      <c r="T68" s="12"/>
      <c r="U68" s="12"/>
      <c r="V68" s="10">
        <f>IFERROR(LARGE(X68:AU68,1),0)+IFERROR(LARGE(X68:AU68,2),0)</f>
        <v>0</v>
      </c>
      <c r="W68" s="10">
        <f>IFERROR(LARGE(X68:AU68,3),0)+IFERROR(LARGE(X68:AU68,4),0)</f>
        <v>0</v>
      </c>
      <c r="X68" s="12"/>
      <c r="Y68" s="12"/>
      <c r="Z68" s="12" t="str">
        <f>IFERROR(VLOOKUP($A68,'Wiosenne 360 M'!$J$2:$P$15,7,0),"")</f>
        <v/>
      </c>
      <c r="AA68" s="12" t="str">
        <f>IFERROR(VLOOKUP($A68,'H57 TR100 M'!$AI$2:$AO$182,7,0),"")</f>
        <v/>
      </c>
      <c r="AB68" s="12" t="str">
        <f>IFERROR(VLOOKUP($A68,'RW TR200 M'!$K$2:$Q$6,7,0),"")</f>
        <v/>
      </c>
      <c r="AC68" s="12" t="str">
        <f>IFERROR(VLOOKUP($A68,'Hawran M'!$AT$2:$AZ$35,7,0),"")</f>
        <v/>
      </c>
      <c r="AD68" s="12" t="str">
        <f>IFERROR(VLOOKUP($A68,'Liczyrzepa wiosna 100 M'!$Q$2:$W$16,7,0),"")</f>
        <v/>
      </c>
      <c r="AE68" s="12" t="str">
        <f>IFERROR(VLOOKUP($A68,'Orientakcja M'!$M$3:$S$59,7,0),"")</f>
        <v/>
      </c>
      <c r="AF68" s="12" t="str">
        <f>IFERROR(VLOOKUP($A68,'13 M'!$J$6:$P$10,7,0),"")</f>
        <v/>
      </c>
      <c r="AG68" s="12" t="str">
        <f>IFERROR(VLOOKUP($A68,'Grassor222 M'!$BJ$6:$BP$7,7,0),"")</f>
        <v/>
      </c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23">
        <f>MIN(COUNT(F68:U68)+MIN(COUNT(X68:AU68)/2,2),6)</f>
        <v>2</v>
      </c>
    </row>
    <row r="69" spans="1:48">
      <c r="A69" s="13">
        <v>184</v>
      </c>
      <c r="B69" s="19" t="str">
        <f>VLOOKUP($A69,id!$C:$H,6,0)</f>
        <v>Staszewski Daniel</v>
      </c>
      <c r="C69" s="19">
        <f>VLOOKUP($A69,id!$C:$H,4,0)</f>
        <v>0</v>
      </c>
      <c r="D69" s="2">
        <f>IF(E68=E69,D68,ROW(B67))</f>
        <v>67</v>
      </c>
      <c r="E69" s="11">
        <f>LARGE(F69:W69,1)+LARGE(F69:W69,2)+IFERROR(LARGE(F69:W69,3),0)+IFERROR(LARGE(F69:W69,4),0)+IFERROR(LARGE(F69:W69,5),0)+IFERROR(LARGE(F69:W69,6),0)</f>
        <v>135.75984442278525</v>
      </c>
      <c r="F69" s="12"/>
      <c r="G69" s="12" t="str">
        <f>IFERROR(VLOOKUP($A69,'H57 TR200 M'!$AT$2:$AZ$104,7,0),"")</f>
        <v/>
      </c>
      <c r="H69" s="12"/>
      <c r="I69" s="12" t="str">
        <f>IFERROR(VLOOKUP($A69,'Liczyrzepa wiosna 200 M'!$M$1:$S$29,7,0),"")</f>
        <v/>
      </c>
      <c r="J69" s="12" t="str">
        <f>IFERROR(VLOOKUP($A69,'XVI RzK M'!$K$3:$Q$23,7,0),"")</f>
        <v/>
      </c>
      <c r="K69" s="12" t="str">
        <f>IFERROR(VLOOKUP($A69,'Dymno M'!$U$2:$AA$21,7,0),"")</f>
        <v/>
      </c>
      <c r="L69" s="12" t="str">
        <f>IFERROR(VLOOKUP($A69,'Tropy M'!$R$3:$X$65,7,0),"")</f>
        <v/>
      </c>
      <c r="M69" s="12" t="str">
        <f>IFERROR(VLOOKUP($A69,'Grassor444 M'!$DE$6:$DK$36,7,0),"")</f>
        <v/>
      </c>
      <c r="N69" s="12">
        <f>IFERROR(VLOOKUP($A69,'BO M'!$Q$2:$W$71,7,0),"")</f>
        <v>70.669287321635252</v>
      </c>
      <c r="O69" s="12" t="str">
        <f>IFERROR(VLOOKUP($A69,'Dukty M'!$T$1:$Z$33,7,0),"")</f>
        <v/>
      </c>
      <c r="P69" s="12"/>
      <c r="Q69" s="12"/>
      <c r="R69" s="12"/>
      <c r="S69" s="12"/>
      <c r="T69" s="12"/>
      <c r="U69" s="12"/>
      <c r="V69" s="10">
        <f>IFERROR(LARGE(X69:AU69,1),0)+IFERROR(LARGE(X69:AU69,2),0)</f>
        <v>65.090557101150011</v>
      </c>
      <c r="W69" s="10">
        <f>IFERROR(LARGE(X69:AU69,3),0)+IFERROR(LARGE(X69:AU69,4),0)</f>
        <v>0</v>
      </c>
      <c r="X69" s="12"/>
      <c r="Y69" s="12"/>
      <c r="Z69" s="12"/>
      <c r="AA69" s="12" t="str">
        <f>IFERROR(VLOOKUP($A69,'H57 TR100 M'!$AI$2:$AO$182,7,0),"")</f>
        <v/>
      </c>
      <c r="AB69" s="12"/>
      <c r="AC69" s="12">
        <f>IFERROR(VLOOKUP($A69,'Hawran M'!$AT$2:$AZ$35,7,0),"")</f>
        <v>28.803874030989611</v>
      </c>
      <c r="AD69" s="12" t="str">
        <f>IFERROR(VLOOKUP($A69,'Liczyrzepa wiosna 100 M'!$Q$2:$W$16,7,0),"")</f>
        <v/>
      </c>
      <c r="AE69" s="12">
        <f>IFERROR(VLOOKUP($A69,'Orientakcja M'!$M$3:$S$59,7,0),"")</f>
        <v>36.2866830701604</v>
      </c>
      <c r="AF69" s="12" t="str">
        <f>IFERROR(VLOOKUP($A69,'13 M'!$J$6:$P$10,7,0),"")</f>
        <v/>
      </c>
      <c r="AG69" s="12" t="str">
        <f>IFERROR(VLOOKUP($A69,'Grassor222 M'!$BJ$6:$BP$7,7,0),"")</f>
        <v/>
      </c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23">
        <f>MIN(COUNT(F69:U69)+MIN(COUNT(X69:AU69)/2,2),6)</f>
        <v>2</v>
      </c>
    </row>
    <row r="70" spans="1:48">
      <c r="A70" s="13">
        <v>120</v>
      </c>
      <c r="B70" s="19" t="str">
        <f>VLOOKUP($A70,id!$C:$H,6,0)</f>
        <v>Zarzycki Piotr</v>
      </c>
      <c r="C70" s="19">
        <f>VLOOKUP($A70,id!$C:$H,4,0)</f>
        <v>0</v>
      </c>
      <c r="D70" s="2">
        <f>IF(E69=E70,D69,ROW(B68))</f>
        <v>68</v>
      </c>
      <c r="E70" s="11">
        <f>LARGE(F70:W70,1)+LARGE(F70:W70,2)+IFERROR(LARGE(F70:W70,3),0)+IFERROR(LARGE(F70:W70,4),0)+IFERROR(LARGE(F70:W70,5),0)+IFERROR(LARGE(F70:W70,6),0)</f>
        <v>135.15879001062302</v>
      </c>
      <c r="F70" s="12">
        <f>IFERROR(VLOOKUP($A70,'Liszkor M'!$L$1:$R$39,7,0),"")</f>
        <v>56.104219116657326</v>
      </c>
      <c r="G70" s="12" t="str">
        <f>IFERROR(VLOOKUP($A70,'H57 TR200 M'!$AT$2:$AZ$104,7,0),"")</f>
        <v/>
      </c>
      <c r="H70" s="12" t="str">
        <f>IFERROR(VLOOKUP($A70,'Pazur M'!$N$1:$T$47,7,0),"")</f>
        <v/>
      </c>
      <c r="I70" s="12" t="str">
        <f>IFERROR(VLOOKUP($A70,'Liczyrzepa wiosna 200 M'!$M$1:$S$29,7,0),"")</f>
        <v/>
      </c>
      <c r="J70" s="12" t="str">
        <f>IFERROR(VLOOKUP($A70,'XVI RzK M'!$K$3:$Q$23,7,0),"")</f>
        <v/>
      </c>
      <c r="K70" s="12" t="str">
        <f>IFERROR(VLOOKUP($A70,'Dymno M'!$U$2:$AA$21,7,0),"")</f>
        <v/>
      </c>
      <c r="L70" s="12" t="str">
        <f>IFERROR(VLOOKUP($A70,'Tropy M'!$R$3:$X$65,7,0),"")</f>
        <v/>
      </c>
      <c r="M70" s="12" t="str">
        <f>IFERROR(VLOOKUP($A70,'Grassor444 M'!$DE$6:$DK$36,7,0),"")</f>
        <v/>
      </c>
      <c r="N70" s="12">
        <f>IFERROR(VLOOKUP($A70,'BO M'!$Q$2:$W$71,7,0),"")</f>
        <v>33.953970823369175</v>
      </c>
      <c r="O70" s="12" t="str">
        <f>IFERROR(VLOOKUP($A70,'Dukty M'!$T$1:$Z$33,7,0),"")</f>
        <v/>
      </c>
      <c r="P70" s="12"/>
      <c r="Q70" s="12"/>
      <c r="R70" s="12"/>
      <c r="S70" s="12"/>
      <c r="T70" s="12"/>
      <c r="U70" s="12"/>
      <c r="V70" s="10">
        <f>IFERROR(LARGE(X70:AU70,1),0)+IFERROR(LARGE(X70:AU70,2),0)</f>
        <v>45.100600070596542</v>
      </c>
      <c r="W70" s="10">
        <f>IFERROR(LARGE(X70:AU70,3),0)+IFERROR(LARGE(X70:AU70,4),0)</f>
        <v>0</v>
      </c>
      <c r="X70" s="12"/>
      <c r="Y70" s="12"/>
      <c r="Z70" s="12" t="str">
        <f>IFERROR(VLOOKUP($A70,'Wiosenne 360 M'!$J$2:$P$15,7,0),"")</f>
        <v/>
      </c>
      <c r="AA70" s="12" t="str">
        <f>IFERROR(VLOOKUP($A70,'H57 TR100 M'!$AI$2:$AO$182,7,0),"")</f>
        <v/>
      </c>
      <c r="AB70" s="12" t="str">
        <f>IFERROR(VLOOKUP($A70,'RW TR200 M'!$K$2:$Q$6,7,0),"")</f>
        <v/>
      </c>
      <c r="AC70" s="12" t="str">
        <f>IFERROR(VLOOKUP($A70,'Hawran M'!$AT$2:$AZ$35,7,0),"")</f>
        <v/>
      </c>
      <c r="AD70" s="12" t="str">
        <f>IFERROR(VLOOKUP($A70,'Liczyrzepa wiosna 100 M'!$Q$2:$W$16,7,0),"")</f>
        <v/>
      </c>
      <c r="AE70" s="12">
        <f>IFERROR(VLOOKUP($A70,'Orientakcja M'!$M$3:$S$59,7,0),"")</f>
        <v>45.100600070596542</v>
      </c>
      <c r="AF70" s="12" t="str">
        <f>IFERROR(VLOOKUP($A70,'13 M'!$J$6:$P$10,7,0),"")</f>
        <v/>
      </c>
      <c r="AG70" s="12" t="str">
        <f>IFERROR(VLOOKUP($A70,'Grassor222 M'!$BJ$6:$BP$7,7,0),"")</f>
        <v/>
      </c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23">
        <f>MIN(COUNT(F70:U70)+MIN(COUNT(X70:AU70)/2,2),6)</f>
        <v>2.5</v>
      </c>
    </row>
    <row r="71" spans="1:48">
      <c r="A71" s="13">
        <v>50</v>
      </c>
      <c r="B71" s="19" t="str">
        <f>VLOOKUP($A71,id!$C:$H,6,0)</f>
        <v>Żmuda-Trzebiatowski Andrzej</v>
      </c>
      <c r="C71" s="19">
        <f>VLOOKUP($A71,id!$C:$H,4,0)</f>
        <v>0</v>
      </c>
      <c r="D71" s="2">
        <f>IF(E70=E71,D70,ROW(B69))</f>
        <v>69</v>
      </c>
      <c r="E71" s="11">
        <f>LARGE(F71:W71,1)+LARGE(F71:W71,2)+IFERROR(LARGE(F71:W71,3),0)+IFERROR(LARGE(F71:W71,4),0)+IFERROR(LARGE(F71:W71,5),0)+IFERROR(LARGE(F71:W71,6),0)</f>
        <v>134.72466303728407</v>
      </c>
      <c r="F71" s="12" t="str">
        <f>IFERROR(VLOOKUP($A71,'Liszkor M'!$L$1:$R$39,7,0),"")</f>
        <v/>
      </c>
      <c r="G71" s="12" t="str">
        <f>IFERROR(VLOOKUP($A71,'H57 TR200 M'!$AT$2:$AZ$104,7,0),"")</f>
        <v/>
      </c>
      <c r="H71" s="12" t="str">
        <f>IFERROR(VLOOKUP($A71,'Pazur M'!$N$1:$T$47,7,0),"")</f>
        <v/>
      </c>
      <c r="I71" s="12" t="str">
        <f>IFERROR(VLOOKUP($A71,'Liczyrzepa wiosna 200 M'!$M$1:$S$29,7,0),"")</f>
        <v/>
      </c>
      <c r="J71" s="12" t="str">
        <f>IFERROR(VLOOKUP($A71,'XVI RzK M'!$K$3:$Q$23,7,0),"")</f>
        <v/>
      </c>
      <c r="K71" s="12" t="str">
        <f>IFERROR(VLOOKUP($A71,'Dymno M'!$U$2:$AA$21,7,0),"")</f>
        <v/>
      </c>
      <c r="L71" s="12">
        <f>IFERROR(VLOOKUP($A71,'Tropy M'!$R$3:$X$65,7,0),"")</f>
        <v>54.343606865204727</v>
      </c>
      <c r="M71" s="12" t="str">
        <f>IFERROR(VLOOKUP($A71,'Grassor444 M'!$DE$6:$DK$36,7,0),"")</f>
        <v/>
      </c>
      <c r="N71" s="12" t="str">
        <f>IFERROR(VLOOKUP($A71,'BO M'!$Q$2:$W$71,7,0),"")</f>
        <v/>
      </c>
      <c r="O71" s="12" t="str">
        <f>IFERROR(VLOOKUP($A71,'Dukty M'!$T$1:$Z$33,7,0),"")</f>
        <v/>
      </c>
      <c r="P71" s="12"/>
      <c r="Q71" s="12"/>
      <c r="R71" s="12"/>
      <c r="S71" s="12"/>
      <c r="T71" s="12"/>
      <c r="U71" s="12"/>
      <c r="V71" s="10">
        <f>IFERROR(LARGE(X71:AU71,1),0)+IFERROR(LARGE(X71:AU71,2),0)</f>
        <v>80.381056172079354</v>
      </c>
      <c r="W71" s="10">
        <f>IFERROR(LARGE(X71:AU71,3),0)+IFERROR(LARGE(X71:AU71,4),0)</f>
        <v>0</v>
      </c>
      <c r="X71" s="12"/>
      <c r="Y71" s="12">
        <f>IFERROR(VLOOKUP($A71,'XV Szago M'!$BM$4:$BS$73,7,0),"")</f>
        <v>40.764386916214818</v>
      </c>
      <c r="Z71" s="12">
        <f>IFERROR(VLOOKUP($A71,'Wiosenne 360 M'!$J$2:$P$15,7,0),"")</f>
        <v>39.616669255864537</v>
      </c>
      <c r="AA71" s="12" t="str">
        <f>IFERROR(VLOOKUP($A71,'H57 TR100 M'!$AI$2:$AO$182,7,0),"")</f>
        <v/>
      </c>
      <c r="AB71" s="12" t="str">
        <f>IFERROR(VLOOKUP($A71,'RW TR200 M'!$K$2:$Q$6,7,0),"")</f>
        <v/>
      </c>
      <c r="AC71" s="12" t="str">
        <f>IFERROR(VLOOKUP($A71,'Hawran M'!$AT$2:$AZ$35,7,0),"")</f>
        <v/>
      </c>
      <c r="AD71" s="12" t="str">
        <f>IFERROR(VLOOKUP($A71,'Liczyrzepa wiosna 100 M'!$Q$2:$W$16,7,0),"")</f>
        <v/>
      </c>
      <c r="AE71" s="12" t="str">
        <f>IFERROR(VLOOKUP($A71,'Orientakcja M'!$M$3:$S$59,7,0),"")</f>
        <v/>
      </c>
      <c r="AF71" s="12" t="str">
        <f>IFERROR(VLOOKUP($A71,'13 M'!$J$6:$P$10,7,0),"")</f>
        <v/>
      </c>
      <c r="AG71" s="12" t="str">
        <f>IFERROR(VLOOKUP($A71,'Grassor222 M'!$BJ$6:$BP$7,7,0),"")</f>
        <v/>
      </c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23">
        <f>MIN(COUNT(F71:U71)+MIN(COUNT(X71:AU71)/2,2),6)</f>
        <v>2</v>
      </c>
    </row>
    <row r="72" spans="1:48">
      <c r="A72">
        <v>70</v>
      </c>
      <c r="B72" s="19" t="str">
        <f>VLOOKUP($A72,id!$C:$H,6,0)</f>
        <v>Warmowski Łukasz</v>
      </c>
      <c r="C72" s="19">
        <f>VLOOKUP($A72,id!$C:$H,4,0)</f>
        <v>0</v>
      </c>
      <c r="D72" s="2">
        <f>IF(E71=E72,D71,ROW(B70))</f>
        <v>70</v>
      </c>
      <c r="E72" s="11">
        <f>LARGE(F72:W72,1)+LARGE(F72:W72,2)+IFERROR(LARGE(F72:W72,3),0)+IFERROR(LARGE(F72:W72,4),0)+IFERROR(LARGE(F72:W72,5),0)+IFERROR(LARGE(F72:W72,6),0)</f>
        <v>125.84470469183721</v>
      </c>
      <c r="F72" s="12" t="str">
        <f>IFERROR(VLOOKUP($A72,'Liszkor M'!$L$1:$R$39,7,0),"")</f>
        <v/>
      </c>
      <c r="G72" s="12" t="str">
        <f>IFERROR(VLOOKUP($A72,'H57 TR200 M'!$AT$2:$AZ$104,7,0),"")</f>
        <v/>
      </c>
      <c r="H72" s="12" t="str">
        <f>IFERROR(VLOOKUP($A72,'Pazur M'!$N$1:$T$47,7,0),"")</f>
        <v/>
      </c>
      <c r="I72" s="12" t="str">
        <f>IFERROR(VLOOKUP($A72,'Liczyrzepa wiosna 200 M'!$M$1:$S$29,7,0),"")</f>
        <v/>
      </c>
      <c r="J72" s="12">
        <f>IFERROR(VLOOKUP($A72,'XVI RzK M'!$K$3:$Q$23,7,0),"")</f>
        <v>99.384615384615387</v>
      </c>
      <c r="K72" s="12" t="str">
        <f>IFERROR(VLOOKUP($A72,'Dymno M'!$U$2:$AA$21,7,0),"")</f>
        <v/>
      </c>
      <c r="L72" s="12" t="str">
        <f>IFERROR(VLOOKUP($A72,'Tropy M'!$R$3:$X$65,7,0),"")</f>
        <v/>
      </c>
      <c r="M72" s="12" t="str">
        <f>IFERROR(VLOOKUP($A72,'Grassor444 M'!$DE$6:$DK$36,7,0),"")</f>
        <v/>
      </c>
      <c r="N72" s="12" t="str">
        <f>IFERROR(VLOOKUP($A72,'BO M'!$Q$2:$W$71,7,0),"")</f>
        <v/>
      </c>
      <c r="O72" s="12" t="str">
        <f>IFERROR(VLOOKUP($A72,'Dukty M'!$T$1:$Z$33,7,0),"")</f>
        <v/>
      </c>
      <c r="P72" s="12"/>
      <c r="Q72" s="12"/>
      <c r="R72" s="12"/>
      <c r="S72" s="12"/>
      <c r="T72" s="12"/>
      <c r="U72" s="12"/>
      <c r="V72" s="10">
        <f>IFERROR(LARGE(X72:AU72,1),0)+IFERROR(LARGE(X72:AU72,2),0)</f>
        <v>26.460089307221818</v>
      </c>
      <c r="W72" s="10">
        <f>IFERROR(LARGE(X72:AU72,3),0)+IFERROR(LARGE(X72:AU72,4),0)</f>
        <v>0</v>
      </c>
      <c r="X72" s="12"/>
      <c r="Y72" s="12">
        <f>IFERROR(VLOOKUP($A72,'XV Szago M'!$BM$4:$BS$73,7,0),"")</f>
        <v>26.460089307221818</v>
      </c>
      <c r="Z72" s="12" t="str">
        <f>IFERROR(VLOOKUP($A72,'Wiosenne 360 M'!$J$2:$P$15,7,0),"")</f>
        <v/>
      </c>
      <c r="AA72" s="12" t="str">
        <f>IFERROR(VLOOKUP($A72,'H57 TR100 M'!$AI$2:$AO$182,7,0),"")</f>
        <v/>
      </c>
      <c r="AB72" s="12" t="str">
        <f>IFERROR(VLOOKUP($A72,'RW TR200 M'!$K$2:$Q$6,7,0),"")</f>
        <v/>
      </c>
      <c r="AC72" s="12" t="str">
        <f>IFERROR(VLOOKUP($A72,'Hawran M'!$AT$2:$AZ$35,7,0),"")</f>
        <v/>
      </c>
      <c r="AD72" s="12" t="str">
        <f>IFERROR(VLOOKUP($A72,'Liczyrzepa wiosna 100 M'!$Q$2:$W$16,7,0),"")</f>
        <v/>
      </c>
      <c r="AE72" s="12" t="str">
        <f>IFERROR(VLOOKUP($A72,'Orientakcja M'!$M$3:$S$59,7,0),"")</f>
        <v/>
      </c>
      <c r="AF72" s="12" t="str">
        <f>IFERROR(VLOOKUP($A72,'13 M'!$J$6:$P$10,7,0),"")</f>
        <v/>
      </c>
      <c r="AG72" s="12" t="str">
        <f>IFERROR(VLOOKUP($A72,'Grassor222 M'!$BJ$6:$BP$7,7,0),"")</f>
        <v/>
      </c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23">
        <f>MIN(COUNT(F72:U72)+MIN(COUNT(X72:AU72)/2,2),6)</f>
        <v>1.5</v>
      </c>
    </row>
    <row r="73" spans="1:48">
      <c r="A73">
        <v>130</v>
      </c>
      <c r="B73" s="19" t="str">
        <f>VLOOKUP($A73,id!$C:$H,6,0)</f>
        <v>Adamczyk Bartosz</v>
      </c>
      <c r="C73" s="19">
        <f>VLOOKUP($A73,id!$C:$H,4,0)</f>
        <v>0</v>
      </c>
      <c r="D73" s="2">
        <f>IF(E72=E73,D72,ROW(B71))</f>
        <v>71</v>
      </c>
      <c r="E73" s="11">
        <f>LARGE(F73:W73,1)+LARGE(F73:W73,2)+IFERROR(LARGE(F73:W73,3),0)+IFERROR(LARGE(F73:W73,4),0)+IFERROR(LARGE(F73:W73,5),0)+IFERROR(LARGE(F73:W73,6),0)</f>
        <v>125.43527333895767</v>
      </c>
      <c r="F73" s="12">
        <f>IFERROR(VLOOKUP($A73,'Liszkor M'!$L$1:$R$39,7,0),"")</f>
        <v>28.944045268782236</v>
      </c>
      <c r="G73" s="12" t="str">
        <f>IFERROR(VLOOKUP($A73,'H57 TR200 M'!$AT$2:$AZ$104,7,0),"")</f>
        <v/>
      </c>
      <c r="H73" s="12" t="str">
        <f>IFERROR(VLOOKUP($A73,'Pazur M'!$N$1:$T$47,7,0),"")</f>
        <v/>
      </c>
      <c r="I73" s="12" t="str">
        <f>IFERROR(VLOOKUP($A73,'Liczyrzepa wiosna 200 M'!$M$1:$S$29,7,0),"")</f>
        <v/>
      </c>
      <c r="J73" s="12" t="str">
        <f>IFERROR(VLOOKUP($A73,'XVI RzK M'!$K$3:$Q$23,7,0),"")</f>
        <v/>
      </c>
      <c r="K73" s="12" t="str">
        <f>IFERROR(VLOOKUP($A73,'Dymno M'!$U$2:$AA$21,7,0),"")</f>
        <v/>
      </c>
      <c r="L73" s="12" t="str">
        <f>IFERROR(VLOOKUP($A73,'Tropy M'!$R$3:$X$65,7,0),"")</f>
        <v/>
      </c>
      <c r="M73" s="12" t="str">
        <f>IFERROR(VLOOKUP($A73,'Grassor444 M'!$DE$6:$DK$36,7,0),"")</f>
        <v/>
      </c>
      <c r="N73" s="12" t="str">
        <f>IFERROR(VLOOKUP($A73,'BO M'!$Q$2:$W$71,7,0),"")</f>
        <v/>
      </c>
      <c r="O73" s="12" t="str">
        <f>IFERROR(VLOOKUP($A73,'Dukty M'!$T$1:$Z$33,7,0),"")</f>
        <v/>
      </c>
      <c r="P73" s="12"/>
      <c r="Q73" s="12"/>
      <c r="R73" s="12"/>
      <c r="S73" s="12"/>
      <c r="T73" s="12"/>
      <c r="U73" s="12"/>
      <c r="V73" s="10">
        <f>IFERROR(LARGE(X73:AU73,1),0)+IFERROR(LARGE(X73:AU73,2),0)</f>
        <v>96.491228070175438</v>
      </c>
      <c r="W73" s="10">
        <f>IFERROR(LARGE(X73:AU73,3),0)+IFERROR(LARGE(X73:AU73,4),0)</f>
        <v>0</v>
      </c>
      <c r="X73" s="12"/>
      <c r="Y73" s="12"/>
      <c r="Z73" s="12" t="str">
        <f>IFERROR(VLOOKUP($A73,'Wiosenne 360 M'!$J$2:$P$15,7,0),"")</f>
        <v/>
      </c>
      <c r="AA73" s="12" t="str">
        <f>IFERROR(VLOOKUP($A73,'H57 TR100 M'!$AI$2:$AO$182,7,0),"")</f>
        <v/>
      </c>
      <c r="AB73" s="12" t="str">
        <f>IFERROR(VLOOKUP($A73,'RW TR200 M'!$K$2:$Q$6,7,0),"")</f>
        <v/>
      </c>
      <c r="AC73" s="12">
        <f>IFERROR(VLOOKUP($A73,'Hawran M'!$AT$2:$AZ$35,7,0),"")</f>
        <v>46.491228070175438</v>
      </c>
      <c r="AD73" s="12" t="str">
        <f>IFERROR(VLOOKUP($A73,'Liczyrzepa wiosna 100 M'!$Q$2:$W$16,7,0),"")</f>
        <v/>
      </c>
      <c r="AE73" s="12" t="str">
        <f>IFERROR(VLOOKUP($A73,'Orientakcja M'!$M$3:$S$59,7,0),"")</f>
        <v/>
      </c>
      <c r="AF73" s="12">
        <f>IFERROR(VLOOKUP($A73,'13 M'!$J$6:$P$10,7,0),"")</f>
        <v>50</v>
      </c>
      <c r="AG73" s="12" t="str">
        <f>IFERROR(VLOOKUP($A73,'Grassor222 M'!$BJ$6:$BP$7,7,0),"")</f>
        <v/>
      </c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23">
        <f>MIN(COUNT(F73:U73)+MIN(COUNT(X73:AU73)/2,2),6)</f>
        <v>2</v>
      </c>
    </row>
    <row r="74" spans="1:48">
      <c r="A74">
        <v>74</v>
      </c>
      <c r="B74" s="19" t="str">
        <f>VLOOKUP($A74,id!$C:$H,6,0)</f>
        <v>Orłowski Leszek</v>
      </c>
      <c r="C74" s="19">
        <f>VLOOKUP($A74,id!$C:$H,4,0)</f>
        <v>0</v>
      </c>
      <c r="D74" s="2">
        <f>IF(E73=E74,D73,ROW(B72))</f>
        <v>72</v>
      </c>
      <c r="E74" s="11">
        <f>LARGE(F74:W74,1)+LARGE(F74:W74,2)+IFERROR(LARGE(F74:W74,3),0)+IFERROR(LARGE(F74:W74,4),0)+IFERROR(LARGE(F74:W74,5),0)+IFERROR(LARGE(F74:W74,6),0)</f>
        <v>124.78371997570937</v>
      </c>
      <c r="F74" s="12" t="str">
        <f>IFERROR(VLOOKUP($A74,'Liszkor M'!$L$1:$R$39,7,0),"")</f>
        <v/>
      </c>
      <c r="G74" s="12">
        <f>IFERROR(VLOOKUP($A74,'H57 TR200 M'!$AT$2:$AZ$104,7,0),"")</f>
        <v>46.376825895075193</v>
      </c>
      <c r="H74" s="12">
        <f>IFERROR(VLOOKUP($A74,'Pazur M'!$N$1:$T$47,7,0),"")</f>
        <v>55.386565272496824</v>
      </c>
      <c r="I74" s="12" t="str">
        <f>IFERROR(VLOOKUP($A74,'Liczyrzepa wiosna 200 M'!$M$1:$S$29,7,0),"")</f>
        <v/>
      </c>
      <c r="J74" s="12" t="str">
        <f>IFERROR(VLOOKUP($A74,'XVI RzK M'!$K$3:$Q$23,7,0),"")</f>
        <v/>
      </c>
      <c r="K74" s="12" t="str">
        <f>IFERROR(VLOOKUP($A74,'Dymno M'!$U$2:$AA$21,7,0),"")</f>
        <v/>
      </c>
      <c r="L74" s="12" t="str">
        <f>IFERROR(VLOOKUP($A74,'Tropy M'!$R$3:$X$65,7,0),"")</f>
        <v/>
      </c>
      <c r="M74" s="12" t="str">
        <f>IFERROR(VLOOKUP($A74,'Grassor444 M'!$DE$6:$DK$36,7,0),"")</f>
        <v/>
      </c>
      <c r="N74" s="12" t="str">
        <f>IFERROR(VLOOKUP($A74,'BO M'!$Q$2:$W$71,7,0),"")</f>
        <v/>
      </c>
      <c r="O74" s="12" t="str">
        <f>IFERROR(VLOOKUP($A74,'Dukty M'!$T$1:$Z$33,7,0),"")</f>
        <v/>
      </c>
      <c r="P74" s="12"/>
      <c r="Q74" s="12"/>
      <c r="R74" s="12"/>
      <c r="S74" s="12"/>
      <c r="T74" s="12"/>
      <c r="U74" s="12"/>
      <c r="V74" s="10">
        <f>IFERROR(LARGE(X74:AU74,1),0)+IFERROR(LARGE(X74:AU74,2),0)</f>
        <v>23.020328808137346</v>
      </c>
      <c r="W74" s="10">
        <f>IFERROR(LARGE(X74:AU74,3),0)+IFERROR(LARGE(X74:AU74,4),0)</f>
        <v>0</v>
      </c>
      <c r="X74" s="12"/>
      <c r="Y74" s="12">
        <f>IFERROR(VLOOKUP($A74,'XV Szago M'!$BM$4:$BS$73,7,0),"")</f>
        <v>23.020328808137346</v>
      </c>
      <c r="Z74" s="12" t="str">
        <f>IFERROR(VLOOKUP($A74,'Wiosenne 360 M'!$J$2:$P$15,7,0),"")</f>
        <v/>
      </c>
      <c r="AA74" s="12" t="str">
        <f>IFERROR(VLOOKUP($A74,'H57 TR100 M'!$AI$2:$AO$182,7,0),"")</f>
        <v/>
      </c>
      <c r="AB74" s="12" t="str">
        <f>IFERROR(VLOOKUP($A74,'RW TR200 M'!$K$2:$Q$6,7,0),"")</f>
        <v/>
      </c>
      <c r="AC74" s="12" t="str">
        <f>IFERROR(VLOOKUP($A74,'Hawran M'!$AT$2:$AZ$35,7,0),"")</f>
        <v/>
      </c>
      <c r="AD74" s="12" t="str">
        <f>IFERROR(VLOOKUP($A74,'Liczyrzepa wiosna 100 M'!$Q$2:$W$16,7,0),"")</f>
        <v/>
      </c>
      <c r="AE74" s="12" t="str">
        <f>IFERROR(VLOOKUP($A74,'Orientakcja M'!$M$3:$S$59,7,0),"")</f>
        <v/>
      </c>
      <c r="AF74" s="12" t="str">
        <f>IFERROR(VLOOKUP($A74,'13 M'!$J$6:$P$10,7,0),"")</f>
        <v/>
      </c>
      <c r="AG74" s="12" t="str">
        <f>IFERROR(VLOOKUP($A74,'Grassor222 M'!$BJ$6:$BP$7,7,0),"")</f>
        <v/>
      </c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23">
        <f>MIN(COUNT(F74:U74)+MIN(COUNT(X74:AU74)/2,2),6)</f>
        <v>2.5</v>
      </c>
    </row>
    <row r="75" spans="1:48">
      <c r="A75">
        <v>75</v>
      </c>
      <c r="B75" s="19" t="str">
        <f>VLOOKUP($A75,id!$C:$H,6,0)</f>
        <v>Piątkowski Zbigniew</v>
      </c>
      <c r="C75" s="19">
        <f>VLOOKUP($A75,id!$C:$H,4,0)</f>
        <v>0</v>
      </c>
      <c r="D75" s="2">
        <f>IF(E74=E75,D74,ROW(B73))</f>
        <v>73</v>
      </c>
      <c r="E75" s="11">
        <f>LARGE(F75:W75,1)+LARGE(F75:W75,2)+IFERROR(LARGE(F75:W75,3),0)+IFERROR(LARGE(F75:W75,4),0)+IFERROR(LARGE(F75:W75,5),0)+IFERROR(LARGE(F75:W75,6),0)</f>
        <v>124.75125773846993</v>
      </c>
      <c r="F75" s="12" t="str">
        <f>IFERROR(VLOOKUP($A75,'Liszkor M'!$L$1:$R$39,7,0),"")</f>
        <v/>
      </c>
      <c r="G75" s="12">
        <f>IFERROR(VLOOKUP($A75,'H57 TR200 M'!$AT$2:$AZ$104,7,0),"")</f>
        <v>46.358502376349371</v>
      </c>
      <c r="H75" s="12">
        <f>IFERROR(VLOOKUP($A75,'Pazur M'!$N$1:$T$47,7,0),"")</f>
        <v>55.386565272496824</v>
      </c>
      <c r="I75" s="12" t="str">
        <f>IFERROR(VLOOKUP($A75,'Liczyrzepa wiosna 200 M'!$M$1:$S$29,7,0),"")</f>
        <v/>
      </c>
      <c r="J75" s="12" t="str">
        <f>IFERROR(VLOOKUP($A75,'XVI RzK M'!$K$3:$Q$23,7,0),"")</f>
        <v/>
      </c>
      <c r="K75" s="12" t="str">
        <f>IFERROR(VLOOKUP($A75,'Dymno M'!$U$2:$AA$21,7,0),"")</f>
        <v/>
      </c>
      <c r="L75" s="12" t="str">
        <f>IFERROR(VLOOKUP($A75,'Tropy M'!$R$3:$X$65,7,0),"")</f>
        <v/>
      </c>
      <c r="M75" s="12" t="str">
        <f>IFERROR(VLOOKUP($A75,'Grassor444 M'!$DE$6:$DK$36,7,0),"")</f>
        <v/>
      </c>
      <c r="N75" s="12" t="str">
        <f>IFERROR(VLOOKUP($A75,'BO M'!$Q$2:$W$71,7,0),"")</f>
        <v/>
      </c>
      <c r="O75" s="12" t="str">
        <f>IFERROR(VLOOKUP($A75,'Dukty M'!$T$1:$Z$33,7,0),"")</f>
        <v/>
      </c>
      <c r="P75" s="12"/>
      <c r="Q75" s="12"/>
      <c r="R75" s="12"/>
      <c r="S75" s="12"/>
      <c r="T75" s="12"/>
      <c r="U75" s="12"/>
      <c r="V75" s="10">
        <f>IFERROR(LARGE(X75:AU75,1),0)+IFERROR(LARGE(X75:AU75,2),0)</f>
        <v>23.006190089623725</v>
      </c>
      <c r="W75" s="10">
        <f>IFERROR(LARGE(X75:AU75,3),0)+IFERROR(LARGE(X75:AU75,4),0)</f>
        <v>0</v>
      </c>
      <c r="X75" s="12"/>
      <c r="Y75" s="12">
        <f>IFERROR(VLOOKUP($A75,'XV Szago M'!$BM$4:$BS$73,7,0),"")</f>
        <v>23.006190089623725</v>
      </c>
      <c r="Z75" s="12" t="str">
        <f>IFERROR(VLOOKUP($A75,'Wiosenne 360 M'!$J$2:$P$15,7,0),"")</f>
        <v/>
      </c>
      <c r="AA75" s="12" t="str">
        <f>IFERROR(VLOOKUP($A75,'H57 TR100 M'!$AI$2:$AO$182,7,0),"")</f>
        <v/>
      </c>
      <c r="AB75" s="12" t="str">
        <f>IFERROR(VLOOKUP($A75,'RW TR200 M'!$K$2:$Q$6,7,0),"")</f>
        <v/>
      </c>
      <c r="AC75" s="12" t="str">
        <f>IFERROR(VLOOKUP($A75,'Hawran M'!$AT$2:$AZ$35,7,0),"")</f>
        <v/>
      </c>
      <c r="AD75" s="12" t="str">
        <f>IFERROR(VLOOKUP($A75,'Liczyrzepa wiosna 100 M'!$Q$2:$W$16,7,0),"")</f>
        <v/>
      </c>
      <c r="AE75" s="12" t="str">
        <f>IFERROR(VLOOKUP($A75,'Orientakcja M'!$M$3:$S$59,7,0),"")</f>
        <v/>
      </c>
      <c r="AF75" s="12" t="str">
        <f>IFERROR(VLOOKUP($A75,'13 M'!$J$6:$P$10,7,0),"")</f>
        <v/>
      </c>
      <c r="AG75" s="12" t="str">
        <f>IFERROR(VLOOKUP($A75,'Grassor222 M'!$BJ$6:$BP$7,7,0),"")</f>
        <v/>
      </c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23">
        <f>MIN(COUNT(F75:U75)+MIN(COUNT(X75:AU75)/2,2),6)</f>
        <v>2.5</v>
      </c>
    </row>
    <row r="76" spans="1:48">
      <c r="A76">
        <v>174</v>
      </c>
      <c r="B76" s="19" t="str">
        <f>VLOOKUP($A76,id!$C:$H,6,0)</f>
        <v>Gorczyca Paweł</v>
      </c>
      <c r="C76" s="19" t="str">
        <f>VLOOKUP($A76,id!$C:$H,4,0)</f>
        <v>PG</v>
      </c>
      <c r="D76" s="2">
        <f>IF(E75=E76,D75,ROW(B74))</f>
        <v>74</v>
      </c>
      <c r="E76" s="11">
        <f>LARGE(F76:W76,1)+LARGE(F76:W76,2)+IFERROR(LARGE(F76:W76,3),0)+IFERROR(LARGE(F76:W76,4),0)+IFERROR(LARGE(F76:W76,5),0)+IFERROR(LARGE(F76:W76,6),0)</f>
        <v>124.48720741325639</v>
      </c>
      <c r="F76" s="12"/>
      <c r="G76" s="12" t="str">
        <f>IFERROR(VLOOKUP($A76,'H57 TR200 M'!$AT$2:$AZ$104,7,0),"")</f>
        <v/>
      </c>
      <c r="H76" s="12"/>
      <c r="I76" s="12" t="str">
        <f>IFERROR(VLOOKUP($A76,'Liczyrzepa wiosna 200 M'!$M$1:$S$29,7,0),"")</f>
        <v/>
      </c>
      <c r="J76" s="12" t="str">
        <f>IFERROR(VLOOKUP($A76,'XVI RzK M'!$K$3:$Q$23,7,0),"")</f>
        <v/>
      </c>
      <c r="K76" s="12" t="str">
        <f>IFERROR(VLOOKUP($A76,'Dymno M'!$U$2:$AA$21,7,0),"")</f>
        <v/>
      </c>
      <c r="L76" s="12" t="str">
        <f>IFERROR(VLOOKUP($A76,'Tropy M'!$R$3:$X$65,7,0),"")</f>
        <v/>
      </c>
      <c r="M76" s="12" t="str">
        <f>IFERROR(VLOOKUP($A76,'Grassor444 M'!$DE$6:$DK$36,7,0),"")</f>
        <v/>
      </c>
      <c r="N76" s="12">
        <f>IFERROR(VLOOKUP($A76,'BO M'!$Q$2:$W$71,7,0),"")</f>
        <v>76.241593378168659</v>
      </c>
      <c r="O76" s="12" t="str">
        <f>IFERROR(VLOOKUP($A76,'Dukty M'!$T$1:$Z$33,7,0),"")</f>
        <v/>
      </c>
      <c r="P76" s="12"/>
      <c r="Q76" s="12"/>
      <c r="R76" s="12"/>
      <c r="S76" s="12"/>
      <c r="T76" s="12"/>
      <c r="U76" s="12"/>
      <c r="V76" s="10">
        <f>IFERROR(LARGE(X76:AU76,1),0)+IFERROR(LARGE(X76:AU76,2),0)</f>
        <v>48.245614035087719</v>
      </c>
      <c r="W76" s="10">
        <f>IFERROR(LARGE(X76:AU76,3),0)+IFERROR(LARGE(X76:AU76,4),0)</f>
        <v>0</v>
      </c>
      <c r="X76" s="12"/>
      <c r="Y76" s="12"/>
      <c r="Z76" s="12"/>
      <c r="AA76" s="12" t="str">
        <f>IFERROR(VLOOKUP($A76,'H57 TR100 M'!$AI$2:$AO$182,7,0),"")</f>
        <v/>
      </c>
      <c r="AB76" s="12"/>
      <c r="AC76" s="12">
        <f>IFERROR(VLOOKUP($A76,'Hawran M'!$AT$2:$AZ$35,7,0),"")</f>
        <v>48.245614035087719</v>
      </c>
      <c r="AD76" s="12" t="str">
        <f>IFERROR(VLOOKUP($A76,'Liczyrzepa wiosna 100 M'!$Q$2:$W$16,7,0),"")</f>
        <v/>
      </c>
      <c r="AE76" s="12" t="str">
        <f>IFERROR(VLOOKUP($A76,'Orientakcja M'!$M$3:$S$59,7,0),"")</f>
        <v/>
      </c>
      <c r="AF76" s="12" t="str">
        <f>IFERROR(VLOOKUP($A76,'13 M'!$J$6:$P$10,7,0),"")</f>
        <v/>
      </c>
      <c r="AG76" s="12" t="str">
        <f>IFERROR(VLOOKUP($A76,'Grassor222 M'!$BJ$6:$BP$7,7,0),"")</f>
        <v/>
      </c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23">
        <f>MIN(COUNT(F76:U76)+MIN(COUNT(X76:AU76)/2,2),6)</f>
        <v>1.5</v>
      </c>
    </row>
    <row r="77" spans="1:48">
      <c r="A77" s="13">
        <v>35</v>
      </c>
      <c r="B77" s="19" t="str">
        <f>VLOOKUP($A77,id!$C:$H,6,0)</f>
        <v>Brudło Zbych</v>
      </c>
      <c r="C77" s="19" t="str">
        <f>VLOOKUP($A77,id!$C:$H,4,0)</f>
        <v>Ba-Bi</v>
      </c>
      <c r="D77" s="2">
        <f>IF(E76=E77,D76,ROW(B75))</f>
        <v>75</v>
      </c>
      <c r="E77" s="11">
        <f>LARGE(F77:W77,1)+LARGE(F77:W77,2)+IFERROR(LARGE(F77:W77,3),0)+IFERROR(LARGE(F77:W77,4),0)+IFERROR(LARGE(F77:W77,5),0)+IFERROR(LARGE(F77:W77,6),0)</f>
        <v>122.47222354663923</v>
      </c>
      <c r="F77" s="12">
        <f>IFERROR(VLOOKUP($A77,'Liszkor M'!$L$1:$R$39,7,0),"")</f>
        <v>9.4798861403116081</v>
      </c>
      <c r="G77" s="12" t="str">
        <f>IFERROR(VLOOKUP($A77,'H57 TR200 M'!$AT$2:$AZ$104,7,0),"")</f>
        <v/>
      </c>
      <c r="H77" s="12">
        <f>IFERROR(VLOOKUP($A77,'Pazur M'!$N$1:$T$47,7,0),"")</f>
        <v>28.562091503267965</v>
      </c>
      <c r="I77" s="12" t="str">
        <f>IFERROR(VLOOKUP($A77,'Liczyrzepa wiosna 200 M'!$M$1:$S$29,7,0),"")</f>
        <v/>
      </c>
      <c r="J77" s="12" t="str">
        <f>IFERROR(VLOOKUP($A77,'XVI RzK M'!$K$3:$Q$23,7,0),"")</f>
        <v/>
      </c>
      <c r="K77" s="12" t="str">
        <f>IFERROR(VLOOKUP($A77,'Dymno M'!$U$2:$AA$21,7,0),"")</f>
        <v/>
      </c>
      <c r="L77" s="12">
        <f>IFERROR(VLOOKUP($A77,'Tropy M'!$R$3:$X$65,7,0),"")</f>
        <v>26.249467919349801</v>
      </c>
      <c r="M77" s="12" t="str">
        <f>IFERROR(VLOOKUP($A77,'Grassor444 M'!$DE$6:$DK$36,7,0),"")</f>
        <v/>
      </c>
      <c r="N77" s="12" t="str">
        <f>IFERROR(VLOOKUP($A77,'BO M'!$Q$2:$W$71,7,0),"")</f>
        <v/>
      </c>
      <c r="O77" s="12" t="str">
        <f>IFERROR(VLOOKUP($A77,'Dukty M'!$T$1:$Z$33,7,0),"")</f>
        <v/>
      </c>
      <c r="P77" s="12"/>
      <c r="Q77" s="12"/>
      <c r="R77" s="12"/>
      <c r="S77" s="12"/>
      <c r="T77" s="12"/>
      <c r="U77" s="12"/>
      <c r="V77" s="10">
        <f>IFERROR(LARGE(X77:AU77,1),0)+IFERROR(LARGE(X77:AU77,2),0)</f>
        <v>47.787236575782828</v>
      </c>
      <c r="W77" s="10">
        <f>IFERROR(LARGE(X77:AU77,3),0)+IFERROR(LARGE(X77:AU77,4),0)</f>
        <v>10.39354140792703</v>
      </c>
      <c r="X77" s="12">
        <f>IFERROR(VLOOKUP($A77,'Liczyrzepa - zima M'!$M$2:$S$39,7,0),"")</f>
        <v>22.246696035242284</v>
      </c>
      <c r="Y77" s="12">
        <f>IFERROR(VLOOKUP($A77,'XV Szago M'!$BM$4:$BS$73,7,0),"")</f>
        <v>10.39354140792703</v>
      </c>
      <c r="Z77" s="12" t="str">
        <f>IFERROR(VLOOKUP($A77,'Wiosenne 360 M'!$J$2:$P$15,7,0),"")</f>
        <v/>
      </c>
      <c r="AA77" s="12" t="str">
        <f>IFERROR(VLOOKUP($A77,'H57 TR100 M'!$AI$2:$AO$182,7,0),"")</f>
        <v/>
      </c>
      <c r="AB77" s="12" t="str">
        <f>IFERROR(VLOOKUP($A77,'RW TR200 M'!$K$2:$Q$6,7,0),"")</f>
        <v/>
      </c>
      <c r="AC77" s="12" t="str">
        <f>IFERROR(VLOOKUP($A77,'Hawran M'!$AT$2:$AZ$35,7,0),"")</f>
        <v/>
      </c>
      <c r="AD77" s="12" t="str">
        <f>IFERROR(VLOOKUP($A77,'Liczyrzepa wiosna 100 M'!$Q$2:$W$16,7,0),"")</f>
        <v/>
      </c>
      <c r="AE77" s="12" t="str">
        <f>IFERROR(VLOOKUP($A77,'Orientakcja M'!$M$3:$S$59,7,0),"")</f>
        <v/>
      </c>
      <c r="AF77" s="12" t="str">
        <f>IFERROR(VLOOKUP($A77,'13 M'!$J$6:$P$10,7,0),"")</f>
        <v/>
      </c>
      <c r="AG77" s="12">
        <f>IFERROR(VLOOKUP($A77,'Grassor222 M'!$BJ$6:$BP$7,7,0),"")</f>
        <v>25.54054054054054</v>
      </c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23">
        <f>MIN(COUNT(F77:U77)+MIN(COUNT(X77:AU77)/2,2),6)</f>
        <v>4.5</v>
      </c>
    </row>
    <row r="78" spans="1:48">
      <c r="A78">
        <v>232</v>
      </c>
      <c r="B78" s="19" t="str">
        <f>VLOOKUP($A78,id!$C:$H,6,0)</f>
        <v>Madej Rafał</v>
      </c>
      <c r="C78" s="19" t="str">
        <f>VLOOKUP($A78,id!$C:$H,4,0)</f>
        <v>:)</v>
      </c>
      <c r="D78" s="2">
        <f>IF(E77=E78,D77,ROW(B76))</f>
        <v>76</v>
      </c>
      <c r="E78" s="11">
        <f>LARGE(F78:W78,1)+LARGE(F78:W78,2)+IFERROR(LARGE(F78:W78,3),0)+IFERROR(LARGE(F78:W78,4),0)+IFERROR(LARGE(F78:W78,5),0)+IFERROR(LARGE(F78:W78,6),0)</f>
        <v>121.28228834902595</v>
      </c>
      <c r="F78" s="12"/>
      <c r="G78" s="12" t="str">
        <f>IFERROR(VLOOKUP($A78,'H57 TR200 M'!$AT$2:$AZ$104,7,0),"")</f>
        <v/>
      </c>
      <c r="H78" s="12"/>
      <c r="I78" s="12"/>
      <c r="J78" s="12" t="str">
        <f>IFERROR(VLOOKUP($A78,'XVI RzK M'!$K$3:$Q$23,7,0),"")</f>
        <v/>
      </c>
      <c r="K78" s="12" t="str">
        <f>IFERROR(VLOOKUP($A78,'Dymno M'!$U$2:$AA$21,7,0),"")</f>
        <v/>
      </c>
      <c r="L78" s="12" t="str">
        <f>IFERROR(VLOOKUP($A78,'Tropy M'!$R$3:$X$65,7,0),"")</f>
        <v/>
      </c>
      <c r="M78" s="12" t="str">
        <f>IFERROR(VLOOKUP($A78,'Grassor444 M'!$DE$6:$DK$36,7,0),"")</f>
        <v/>
      </c>
      <c r="N78" s="12">
        <f>IFERROR(VLOOKUP($A78,'BO M'!$Q$2:$W$71,7,0),"")</f>
        <v>77.334295365845676</v>
      </c>
      <c r="O78" s="12" t="str">
        <f>IFERROR(VLOOKUP($A78,'Dukty M'!$T$1:$Z$33,7,0),"")</f>
        <v/>
      </c>
      <c r="P78" s="12"/>
      <c r="Q78" s="12"/>
      <c r="R78" s="12"/>
      <c r="S78" s="12"/>
      <c r="T78" s="12"/>
      <c r="U78" s="12"/>
      <c r="V78" s="10">
        <f>IFERROR(LARGE(X78:AU78,1),0)+IFERROR(LARGE(X78:AU78,2),0)</f>
        <v>43.947992983180271</v>
      </c>
      <c r="W78" s="10">
        <f>IFERROR(LARGE(X78:AU78,3),0)+IFERROR(LARGE(X78:AU78,4),0)</f>
        <v>0</v>
      </c>
      <c r="X78" s="12"/>
      <c r="Y78" s="12"/>
      <c r="Z78" s="12"/>
      <c r="AA78" s="12" t="str">
        <f>IFERROR(VLOOKUP($A78,'H57 TR100 M'!$AI$2:$AO$182,7,0),"")</f>
        <v/>
      </c>
      <c r="AB78" s="12"/>
      <c r="AC78" s="12"/>
      <c r="AD78" s="12"/>
      <c r="AE78" s="12">
        <f>IFERROR(VLOOKUP($A78,'Orientakcja M'!$M$3:$S$59,7,0),"")</f>
        <v>43.947992983180271</v>
      </c>
      <c r="AF78" s="12"/>
      <c r="AG78" s="12" t="str">
        <f>IFERROR(VLOOKUP($A78,'Grassor222 M'!$BJ$6:$BP$7,7,0),"")</f>
        <v/>
      </c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23">
        <f>MIN(COUNT(F78:U78)+MIN(COUNT(X78:AU78)/2,2),6)</f>
        <v>1.5</v>
      </c>
    </row>
    <row r="79" spans="1:48">
      <c r="A79">
        <v>102</v>
      </c>
      <c r="B79" s="19" t="str">
        <f>VLOOKUP($A79,id!$C:$H,6,0)</f>
        <v>Papis Leszek</v>
      </c>
      <c r="C79" s="19">
        <f>VLOOKUP($A79,id!$C:$H,4,0)</f>
        <v>0</v>
      </c>
      <c r="D79" s="2">
        <f>IF(E78=E79,D78,ROW(B77))</f>
        <v>77</v>
      </c>
      <c r="E79" s="11">
        <f>LARGE(F79:W79,1)+LARGE(F79:W79,2)+IFERROR(LARGE(F79:W79,3),0)+IFERROR(LARGE(F79:W79,4),0)+IFERROR(LARGE(F79:W79,5),0)+IFERROR(LARGE(F79:W79,6),0)</f>
        <v>106.89346007514975</v>
      </c>
      <c r="F79" s="12" t="str">
        <f>IFERROR(VLOOKUP($A79,'Liszkor M'!$L$1:$R$39,7,0),"")</f>
        <v/>
      </c>
      <c r="G79" s="12">
        <f>IFERROR(VLOOKUP($A79,'H57 TR200 M'!$AT$2:$AZ$104,7,0),"")</f>
        <v>46.351380473208039</v>
      </c>
      <c r="H79" s="12">
        <f>IFERROR(VLOOKUP($A79,'Pazur M'!$N$1:$T$47,7,0),"")</f>
        <v>55.386565272496824</v>
      </c>
      <c r="I79" s="12" t="str">
        <f>IFERROR(VLOOKUP($A79,'Liczyrzepa wiosna 200 M'!$M$1:$S$29,7,0),"")</f>
        <v/>
      </c>
      <c r="J79" s="12" t="str">
        <f>IFERROR(VLOOKUP($A79,'XVI RzK M'!$K$3:$Q$23,7,0),"")</f>
        <v/>
      </c>
      <c r="K79" s="12" t="str">
        <f>IFERROR(VLOOKUP($A79,'Dymno M'!$U$2:$AA$21,7,0),"")</f>
        <v/>
      </c>
      <c r="L79" s="12" t="str">
        <f>IFERROR(VLOOKUP($A79,'Tropy M'!$R$3:$X$65,7,0),"")</f>
        <v/>
      </c>
      <c r="M79" s="12" t="str">
        <f>IFERROR(VLOOKUP($A79,'Grassor444 M'!$DE$6:$DK$36,7,0),"")</f>
        <v/>
      </c>
      <c r="N79" s="12" t="str">
        <f>IFERROR(VLOOKUP($A79,'BO M'!$Q$2:$W$71,7,0),"")</f>
        <v/>
      </c>
      <c r="O79" s="12" t="str">
        <f>IFERROR(VLOOKUP($A79,'Dukty M'!$T$1:$Z$33,7,0),"")</f>
        <v/>
      </c>
      <c r="P79" s="12"/>
      <c r="Q79" s="12"/>
      <c r="R79" s="12"/>
      <c r="S79" s="12"/>
      <c r="T79" s="12"/>
      <c r="U79" s="12"/>
      <c r="V79" s="10">
        <f>IFERROR(LARGE(X79:AU79,1),0)+IFERROR(LARGE(X79:AU79,2),0)</f>
        <v>5.1555143294448786</v>
      </c>
      <c r="W79" s="10">
        <f>IFERROR(LARGE(X79:AU79,3),0)+IFERROR(LARGE(X79:AU79,4),0)</f>
        <v>0</v>
      </c>
      <c r="X79" s="12"/>
      <c r="Y79" s="12">
        <f>IFERROR(VLOOKUP($A79,'XV Szago M'!$BM$4:$BS$73,7,0),"")</f>
        <v>5.1555143294448786</v>
      </c>
      <c r="Z79" s="12" t="str">
        <f>IFERROR(VLOOKUP($A79,'Wiosenne 360 M'!$J$2:$P$15,7,0),"")</f>
        <v/>
      </c>
      <c r="AA79" s="12" t="str">
        <f>IFERROR(VLOOKUP($A79,'H57 TR100 M'!$AI$2:$AO$182,7,0),"")</f>
        <v/>
      </c>
      <c r="AB79" s="12" t="str">
        <f>IFERROR(VLOOKUP($A79,'RW TR200 M'!$K$2:$Q$6,7,0),"")</f>
        <v/>
      </c>
      <c r="AC79" s="12" t="str">
        <f>IFERROR(VLOOKUP($A79,'Hawran M'!$AT$2:$AZ$35,7,0),"")</f>
        <v/>
      </c>
      <c r="AD79" s="12" t="str">
        <f>IFERROR(VLOOKUP($A79,'Liczyrzepa wiosna 100 M'!$Q$2:$W$16,7,0),"")</f>
        <v/>
      </c>
      <c r="AE79" s="12" t="str">
        <f>IFERROR(VLOOKUP($A79,'Orientakcja M'!$M$3:$S$59,7,0),"")</f>
        <v/>
      </c>
      <c r="AF79" s="12" t="str">
        <f>IFERROR(VLOOKUP($A79,'13 M'!$J$6:$P$10,7,0),"")</f>
        <v/>
      </c>
      <c r="AG79" s="12" t="str">
        <f>IFERROR(VLOOKUP($A79,'Grassor222 M'!$BJ$6:$BP$7,7,0),"")</f>
        <v/>
      </c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23">
        <f>MIN(COUNT(F79:U79)+MIN(COUNT(X79:AU79)/2,2),6)</f>
        <v>2.5</v>
      </c>
    </row>
    <row r="80" spans="1:48">
      <c r="A80">
        <v>154</v>
      </c>
      <c r="B80" s="19" t="str">
        <f>VLOOKUP($A80,id!$C:$H,6,0)</f>
        <v>Olbryś Marek</v>
      </c>
      <c r="C80" s="19">
        <f>VLOOKUP($A80,id!$C:$H,4,0)</f>
        <v>0</v>
      </c>
      <c r="D80" s="2">
        <f>IF(E79=E80,D79,ROW(B78))</f>
        <v>78</v>
      </c>
      <c r="E80" s="11">
        <f>LARGE(F80:W80,1)+LARGE(F80:W80,2)+IFERROR(LARGE(F80:W80,3),0)+IFERROR(LARGE(F80:W80,4),0)+IFERROR(LARGE(F80:W80,5),0)+IFERROR(LARGE(F80:W80,6),0)</f>
        <v>101.31561584640815</v>
      </c>
      <c r="F80" s="12"/>
      <c r="G80" s="12" t="str">
        <f>IFERROR(VLOOKUP($A80,'H57 TR200 M'!$AT$2:$AZ$104,7,0),"")</f>
        <v/>
      </c>
      <c r="H80" s="12">
        <f>IFERROR(VLOOKUP($A80,'Pazur M'!$N$1:$T$47,7,0),"")</f>
        <v>66.615853658536579</v>
      </c>
      <c r="I80" s="12" t="str">
        <f>IFERROR(VLOOKUP($A80,'Liczyrzepa wiosna 200 M'!$M$1:$S$29,7,0),"")</f>
        <v/>
      </c>
      <c r="J80" s="12" t="str">
        <f>IFERROR(VLOOKUP($A80,'XVI RzK M'!$K$3:$Q$23,7,0),"")</f>
        <v/>
      </c>
      <c r="K80" s="12" t="str">
        <f>IFERROR(VLOOKUP($A80,'Dymno M'!$U$2:$AA$21,7,0),"")</f>
        <v/>
      </c>
      <c r="L80" s="12" t="str">
        <f>IFERROR(VLOOKUP($A80,'Tropy M'!$R$3:$X$65,7,0),"")</f>
        <v/>
      </c>
      <c r="M80" s="12" t="str">
        <f>IFERROR(VLOOKUP($A80,'Grassor444 M'!$DE$6:$DK$36,7,0),"")</f>
        <v/>
      </c>
      <c r="N80" s="12" t="str">
        <f>IFERROR(VLOOKUP($A80,'BO M'!$Q$2:$W$71,7,0),"")</f>
        <v/>
      </c>
      <c r="O80" s="12" t="str">
        <f>IFERROR(VLOOKUP($A80,'Dukty M'!$T$1:$Z$33,7,0),"")</f>
        <v/>
      </c>
      <c r="P80" s="12"/>
      <c r="Q80" s="12"/>
      <c r="R80" s="12"/>
      <c r="S80" s="12"/>
      <c r="T80" s="12"/>
      <c r="U80" s="12"/>
      <c r="V80" s="10">
        <f>IFERROR(LARGE(X80:AU80,1),0)+IFERROR(LARGE(X80:AU80,2),0)</f>
        <v>34.699762187871578</v>
      </c>
      <c r="W80" s="10">
        <f>IFERROR(LARGE(X80:AU80,3),0)+IFERROR(LARGE(X80:AU80,4),0)</f>
        <v>0</v>
      </c>
      <c r="X80" s="12"/>
      <c r="Y80" s="12"/>
      <c r="Z80" s="12"/>
      <c r="AA80" s="12">
        <f>IFERROR(VLOOKUP($A80,'H57 TR100 M'!$AI$2:$AO$182,7,0),"")</f>
        <v>34.699762187871578</v>
      </c>
      <c r="AB80" s="12"/>
      <c r="AC80" s="12" t="str">
        <f>IFERROR(VLOOKUP($A80,'Hawran M'!$AT$2:$AZ$35,7,0),"")</f>
        <v/>
      </c>
      <c r="AD80" s="12" t="str">
        <f>IFERROR(VLOOKUP($A80,'Liczyrzepa wiosna 100 M'!$Q$2:$W$16,7,0),"")</f>
        <v/>
      </c>
      <c r="AE80" s="12" t="str">
        <f>IFERROR(VLOOKUP($A80,'Orientakcja M'!$M$3:$S$59,7,0),"")</f>
        <v/>
      </c>
      <c r="AF80" s="12" t="str">
        <f>IFERROR(VLOOKUP($A80,'13 M'!$J$6:$P$10,7,0),"")</f>
        <v/>
      </c>
      <c r="AG80" s="12" t="str">
        <f>IFERROR(VLOOKUP($A80,'Grassor222 M'!$BJ$6:$BP$7,7,0),"")</f>
        <v/>
      </c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23">
        <f>MIN(COUNT(F80:U80)+MIN(COUNT(X80:AU80)/2,2),6)</f>
        <v>1.5</v>
      </c>
    </row>
    <row r="81" spans="1:48">
      <c r="A81" s="13">
        <v>155</v>
      </c>
      <c r="B81" s="19" t="str">
        <f>VLOOKUP($A81,id!$C:$H,6,0)</f>
        <v>Szajduk Piotr</v>
      </c>
      <c r="C81" s="19">
        <f>VLOOKUP($A81,id!$C:$H,4,0)</f>
        <v>0</v>
      </c>
      <c r="D81" s="2">
        <f>IF(E80=E81,D80,ROW(B79))</f>
        <v>79</v>
      </c>
      <c r="E81" s="11">
        <f>LARGE(F81:W81,1)+LARGE(F81:W81,2)+IFERROR(LARGE(F81:W81,3),0)+IFERROR(LARGE(F81:W81,4),0)+IFERROR(LARGE(F81:W81,5),0)+IFERROR(LARGE(F81:W81,6),0)</f>
        <v>100.91534035273116</v>
      </c>
      <c r="F81" s="12"/>
      <c r="G81" s="12">
        <f>IFERROR(VLOOKUP($A81,'H57 TR200 M'!$AT$2:$AZ$104,7,0),"")</f>
        <v>56.504771247040097</v>
      </c>
      <c r="H81" s="12">
        <f>IFERROR(VLOOKUP($A81,'Pazur M'!$N$1:$T$47,7,0),"")</f>
        <v>44.41056910569106</v>
      </c>
      <c r="I81" s="12" t="str">
        <f>IFERROR(VLOOKUP($A81,'Liczyrzepa wiosna 200 M'!$M$1:$S$29,7,0),"")</f>
        <v/>
      </c>
      <c r="J81" s="12" t="str">
        <f>IFERROR(VLOOKUP($A81,'XVI RzK M'!$K$3:$Q$23,7,0),"")</f>
        <v/>
      </c>
      <c r="K81" s="12" t="str">
        <f>IFERROR(VLOOKUP($A81,'Dymno M'!$U$2:$AA$21,7,0),"")</f>
        <v/>
      </c>
      <c r="L81" s="12" t="str">
        <f>IFERROR(VLOOKUP($A81,'Tropy M'!$R$3:$X$65,7,0),"")</f>
        <v/>
      </c>
      <c r="M81" s="12" t="str">
        <f>IFERROR(VLOOKUP($A81,'Grassor444 M'!$DE$6:$DK$36,7,0),"")</f>
        <v/>
      </c>
      <c r="N81" s="12" t="str">
        <f>IFERROR(VLOOKUP($A81,'BO M'!$Q$2:$W$71,7,0),"")</f>
        <v/>
      </c>
      <c r="O81" s="12" t="str">
        <f>IFERROR(VLOOKUP($A81,'Dukty M'!$T$1:$Z$33,7,0),"")</f>
        <v/>
      </c>
      <c r="P81" s="12"/>
      <c r="Q81" s="12"/>
      <c r="R81" s="12"/>
      <c r="S81" s="12"/>
      <c r="T81" s="12"/>
      <c r="U81" s="12"/>
      <c r="V81" s="10">
        <f>IFERROR(LARGE(X81:AU81,1),0)+IFERROR(LARGE(X81:AU81,2),0)</f>
        <v>0</v>
      </c>
      <c r="W81" s="10">
        <f>IFERROR(LARGE(X81:AU81,3),0)+IFERROR(LARGE(X81:AU81,4),0)</f>
        <v>0</v>
      </c>
      <c r="X81" s="12"/>
      <c r="Y81" s="12"/>
      <c r="Z81" s="12"/>
      <c r="AA81" s="12" t="str">
        <f>IFERROR(VLOOKUP($A81,'H57 TR100 M'!$AI$2:$AO$182,7,0),"")</f>
        <v/>
      </c>
      <c r="AB81" s="12"/>
      <c r="AC81" s="12" t="str">
        <f>IFERROR(VLOOKUP($A81,'Hawran M'!$AT$2:$AZ$35,7,0),"")</f>
        <v/>
      </c>
      <c r="AD81" s="12" t="str">
        <f>IFERROR(VLOOKUP($A81,'Liczyrzepa wiosna 100 M'!$Q$2:$W$16,7,0),"")</f>
        <v/>
      </c>
      <c r="AE81" s="12" t="str">
        <f>IFERROR(VLOOKUP($A81,'Orientakcja M'!$M$3:$S$59,7,0),"")</f>
        <v/>
      </c>
      <c r="AF81" s="12" t="str">
        <f>IFERROR(VLOOKUP($A81,'13 M'!$J$6:$P$10,7,0),"")</f>
        <v/>
      </c>
      <c r="AG81" s="12" t="str">
        <f>IFERROR(VLOOKUP($A81,'Grassor222 M'!$BJ$6:$BP$7,7,0),"")</f>
        <v/>
      </c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23">
        <f>MIN(COUNT(F81:U81)+MIN(COUNT(X81:AU81)/2,2),6)</f>
        <v>2</v>
      </c>
    </row>
    <row r="82" spans="1:48">
      <c r="A82">
        <v>204</v>
      </c>
      <c r="B82" s="19" t="str">
        <f>VLOOKUP($A82,id!$C:$H,6,0)</f>
        <v>Baworowski Grzegorz</v>
      </c>
      <c r="C82" s="19">
        <f>VLOOKUP($A82,id!$C:$H,4,0)</f>
        <v>0</v>
      </c>
      <c r="D82" s="2">
        <f>IF(E81=E82,D81,ROW(B80))</f>
        <v>80</v>
      </c>
      <c r="E82" s="11">
        <f>LARGE(F82:W82,1)+LARGE(F82:W82,2)+IFERROR(LARGE(F82:W82,3),0)+IFERROR(LARGE(F82:W82,4),0)+IFERROR(LARGE(F82:W82,5),0)+IFERROR(LARGE(F82:W82,6),0)</f>
        <v>100.87757558227638</v>
      </c>
      <c r="F82" s="12"/>
      <c r="G82" s="12" t="str">
        <f>IFERROR(VLOOKUP($A82,'H57 TR200 M'!$AT$2:$AZ$104,7,0),"")</f>
        <v/>
      </c>
      <c r="H82" s="12"/>
      <c r="I82" s="12"/>
      <c r="J82" s="12" t="str">
        <f>IFERROR(VLOOKUP($A82,'XVI RzK M'!$K$3:$Q$23,7,0),"")</f>
        <v/>
      </c>
      <c r="K82" s="12" t="str">
        <f>IFERROR(VLOOKUP($A82,'Dymno M'!$U$2:$AA$21,7,0),"")</f>
        <v/>
      </c>
      <c r="L82" s="12" t="str">
        <f>IFERROR(VLOOKUP($A82,'Tropy M'!$R$3:$X$65,7,0),"")</f>
        <v/>
      </c>
      <c r="M82" s="12" t="str">
        <f>IFERROR(VLOOKUP($A82,'Grassor444 M'!$DE$6:$DK$36,7,0),"")</f>
        <v/>
      </c>
      <c r="N82" s="12" t="str">
        <f>IFERROR(VLOOKUP($A82,'BO M'!$Q$2:$W$71,7,0),"")</f>
        <v/>
      </c>
      <c r="O82" s="12">
        <f>IFERROR(VLOOKUP($A82,'Dukty M'!$T$1:$Z$33,7,0),"")</f>
        <v>75.657795362496159</v>
      </c>
      <c r="P82" s="12"/>
      <c r="Q82" s="12"/>
      <c r="R82" s="12"/>
      <c r="S82" s="12"/>
      <c r="T82" s="12"/>
      <c r="U82" s="12"/>
      <c r="V82" s="10">
        <f>IFERROR(LARGE(X82:AU82,1),0)+IFERROR(LARGE(X82:AU82,2),0)</f>
        <v>25.219780219780219</v>
      </c>
      <c r="W82" s="10">
        <f>IFERROR(LARGE(X82:AU82,3),0)+IFERROR(LARGE(X82:AU82,4),0)</f>
        <v>0</v>
      </c>
      <c r="X82" s="12"/>
      <c r="Y82" s="12"/>
      <c r="Z82" s="12"/>
      <c r="AA82" s="12" t="str">
        <f>IFERROR(VLOOKUP($A82,'H57 TR100 M'!$AI$2:$AO$182,7,0),"")</f>
        <v/>
      </c>
      <c r="AB82" s="12"/>
      <c r="AC82" s="12"/>
      <c r="AD82" s="12">
        <f>IFERROR(VLOOKUP($A82,'Liczyrzepa wiosna 100 M'!$Q$2:$W$16,7,0),"")</f>
        <v>25.219780219780219</v>
      </c>
      <c r="AE82" s="12" t="str">
        <f>IFERROR(VLOOKUP($A82,'Orientakcja M'!$M$3:$S$59,7,0),"")</f>
        <v/>
      </c>
      <c r="AF82" s="12" t="str">
        <f>IFERROR(VLOOKUP($A82,'13 M'!$J$6:$P$10,7,0),"")</f>
        <v/>
      </c>
      <c r="AG82" s="12" t="str">
        <f>IFERROR(VLOOKUP($A82,'Grassor222 M'!$BJ$6:$BP$7,7,0),"")</f>
        <v/>
      </c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23">
        <f>MIN(COUNT(F82:U82)+MIN(COUNT(X82:AU82)/2,2),6)</f>
        <v>1.5</v>
      </c>
    </row>
    <row r="83" spans="1:48">
      <c r="A83">
        <v>33</v>
      </c>
      <c r="B83" s="19" t="str">
        <f>VLOOKUP($A83,id!$C:$H,6,0)</f>
        <v>Młynarkiewicz Michał</v>
      </c>
      <c r="C83" s="19" t="str">
        <f>VLOOKUP($A83,id!$C:$H,4,0)</f>
        <v>Immotion Specialized Team Wrocław</v>
      </c>
      <c r="D83" s="2">
        <f>IF(E82=E83,D82,ROW(B81))</f>
        <v>81</v>
      </c>
      <c r="E83" s="11">
        <f>LARGE(F83:W83,1)+LARGE(F83:W83,2)+IFERROR(LARGE(F83:W83,3),0)+IFERROR(LARGE(F83:W83,4),0)+IFERROR(LARGE(F83:W83,5),0)+IFERROR(LARGE(F83:W83,6),0)</f>
        <v>100.81300800921616</v>
      </c>
      <c r="F83" s="12" t="str">
        <f>IFERROR(VLOOKUP($A83,'Liszkor M'!$L$1:$R$39,7,0),"")</f>
        <v/>
      </c>
      <c r="G83" s="12" t="str">
        <f>IFERROR(VLOOKUP($A83,'H57 TR200 M'!$AT$2:$AZ$104,7,0),"")</f>
        <v/>
      </c>
      <c r="H83" s="12" t="str">
        <f>IFERROR(VLOOKUP($A83,'Pazur M'!$N$1:$T$47,7,0),"")</f>
        <v/>
      </c>
      <c r="I83" s="12" t="str">
        <f>IFERROR(VLOOKUP($A83,'Liczyrzepa wiosna 200 M'!$M$1:$S$29,7,0),"")</f>
        <v/>
      </c>
      <c r="J83" s="12" t="str">
        <f>IFERROR(VLOOKUP($A83,'XVI RzK M'!$K$3:$Q$23,7,0),"")</f>
        <v/>
      </c>
      <c r="K83" s="12" t="str">
        <f>IFERROR(VLOOKUP($A83,'Dymno M'!$U$2:$AA$21,7,0),"")</f>
        <v/>
      </c>
      <c r="L83" s="12" t="str">
        <f>IFERROR(VLOOKUP($A83,'Tropy M'!$R$3:$X$65,7,0),"")</f>
        <v/>
      </c>
      <c r="M83" s="12" t="str">
        <f>IFERROR(VLOOKUP($A83,'Grassor444 M'!$DE$6:$DK$36,7,0),"")</f>
        <v/>
      </c>
      <c r="N83" s="12">
        <f>IFERROR(VLOOKUP($A83,'BO M'!$Q$2:$W$71,7,0),"")</f>
        <v>60.489022417881195</v>
      </c>
      <c r="O83" s="12" t="str">
        <f>IFERROR(VLOOKUP($A83,'Dukty M'!$T$1:$Z$33,7,0),"")</f>
        <v/>
      </c>
      <c r="P83" s="12"/>
      <c r="Q83" s="12"/>
      <c r="R83" s="12"/>
      <c r="S83" s="12"/>
      <c r="T83" s="12"/>
      <c r="U83" s="12"/>
      <c r="V83" s="10">
        <f>IFERROR(LARGE(X83:AU83,1),0)+IFERROR(LARGE(X83:AU83,2),0)</f>
        <v>40.32398559133496</v>
      </c>
      <c r="W83" s="10">
        <f>IFERROR(LARGE(X83:AU83,3),0)+IFERROR(LARGE(X83:AU83,4),0)</f>
        <v>0</v>
      </c>
      <c r="X83" s="12">
        <f>IFERROR(VLOOKUP($A83,'Liczyrzepa - zima M'!$M$2:$S$39,7,0),"")</f>
        <v>24.449339207048446</v>
      </c>
      <c r="Y83" s="12" t="str">
        <f>IFERROR(VLOOKUP($A83,'XV Szago M'!$BM$4:$BS$73,7,0),"")</f>
        <v/>
      </c>
      <c r="Z83" s="12" t="str">
        <f>IFERROR(VLOOKUP($A83,'Wiosenne 360 M'!$J$2:$P$15,7,0),"")</f>
        <v/>
      </c>
      <c r="AA83" s="12" t="str">
        <f>IFERROR(VLOOKUP($A83,'H57 TR100 M'!$AI$2:$AO$182,7,0),"")</f>
        <v/>
      </c>
      <c r="AB83" s="12" t="str">
        <f>IFERROR(VLOOKUP($A83,'RW TR200 M'!$K$2:$Q$6,7,0),"")</f>
        <v/>
      </c>
      <c r="AC83" s="12" t="str">
        <f>IFERROR(VLOOKUP($A83,'Hawran M'!$AT$2:$AZ$35,7,0),"")</f>
        <v/>
      </c>
      <c r="AD83" s="12" t="str">
        <f>IFERROR(VLOOKUP($A83,'Liczyrzepa wiosna 100 M'!$Q$2:$W$16,7,0),"")</f>
        <v/>
      </c>
      <c r="AE83" s="12">
        <f>IFERROR(VLOOKUP($A83,'Orientakcja M'!$M$3:$S$59,7,0),"")</f>
        <v>15.87464638428651</v>
      </c>
      <c r="AF83" s="12" t="str">
        <f>IFERROR(VLOOKUP($A83,'13 M'!$J$6:$P$10,7,0),"")</f>
        <v/>
      </c>
      <c r="AG83" s="12" t="str">
        <f>IFERROR(VLOOKUP($A83,'Grassor222 M'!$BJ$6:$BP$7,7,0),"")</f>
        <v/>
      </c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23">
        <f>MIN(COUNT(F83:U83)+MIN(COUNT(X83:AU83)/2,2),6)</f>
        <v>2</v>
      </c>
    </row>
    <row r="84" spans="1:48">
      <c r="A84">
        <v>90</v>
      </c>
      <c r="B84" s="19" t="str">
        <f>VLOOKUP($A84,id!$C:$H,6,0)</f>
        <v>Witkowski Marcin</v>
      </c>
      <c r="C84" s="19">
        <f>VLOOKUP($A84,id!$C:$H,4,0)</f>
        <v>0</v>
      </c>
      <c r="D84" s="2">
        <f>IF(E83=E84,D83,ROW(B82))</f>
        <v>82</v>
      </c>
      <c r="E84" s="11">
        <f>LARGE(F84:W84,1)+LARGE(F84:W84,2)+IFERROR(LARGE(F84:W84,3),0)+IFERROR(LARGE(F84:W84,4),0)+IFERROR(LARGE(F84:W84,5),0)+IFERROR(LARGE(F84:W84,6),0)</f>
        <v>99.432532246334034</v>
      </c>
      <c r="F84" s="12" t="str">
        <f>IFERROR(VLOOKUP($A84,'Liszkor M'!$L$1:$R$39,7,0),"")</f>
        <v/>
      </c>
      <c r="G84" s="12" t="str">
        <f>IFERROR(VLOOKUP($A84,'H57 TR200 M'!$AT$2:$AZ$104,7,0),"")</f>
        <v/>
      </c>
      <c r="H84" s="12" t="str">
        <f>IFERROR(VLOOKUP($A84,'Pazur M'!$N$1:$T$47,7,0),"")</f>
        <v/>
      </c>
      <c r="I84" s="12" t="str">
        <f>IFERROR(VLOOKUP($A84,'Liczyrzepa wiosna 200 M'!$M$1:$S$29,7,0),"")</f>
        <v/>
      </c>
      <c r="J84" s="12" t="str">
        <f>IFERROR(VLOOKUP($A84,'XVI RzK M'!$K$3:$Q$23,7,0),"")</f>
        <v/>
      </c>
      <c r="K84" s="12" t="str">
        <f>IFERROR(VLOOKUP($A84,'Dymno M'!$U$2:$AA$21,7,0),"")</f>
        <v/>
      </c>
      <c r="L84" s="12" t="str">
        <f>IFERROR(VLOOKUP($A84,'Tropy M'!$R$3:$X$65,7,0),"")</f>
        <v/>
      </c>
      <c r="M84" s="12">
        <f>IFERROR(VLOOKUP($A84,'Grassor444 M'!$DE$6:$DK$36,7,0),"")</f>
        <v>57.848052448900894</v>
      </c>
      <c r="N84" s="12" t="str">
        <f>IFERROR(VLOOKUP($A84,'BO M'!$Q$2:$W$71,7,0),"")</f>
        <v/>
      </c>
      <c r="O84" s="12" t="str">
        <f>IFERROR(VLOOKUP($A84,'Dukty M'!$T$1:$Z$33,7,0),"")</f>
        <v/>
      </c>
      <c r="P84" s="12"/>
      <c r="Q84" s="12"/>
      <c r="R84" s="12"/>
      <c r="S84" s="12"/>
      <c r="T84" s="12"/>
      <c r="U84" s="12"/>
      <c r="V84" s="10">
        <f>IFERROR(LARGE(X84:AU84,1),0)+IFERROR(LARGE(X84:AU84,2),0)</f>
        <v>41.584479797433147</v>
      </c>
      <c r="W84" s="10">
        <f>IFERROR(LARGE(X84:AU84,3),0)+IFERROR(LARGE(X84:AU84,4),0)</f>
        <v>0</v>
      </c>
      <c r="X84" s="12"/>
      <c r="Y84" s="12">
        <f>IFERROR(VLOOKUP($A84,'XV Szago M'!$BM$4:$BS$73,7,0),"")</f>
        <v>10.380282930527738</v>
      </c>
      <c r="Z84" s="12" t="str">
        <f>IFERROR(VLOOKUP($A84,'Wiosenne 360 M'!$J$2:$P$15,7,0),"")</f>
        <v/>
      </c>
      <c r="AA84" s="12" t="str">
        <f>IFERROR(VLOOKUP($A84,'H57 TR100 M'!$AI$2:$AO$182,7,0),"")</f>
        <v/>
      </c>
      <c r="AB84" s="12" t="str">
        <f>IFERROR(VLOOKUP($A84,'RW TR200 M'!$K$2:$Q$6,7,0),"")</f>
        <v/>
      </c>
      <c r="AC84" s="12">
        <f>IFERROR(VLOOKUP($A84,'Hawran M'!$AT$2:$AZ$35,7,0),"")</f>
        <v>31.204196866905413</v>
      </c>
      <c r="AD84" s="12" t="str">
        <f>IFERROR(VLOOKUP($A84,'Liczyrzepa wiosna 100 M'!$Q$2:$W$16,7,0),"")</f>
        <v/>
      </c>
      <c r="AE84" s="12" t="str">
        <f>IFERROR(VLOOKUP($A84,'Orientakcja M'!$M$3:$S$59,7,0),"")</f>
        <v/>
      </c>
      <c r="AF84" s="12" t="str">
        <f>IFERROR(VLOOKUP($A84,'13 M'!$J$6:$P$10,7,0),"")</f>
        <v/>
      </c>
      <c r="AG84" s="12" t="str">
        <f>IFERROR(VLOOKUP($A84,'Grassor222 M'!$BJ$6:$BP$7,7,0),"")</f>
        <v/>
      </c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23">
        <f>MIN(COUNT(F84:U84)+MIN(COUNT(X84:AU84)/2,2),6)</f>
        <v>2</v>
      </c>
    </row>
    <row r="85" spans="1:48">
      <c r="A85">
        <v>76</v>
      </c>
      <c r="B85" s="19" t="str">
        <f>VLOOKUP($A85,id!$C:$H,6,0)</f>
        <v>Polasz Jacek</v>
      </c>
      <c r="C85" s="19">
        <f>VLOOKUP($A85,id!$C:$H,4,0)</f>
        <v>0</v>
      </c>
      <c r="D85" s="2">
        <f>IF(E84=E85,D84,ROW(B83))</f>
        <v>83</v>
      </c>
      <c r="E85" s="11">
        <f>LARGE(F85:W85,1)+LARGE(F85:W85,2)+IFERROR(LARGE(F85:W85,3),0)+IFERROR(LARGE(F85:W85,4),0)+IFERROR(LARGE(F85:W85,5),0)+IFERROR(LARGE(F85:W85,6),0)</f>
        <v>99.377867750456957</v>
      </c>
      <c r="F85" s="12" t="str">
        <f>IFERROR(VLOOKUP($A85,'Liszkor M'!$L$1:$R$39,7,0),"")</f>
        <v/>
      </c>
      <c r="G85" s="12" t="str">
        <f>IFERROR(VLOOKUP($A85,'H57 TR200 M'!$AT$2:$AZ$104,7,0),"")</f>
        <v/>
      </c>
      <c r="H85" s="12">
        <f>IFERROR(VLOOKUP($A85,'Pazur M'!$N$1:$T$47,7,0),"")</f>
        <v>37.254901960784309</v>
      </c>
      <c r="I85" s="12" t="str">
        <f>IFERROR(VLOOKUP($A85,'Liczyrzepa wiosna 200 M'!$M$1:$S$29,7,0),"")</f>
        <v/>
      </c>
      <c r="J85" s="12" t="str">
        <f>IFERROR(VLOOKUP($A85,'XVI RzK M'!$K$3:$Q$23,7,0),"")</f>
        <v/>
      </c>
      <c r="K85" s="12" t="str">
        <f>IFERROR(VLOOKUP($A85,'Dymno M'!$U$2:$AA$21,7,0),"")</f>
        <v/>
      </c>
      <c r="L85" s="12" t="str">
        <f>IFERROR(VLOOKUP($A85,'Tropy M'!$R$3:$X$65,7,0),"")</f>
        <v/>
      </c>
      <c r="M85" s="12" t="str">
        <f>IFERROR(VLOOKUP($A85,'Grassor444 M'!$DE$6:$DK$36,7,0),"")</f>
        <v/>
      </c>
      <c r="N85" s="12" t="str">
        <f>IFERROR(VLOOKUP($A85,'BO M'!$Q$2:$W$71,7,0),"")</f>
        <v/>
      </c>
      <c r="O85" s="12" t="str">
        <f>IFERROR(VLOOKUP($A85,'Dukty M'!$T$1:$Z$33,7,0),"")</f>
        <v/>
      </c>
      <c r="P85" s="12"/>
      <c r="Q85" s="12"/>
      <c r="R85" s="12"/>
      <c r="S85" s="12"/>
      <c r="T85" s="12"/>
      <c r="U85" s="12"/>
      <c r="V85" s="10">
        <f>IFERROR(LARGE(X85:AU85,1),0)+IFERROR(LARGE(X85:AU85,2),0)</f>
        <v>62.122965789672648</v>
      </c>
      <c r="W85" s="10">
        <f>IFERROR(LARGE(X85:AU85,3),0)+IFERROR(LARGE(X85:AU85,4),0)</f>
        <v>0</v>
      </c>
      <c r="X85" s="12"/>
      <c r="Y85" s="12">
        <f>IFERROR(VLOOKUP($A85,'XV Szago M'!$BM$4:$BS$73,7,0),"")</f>
        <v>22.113009531919818</v>
      </c>
      <c r="Z85" s="12" t="str">
        <f>IFERROR(VLOOKUP($A85,'Wiosenne 360 M'!$J$2:$P$15,7,0),"")</f>
        <v/>
      </c>
      <c r="AA85" s="12">
        <f>IFERROR(VLOOKUP($A85,'H57 TR100 M'!$AI$2:$AO$182,7,0),"")</f>
        <v>40.009956257752826</v>
      </c>
      <c r="AB85" s="12" t="str">
        <f>IFERROR(VLOOKUP($A85,'RW TR200 M'!$K$2:$Q$6,7,0),"")</f>
        <v/>
      </c>
      <c r="AC85" s="12" t="str">
        <f>IFERROR(VLOOKUP($A85,'Hawran M'!$AT$2:$AZ$35,7,0),"")</f>
        <v/>
      </c>
      <c r="AD85" s="12" t="str">
        <f>IFERROR(VLOOKUP($A85,'Liczyrzepa wiosna 100 M'!$Q$2:$W$16,7,0),"")</f>
        <v/>
      </c>
      <c r="AE85" s="12" t="str">
        <f>IFERROR(VLOOKUP($A85,'Orientakcja M'!$M$3:$S$59,7,0),"")</f>
        <v/>
      </c>
      <c r="AF85" s="12" t="str">
        <f>IFERROR(VLOOKUP($A85,'13 M'!$J$6:$P$10,7,0),"")</f>
        <v/>
      </c>
      <c r="AG85" s="12" t="str">
        <f>IFERROR(VLOOKUP($A85,'Grassor222 M'!$BJ$6:$BP$7,7,0),"")</f>
        <v/>
      </c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23">
        <f>MIN(COUNT(F85:U85)+MIN(COUNT(X85:AU85)/2,2),6)</f>
        <v>2</v>
      </c>
    </row>
    <row r="86" spans="1:48">
      <c r="A86" s="13">
        <v>62</v>
      </c>
      <c r="B86" s="19" t="str">
        <f>VLOOKUP($A86,id!$C:$H,6,0)</f>
        <v>Korsak Dariusz</v>
      </c>
      <c r="C86" s="19">
        <f>VLOOKUP($A86,id!$C:$H,4,0)</f>
        <v>0</v>
      </c>
      <c r="D86" s="2">
        <f>IF(E85=E86,D85,ROW(B84))</f>
        <v>84</v>
      </c>
      <c r="E86" s="11">
        <f>LARGE(F86:W86,1)+LARGE(F86:W86,2)+IFERROR(LARGE(F86:W86,3),0)+IFERROR(LARGE(F86:W86,4),0)+IFERROR(LARGE(F86:W86,5),0)+IFERROR(LARGE(F86:W86,6),0)</f>
        <v>99.108754228792634</v>
      </c>
      <c r="F86" s="12" t="str">
        <f>IFERROR(VLOOKUP($A86,'Liszkor M'!$L$1:$R$39,7,0),"")</f>
        <v/>
      </c>
      <c r="G86" s="12">
        <f>IFERROR(VLOOKUP($A86,'H57 TR200 M'!$AT$2:$AZ$104,7,0),"")</f>
        <v>67.353652206179817</v>
      </c>
      <c r="H86" s="12" t="str">
        <f>IFERROR(VLOOKUP($A86,'Pazur M'!$N$1:$T$47,7,0),"")</f>
        <v/>
      </c>
      <c r="I86" s="12" t="str">
        <f>IFERROR(VLOOKUP($A86,'Liczyrzepa wiosna 200 M'!$M$1:$S$29,7,0),"")</f>
        <v/>
      </c>
      <c r="J86" s="12" t="str">
        <f>IFERROR(VLOOKUP($A86,'XVI RzK M'!$K$3:$Q$23,7,0),"")</f>
        <v/>
      </c>
      <c r="K86" s="12" t="str">
        <f>IFERROR(VLOOKUP($A86,'Dymno M'!$U$2:$AA$21,7,0),"")</f>
        <v/>
      </c>
      <c r="L86" s="12" t="str">
        <f>IFERROR(VLOOKUP($A86,'Tropy M'!$R$3:$X$65,7,0),"")</f>
        <v/>
      </c>
      <c r="M86" s="12" t="str">
        <f>IFERROR(VLOOKUP($A86,'Grassor444 M'!$DE$6:$DK$36,7,0),"")</f>
        <v/>
      </c>
      <c r="N86" s="12" t="str">
        <f>IFERROR(VLOOKUP($A86,'BO M'!$Q$2:$W$71,7,0),"")</f>
        <v/>
      </c>
      <c r="O86" s="12" t="str">
        <f>IFERROR(VLOOKUP($A86,'Dukty M'!$T$1:$Z$33,7,0),"")</f>
        <v/>
      </c>
      <c r="P86" s="12"/>
      <c r="Q86" s="12"/>
      <c r="R86" s="12"/>
      <c r="S86" s="12"/>
      <c r="T86" s="12"/>
      <c r="U86" s="12"/>
      <c r="V86" s="10">
        <f>IFERROR(LARGE(X86:AU86,1),0)+IFERROR(LARGE(X86:AU86,2),0)</f>
        <v>31.755102022612817</v>
      </c>
      <c r="W86" s="10">
        <f>IFERROR(LARGE(X86:AU86,3),0)+IFERROR(LARGE(X86:AU86,4),0)</f>
        <v>0</v>
      </c>
      <c r="X86" s="12"/>
      <c r="Y86" s="12">
        <f>IFERROR(VLOOKUP($A86,'XV Szago M'!$BM$4:$BS$73,7,0),"")</f>
        <v>31.755102022612817</v>
      </c>
      <c r="Z86" s="12" t="str">
        <f>IFERROR(VLOOKUP($A86,'Wiosenne 360 M'!$J$2:$P$15,7,0),"")</f>
        <v/>
      </c>
      <c r="AA86" s="12" t="str">
        <f>IFERROR(VLOOKUP($A86,'H57 TR100 M'!$AI$2:$AO$182,7,0),"")</f>
        <v/>
      </c>
      <c r="AB86" s="12" t="str">
        <f>IFERROR(VLOOKUP($A86,'RW TR200 M'!$K$2:$Q$6,7,0),"")</f>
        <v/>
      </c>
      <c r="AC86" s="12" t="str">
        <f>IFERROR(VLOOKUP($A86,'Hawran M'!$AT$2:$AZ$35,7,0),"")</f>
        <v/>
      </c>
      <c r="AD86" s="12" t="str">
        <f>IFERROR(VLOOKUP($A86,'Liczyrzepa wiosna 100 M'!$Q$2:$W$16,7,0),"")</f>
        <v/>
      </c>
      <c r="AE86" s="12" t="str">
        <f>IFERROR(VLOOKUP($A86,'Orientakcja M'!$M$3:$S$59,7,0),"")</f>
        <v/>
      </c>
      <c r="AF86" s="12" t="str">
        <f>IFERROR(VLOOKUP($A86,'13 M'!$J$6:$P$10,7,0),"")</f>
        <v/>
      </c>
      <c r="AG86" s="12" t="str">
        <f>IFERROR(VLOOKUP($A86,'Grassor222 M'!$BJ$6:$BP$7,7,0),"")</f>
        <v/>
      </c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23">
        <f>MIN(COUNT(F86:U86)+MIN(COUNT(X86:AU86)/2,2),6)</f>
        <v>1.5</v>
      </c>
    </row>
    <row r="87" spans="1:48">
      <c r="A87" s="13">
        <v>268</v>
      </c>
      <c r="B87" s="19" t="str">
        <f>VLOOKUP($A87,id!$C:$H,6,0)</f>
        <v>Grześ Tomasz</v>
      </c>
      <c r="C87" s="19">
        <f>VLOOKUP($A87,id!$C:$H,4,0)</f>
        <v>0</v>
      </c>
      <c r="D87" s="2">
        <f>IF(E86=E87,D86,ROW(B85))</f>
        <v>85</v>
      </c>
      <c r="E87" s="11">
        <f>LARGE(F87:W87,1)+LARGE(F87:W87,2)+IFERROR(LARGE(F87:W87,3),0)+IFERROR(LARGE(F87:W87,4),0)+IFERROR(LARGE(F87:W87,5),0)+IFERROR(LARGE(F87:W87,6),0)</f>
        <v>98.474322299414254</v>
      </c>
      <c r="F87" s="12"/>
      <c r="G87" s="12">
        <f>IFERROR(VLOOKUP($A87,'H57 TR200 M'!$AT$2:$AZ$104,7,0),"")</f>
        <v>98.474322299414254</v>
      </c>
      <c r="H87" s="12"/>
      <c r="I87" s="12"/>
      <c r="J87" s="12" t="str">
        <f>IFERROR(VLOOKUP($A87,'XVI RzK M'!$K$3:$Q$23,7,0),"")</f>
        <v/>
      </c>
      <c r="K87" s="12" t="str">
        <f>IFERROR(VLOOKUP($A87,'Dymno M'!$U$2:$AA$21,7,0),"")</f>
        <v/>
      </c>
      <c r="L87" s="12" t="str">
        <f>IFERROR(VLOOKUP($A87,'Tropy M'!$R$3:$X$65,7,0),"")</f>
        <v/>
      </c>
      <c r="M87" s="12" t="str">
        <f>IFERROR(VLOOKUP($A87,'Grassor444 M'!$DE$6:$DK$36,7,0),"")</f>
        <v/>
      </c>
      <c r="N87" s="12" t="str">
        <f>IFERROR(VLOOKUP($A87,'BO M'!$Q$2:$W$71,7,0),"")</f>
        <v/>
      </c>
      <c r="O87" s="12" t="str">
        <f>IFERROR(VLOOKUP($A87,'Dukty M'!$T$1:$Z$33,7,0),"")</f>
        <v/>
      </c>
      <c r="P87" s="12"/>
      <c r="Q87" s="12"/>
      <c r="R87" s="12"/>
      <c r="S87" s="12"/>
      <c r="T87" s="12"/>
      <c r="U87" s="12"/>
      <c r="V87" s="10">
        <f>IFERROR(LARGE(X87:AU87,1),0)+IFERROR(LARGE(X87:AU87,2),0)</f>
        <v>0</v>
      </c>
      <c r="W87" s="10">
        <f>IFERROR(LARGE(X87:AU87,3),0)+IFERROR(LARGE(X87:AU87,4),0)</f>
        <v>0</v>
      </c>
      <c r="X87" s="12"/>
      <c r="Y87" s="12"/>
      <c r="Z87" s="12"/>
      <c r="AA87" s="12" t="str">
        <f>IFERROR(VLOOKUP($A87,'H57 TR100 M'!$AI$2:$AO$182,7,0),"")</f>
        <v/>
      </c>
      <c r="AB87" s="12"/>
      <c r="AC87" s="12"/>
      <c r="AD87" s="12"/>
      <c r="AE87" s="12" t="str">
        <f>IFERROR(VLOOKUP($A87,'Orientakcja M'!$M$3:$S$59,7,0),"")</f>
        <v/>
      </c>
      <c r="AF87" s="12"/>
      <c r="AG87" s="12" t="str">
        <f>IFERROR(VLOOKUP($A87,'Grassor222 M'!$BJ$6:$BP$7,7,0),"")</f>
        <v/>
      </c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23">
        <f>MIN(COUNT(F87:U87)+MIN(COUNT(X87:AU87)/2,2),6)</f>
        <v>1</v>
      </c>
    </row>
    <row r="88" spans="1:48">
      <c r="A88">
        <v>132</v>
      </c>
      <c r="B88" s="19" t="str">
        <f>VLOOKUP($A88,id!$C:$H,6,0)</f>
        <v>Małodobry Wojciech</v>
      </c>
      <c r="C88" s="19">
        <f>VLOOKUP($A88,id!$C:$H,4,0)</f>
        <v>0</v>
      </c>
      <c r="D88" s="2">
        <f>IF(E87=E88,D87,ROW(B86))</f>
        <v>86</v>
      </c>
      <c r="E88" s="11">
        <f>LARGE(F88:W88,1)+LARGE(F88:W88,2)+IFERROR(LARGE(F88:W88,3),0)+IFERROR(LARGE(F88:W88,4),0)+IFERROR(LARGE(F88:W88,5),0)+IFERROR(LARGE(F88:W88,6),0)</f>
        <v>98.306878273358393</v>
      </c>
      <c r="F88" s="12">
        <f>IFERROR(VLOOKUP($A88,'Liszkor M'!$L$1:$R$39,7,0),"")</f>
        <v>23.268811435310312</v>
      </c>
      <c r="G88" s="12" t="str">
        <f>IFERROR(VLOOKUP($A88,'H57 TR200 M'!$AT$2:$AZ$104,7,0),"")</f>
        <v/>
      </c>
      <c r="H88" s="12" t="str">
        <f>IFERROR(VLOOKUP($A88,'Pazur M'!$N$1:$T$47,7,0),"")</f>
        <v/>
      </c>
      <c r="I88" s="12" t="str">
        <f>IFERROR(VLOOKUP($A88,'Liczyrzepa wiosna 200 M'!$M$1:$S$29,7,0),"")</f>
        <v/>
      </c>
      <c r="J88" s="12" t="str">
        <f>IFERROR(VLOOKUP($A88,'XVI RzK M'!$K$3:$Q$23,7,0),"")</f>
        <v/>
      </c>
      <c r="K88" s="12" t="str">
        <f>IFERROR(VLOOKUP($A88,'Dymno M'!$U$2:$AA$21,7,0),"")</f>
        <v/>
      </c>
      <c r="L88" s="12" t="str">
        <f>IFERROR(VLOOKUP($A88,'Tropy M'!$R$3:$X$65,7,0),"")</f>
        <v/>
      </c>
      <c r="M88" s="12" t="str">
        <f>IFERROR(VLOOKUP($A88,'Grassor444 M'!$DE$6:$DK$36,7,0),"")</f>
        <v/>
      </c>
      <c r="N88" s="12">
        <f>IFERROR(VLOOKUP($A88,'BO M'!$Q$2:$W$71,7,0),"")</f>
        <v>56.121048634594629</v>
      </c>
      <c r="O88" s="12" t="str">
        <f>IFERROR(VLOOKUP($A88,'Dukty M'!$T$1:$Z$33,7,0),"")</f>
        <v/>
      </c>
      <c r="P88" s="12"/>
      <c r="Q88" s="12"/>
      <c r="R88" s="12"/>
      <c r="S88" s="12"/>
      <c r="T88" s="12"/>
      <c r="U88" s="12"/>
      <c r="V88" s="10">
        <f>IFERROR(LARGE(X88:AU88,1),0)+IFERROR(LARGE(X88:AU88,2),0)</f>
        <v>18.917018203453452</v>
      </c>
      <c r="W88" s="10">
        <f>IFERROR(LARGE(X88:AU88,3),0)+IFERROR(LARGE(X88:AU88,4),0)</f>
        <v>0</v>
      </c>
      <c r="X88" s="12"/>
      <c r="Y88" s="12"/>
      <c r="Z88" s="12" t="str">
        <f>IFERROR(VLOOKUP($A88,'Wiosenne 360 M'!$J$2:$P$15,7,0),"")</f>
        <v/>
      </c>
      <c r="AA88" s="12" t="str">
        <f>IFERROR(VLOOKUP($A88,'H57 TR100 M'!$AI$2:$AO$182,7,0),"")</f>
        <v/>
      </c>
      <c r="AB88" s="12" t="str">
        <f>IFERROR(VLOOKUP($A88,'RW TR200 M'!$K$2:$Q$6,7,0),"")</f>
        <v/>
      </c>
      <c r="AC88" s="12">
        <f>IFERROR(VLOOKUP($A88,'Hawran M'!$AT$2:$AZ$35,7,0),"")</f>
        <v>18.917018203453452</v>
      </c>
      <c r="AD88" s="12" t="str">
        <f>IFERROR(VLOOKUP($A88,'Liczyrzepa wiosna 100 M'!$Q$2:$W$16,7,0),"")</f>
        <v/>
      </c>
      <c r="AE88" s="12" t="str">
        <f>IFERROR(VLOOKUP($A88,'Orientakcja M'!$M$3:$S$59,7,0),"")</f>
        <v/>
      </c>
      <c r="AF88" s="12" t="str">
        <f>IFERROR(VLOOKUP($A88,'13 M'!$J$6:$P$10,7,0),"")</f>
        <v/>
      </c>
      <c r="AG88" s="12" t="str">
        <f>IFERROR(VLOOKUP($A88,'Grassor222 M'!$BJ$6:$BP$7,7,0),"")</f>
        <v/>
      </c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23">
        <f>MIN(COUNT(F88:U88)+MIN(COUNT(X88:AU88)/2,2),6)</f>
        <v>2.5</v>
      </c>
    </row>
    <row r="89" spans="1:48">
      <c r="A89" s="13">
        <v>143</v>
      </c>
      <c r="B89" s="19" t="str">
        <f>VLOOKUP($A89,id!$C:$H,6,0)</f>
        <v>Ruchlicki Stanisław</v>
      </c>
      <c r="C89" s="19" t="str">
        <f>VLOOKUP($A89,id!$C:$H,4,0)</f>
        <v>Białystok</v>
      </c>
      <c r="D89" s="2">
        <f>IF(E88=E89,D88,ROW(B87))</f>
        <v>87</v>
      </c>
      <c r="E89" s="11">
        <f>LARGE(F89:W89,1)+LARGE(F89:W89,2)+IFERROR(LARGE(F89:W89,3),0)+IFERROR(LARGE(F89:W89,4),0)+IFERROR(LARGE(F89:W89,5),0)+IFERROR(LARGE(F89:W89,6),0)</f>
        <v>97.130277745661544</v>
      </c>
      <c r="F89" s="12"/>
      <c r="G89" s="12" t="str">
        <f>IFERROR(VLOOKUP($A89,'H57 TR200 M'!$AT$2:$AZ$104,7,0),"")</f>
        <v/>
      </c>
      <c r="H89" s="12" t="str">
        <f>IFERROR(VLOOKUP($A89,'Pazur M'!$N$1:$T$47,7,0),"")</f>
        <v/>
      </c>
      <c r="I89" s="12" t="str">
        <f>IFERROR(VLOOKUP($A89,'Liczyrzepa wiosna 200 M'!$M$1:$S$29,7,0),"")</f>
        <v/>
      </c>
      <c r="J89" s="12" t="str">
        <f>IFERROR(VLOOKUP($A89,'XVI RzK M'!$K$3:$Q$23,7,0),"")</f>
        <v/>
      </c>
      <c r="K89" s="12" t="str">
        <f>IFERROR(VLOOKUP($A89,'Dymno M'!$U$2:$AA$21,7,0),"")</f>
        <v/>
      </c>
      <c r="L89" s="12" t="str">
        <f>IFERROR(VLOOKUP($A89,'Tropy M'!$R$3:$X$65,7,0),"")</f>
        <v/>
      </c>
      <c r="M89" s="12">
        <f>IFERROR(VLOOKUP($A89,'Grassor444 M'!$DE$6:$DK$36,7,0),"")</f>
        <v>69.764751253374484</v>
      </c>
      <c r="N89" s="12" t="str">
        <f>IFERROR(VLOOKUP($A89,'BO M'!$Q$2:$W$71,7,0),"")</f>
        <v/>
      </c>
      <c r="O89" s="12" t="str">
        <f>IFERROR(VLOOKUP($A89,'Dukty M'!$T$1:$Z$33,7,0),"")</f>
        <v/>
      </c>
      <c r="P89" s="12"/>
      <c r="Q89" s="12"/>
      <c r="R89" s="12"/>
      <c r="S89" s="12"/>
      <c r="T89" s="12"/>
      <c r="U89" s="12"/>
      <c r="V89" s="10">
        <f>IFERROR(LARGE(X89:AU89,1),0)+IFERROR(LARGE(X89:AU89,2),0)</f>
        <v>27.365526492287056</v>
      </c>
      <c r="W89" s="10">
        <f>IFERROR(LARGE(X89:AU89,3),0)+IFERROR(LARGE(X89:AU89,4),0)</f>
        <v>0</v>
      </c>
      <c r="X89" s="12"/>
      <c r="Y89" s="12"/>
      <c r="Z89" s="12">
        <f>IFERROR(VLOOKUP($A89,'Wiosenne 360 M'!$J$2:$P$15,7,0),"")</f>
        <v>27.365526492287056</v>
      </c>
      <c r="AA89" s="12" t="str">
        <f>IFERROR(VLOOKUP($A89,'H57 TR100 M'!$AI$2:$AO$182,7,0),"")</f>
        <v/>
      </c>
      <c r="AB89" s="12" t="str">
        <f>IFERROR(VLOOKUP($A89,'RW TR200 M'!$K$2:$Q$6,7,0),"")</f>
        <v/>
      </c>
      <c r="AC89" s="12" t="str">
        <f>IFERROR(VLOOKUP($A89,'Hawran M'!$AT$2:$AZ$35,7,0),"")</f>
        <v/>
      </c>
      <c r="AD89" s="12" t="str">
        <f>IFERROR(VLOOKUP($A89,'Liczyrzepa wiosna 100 M'!$Q$2:$W$16,7,0),"")</f>
        <v/>
      </c>
      <c r="AE89" s="12" t="str">
        <f>IFERROR(VLOOKUP($A89,'Orientakcja M'!$M$3:$S$59,7,0),"")</f>
        <v/>
      </c>
      <c r="AF89" s="12" t="str">
        <f>IFERROR(VLOOKUP($A89,'13 M'!$J$6:$P$10,7,0),"")</f>
        <v/>
      </c>
      <c r="AG89" s="12" t="str">
        <f>IFERROR(VLOOKUP($A89,'Grassor222 M'!$BJ$6:$BP$7,7,0),"")</f>
        <v/>
      </c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23">
        <f>MIN(COUNT(F89:U89)+MIN(COUNT(X89:AU89)/2,2),6)</f>
        <v>1.5</v>
      </c>
    </row>
    <row r="90" spans="1:48">
      <c r="A90">
        <v>65</v>
      </c>
      <c r="B90" s="19" t="str">
        <f>VLOOKUP($A90,id!$C:$H,6,0)</f>
        <v>Wejher Sławomir</v>
      </c>
      <c r="C90" s="19">
        <f>VLOOKUP($A90,id!$C:$H,4,0)</f>
        <v>0</v>
      </c>
      <c r="D90" s="2">
        <f>IF(E89=E90,D89,ROW(B88))</f>
        <v>88</v>
      </c>
      <c r="E90" s="11">
        <f>LARGE(F90:W90,1)+LARGE(F90:W90,2)+IFERROR(LARGE(F90:W90,3),0)+IFERROR(LARGE(F90:W90,4),0)+IFERROR(LARGE(F90:W90,5),0)+IFERROR(LARGE(F90:W90,6),0)</f>
        <v>96.657798754529722</v>
      </c>
      <c r="F90" s="12" t="str">
        <f>IFERROR(VLOOKUP($A90,'Liszkor M'!$L$1:$R$39,7,0),"")</f>
        <v/>
      </c>
      <c r="G90" s="12">
        <f>IFERROR(VLOOKUP($A90,'H57 TR200 M'!$AT$2:$AZ$104,7,0),"")</f>
        <v>30.975714846250579</v>
      </c>
      <c r="H90" s="12">
        <f>IFERROR(VLOOKUP($A90,'Pazur M'!$N$1:$T$47,7,0),"")</f>
        <v>36.507936507936506</v>
      </c>
      <c r="I90" s="12" t="str">
        <f>IFERROR(VLOOKUP($A90,'Liczyrzepa wiosna 200 M'!$M$1:$S$29,7,0),"")</f>
        <v/>
      </c>
      <c r="J90" s="12" t="str">
        <f>IFERROR(VLOOKUP($A90,'XVI RzK M'!$K$3:$Q$23,7,0),"")</f>
        <v/>
      </c>
      <c r="K90" s="12" t="str">
        <f>IFERROR(VLOOKUP($A90,'Dymno M'!$U$2:$AA$21,7,0),"")</f>
        <v/>
      </c>
      <c r="L90" s="12" t="str">
        <f>IFERROR(VLOOKUP($A90,'Tropy M'!$R$3:$X$65,7,0),"")</f>
        <v/>
      </c>
      <c r="M90" s="12" t="str">
        <f>IFERROR(VLOOKUP($A90,'Grassor444 M'!$DE$6:$DK$36,7,0),"")</f>
        <v/>
      </c>
      <c r="N90" s="12" t="str">
        <f>IFERROR(VLOOKUP($A90,'BO M'!$Q$2:$W$71,7,0),"")</f>
        <v/>
      </c>
      <c r="O90" s="12" t="str">
        <f>IFERROR(VLOOKUP($A90,'Dukty M'!$T$1:$Z$33,7,0),"")</f>
        <v/>
      </c>
      <c r="P90" s="12"/>
      <c r="Q90" s="12"/>
      <c r="R90" s="12"/>
      <c r="S90" s="12"/>
      <c r="T90" s="12"/>
      <c r="U90" s="12"/>
      <c r="V90" s="10">
        <f>IFERROR(LARGE(X90:AU90,1),0)+IFERROR(LARGE(X90:AU90,2),0)</f>
        <v>29.17414740034264</v>
      </c>
      <c r="W90" s="10">
        <f>IFERROR(LARGE(X90:AU90,3),0)+IFERROR(LARGE(X90:AU90,4),0)</f>
        <v>0</v>
      </c>
      <c r="X90" s="12"/>
      <c r="Y90" s="12">
        <f>IFERROR(VLOOKUP($A90,'XV Szago M'!$BM$4:$BS$73,7,0),"")</f>
        <v>29.17414740034264</v>
      </c>
      <c r="Z90" s="12" t="str">
        <f>IFERROR(VLOOKUP($A90,'Wiosenne 360 M'!$J$2:$P$15,7,0),"")</f>
        <v/>
      </c>
      <c r="AA90" s="12" t="str">
        <f>IFERROR(VLOOKUP($A90,'H57 TR100 M'!$AI$2:$AO$182,7,0),"")</f>
        <v/>
      </c>
      <c r="AB90" s="12" t="str">
        <f>IFERROR(VLOOKUP($A90,'RW TR200 M'!$K$2:$Q$6,7,0),"")</f>
        <v/>
      </c>
      <c r="AC90" s="12" t="str">
        <f>IFERROR(VLOOKUP($A90,'Hawran M'!$AT$2:$AZ$35,7,0),"")</f>
        <v/>
      </c>
      <c r="AD90" s="12" t="str">
        <f>IFERROR(VLOOKUP($A90,'Liczyrzepa wiosna 100 M'!$Q$2:$W$16,7,0),"")</f>
        <v/>
      </c>
      <c r="AE90" s="12" t="str">
        <f>IFERROR(VLOOKUP($A90,'Orientakcja M'!$M$3:$S$59,7,0),"")</f>
        <v/>
      </c>
      <c r="AF90" s="12" t="str">
        <f>IFERROR(VLOOKUP($A90,'13 M'!$J$6:$P$10,7,0),"")</f>
        <v/>
      </c>
      <c r="AG90" s="12" t="str">
        <f>IFERROR(VLOOKUP($A90,'Grassor222 M'!$BJ$6:$BP$7,7,0),"")</f>
        <v/>
      </c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23">
        <f>MIN(COUNT(F90:U90)+MIN(COUNT(X90:AU90)/2,2),6)</f>
        <v>2.5</v>
      </c>
    </row>
    <row r="91" spans="1:48">
      <c r="A91">
        <v>197</v>
      </c>
      <c r="B91" s="19" t="str">
        <f>VLOOKUP($A91,id!$C:$H,6,0)</f>
        <v>Korzewski Dobromir</v>
      </c>
      <c r="C91" s="19" t="str">
        <f>VLOOKUP($A91,id!$C:$H,4,0)</f>
        <v>Włóczymordy</v>
      </c>
      <c r="D91" s="2">
        <f>IF(E90=E91,D90,ROW(B89))</f>
        <v>89</v>
      </c>
      <c r="E91" s="11">
        <f>LARGE(F91:W91,1)+LARGE(F91:W91,2)+IFERROR(LARGE(F91:W91,3),0)+IFERROR(LARGE(F91:W91,4),0)+IFERROR(LARGE(F91:W91,5),0)+IFERROR(LARGE(F91:W91,6),0)</f>
        <v>96.601414689546289</v>
      </c>
      <c r="F91" s="12"/>
      <c r="G91" s="12" t="str">
        <f>IFERROR(VLOOKUP($A91,'H57 TR200 M'!$AT$2:$AZ$104,7,0),"")</f>
        <v/>
      </c>
      <c r="H91" s="12"/>
      <c r="I91" s="12"/>
      <c r="J91" s="12" t="str">
        <f>IFERROR(VLOOKUP($A91,'XVI RzK M'!$K$3:$Q$23,7,0),"")</f>
        <v/>
      </c>
      <c r="K91" s="12" t="str">
        <f>IFERROR(VLOOKUP($A91,'Dymno M'!$U$2:$AA$21,7,0),"")</f>
        <v/>
      </c>
      <c r="L91" s="12">
        <f>IFERROR(VLOOKUP($A91,'Tropy M'!$R$3:$X$65,7,0),"")</f>
        <v>56.645370733502332</v>
      </c>
      <c r="M91" s="12" t="str">
        <f>IFERROR(VLOOKUP($A91,'Grassor444 M'!$DE$6:$DK$36,7,0),"")</f>
        <v/>
      </c>
      <c r="N91" s="12" t="str">
        <f>IFERROR(VLOOKUP($A91,'BO M'!$Q$2:$W$71,7,0),"")</f>
        <v/>
      </c>
      <c r="O91" s="12" t="str">
        <f>IFERROR(VLOOKUP($A91,'Dukty M'!$T$1:$Z$33,7,0),"")</f>
        <v/>
      </c>
      <c r="P91" s="12"/>
      <c r="Q91" s="12"/>
      <c r="R91" s="12"/>
      <c r="S91" s="12"/>
      <c r="T91" s="12"/>
      <c r="U91" s="12"/>
      <c r="V91" s="10">
        <f>IFERROR(LARGE(X91:AU91,1),0)+IFERROR(LARGE(X91:AU91,2),0)</f>
        <v>39.956043956043956</v>
      </c>
      <c r="W91" s="10">
        <f>IFERROR(LARGE(X91:AU91,3),0)+IFERROR(LARGE(X91:AU91,4),0)</f>
        <v>0</v>
      </c>
      <c r="X91" s="12"/>
      <c r="Y91" s="12"/>
      <c r="Z91" s="12"/>
      <c r="AA91" s="12" t="str">
        <f>IFERROR(VLOOKUP($A91,'H57 TR100 M'!$AI$2:$AO$182,7,0),"")</f>
        <v/>
      </c>
      <c r="AB91" s="12"/>
      <c r="AC91" s="12"/>
      <c r="AD91" s="12">
        <f>IFERROR(VLOOKUP($A91,'Liczyrzepa wiosna 100 M'!$Q$2:$W$16,7,0),"")</f>
        <v>39.956043956043956</v>
      </c>
      <c r="AE91" s="12" t="str">
        <f>IFERROR(VLOOKUP($A91,'Orientakcja M'!$M$3:$S$59,7,0),"")</f>
        <v/>
      </c>
      <c r="AF91" s="12" t="str">
        <f>IFERROR(VLOOKUP($A91,'13 M'!$J$6:$P$10,7,0),"")</f>
        <v/>
      </c>
      <c r="AG91" s="12" t="str">
        <f>IFERROR(VLOOKUP($A91,'Grassor222 M'!$BJ$6:$BP$7,7,0),"")</f>
        <v/>
      </c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23">
        <f>MIN(COUNT(F91:U91)+MIN(COUNT(X91:AU91)/2,2),6)</f>
        <v>1.5</v>
      </c>
    </row>
    <row r="92" spans="1:48">
      <c r="A92" s="13">
        <v>79</v>
      </c>
      <c r="B92" s="19" t="str">
        <f>VLOOKUP($A92,id!$C:$H,6,0)</f>
        <v>Tiszbein Piotr</v>
      </c>
      <c r="C92" s="19">
        <f>VLOOKUP($A92,id!$C:$H,4,0)</f>
        <v>0</v>
      </c>
      <c r="D92" s="2">
        <f>IF(E91=E92,D91,ROW(B90))</f>
        <v>90</v>
      </c>
      <c r="E92" s="11">
        <f>LARGE(F92:W92,1)+LARGE(F92:W92,2)+IFERROR(LARGE(F92:W92,3),0)+IFERROR(LARGE(F92:W92,4),0)+IFERROR(LARGE(F92:W92,5),0)+IFERROR(LARGE(F92:W92,6),0)</f>
        <v>95.84711226150668</v>
      </c>
      <c r="F92" s="12" t="str">
        <f>IFERROR(VLOOKUP($A92,'Liszkor M'!$L$1:$R$39,7,0),"")</f>
        <v/>
      </c>
      <c r="G92" s="12" t="str">
        <f>IFERROR(VLOOKUP($A92,'H57 TR200 M'!$AT$2:$AZ$104,7,0),"")</f>
        <v/>
      </c>
      <c r="H92" s="12">
        <f>IFERROR(VLOOKUP($A92,'Pazur M'!$N$1:$T$47,7,0),"")</f>
        <v>36.145574855252271</v>
      </c>
      <c r="I92" s="12" t="str">
        <f>IFERROR(VLOOKUP($A92,'Liczyrzepa wiosna 200 M'!$M$1:$S$29,7,0),"")</f>
        <v/>
      </c>
      <c r="J92" s="12" t="str">
        <f>IFERROR(VLOOKUP($A92,'XVI RzK M'!$K$3:$Q$23,7,0),"")</f>
        <v/>
      </c>
      <c r="K92" s="12" t="str">
        <f>IFERROR(VLOOKUP($A92,'Dymno M'!$U$2:$AA$21,7,0),"")</f>
        <v/>
      </c>
      <c r="L92" s="12" t="str">
        <f>IFERROR(VLOOKUP($A92,'Tropy M'!$R$3:$X$65,7,0),"")</f>
        <v/>
      </c>
      <c r="M92" s="12" t="str">
        <f>IFERROR(VLOOKUP($A92,'Grassor444 M'!$DE$6:$DK$36,7,0),"")</f>
        <v/>
      </c>
      <c r="N92" s="12" t="str">
        <f>IFERROR(VLOOKUP($A92,'BO M'!$Q$2:$W$71,7,0),"")</f>
        <v/>
      </c>
      <c r="O92" s="12">
        <f>IFERROR(VLOOKUP($A92,'Dukty M'!$T$1:$Z$33,7,0),"")</f>
        <v>39.106337173570999</v>
      </c>
      <c r="P92" s="12"/>
      <c r="Q92" s="12"/>
      <c r="R92" s="12"/>
      <c r="S92" s="12"/>
      <c r="T92" s="12"/>
      <c r="U92" s="12"/>
      <c r="V92" s="10">
        <f>IFERROR(LARGE(X92:AU92,1),0)+IFERROR(LARGE(X92:AU92,2),0)</f>
        <v>20.595200232683407</v>
      </c>
      <c r="W92" s="10">
        <f>IFERROR(LARGE(X92:AU92,3),0)+IFERROR(LARGE(X92:AU92,4),0)</f>
        <v>0</v>
      </c>
      <c r="X92" s="12"/>
      <c r="Y92" s="12">
        <f>IFERROR(VLOOKUP($A92,'XV Szago M'!$BM$4:$BS$73,7,0),"")</f>
        <v>20.595200232683407</v>
      </c>
      <c r="Z92" s="12" t="str">
        <f>IFERROR(VLOOKUP($A92,'Wiosenne 360 M'!$J$2:$P$15,7,0),"")</f>
        <v/>
      </c>
      <c r="AA92" s="12" t="str">
        <f>IFERROR(VLOOKUP($A92,'H57 TR100 M'!$AI$2:$AO$182,7,0),"")</f>
        <v/>
      </c>
      <c r="AB92" s="12" t="str">
        <f>IFERROR(VLOOKUP($A92,'RW TR200 M'!$K$2:$Q$6,7,0),"")</f>
        <v/>
      </c>
      <c r="AC92" s="12" t="str">
        <f>IFERROR(VLOOKUP($A92,'Hawran M'!$AT$2:$AZ$35,7,0),"")</f>
        <v/>
      </c>
      <c r="AD92" s="12" t="str">
        <f>IFERROR(VLOOKUP($A92,'Liczyrzepa wiosna 100 M'!$Q$2:$W$16,7,0),"")</f>
        <v/>
      </c>
      <c r="AE92" s="12" t="str">
        <f>IFERROR(VLOOKUP($A92,'Orientakcja M'!$M$3:$S$59,7,0),"")</f>
        <v/>
      </c>
      <c r="AF92" s="12" t="str">
        <f>IFERROR(VLOOKUP($A92,'13 M'!$J$6:$P$10,7,0),"")</f>
        <v/>
      </c>
      <c r="AG92" s="12" t="str">
        <f>IFERROR(VLOOKUP($A92,'Grassor222 M'!$BJ$6:$BP$7,7,0),"")</f>
        <v/>
      </c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23">
        <f>MIN(COUNT(F92:U92)+MIN(COUNT(X92:AU92)/2,2),6)</f>
        <v>2.5</v>
      </c>
    </row>
    <row r="93" spans="1:48">
      <c r="A93">
        <v>58</v>
      </c>
      <c r="B93" s="19" t="str">
        <f>VLOOKUP($A93,id!$C:$H,6,0)</f>
        <v>Ballerstadt Łukasz</v>
      </c>
      <c r="C93" s="19">
        <f>VLOOKUP($A93,id!$C:$H,4,0)</f>
        <v>0</v>
      </c>
      <c r="D93" s="2">
        <f>IF(E92=E93,D92,ROW(B91))</f>
        <v>91</v>
      </c>
      <c r="E93" s="11">
        <f>LARGE(F93:W93,1)+LARGE(F93:W93,2)+IFERROR(LARGE(F93:W93,3),0)+IFERROR(LARGE(F93:W93,4),0)+IFERROR(LARGE(F93:W93,5),0)+IFERROR(LARGE(F93:W93,6),0)</f>
        <v>95.789775681634893</v>
      </c>
      <c r="F93" s="12" t="str">
        <f>IFERROR(VLOOKUP($A93,'Liszkor M'!$L$1:$R$39,7,0),"")</f>
        <v/>
      </c>
      <c r="G93" s="12">
        <f>IFERROR(VLOOKUP($A93,'H57 TR200 M'!$AT$2:$AZ$104,7,0),"")</f>
        <v>63.368014899430669</v>
      </c>
      <c r="H93" s="12" t="str">
        <f>IFERROR(VLOOKUP($A93,'Pazur M'!$N$1:$T$47,7,0),"")</f>
        <v/>
      </c>
      <c r="I93" s="12" t="str">
        <f>IFERROR(VLOOKUP($A93,'Liczyrzepa wiosna 200 M'!$M$1:$S$29,7,0),"")</f>
        <v/>
      </c>
      <c r="J93" s="12" t="str">
        <f>IFERROR(VLOOKUP($A93,'XVI RzK M'!$K$3:$Q$23,7,0),"")</f>
        <v/>
      </c>
      <c r="K93" s="12" t="str">
        <f>IFERROR(VLOOKUP($A93,'Dymno M'!$U$2:$AA$21,7,0),"")</f>
        <v/>
      </c>
      <c r="L93" s="12" t="str">
        <f>IFERROR(VLOOKUP($A93,'Tropy M'!$R$3:$X$65,7,0),"")</f>
        <v/>
      </c>
      <c r="M93" s="12" t="str">
        <f>IFERROR(VLOOKUP($A93,'Grassor444 M'!$DE$6:$DK$36,7,0),"")</f>
        <v/>
      </c>
      <c r="N93" s="12" t="str">
        <f>IFERROR(VLOOKUP($A93,'BO M'!$Q$2:$W$71,7,0),"")</f>
        <v/>
      </c>
      <c r="O93" s="12" t="str">
        <f>IFERROR(VLOOKUP($A93,'Dukty M'!$T$1:$Z$33,7,0),"")</f>
        <v/>
      </c>
      <c r="P93" s="12"/>
      <c r="Q93" s="12"/>
      <c r="R93" s="12"/>
      <c r="S93" s="12"/>
      <c r="T93" s="12"/>
      <c r="U93" s="12"/>
      <c r="V93" s="10">
        <f>IFERROR(LARGE(X93:AU93,1),0)+IFERROR(LARGE(X93:AU93,2),0)</f>
        <v>32.421760782204217</v>
      </c>
      <c r="W93" s="10">
        <f>IFERROR(LARGE(X93:AU93,3),0)+IFERROR(LARGE(X93:AU93,4),0)</f>
        <v>0</v>
      </c>
      <c r="X93" s="12"/>
      <c r="Y93" s="12">
        <f>IFERROR(VLOOKUP($A93,'XV Szago M'!$BM$4:$BS$73,7,0),"")</f>
        <v>32.421760782204217</v>
      </c>
      <c r="Z93" s="12" t="str">
        <f>IFERROR(VLOOKUP($A93,'Wiosenne 360 M'!$J$2:$P$15,7,0),"")</f>
        <v/>
      </c>
      <c r="AA93" s="12" t="str">
        <f>IFERROR(VLOOKUP($A93,'H57 TR100 M'!$AI$2:$AO$182,7,0),"")</f>
        <v/>
      </c>
      <c r="AB93" s="12" t="str">
        <f>IFERROR(VLOOKUP($A93,'RW TR200 M'!$K$2:$Q$6,7,0),"")</f>
        <v/>
      </c>
      <c r="AC93" s="12" t="str">
        <f>IFERROR(VLOOKUP($A93,'Hawran M'!$AT$2:$AZ$35,7,0),"")</f>
        <v/>
      </c>
      <c r="AD93" s="12" t="str">
        <f>IFERROR(VLOOKUP($A93,'Liczyrzepa wiosna 100 M'!$Q$2:$W$16,7,0),"")</f>
        <v/>
      </c>
      <c r="AE93" s="12" t="str">
        <f>IFERROR(VLOOKUP($A93,'Orientakcja M'!$M$3:$S$59,7,0),"")</f>
        <v/>
      </c>
      <c r="AF93" s="12" t="str">
        <f>IFERROR(VLOOKUP($A93,'13 M'!$J$6:$P$10,7,0),"")</f>
        <v/>
      </c>
      <c r="AG93" s="12" t="str">
        <f>IFERROR(VLOOKUP($A93,'Grassor222 M'!$BJ$6:$BP$7,7,0),"")</f>
        <v/>
      </c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23">
        <f>MIN(COUNT(F93:U93)+MIN(COUNT(X93:AU93)/2,2),6)</f>
        <v>1.5</v>
      </c>
    </row>
    <row r="94" spans="1:48">
      <c r="A94">
        <v>242</v>
      </c>
      <c r="B94" s="19" t="str">
        <f>VLOOKUP($A94,id!$C:$H,6,0)</f>
        <v>Prokop Marcin</v>
      </c>
      <c r="C94" s="19">
        <f>VLOOKUP($A94,id!$C:$H,4,0)</f>
        <v>0</v>
      </c>
      <c r="D94" s="2">
        <f>IF(E93=E94,D93,ROW(B92))</f>
        <v>92</v>
      </c>
      <c r="E94" s="11">
        <f>LARGE(F94:W94,1)+LARGE(F94:W94,2)+IFERROR(LARGE(F94:W94,3),0)+IFERROR(LARGE(F94:W94,4),0)+IFERROR(LARGE(F94:W94,5),0)+IFERROR(LARGE(F94:W94,6),0)</f>
        <v>94.861563892258815</v>
      </c>
      <c r="F94" s="12"/>
      <c r="G94" s="12" t="str">
        <f>IFERROR(VLOOKUP($A94,'H57 TR200 M'!$AT$2:$AZ$104,7,0),"")</f>
        <v/>
      </c>
      <c r="H94" s="12"/>
      <c r="I94" s="12"/>
      <c r="J94" s="12" t="str">
        <f>IFERROR(VLOOKUP($A94,'XVI RzK M'!$K$3:$Q$23,7,0),"")</f>
        <v/>
      </c>
      <c r="K94" s="12" t="str">
        <f>IFERROR(VLOOKUP($A94,'Dymno M'!$U$2:$AA$21,7,0),"")</f>
        <v/>
      </c>
      <c r="L94" s="12">
        <f>IFERROR(VLOOKUP($A94,'Tropy M'!$R$3:$X$65,7,0),"")</f>
        <v>24.705381571152753</v>
      </c>
      <c r="M94" s="12" t="str">
        <f>IFERROR(VLOOKUP($A94,'Grassor444 M'!$DE$6:$DK$36,7,0),"")</f>
        <v/>
      </c>
      <c r="N94" s="12">
        <f>IFERROR(VLOOKUP($A94,'BO M'!$Q$2:$W$71,7,0),"")</f>
        <v>42.715579911174814</v>
      </c>
      <c r="O94" s="12" t="str">
        <f>IFERROR(VLOOKUP($A94,'Dukty M'!$T$1:$Z$33,7,0),"")</f>
        <v/>
      </c>
      <c r="P94" s="12"/>
      <c r="Q94" s="12"/>
      <c r="R94" s="12"/>
      <c r="S94" s="12"/>
      <c r="T94" s="12"/>
      <c r="U94" s="12"/>
      <c r="V94" s="10">
        <f>IFERROR(LARGE(X94:AU94,1),0)+IFERROR(LARGE(X94:AU94,2),0)</f>
        <v>27.440602409931252</v>
      </c>
      <c r="W94" s="10">
        <f>IFERROR(LARGE(X94:AU94,3),0)+IFERROR(LARGE(X94:AU94,4),0)</f>
        <v>0</v>
      </c>
      <c r="X94" s="12"/>
      <c r="Y94" s="12"/>
      <c r="Z94" s="12"/>
      <c r="AA94" s="12">
        <f>IFERROR(VLOOKUP($A94,'H57 TR100 M'!$AI$2:$AO$182,7,0),"")</f>
        <v>4.706828437000155</v>
      </c>
      <c r="AB94" s="12"/>
      <c r="AC94" s="12"/>
      <c r="AD94" s="12"/>
      <c r="AE94" s="12">
        <f>IFERROR(VLOOKUP($A94,'Orientakcja M'!$M$3:$S$59,7,0),"")</f>
        <v>22.733773972931097</v>
      </c>
      <c r="AF94" s="12"/>
      <c r="AG94" s="12" t="str">
        <f>IFERROR(VLOOKUP($A94,'Grassor222 M'!$BJ$6:$BP$7,7,0),"")</f>
        <v/>
      </c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23">
        <f>MIN(COUNT(F94:U94)+MIN(COUNT(X94:AU94)/2,2),6)</f>
        <v>3</v>
      </c>
    </row>
    <row r="95" spans="1:48">
      <c r="A95" s="13">
        <v>269</v>
      </c>
      <c r="B95" s="19" t="str">
        <f>VLOOKUP($A95,id!$C:$H,6,0)</f>
        <v>Jędrusik Rafał</v>
      </c>
      <c r="C95" s="19">
        <f>VLOOKUP($A95,id!$C:$H,4,0)</f>
        <v>0</v>
      </c>
      <c r="D95" s="2">
        <f>IF(E94=E95,D94,ROW(B93))</f>
        <v>93</v>
      </c>
      <c r="E95" s="11">
        <f>LARGE(F95:W95,1)+LARGE(F95:W95,2)+IFERROR(LARGE(F95:W95,3),0)+IFERROR(LARGE(F95:W95,4),0)+IFERROR(LARGE(F95:W95,5),0)+IFERROR(LARGE(F95:W95,6),0)</f>
        <v>94.80448514786562</v>
      </c>
      <c r="F95" s="12"/>
      <c r="G95" s="12">
        <f>IFERROR(VLOOKUP($A95,'H57 TR200 M'!$AT$2:$AZ$104,7,0),"")</f>
        <v>94.80448514786562</v>
      </c>
      <c r="H95" s="12"/>
      <c r="I95" s="12"/>
      <c r="J95" s="12" t="str">
        <f>IFERROR(VLOOKUP($A95,'XVI RzK M'!$K$3:$Q$23,7,0),"")</f>
        <v/>
      </c>
      <c r="K95" s="12" t="str">
        <f>IFERROR(VLOOKUP($A95,'Dymno M'!$U$2:$AA$21,7,0),"")</f>
        <v/>
      </c>
      <c r="L95" s="12" t="str">
        <f>IFERROR(VLOOKUP($A95,'Tropy M'!$R$3:$X$65,7,0),"")</f>
        <v/>
      </c>
      <c r="M95" s="12" t="str">
        <f>IFERROR(VLOOKUP($A95,'Grassor444 M'!$DE$6:$DK$36,7,0),"")</f>
        <v/>
      </c>
      <c r="N95" s="12" t="str">
        <f>IFERROR(VLOOKUP($A95,'BO M'!$Q$2:$W$71,7,0),"")</f>
        <v/>
      </c>
      <c r="O95" s="12" t="str">
        <f>IFERROR(VLOOKUP($A95,'Dukty M'!$T$1:$Z$33,7,0),"")</f>
        <v/>
      </c>
      <c r="P95" s="12"/>
      <c r="Q95" s="12"/>
      <c r="R95" s="12"/>
      <c r="S95" s="12"/>
      <c r="T95" s="12"/>
      <c r="U95" s="12"/>
      <c r="V95" s="10">
        <f>IFERROR(LARGE(X95:AU95,1),0)+IFERROR(LARGE(X95:AU95,2),0)</f>
        <v>0</v>
      </c>
      <c r="W95" s="10">
        <f>IFERROR(LARGE(X95:AU95,3),0)+IFERROR(LARGE(X95:AU95,4),0)</f>
        <v>0</v>
      </c>
      <c r="X95" s="12"/>
      <c r="Y95" s="12"/>
      <c r="Z95" s="12"/>
      <c r="AA95" s="12" t="str">
        <f>IFERROR(VLOOKUP($A95,'H57 TR100 M'!$AI$2:$AO$182,7,0),"")</f>
        <v/>
      </c>
      <c r="AB95" s="12"/>
      <c r="AC95" s="12"/>
      <c r="AD95" s="12"/>
      <c r="AE95" s="12" t="str">
        <f>IFERROR(VLOOKUP($A95,'Orientakcja M'!$M$3:$S$59,7,0),"")</f>
        <v/>
      </c>
      <c r="AF95" s="12"/>
      <c r="AG95" s="12" t="str">
        <f>IFERROR(VLOOKUP($A95,'Grassor222 M'!$BJ$6:$BP$7,7,0),"")</f>
        <v/>
      </c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23">
        <f>MIN(COUNT(F95:U95)+MIN(COUNT(X95:AU95)/2,2),6)</f>
        <v>1</v>
      </c>
    </row>
    <row r="96" spans="1:48">
      <c r="A96">
        <v>270</v>
      </c>
      <c r="B96" s="19" t="str">
        <f>VLOOKUP($A96,id!$C:$H,6,0)</f>
        <v>Gołębiewski Radosław</v>
      </c>
      <c r="C96" s="19">
        <f>VLOOKUP($A96,id!$C:$H,4,0)</f>
        <v>0</v>
      </c>
      <c r="D96" s="2">
        <f>IF(E95=E96,D95,ROW(B94))</f>
        <v>94</v>
      </c>
      <c r="E96" s="11">
        <f>LARGE(F96:W96,1)+LARGE(F96:W96,2)+IFERROR(LARGE(F96:W96,3),0)+IFERROR(LARGE(F96:W96,4),0)+IFERROR(LARGE(F96:W96,5),0)+IFERROR(LARGE(F96:W96,6),0)</f>
        <v>94.523503388759337</v>
      </c>
      <c r="F96" s="12"/>
      <c r="G96" s="12">
        <f>IFERROR(VLOOKUP($A96,'H57 TR200 M'!$AT$2:$AZ$104,7,0),"")</f>
        <v>94.523503388759337</v>
      </c>
      <c r="H96" s="12"/>
      <c r="I96" s="12"/>
      <c r="J96" s="12" t="str">
        <f>IFERROR(VLOOKUP($A96,'XVI RzK M'!$K$3:$Q$23,7,0),"")</f>
        <v/>
      </c>
      <c r="K96" s="12" t="str">
        <f>IFERROR(VLOOKUP($A96,'Dymno M'!$U$2:$AA$21,7,0),"")</f>
        <v/>
      </c>
      <c r="L96" s="12" t="str">
        <f>IFERROR(VLOOKUP($A96,'Tropy M'!$R$3:$X$65,7,0),"")</f>
        <v/>
      </c>
      <c r="M96" s="12" t="str">
        <f>IFERROR(VLOOKUP($A96,'Grassor444 M'!$DE$6:$DK$36,7,0),"")</f>
        <v/>
      </c>
      <c r="N96" s="12" t="str">
        <f>IFERROR(VLOOKUP($A96,'BO M'!$Q$2:$W$71,7,0),"")</f>
        <v/>
      </c>
      <c r="O96" s="12" t="str">
        <f>IFERROR(VLOOKUP($A96,'Dukty M'!$T$1:$Z$33,7,0),"")</f>
        <v/>
      </c>
      <c r="P96" s="12"/>
      <c r="Q96" s="12"/>
      <c r="R96" s="12"/>
      <c r="S96" s="12"/>
      <c r="T96" s="12"/>
      <c r="U96" s="12"/>
      <c r="V96" s="10">
        <f>IFERROR(LARGE(X96:AU96,1),0)+IFERROR(LARGE(X96:AU96,2),0)</f>
        <v>0</v>
      </c>
      <c r="W96" s="10">
        <f>IFERROR(LARGE(X96:AU96,3),0)+IFERROR(LARGE(X96:AU96,4),0)</f>
        <v>0</v>
      </c>
      <c r="X96" s="12"/>
      <c r="Y96" s="12"/>
      <c r="Z96" s="12"/>
      <c r="AA96" s="12" t="str">
        <f>IFERROR(VLOOKUP($A96,'H57 TR100 M'!$AI$2:$AO$182,7,0),"")</f>
        <v/>
      </c>
      <c r="AB96" s="12"/>
      <c r="AC96" s="12"/>
      <c r="AD96" s="12"/>
      <c r="AE96" s="12" t="str">
        <f>IFERROR(VLOOKUP($A96,'Orientakcja M'!$M$3:$S$59,7,0),"")</f>
        <v/>
      </c>
      <c r="AF96" s="12"/>
      <c r="AG96" s="12" t="str">
        <f>IFERROR(VLOOKUP($A96,'Grassor222 M'!$BJ$6:$BP$7,7,0),"")</f>
        <v/>
      </c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23">
        <f>MIN(COUNT(F96:U96)+MIN(COUNT(X96:AU96)/2,2),6)</f>
        <v>1</v>
      </c>
    </row>
    <row r="97" spans="1:48">
      <c r="A97">
        <v>80</v>
      </c>
      <c r="B97" s="19" t="str">
        <f>VLOOKUP($A97,id!$C:$H,6,0)</f>
        <v>Kuprian Szymon</v>
      </c>
      <c r="C97" s="19">
        <f>VLOOKUP($A97,id!$C:$H,4,0)</f>
        <v>0</v>
      </c>
      <c r="D97" s="2">
        <f>IF(E96=E97,D96,ROW(B95))</f>
        <v>95</v>
      </c>
      <c r="E97" s="11">
        <f>LARGE(F97:W97,1)+LARGE(F97:W97,2)+IFERROR(LARGE(F97:W97,3),0)+IFERROR(LARGE(F97:W97,4),0)+IFERROR(LARGE(F97:W97,5),0)+IFERROR(LARGE(F97:W97,6),0)</f>
        <v>87.813200197071467</v>
      </c>
      <c r="F97" s="12" t="str">
        <f>IFERROR(VLOOKUP($A97,'Liszkor M'!$L$1:$R$39,7,0),"")</f>
        <v/>
      </c>
      <c r="G97" s="12" t="str">
        <f>IFERROR(VLOOKUP($A97,'H57 TR200 M'!$AT$2:$AZ$104,7,0),"")</f>
        <v/>
      </c>
      <c r="H97" s="12" t="str">
        <f>IFERROR(VLOOKUP($A97,'Pazur M'!$N$1:$T$47,7,0),"")</f>
        <v/>
      </c>
      <c r="I97" s="12" t="str">
        <f>IFERROR(VLOOKUP($A97,'Liczyrzepa wiosna 200 M'!$M$1:$S$29,7,0),"")</f>
        <v/>
      </c>
      <c r="J97" s="12" t="str">
        <f>IFERROR(VLOOKUP($A97,'XVI RzK M'!$K$3:$Q$23,7,0),"")</f>
        <v/>
      </c>
      <c r="K97" s="12" t="str">
        <f>IFERROR(VLOOKUP($A97,'Dymno M'!$U$2:$AA$21,7,0),"")</f>
        <v/>
      </c>
      <c r="L97" s="12">
        <f>IFERROR(VLOOKUP($A97,'Tropy M'!$R$3:$X$65,7,0),"")</f>
        <v>67.980785158191154</v>
      </c>
      <c r="M97" s="12" t="str">
        <f>IFERROR(VLOOKUP($A97,'Grassor444 M'!$DE$6:$DK$36,7,0),"")</f>
        <v/>
      </c>
      <c r="N97" s="12" t="str">
        <f>IFERROR(VLOOKUP($A97,'BO M'!$Q$2:$W$71,7,0),"")</f>
        <v/>
      </c>
      <c r="O97" s="12" t="str">
        <f>IFERROR(VLOOKUP($A97,'Dukty M'!$T$1:$Z$33,7,0),"")</f>
        <v/>
      </c>
      <c r="P97" s="12"/>
      <c r="Q97" s="12"/>
      <c r="R97" s="12"/>
      <c r="S97" s="12"/>
      <c r="T97" s="12"/>
      <c r="U97" s="12"/>
      <c r="V97" s="10">
        <f>IFERROR(LARGE(X97:AU97,1),0)+IFERROR(LARGE(X97:AU97,2),0)</f>
        <v>19.832415038880317</v>
      </c>
      <c r="W97" s="10">
        <f>IFERROR(LARGE(X97:AU97,3),0)+IFERROR(LARGE(X97:AU97,4),0)</f>
        <v>0</v>
      </c>
      <c r="X97" s="12"/>
      <c r="Y97" s="12">
        <f>IFERROR(VLOOKUP($A97,'XV Szago M'!$BM$4:$BS$73,7,0),"")</f>
        <v>19.832415038880317</v>
      </c>
      <c r="Z97" s="12" t="str">
        <f>IFERROR(VLOOKUP($A97,'Wiosenne 360 M'!$J$2:$P$15,7,0),"")</f>
        <v/>
      </c>
      <c r="AA97" s="12" t="str">
        <f>IFERROR(VLOOKUP($A97,'H57 TR100 M'!$AI$2:$AO$182,7,0),"")</f>
        <v/>
      </c>
      <c r="AB97" s="12" t="str">
        <f>IFERROR(VLOOKUP($A97,'RW TR200 M'!$K$2:$Q$6,7,0),"")</f>
        <v/>
      </c>
      <c r="AC97" s="12" t="str">
        <f>IFERROR(VLOOKUP($A97,'Hawran M'!$AT$2:$AZ$35,7,0),"")</f>
        <v/>
      </c>
      <c r="AD97" s="12" t="str">
        <f>IFERROR(VLOOKUP($A97,'Liczyrzepa wiosna 100 M'!$Q$2:$W$16,7,0),"")</f>
        <v/>
      </c>
      <c r="AE97" s="12" t="str">
        <f>IFERROR(VLOOKUP($A97,'Orientakcja M'!$M$3:$S$59,7,0),"")</f>
        <v/>
      </c>
      <c r="AF97" s="12" t="str">
        <f>IFERROR(VLOOKUP($A97,'13 M'!$J$6:$P$10,7,0),"")</f>
        <v/>
      </c>
      <c r="AG97" s="12" t="str">
        <f>IFERROR(VLOOKUP($A97,'Grassor222 M'!$BJ$6:$BP$7,7,0),"")</f>
        <v/>
      </c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23">
        <f>MIN(COUNT(F97:U97)+MIN(COUNT(X97:AU97)/2,2),6)</f>
        <v>1.5</v>
      </c>
    </row>
    <row r="98" spans="1:48">
      <c r="A98">
        <v>81</v>
      </c>
      <c r="B98" s="19" t="str">
        <f>VLOOKUP($A98,id!$C:$H,6,0)</f>
        <v>Mechliński Mateusz</v>
      </c>
      <c r="C98" s="19">
        <f>VLOOKUP($A98,id!$C:$H,4,0)</f>
        <v>0</v>
      </c>
      <c r="D98" s="2">
        <f>IF(E97=E98,D97,ROW(B96))</f>
        <v>95</v>
      </c>
      <c r="E98" s="11">
        <f>LARGE(F98:W98,1)+LARGE(F98:W98,2)+IFERROR(LARGE(F98:W98,3),0)+IFERROR(LARGE(F98:W98,4),0)+IFERROR(LARGE(F98:W98,5),0)+IFERROR(LARGE(F98:W98,6),0)</f>
        <v>87.813200197071467</v>
      </c>
      <c r="F98" s="12" t="str">
        <f>IFERROR(VLOOKUP($A98,'Liszkor M'!$L$1:$R$39,7,0),"")</f>
        <v/>
      </c>
      <c r="G98" s="12" t="str">
        <f>IFERROR(VLOOKUP($A98,'H57 TR200 M'!$AT$2:$AZ$104,7,0),"")</f>
        <v/>
      </c>
      <c r="H98" s="12" t="str">
        <f>IFERROR(VLOOKUP($A98,'Pazur M'!$N$1:$T$47,7,0),"")</f>
        <v/>
      </c>
      <c r="I98" s="12" t="str">
        <f>IFERROR(VLOOKUP($A98,'Liczyrzepa wiosna 200 M'!$M$1:$S$29,7,0),"")</f>
        <v/>
      </c>
      <c r="J98" s="12" t="str">
        <f>IFERROR(VLOOKUP($A98,'XVI RzK M'!$K$3:$Q$23,7,0),"")</f>
        <v/>
      </c>
      <c r="K98" s="12" t="str">
        <f>IFERROR(VLOOKUP($A98,'Dymno M'!$U$2:$AA$21,7,0),"")</f>
        <v/>
      </c>
      <c r="L98" s="12">
        <f>IFERROR(VLOOKUP($A98,'Tropy M'!$R$3:$X$65,7,0),"")</f>
        <v>67.980785158191154</v>
      </c>
      <c r="M98" s="12" t="str">
        <f>IFERROR(VLOOKUP($A98,'Grassor444 M'!$DE$6:$DK$36,7,0),"")</f>
        <v/>
      </c>
      <c r="N98" s="12" t="str">
        <f>IFERROR(VLOOKUP($A98,'BO M'!$Q$2:$W$71,7,0),"")</f>
        <v/>
      </c>
      <c r="O98" s="12" t="str">
        <f>IFERROR(VLOOKUP($A98,'Dukty M'!$T$1:$Z$33,7,0),"")</f>
        <v/>
      </c>
      <c r="P98" s="12"/>
      <c r="Q98" s="12"/>
      <c r="R98" s="12"/>
      <c r="S98" s="12"/>
      <c r="T98" s="12"/>
      <c r="U98" s="12"/>
      <c r="V98" s="10">
        <f>IFERROR(LARGE(X98:AU98,1),0)+IFERROR(LARGE(X98:AU98,2),0)</f>
        <v>19.832415038880317</v>
      </c>
      <c r="W98" s="10">
        <f>IFERROR(LARGE(X98:AU98,3),0)+IFERROR(LARGE(X98:AU98,4),0)</f>
        <v>0</v>
      </c>
      <c r="X98" s="12"/>
      <c r="Y98" s="12">
        <f>IFERROR(VLOOKUP($A98,'XV Szago M'!$BM$4:$BS$73,7,0),"")</f>
        <v>19.832415038880317</v>
      </c>
      <c r="Z98" s="12" t="str">
        <f>IFERROR(VLOOKUP($A98,'Wiosenne 360 M'!$J$2:$P$15,7,0),"")</f>
        <v/>
      </c>
      <c r="AA98" s="12" t="str">
        <f>IFERROR(VLOOKUP($A98,'H57 TR100 M'!$AI$2:$AO$182,7,0),"")</f>
        <v/>
      </c>
      <c r="AB98" s="12" t="str">
        <f>IFERROR(VLOOKUP($A98,'RW TR200 M'!$K$2:$Q$6,7,0),"")</f>
        <v/>
      </c>
      <c r="AC98" s="12" t="str">
        <f>IFERROR(VLOOKUP($A98,'Hawran M'!$AT$2:$AZ$35,7,0),"")</f>
        <v/>
      </c>
      <c r="AD98" s="12" t="str">
        <f>IFERROR(VLOOKUP($A98,'Liczyrzepa wiosna 100 M'!$Q$2:$W$16,7,0),"")</f>
        <v/>
      </c>
      <c r="AE98" s="12" t="str">
        <f>IFERROR(VLOOKUP($A98,'Orientakcja M'!$M$3:$S$59,7,0),"")</f>
        <v/>
      </c>
      <c r="AF98" s="12" t="str">
        <f>IFERROR(VLOOKUP($A98,'13 M'!$J$6:$P$10,7,0),"")</f>
        <v/>
      </c>
      <c r="AG98" s="12" t="str">
        <f>IFERROR(VLOOKUP($A98,'Grassor222 M'!$BJ$6:$BP$7,7,0),"")</f>
        <v/>
      </c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23">
        <f>MIN(COUNT(F98:U98)+MIN(COUNT(X98:AU98)/2,2),6)</f>
        <v>1.5</v>
      </c>
    </row>
    <row r="99" spans="1:48">
      <c r="A99" s="13">
        <v>513</v>
      </c>
      <c r="B99" s="19" t="str">
        <f>VLOOKUP($A99,id!$C:$H,6,0)</f>
        <v>Krasuski Marcin</v>
      </c>
      <c r="C99" s="19" t="str">
        <f>VLOOKUP($A99,id!$C:$H,4,0)</f>
        <v>OK!Sport</v>
      </c>
      <c r="D99" s="2">
        <f>IF(E98=E99,D98,ROW(B97))</f>
        <v>97</v>
      </c>
      <c r="E99" s="11">
        <f>LARGE(F99:W99,1)+LARGE(F99:W99,2)+IFERROR(LARGE(F99:W99,3),0)+IFERROR(LARGE(F99:W99,4),0)+IFERROR(LARGE(F99:W99,5),0)+IFERROR(LARGE(F99:W99,6),0)</f>
        <v>85.952787002962054</v>
      </c>
      <c r="F99" s="12"/>
      <c r="G99" s="12"/>
      <c r="H99" s="12"/>
      <c r="I99" s="12"/>
      <c r="J99" s="12"/>
      <c r="K99" s="12"/>
      <c r="L99" s="12">
        <f>IFERROR(VLOOKUP($A99,'Tropy M'!$R$3:$X$65,7,0),"")</f>
        <v>85.952787002962054</v>
      </c>
      <c r="M99" s="12" t="str">
        <f>IFERROR(VLOOKUP($A99,'Grassor444 M'!$DE$6:$DK$36,7,0),"")</f>
        <v/>
      </c>
      <c r="N99" s="12" t="str">
        <f>IFERROR(VLOOKUP($A99,'BO M'!$Q$2:$W$71,7,0),"")</f>
        <v/>
      </c>
      <c r="O99" s="12" t="str">
        <f>IFERROR(VLOOKUP($A99,'Dukty M'!$T$1:$Z$33,7,0),"")</f>
        <v/>
      </c>
      <c r="P99" s="12"/>
      <c r="Q99" s="12"/>
      <c r="R99" s="12"/>
      <c r="S99" s="12"/>
      <c r="T99" s="12"/>
      <c r="U99" s="12"/>
      <c r="V99" s="10">
        <f>IFERROR(LARGE(X99:AU99,1),0)+IFERROR(LARGE(X99:AU99,2),0)</f>
        <v>0</v>
      </c>
      <c r="W99" s="10">
        <f>IFERROR(LARGE(X99:AU99,3),0)+IFERROR(LARGE(X99:AU99,4),0)</f>
        <v>0</v>
      </c>
      <c r="X99" s="12"/>
      <c r="Y99" s="12"/>
      <c r="Z99" s="12"/>
      <c r="AA99" s="12"/>
      <c r="AB99" s="12"/>
      <c r="AC99" s="12"/>
      <c r="AD99" s="12"/>
      <c r="AE99" s="12" t="str">
        <f>IFERROR(VLOOKUP($A99,'Orientakcja M'!$M$3:$S$59,7,0),"")</f>
        <v/>
      </c>
      <c r="AF99" s="12"/>
      <c r="AG99" s="12" t="str">
        <f>IFERROR(VLOOKUP($A99,'Grassor222 M'!$BJ$6:$BP$7,7,0),"")</f>
        <v/>
      </c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23">
        <f>MIN(COUNT(F99:U99)+MIN(COUNT(X99:AU99)/2,2),6)</f>
        <v>1</v>
      </c>
    </row>
    <row r="100" spans="1:48">
      <c r="A100" s="13">
        <v>550</v>
      </c>
      <c r="B100" s="19" t="str">
        <f>VLOOKUP($A100,id!$C:$H,6,0)</f>
        <v>Warmuz Łukasz</v>
      </c>
      <c r="C100" s="19" t="str">
        <f>VLOOKUP($A100,id!$C:$H,4,0)</f>
        <v>3 razy 1404</v>
      </c>
      <c r="D100" s="2">
        <f>IF(E99=E100,D99,ROW(B98))</f>
        <v>98</v>
      </c>
      <c r="E100" s="11">
        <f>LARGE(F100:W100,1)+LARGE(F100:W100,2)+IFERROR(LARGE(F100:W100,3),0)+IFERROR(LARGE(F100:W100,4),0)+IFERROR(LARGE(F100:W100,5),0)+IFERROR(LARGE(F100:W100,6),0)</f>
        <v>83.974358974358964</v>
      </c>
      <c r="F100" s="12"/>
      <c r="G100" s="12"/>
      <c r="H100" s="12"/>
      <c r="I100" s="12"/>
      <c r="J100" s="12"/>
      <c r="K100" s="12"/>
      <c r="L100" s="12"/>
      <c r="M100" s="12" t="str">
        <f>IFERROR(VLOOKUP($A100,'Grassor444 M'!$DE$6:$DK$36,7,0),"")</f>
        <v/>
      </c>
      <c r="N100" s="12">
        <f>IFERROR(VLOOKUP($A100,'BO M'!$Q$2:$W$71,7,0),"")</f>
        <v>83.974358974358964</v>
      </c>
      <c r="O100" s="12" t="str">
        <f>IFERROR(VLOOKUP($A100,'Dukty M'!$T$1:$Z$33,7,0),"")</f>
        <v/>
      </c>
      <c r="P100" s="12"/>
      <c r="Q100" s="12"/>
      <c r="R100" s="12"/>
      <c r="S100" s="12"/>
      <c r="T100" s="12"/>
      <c r="U100" s="12"/>
      <c r="V100" s="10">
        <f>IFERROR(LARGE(X100:AU100,1),0)+IFERROR(LARGE(X100:AU100,2),0)</f>
        <v>0</v>
      </c>
      <c r="W100" s="10">
        <f>IFERROR(LARGE(X100:AU100,3),0)+IFERROR(LARGE(X100:AU100,4),0)</f>
        <v>0</v>
      </c>
      <c r="X100" s="12"/>
      <c r="Y100" s="12"/>
      <c r="Z100" s="12"/>
      <c r="AA100" s="12"/>
      <c r="AB100" s="12"/>
      <c r="AC100" s="12"/>
      <c r="AD100" s="12"/>
      <c r="AE100" s="12" t="str">
        <f>IFERROR(VLOOKUP($A100,'Orientakcja M'!$M$3:$S$59,7,0),"")</f>
        <v/>
      </c>
      <c r="AF100" s="12"/>
      <c r="AG100" s="12" t="str">
        <f>IFERROR(VLOOKUP($A100,'Grassor222 M'!$BJ$6:$BP$7,7,0),"")</f>
        <v/>
      </c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23">
        <f>MIN(COUNT(F100:U100)+MIN(COUNT(X100:AU100)/2,2),6)</f>
        <v>1</v>
      </c>
    </row>
    <row r="101" spans="1:48">
      <c r="A101">
        <v>551</v>
      </c>
      <c r="B101" s="19" t="str">
        <f>VLOOKUP($A101,id!$C:$H,6,0)</f>
        <v>Gajkowski Bartek</v>
      </c>
      <c r="C101" s="19" t="str">
        <f>VLOOKUP($A101,id!$C:$H,4,0)</f>
        <v>WKS Wawel Kraków</v>
      </c>
      <c r="D101" s="2">
        <f>IF(E100=E101,D100,ROW(B99))</f>
        <v>98</v>
      </c>
      <c r="E101" s="11">
        <f>LARGE(F101:W101,1)+LARGE(F101:W101,2)+IFERROR(LARGE(F101:W101,3),0)+IFERROR(LARGE(F101:W101,4),0)+IFERROR(LARGE(F101:W101,5),0)+IFERROR(LARGE(F101:W101,6),0)</f>
        <v>83.974358974358964</v>
      </c>
      <c r="F101" s="12"/>
      <c r="G101" s="12"/>
      <c r="H101" s="12"/>
      <c r="I101" s="12"/>
      <c r="J101" s="12"/>
      <c r="K101" s="12"/>
      <c r="L101" s="12"/>
      <c r="M101" s="12" t="str">
        <f>IFERROR(VLOOKUP($A101,'Grassor444 M'!$DE$6:$DK$36,7,0),"")</f>
        <v/>
      </c>
      <c r="N101" s="12">
        <f>IFERROR(VLOOKUP($A101,'BO M'!$Q$2:$W$71,7,0),"")</f>
        <v>83.974358974358964</v>
      </c>
      <c r="O101" s="12" t="str">
        <f>IFERROR(VLOOKUP($A101,'Dukty M'!$T$1:$Z$33,7,0),"")</f>
        <v/>
      </c>
      <c r="P101" s="12"/>
      <c r="Q101" s="12"/>
      <c r="R101" s="12"/>
      <c r="S101" s="12"/>
      <c r="T101" s="12"/>
      <c r="U101" s="12"/>
      <c r="V101" s="10">
        <f>IFERROR(LARGE(X101:AU101,1),0)+IFERROR(LARGE(X101:AU101,2),0)</f>
        <v>0</v>
      </c>
      <c r="W101" s="10">
        <f>IFERROR(LARGE(X101:AU101,3),0)+IFERROR(LARGE(X101:AU101,4),0)</f>
        <v>0</v>
      </c>
      <c r="X101" s="12"/>
      <c r="Y101" s="12"/>
      <c r="Z101" s="12"/>
      <c r="AA101" s="12"/>
      <c r="AB101" s="12"/>
      <c r="AC101" s="12"/>
      <c r="AD101" s="12"/>
      <c r="AE101" s="12" t="str">
        <f>IFERROR(VLOOKUP($A101,'Orientakcja M'!$M$3:$S$59,7,0),"")</f>
        <v/>
      </c>
      <c r="AF101" s="12"/>
      <c r="AG101" s="12" t="str">
        <f>IFERROR(VLOOKUP($A101,'Grassor222 M'!$BJ$6:$BP$7,7,0),"")</f>
        <v/>
      </c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23">
        <f>MIN(COUNT(F101:U101)+MIN(COUNT(X101:AU101)/2,2),6)</f>
        <v>1</v>
      </c>
    </row>
    <row r="102" spans="1:48">
      <c r="A102" s="13">
        <v>552</v>
      </c>
      <c r="B102" s="19" t="str">
        <f>VLOOKUP($A102,id!$C:$H,6,0)</f>
        <v>Łakomiec Krzysztof</v>
      </c>
      <c r="C102" s="19" t="str">
        <f>VLOOKUP($A102,id!$C:$H,4,0)</f>
        <v>ON-SIGHT</v>
      </c>
      <c r="D102" s="2">
        <f>IF(E101=E102,D101,ROW(B100))</f>
        <v>100</v>
      </c>
      <c r="E102" s="11">
        <f>LARGE(F102:W102,1)+LARGE(F102:W102,2)+IFERROR(LARGE(F102:W102,3),0)+IFERROR(LARGE(F102:W102,4),0)+IFERROR(LARGE(F102:W102,5),0)+IFERROR(LARGE(F102:W102,6),0)</f>
        <v>83.914590747330948</v>
      </c>
      <c r="F102" s="12"/>
      <c r="G102" s="12"/>
      <c r="H102" s="12"/>
      <c r="I102" s="12"/>
      <c r="J102" s="12"/>
      <c r="K102" s="12"/>
      <c r="L102" s="12"/>
      <c r="M102" s="12" t="str">
        <f>IFERROR(VLOOKUP($A102,'Grassor444 M'!$DE$6:$DK$36,7,0),"")</f>
        <v/>
      </c>
      <c r="N102" s="12">
        <f>IFERROR(VLOOKUP($A102,'BO M'!$Q$2:$W$71,7,0),"")</f>
        <v>83.914590747330948</v>
      </c>
      <c r="O102" s="12" t="str">
        <f>IFERROR(VLOOKUP($A102,'Dukty M'!$T$1:$Z$33,7,0),"")</f>
        <v/>
      </c>
      <c r="P102" s="12"/>
      <c r="Q102" s="12"/>
      <c r="R102" s="12"/>
      <c r="S102" s="12"/>
      <c r="T102" s="12"/>
      <c r="U102" s="12"/>
      <c r="V102" s="10">
        <f>IFERROR(LARGE(X102:AU102,1),0)+IFERROR(LARGE(X102:AU102,2),0)</f>
        <v>0</v>
      </c>
      <c r="W102" s="10">
        <f>IFERROR(LARGE(X102:AU102,3),0)+IFERROR(LARGE(X102:AU102,4),0)</f>
        <v>0</v>
      </c>
      <c r="X102" s="12"/>
      <c r="Y102" s="12"/>
      <c r="Z102" s="12"/>
      <c r="AA102" s="12"/>
      <c r="AB102" s="12"/>
      <c r="AC102" s="12"/>
      <c r="AD102" s="12"/>
      <c r="AE102" s="12" t="str">
        <f>IFERROR(VLOOKUP($A102,'Orientakcja M'!$M$3:$S$59,7,0),"")</f>
        <v/>
      </c>
      <c r="AF102" s="12"/>
      <c r="AG102" s="12" t="str">
        <f>IFERROR(VLOOKUP($A102,'Grassor222 M'!$BJ$6:$BP$7,7,0),"")</f>
        <v/>
      </c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23">
        <f>MIN(COUNT(F102:U102)+MIN(COUNT(X102:AU102)/2,2),6)</f>
        <v>1</v>
      </c>
    </row>
    <row r="103" spans="1:48">
      <c r="A103">
        <v>283</v>
      </c>
      <c r="B103" s="19" t="str">
        <f>VLOOKUP($A103,id!$C:$H,6,0)</f>
        <v>Gałaguz Jacek</v>
      </c>
      <c r="C103" s="19" t="str">
        <f>VLOOKUP($A103,id!$C:$H,4,0)</f>
        <v>Maturzyści</v>
      </c>
      <c r="D103" s="2">
        <f>IF(E102=E103,D102,ROW(B101))</f>
        <v>101</v>
      </c>
      <c r="E103" s="11">
        <f>LARGE(F103:W103,1)+LARGE(F103:W103,2)+IFERROR(LARGE(F103:W103,3),0)+IFERROR(LARGE(F103:W103,4),0)+IFERROR(LARGE(F103:W103,5),0)+IFERROR(LARGE(F103:W103,6),0)</f>
        <v>82.393253702408771</v>
      </c>
      <c r="F103" s="12"/>
      <c r="G103" s="12">
        <f>IFERROR(VLOOKUP($A103,'H57 TR200 M'!$AT$2:$AZ$104,7,0),"")</f>
        <v>47.632065103678997</v>
      </c>
      <c r="H103" s="12"/>
      <c r="I103" s="12"/>
      <c r="J103" s="12" t="str">
        <f>IFERROR(VLOOKUP($A103,'XVI RzK M'!$K$3:$Q$23,7,0),"")</f>
        <v/>
      </c>
      <c r="K103" s="12" t="str">
        <f>IFERROR(VLOOKUP($A103,'Dymno M'!$U$2:$AA$21,7,0),"")</f>
        <v/>
      </c>
      <c r="L103" s="12" t="str">
        <f>IFERROR(VLOOKUP($A103,'Tropy M'!$R$3:$X$65,7,0),"")</f>
        <v/>
      </c>
      <c r="M103" s="12" t="str">
        <f>IFERROR(VLOOKUP($A103,'Grassor444 M'!$DE$6:$DK$36,7,0),"")</f>
        <v/>
      </c>
      <c r="N103" s="12" t="str">
        <f>IFERROR(VLOOKUP($A103,'BO M'!$Q$2:$W$71,7,0),"")</f>
        <v/>
      </c>
      <c r="O103" s="12">
        <f>IFERROR(VLOOKUP($A103,'Dukty M'!$T$1:$Z$33,7,0),"")</f>
        <v>34.761188598729774</v>
      </c>
      <c r="P103" s="12"/>
      <c r="Q103" s="12"/>
      <c r="R103" s="12"/>
      <c r="S103" s="12"/>
      <c r="T103" s="12"/>
      <c r="U103" s="12"/>
      <c r="V103" s="10">
        <f>IFERROR(LARGE(X103:AU103,1),0)+IFERROR(LARGE(X103:AU103,2),0)</f>
        <v>0</v>
      </c>
      <c r="W103" s="10">
        <f>IFERROR(LARGE(X103:AU103,3),0)+IFERROR(LARGE(X103:AU103,4),0)</f>
        <v>0</v>
      </c>
      <c r="X103" s="12"/>
      <c r="Y103" s="12"/>
      <c r="Z103" s="12"/>
      <c r="AA103" s="12" t="str">
        <f>IFERROR(VLOOKUP($A103,'H57 TR100 M'!$AI$2:$AO$182,7,0),"")</f>
        <v/>
      </c>
      <c r="AB103" s="12"/>
      <c r="AC103" s="12"/>
      <c r="AD103" s="12"/>
      <c r="AE103" s="12" t="str">
        <f>IFERROR(VLOOKUP($A103,'Orientakcja M'!$M$3:$S$59,7,0),"")</f>
        <v/>
      </c>
      <c r="AF103" s="12"/>
      <c r="AG103" s="12" t="str">
        <f>IFERROR(VLOOKUP($A103,'Grassor222 M'!$BJ$6:$BP$7,7,0),"")</f>
        <v/>
      </c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23">
        <f>MIN(COUNT(F103:U103)+MIN(COUNT(X103:AU103)/2,2),6)</f>
        <v>2</v>
      </c>
    </row>
    <row r="104" spans="1:48">
      <c r="A104">
        <v>467</v>
      </c>
      <c r="B104" s="19" t="str">
        <f>VLOOKUP($A104,id!$C:$H,6,0)</f>
        <v>Lulek Zenon</v>
      </c>
      <c r="C104" s="19" t="str">
        <f>VLOOKUP($A104,id!$C:$H,4,0)</f>
        <v>Motyla Noga</v>
      </c>
      <c r="D104" s="2">
        <f>IF(E103=E104,D103,ROW(B102))</f>
        <v>102</v>
      </c>
      <c r="E104" s="11">
        <f>LARGE(F104:W104,1)+LARGE(F104:W104,2)+IFERROR(LARGE(F104:W104,3),0)+IFERROR(LARGE(F104:W104,4),0)+IFERROR(LARGE(F104:W104,5),0)+IFERROR(LARGE(F104:W104,6),0)</f>
        <v>81.198347107438025</v>
      </c>
      <c r="F104" s="12"/>
      <c r="G104" s="12"/>
      <c r="H104" s="12"/>
      <c r="I104" s="12"/>
      <c r="J104" s="12" t="str">
        <f>IFERROR(VLOOKUP($A104,'XVI RzK M'!$K$3:$Q$23,7,0),"")</f>
        <v/>
      </c>
      <c r="K104" s="12" t="str">
        <f>IFERROR(VLOOKUP($A104,'Dymno M'!$U$2:$AA$21,7,0),"")</f>
        <v/>
      </c>
      <c r="L104" s="12" t="str">
        <f>IFERROR(VLOOKUP($A104,'Tropy M'!$R$3:$X$65,7,0),"")</f>
        <v/>
      </c>
      <c r="M104" s="12" t="str">
        <f>IFERROR(VLOOKUP($A104,'Grassor444 M'!$DE$6:$DK$36,7,0),"")</f>
        <v/>
      </c>
      <c r="N104" s="12">
        <f>IFERROR(VLOOKUP($A104,'BO M'!$Q$2:$W$71,7,0),"")</f>
        <v>81.198347107438025</v>
      </c>
      <c r="O104" s="12" t="str">
        <f>IFERROR(VLOOKUP($A104,'Dukty M'!$T$1:$Z$33,7,0),"")</f>
        <v/>
      </c>
      <c r="P104" s="12"/>
      <c r="Q104" s="12"/>
      <c r="R104" s="12"/>
      <c r="S104" s="12"/>
      <c r="T104" s="12"/>
      <c r="U104" s="12"/>
      <c r="V104" s="10">
        <f>IFERROR(LARGE(X104:AU104,1),0)+IFERROR(LARGE(X104:AU104,2),0)</f>
        <v>0</v>
      </c>
      <c r="W104" s="10">
        <f>IFERROR(LARGE(X104:AU104,3),0)+IFERROR(LARGE(X104:AU104,4),0)</f>
        <v>0</v>
      </c>
      <c r="X104" s="12"/>
      <c r="Y104" s="12"/>
      <c r="Z104" s="12"/>
      <c r="AA104" s="12" t="str">
        <f>IFERROR(VLOOKUP($A104,'H57 TR100 M'!$AI$2:$AO$182,7,0),"")</f>
        <v/>
      </c>
      <c r="AB104" s="12"/>
      <c r="AC104" s="12"/>
      <c r="AD104" s="12"/>
      <c r="AE104" s="12" t="str">
        <f>IFERROR(VLOOKUP($A104,'Orientakcja M'!$M$3:$S$59,7,0),"")</f>
        <v/>
      </c>
      <c r="AF104" s="12"/>
      <c r="AG104" s="12" t="str">
        <f>IFERROR(VLOOKUP($A104,'Grassor222 M'!$BJ$6:$BP$7,7,0),"")</f>
        <v/>
      </c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23">
        <f>MIN(COUNT(F104:U104)+MIN(COUNT(X104:AU104)/2,2),6)</f>
        <v>1</v>
      </c>
    </row>
    <row r="105" spans="1:48">
      <c r="A105">
        <v>55</v>
      </c>
      <c r="B105" s="19" t="str">
        <f>VLOOKUP($A105,id!$C:$H,6,0)</f>
        <v>Block Daniel</v>
      </c>
      <c r="C105" s="19">
        <f>VLOOKUP($A105,id!$C:$H,4,0)</f>
        <v>0</v>
      </c>
      <c r="D105" s="2">
        <f>IF(E104=E105,D104,ROW(B103))</f>
        <v>103</v>
      </c>
      <c r="E105" s="11">
        <f>LARGE(F105:W105,1)+LARGE(F105:W105,2)+IFERROR(LARGE(F105:W105,3),0)+IFERROR(LARGE(F105:W105,4),0)+IFERROR(LARGE(F105:W105,5),0)+IFERROR(LARGE(F105:W105,6),0)</f>
        <v>79.79584513716712</v>
      </c>
      <c r="F105" s="12" t="str">
        <f>IFERROR(VLOOKUP($A105,'Liszkor M'!$L$1:$R$39,7,0),"")</f>
        <v/>
      </c>
      <c r="G105" s="12" t="str">
        <f>IFERROR(VLOOKUP($A105,'H57 TR200 M'!$AT$2:$AZ$104,7,0),"")</f>
        <v/>
      </c>
      <c r="H105" s="12" t="str">
        <f>IFERROR(VLOOKUP($A105,'Pazur M'!$N$1:$T$47,7,0),"")</f>
        <v/>
      </c>
      <c r="I105" s="12" t="str">
        <f>IFERROR(VLOOKUP($A105,'Liczyrzepa wiosna 200 M'!$M$1:$S$29,7,0),"")</f>
        <v/>
      </c>
      <c r="J105" s="12" t="str">
        <f>IFERROR(VLOOKUP($A105,'XVI RzK M'!$K$3:$Q$23,7,0),"")</f>
        <v/>
      </c>
      <c r="K105" s="12" t="str">
        <f>IFERROR(VLOOKUP($A105,'Dymno M'!$U$2:$AA$21,7,0),"")</f>
        <v/>
      </c>
      <c r="L105" s="12" t="str">
        <f>IFERROR(VLOOKUP($A105,'Tropy M'!$R$3:$X$65,7,0),"")</f>
        <v/>
      </c>
      <c r="M105" s="12" t="str">
        <f>IFERROR(VLOOKUP($A105,'Grassor444 M'!$DE$6:$DK$36,7,0),"")</f>
        <v/>
      </c>
      <c r="N105" s="12" t="str">
        <f>IFERROR(VLOOKUP($A105,'BO M'!$Q$2:$W$71,7,0),"")</f>
        <v/>
      </c>
      <c r="O105" s="12" t="str">
        <f>IFERROR(VLOOKUP($A105,'Dukty M'!$T$1:$Z$33,7,0),"")</f>
        <v/>
      </c>
      <c r="P105" s="12"/>
      <c r="Q105" s="12"/>
      <c r="R105" s="12"/>
      <c r="S105" s="12"/>
      <c r="T105" s="12"/>
      <c r="U105" s="12"/>
      <c r="V105" s="10">
        <f>IFERROR(LARGE(X105:AU105,1),0)+IFERROR(LARGE(X105:AU105,2),0)</f>
        <v>79.79584513716712</v>
      </c>
      <c r="W105" s="10">
        <f>IFERROR(LARGE(X105:AU105,3),0)+IFERROR(LARGE(X105:AU105,4),0)</f>
        <v>0</v>
      </c>
      <c r="X105" s="12"/>
      <c r="Y105" s="12">
        <f>IFERROR(VLOOKUP($A105,'XV Szago M'!$BM$4:$BS$73,7,0),"")</f>
        <v>36.863868535534834</v>
      </c>
      <c r="Z105" s="12" t="str">
        <f>IFERROR(VLOOKUP($A105,'Wiosenne 360 M'!$J$2:$P$15,7,0),"")</f>
        <v/>
      </c>
      <c r="AA105" s="12">
        <f>IFERROR(VLOOKUP($A105,'H57 TR100 M'!$AI$2:$AO$182,7,0),"")</f>
        <v>42.931976601632286</v>
      </c>
      <c r="AB105" s="12" t="str">
        <f>IFERROR(VLOOKUP($A105,'RW TR200 M'!$K$2:$Q$6,7,0),"")</f>
        <v/>
      </c>
      <c r="AC105" s="12" t="str">
        <f>IFERROR(VLOOKUP($A105,'Hawran M'!$AT$2:$AZ$35,7,0),"")</f>
        <v/>
      </c>
      <c r="AD105" s="12" t="str">
        <f>IFERROR(VLOOKUP($A105,'Liczyrzepa wiosna 100 M'!$Q$2:$W$16,7,0),"")</f>
        <v/>
      </c>
      <c r="AE105" s="12" t="str">
        <f>IFERROR(VLOOKUP($A105,'Orientakcja M'!$M$3:$S$59,7,0),"")</f>
        <v/>
      </c>
      <c r="AF105" s="12" t="str">
        <f>IFERROR(VLOOKUP($A105,'13 M'!$J$6:$P$10,7,0),"")</f>
        <v/>
      </c>
      <c r="AG105" s="12" t="str">
        <f>IFERROR(VLOOKUP($A105,'Grassor222 M'!$BJ$6:$BP$7,7,0),"")</f>
        <v/>
      </c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23">
        <f>MIN(COUNT(F105:U105)+MIN(COUNT(X105:AU105)/2,2),6)</f>
        <v>1</v>
      </c>
    </row>
    <row r="106" spans="1:48">
      <c r="A106">
        <v>31</v>
      </c>
      <c r="B106" s="19" t="str">
        <f>VLOOKUP($A106,id!$C:$H,6,0)</f>
        <v>Ciosek Krzysztof</v>
      </c>
      <c r="C106" s="19">
        <f>VLOOKUP($A106,id!$C:$H,4,0)</f>
        <v>0</v>
      </c>
      <c r="D106" s="2">
        <f>IF(E105=E106,D105,ROW(B104))</f>
        <v>104</v>
      </c>
      <c r="E106" s="11">
        <f>LARGE(F106:W106,1)+LARGE(F106:W106,2)+IFERROR(LARGE(F106:W106,3),0)+IFERROR(LARGE(F106:W106,4),0)+IFERROR(LARGE(F106:W106,5),0)+IFERROR(LARGE(F106:W106,6),0)</f>
        <v>78.046407918793108</v>
      </c>
      <c r="F106" s="12" t="str">
        <f>IFERROR(VLOOKUP($A106,'Liszkor M'!$L$1:$R$39,7,0),"")</f>
        <v/>
      </c>
      <c r="G106" s="12" t="str">
        <f>IFERROR(VLOOKUP($A106,'H57 TR200 M'!$AT$2:$AZ$104,7,0),"")</f>
        <v/>
      </c>
      <c r="H106" s="12" t="str">
        <f>IFERROR(VLOOKUP($A106,'Pazur M'!$N$1:$T$47,7,0),"")</f>
        <v/>
      </c>
      <c r="I106" s="12" t="str">
        <f>IFERROR(VLOOKUP($A106,'Liczyrzepa wiosna 200 M'!$M$1:$S$29,7,0),"")</f>
        <v/>
      </c>
      <c r="J106" s="12" t="str">
        <f>IFERROR(VLOOKUP($A106,'XVI RzK M'!$K$3:$Q$23,7,0),"")</f>
        <v/>
      </c>
      <c r="K106" s="12" t="str">
        <f>IFERROR(VLOOKUP($A106,'Dymno M'!$U$2:$AA$21,7,0),"")</f>
        <v/>
      </c>
      <c r="L106" s="12" t="str">
        <f>IFERROR(VLOOKUP($A106,'Tropy M'!$R$3:$X$65,7,0),"")</f>
        <v/>
      </c>
      <c r="M106" s="12" t="str">
        <f>IFERROR(VLOOKUP($A106,'Grassor444 M'!$DE$6:$DK$36,7,0),"")</f>
        <v/>
      </c>
      <c r="N106" s="12">
        <f>IFERROR(VLOOKUP($A106,'BO M'!$Q$2:$W$71,7,0),"")</f>
        <v>52.71601144302219</v>
      </c>
      <c r="O106" s="12" t="str">
        <f>IFERROR(VLOOKUP($A106,'Dukty M'!$T$1:$Z$33,7,0),"")</f>
        <v/>
      </c>
      <c r="P106" s="12"/>
      <c r="Q106" s="12"/>
      <c r="R106" s="12"/>
      <c r="S106" s="12"/>
      <c r="T106" s="12"/>
      <c r="U106" s="12"/>
      <c r="V106" s="10">
        <f>IFERROR(LARGE(X106:AU106,1),0)+IFERROR(LARGE(X106:AU106,2),0)</f>
        <v>25.330396475770915</v>
      </c>
      <c r="W106" s="10">
        <f>IFERROR(LARGE(X106:AU106,3),0)+IFERROR(LARGE(X106:AU106,4),0)</f>
        <v>0</v>
      </c>
      <c r="X106" s="12">
        <f>IFERROR(VLOOKUP($A106,'Liczyrzepa - zima M'!$M$2:$S$39,7,0),"")</f>
        <v>25.330396475770915</v>
      </c>
      <c r="Y106" s="12" t="str">
        <f>IFERROR(VLOOKUP($A106,'XV Szago M'!$BM$4:$BS$73,7,0),"")</f>
        <v/>
      </c>
      <c r="Z106" s="12" t="str">
        <f>IFERROR(VLOOKUP($A106,'Wiosenne 360 M'!$J$2:$P$15,7,0),"")</f>
        <v/>
      </c>
      <c r="AA106" s="12" t="str">
        <f>IFERROR(VLOOKUP($A106,'H57 TR100 M'!$AI$2:$AO$182,7,0),"")</f>
        <v/>
      </c>
      <c r="AB106" s="12" t="str">
        <f>IFERROR(VLOOKUP($A106,'RW TR200 M'!$K$2:$Q$6,7,0),"")</f>
        <v/>
      </c>
      <c r="AC106" s="12" t="str">
        <f>IFERROR(VLOOKUP($A106,'Hawran M'!$AT$2:$AZ$35,7,0),"")</f>
        <v/>
      </c>
      <c r="AD106" s="12" t="str">
        <f>IFERROR(VLOOKUP($A106,'Liczyrzepa wiosna 100 M'!$Q$2:$W$16,7,0),"")</f>
        <v/>
      </c>
      <c r="AE106" s="12" t="str">
        <f>IFERROR(VLOOKUP($A106,'Orientakcja M'!$M$3:$S$59,7,0),"")</f>
        <v/>
      </c>
      <c r="AF106" s="12" t="str">
        <f>IFERROR(VLOOKUP($A106,'13 M'!$J$6:$P$10,7,0),"")</f>
        <v/>
      </c>
      <c r="AG106" s="12" t="str">
        <f>IFERROR(VLOOKUP($A106,'Grassor222 M'!$BJ$6:$BP$7,7,0),"")</f>
        <v/>
      </c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23">
        <f>MIN(COUNT(F106:U106)+MIN(COUNT(X106:AU106)/2,2),6)</f>
        <v>1.5</v>
      </c>
    </row>
    <row r="107" spans="1:48">
      <c r="A107">
        <v>105</v>
      </c>
      <c r="B107" s="19" t="str">
        <f>VLOOKUP($A107,id!$C:$H,6,0)</f>
        <v>Bagiński Olgierd</v>
      </c>
      <c r="C107" s="19">
        <f>VLOOKUP($A107,id!$C:$H,4,0)</f>
        <v>0</v>
      </c>
      <c r="D107" s="2">
        <f>IF(E106=E107,D106,ROW(B105))</f>
        <v>105</v>
      </c>
      <c r="E107" s="11">
        <f>LARGE(F107:W107,1)+LARGE(F107:W107,2)+IFERROR(LARGE(F107:W107,3),0)+IFERROR(LARGE(F107:W107,4),0)+IFERROR(LARGE(F107:W107,5),0)+IFERROR(LARGE(F107:W107,6),0)</f>
        <v>77.462249404597344</v>
      </c>
      <c r="F107" s="12" t="str">
        <f>IFERROR(VLOOKUP($A107,'Liszkor M'!$L$1:$R$39,7,0),"")</f>
        <v/>
      </c>
      <c r="G107" s="12">
        <f>IFERROR(VLOOKUP($A107,'H57 TR200 M'!$AT$2:$AZ$104,7,0),"")</f>
        <v>77.462249404597344</v>
      </c>
      <c r="H107" s="12" t="str">
        <f>IFERROR(VLOOKUP($A107,'Pazur M'!$N$1:$T$47,7,0),"")</f>
        <v/>
      </c>
      <c r="I107" s="12" t="str">
        <f>IFERROR(VLOOKUP($A107,'Liczyrzepa wiosna 200 M'!$M$1:$S$29,7,0),"")</f>
        <v/>
      </c>
      <c r="J107" s="12" t="str">
        <f>IFERROR(VLOOKUP($A107,'XVI RzK M'!$K$3:$Q$23,7,0),"")</f>
        <v/>
      </c>
      <c r="K107" s="12" t="str">
        <f>IFERROR(VLOOKUP($A107,'Dymno M'!$U$2:$AA$21,7,0),"")</f>
        <v/>
      </c>
      <c r="L107" s="12" t="str">
        <f>IFERROR(VLOOKUP($A107,'Tropy M'!$R$3:$X$65,7,0),"")</f>
        <v/>
      </c>
      <c r="M107" s="12" t="str">
        <f>IFERROR(VLOOKUP($A107,'Grassor444 M'!$DE$6:$DK$36,7,0),"")</f>
        <v/>
      </c>
      <c r="N107" s="12" t="str">
        <f>IFERROR(VLOOKUP($A107,'BO M'!$Q$2:$W$71,7,0),"")</f>
        <v/>
      </c>
      <c r="O107" s="12" t="str">
        <f>IFERROR(VLOOKUP($A107,'Dukty M'!$T$1:$Z$33,7,0),"")</f>
        <v/>
      </c>
      <c r="P107" s="12"/>
      <c r="Q107" s="12"/>
      <c r="R107" s="12"/>
      <c r="S107" s="12"/>
      <c r="T107" s="12"/>
      <c r="U107" s="12"/>
      <c r="V107" s="10">
        <f>IFERROR(LARGE(X107:AU107,1),0)+IFERROR(LARGE(X107:AU107,2),0)</f>
        <v>0</v>
      </c>
      <c r="W107" s="10">
        <f>IFERROR(LARGE(X107:AU107,3),0)+IFERROR(LARGE(X107:AU107,4),0)</f>
        <v>0</v>
      </c>
      <c r="X107" s="12"/>
      <c r="Y107" s="12">
        <f>IFERROR(VLOOKUP($A107,'XV Szago M'!$BM$4:$BS$73,7,0),"")</f>
        <v>0</v>
      </c>
      <c r="Z107" s="12" t="str">
        <f>IFERROR(VLOOKUP($A107,'Wiosenne 360 M'!$J$2:$P$15,7,0),"")</f>
        <v/>
      </c>
      <c r="AA107" s="12" t="str">
        <f>IFERROR(VLOOKUP($A107,'H57 TR100 M'!$AI$2:$AO$182,7,0),"")</f>
        <v/>
      </c>
      <c r="AB107" s="12" t="str">
        <f>IFERROR(VLOOKUP($A107,'RW TR200 M'!$K$2:$Q$6,7,0),"")</f>
        <v/>
      </c>
      <c r="AC107" s="12" t="str">
        <f>IFERROR(VLOOKUP($A107,'Hawran M'!$AT$2:$AZ$35,7,0),"")</f>
        <v/>
      </c>
      <c r="AD107" s="12" t="str">
        <f>IFERROR(VLOOKUP($A107,'Liczyrzepa wiosna 100 M'!$Q$2:$W$16,7,0),"")</f>
        <v/>
      </c>
      <c r="AE107" s="12" t="str">
        <f>IFERROR(VLOOKUP($A107,'Orientakcja M'!$M$3:$S$59,7,0),"")</f>
        <v/>
      </c>
      <c r="AF107" s="12" t="str">
        <f>IFERROR(VLOOKUP($A107,'13 M'!$J$6:$P$10,7,0),"")</f>
        <v/>
      </c>
      <c r="AG107" s="12" t="str">
        <f>IFERROR(VLOOKUP($A107,'Grassor222 M'!$BJ$6:$BP$7,7,0),"")</f>
        <v/>
      </c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23">
        <f>MIN(COUNT(F107:U107)+MIN(COUNT(X107:AU107)/2,2),6)</f>
        <v>1.5</v>
      </c>
    </row>
    <row r="108" spans="1:48">
      <c r="A108">
        <v>129</v>
      </c>
      <c r="B108" s="19" t="str">
        <f>VLOOKUP($A108,id!$C:$H,6,0)</f>
        <v>Baster Przemysław</v>
      </c>
      <c r="C108" s="19">
        <f>VLOOKUP($A108,id!$C:$H,4,0)</f>
        <v>0</v>
      </c>
      <c r="D108" s="2">
        <f>IF(E107=E108,D107,ROW(B106))</f>
        <v>106</v>
      </c>
      <c r="E108" s="11">
        <f>LARGE(F108:W108,1)+LARGE(F108:W108,2)+IFERROR(LARGE(F108:W108,3),0)+IFERROR(LARGE(F108:W108,4),0)+IFERROR(LARGE(F108:W108,5),0)+IFERROR(LARGE(F108:W108,6),0)</f>
        <v>76.575322111398805</v>
      </c>
      <c r="F108" s="12">
        <f>IFERROR(VLOOKUP($A108,'Liszkor M'!$L$1:$R$39,7,0),"")</f>
        <v>31.575322111398805</v>
      </c>
      <c r="G108" s="12" t="str">
        <f>IFERROR(VLOOKUP($A108,'H57 TR200 M'!$AT$2:$AZ$104,7,0),"")</f>
        <v/>
      </c>
      <c r="H108" s="12" t="str">
        <f>IFERROR(VLOOKUP($A108,'Pazur M'!$N$1:$T$47,7,0),"")</f>
        <v/>
      </c>
      <c r="I108" s="12" t="str">
        <f>IFERROR(VLOOKUP($A108,'Liczyrzepa wiosna 200 M'!$M$1:$S$29,7,0),"")</f>
        <v/>
      </c>
      <c r="J108" s="12" t="str">
        <f>IFERROR(VLOOKUP($A108,'XVI RzK M'!$K$3:$Q$23,7,0),"")</f>
        <v/>
      </c>
      <c r="K108" s="12" t="str">
        <f>IFERROR(VLOOKUP($A108,'Dymno M'!$U$2:$AA$21,7,0),"")</f>
        <v/>
      </c>
      <c r="L108" s="12" t="str">
        <f>IFERROR(VLOOKUP($A108,'Tropy M'!$R$3:$X$65,7,0),"")</f>
        <v/>
      </c>
      <c r="M108" s="12" t="str">
        <f>IFERROR(VLOOKUP($A108,'Grassor444 M'!$DE$6:$DK$36,7,0),"")</f>
        <v/>
      </c>
      <c r="N108" s="12" t="str">
        <f>IFERROR(VLOOKUP($A108,'BO M'!$Q$2:$W$71,7,0),"")</f>
        <v/>
      </c>
      <c r="O108" s="12" t="str">
        <f>IFERROR(VLOOKUP($A108,'Dukty M'!$T$1:$Z$33,7,0),"")</f>
        <v/>
      </c>
      <c r="P108" s="12"/>
      <c r="Q108" s="12"/>
      <c r="R108" s="12"/>
      <c r="S108" s="12"/>
      <c r="T108" s="12"/>
      <c r="U108" s="12"/>
      <c r="V108" s="10">
        <f>IFERROR(LARGE(X108:AU108,1),0)+IFERROR(LARGE(X108:AU108,2),0)</f>
        <v>45</v>
      </c>
      <c r="W108" s="10">
        <f>IFERROR(LARGE(X108:AU108,3),0)+IFERROR(LARGE(X108:AU108,4),0)</f>
        <v>0</v>
      </c>
      <c r="X108" s="12"/>
      <c r="Y108" s="12"/>
      <c r="Z108" s="12" t="str">
        <f>IFERROR(VLOOKUP($A108,'Wiosenne 360 M'!$J$2:$P$15,7,0),"")</f>
        <v/>
      </c>
      <c r="AA108" s="12" t="str">
        <f>IFERROR(VLOOKUP($A108,'H57 TR100 M'!$AI$2:$AO$182,7,0),"")</f>
        <v/>
      </c>
      <c r="AB108" s="12" t="str">
        <f>IFERROR(VLOOKUP($A108,'RW TR200 M'!$K$2:$Q$6,7,0),"")</f>
        <v/>
      </c>
      <c r="AC108" s="12" t="str">
        <f>IFERROR(VLOOKUP($A108,'Hawran M'!$AT$2:$AZ$35,7,0),"")</f>
        <v/>
      </c>
      <c r="AD108" s="12" t="str">
        <f>IFERROR(VLOOKUP($A108,'Liczyrzepa wiosna 100 M'!$Q$2:$W$16,7,0),"")</f>
        <v/>
      </c>
      <c r="AE108" s="12" t="str">
        <f>IFERROR(VLOOKUP($A108,'Orientakcja M'!$M$3:$S$59,7,0),"")</f>
        <v/>
      </c>
      <c r="AF108" s="12" t="str">
        <f>IFERROR(VLOOKUP($A108,'13 M'!$J$6:$P$10,7,0),"")</f>
        <v/>
      </c>
      <c r="AG108" s="12">
        <f>IFERROR(VLOOKUP($A108,'Grassor222 M'!$BJ$6:$BP$7,7,0),"")</f>
        <v>45</v>
      </c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23">
        <f>MIN(COUNT(F108:U108)+MIN(COUNT(X108:AU108)/2,2),6)</f>
        <v>1.5</v>
      </c>
    </row>
    <row r="109" spans="1:48">
      <c r="A109" s="13">
        <v>553</v>
      </c>
      <c r="B109" s="19" t="str">
        <f>VLOOKUP($A109,id!$C:$H,6,0)</f>
        <v>Pisarek Piotr</v>
      </c>
      <c r="C109" s="19">
        <f>VLOOKUP($A109,id!$C:$H,4,0)</f>
        <v>0</v>
      </c>
      <c r="D109" s="2">
        <f>IF(E108=E109,D108,ROW(B107))</f>
        <v>107</v>
      </c>
      <c r="E109" s="11">
        <f>LARGE(F109:W109,1)+LARGE(F109:W109,2)+IFERROR(LARGE(F109:W109,3),0)+IFERROR(LARGE(F109:W109,4),0)+IFERROR(LARGE(F109:W109,5),0)+IFERROR(LARGE(F109:W109,6),0)</f>
        <v>76.241593378168659</v>
      </c>
      <c r="F109" s="12"/>
      <c r="G109" s="12"/>
      <c r="H109" s="12"/>
      <c r="I109" s="12"/>
      <c r="J109" s="12"/>
      <c r="K109" s="12"/>
      <c r="L109" s="12"/>
      <c r="M109" s="12" t="str">
        <f>IFERROR(VLOOKUP($A109,'Grassor444 M'!$DE$6:$DK$36,7,0),"")</f>
        <v/>
      </c>
      <c r="N109" s="12">
        <f>IFERROR(VLOOKUP($A109,'BO M'!$Q$2:$W$71,7,0),"")</f>
        <v>76.241593378168659</v>
      </c>
      <c r="O109" s="12" t="str">
        <f>IFERROR(VLOOKUP($A109,'Dukty M'!$T$1:$Z$33,7,0),"")</f>
        <v/>
      </c>
      <c r="P109" s="12"/>
      <c r="Q109" s="12"/>
      <c r="R109" s="12"/>
      <c r="S109" s="12"/>
      <c r="T109" s="12"/>
      <c r="U109" s="12"/>
      <c r="V109" s="10">
        <f>IFERROR(LARGE(X109:AU109,1),0)+IFERROR(LARGE(X109:AU109,2),0)</f>
        <v>0</v>
      </c>
      <c r="W109" s="10">
        <f>IFERROR(LARGE(X109:AU109,3),0)+IFERROR(LARGE(X109:AU109,4),0)</f>
        <v>0</v>
      </c>
      <c r="X109" s="12"/>
      <c r="Y109" s="12"/>
      <c r="Z109" s="12"/>
      <c r="AA109" s="12"/>
      <c r="AB109" s="12"/>
      <c r="AC109" s="12"/>
      <c r="AD109" s="12"/>
      <c r="AE109" s="12" t="str">
        <f>IFERROR(VLOOKUP($A109,'Orientakcja M'!$M$3:$S$59,7,0),"")</f>
        <v/>
      </c>
      <c r="AF109" s="12"/>
      <c r="AG109" s="12" t="str">
        <f>IFERROR(VLOOKUP($A109,'Grassor222 M'!$BJ$6:$BP$7,7,0),"")</f>
        <v/>
      </c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23">
        <f>MIN(COUNT(F109:U109)+MIN(COUNT(X109:AU109)/2,2),6)</f>
        <v>1</v>
      </c>
    </row>
    <row r="110" spans="1:48">
      <c r="A110">
        <v>199</v>
      </c>
      <c r="B110" s="19" t="str">
        <f>VLOOKUP($A110,id!$C:$H,6,0)</f>
        <v>Melon-Mika Krzysztof</v>
      </c>
      <c r="C110" s="19" t="str">
        <f>VLOOKUP($A110,id!$C:$H,4,0)</f>
        <v>Los Maruderos</v>
      </c>
      <c r="D110" s="2">
        <f>IF(E109=E110,D109,ROW(B108))</f>
        <v>108</v>
      </c>
      <c r="E110" s="11">
        <f>LARGE(F110:W110,1)+LARGE(F110:W110,2)+IFERROR(LARGE(F110:W110,3),0)+IFERROR(LARGE(F110:W110,4),0)+IFERROR(LARGE(F110:W110,5),0)+IFERROR(LARGE(F110:W110,6),0)</f>
        <v>76.213871396791291</v>
      </c>
      <c r="F110" s="12"/>
      <c r="G110" s="12" t="str">
        <f>IFERROR(VLOOKUP($A110,'H57 TR200 M'!$AT$2:$AZ$104,7,0),"")</f>
        <v/>
      </c>
      <c r="H110" s="12"/>
      <c r="I110" s="12"/>
      <c r="J110" s="12" t="str">
        <f>IFERROR(VLOOKUP($A110,'XVI RzK M'!$K$3:$Q$23,7,0),"")</f>
        <v/>
      </c>
      <c r="K110" s="12" t="str">
        <f>IFERROR(VLOOKUP($A110,'Dymno M'!$U$2:$AA$21,7,0),"")</f>
        <v/>
      </c>
      <c r="L110" s="12" t="str">
        <f>IFERROR(VLOOKUP($A110,'Tropy M'!$R$3:$X$65,7,0),"")</f>
        <v/>
      </c>
      <c r="M110" s="12" t="str">
        <f>IFERROR(VLOOKUP($A110,'Grassor444 M'!$DE$6:$DK$36,7,0),"")</f>
        <v/>
      </c>
      <c r="N110" s="12" t="str">
        <f>IFERROR(VLOOKUP($A110,'BO M'!$Q$2:$W$71,7,0),"")</f>
        <v/>
      </c>
      <c r="O110" s="12">
        <f>IFERROR(VLOOKUP($A110,'Dukty M'!$T$1:$Z$33,7,0),"")</f>
        <v>37.889695572615459</v>
      </c>
      <c r="P110" s="12"/>
      <c r="Q110" s="12"/>
      <c r="R110" s="12"/>
      <c r="S110" s="12"/>
      <c r="T110" s="12"/>
      <c r="U110" s="12"/>
      <c r="V110" s="10">
        <f>IFERROR(LARGE(X110:AU110,1),0)+IFERROR(LARGE(X110:AU110,2),0)</f>
        <v>38.324175824175825</v>
      </c>
      <c r="W110" s="10">
        <f>IFERROR(LARGE(X110:AU110,3),0)+IFERROR(LARGE(X110:AU110,4),0)</f>
        <v>0</v>
      </c>
      <c r="X110" s="12"/>
      <c r="Y110" s="12"/>
      <c r="Z110" s="12"/>
      <c r="AA110" s="12" t="str">
        <f>IFERROR(VLOOKUP($A110,'H57 TR100 M'!$AI$2:$AO$182,7,0),"")</f>
        <v/>
      </c>
      <c r="AB110" s="12"/>
      <c r="AC110" s="12"/>
      <c r="AD110" s="12">
        <f>IFERROR(VLOOKUP($A110,'Liczyrzepa wiosna 100 M'!$Q$2:$W$16,7,0),"")</f>
        <v>38.324175824175825</v>
      </c>
      <c r="AE110" s="12" t="str">
        <f>IFERROR(VLOOKUP($A110,'Orientakcja M'!$M$3:$S$59,7,0),"")</f>
        <v/>
      </c>
      <c r="AF110" s="12" t="str">
        <f>IFERROR(VLOOKUP($A110,'13 M'!$J$6:$P$10,7,0),"")</f>
        <v/>
      </c>
      <c r="AG110" s="12" t="str">
        <f>IFERROR(VLOOKUP($A110,'Grassor222 M'!$BJ$6:$BP$7,7,0),"")</f>
        <v/>
      </c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23">
        <f>MIN(COUNT(F110:U110)+MIN(COUNT(X110:AU110)/2,2),6)</f>
        <v>1.5</v>
      </c>
    </row>
    <row r="111" spans="1:48">
      <c r="A111" s="13">
        <v>271</v>
      </c>
      <c r="B111" s="19" t="str">
        <f>VLOOKUP($A111,id!$C:$H,6,0)</f>
        <v>Kaiser Ernest</v>
      </c>
      <c r="C111" s="19" t="str">
        <f>VLOOKUP($A111,id!$C:$H,4,0)</f>
        <v>MTB4FUN</v>
      </c>
      <c r="D111" s="2">
        <f>IF(E110=E111,D110,ROW(B109))</f>
        <v>109</v>
      </c>
      <c r="E111" s="11">
        <f>LARGE(F111:W111,1)+LARGE(F111:W111,2)+IFERROR(LARGE(F111:W111,3),0)+IFERROR(LARGE(F111:W111,4),0)+IFERROR(LARGE(F111:W111,5),0)+IFERROR(LARGE(F111:W111,6),0)</f>
        <v>74.593277204427068</v>
      </c>
      <c r="F111" s="12"/>
      <c r="G111" s="12">
        <f>IFERROR(VLOOKUP($A111,'H57 TR200 M'!$AT$2:$AZ$104,7,0),"")</f>
        <v>74.593277204427068</v>
      </c>
      <c r="H111" s="12"/>
      <c r="I111" s="12"/>
      <c r="J111" s="12" t="str">
        <f>IFERROR(VLOOKUP($A111,'XVI RzK M'!$K$3:$Q$23,7,0),"")</f>
        <v/>
      </c>
      <c r="K111" s="12" t="str">
        <f>IFERROR(VLOOKUP($A111,'Dymno M'!$U$2:$AA$21,7,0),"")</f>
        <v/>
      </c>
      <c r="L111" s="12" t="str">
        <f>IFERROR(VLOOKUP($A111,'Tropy M'!$R$3:$X$65,7,0),"")</f>
        <v/>
      </c>
      <c r="M111" s="12" t="str">
        <f>IFERROR(VLOOKUP($A111,'Grassor444 M'!$DE$6:$DK$36,7,0),"")</f>
        <v/>
      </c>
      <c r="N111" s="12" t="str">
        <f>IFERROR(VLOOKUP($A111,'BO M'!$Q$2:$W$71,7,0),"")</f>
        <v/>
      </c>
      <c r="O111" s="12" t="str">
        <f>IFERROR(VLOOKUP($A111,'Dukty M'!$T$1:$Z$33,7,0),"")</f>
        <v/>
      </c>
      <c r="P111" s="12"/>
      <c r="Q111" s="12"/>
      <c r="R111" s="12"/>
      <c r="S111" s="12"/>
      <c r="T111" s="12"/>
      <c r="U111" s="12"/>
      <c r="V111" s="10">
        <f>IFERROR(LARGE(X111:AU111,1),0)+IFERROR(LARGE(X111:AU111,2),0)</f>
        <v>0</v>
      </c>
      <c r="W111" s="10">
        <f>IFERROR(LARGE(X111:AU111,3),0)+IFERROR(LARGE(X111:AU111,4),0)</f>
        <v>0</v>
      </c>
      <c r="X111" s="12"/>
      <c r="Y111" s="12"/>
      <c r="Z111" s="12"/>
      <c r="AA111" s="12" t="str">
        <f>IFERROR(VLOOKUP($A111,'H57 TR100 M'!$AI$2:$AO$182,7,0),"")</f>
        <v/>
      </c>
      <c r="AB111" s="12"/>
      <c r="AC111" s="12"/>
      <c r="AD111" s="12"/>
      <c r="AE111" s="12" t="str">
        <f>IFERROR(VLOOKUP($A111,'Orientakcja M'!$M$3:$S$59,7,0),"")</f>
        <v/>
      </c>
      <c r="AF111" s="12"/>
      <c r="AG111" s="12" t="str">
        <f>IFERROR(VLOOKUP($A111,'Grassor222 M'!$BJ$6:$BP$7,7,0),"")</f>
        <v/>
      </c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23">
        <f>MIN(COUNT(F111:U111)+MIN(COUNT(X111:AU111)/2,2),6)</f>
        <v>1</v>
      </c>
    </row>
    <row r="112" spans="1:48">
      <c r="A112">
        <v>272</v>
      </c>
      <c r="B112" s="19" t="str">
        <f>VLOOKUP($A112,id!$C:$H,6,0)</f>
        <v>Łukawski Tomasz</v>
      </c>
      <c r="C112" s="19" t="str">
        <f>VLOOKUP($A112,id!$C:$H,4,0)</f>
        <v>Rzeźnik</v>
      </c>
      <c r="D112" s="2">
        <f>IF(E111=E112,D111,ROW(B110))</f>
        <v>110</v>
      </c>
      <c r="E112" s="11">
        <f>LARGE(F112:W112,1)+LARGE(F112:W112,2)+IFERROR(LARGE(F112:W112,3),0)+IFERROR(LARGE(F112:W112,4),0)+IFERROR(LARGE(F112:W112,5),0)+IFERROR(LARGE(F112:W112,6),0)</f>
        <v>74.588664899063829</v>
      </c>
      <c r="F112" s="12"/>
      <c r="G112" s="12">
        <f>IFERROR(VLOOKUP($A112,'H57 TR200 M'!$AT$2:$AZ$104,7,0),"")</f>
        <v>74.588664899063829</v>
      </c>
      <c r="H112" s="12"/>
      <c r="I112" s="12"/>
      <c r="J112" s="12" t="str">
        <f>IFERROR(VLOOKUP($A112,'XVI RzK M'!$K$3:$Q$23,7,0),"")</f>
        <v/>
      </c>
      <c r="K112" s="12" t="str">
        <f>IFERROR(VLOOKUP($A112,'Dymno M'!$U$2:$AA$21,7,0),"")</f>
        <v/>
      </c>
      <c r="L112" s="12" t="str">
        <f>IFERROR(VLOOKUP($A112,'Tropy M'!$R$3:$X$65,7,0),"")</f>
        <v/>
      </c>
      <c r="M112" s="12" t="str">
        <f>IFERROR(VLOOKUP($A112,'Grassor444 M'!$DE$6:$DK$36,7,0),"")</f>
        <v/>
      </c>
      <c r="N112" s="12" t="str">
        <f>IFERROR(VLOOKUP($A112,'BO M'!$Q$2:$W$71,7,0),"")</f>
        <v/>
      </c>
      <c r="O112" s="12" t="str">
        <f>IFERROR(VLOOKUP($A112,'Dukty M'!$T$1:$Z$33,7,0),"")</f>
        <v/>
      </c>
      <c r="P112" s="12"/>
      <c r="Q112" s="12"/>
      <c r="R112" s="12"/>
      <c r="S112" s="12"/>
      <c r="T112" s="12"/>
      <c r="U112" s="12"/>
      <c r="V112" s="10">
        <f>IFERROR(LARGE(X112:AU112,1),0)+IFERROR(LARGE(X112:AU112,2),0)</f>
        <v>0</v>
      </c>
      <c r="W112" s="10">
        <f>IFERROR(LARGE(X112:AU112,3),0)+IFERROR(LARGE(X112:AU112,4),0)</f>
        <v>0</v>
      </c>
      <c r="X112" s="12"/>
      <c r="Y112" s="12"/>
      <c r="Z112" s="12"/>
      <c r="AA112" s="12" t="str">
        <f>IFERROR(VLOOKUP($A112,'H57 TR100 M'!$AI$2:$AO$182,7,0),"")</f>
        <v/>
      </c>
      <c r="AB112" s="12"/>
      <c r="AC112" s="12"/>
      <c r="AD112" s="12"/>
      <c r="AE112" s="12" t="str">
        <f>IFERROR(VLOOKUP($A112,'Orientakcja M'!$M$3:$S$59,7,0),"")</f>
        <v/>
      </c>
      <c r="AF112" s="12"/>
      <c r="AG112" s="12" t="str">
        <f>IFERROR(VLOOKUP($A112,'Grassor222 M'!$BJ$6:$BP$7,7,0),"")</f>
        <v/>
      </c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23">
        <f>MIN(COUNT(F112:U112)+MIN(COUNT(X112:AU112)/2,2),6)</f>
        <v>1</v>
      </c>
    </row>
    <row r="113" spans="1:48">
      <c r="A113" s="13">
        <v>153</v>
      </c>
      <c r="B113" s="19" t="str">
        <f>VLOOKUP($A113,id!$C:$H,6,0)</f>
        <v>Kowal Zbigniew</v>
      </c>
      <c r="C113" s="19">
        <f>VLOOKUP($A113,id!$C:$H,4,0)</f>
        <v>0</v>
      </c>
      <c r="D113" s="2">
        <f>IF(E112=E113,D112,ROW(B111))</f>
        <v>111</v>
      </c>
      <c r="E113" s="11">
        <f>LARGE(F113:W113,1)+LARGE(F113:W113,2)+IFERROR(LARGE(F113:W113,3),0)+IFERROR(LARGE(F113:W113,4),0)+IFERROR(LARGE(F113:W113,5),0)+IFERROR(LARGE(F113:W113,6),0)</f>
        <v>73.791346285724032</v>
      </c>
      <c r="F113" s="12"/>
      <c r="G113" s="12" t="str">
        <f>IFERROR(VLOOKUP($A113,'H57 TR200 M'!$AT$2:$AZ$104,7,0),"")</f>
        <v/>
      </c>
      <c r="H113" s="12">
        <f>IFERROR(VLOOKUP($A113,'Pazur M'!$N$1:$T$47,7,0),"")</f>
        <v>68.28125</v>
      </c>
      <c r="I113" s="12" t="str">
        <f>IFERROR(VLOOKUP($A113,'Liczyrzepa wiosna 200 M'!$M$1:$S$29,7,0),"")</f>
        <v/>
      </c>
      <c r="J113" s="12" t="str">
        <f>IFERROR(VLOOKUP($A113,'XVI RzK M'!$K$3:$Q$23,7,0),"")</f>
        <v/>
      </c>
      <c r="K113" s="12" t="str">
        <f>IFERROR(VLOOKUP($A113,'Dymno M'!$U$2:$AA$21,7,0),"")</f>
        <v/>
      </c>
      <c r="L113" s="12" t="str">
        <f>IFERROR(VLOOKUP($A113,'Tropy M'!$R$3:$X$65,7,0),"")</f>
        <v/>
      </c>
      <c r="M113" s="12" t="str">
        <f>IFERROR(VLOOKUP($A113,'Grassor444 M'!$DE$6:$DK$36,7,0),"")</f>
        <v/>
      </c>
      <c r="N113" s="12" t="str">
        <f>IFERROR(VLOOKUP($A113,'BO M'!$Q$2:$W$71,7,0),"")</f>
        <v/>
      </c>
      <c r="O113" s="12" t="str">
        <f>IFERROR(VLOOKUP($A113,'Dukty M'!$T$1:$Z$33,7,0),"")</f>
        <v/>
      </c>
      <c r="P113" s="12"/>
      <c r="Q113" s="12"/>
      <c r="R113" s="12"/>
      <c r="S113" s="12"/>
      <c r="T113" s="12"/>
      <c r="U113" s="12"/>
      <c r="V113" s="10">
        <f>IFERROR(LARGE(X113:AU113,1),0)+IFERROR(LARGE(X113:AU113,2),0)</f>
        <v>5.5100962857240328</v>
      </c>
      <c r="W113" s="10">
        <f>IFERROR(LARGE(X113:AU113,3),0)+IFERROR(LARGE(X113:AU113,4),0)</f>
        <v>0</v>
      </c>
      <c r="X113" s="12"/>
      <c r="Y113" s="12"/>
      <c r="Z113" s="12"/>
      <c r="AA113" s="12">
        <f>IFERROR(VLOOKUP($A113,'H57 TR100 M'!$AI$2:$AO$182,7,0),"")</f>
        <v>5.5100962857240328</v>
      </c>
      <c r="AB113" s="12"/>
      <c r="AC113" s="12" t="str">
        <f>IFERROR(VLOOKUP($A113,'Hawran M'!$AT$2:$AZ$35,7,0),"")</f>
        <v/>
      </c>
      <c r="AD113" s="12" t="str">
        <f>IFERROR(VLOOKUP($A113,'Liczyrzepa wiosna 100 M'!$Q$2:$W$16,7,0),"")</f>
        <v/>
      </c>
      <c r="AE113" s="12" t="str">
        <f>IFERROR(VLOOKUP($A113,'Orientakcja M'!$M$3:$S$59,7,0),"")</f>
        <v/>
      </c>
      <c r="AF113" s="12" t="str">
        <f>IFERROR(VLOOKUP($A113,'13 M'!$J$6:$P$10,7,0),"")</f>
        <v/>
      </c>
      <c r="AG113" s="12" t="str">
        <f>IFERROR(VLOOKUP($A113,'Grassor222 M'!$BJ$6:$BP$7,7,0),"")</f>
        <v/>
      </c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23">
        <f>MIN(COUNT(F113:U113)+MIN(COUNT(X113:AU113)/2,2),6)</f>
        <v>1.5</v>
      </c>
    </row>
    <row r="114" spans="1:48">
      <c r="A114">
        <v>237</v>
      </c>
      <c r="B114" s="19" t="str">
        <f>VLOOKUP($A114,id!$C:$H,6,0)</f>
        <v>Szczepaniak Tadeusz</v>
      </c>
      <c r="C114" s="19" t="str">
        <f>VLOOKUP($A114,id!$C:$H,4,0)</f>
        <v>VerOn Team</v>
      </c>
      <c r="D114" s="2">
        <f>IF(E113=E114,D113,ROW(B112))</f>
        <v>112</v>
      </c>
      <c r="E114" s="11">
        <f>LARGE(F114:W114,1)+LARGE(F114:W114,2)+IFERROR(LARGE(F114:W114,3),0)+IFERROR(LARGE(F114:W114,4),0)+IFERROR(LARGE(F114:W114,5),0)+IFERROR(LARGE(F114:W114,6),0)</f>
        <v>73.7428949026515</v>
      </c>
      <c r="F114" s="12"/>
      <c r="G114" s="12" t="str">
        <f>IFERROR(VLOOKUP($A114,'H57 TR200 M'!$AT$2:$AZ$104,7,0),"")</f>
        <v/>
      </c>
      <c r="H114" s="12"/>
      <c r="I114" s="12"/>
      <c r="J114" s="12" t="str">
        <f>IFERROR(VLOOKUP($A114,'XVI RzK M'!$K$3:$Q$23,7,0),"")</f>
        <v/>
      </c>
      <c r="K114" s="12" t="str">
        <f>IFERROR(VLOOKUP($A114,'Dymno M'!$U$2:$AA$21,7,0),"")</f>
        <v/>
      </c>
      <c r="L114" s="12" t="str">
        <f>IFERROR(VLOOKUP($A114,'Tropy M'!$R$3:$X$65,7,0),"")</f>
        <v/>
      </c>
      <c r="M114" s="12" t="str">
        <f>IFERROR(VLOOKUP($A114,'Grassor444 M'!$DE$6:$DK$36,7,0),"")</f>
        <v/>
      </c>
      <c r="N114" s="12">
        <f>IFERROR(VLOOKUP($A114,'BO M'!$Q$2:$W$71,7,0),"")</f>
        <v>43.302407366823545</v>
      </c>
      <c r="O114" s="12" t="str">
        <f>IFERROR(VLOOKUP($A114,'Dukty M'!$T$1:$Z$33,7,0),"")</f>
        <v/>
      </c>
      <c r="P114" s="12"/>
      <c r="Q114" s="12"/>
      <c r="R114" s="12"/>
      <c r="S114" s="12"/>
      <c r="T114" s="12"/>
      <c r="U114" s="12"/>
      <c r="V114" s="10">
        <f>IFERROR(LARGE(X114:AU114,1),0)+IFERROR(LARGE(X114:AU114,2),0)</f>
        <v>30.440487535827959</v>
      </c>
      <c r="W114" s="10">
        <f>IFERROR(LARGE(X114:AU114,3),0)+IFERROR(LARGE(X114:AU114,4),0)</f>
        <v>0</v>
      </c>
      <c r="X114" s="12"/>
      <c r="Y114" s="12"/>
      <c r="Z114" s="12"/>
      <c r="AA114" s="12" t="str">
        <f>IFERROR(VLOOKUP($A114,'H57 TR100 M'!$AI$2:$AO$182,7,0),"")</f>
        <v/>
      </c>
      <c r="AB114" s="12"/>
      <c r="AC114" s="12"/>
      <c r="AD114" s="12"/>
      <c r="AE114" s="12">
        <f>IFERROR(VLOOKUP($A114,'Orientakcja M'!$M$3:$S$59,7,0),"")</f>
        <v>30.440487535827959</v>
      </c>
      <c r="AF114" s="12"/>
      <c r="AG114" s="12" t="str">
        <f>IFERROR(VLOOKUP($A114,'Grassor222 M'!$BJ$6:$BP$7,7,0),"")</f>
        <v/>
      </c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23">
        <f>MIN(COUNT(F114:U114)+MIN(COUNT(X114:AU114)/2,2),6)</f>
        <v>1.5</v>
      </c>
    </row>
    <row r="115" spans="1:48">
      <c r="A115" s="13">
        <v>273</v>
      </c>
      <c r="B115" s="19" t="str">
        <f>VLOOKUP($A115,id!$C:$H,6,0)</f>
        <v>Nowaczyk Michał</v>
      </c>
      <c r="C115" s="19" t="str">
        <f>VLOOKUP($A115,id!$C:$H,4,0)</f>
        <v>We mgle po łydki</v>
      </c>
      <c r="D115" s="2">
        <f>IF(E114=E115,D114,ROW(B113))</f>
        <v>113</v>
      </c>
      <c r="E115" s="11">
        <f>LARGE(F115:W115,1)+LARGE(F115:W115,2)+IFERROR(LARGE(F115:W115,3),0)+IFERROR(LARGE(F115:W115,4),0)+IFERROR(LARGE(F115:W115,5),0)+IFERROR(LARGE(F115:W115,6),0)</f>
        <v>73.110490028400065</v>
      </c>
      <c r="F115" s="12"/>
      <c r="G115" s="12">
        <f>IFERROR(VLOOKUP($A115,'H57 TR200 M'!$AT$2:$AZ$104,7,0),"")</f>
        <v>73.110490028400065</v>
      </c>
      <c r="H115" s="12"/>
      <c r="I115" s="12"/>
      <c r="J115" s="12" t="str">
        <f>IFERROR(VLOOKUP($A115,'XVI RzK M'!$K$3:$Q$23,7,0),"")</f>
        <v/>
      </c>
      <c r="K115" s="12" t="str">
        <f>IFERROR(VLOOKUP($A115,'Dymno M'!$U$2:$AA$21,7,0),"")</f>
        <v/>
      </c>
      <c r="L115" s="12" t="str">
        <f>IFERROR(VLOOKUP($A115,'Tropy M'!$R$3:$X$65,7,0),"")</f>
        <v/>
      </c>
      <c r="M115" s="12" t="str">
        <f>IFERROR(VLOOKUP($A115,'Grassor444 M'!$DE$6:$DK$36,7,0),"")</f>
        <v/>
      </c>
      <c r="N115" s="12" t="str">
        <f>IFERROR(VLOOKUP($A115,'BO M'!$Q$2:$W$71,7,0),"")</f>
        <v/>
      </c>
      <c r="O115" s="12" t="str">
        <f>IFERROR(VLOOKUP($A115,'Dukty M'!$T$1:$Z$33,7,0),"")</f>
        <v/>
      </c>
      <c r="P115" s="12"/>
      <c r="Q115" s="12"/>
      <c r="R115" s="12"/>
      <c r="S115" s="12"/>
      <c r="T115" s="12"/>
      <c r="U115" s="12"/>
      <c r="V115" s="10">
        <f>IFERROR(LARGE(X115:AU115,1),0)+IFERROR(LARGE(X115:AU115,2),0)</f>
        <v>0</v>
      </c>
      <c r="W115" s="10">
        <f>IFERROR(LARGE(X115:AU115,3),0)+IFERROR(LARGE(X115:AU115,4),0)</f>
        <v>0</v>
      </c>
      <c r="X115" s="12"/>
      <c r="Y115" s="12"/>
      <c r="Z115" s="12"/>
      <c r="AA115" s="12" t="str">
        <f>IFERROR(VLOOKUP($A115,'H57 TR100 M'!$AI$2:$AO$182,7,0),"")</f>
        <v/>
      </c>
      <c r="AB115" s="12"/>
      <c r="AC115" s="12"/>
      <c r="AD115" s="12"/>
      <c r="AE115" s="12" t="str">
        <f>IFERROR(VLOOKUP($A115,'Orientakcja M'!$M$3:$S$59,7,0),"")</f>
        <v/>
      </c>
      <c r="AF115" s="12"/>
      <c r="AG115" s="12" t="str">
        <f>IFERROR(VLOOKUP($A115,'Grassor222 M'!$BJ$6:$BP$7,7,0),"")</f>
        <v/>
      </c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23">
        <f>MIN(COUNT(F115:U115)+MIN(COUNT(X115:AU115)/2,2),6)</f>
        <v>1</v>
      </c>
    </row>
    <row r="116" spans="1:48">
      <c r="A116" s="13">
        <v>256</v>
      </c>
      <c r="B116" s="19" t="str">
        <f>VLOOKUP($A116,id!$C:$H,6,0)</f>
        <v>Świtoń Łukasz</v>
      </c>
      <c r="C116" s="19" t="str">
        <f>VLOOKUP($A116,id!$C:$H,4,0)</f>
        <v>Pędzący Pędzel</v>
      </c>
      <c r="D116" s="2">
        <f>IF(E115=E116,D115,ROW(B114))</f>
        <v>114</v>
      </c>
      <c r="E116" s="11">
        <f>LARGE(F116:W116,1)+LARGE(F116:W116,2)+IFERROR(LARGE(F116:W116,3),0)+IFERROR(LARGE(F116:W116,4),0)+IFERROR(LARGE(F116:W116,5),0)+IFERROR(LARGE(F116:W116,6),0)</f>
        <v>72.675207472089312</v>
      </c>
      <c r="F116" s="12"/>
      <c r="G116" s="12" t="str">
        <f>IFERROR(VLOOKUP($A116,'H57 TR200 M'!$AT$2:$AZ$104,7,0),"")</f>
        <v/>
      </c>
      <c r="H116" s="12"/>
      <c r="I116" s="12"/>
      <c r="J116" s="12" t="str">
        <f>IFERROR(VLOOKUP($A116,'XVI RzK M'!$K$3:$Q$23,7,0),"")</f>
        <v/>
      </c>
      <c r="K116" s="12" t="str">
        <f>IFERROR(VLOOKUP($A116,'Dymno M'!$U$2:$AA$21,7,0),"")</f>
        <v/>
      </c>
      <c r="L116" s="12" t="str">
        <f>IFERROR(VLOOKUP($A116,'Tropy M'!$R$3:$X$65,7,0),"")</f>
        <v/>
      </c>
      <c r="M116" s="12" t="str">
        <f>IFERROR(VLOOKUP($A116,'Grassor444 M'!$DE$6:$DK$36,7,0),"")</f>
        <v/>
      </c>
      <c r="N116" s="12">
        <f>IFERROR(VLOOKUP($A116,'BO M'!$Q$2:$W$71,7,0),"")</f>
        <v>51.902953665021535</v>
      </c>
      <c r="O116" s="12" t="str">
        <f>IFERROR(VLOOKUP($A116,'Dukty M'!$T$1:$Z$33,7,0),"")</f>
        <v/>
      </c>
      <c r="P116" s="12"/>
      <c r="Q116" s="12"/>
      <c r="R116" s="12"/>
      <c r="S116" s="12"/>
      <c r="T116" s="12"/>
      <c r="U116" s="12"/>
      <c r="V116" s="10">
        <f>IFERROR(LARGE(X116:AU116,1),0)+IFERROR(LARGE(X116:AU116,2),0)</f>
        <v>20.772253807067774</v>
      </c>
      <c r="W116" s="10">
        <f>IFERROR(LARGE(X116:AU116,3),0)+IFERROR(LARGE(X116:AU116,4),0)</f>
        <v>0</v>
      </c>
      <c r="X116" s="12"/>
      <c r="Y116" s="12"/>
      <c r="Z116" s="12"/>
      <c r="AA116" s="12">
        <f>IFERROR(VLOOKUP($A116,'H57 TR100 M'!$AI$2:$AO$182,7,0),"")</f>
        <v>1.5191406782154639</v>
      </c>
      <c r="AB116" s="12"/>
      <c r="AC116" s="12"/>
      <c r="AD116" s="12"/>
      <c r="AE116" s="12">
        <f>IFERROR(VLOOKUP($A116,'Orientakcja M'!$M$3:$S$59,7,0),"")</f>
        <v>19.253113128852309</v>
      </c>
      <c r="AF116" s="12"/>
      <c r="AG116" s="12" t="str">
        <f>IFERROR(VLOOKUP($A116,'Grassor222 M'!$BJ$6:$BP$7,7,0),"")</f>
        <v/>
      </c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23">
        <f>MIN(COUNT(F116:U116)+MIN(COUNT(X116:AU116)/2,2),6)</f>
        <v>2</v>
      </c>
    </row>
    <row r="117" spans="1:48">
      <c r="A117" s="13">
        <v>211</v>
      </c>
      <c r="B117" s="19" t="str">
        <f>VLOOKUP($A117,id!$C:$H,6,0)</f>
        <v>Trętowski Krzysztof</v>
      </c>
      <c r="C117" s="19">
        <f>VLOOKUP($A117,id!$C:$H,4,0)</f>
        <v>0</v>
      </c>
      <c r="D117" s="2">
        <f>IF(E116=E117,D116,ROW(B115))</f>
        <v>115</v>
      </c>
      <c r="E117" s="11">
        <f>LARGE(F117:W117,1)+LARGE(F117:W117,2)+IFERROR(LARGE(F117:W117,3),0)+IFERROR(LARGE(F117:W117,4),0)+IFERROR(LARGE(F117:W117,5),0)+IFERROR(LARGE(F117:W117,6),0)</f>
        <v>71.975644554231991</v>
      </c>
      <c r="F117" s="12"/>
      <c r="G117" s="12" t="str">
        <f>IFERROR(VLOOKUP($A117,'H57 TR200 M'!$AT$2:$AZ$104,7,0),"")</f>
        <v/>
      </c>
      <c r="H117" s="12"/>
      <c r="I117" s="12"/>
      <c r="J117" s="12">
        <f>IFERROR(VLOOKUP($A117,'XVI RzK M'!$K$3:$Q$23,7,0),"")</f>
        <v>47.994056463595847</v>
      </c>
      <c r="K117" s="12" t="str">
        <f>IFERROR(VLOOKUP($A117,'Dymno M'!$U$2:$AA$21,7,0),"")</f>
        <v/>
      </c>
      <c r="L117" s="12" t="str">
        <f>IFERROR(VLOOKUP($A117,'Tropy M'!$R$3:$X$65,7,0),"")</f>
        <v/>
      </c>
      <c r="M117" s="12" t="str">
        <f>IFERROR(VLOOKUP($A117,'Grassor444 M'!$DE$6:$DK$36,7,0),"")</f>
        <v/>
      </c>
      <c r="N117" s="12" t="str">
        <f>IFERROR(VLOOKUP($A117,'BO M'!$Q$2:$W$71,7,0),"")</f>
        <v/>
      </c>
      <c r="O117" s="12" t="str">
        <f>IFERROR(VLOOKUP($A117,'Dukty M'!$T$1:$Z$33,7,0),"")</f>
        <v/>
      </c>
      <c r="P117" s="12"/>
      <c r="Q117" s="12"/>
      <c r="R117" s="12"/>
      <c r="S117" s="12"/>
      <c r="T117" s="12"/>
      <c r="U117" s="12"/>
      <c r="V117" s="10">
        <f>IFERROR(LARGE(X117:AU117,1),0)+IFERROR(LARGE(X117:AU117,2),0)</f>
        <v>23.981588090636137</v>
      </c>
      <c r="W117" s="10">
        <f>IFERROR(LARGE(X117:AU117,3),0)+IFERROR(LARGE(X117:AU117,4),0)</f>
        <v>0</v>
      </c>
      <c r="X117" s="12"/>
      <c r="Y117" s="12"/>
      <c r="Z117" s="12"/>
      <c r="AA117" s="12">
        <f>IFERROR(VLOOKUP($A117,'H57 TR100 M'!$AI$2:$AO$182,7,0),"")</f>
        <v>23.981588090636137</v>
      </c>
      <c r="AB117" s="12"/>
      <c r="AC117" s="12"/>
      <c r="AD117" s="12"/>
      <c r="AE117" s="12" t="str">
        <f>IFERROR(VLOOKUP($A117,'Orientakcja M'!$M$3:$S$59,7,0),"")</f>
        <v/>
      </c>
      <c r="AF117" s="12" t="str">
        <f>IFERROR(VLOOKUP($A117,'13 M'!$J$6:$P$10,7,0),"")</f>
        <v/>
      </c>
      <c r="AG117" s="12" t="str">
        <f>IFERROR(VLOOKUP($A117,'Grassor222 M'!$BJ$6:$BP$7,7,0),"")</f>
        <v/>
      </c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23">
        <f>MIN(COUNT(F117:U117)+MIN(COUNT(X117:AU117)/2,2),6)</f>
        <v>1.5</v>
      </c>
    </row>
    <row r="118" spans="1:48">
      <c r="A118" s="13">
        <v>118</v>
      </c>
      <c r="B118" s="19" t="str">
        <f>VLOOKUP($A118,id!$C:$H,6,0)</f>
        <v>Pander Marek</v>
      </c>
      <c r="C118" s="19">
        <f>VLOOKUP($A118,id!$C:$H,4,0)</f>
        <v>0</v>
      </c>
      <c r="D118" s="2">
        <f>IF(E117=E118,D117,ROW(B116))</f>
        <v>116</v>
      </c>
      <c r="E118" s="11">
        <f>LARGE(F118:W118,1)+LARGE(F118:W118,2)+IFERROR(LARGE(F118:W118,3),0)+IFERROR(LARGE(F118:W118,4),0)+IFERROR(LARGE(F118:W118,5),0)+IFERROR(LARGE(F118:W118,6),0)</f>
        <v>69.613584149522367</v>
      </c>
      <c r="F118" s="12">
        <f>IFERROR(VLOOKUP($A118,'Liszkor M'!$L$1:$R$39,7,0),"")</f>
        <v>69.613584149522367</v>
      </c>
      <c r="G118" s="12" t="str">
        <f>IFERROR(VLOOKUP($A118,'H57 TR200 M'!$AT$2:$AZ$104,7,0),"")</f>
        <v/>
      </c>
      <c r="H118" s="12" t="str">
        <f>IFERROR(VLOOKUP($A118,'Pazur M'!$N$1:$T$47,7,0),"")</f>
        <v/>
      </c>
      <c r="I118" s="12" t="str">
        <f>IFERROR(VLOOKUP($A118,'Liczyrzepa wiosna 200 M'!$M$1:$S$29,7,0),"")</f>
        <v/>
      </c>
      <c r="J118" s="12" t="str">
        <f>IFERROR(VLOOKUP($A118,'XVI RzK M'!$K$3:$Q$23,7,0),"")</f>
        <v/>
      </c>
      <c r="K118" s="12" t="str">
        <f>IFERROR(VLOOKUP($A118,'Dymno M'!$U$2:$AA$21,7,0),"")</f>
        <v/>
      </c>
      <c r="L118" s="12" t="str">
        <f>IFERROR(VLOOKUP($A118,'Tropy M'!$R$3:$X$65,7,0),"")</f>
        <v/>
      </c>
      <c r="M118" s="12" t="str">
        <f>IFERROR(VLOOKUP($A118,'Grassor444 M'!$DE$6:$DK$36,7,0),"")</f>
        <v/>
      </c>
      <c r="N118" s="12" t="str">
        <f>IFERROR(VLOOKUP($A118,'BO M'!$Q$2:$W$71,7,0),"")</f>
        <v/>
      </c>
      <c r="O118" s="12" t="str">
        <f>IFERROR(VLOOKUP($A118,'Dukty M'!$T$1:$Z$33,7,0),"")</f>
        <v/>
      </c>
      <c r="P118" s="12"/>
      <c r="Q118" s="12"/>
      <c r="R118" s="12"/>
      <c r="S118" s="12"/>
      <c r="T118" s="12"/>
      <c r="U118" s="12"/>
      <c r="V118" s="10">
        <f>IFERROR(LARGE(X118:AU118,1),0)+IFERROR(LARGE(X118:AU118,2),0)</f>
        <v>0</v>
      </c>
      <c r="W118" s="10">
        <f>IFERROR(LARGE(X118:AU118,3),0)+IFERROR(LARGE(X118:AU118,4),0)</f>
        <v>0</v>
      </c>
      <c r="X118" s="12"/>
      <c r="Y118" s="12"/>
      <c r="Z118" s="12" t="str">
        <f>IFERROR(VLOOKUP($A118,'Wiosenne 360 M'!$J$2:$P$15,7,0),"")</f>
        <v/>
      </c>
      <c r="AA118" s="12" t="str">
        <f>IFERROR(VLOOKUP($A118,'H57 TR100 M'!$AI$2:$AO$182,7,0),"")</f>
        <v/>
      </c>
      <c r="AB118" s="12" t="str">
        <f>IFERROR(VLOOKUP($A118,'RW TR200 M'!$K$2:$Q$6,7,0),"")</f>
        <v/>
      </c>
      <c r="AC118" s="12" t="str">
        <f>IFERROR(VLOOKUP($A118,'Hawran M'!$AT$2:$AZ$35,7,0),"")</f>
        <v/>
      </c>
      <c r="AD118" s="12" t="str">
        <f>IFERROR(VLOOKUP($A118,'Liczyrzepa wiosna 100 M'!$Q$2:$W$16,7,0),"")</f>
        <v/>
      </c>
      <c r="AE118" s="12" t="str">
        <f>IFERROR(VLOOKUP($A118,'Orientakcja M'!$M$3:$S$59,7,0),"")</f>
        <v/>
      </c>
      <c r="AF118" s="12" t="str">
        <f>IFERROR(VLOOKUP($A118,'13 M'!$J$6:$P$10,7,0),"")</f>
        <v/>
      </c>
      <c r="AG118" s="12" t="str">
        <f>IFERROR(VLOOKUP($A118,'Grassor222 M'!$BJ$6:$BP$7,7,0),"")</f>
        <v/>
      </c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23">
        <f>MIN(COUNT(F118:U118)+MIN(COUNT(X118:AU118)/2,2),6)</f>
        <v>1</v>
      </c>
    </row>
    <row r="119" spans="1:48">
      <c r="A119" s="13">
        <v>186</v>
      </c>
      <c r="B119" s="19" t="str">
        <f>VLOOKUP($A119,id!$C:$H,6,0)</f>
        <v>Śmietański Jacek</v>
      </c>
      <c r="C119" s="19" t="str">
        <f>VLOOKUP($A119,id!$C:$H,4,0)</f>
        <v>Recykling przede wszystkim</v>
      </c>
      <c r="D119" s="2">
        <f>IF(E118=E119,D118,ROW(B117))</f>
        <v>117</v>
      </c>
      <c r="E119" s="11">
        <f>LARGE(F119:W119,1)+LARGE(F119:W119,2)+IFERROR(LARGE(F119:W119,3),0)+IFERROR(LARGE(F119:W119,4),0)+IFERROR(LARGE(F119:W119,5),0)+IFERROR(LARGE(F119:W119,6),0)</f>
        <v>69.066821551801809</v>
      </c>
      <c r="F119" s="12"/>
      <c r="G119" s="12" t="str">
        <f>IFERROR(VLOOKUP($A119,'H57 TR200 M'!$AT$2:$AZ$104,7,0),"")</f>
        <v/>
      </c>
      <c r="H119" s="12"/>
      <c r="I119" s="12" t="str">
        <f>IFERROR(VLOOKUP($A119,'Liczyrzepa wiosna 200 M'!$M$1:$S$29,7,0),"")</f>
        <v/>
      </c>
      <c r="J119" s="12" t="str">
        <f>IFERROR(VLOOKUP($A119,'XVI RzK M'!$K$3:$Q$23,7,0),"")</f>
        <v/>
      </c>
      <c r="K119" s="12" t="str">
        <f>IFERROR(VLOOKUP($A119,'Dymno M'!$U$2:$AA$21,7,0),"")</f>
        <v/>
      </c>
      <c r="L119" s="12" t="str">
        <f>IFERROR(VLOOKUP($A119,'Tropy M'!$R$3:$X$65,7,0),"")</f>
        <v/>
      </c>
      <c r="M119" s="12" t="str">
        <f>IFERROR(VLOOKUP($A119,'Grassor444 M'!$DE$6:$DK$36,7,0),"")</f>
        <v/>
      </c>
      <c r="N119" s="12" t="str">
        <f>IFERROR(VLOOKUP($A119,'BO M'!$Q$2:$W$71,7,0),"")</f>
        <v/>
      </c>
      <c r="O119" s="12" t="str">
        <f>IFERROR(VLOOKUP($A119,'Dukty M'!$T$1:$Z$33,7,0),"")</f>
        <v/>
      </c>
      <c r="P119" s="12"/>
      <c r="Q119" s="12"/>
      <c r="R119" s="12"/>
      <c r="S119" s="12"/>
      <c r="T119" s="12"/>
      <c r="U119" s="12"/>
      <c r="V119" s="10">
        <f>IFERROR(LARGE(X119:AU119,1),0)+IFERROR(LARGE(X119:AU119,2),0)</f>
        <v>69.066821551801809</v>
      </c>
      <c r="W119" s="10">
        <f>IFERROR(LARGE(X119:AU119,3),0)+IFERROR(LARGE(X119:AU119,4),0)</f>
        <v>0</v>
      </c>
      <c r="X119" s="12"/>
      <c r="Y119" s="12"/>
      <c r="Z119" s="12"/>
      <c r="AA119" s="12" t="str">
        <f>IFERROR(VLOOKUP($A119,'H57 TR100 M'!$AI$2:$AO$182,7,0),"")</f>
        <v/>
      </c>
      <c r="AB119" s="12"/>
      <c r="AC119" s="12">
        <f>IFERROR(VLOOKUP($A119,'Hawran M'!$AT$2:$AZ$35,7,0),"")</f>
        <v>26.638250123230375</v>
      </c>
      <c r="AD119" s="12">
        <f>IFERROR(VLOOKUP($A119,'Liczyrzepa wiosna 100 M'!$Q$2:$W$16,7,0),"")</f>
        <v>42.428571428571431</v>
      </c>
      <c r="AE119" s="12" t="str">
        <f>IFERROR(VLOOKUP($A119,'Orientakcja M'!$M$3:$S$59,7,0),"")</f>
        <v/>
      </c>
      <c r="AF119" s="12" t="str">
        <f>IFERROR(VLOOKUP($A119,'13 M'!$J$6:$P$10,7,0),"")</f>
        <v/>
      </c>
      <c r="AG119" s="12" t="str">
        <f>IFERROR(VLOOKUP($A119,'Grassor222 M'!$BJ$6:$BP$7,7,0),"")</f>
        <v/>
      </c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23">
        <f>MIN(COUNT(F119:U119)+MIN(COUNT(X119:AU119)/2,2),6)</f>
        <v>1</v>
      </c>
    </row>
    <row r="120" spans="1:48">
      <c r="A120" s="13">
        <v>240</v>
      </c>
      <c r="B120" s="19" t="str">
        <f>VLOOKUP($A120,id!$C:$H,6,0)</f>
        <v>Rogowski Hubert</v>
      </c>
      <c r="C120" s="19" t="str">
        <f>VLOOKUP($A120,id!$C:$H,4,0)</f>
        <v>banderolka.pl</v>
      </c>
      <c r="D120" s="2">
        <f>IF(E119=E120,D119,ROW(B118))</f>
        <v>118</v>
      </c>
      <c r="E120" s="11">
        <f>LARGE(F120:W120,1)+LARGE(F120:W120,2)+IFERROR(LARGE(F120:W120,3),0)+IFERROR(LARGE(F120:W120,4),0)+IFERROR(LARGE(F120:W120,5),0)+IFERROR(LARGE(F120:W120,6),0)</f>
        <v>68.38353445362398</v>
      </c>
      <c r="F120" s="12"/>
      <c r="G120" s="12" t="str">
        <f>IFERROR(VLOOKUP($A120,'H57 TR200 M'!$AT$2:$AZ$104,7,0),"")</f>
        <v/>
      </c>
      <c r="H120" s="12"/>
      <c r="I120" s="12"/>
      <c r="J120" s="12" t="str">
        <f>IFERROR(VLOOKUP($A120,'XVI RzK M'!$K$3:$Q$23,7,0),"")</f>
        <v/>
      </c>
      <c r="K120" s="12" t="str">
        <f>IFERROR(VLOOKUP($A120,'Dymno M'!$U$2:$AA$21,7,0),"")</f>
        <v/>
      </c>
      <c r="L120" s="12" t="str">
        <f>IFERROR(VLOOKUP($A120,'Tropy M'!$R$3:$X$65,7,0),"")</f>
        <v/>
      </c>
      <c r="M120" s="12" t="str">
        <f>IFERROR(VLOOKUP($A120,'Grassor444 M'!$DE$6:$DK$36,7,0),"")</f>
        <v/>
      </c>
      <c r="N120" s="12">
        <f>IFERROR(VLOOKUP($A120,'BO M'!$Q$2:$W$71,7,0),"")</f>
        <v>45.061684639323659</v>
      </c>
      <c r="O120" s="12" t="str">
        <f>IFERROR(VLOOKUP($A120,'Dukty M'!$T$1:$Z$33,7,0),"")</f>
        <v/>
      </c>
      <c r="P120" s="12"/>
      <c r="Q120" s="12"/>
      <c r="R120" s="12"/>
      <c r="S120" s="12"/>
      <c r="T120" s="12"/>
      <c r="U120" s="12"/>
      <c r="V120" s="10">
        <f>IFERROR(LARGE(X120:AU120,1),0)+IFERROR(LARGE(X120:AU120,2),0)</f>
        <v>23.321849814300315</v>
      </c>
      <c r="W120" s="10">
        <f>IFERROR(LARGE(X120:AU120,3),0)+IFERROR(LARGE(X120:AU120,4),0)</f>
        <v>0</v>
      </c>
      <c r="X120" s="12"/>
      <c r="Y120" s="12"/>
      <c r="Z120" s="12"/>
      <c r="AA120" s="12" t="str">
        <f>IFERROR(VLOOKUP($A120,'H57 TR100 M'!$AI$2:$AO$182,7,0),"")</f>
        <v/>
      </c>
      <c r="AB120" s="12"/>
      <c r="AC120" s="12"/>
      <c r="AD120" s="12"/>
      <c r="AE120" s="12">
        <f>IFERROR(VLOOKUP($A120,'Orientakcja M'!$M$3:$S$59,7,0),"")</f>
        <v>23.321849814300315</v>
      </c>
      <c r="AF120" s="12"/>
      <c r="AG120" s="12" t="str">
        <f>IFERROR(VLOOKUP($A120,'Grassor222 M'!$BJ$6:$BP$7,7,0),"")</f>
        <v/>
      </c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23">
        <f>MIN(COUNT(F120:U120)+MIN(COUNT(X120:AU120)/2,2),6)</f>
        <v>1.5</v>
      </c>
    </row>
    <row r="121" spans="1:48">
      <c r="A121">
        <v>575</v>
      </c>
      <c r="B121" s="19" t="str">
        <f>VLOOKUP($A121,id!$C:$H,6,0)</f>
        <v>Szczepaniak Marcin</v>
      </c>
      <c r="C121" s="19">
        <f>VLOOKUP($A121,id!$C:$H,4,0)</f>
        <v>0</v>
      </c>
      <c r="D121" s="2">
        <f>IF(E120=E121,D120,ROW(B119))</f>
        <v>119</v>
      </c>
      <c r="E121" s="11">
        <f>LARGE(F121:W121,1)+LARGE(F121:W121,2)+IFERROR(LARGE(F121:W121,3),0)+IFERROR(LARGE(F121:W121,4),0)+IFERROR(LARGE(F121:W121,5),0)+IFERROR(LARGE(F121:W121,6),0)</f>
        <v>67.807963483257424</v>
      </c>
      <c r="F121" s="12"/>
      <c r="G121" s="12"/>
      <c r="H121" s="12"/>
      <c r="I121" s="12"/>
      <c r="J121" s="12"/>
      <c r="K121" s="12"/>
      <c r="L121" s="12"/>
      <c r="M121" s="12" t="str">
        <f>IFERROR(VLOOKUP($A121,'Grassor444 M'!$DE$6:$DK$36,7,0),"")</f>
        <v/>
      </c>
      <c r="N121" s="12"/>
      <c r="O121" s="12">
        <f>IFERROR(VLOOKUP($A121,'Dukty M'!$T$1:$Z$33,7,0),"")</f>
        <v>67.807963483257424</v>
      </c>
      <c r="P121" s="12"/>
      <c r="Q121" s="12"/>
      <c r="R121" s="12"/>
      <c r="S121" s="12"/>
      <c r="T121" s="12"/>
      <c r="U121" s="12"/>
      <c r="V121" s="10">
        <f>IFERROR(LARGE(X121:AU121,1),0)+IFERROR(LARGE(X121:AU121,2),0)</f>
        <v>0</v>
      </c>
      <c r="W121" s="10">
        <f>IFERROR(LARGE(X121:AU121,3),0)+IFERROR(LARGE(X121:AU121,4),0)</f>
        <v>0</v>
      </c>
      <c r="X121" s="12"/>
      <c r="Y121" s="12"/>
      <c r="Z121" s="12"/>
      <c r="AA121" s="12"/>
      <c r="AB121" s="12"/>
      <c r="AC121" s="12"/>
      <c r="AD121" s="12"/>
      <c r="AE121" s="12" t="str">
        <f>IFERROR(VLOOKUP($A121,'Orientakcja M'!$M$3:$S$59,7,0),"")</f>
        <v/>
      </c>
      <c r="AF121" s="12"/>
      <c r="AG121" s="12" t="str">
        <f>IFERROR(VLOOKUP($A121,'Grassor222 M'!$BJ$6:$BP$7,7,0),"")</f>
        <v/>
      </c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23">
        <f>MIN(COUNT(F121:U121)+MIN(COUNT(X121:AU121)/2,2),6)</f>
        <v>1</v>
      </c>
    </row>
    <row r="122" spans="1:48">
      <c r="A122" s="13">
        <v>367</v>
      </c>
      <c r="B122" s="19" t="str">
        <f>VLOOKUP($A122,id!$C:$H,6,0)</f>
        <v>Kowalewski Dominik</v>
      </c>
      <c r="C122" s="19" t="str">
        <f>VLOOKUP($A122,id!$C:$H,4,0)</f>
        <v>Szakale Bałut Łódź</v>
      </c>
      <c r="D122" s="2">
        <f>IF(E121=E122,D121,ROW(B120))</f>
        <v>120</v>
      </c>
      <c r="E122" s="11">
        <f>LARGE(F122:W122,1)+LARGE(F122:W122,2)+IFERROR(LARGE(F122:W122,3),0)+IFERROR(LARGE(F122:W122,4),0)+IFERROR(LARGE(F122:W122,5),0)+IFERROR(LARGE(F122:W122,6),0)</f>
        <v>66.909266364030472</v>
      </c>
      <c r="F122" s="12"/>
      <c r="G122" s="12"/>
      <c r="H122" s="12"/>
      <c r="I122" s="12"/>
      <c r="J122" s="12" t="str">
        <f>IFERROR(VLOOKUP($A122,'XVI RzK M'!$K$3:$Q$23,7,0),"")</f>
        <v/>
      </c>
      <c r="K122" s="12" t="str">
        <f>IFERROR(VLOOKUP($A122,'Dymno M'!$U$2:$AA$21,7,0),"")</f>
        <v/>
      </c>
      <c r="L122" s="12">
        <f>IFERROR(VLOOKUP($A122,'Tropy M'!$R$3:$X$65,7,0),"")</f>
        <v>37.708308515574366</v>
      </c>
      <c r="M122" s="12" t="str">
        <f>IFERROR(VLOOKUP($A122,'Grassor444 M'!$DE$6:$DK$36,7,0),"")</f>
        <v/>
      </c>
      <c r="N122" s="12" t="str">
        <f>IFERROR(VLOOKUP($A122,'BO M'!$Q$2:$W$71,7,0),"")</f>
        <v/>
      </c>
      <c r="O122" s="12" t="str">
        <f>IFERROR(VLOOKUP($A122,'Dukty M'!$T$1:$Z$33,7,0),"")</f>
        <v/>
      </c>
      <c r="P122" s="12"/>
      <c r="Q122" s="12"/>
      <c r="R122" s="12"/>
      <c r="S122" s="12"/>
      <c r="T122" s="12"/>
      <c r="U122" s="12"/>
      <c r="V122" s="10">
        <f>IFERROR(LARGE(X122:AU122,1),0)+IFERROR(LARGE(X122:AU122,2),0)</f>
        <v>29.20095784845611</v>
      </c>
      <c r="W122" s="10">
        <f>IFERROR(LARGE(X122:AU122,3),0)+IFERROR(LARGE(X122:AU122,4),0)</f>
        <v>0</v>
      </c>
      <c r="X122" s="12"/>
      <c r="Y122" s="12"/>
      <c r="Z122" s="12"/>
      <c r="AA122" s="12">
        <f>IFERROR(VLOOKUP($A122,'H57 TR100 M'!$AI$2:$AO$182,7,0),"")</f>
        <v>29.20095784845611</v>
      </c>
      <c r="AB122" s="12"/>
      <c r="AC122" s="12"/>
      <c r="AD122" s="12"/>
      <c r="AE122" s="12" t="str">
        <f>IFERROR(VLOOKUP($A122,'Orientakcja M'!$M$3:$S$59,7,0),"")</f>
        <v/>
      </c>
      <c r="AF122" s="12"/>
      <c r="AG122" s="12" t="str">
        <f>IFERROR(VLOOKUP($A122,'Grassor222 M'!$BJ$6:$BP$7,7,0),"")</f>
        <v/>
      </c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23">
        <f>MIN(COUNT(F122:U122)+MIN(COUNT(X122:AU122)/2,2),6)</f>
        <v>1.5</v>
      </c>
    </row>
    <row r="123" spans="1:48">
      <c r="A123" s="13">
        <v>214</v>
      </c>
      <c r="B123" s="19" t="str">
        <f>VLOOKUP($A123,id!$C:$H,6,0)</f>
        <v>Morawski Piotr</v>
      </c>
      <c r="C123" s="19">
        <f>VLOOKUP($A123,id!$C:$H,4,0)</f>
        <v>0</v>
      </c>
      <c r="D123" s="2">
        <f>IF(E122=E123,D122,ROW(B121))</f>
        <v>121</v>
      </c>
      <c r="E123" s="11">
        <f>LARGE(F123:W123,1)+LARGE(F123:W123,2)+IFERROR(LARGE(F123:W123,3),0)+IFERROR(LARGE(F123:W123,4),0)+IFERROR(LARGE(F123:W123,5),0)+IFERROR(LARGE(F123:W123,6),0)</f>
        <v>66.605264856804951</v>
      </c>
      <c r="F123" s="12"/>
      <c r="G123" s="12" t="str">
        <f>IFERROR(VLOOKUP($A123,'H57 TR200 M'!$AT$2:$AZ$104,7,0),"")</f>
        <v/>
      </c>
      <c r="H123" s="12"/>
      <c r="I123" s="12"/>
      <c r="J123" s="12">
        <f>IFERROR(VLOOKUP($A123,'XVI RzK M'!$K$3:$Q$23,7,0),"")</f>
        <v>30.106016828138692</v>
      </c>
      <c r="K123" s="12" t="str">
        <f>IFERROR(VLOOKUP($A123,'Dymno M'!$U$2:$AA$21,7,0),"")</f>
        <v/>
      </c>
      <c r="L123" s="12" t="str">
        <f>IFERROR(VLOOKUP($A123,'Tropy M'!$R$3:$X$65,7,0),"")</f>
        <v/>
      </c>
      <c r="M123" s="12" t="str">
        <f>IFERROR(VLOOKUP($A123,'Grassor444 M'!$DE$6:$DK$36,7,0),"")</f>
        <v/>
      </c>
      <c r="N123" s="12" t="str">
        <f>IFERROR(VLOOKUP($A123,'BO M'!$Q$2:$W$71,7,0),"")</f>
        <v/>
      </c>
      <c r="O123" s="12">
        <f>IFERROR(VLOOKUP($A123,'Dukty M'!$T$1:$Z$33,7,0),"")</f>
        <v>36.499248028666265</v>
      </c>
      <c r="P123" s="12"/>
      <c r="Q123" s="12"/>
      <c r="R123" s="12"/>
      <c r="S123" s="12"/>
      <c r="T123" s="12"/>
      <c r="U123" s="12"/>
      <c r="V123" s="10">
        <f>IFERROR(LARGE(X123:AU123,1),0)+IFERROR(LARGE(X123:AU123,2),0)</f>
        <v>0</v>
      </c>
      <c r="W123" s="10">
        <f>IFERROR(LARGE(X123:AU123,3),0)+IFERROR(LARGE(X123:AU123,4),0)</f>
        <v>0</v>
      </c>
      <c r="X123" s="12"/>
      <c r="Y123" s="12"/>
      <c r="Z123" s="12"/>
      <c r="AA123" s="12" t="str">
        <f>IFERROR(VLOOKUP($A123,'H57 TR100 M'!$AI$2:$AO$182,7,0),"")</f>
        <v/>
      </c>
      <c r="AB123" s="12"/>
      <c r="AC123" s="12"/>
      <c r="AD123" s="12"/>
      <c r="AE123" s="12" t="str">
        <f>IFERROR(VLOOKUP($A123,'Orientakcja M'!$M$3:$S$59,7,0),"")</f>
        <v/>
      </c>
      <c r="AF123" s="12" t="str">
        <f>IFERROR(VLOOKUP($A123,'13 M'!$J$6:$P$10,7,0),"")</f>
        <v/>
      </c>
      <c r="AG123" s="12" t="str">
        <f>IFERROR(VLOOKUP($A123,'Grassor222 M'!$BJ$6:$BP$7,7,0),"")</f>
        <v/>
      </c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23">
        <f>MIN(COUNT(F123:U123)+MIN(COUNT(X123:AU123)/2,2),6)</f>
        <v>2</v>
      </c>
    </row>
    <row r="124" spans="1:48">
      <c r="A124">
        <v>274</v>
      </c>
      <c r="B124" s="19" t="str">
        <f>VLOOKUP($A124,id!$C:$H,6,0)</f>
        <v>Tusiński Radosław</v>
      </c>
      <c r="C124" s="19" t="str">
        <f>VLOOKUP($A124,id!$C:$H,4,0)</f>
        <v>VELMAR TEAM</v>
      </c>
      <c r="D124" s="2">
        <f>IF(E123=E124,D123,ROW(B122))</f>
        <v>122</v>
      </c>
      <c r="E124" s="11">
        <f>LARGE(F124:W124,1)+LARGE(F124:W124,2)+IFERROR(LARGE(F124:W124,3),0)+IFERROR(LARGE(F124:W124,4),0)+IFERROR(LARGE(F124:W124,5),0)+IFERROR(LARGE(F124:W124,6),0)</f>
        <v>66.052967597419283</v>
      </c>
      <c r="F124" s="12"/>
      <c r="G124" s="12">
        <f>IFERROR(VLOOKUP($A124,'H57 TR200 M'!$AT$2:$AZ$104,7,0),"")</f>
        <v>66.052967597419283</v>
      </c>
      <c r="H124" s="12"/>
      <c r="I124" s="12"/>
      <c r="J124" s="12" t="str">
        <f>IFERROR(VLOOKUP($A124,'XVI RzK M'!$K$3:$Q$23,7,0),"")</f>
        <v/>
      </c>
      <c r="K124" s="12" t="str">
        <f>IFERROR(VLOOKUP($A124,'Dymno M'!$U$2:$AA$21,7,0),"")</f>
        <v/>
      </c>
      <c r="L124" s="12" t="str">
        <f>IFERROR(VLOOKUP($A124,'Tropy M'!$R$3:$X$65,7,0),"")</f>
        <v/>
      </c>
      <c r="M124" s="12" t="str">
        <f>IFERROR(VLOOKUP($A124,'Grassor444 M'!$DE$6:$DK$36,7,0),"")</f>
        <v/>
      </c>
      <c r="N124" s="12" t="str">
        <f>IFERROR(VLOOKUP($A124,'BO M'!$Q$2:$W$71,7,0),"")</f>
        <v/>
      </c>
      <c r="O124" s="12" t="str">
        <f>IFERROR(VLOOKUP($A124,'Dukty M'!$T$1:$Z$33,7,0),"")</f>
        <v/>
      </c>
      <c r="P124" s="12"/>
      <c r="Q124" s="12"/>
      <c r="R124" s="12"/>
      <c r="S124" s="12"/>
      <c r="T124" s="12"/>
      <c r="U124" s="12"/>
      <c r="V124" s="10">
        <f>IFERROR(LARGE(X124:AU124,1),0)+IFERROR(LARGE(X124:AU124,2),0)</f>
        <v>0</v>
      </c>
      <c r="W124" s="10">
        <f>IFERROR(LARGE(X124:AU124,3),0)+IFERROR(LARGE(X124:AU124,4),0)</f>
        <v>0</v>
      </c>
      <c r="X124" s="12"/>
      <c r="Y124" s="12"/>
      <c r="Z124" s="12"/>
      <c r="AA124" s="12" t="str">
        <f>IFERROR(VLOOKUP($A124,'H57 TR100 M'!$AI$2:$AO$182,7,0),"")</f>
        <v/>
      </c>
      <c r="AB124" s="12"/>
      <c r="AC124" s="12"/>
      <c r="AD124" s="12"/>
      <c r="AE124" s="12" t="str">
        <f>IFERROR(VLOOKUP($A124,'Orientakcja M'!$M$3:$S$59,7,0),"")</f>
        <v/>
      </c>
      <c r="AF124" s="12"/>
      <c r="AG124" s="12" t="str">
        <f>IFERROR(VLOOKUP($A124,'Grassor222 M'!$BJ$6:$BP$7,7,0),"")</f>
        <v/>
      </c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23">
        <f>MIN(COUNT(F124:U124)+MIN(COUNT(X124:AU124)/2,2),6)</f>
        <v>1</v>
      </c>
    </row>
    <row r="125" spans="1:48">
      <c r="A125" s="13">
        <v>275</v>
      </c>
      <c r="B125" s="19" t="str">
        <f>VLOOKUP($A125,id!$C:$H,6,0)</f>
        <v>Tuszyński Stanisław</v>
      </c>
      <c r="C125" s="19">
        <f>VLOOKUP($A125,id!$C:$H,4,0)</f>
        <v>0</v>
      </c>
      <c r="D125" s="2">
        <f>IF(E124=E125,D124,ROW(B123))</f>
        <v>123</v>
      </c>
      <c r="E125" s="11">
        <f>LARGE(F125:W125,1)+LARGE(F125:W125,2)+IFERROR(LARGE(F125:W125,3),0)+IFERROR(LARGE(F125:W125,4),0)+IFERROR(LARGE(F125:W125,5),0)+IFERROR(LARGE(F125:W125,6),0)</f>
        <v>66.014633958172752</v>
      </c>
      <c r="F125" s="12"/>
      <c r="G125" s="12">
        <f>IFERROR(VLOOKUP($A125,'H57 TR200 M'!$AT$2:$AZ$104,7,0),"")</f>
        <v>66.014633958172752</v>
      </c>
      <c r="H125" s="12"/>
      <c r="I125" s="12"/>
      <c r="J125" s="12" t="str">
        <f>IFERROR(VLOOKUP($A125,'XVI RzK M'!$K$3:$Q$23,7,0),"")</f>
        <v/>
      </c>
      <c r="K125" s="12" t="str">
        <f>IFERROR(VLOOKUP($A125,'Dymno M'!$U$2:$AA$21,7,0),"")</f>
        <v/>
      </c>
      <c r="L125" s="12" t="str">
        <f>IFERROR(VLOOKUP($A125,'Tropy M'!$R$3:$X$65,7,0),"")</f>
        <v/>
      </c>
      <c r="M125" s="12" t="str">
        <f>IFERROR(VLOOKUP($A125,'Grassor444 M'!$DE$6:$DK$36,7,0),"")</f>
        <v/>
      </c>
      <c r="N125" s="12" t="str">
        <f>IFERROR(VLOOKUP($A125,'BO M'!$Q$2:$W$71,7,0),"")</f>
        <v/>
      </c>
      <c r="O125" s="12" t="str">
        <f>IFERROR(VLOOKUP($A125,'Dukty M'!$T$1:$Z$33,7,0),"")</f>
        <v/>
      </c>
      <c r="P125" s="12"/>
      <c r="Q125" s="12"/>
      <c r="R125" s="12"/>
      <c r="S125" s="12"/>
      <c r="T125" s="12"/>
      <c r="U125" s="12"/>
      <c r="V125" s="10">
        <f>IFERROR(LARGE(X125:AU125,1),0)+IFERROR(LARGE(X125:AU125,2),0)</f>
        <v>0</v>
      </c>
      <c r="W125" s="10">
        <f>IFERROR(LARGE(X125:AU125,3),0)+IFERROR(LARGE(X125:AU125,4),0)</f>
        <v>0</v>
      </c>
      <c r="X125" s="12"/>
      <c r="Y125" s="12"/>
      <c r="Z125" s="12"/>
      <c r="AA125" s="12" t="str">
        <f>IFERROR(VLOOKUP($A125,'H57 TR100 M'!$AI$2:$AO$182,7,0),"")</f>
        <v/>
      </c>
      <c r="AB125" s="12"/>
      <c r="AC125" s="12"/>
      <c r="AD125" s="12"/>
      <c r="AE125" s="12" t="str">
        <f>IFERROR(VLOOKUP($A125,'Orientakcja M'!$M$3:$S$59,7,0),"")</f>
        <v/>
      </c>
      <c r="AF125" s="12"/>
      <c r="AG125" s="12" t="str">
        <f>IFERROR(VLOOKUP($A125,'Grassor222 M'!$BJ$6:$BP$7,7,0),"")</f>
        <v/>
      </c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23">
        <f>MIN(COUNT(F125:U125)+MIN(COUNT(X125:AU125)/2,2),6)</f>
        <v>1</v>
      </c>
    </row>
    <row r="126" spans="1:48">
      <c r="A126" s="13">
        <v>378</v>
      </c>
      <c r="B126" s="19" t="str">
        <f>VLOOKUP($A126,id!$C:$H,6,0)</f>
        <v>Tumiński Maciej</v>
      </c>
      <c r="C126" s="19" t="str">
        <f>VLOOKUP($A126,id!$C:$H,4,0)</f>
        <v>ITS</v>
      </c>
      <c r="D126" s="2">
        <f>IF(E125=E126,D125,ROW(B124))</f>
        <v>124</v>
      </c>
      <c r="E126" s="11">
        <f>LARGE(F126:W126,1)+LARGE(F126:W126,2)+IFERROR(LARGE(F126:W126,3),0)+IFERROR(LARGE(F126:W126,4),0)+IFERROR(LARGE(F126:W126,5),0)+IFERROR(LARGE(F126:W126,6),0)</f>
        <v>65.850936372924735</v>
      </c>
      <c r="F126" s="12"/>
      <c r="G126" s="12"/>
      <c r="H126" s="12"/>
      <c r="I126" s="12"/>
      <c r="J126" s="12" t="str">
        <f>IFERROR(VLOOKUP($A126,'XVI RzK M'!$K$3:$Q$23,7,0),"")</f>
        <v/>
      </c>
      <c r="K126" s="12" t="str">
        <f>IFERROR(VLOOKUP($A126,'Dymno M'!$U$2:$AA$21,7,0),"")</f>
        <v/>
      </c>
      <c r="L126" s="12">
        <f>IFERROR(VLOOKUP($A126,'Tropy M'!$R$3:$X$65,7,0),"")</f>
        <v>41.398913312232828</v>
      </c>
      <c r="M126" s="12" t="str">
        <f>IFERROR(VLOOKUP($A126,'Grassor444 M'!$DE$6:$DK$36,7,0),"")</f>
        <v/>
      </c>
      <c r="N126" s="12" t="str">
        <f>IFERROR(VLOOKUP($A126,'BO M'!$Q$2:$W$71,7,0),"")</f>
        <v/>
      </c>
      <c r="O126" s="12" t="str">
        <f>IFERROR(VLOOKUP($A126,'Dukty M'!$T$1:$Z$33,7,0),"")</f>
        <v/>
      </c>
      <c r="P126" s="12"/>
      <c r="Q126" s="12"/>
      <c r="R126" s="12"/>
      <c r="S126" s="12"/>
      <c r="T126" s="12"/>
      <c r="U126" s="12"/>
      <c r="V126" s="10">
        <f>IFERROR(LARGE(X126:AU126,1),0)+IFERROR(LARGE(X126:AU126,2),0)</f>
        <v>24.452023060691911</v>
      </c>
      <c r="W126" s="10">
        <f>IFERROR(LARGE(X126:AU126,3),0)+IFERROR(LARGE(X126:AU126,4),0)</f>
        <v>0</v>
      </c>
      <c r="X126" s="12"/>
      <c r="Y126" s="12"/>
      <c r="Z126" s="12"/>
      <c r="AA126" s="12">
        <f>IFERROR(VLOOKUP($A126,'H57 TR100 M'!$AI$2:$AO$182,7,0),"")</f>
        <v>24.452023060691911</v>
      </c>
      <c r="AB126" s="12"/>
      <c r="AC126" s="12"/>
      <c r="AD126" s="12"/>
      <c r="AE126" s="12" t="str">
        <f>IFERROR(VLOOKUP($A126,'Orientakcja M'!$M$3:$S$59,7,0),"")</f>
        <v/>
      </c>
      <c r="AF126" s="12"/>
      <c r="AG126" s="12" t="str">
        <f>IFERROR(VLOOKUP($A126,'Grassor222 M'!$BJ$6:$BP$7,7,0),"")</f>
        <v/>
      </c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23">
        <f>MIN(COUNT(F126:U126)+MIN(COUNT(X126:AU126)/2,2),6)</f>
        <v>1.5</v>
      </c>
    </row>
    <row r="127" spans="1:48">
      <c r="A127" s="13">
        <v>379</v>
      </c>
      <c r="B127" s="19" t="str">
        <f>VLOOKUP($A127,id!$C:$H,6,0)</f>
        <v>Radzki Rafał</v>
      </c>
      <c r="C127" s="19" t="str">
        <f>VLOOKUP($A127,id!$C:$H,4,0)</f>
        <v>ITS</v>
      </c>
      <c r="D127" s="2">
        <f>IF(E126=E127,D126,ROW(B125))</f>
        <v>125</v>
      </c>
      <c r="E127" s="11">
        <f>LARGE(F127:W127,1)+LARGE(F127:W127,2)+IFERROR(LARGE(F127:W127,3),0)+IFERROR(LARGE(F127:W127,4),0)+IFERROR(LARGE(F127:W127,5),0)+IFERROR(LARGE(F127:W127,6),0)</f>
        <v>65.546048883264433</v>
      </c>
      <c r="F127" s="12"/>
      <c r="G127" s="12"/>
      <c r="H127" s="12"/>
      <c r="I127" s="12"/>
      <c r="J127" s="12" t="str">
        <f>IFERROR(VLOOKUP($A127,'XVI RzK M'!$K$3:$Q$23,7,0),"")</f>
        <v/>
      </c>
      <c r="K127" s="12" t="str">
        <f>IFERROR(VLOOKUP($A127,'Dymno M'!$U$2:$AA$21,7,0),"")</f>
        <v/>
      </c>
      <c r="L127" s="12">
        <f>IFERROR(VLOOKUP($A127,'Tropy M'!$R$3:$X$65,7,0),"")</f>
        <v>41.104824278260871</v>
      </c>
      <c r="M127" s="12" t="str">
        <f>IFERROR(VLOOKUP($A127,'Grassor444 M'!$DE$6:$DK$36,7,0),"")</f>
        <v/>
      </c>
      <c r="N127" s="12" t="str">
        <f>IFERROR(VLOOKUP($A127,'BO M'!$Q$2:$W$71,7,0),"")</f>
        <v/>
      </c>
      <c r="O127" s="12" t="str">
        <f>IFERROR(VLOOKUP($A127,'Dukty M'!$T$1:$Z$33,7,0),"")</f>
        <v/>
      </c>
      <c r="P127" s="12"/>
      <c r="Q127" s="12"/>
      <c r="R127" s="12"/>
      <c r="S127" s="12"/>
      <c r="T127" s="12"/>
      <c r="U127" s="12"/>
      <c r="V127" s="10">
        <f>IFERROR(LARGE(X127:AU127,1),0)+IFERROR(LARGE(X127:AU127,2),0)</f>
        <v>24.441224605003566</v>
      </c>
      <c r="W127" s="10">
        <f>IFERROR(LARGE(X127:AU127,3),0)+IFERROR(LARGE(X127:AU127,4),0)</f>
        <v>0</v>
      </c>
      <c r="X127" s="12"/>
      <c r="Y127" s="12"/>
      <c r="Z127" s="12"/>
      <c r="AA127" s="12">
        <f>IFERROR(VLOOKUP($A127,'H57 TR100 M'!$AI$2:$AO$182,7,0),"")</f>
        <v>24.441224605003566</v>
      </c>
      <c r="AB127" s="12"/>
      <c r="AC127" s="12"/>
      <c r="AD127" s="12"/>
      <c r="AE127" s="12" t="str">
        <f>IFERROR(VLOOKUP($A127,'Orientakcja M'!$M$3:$S$59,7,0),"")</f>
        <v/>
      </c>
      <c r="AF127" s="12"/>
      <c r="AG127" s="12" t="str">
        <f>IFERROR(VLOOKUP($A127,'Grassor222 M'!$BJ$6:$BP$7,7,0),"")</f>
        <v/>
      </c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23">
        <f>MIN(COUNT(F127:U127)+MIN(COUNT(X127:AU127)/2,2),6)</f>
        <v>1.5</v>
      </c>
    </row>
    <row r="128" spans="1:48">
      <c r="A128" s="13">
        <v>241</v>
      </c>
      <c r="B128" s="19" t="str">
        <f>VLOOKUP($A128,id!$C:$H,6,0)</f>
        <v>Matera Rafał</v>
      </c>
      <c r="C128" s="19">
        <f>VLOOKUP($A128,id!$C:$H,4,0)</f>
        <v>0</v>
      </c>
      <c r="D128" s="2">
        <f>IF(E127=E128,D127,ROW(B126))</f>
        <v>126</v>
      </c>
      <c r="E128" s="11">
        <f>LARGE(F128:W128,1)+LARGE(F128:W128,2)+IFERROR(LARGE(F128:W128,3),0)+IFERROR(LARGE(F128:W128,4),0)+IFERROR(LARGE(F128:W128,5),0)+IFERROR(LARGE(F128:W128,6),0)</f>
        <v>65.449353884105903</v>
      </c>
      <c r="F128" s="12"/>
      <c r="G128" s="12" t="str">
        <f>IFERROR(VLOOKUP($A128,'H57 TR200 M'!$AT$2:$AZ$104,7,0),"")</f>
        <v/>
      </c>
      <c r="H128" s="12"/>
      <c r="I128" s="12"/>
      <c r="J128" s="12" t="str">
        <f>IFERROR(VLOOKUP($A128,'XVI RzK M'!$K$3:$Q$23,7,0),"")</f>
        <v/>
      </c>
      <c r="K128" s="12" t="str">
        <f>IFERROR(VLOOKUP($A128,'Dymno M'!$U$2:$AA$21,7,0),"")</f>
        <v/>
      </c>
      <c r="L128" s="12" t="str">
        <f>IFERROR(VLOOKUP($A128,'Tropy M'!$R$3:$X$65,7,0),"")</f>
        <v/>
      </c>
      <c r="M128" s="12" t="str">
        <f>IFERROR(VLOOKUP($A128,'Grassor444 M'!$DE$6:$DK$36,7,0),"")</f>
        <v/>
      </c>
      <c r="N128" s="12">
        <f>IFERROR(VLOOKUP($A128,'BO M'!$Q$2:$W$71,7,0),"")</f>
        <v>42.715579911174814</v>
      </c>
      <c r="O128" s="12" t="str">
        <f>IFERROR(VLOOKUP($A128,'Dukty M'!$T$1:$Z$33,7,0),"")</f>
        <v/>
      </c>
      <c r="P128" s="12"/>
      <c r="Q128" s="12"/>
      <c r="R128" s="12"/>
      <c r="S128" s="12"/>
      <c r="T128" s="12"/>
      <c r="U128" s="12"/>
      <c r="V128" s="10">
        <f>IFERROR(LARGE(X128:AU128,1),0)+IFERROR(LARGE(X128:AU128,2),0)</f>
        <v>22.733773972931097</v>
      </c>
      <c r="W128" s="10">
        <f>IFERROR(LARGE(X128:AU128,3),0)+IFERROR(LARGE(X128:AU128,4),0)</f>
        <v>0</v>
      </c>
      <c r="X128" s="12"/>
      <c r="Y128" s="12"/>
      <c r="Z128" s="12"/>
      <c r="AA128" s="12" t="str">
        <f>IFERROR(VLOOKUP($A128,'H57 TR100 M'!$AI$2:$AO$182,7,0),"")</f>
        <v/>
      </c>
      <c r="AB128" s="12"/>
      <c r="AC128" s="12"/>
      <c r="AD128" s="12"/>
      <c r="AE128" s="12">
        <f>IFERROR(VLOOKUP($A128,'Orientakcja M'!$M$3:$S$59,7,0),"")</f>
        <v>22.733773972931097</v>
      </c>
      <c r="AF128" s="12"/>
      <c r="AG128" s="12" t="str">
        <f>IFERROR(VLOOKUP($A128,'Grassor222 M'!$BJ$6:$BP$7,7,0),"")</f>
        <v/>
      </c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23">
        <f>MIN(COUNT(F128:U128)+MIN(COUNT(X128:AU128)/2,2),6)</f>
        <v>1.5</v>
      </c>
    </row>
    <row r="129" spans="1:48">
      <c r="A129">
        <v>276</v>
      </c>
      <c r="B129" s="19" t="str">
        <f>VLOOKUP($A129,id!$C:$H,6,0)</f>
        <v>Recław Arkadiusz</v>
      </c>
      <c r="C129" s="19" t="str">
        <f>VLOOKUP($A129,id!$C:$H,4,0)</f>
        <v>pasjavspraca.com</v>
      </c>
      <c r="D129" s="2">
        <f>IF(E128=E129,D128,ROW(B127))</f>
        <v>127</v>
      </c>
      <c r="E129" s="11">
        <f>LARGE(F129:W129,1)+LARGE(F129:W129,2)+IFERROR(LARGE(F129:W129,3),0)+IFERROR(LARGE(F129:W129,4),0)+IFERROR(LARGE(F129:W129,5),0)+IFERROR(LARGE(F129:W129,6),0)</f>
        <v>64.720229370757593</v>
      </c>
      <c r="F129" s="12"/>
      <c r="G129" s="12">
        <f>IFERROR(VLOOKUP($A129,'H57 TR200 M'!$AT$2:$AZ$104,7,0),"")</f>
        <v>64.720229370757593</v>
      </c>
      <c r="H129" s="12"/>
      <c r="I129" s="12"/>
      <c r="J129" s="12" t="str">
        <f>IFERROR(VLOOKUP($A129,'XVI RzK M'!$K$3:$Q$23,7,0),"")</f>
        <v/>
      </c>
      <c r="K129" s="12" t="str">
        <f>IFERROR(VLOOKUP($A129,'Dymno M'!$U$2:$AA$21,7,0),"")</f>
        <v/>
      </c>
      <c r="L129" s="12" t="str">
        <f>IFERROR(VLOOKUP($A129,'Tropy M'!$R$3:$X$65,7,0),"")</f>
        <v/>
      </c>
      <c r="M129" s="12" t="str">
        <f>IFERROR(VLOOKUP($A129,'Grassor444 M'!$DE$6:$DK$36,7,0),"")</f>
        <v/>
      </c>
      <c r="N129" s="12" t="str">
        <f>IFERROR(VLOOKUP($A129,'BO M'!$Q$2:$W$71,7,0),"")</f>
        <v/>
      </c>
      <c r="O129" s="12" t="str">
        <f>IFERROR(VLOOKUP($A129,'Dukty M'!$T$1:$Z$33,7,0),"")</f>
        <v/>
      </c>
      <c r="P129" s="12"/>
      <c r="Q129" s="12"/>
      <c r="R129" s="12"/>
      <c r="S129" s="12"/>
      <c r="T129" s="12"/>
      <c r="U129" s="12"/>
      <c r="V129" s="10">
        <f>IFERROR(LARGE(X129:AU129,1),0)+IFERROR(LARGE(X129:AU129,2),0)</f>
        <v>0</v>
      </c>
      <c r="W129" s="10">
        <f>IFERROR(LARGE(X129:AU129,3),0)+IFERROR(LARGE(X129:AU129,4),0)</f>
        <v>0</v>
      </c>
      <c r="X129" s="12"/>
      <c r="Y129" s="12"/>
      <c r="Z129" s="12"/>
      <c r="AA129" s="12" t="str">
        <f>IFERROR(VLOOKUP($A129,'H57 TR100 M'!$AI$2:$AO$182,7,0),"")</f>
        <v/>
      </c>
      <c r="AB129" s="12"/>
      <c r="AC129" s="12"/>
      <c r="AD129" s="12"/>
      <c r="AE129" s="12" t="str">
        <f>IFERROR(VLOOKUP($A129,'Orientakcja M'!$M$3:$S$59,7,0),"")</f>
        <v/>
      </c>
      <c r="AF129" s="12"/>
      <c r="AG129" s="12" t="str">
        <f>IFERROR(VLOOKUP($A129,'Grassor222 M'!$BJ$6:$BP$7,7,0),"")</f>
        <v/>
      </c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23">
        <f>MIN(COUNT(F129:U129)+MIN(COUNT(X129:AU129)/2,2),6)</f>
        <v>1</v>
      </c>
    </row>
    <row r="130" spans="1:48">
      <c r="A130" s="13">
        <v>277</v>
      </c>
      <c r="B130" s="19" t="str">
        <f>VLOOKUP($A130,id!$C:$H,6,0)</f>
        <v>Wtulich Konrad</v>
      </c>
      <c r="C130" s="19" t="str">
        <f>VLOOKUP($A130,id!$C:$H,4,0)</f>
        <v>pasjavspraca.com</v>
      </c>
      <c r="D130" s="2">
        <f>IF(E129=E130,D129,ROW(B128))</f>
        <v>128</v>
      </c>
      <c r="E130" s="11">
        <f>LARGE(F130:W130,1)+LARGE(F130:W130,2)+IFERROR(LARGE(F130:W130,3),0)+IFERROR(LARGE(F130:W130,4),0)+IFERROR(LARGE(F130:W130,5),0)+IFERROR(LARGE(F130:W130,6),0)</f>
        <v>64.717480348569651</v>
      </c>
      <c r="F130" s="12"/>
      <c r="G130" s="12">
        <f>IFERROR(VLOOKUP($A130,'H57 TR200 M'!$AT$2:$AZ$104,7,0),"")</f>
        <v>64.717480348569651</v>
      </c>
      <c r="H130" s="12"/>
      <c r="I130" s="12"/>
      <c r="J130" s="12" t="str">
        <f>IFERROR(VLOOKUP($A130,'XVI RzK M'!$K$3:$Q$23,7,0),"")</f>
        <v/>
      </c>
      <c r="K130" s="12" t="str">
        <f>IFERROR(VLOOKUP($A130,'Dymno M'!$U$2:$AA$21,7,0),"")</f>
        <v/>
      </c>
      <c r="L130" s="12" t="str">
        <f>IFERROR(VLOOKUP($A130,'Tropy M'!$R$3:$X$65,7,0),"")</f>
        <v/>
      </c>
      <c r="M130" s="12" t="str">
        <f>IFERROR(VLOOKUP($A130,'Grassor444 M'!$DE$6:$DK$36,7,0),"")</f>
        <v/>
      </c>
      <c r="N130" s="12" t="str">
        <f>IFERROR(VLOOKUP($A130,'BO M'!$Q$2:$W$71,7,0),"")</f>
        <v/>
      </c>
      <c r="O130" s="12" t="str">
        <f>IFERROR(VLOOKUP($A130,'Dukty M'!$T$1:$Z$33,7,0),"")</f>
        <v/>
      </c>
      <c r="P130" s="12"/>
      <c r="Q130" s="12"/>
      <c r="R130" s="12"/>
      <c r="S130" s="12"/>
      <c r="T130" s="12"/>
      <c r="U130" s="12"/>
      <c r="V130" s="10">
        <f>IFERROR(LARGE(X130:AU130,1),0)+IFERROR(LARGE(X130:AU130,2),0)</f>
        <v>0</v>
      </c>
      <c r="W130" s="10">
        <f>IFERROR(LARGE(X130:AU130,3),0)+IFERROR(LARGE(X130:AU130,4),0)</f>
        <v>0</v>
      </c>
      <c r="X130" s="12"/>
      <c r="Y130" s="12"/>
      <c r="Z130" s="12"/>
      <c r="AA130" s="12" t="str">
        <f>IFERROR(VLOOKUP($A130,'H57 TR100 M'!$AI$2:$AO$182,7,0),"")</f>
        <v/>
      </c>
      <c r="AB130" s="12"/>
      <c r="AC130" s="12"/>
      <c r="AD130" s="12"/>
      <c r="AE130" s="12" t="str">
        <f>IFERROR(VLOOKUP($A130,'Orientakcja M'!$M$3:$S$59,7,0),"")</f>
        <v/>
      </c>
      <c r="AF130" s="12"/>
      <c r="AG130" s="12" t="str">
        <f>IFERROR(VLOOKUP($A130,'Grassor222 M'!$BJ$6:$BP$7,7,0),"")</f>
        <v/>
      </c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23">
        <f>MIN(COUNT(F130:U130)+MIN(COUNT(X130:AU130)/2,2),6)</f>
        <v>1</v>
      </c>
    </row>
    <row r="131" spans="1:48">
      <c r="A131">
        <v>554</v>
      </c>
      <c r="B131" s="19" t="str">
        <f>VLOOKUP($A131,id!$C:$H,6,0)</f>
        <v>Jonas Wojciech</v>
      </c>
      <c r="C131" s="19" t="str">
        <f>VLOOKUP($A131,id!$C:$H,4,0)</f>
        <v>Wyrwidęby</v>
      </c>
      <c r="D131" s="2">
        <f>IF(E130=E131,D130,ROW(B129))</f>
        <v>129</v>
      </c>
      <c r="E131" s="11">
        <f>LARGE(F131:W131,1)+LARGE(F131:W131,2)+IFERROR(LARGE(F131:W131,3),0)+IFERROR(LARGE(F131:W131,4),0)+IFERROR(LARGE(F131:W131,5),0)+IFERROR(LARGE(F131:W131,6),0)</f>
        <v>64.025421265609936</v>
      </c>
      <c r="F131" s="12"/>
      <c r="G131" s="12"/>
      <c r="H131" s="12"/>
      <c r="I131" s="12"/>
      <c r="J131" s="12"/>
      <c r="K131" s="12"/>
      <c r="L131" s="12"/>
      <c r="M131" s="12" t="str">
        <f>IFERROR(VLOOKUP($A131,'Grassor444 M'!$DE$6:$DK$36,7,0),"")</f>
        <v/>
      </c>
      <c r="N131" s="12">
        <f>IFERROR(VLOOKUP($A131,'BO M'!$Q$2:$W$71,7,0),"")</f>
        <v>64.025421265609936</v>
      </c>
      <c r="O131" s="12" t="str">
        <f>IFERROR(VLOOKUP($A131,'Dukty M'!$T$1:$Z$33,7,0),"")</f>
        <v/>
      </c>
      <c r="P131" s="12"/>
      <c r="Q131" s="12"/>
      <c r="R131" s="12"/>
      <c r="S131" s="12"/>
      <c r="T131" s="12"/>
      <c r="U131" s="12"/>
      <c r="V131" s="10">
        <f>IFERROR(LARGE(X131:AU131,1),0)+IFERROR(LARGE(X131:AU131,2),0)</f>
        <v>0</v>
      </c>
      <c r="W131" s="10">
        <f>IFERROR(LARGE(X131:AU131,3),0)+IFERROR(LARGE(X131:AU131,4),0)</f>
        <v>0</v>
      </c>
      <c r="X131" s="12"/>
      <c r="Y131" s="12"/>
      <c r="Z131" s="12"/>
      <c r="AA131" s="12"/>
      <c r="AB131" s="12"/>
      <c r="AC131" s="12"/>
      <c r="AD131" s="12"/>
      <c r="AE131" s="12" t="str">
        <f>IFERROR(VLOOKUP($A131,'Orientakcja M'!$M$3:$S$59,7,0),"")</f>
        <v/>
      </c>
      <c r="AF131" s="12"/>
      <c r="AG131" s="12" t="str">
        <f>IFERROR(VLOOKUP($A131,'Grassor222 M'!$BJ$6:$BP$7,7,0),"")</f>
        <v/>
      </c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23">
        <f>MIN(COUNT(F131:U131)+MIN(COUNT(X131:AU131)/2,2),6)</f>
        <v>1</v>
      </c>
    </row>
    <row r="132" spans="1:48">
      <c r="A132" s="13">
        <v>555</v>
      </c>
      <c r="B132" s="19" t="str">
        <f>VLOOKUP($A132,id!$C:$H,6,0)</f>
        <v>Konopiński Maciej</v>
      </c>
      <c r="C132" s="19" t="str">
        <f>VLOOKUP($A132,id!$C:$H,4,0)</f>
        <v>T-Mobile Bikeholicy</v>
      </c>
      <c r="D132" s="2">
        <f>IF(E131=E132,D131,ROW(B130))</f>
        <v>130</v>
      </c>
      <c r="E132" s="11">
        <f>LARGE(F132:W132,1)+LARGE(F132:W132,2)+IFERROR(LARGE(F132:W132,3),0)+IFERROR(LARGE(F132:W132,4),0)+IFERROR(LARGE(F132:W132,5),0)+IFERROR(LARGE(F132:W132,6),0)</f>
        <v>63.464322112108512</v>
      </c>
      <c r="F132" s="12"/>
      <c r="G132" s="12"/>
      <c r="H132" s="12"/>
      <c r="I132" s="12"/>
      <c r="J132" s="12"/>
      <c r="K132" s="12"/>
      <c r="L132" s="12"/>
      <c r="M132" s="12" t="str">
        <f>IFERROR(VLOOKUP($A132,'Grassor444 M'!$DE$6:$DK$36,7,0),"")</f>
        <v/>
      </c>
      <c r="N132" s="12">
        <f>IFERROR(VLOOKUP($A132,'BO M'!$Q$2:$W$71,7,0),"")</f>
        <v>63.464322112108512</v>
      </c>
      <c r="O132" s="12" t="str">
        <f>IFERROR(VLOOKUP($A132,'Dukty M'!$T$1:$Z$33,7,0),"")</f>
        <v/>
      </c>
      <c r="P132" s="12"/>
      <c r="Q132" s="12"/>
      <c r="R132" s="12"/>
      <c r="S132" s="12"/>
      <c r="T132" s="12"/>
      <c r="U132" s="12"/>
      <c r="V132" s="10">
        <f>IFERROR(LARGE(X132:AU132,1),0)+IFERROR(LARGE(X132:AU132,2),0)</f>
        <v>0</v>
      </c>
      <c r="W132" s="10">
        <f>IFERROR(LARGE(X132:AU132,3),0)+IFERROR(LARGE(X132:AU132,4),0)</f>
        <v>0</v>
      </c>
      <c r="X132" s="12"/>
      <c r="Y132" s="12"/>
      <c r="Z132" s="12"/>
      <c r="AA132" s="12"/>
      <c r="AB132" s="12"/>
      <c r="AC132" s="12"/>
      <c r="AD132" s="12"/>
      <c r="AE132" s="12" t="str">
        <f>IFERROR(VLOOKUP($A132,'Orientakcja M'!$M$3:$S$59,7,0),"")</f>
        <v/>
      </c>
      <c r="AF132" s="12"/>
      <c r="AG132" s="12" t="str">
        <f>IFERROR(VLOOKUP($A132,'Grassor222 M'!$BJ$6:$BP$7,7,0),"")</f>
        <v/>
      </c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23">
        <f>MIN(COUNT(F132:U132)+MIN(COUNT(X132:AU132)/2,2),6)</f>
        <v>1</v>
      </c>
    </row>
    <row r="133" spans="1:48">
      <c r="A133">
        <v>67</v>
      </c>
      <c r="B133" s="19" t="str">
        <f>VLOOKUP($A133,id!$C:$H,6,0)</f>
        <v>Popczyk Tomasz</v>
      </c>
      <c r="C133" s="19">
        <f>VLOOKUP($A133,id!$C:$H,4,0)</f>
        <v>0</v>
      </c>
      <c r="D133" s="2">
        <f>IF(E132=E133,D132,ROW(B131))</f>
        <v>131</v>
      </c>
      <c r="E133" s="11">
        <f>LARGE(F133:W133,1)+LARGE(F133:W133,2)+IFERROR(LARGE(F133:W133,3),0)+IFERROR(LARGE(F133:W133,4),0)+IFERROR(LARGE(F133:W133,5),0)+IFERROR(LARGE(F133:W133,6),0)</f>
        <v>62.547599695242326</v>
      </c>
      <c r="F133" s="12" t="str">
        <f>IFERROR(VLOOKUP($A133,'Liszkor M'!$L$1:$R$39,7,0),"")</f>
        <v/>
      </c>
      <c r="G133" s="12" t="str">
        <f>IFERROR(VLOOKUP($A133,'H57 TR200 M'!$AT$2:$AZ$104,7,0),"")</f>
        <v/>
      </c>
      <c r="H133" s="12" t="str">
        <f>IFERROR(VLOOKUP($A133,'Pazur M'!$N$1:$T$47,7,0),"")</f>
        <v/>
      </c>
      <c r="I133" s="12" t="str">
        <f>IFERROR(VLOOKUP($A133,'Liczyrzepa wiosna 200 M'!$M$1:$S$29,7,0),"")</f>
        <v/>
      </c>
      <c r="J133" s="12" t="str">
        <f>IFERROR(VLOOKUP($A133,'XVI RzK M'!$K$3:$Q$23,7,0),"")</f>
        <v/>
      </c>
      <c r="K133" s="12" t="str">
        <f>IFERROR(VLOOKUP($A133,'Dymno M'!$U$2:$AA$21,7,0),"")</f>
        <v/>
      </c>
      <c r="L133" s="12" t="str">
        <f>IFERROR(VLOOKUP($A133,'Tropy M'!$R$3:$X$65,7,0),"")</f>
        <v/>
      </c>
      <c r="M133" s="12" t="str">
        <f>IFERROR(VLOOKUP($A133,'Grassor444 M'!$DE$6:$DK$36,7,0),"")</f>
        <v/>
      </c>
      <c r="N133" s="12" t="str">
        <f>IFERROR(VLOOKUP($A133,'BO M'!$Q$2:$W$71,7,0),"")</f>
        <v/>
      </c>
      <c r="O133" s="12" t="str">
        <f>IFERROR(VLOOKUP($A133,'Dukty M'!$T$1:$Z$33,7,0),"")</f>
        <v/>
      </c>
      <c r="P133" s="12"/>
      <c r="Q133" s="12"/>
      <c r="R133" s="12"/>
      <c r="S133" s="12"/>
      <c r="T133" s="12"/>
      <c r="U133" s="12"/>
      <c r="V133" s="10">
        <f>IFERROR(LARGE(X133:AU133,1),0)+IFERROR(LARGE(X133:AU133,2),0)</f>
        <v>62.547599695242326</v>
      </c>
      <c r="W133" s="10">
        <f>IFERROR(LARGE(X133:AU133,3),0)+IFERROR(LARGE(X133:AU133,4),0)</f>
        <v>0</v>
      </c>
      <c r="X133" s="12"/>
      <c r="Y133" s="12">
        <f>IFERROR(VLOOKUP($A133,'XV Szago M'!$BM$4:$BS$73,7,0),"")</f>
        <v>28.715331562067544</v>
      </c>
      <c r="Z133" s="12" t="str">
        <f>IFERROR(VLOOKUP($A133,'Wiosenne 360 M'!$J$2:$P$15,7,0),"")</f>
        <v/>
      </c>
      <c r="AA133" s="12">
        <f>IFERROR(VLOOKUP($A133,'H57 TR100 M'!$AI$2:$AO$182,7,0),"")</f>
        <v>33.832268133174786</v>
      </c>
      <c r="AB133" s="12" t="str">
        <f>IFERROR(VLOOKUP($A133,'RW TR200 M'!$K$2:$Q$6,7,0),"")</f>
        <v/>
      </c>
      <c r="AC133" s="12" t="str">
        <f>IFERROR(VLOOKUP($A133,'Hawran M'!$AT$2:$AZ$35,7,0),"")</f>
        <v/>
      </c>
      <c r="AD133" s="12" t="str">
        <f>IFERROR(VLOOKUP($A133,'Liczyrzepa wiosna 100 M'!$Q$2:$W$16,7,0),"")</f>
        <v/>
      </c>
      <c r="AE133" s="12" t="str">
        <f>IFERROR(VLOOKUP($A133,'Orientakcja M'!$M$3:$S$59,7,0),"")</f>
        <v/>
      </c>
      <c r="AF133" s="12" t="str">
        <f>IFERROR(VLOOKUP($A133,'13 M'!$J$6:$P$10,7,0),"")</f>
        <v/>
      </c>
      <c r="AG133" s="12" t="str">
        <f>IFERROR(VLOOKUP($A133,'Grassor222 M'!$BJ$6:$BP$7,7,0),"")</f>
        <v/>
      </c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23">
        <f>MIN(COUNT(F133:U133)+MIN(COUNT(X133:AU133)/2,2),6)</f>
        <v>1</v>
      </c>
    </row>
    <row r="134" spans="1:48">
      <c r="A134">
        <v>539</v>
      </c>
      <c r="B134" s="19" t="str">
        <f>VLOOKUP($A134,id!$C:$H,6,0)</f>
        <v>Zachara Stefan</v>
      </c>
      <c r="C134" s="19">
        <f>VLOOKUP($A134,id!$C:$H,4,0)</f>
        <v>0</v>
      </c>
      <c r="D134" s="2">
        <f>IF(E133=E134,D133,ROW(B132))</f>
        <v>132</v>
      </c>
      <c r="E134" s="11">
        <f>LARGE(F134:W134,1)+LARGE(F134:W134,2)+IFERROR(LARGE(F134:W134,3),0)+IFERROR(LARGE(F134:W134,4),0)+IFERROR(LARGE(F134:W134,5),0)+IFERROR(LARGE(F134:W134,6),0)</f>
        <v>62.475896644812963</v>
      </c>
      <c r="F134" s="12"/>
      <c r="G134" s="12"/>
      <c r="H134" s="12"/>
      <c r="I134" s="12"/>
      <c r="J134" s="12"/>
      <c r="K134" s="12"/>
      <c r="L134" s="12"/>
      <c r="M134" s="12">
        <f>IFERROR(VLOOKUP($A134,'Grassor444 M'!$DE$6:$DK$36,7,0),"")</f>
        <v>62.475896644812963</v>
      </c>
      <c r="N134" s="12" t="str">
        <f>IFERROR(VLOOKUP($A134,'BO M'!$Q$2:$W$71,7,0),"")</f>
        <v/>
      </c>
      <c r="O134" s="12" t="str">
        <f>IFERROR(VLOOKUP($A134,'Dukty M'!$T$1:$Z$33,7,0),"")</f>
        <v/>
      </c>
      <c r="P134" s="12"/>
      <c r="Q134" s="12"/>
      <c r="R134" s="12"/>
      <c r="S134" s="12"/>
      <c r="T134" s="12"/>
      <c r="U134" s="12"/>
      <c r="V134" s="10">
        <f>IFERROR(LARGE(X134:AU134,1),0)+IFERROR(LARGE(X134:AU134,2),0)</f>
        <v>0</v>
      </c>
      <c r="W134" s="10">
        <f>IFERROR(LARGE(X134:AU134,3),0)+IFERROR(LARGE(X134:AU134,4),0)</f>
        <v>0</v>
      </c>
      <c r="X134" s="12"/>
      <c r="Y134" s="12"/>
      <c r="Z134" s="12"/>
      <c r="AA134" s="12"/>
      <c r="AB134" s="12"/>
      <c r="AC134" s="12"/>
      <c r="AD134" s="12"/>
      <c r="AE134" s="12" t="str">
        <f>IFERROR(VLOOKUP($A134,'Orientakcja M'!$M$3:$S$59,7,0),"")</f>
        <v/>
      </c>
      <c r="AF134" s="12"/>
      <c r="AG134" s="12" t="str">
        <f>IFERROR(VLOOKUP($A134,'Grassor222 M'!$BJ$6:$BP$7,7,0),"")</f>
        <v/>
      </c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23">
        <f>MIN(COUNT(F134:U134)+MIN(COUNT(X134:AU134)/2,2),6)</f>
        <v>1</v>
      </c>
    </row>
    <row r="135" spans="1:48">
      <c r="A135">
        <v>262</v>
      </c>
      <c r="B135" s="19" t="str">
        <f>VLOOKUP($A135,id!$C:$H,6,0)</f>
        <v>Majtczak Bartosz</v>
      </c>
      <c r="C135" s="19" t="str">
        <f>VLOOKUP($A135,id!$C:$H,4,0)</f>
        <v>RWD</v>
      </c>
      <c r="D135" s="2">
        <f>IF(E134=E135,D134,ROW(B133))</f>
        <v>133</v>
      </c>
      <c r="E135" s="11">
        <f>LARGE(F135:W135,1)+LARGE(F135:W135,2)+IFERROR(LARGE(F135:W135,3),0)+IFERROR(LARGE(F135:W135,4),0)+IFERROR(LARGE(F135:W135,5),0)+IFERROR(LARGE(F135:W135,6),0)</f>
        <v>61.365886635438208</v>
      </c>
      <c r="F135" s="12"/>
      <c r="G135" s="12" t="str">
        <f>IFERROR(VLOOKUP($A135,'H57 TR200 M'!$AT$2:$AZ$104,7,0),"")</f>
        <v/>
      </c>
      <c r="H135" s="12"/>
      <c r="I135" s="12"/>
      <c r="J135" s="12" t="str">
        <f>IFERROR(VLOOKUP($A135,'XVI RzK M'!$K$3:$Q$23,7,0),"")</f>
        <v/>
      </c>
      <c r="K135" s="12" t="str">
        <f>IFERROR(VLOOKUP($A135,'Dymno M'!$U$2:$AA$21,7,0),"")</f>
        <v/>
      </c>
      <c r="L135" s="12" t="str">
        <f>IFERROR(VLOOKUP($A135,'Tropy M'!$R$3:$X$65,7,0),"")</f>
        <v/>
      </c>
      <c r="M135" s="12" t="str">
        <f>IFERROR(VLOOKUP($A135,'Grassor444 M'!$DE$6:$DK$36,7,0),"")</f>
        <v/>
      </c>
      <c r="N135" s="12">
        <f>IFERROR(VLOOKUP($A135,'BO M'!$Q$2:$W$71,7,0),"")</f>
        <v>45.061684639323659</v>
      </c>
      <c r="O135" s="12" t="str">
        <f>IFERROR(VLOOKUP($A135,'Dukty M'!$T$1:$Z$33,7,0),"")</f>
        <v/>
      </c>
      <c r="P135" s="12"/>
      <c r="Q135" s="12"/>
      <c r="R135" s="12"/>
      <c r="S135" s="12"/>
      <c r="T135" s="12"/>
      <c r="U135" s="12"/>
      <c r="V135" s="10">
        <f>IFERROR(LARGE(X135:AU135,1),0)+IFERROR(LARGE(X135:AU135,2),0)</f>
        <v>16.30420199611455</v>
      </c>
      <c r="W135" s="10">
        <f>IFERROR(LARGE(X135:AU135,3),0)+IFERROR(LARGE(X135:AU135,4),0)</f>
        <v>0</v>
      </c>
      <c r="X135" s="12"/>
      <c r="Y135" s="12"/>
      <c r="Z135" s="12"/>
      <c r="AA135" s="12" t="str">
        <f>IFERROR(VLOOKUP($A135,'H57 TR100 M'!$AI$2:$AO$182,7,0),"")</f>
        <v/>
      </c>
      <c r="AB135" s="12"/>
      <c r="AC135" s="12"/>
      <c r="AD135" s="12"/>
      <c r="AE135" s="12">
        <f>IFERROR(VLOOKUP($A135,'Orientakcja M'!$M$3:$S$59,7,0),"")</f>
        <v>16.30420199611455</v>
      </c>
      <c r="AF135" s="12"/>
      <c r="AG135" s="12" t="str">
        <f>IFERROR(VLOOKUP($A135,'Grassor222 M'!$BJ$6:$BP$7,7,0),"")</f>
        <v/>
      </c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23">
        <f>MIN(COUNT(F135:U135)+MIN(COUNT(X135:AU135)/2,2),6)</f>
        <v>1.5</v>
      </c>
    </row>
    <row r="136" spans="1:48">
      <c r="A136" s="13">
        <v>66</v>
      </c>
      <c r="B136" s="19" t="str">
        <f>VLOOKUP($A136,id!$C:$H,6,0)</f>
        <v>Szymanek Dawid</v>
      </c>
      <c r="C136" s="19">
        <f>VLOOKUP($A136,id!$C:$H,4,0)</f>
        <v>0</v>
      </c>
      <c r="D136" s="2">
        <f>IF(E135=E136,D135,ROW(B134))</f>
        <v>134</v>
      </c>
      <c r="E136" s="11">
        <f>LARGE(F136:W136,1)+LARGE(F136:W136,2)+IFERROR(LARGE(F136:W136,3),0)+IFERROR(LARGE(F136:W136,4),0)+IFERROR(LARGE(F136:W136,5),0)+IFERROR(LARGE(F136:W136,6),0)</f>
        <v>60.129156501141054</v>
      </c>
      <c r="F136" s="12" t="str">
        <f>IFERROR(VLOOKUP($A136,'Liszkor M'!$L$1:$R$39,7,0),"")</f>
        <v/>
      </c>
      <c r="G136" s="12">
        <f>IFERROR(VLOOKUP($A136,'H57 TR200 M'!$AT$2:$AZ$104,7,0),"")</f>
        <v>30.969536508360392</v>
      </c>
      <c r="H136" s="12" t="str">
        <f>IFERROR(VLOOKUP($A136,'Pazur M'!$N$1:$T$47,7,0),"")</f>
        <v/>
      </c>
      <c r="I136" s="12" t="str">
        <f>IFERROR(VLOOKUP($A136,'Liczyrzepa wiosna 200 M'!$M$1:$S$29,7,0),"")</f>
        <v/>
      </c>
      <c r="J136" s="12" t="str">
        <f>IFERROR(VLOOKUP($A136,'XVI RzK M'!$K$3:$Q$23,7,0),"")</f>
        <v/>
      </c>
      <c r="K136" s="12" t="str">
        <f>IFERROR(VLOOKUP($A136,'Dymno M'!$U$2:$AA$21,7,0),"")</f>
        <v/>
      </c>
      <c r="L136" s="12" t="str">
        <f>IFERROR(VLOOKUP($A136,'Tropy M'!$R$3:$X$65,7,0),"")</f>
        <v/>
      </c>
      <c r="M136" s="12" t="str">
        <f>IFERROR(VLOOKUP($A136,'Grassor444 M'!$DE$6:$DK$36,7,0),"")</f>
        <v/>
      </c>
      <c r="N136" s="12" t="str">
        <f>IFERROR(VLOOKUP($A136,'BO M'!$Q$2:$W$71,7,0),"")</f>
        <v/>
      </c>
      <c r="O136" s="12" t="str">
        <f>IFERROR(VLOOKUP($A136,'Dukty M'!$T$1:$Z$33,7,0),"")</f>
        <v/>
      </c>
      <c r="P136" s="12"/>
      <c r="Q136" s="12"/>
      <c r="R136" s="12"/>
      <c r="S136" s="12"/>
      <c r="T136" s="12"/>
      <c r="U136" s="12"/>
      <c r="V136" s="10">
        <f>IFERROR(LARGE(X136:AU136,1),0)+IFERROR(LARGE(X136:AU136,2),0)</f>
        <v>29.159619992780662</v>
      </c>
      <c r="W136" s="10">
        <f>IFERROR(LARGE(X136:AU136,3),0)+IFERROR(LARGE(X136:AU136,4),0)</f>
        <v>0</v>
      </c>
      <c r="X136" s="12"/>
      <c r="Y136" s="12">
        <f>IFERROR(VLOOKUP($A136,'XV Szago M'!$BM$4:$BS$73,7,0),"")</f>
        <v>29.159619992780662</v>
      </c>
      <c r="Z136" s="12" t="str">
        <f>IFERROR(VLOOKUP($A136,'Wiosenne 360 M'!$J$2:$P$15,7,0),"")</f>
        <v/>
      </c>
      <c r="AA136" s="12" t="str">
        <f>IFERROR(VLOOKUP($A136,'H57 TR100 M'!$AI$2:$AO$182,7,0),"")</f>
        <v/>
      </c>
      <c r="AB136" s="12" t="str">
        <f>IFERROR(VLOOKUP($A136,'RW TR200 M'!$K$2:$Q$6,7,0),"")</f>
        <v/>
      </c>
      <c r="AC136" s="12" t="str">
        <f>IFERROR(VLOOKUP($A136,'Hawran M'!$AT$2:$AZ$35,7,0),"")</f>
        <v/>
      </c>
      <c r="AD136" s="12" t="str">
        <f>IFERROR(VLOOKUP($A136,'Liczyrzepa wiosna 100 M'!$Q$2:$W$16,7,0),"")</f>
        <v/>
      </c>
      <c r="AE136" s="12" t="str">
        <f>IFERROR(VLOOKUP($A136,'Orientakcja M'!$M$3:$S$59,7,0),"")</f>
        <v/>
      </c>
      <c r="AF136" s="12" t="str">
        <f>IFERROR(VLOOKUP($A136,'13 M'!$J$6:$P$10,7,0),"")</f>
        <v/>
      </c>
      <c r="AG136" s="12" t="str">
        <f>IFERROR(VLOOKUP($A136,'Grassor222 M'!$BJ$6:$BP$7,7,0),"")</f>
        <v/>
      </c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23">
        <f>MIN(COUNT(F136:U136)+MIN(COUNT(X136:AU136)/2,2),6)</f>
        <v>1.5</v>
      </c>
    </row>
    <row r="137" spans="1:48">
      <c r="A137">
        <v>278</v>
      </c>
      <c r="B137" s="19" t="str">
        <f>VLOOKUP($A137,id!$C:$H,6,0)</f>
        <v>Maciaszczyk Radosław</v>
      </c>
      <c r="C137" s="19">
        <f>VLOOKUP($A137,id!$C:$H,4,0)</f>
        <v>0</v>
      </c>
      <c r="D137" s="2">
        <f>IF(E136=E137,D136,ROW(B135))</f>
        <v>135</v>
      </c>
      <c r="E137" s="11">
        <f>LARGE(F137:W137,1)+LARGE(F137:W137,2)+IFERROR(LARGE(F137:W137,3),0)+IFERROR(LARGE(F137:W137,4),0)+IFERROR(LARGE(F137:W137,5),0)+IFERROR(LARGE(F137:W137,6),0)</f>
        <v>59.030196534584661</v>
      </c>
      <c r="F137" s="12"/>
      <c r="G137" s="12">
        <f>IFERROR(VLOOKUP($A137,'H57 TR200 M'!$AT$2:$AZ$104,7,0),"")</f>
        <v>59.030196534584661</v>
      </c>
      <c r="H137" s="12"/>
      <c r="I137" s="12"/>
      <c r="J137" s="12" t="str">
        <f>IFERROR(VLOOKUP($A137,'XVI RzK M'!$K$3:$Q$23,7,0),"")</f>
        <v/>
      </c>
      <c r="K137" s="12" t="str">
        <f>IFERROR(VLOOKUP($A137,'Dymno M'!$U$2:$AA$21,7,0),"")</f>
        <v/>
      </c>
      <c r="L137" s="12" t="str">
        <f>IFERROR(VLOOKUP($A137,'Tropy M'!$R$3:$X$65,7,0),"")</f>
        <v/>
      </c>
      <c r="M137" s="12" t="str">
        <f>IFERROR(VLOOKUP($A137,'Grassor444 M'!$DE$6:$DK$36,7,0),"")</f>
        <v/>
      </c>
      <c r="N137" s="12" t="str">
        <f>IFERROR(VLOOKUP($A137,'BO M'!$Q$2:$W$71,7,0),"")</f>
        <v/>
      </c>
      <c r="O137" s="12" t="str">
        <f>IFERROR(VLOOKUP($A137,'Dukty M'!$T$1:$Z$33,7,0),"")</f>
        <v/>
      </c>
      <c r="P137" s="12"/>
      <c r="Q137" s="12"/>
      <c r="R137" s="12"/>
      <c r="S137" s="12"/>
      <c r="T137" s="12"/>
      <c r="U137" s="12"/>
      <c r="V137" s="10">
        <f>IFERROR(LARGE(X137:AU137,1),0)+IFERROR(LARGE(X137:AU137,2),0)</f>
        <v>0</v>
      </c>
      <c r="W137" s="10">
        <f>IFERROR(LARGE(X137:AU137,3),0)+IFERROR(LARGE(X137:AU137,4),0)</f>
        <v>0</v>
      </c>
      <c r="X137" s="12"/>
      <c r="Y137" s="12"/>
      <c r="Z137" s="12"/>
      <c r="AA137" s="12" t="str">
        <f>IFERROR(VLOOKUP($A137,'H57 TR100 M'!$AI$2:$AO$182,7,0),"")</f>
        <v/>
      </c>
      <c r="AB137" s="12"/>
      <c r="AC137" s="12"/>
      <c r="AD137" s="12"/>
      <c r="AE137" s="12" t="str">
        <f>IFERROR(VLOOKUP($A137,'Orientakcja M'!$M$3:$S$59,7,0),"")</f>
        <v/>
      </c>
      <c r="AF137" s="12"/>
      <c r="AG137" s="12" t="str">
        <f>IFERROR(VLOOKUP($A137,'Grassor222 M'!$BJ$6:$BP$7,7,0),"")</f>
        <v/>
      </c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23">
        <f>MIN(COUNT(F137:U137)+MIN(COUNT(X137:AU137)/2,2),6)</f>
        <v>1</v>
      </c>
    </row>
    <row r="138" spans="1:48">
      <c r="A138" s="13">
        <v>279</v>
      </c>
      <c r="B138" s="19" t="str">
        <f>VLOOKUP($A138,id!$C:$H,6,0)</f>
        <v>Drapella Dariusz</v>
      </c>
      <c r="C138" s="19" t="str">
        <f>VLOOKUP($A138,id!$C:$H,4,0)</f>
        <v>Harpagan</v>
      </c>
      <c r="D138" s="2">
        <f>IF(E137=E138,D137,ROW(B136))</f>
        <v>136</v>
      </c>
      <c r="E138" s="11">
        <f>LARGE(F138:W138,1)+LARGE(F138:W138,2)+IFERROR(LARGE(F138:W138,3),0)+IFERROR(LARGE(F138:W138,4),0)+IFERROR(LARGE(F138:W138,5),0)+IFERROR(LARGE(F138:W138,6),0)</f>
        <v>57.774234906189243</v>
      </c>
      <c r="F138" s="12"/>
      <c r="G138" s="12">
        <f>IFERROR(VLOOKUP($A138,'H57 TR200 M'!$AT$2:$AZ$104,7,0),"")</f>
        <v>57.774234906189243</v>
      </c>
      <c r="H138" s="12"/>
      <c r="I138" s="12"/>
      <c r="J138" s="12" t="str">
        <f>IFERROR(VLOOKUP($A138,'XVI RzK M'!$K$3:$Q$23,7,0),"")</f>
        <v/>
      </c>
      <c r="K138" s="12" t="str">
        <f>IFERROR(VLOOKUP($A138,'Dymno M'!$U$2:$AA$21,7,0),"")</f>
        <v/>
      </c>
      <c r="L138" s="12" t="str">
        <f>IFERROR(VLOOKUP($A138,'Tropy M'!$R$3:$X$65,7,0),"")</f>
        <v/>
      </c>
      <c r="M138" s="12" t="str">
        <f>IFERROR(VLOOKUP($A138,'Grassor444 M'!$DE$6:$DK$36,7,0),"")</f>
        <v/>
      </c>
      <c r="N138" s="12" t="str">
        <f>IFERROR(VLOOKUP($A138,'BO M'!$Q$2:$W$71,7,0),"")</f>
        <v/>
      </c>
      <c r="O138" s="12" t="str">
        <f>IFERROR(VLOOKUP($A138,'Dukty M'!$T$1:$Z$33,7,0),"")</f>
        <v/>
      </c>
      <c r="P138" s="12"/>
      <c r="Q138" s="12"/>
      <c r="R138" s="12"/>
      <c r="S138" s="12"/>
      <c r="T138" s="12"/>
      <c r="U138" s="12"/>
      <c r="V138" s="10">
        <f>IFERROR(LARGE(X138:AU138,1),0)+IFERROR(LARGE(X138:AU138,2),0)</f>
        <v>0</v>
      </c>
      <c r="W138" s="10">
        <f>IFERROR(LARGE(X138:AU138,3),0)+IFERROR(LARGE(X138:AU138,4),0)</f>
        <v>0</v>
      </c>
      <c r="X138" s="12"/>
      <c r="Y138" s="12"/>
      <c r="Z138" s="12"/>
      <c r="AA138" s="12" t="str">
        <f>IFERROR(VLOOKUP($A138,'H57 TR100 M'!$AI$2:$AO$182,7,0),"")</f>
        <v/>
      </c>
      <c r="AB138" s="12"/>
      <c r="AC138" s="12"/>
      <c r="AD138" s="12"/>
      <c r="AE138" s="12" t="str">
        <f>IFERROR(VLOOKUP($A138,'Orientakcja M'!$M$3:$S$59,7,0),"")</f>
        <v/>
      </c>
      <c r="AF138" s="12"/>
      <c r="AG138" s="12" t="str">
        <f>IFERROR(VLOOKUP($A138,'Grassor222 M'!$BJ$6:$BP$7,7,0),"")</f>
        <v/>
      </c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23">
        <f>MIN(COUNT(F138:U138)+MIN(COUNT(X138:AU138)/2,2),6)</f>
        <v>1</v>
      </c>
    </row>
    <row r="139" spans="1:48">
      <c r="A139" s="13">
        <v>515</v>
      </c>
      <c r="B139" s="19" t="str">
        <f>VLOOKUP($A139,id!$C:$H,6,0)</f>
        <v>Zając Grzegorz</v>
      </c>
      <c r="C139" s="19" t="str">
        <f>VLOOKUP($A139,id!$C:$H,4,0)</f>
        <v>WIĘCEJ FUNKU!</v>
      </c>
      <c r="D139" s="2">
        <f>IF(E138=E139,D138,ROW(B137))</f>
        <v>137</v>
      </c>
      <c r="E139" s="11">
        <f>LARGE(F139:W139,1)+LARGE(F139:W139,2)+IFERROR(LARGE(F139:W139,3),0)+IFERROR(LARGE(F139:W139,4),0)+IFERROR(LARGE(F139:W139,5),0)+IFERROR(LARGE(F139:W139,6),0)</f>
        <v>57.176775743565592</v>
      </c>
      <c r="F139" s="12"/>
      <c r="G139" s="12"/>
      <c r="H139" s="12"/>
      <c r="I139" s="12"/>
      <c r="J139" s="12"/>
      <c r="K139" s="12"/>
      <c r="L139" s="12">
        <f>IFERROR(VLOOKUP($A139,'Tropy M'!$R$3:$X$65,7,0),"")</f>
        <v>57.176775743565592</v>
      </c>
      <c r="M139" s="12" t="str">
        <f>IFERROR(VLOOKUP($A139,'Grassor444 M'!$DE$6:$DK$36,7,0),"")</f>
        <v/>
      </c>
      <c r="N139" s="12" t="str">
        <f>IFERROR(VLOOKUP($A139,'BO M'!$Q$2:$W$71,7,0),"")</f>
        <v/>
      </c>
      <c r="O139" s="12" t="str">
        <f>IFERROR(VLOOKUP($A139,'Dukty M'!$T$1:$Z$33,7,0),"")</f>
        <v/>
      </c>
      <c r="P139" s="12"/>
      <c r="Q139" s="12"/>
      <c r="R139" s="12"/>
      <c r="S139" s="12"/>
      <c r="T139" s="12"/>
      <c r="U139" s="12"/>
      <c r="V139" s="10">
        <f>IFERROR(LARGE(X139:AU139,1),0)+IFERROR(LARGE(X139:AU139,2),0)</f>
        <v>0</v>
      </c>
      <c r="W139" s="10">
        <f>IFERROR(LARGE(X139:AU139,3),0)+IFERROR(LARGE(X139:AU139,4),0)</f>
        <v>0</v>
      </c>
      <c r="X139" s="12"/>
      <c r="Y139" s="12"/>
      <c r="Z139" s="12"/>
      <c r="AA139" s="12"/>
      <c r="AB139" s="12"/>
      <c r="AC139" s="12"/>
      <c r="AD139" s="12"/>
      <c r="AE139" s="12" t="str">
        <f>IFERROR(VLOOKUP($A139,'Orientakcja M'!$M$3:$S$59,7,0),"")</f>
        <v/>
      </c>
      <c r="AF139" s="12"/>
      <c r="AG139" s="12" t="str">
        <f>IFERROR(VLOOKUP($A139,'Grassor222 M'!$BJ$6:$BP$7,7,0),"")</f>
        <v/>
      </c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23">
        <f>MIN(COUNT(F139:U139)+MIN(COUNT(X139:AU139)/2,2),6)</f>
        <v>1</v>
      </c>
    </row>
    <row r="140" spans="1:48">
      <c r="A140">
        <v>195</v>
      </c>
      <c r="B140" s="19" t="str">
        <f>VLOOKUP($A140,id!$C:$H,6,0)</f>
        <v>Zieliński Daniel</v>
      </c>
      <c r="C140" s="19">
        <f>VLOOKUP($A140,id!$C:$H,4,0)</f>
        <v>0</v>
      </c>
      <c r="D140" s="2">
        <f>IF(E139=E140,D139,ROW(B138))</f>
        <v>138</v>
      </c>
      <c r="E140" s="11">
        <f>LARGE(F140:W140,1)+LARGE(F140:W140,2)+IFERROR(LARGE(F140:W140,3),0)+IFERROR(LARGE(F140:W140,4),0)+IFERROR(LARGE(F140:W140,5),0)+IFERROR(LARGE(F140:W140,6),0)</f>
        <v>56.921354121802047</v>
      </c>
      <c r="F140" s="12"/>
      <c r="G140" s="12" t="str">
        <f>IFERROR(VLOOKUP($A140,'H57 TR200 M'!$AT$2:$AZ$104,7,0),"")</f>
        <v/>
      </c>
      <c r="H140" s="12"/>
      <c r="I140" s="12">
        <f>IFERROR(VLOOKUP($A140,'Liczyrzepa wiosna 200 M'!$M$1:$S$29,7,0),"")</f>
        <v>56.921354121802047</v>
      </c>
      <c r="J140" s="12" t="str">
        <f>IFERROR(VLOOKUP($A140,'XVI RzK M'!$K$3:$Q$23,7,0),"")</f>
        <v/>
      </c>
      <c r="K140" s="12" t="str">
        <f>IFERROR(VLOOKUP($A140,'Dymno M'!$U$2:$AA$21,7,0),"")</f>
        <v/>
      </c>
      <c r="L140" s="12" t="str">
        <f>IFERROR(VLOOKUP($A140,'Tropy M'!$R$3:$X$65,7,0),"")</f>
        <v/>
      </c>
      <c r="M140" s="12" t="str">
        <f>IFERROR(VLOOKUP($A140,'Grassor444 M'!$DE$6:$DK$36,7,0),"")</f>
        <v/>
      </c>
      <c r="N140" s="12" t="str">
        <f>IFERROR(VLOOKUP($A140,'BO M'!$Q$2:$W$71,7,0),"")</f>
        <v/>
      </c>
      <c r="O140" s="12" t="str">
        <f>IFERROR(VLOOKUP($A140,'Dukty M'!$T$1:$Z$33,7,0),"")</f>
        <v/>
      </c>
      <c r="P140" s="12"/>
      <c r="Q140" s="12"/>
      <c r="R140" s="12"/>
      <c r="S140" s="12"/>
      <c r="T140" s="12"/>
      <c r="U140" s="12"/>
      <c r="V140" s="10">
        <f>IFERROR(LARGE(X140:AU140,1),0)+IFERROR(LARGE(X140:AU140,2),0)</f>
        <v>0</v>
      </c>
      <c r="W140" s="10">
        <f>IFERROR(LARGE(X140:AU140,3),0)+IFERROR(LARGE(X140:AU140,4),0)</f>
        <v>0</v>
      </c>
      <c r="X140" s="12"/>
      <c r="Y140" s="12"/>
      <c r="Z140" s="12"/>
      <c r="AA140" s="12" t="str">
        <f>IFERROR(VLOOKUP($A140,'H57 TR100 M'!$AI$2:$AO$182,7,0),"")</f>
        <v/>
      </c>
      <c r="AB140" s="12"/>
      <c r="AC140" s="12"/>
      <c r="AD140" s="12" t="str">
        <f>IFERROR(VLOOKUP($A140,'Liczyrzepa wiosna 100 M'!$Q$2:$W$16,7,0),"")</f>
        <v/>
      </c>
      <c r="AE140" s="12" t="str">
        <f>IFERROR(VLOOKUP($A140,'Orientakcja M'!$M$3:$S$59,7,0),"")</f>
        <v/>
      </c>
      <c r="AF140" s="12" t="str">
        <f>IFERROR(VLOOKUP($A140,'13 M'!$J$6:$P$10,7,0),"")</f>
        <v/>
      </c>
      <c r="AG140" s="12" t="str">
        <f>IFERROR(VLOOKUP($A140,'Grassor222 M'!$BJ$6:$BP$7,7,0),"")</f>
        <v/>
      </c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23">
        <f>MIN(COUNT(F140:U140)+MIN(COUNT(X140:AU140)/2,2),6)</f>
        <v>1</v>
      </c>
    </row>
    <row r="141" spans="1:48">
      <c r="A141">
        <v>556</v>
      </c>
      <c r="B141" s="19" t="str">
        <f>VLOOKUP($A141,id!$C:$H,6,0)</f>
        <v>Cieślicki Mateusz</v>
      </c>
      <c r="C141" s="19" t="str">
        <f>VLOOKUP($A141,id!$C:$H,4,0)</f>
        <v>Azymut Team</v>
      </c>
      <c r="D141" s="2">
        <f>IF(E140=E141,D140,ROW(B139))</f>
        <v>139</v>
      </c>
      <c r="E141" s="11">
        <f>LARGE(F141:W141,1)+LARGE(F141:W141,2)+IFERROR(LARGE(F141:W141,3),0)+IFERROR(LARGE(F141:W141,4),0)+IFERROR(LARGE(F141:W141,5),0)+IFERROR(LARGE(F141:W141,6),0)</f>
        <v>55.475484424840857</v>
      </c>
      <c r="F141" s="12"/>
      <c r="G141" s="12"/>
      <c r="H141" s="12"/>
      <c r="I141" s="12"/>
      <c r="J141" s="12"/>
      <c r="K141" s="12"/>
      <c r="L141" s="12"/>
      <c r="M141" s="12" t="str">
        <f>IFERROR(VLOOKUP($A141,'Grassor444 M'!$DE$6:$DK$36,7,0),"")</f>
        <v/>
      </c>
      <c r="N141" s="12">
        <f>IFERROR(VLOOKUP($A141,'BO M'!$Q$2:$W$71,7,0),"")</f>
        <v>55.475484424840857</v>
      </c>
      <c r="O141" s="12" t="str">
        <f>IFERROR(VLOOKUP($A141,'Dukty M'!$T$1:$Z$33,7,0),"")</f>
        <v/>
      </c>
      <c r="P141" s="12"/>
      <c r="Q141" s="12"/>
      <c r="R141" s="12"/>
      <c r="S141" s="12"/>
      <c r="T141" s="12"/>
      <c r="U141" s="12"/>
      <c r="V141" s="10">
        <f>IFERROR(LARGE(X141:AU141,1),0)+IFERROR(LARGE(X141:AU141,2),0)</f>
        <v>0</v>
      </c>
      <c r="W141" s="10">
        <f>IFERROR(LARGE(X141:AU141,3),0)+IFERROR(LARGE(X141:AU141,4),0)</f>
        <v>0</v>
      </c>
      <c r="X141" s="12"/>
      <c r="Y141" s="12"/>
      <c r="Z141" s="12"/>
      <c r="AA141" s="12"/>
      <c r="AB141" s="12"/>
      <c r="AC141" s="12"/>
      <c r="AD141" s="12"/>
      <c r="AE141" s="12" t="str">
        <f>IFERROR(VLOOKUP($A141,'Orientakcja M'!$M$3:$S$59,7,0),"")</f>
        <v/>
      </c>
      <c r="AF141" s="12"/>
      <c r="AG141" s="12" t="str">
        <f>IFERROR(VLOOKUP($A141,'Grassor222 M'!$BJ$6:$BP$7,7,0),"")</f>
        <v/>
      </c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23">
        <f>MIN(COUNT(F141:U141)+MIN(COUNT(X141:AU141)/2,2),6)</f>
        <v>1</v>
      </c>
    </row>
    <row r="142" spans="1:48">
      <c r="A142" s="13">
        <v>557</v>
      </c>
      <c r="B142" s="19" t="str">
        <f>VLOOKUP($A142,id!$C:$H,6,0)</f>
        <v>Pyta Krzysztof</v>
      </c>
      <c r="C142" s="19" t="str">
        <f>VLOOKUP($A142,id!$C:$H,4,0)</f>
        <v>Azymut Team</v>
      </c>
      <c r="D142" s="2">
        <f>IF(E141=E142,D141,ROW(B140))</f>
        <v>140</v>
      </c>
      <c r="E142" s="11">
        <f>LARGE(F142:W142,1)+LARGE(F142:W142,2)+IFERROR(LARGE(F142:W142,3),0)+IFERROR(LARGE(F142:W142,4),0)+IFERROR(LARGE(F142:W142,5),0)+IFERROR(LARGE(F142:W142,6),0)</f>
        <v>54.824651900743078</v>
      </c>
      <c r="F142" s="12"/>
      <c r="G142" s="12"/>
      <c r="H142" s="12"/>
      <c r="I142" s="12"/>
      <c r="J142" s="12"/>
      <c r="K142" s="12"/>
      <c r="L142" s="12"/>
      <c r="M142" s="12" t="str">
        <f>IFERROR(VLOOKUP($A142,'Grassor444 M'!$DE$6:$DK$36,7,0),"")</f>
        <v/>
      </c>
      <c r="N142" s="12">
        <f>IFERROR(VLOOKUP($A142,'BO M'!$Q$2:$W$71,7,0),"")</f>
        <v>54.824651900743078</v>
      </c>
      <c r="O142" s="12" t="str">
        <f>IFERROR(VLOOKUP($A142,'Dukty M'!$T$1:$Z$33,7,0),"")</f>
        <v/>
      </c>
      <c r="P142" s="12"/>
      <c r="Q142" s="12"/>
      <c r="R142" s="12"/>
      <c r="S142" s="12"/>
      <c r="T142" s="12"/>
      <c r="U142" s="12"/>
      <c r="V142" s="10">
        <f>IFERROR(LARGE(X142:AU142,1),0)+IFERROR(LARGE(X142:AU142,2),0)</f>
        <v>0</v>
      </c>
      <c r="W142" s="10">
        <f>IFERROR(LARGE(X142:AU142,3),0)+IFERROR(LARGE(X142:AU142,4),0)</f>
        <v>0</v>
      </c>
      <c r="X142" s="12"/>
      <c r="Y142" s="12"/>
      <c r="Z142" s="12"/>
      <c r="AA142" s="12"/>
      <c r="AB142" s="12"/>
      <c r="AC142" s="12"/>
      <c r="AD142" s="12"/>
      <c r="AE142" s="12" t="str">
        <f>IFERROR(VLOOKUP($A142,'Orientakcja M'!$M$3:$S$59,7,0),"")</f>
        <v/>
      </c>
      <c r="AF142" s="12"/>
      <c r="AG142" s="12" t="str">
        <f>IFERROR(VLOOKUP($A142,'Grassor222 M'!$BJ$6:$BP$7,7,0),"")</f>
        <v/>
      </c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23">
        <f>MIN(COUNT(F142:U142)+MIN(COUNT(X142:AU142)/2,2),6)</f>
        <v>1</v>
      </c>
    </row>
    <row r="143" spans="1:48">
      <c r="A143">
        <v>77</v>
      </c>
      <c r="B143" s="19" t="str">
        <f>VLOOKUP($A143,id!$C:$H,6,0)</f>
        <v>Jakubowski Jarosław</v>
      </c>
      <c r="C143" s="19">
        <f>VLOOKUP($A143,id!$C:$H,4,0)</f>
        <v>0</v>
      </c>
      <c r="D143" s="2">
        <f>IF(E142=E143,D142,ROW(B141))</f>
        <v>141</v>
      </c>
      <c r="E143" s="11">
        <f>LARGE(F143:W143,1)+LARGE(F143:W143,2)+IFERROR(LARGE(F143:W143,3),0)+IFERROR(LARGE(F143:W143,4),0)+IFERROR(LARGE(F143:W143,5),0)+IFERROR(LARGE(F143:W143,6),0)</f>
        <v>54.75636293930026</v>
      </c>
      <c r="F143" s="12" t="str">
        <f>IFERROR(VLOOKUP($A143,'Liszkor M'!$L$1:$R$39,7,0),"")</f>
        <v/>
      </c>
      <c r="G143" s="12" t="str">
        <f>IFERROR(VLOOKUP($A143,'H57 TR200 M'!$AT$2:$AZ$104,7,0),"")</f>
        <v/>
      </c>
      <c r="H143" s="12" t="str">
        <f>IFERROR(VLOOKUP($A143,'Pazur M'!$N$1:$T$47,7,0),"")</f>
        <v/>
      </c>
      <c r="I143" s="12" t="str">
        <f>IFERROR(VLOOKUP($A143,'Liczyrzepa wiosna 200 M'!$M$1:$S$29,7,0),"")</f>
        <v/>
      </c>
      <c r="J143" s="12" t="str">
        <f>IFERROR(VLOOKUP($A143,'XVI RzK M'!$K$3:$Q$23,7,0),"")</f>
        <v/>
      </c>
      <c r="K143" s="12" t="str">
        <f>IFERROR(VLOOKUP($A143,'Dymno M'!$U$2:$AA$21,7,0),"")</f>
        <v/>
      </c>
      <c r="L143" s="12" t="str">
        <f>IFERROR(VLOOKUP($A143,'Tropy M'!$R$3:$X$65,7,0),"")</f>
        <v/>
      </c>
      <c r="M143" s="12" t="str">
        <f>IFERROR(VLOOKUP($A143,'Grassor444 M'!$DE$6:$DK$36,7,0),"")</f>
        <v/>
      </c>
      <c r="N143" s="12" t="str">
        <f>IFERROR(VLOOKUP($A143,'BO M'!$Q$2:$W$71,7,0),"")</f>
        <v/>
      </c>
      <c r="O143" s="12" t="str">
        <f>IFERROR(VLOOKUP($A143,'Dukty M'!$T$1:$Z$33,7,0),"")</f>
        <v/>
      </c>
      <c r="P143" s="12"/>
      <c r="Q143" s="12"/>
      <c r="R143" s="12"/>
      <c r="S143" s="12"/>
      <c r="T143" s="12"/>
      <c r="U143" s="12"/>
      <c r="V143" s="10">
        <f>IFERROR(LARGE(X143:AU143,1),0)+IFERROR(LARGE(X143:AU143,2),0)</f>
        <v>54.75636293930026</v>
      </c>
      <c r="W143" s="10">
        <f>IFERROR(LARGE(X143:AU143,3),0)+IFERROR(LARGE(X143:AU143,4),0)</f>
        <v>0</v>
      </c>
      <c r="X143" s="12"/>
      <c r="Y143" s="12">
        <f>IFERROR(VLOOKUP($A143,'XV Szago M'!$BM$4:$BS$73,7,0),"")</f>
        <v>21.357985426486497</v>
      </c>
      <c r="Z143" s="12" t="str">
        <f>IFERROR(VLOOKUP($A143,'Wiosenne 360 M'!$J$2:$P$15,7,0),"")</f>
        <v/>
      </c>
      <c r="AA143" s="12">
        <f>IFERROR(VLOOKUP($A143,'H57 TR100 M'!$AI$2:$AO$182,7,0),"")</f>
        <v>33.398377512813767</v>
      </c>
      <c r="AB143" s="12" t="str">
        <f>IFERROR(VLOOKUP($A143,'RW TR200 M'!$K$2:$Q$6,7,0),"")</f>
        <v/>
      </c>
      <c r="AC143" s="12" t="str">
        <f>IFERROR(VLOOKUP($A143,'Hawran M'!$AT$2:$AZ$35,7,0),"")</f>
        <v/>
      </c>
      <c r="AD143" s="12" t="str">
        <f>IFERROR(VLOOKUP($A143,'Liczyrzepa wiosna 100 M'!$Q$2:$W$16,7,0),"")</f>
        <v/>
      </c>
      <c r="AE143" s="12" t="str">
        <f>IFERROR(VLOOKUP($A143,'Orientakcja M'!$M$3:$S$59,7,0),"")</f>
        <v/>
      </c>
      <c r="AF143" s="12" t="str">
        <f>IFERROR(VLOOKUP($A143,'13 M'!$J$6:$P$10,7,0),"")</f>
        <v/>
      </c>
      <c r="AG143" s="12" t="str">
        <f>IFERROR(VLOOKUP($A143,'Grassor222 M'!$BJ$6:$BP$7,7,0),"")</f>
        <v/>
      </c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23">
        <f>MIN(COUNT(F143:U143)+MIN(COUNT(X143:AU143)/2,2),6)</f>
        <v>1</v>
      </c>
    </row>
    <row r="144" spans="1:48">
      <c r="A144" s="13">
        <v>212</v>
      </c>
      <c r="B144" s="19" t="str">
        <f>VLOOKUP($A144,id!$C:$H,6,0)</f>
        <v>Worotyński Arkadiusz</v>
      </c>
      <c r="C144" s="19">
        <f>VLOOKUP($A144,id!$C:$H,4,0)</f>
        <v>0</v>
      </c>
      <c r="D144" s="2">
        <f>IF(E143=E144,D143,ROW(B142))</f>
        <v>142</v>
      </c>
      <c r="E144" s="11">
        <f>LARGE(F144:W144,1)+LARGE(F144:W144,2)+IFERROR(LARGE(F144:W144,3),0)+IFERROR(LARGE(F144:W144,4),0)+IFERROR(LARGE(F144:W144,5),0)+IFERROR(LARGE(F144:W144,6),0)</f>
        <v>54.608869940402798</v>
      </c>
      <c r="F144" s="12"/>
      <c r="G144" s="12" t="str">
        <f>IFERROR(VLOOKUP($A144,'H57 TR200 M'!$AT$2:$AZ$104,7,0),"")</f>
        <v/>
      </c>
      <c r="H144" s="12"/>
      <c r="I144" s="12"/>
      <c r="J144" s="12">
        <f>IFERROR(VLOOKUP($A144,'XVI RzK M'!$K$3:$Q$23,7,0),"")</f>
        <v>45.907358356482987</v>
      </c>
      <c r="K144" s="12" t="str">
        <f>IFERROR(VLOOKUP($A144,'Dymno M'!$U$2:$AA$21,7,0),"")</f>
        <v/>
      </c>
      <c r="L144" s="12" t="str">
        <f>IFERROR(VLOOKUP($A144,'Tropy M'!$R$3:$X$65,7,0),"")</f>
        <v/>
      </c>
      <c r="M144" s="12" t="str">
        <f>IFERROR(VLOOKUP($A144,'Grassor444 M'!$DE$6:$DK$36,7,0),"")</f>
        <v/>
      </c>
      <c r="N144" s="12" t="str">
        <f>IFERROR(VLOOKUP($A144,'BO M'!$Q$2:$W$71,7,0),"")</f>
        <v/>
      </c>
      <c r="O144" s="12" t="str">
        <f>IFERROR(VLOOKUP($A144,'Dukty M'!$T$1:$Z$33,7,0),"")</f>
        <v/>
      </c>
      <c r="P144" s="12"/>
      <c r="Q144" s="12"/>
      <c r="R144" s="12"/>
      <c r="S144" s="12"/>
      <c r="T144" s="12"/>
      <c r="U144" s="12"/>
      <c r="V144" s="10">
        <f>IFERROR(LARGE(X144:AU144,1),0)+IFERROR(LARGE(X144:AU144,2),0)</f>
        <v>8.7015115839198103</v>
      </c>
      <c r="W144" s="10">
        <f>IFERROR(LARGE(X144:AU144,3),0)+IFERROR(LARGE(X144:AU144,4),0)</f>
        <v>0</v>
      </c>
      <c r="X144" s="12"/>
      <c r="Y144" s="12"/>
      <c r="Z144" s="12"/>
      <c r="AA144" s="12">
        <f>IFERROR(VLOOKUP($A144,'H57 TR100 M'!$AI$2:$AO$182,7,0),"")</f>
        <v>8.7015115839198103</v>
      </c>
      <c r="AB144" s="12"/>
      <c r="AC144" s="12"/>
      <c r="AD144" s="12"/>
      <c r="AE144" s="12" t="str">
        <f>IFERROR(VLOOKUP($A144,'Orientakcja M'!$M$3:$S$59,7,0),"")</f>
        <v/>
      </c>
      <c r="AF144" s="12" t="str">
        <f>IFERROR(VLOOKUP($A144,'13 M'!$J$6:$P$10,7,0),"")</f>
        <v/>
      </c>
      <c r="AG144" s="12" t="str">
        <f>IFERROR(VLOOKUP($A144,'Grassor222 M'!$BJ$6:$BP$7,7,0),"")</f>
        <v/>
      </c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23">
        <f>MIN(COUNT(F144:U144)+MIN(COUNT(X144:AU144)/2,2),6)</f>
        <v>1.5</v>
      </c>
    </row>
    <row r="145" spans="1:48">
      <c r="A145" s="13">
        <v>254</v>
      </c>
      <c r="B145" s="19" t="str">
        <f>VLOOKUP($A145,id!$C:$H,6,0)</f>
        <v>Mińkowski MARCIN</v>
      </c>
      <c r="C145" s="19">
        <f>VLOOKUP($A145,id!$C:$H,4,0)</f>
        <v>0</v>
      </c>
      <c r="D145" s="2">
        <f>IF(E144=E145,D144,ROW(B143))</f>
        <v>143</v>
      </c>
      <c r="E145" s="11">
        <f>LARGE(F145:W145,1)+LARGE(F145:W145,2)+IFERROR(LARGE(F145:W145,3),0)+IFERROR(LARGE(F145:W145,4),0)+IFERROR(LARGE(F145:W145,5),0)+IFERROR(LARGE(F145:W145,6),0)</f>
        <v>54.595299434163657</v>
      </c>
      <c r="F145" s="12"/>
      <c r="G145" s="12" t="str">
        <f>IFERROR(VLOOKUP($A145,'H57 TR200 M'!$AT$2:$AZ$104,7,0),"")</f>
        <v/>
      </c>
      <c r="H145" s="12"/>
      <c r="I145" s="12"/>
      <c r="J145" s="12" t="str">
        <f>IFERROR(VLOOKUP($A145,'XVI RzK M'!$K$3:$Q$23,7,0),"")</f>
        <v/>
      </c>
      <c r="K145" s="12" t="str">
        <f>IFERROR(VLOOKUP($A145,'Dymno M'!$U$2:$AA$21,7,0),"")</f>
        <v/>
      </c>
      <c r="L145" s="12">
        <f>IFERROR(VLOOKUP($A145,'Tropy M'!$R$3:$X$65,7,0),"")</f>
        <v>33.969899660335038</v>
      </c>
      <c r="M145" s="12" t="str">
        <f>IFERROR(VLOOKUP($A145,'Grassor444 M'!$DE$6:$DK$36,7,0),"")</f>
        <v/>
      </c>
      <c r="N145" s="12" t="str">
        <f>IFERROR(VLOOKUP($A145,'BO M'!$Q$2:$W$71,7,0),"")</f>
        <v/>
      </c>
      <c r="O145" s="12" t="str">
        <f>IFERROR(VLOOKUP($A145,'Dukty M'!$T$1:$Z$33,7,0),"")</f>
        <v/>
      </c>
      <c r="P145" s="12"/>
      <c r="Q145" s="12"/>
      <c r="R145" s="12"/>
      <c r="S145" s="12"/>
      <c r="T145" s="12"/>
      <c r="U145" s="12"/>
      <c r="V145" s="10">
        <f>IFERROR(LARGE(X145:AU145,1),0)+IFERROR(LARGE(X145:AU145,2),0)</f>
        <v>20.625399773828619</v>
      </c>
      <c r="W145" s="10">
        <f>IFERROR(LARGE(X145:AU145,3),0)+IFERROR(LARGE(X145:AU145,4),0)</f>
        <v>0</v>
      </c>
      <c r="X145" s="12"/>
      <c r="Y145" s="12"/>
      <c r="Z145" s="12"/>
      <c r="AA145" s="12" t="str">
        <f>IFERROR(VLOOKUP($A145,'H57 TR100 M'!$AI$2:$AO$182,7,0),"")</f>
        <v/>
      </c>
      <c r="AB145" s="12"/>
      <c r="AC145" s="12"/>
      <c r="AD145" s="12"/>
      <c r="AE145" s="12">
        <f>IFERROR(VLOOKUP($A145,'Orientakcja M'!$M$3:$S$59,7,0),"")</f>
        <v>20.625399773828619</v>
      </c>
      <c r="AF145" s="12"/>
      <c r="AG145" s="12" t="str">
        <f>IFERROR(VLOOKUP($A145,'Grassor222 M'!$BJ$6:$BP$7,7,0),"")</f>
        <v/>
      </c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23">
        <f>MIN(COUNT(F145:U145)+MIN(COUNT(X145:AU145)/2,2),6)</f>
        <v>1.5</v>
      </c>
    </row>
    <row r="146" spans="1:48">
      <c r="A146">
        <v>98</v>
      </c>
      <c r="B146" s="19" t="str">
        <f>VLOOKUP($A146,id!$C:$H,6,0)</f>
        <v>Świetlik Krzysztof</v>
      </c>
      <c r="C146" s="19">
        <f>VLOOKUP($A146,id!$C:$H,4,0)</f>
        <v>0</v>
      </c>
      <c r="D146" s="2">
        <f>IF(E145=E146,D145,ROW(B144))</f>
        <v>144</v>
      </c>
      <c r="E146" s="11">
        <f>LARGE(F146:W146,1)+LARGE(F146:W146,2)+IFERROR(LARGE(F146:W146,3),0)+IFERROR(LARGE(F146:W146,4),0)+IFERROR(LARGE(F146:W146,5),0)+IFERROR(LARGE(F146:W146,6),0)</f>
        <v>54.361995923247463</v>
      </c>
      <c r="F146" s="12" t="str">
        <f>IFERROR(VLOOKUP($A146,'Liszkor M'!$L$1:$R$39,7,0),"")</f>
        <v/>
      </c>
      <c r="G146" s="12" t="str">
        <f>IFERROR(VLOOKUP($A146,'H57 TR200 M'!$AT$2:$AZ$104,7,0),"")</f>
        <v/>
      </c>
      <c r="H146" s="12">
        <f>IFERROR(VLOOKUP($A146,'Pazur M'!$N$1:$T$47,7,0),"")</f>
        <v>47.916666666666671</v>
      </c>
      <c r="I146" s="12" t="str">
        <f>IFERROR(VLOOKUP($A146,'Liczyrzepa wiosna 200 M'!$M$1:$S$29,7,0),"")</f>
        <v/>
      </c>
      <c r="J146" s="12" t="str">
        <f>IFERROR(VLOOKUP($A146,'XVI RzK M'!$K$3:$Q$23,7,0),"")</f>
        <v/>
      </c>
      <c r="K146" s="12" t="str">
        <f>IFERROR(VLOOKUP($A146,'Dymno M'!$U$2:$AA$21,7,0),"")</f>
        <v/>
      </c>
      <c r="L146" s="12" t="str">
        <f>IFERROR(VLOOKUP($A146,'Tropy M'!$R$3:$X$65,7,0),"")</f>
        <v/>
      </c>
      <c r="M146" s="12" t="str">
        <f>IFERROR(VLOOKUP($A146,'Grassor444 M'!$DE$6:$DK$36,7,0),"")</f>
        <v/>
      </c>
      <c r="N146" s="12" t="str">
        <f>IFERROR(VLOOKUP($A146,'BO M'!$Q$2:$W$71,7,0),"")</f>
        <v/>
      </c>
      <c r="O146" s="12" t="str">
        <f>IFERROR(VLOOKUP($A146,'Dukty M'!$T$1:$Z$33,7,0),"")</f>
        <v/>
      </c>
      <c r="P146" s="12"/>
      <c r="Q146" s="12"/>
      <c r="R146" s="12"/>
      <c r="S146" s="12"/>
      <c r="T146" s="12"/>
      <c r="U146" s="12"/>
      <c r="V146" s="10">
        <f>IFERROR(LARGE(X146:AU146,1),0)+IFERROR(LARGE(X146:AU146,2),0)</f>
        <v>6.4453292565807887</v>
      </c>
      <c r="W146" s="10">
        <f>IFERROR(LARGE(X146:AU146,3),0)+IFERROR(LARGE(X146:AU146,4),0)</f>
        <v>0</v>
      </c>
      <c r="X146" s="12"/>
      <c r="Y146" s="12">
        <f>IFERROR(VLOOKUP($A146,'XV Szago M'!$BM$4:$BS$73,7,0),"")</f>
        <v>6.4453292565807887</v>
      </c>
      <c r="Z146" s="12" t="str">
        <f>IFERROR(VLOOKUP($A146,'Wiosenne 360 M'!$J$2:$P$15,7,0),"")</f>
        <v/>
      </c>
      <c r="AA146" s="12" t="str">
        <f>IFERROR(VLOOKUP($A146,'H57 TR100 M'!$AI$2:$AO$182,7,0),"")</f>
        <v/>
      </c>
      <c r="AB146" s="12" t="str">
        <f>IFERROR(VLOOKUP($A146,'RW TR200 M'!$K$2:$Q$6,7,0),"")</f>
        <v/>
      </c>
      <c r="AC146" s="12" t="str">
        <f>IFERROR(VLOOKUP($A146,'Hawran M'!$AT$2:$AZ$35,7,0),"")</f>
        <v/>
      </c>
      <c r="AD146" s="12" t="str">
        <f>IFERROR(VLOOKUP($A146,'Liczyrzepa wiosna 100 M'!$Q$2:$W$16,7,0),"")</f>
        <v/>
      </c>
      <c r="AE146" s="12" t="str">
        <f>IFERROR(VLOOKUP($A146,'Orientakcja M'!$M$3:$S$59,7,0),"")</f>
        <v/>
      </c>
      <c r="AF146" s="12" t="str">
        <f>IFERROR(VLOOKUP($A146,'13 M'!$J$6:$P$10,7,0),"")</f>
        <v/>
      </c>
      <c r="AG146" s="12" t="str">
        <f>IFERROR(VLOOKUP($A146,'Grassor222 M'!$BJ$6:$BP$7,7,0),"")</f>
        <v/>
      </c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23">
        <f>MIN(COUNT(F146:U146)+MIN(COUNT(X146:AU146)/2,2),6)</f>
        <v>1.5</v>
      </c>
    </row>
    <row r="147" spans="1:48">
      <c r="A147">
        <v>558</v>
      </c>
      <c r="B147" s="19" t="str">
        <f>VLOOKUP($A147,id!$C:$H,6,0)</f>
        <v>Bardzik Bogumil</v>
      </c>
      <c r="C147" s="19">
        <f>VLOOKUP($A147,id!$C:$H,4,0)</f>
        <v>0</v>
      </c>
      <c r="D147" s="2">
        <f>IF(E146=E147,D146,ROW(B145))</f>
        <v>145</v>
      </c>
      <c r="E147" s="11">
        <f>LARGE(F147:W147,1)+LARGE(F147:W147,2)+IFERROR(LARGE(F147:W147,3),0)+IFERROR(LARGE(F147:W147,4),0)+IFERROR(LARGE(F147:W147,5),0)+IFERROR(LARGE(F147:W147,6),0)</f>
        <v>52.71601144302219</v>
      </c>
      <c r="F147" s="12"/>
      <c r="G147" s="12"/>
      <c r="H147" s="12"/>
      <c r="I147" s="12"/>
      <c r="J147" s="12"/>
      <c r="K147" s="12"/>
      <c r="L147" s="12"/>
      <c r="M147" s="12" t="str">
        <f>IFERROR(VLOOKUP($A147,'Grassor444 M'!$DE$6:$DK$36,7,0),"")</f>
        <v/>
      </c>
      <c r="N147" s="12">
        <f>IFERROR(VLOOKUP($A147,'BO M'!$Q$2:$W$71,7,0),"")</f>
        <v>52.71601144302219</v>
      </c>
      <c r="O147" s="12" t="str">
        <f>IFERROR(VLOOKUP($A147,'Dukty M'!$T$1:$Z$33,7,0),"")</f>
        <v/>
      </c>
      <c r="P147" s="12"/>
      <c r="Q147" s="12"/>
      <c r="R147" s="12"/>
      <c r="S147" s="12"/>
      <c r="T147" s="12"/>
      <c r="U147" s="12"/>
      <c r="V147" s="10">
        <f>IFERROR(LARGE(X147:AU147,1),0)+IFERROR(LARGE(X147:AU147,2),0)</f>
        <v>0</v>
      </c>
      <c r="W147" s="10">
        <f>IFERROR(LARGE(X147:AU147,3),0)+IFERROR(LARGE(X147:AU147,4),0)</f>
        <v>0</v>
      </c>
      <c r="X147" s="12"/>
      <c r="Y147" s="12"/>
      <c r="Z147" s="12"/>
      <c r="AA147" s="12"/>
      <c r="AB147" s="12"/>
      <c r="AC147" s="12"/>
      <c r="AD147" s="12"/>
      <c r="AE147" s="12" t="str">
        <f>IFERROR(VLOOKUP($A147,'Orientakcja M'!$M$3:$S$59,7,0),"")</f>
        <v/>
      </c>
      <c r="AF147" s="12"/>
      <c r="AG147" s="12" t="str">
        <f>IFERROR(VLOOKUP($A147,'Grassor222 M'!$BJ$6:$BP$7,7,0),"")</f>
        <v/>
      </c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23">
        <f>MIN(COUNT(F147:U147)+MIN(COUNT(X147:AU147)/2,2),6)</f>
        <v>1</v>
      </c>
    </row>
    <row r="148" spans="1:48">
      <c r="A148">
        <v>189</v>
      </c>
      <c r="B148" s="19" t="str">
        <f>VLOOKUP($A148,id!$C:$H,6,0)</f>
        <v>Korzec Staszek</v>
      </c>
      <c r="C148" s="19" t="str">
        <f>VLOOKUP($A148,id!$C:$H,4,0)</f>
        <v>---</v>
      </c>
      <c r="D148" s="2">
        <f>IF(E147=E148,D147,ROW(B146))</f>
        <v>146</v>
      </c>
      <c r="E148" s="11">
        <f>LARGE(F148:W148,1)+LARGE(F148:W148,2)+IFERROR(LARGE(F148:W148,3),0)+IFERROR(LARGE(F148:W148,4),0)+IFERROR(LARGE(F148:W148,5),0)+IFERROR(LARGE(F148:W148,6),0)</f>
        <v>52.179607746760936</v>
      </c>
      <c r="F148" s="12"/>
      <c r="G148" s="12" t="str">
        <f>IFERROR(VLOOKUP($A148,'H57 TR200 M'!$AT$2:$AZ$104,7,0),"")</f>
        <v/>
      </c>
      <c r="H148" s="12"/>
      <c r="I148" s="12" t="str">
        <f>IFERROR(VLOOKUP($A148,'Liczyrzepa wiosna 200 M'!$M$1:$S$29,7,0),"")</f>
        <v/>
      </c>
      <c r="J148" s="12" t="str">
        <f>IFERROR(VLOOKUP($A148,'XVI RzK M'!$K$3:$Q$23,7,0),"")</f>
        <v/>
      </c>
      <c r="K148" s="12" t="str">
        <f>IFERROR(VLOOKUP($A148,'Dymno M'!$U$2:$AA$21,7,0),"")</f>
        <v/>
      </c>
      <c r="L148" s="12" t="str">
        <f>IFERROR(VLOOKUP($A148,'Tropy M'!$R$3:$X$65,7,0),"")</f>
        <v/>
      </c>
      <c r="M148" s="12" t="str">
        <f>IFERROR(VLOOKUP($A148,'Grassor444 M'!$DE$6:$DK$36,7,0),"")</f>
        <v/>
      </c>
      <c r="N148" s="12">
        <f>IFERROR(VLOOKUP($A148,'BO M'!$Q$2:$W$71,7,0),"")</f>
        <v>28.243788795452485</v>
      </c>
      <c r="O148" s="12" t="str">
        <f>IFERROR(VLOOKUP($A148,'Dukty M'!$T$1:$Z$33,7,0),"")</f>
        <v/>
      </c>
      <c r="P148" s="12"/>
      <c r="Q148" s="12"/>
      <c r="R148" s="12"/>
      <c r="S148" s="12"/>
      <c r="T148" s="12"/>
      <c r="U148" s="12"/>
      <c r="V148" s="10">
        <f>IFERROR(LARGE(X148:AU148,1),0)+IFERROR(LARGE(X148:AU148,2),0)</f>
        <v>23.935818951308452</v>
      </c>
      <c r="W148" s="10">
        <f>IFERROR(LARGE(X148:AU148,3),0)+IFERROR(LARGE(X148:AU148,4),0)</f>
        <v>0</v>
      </c>
      <c r="X148" s="12"/>
      <c r="Y148" s="12"/>
      <c r="Z148" s="12"/>
      <c r="AA148" s="12" t="str">
        <f>IFERROR(VLOOKUP($A148,'H57 TR100 M'!$AI$2:$AO$182,7,0),"")</f>
        <v/>
      </c>
      <c r="AB148" s="12"/>
      <c r="AC148" s="12">
        <f>IFERROR(VLOOKUP($A148,'Hawran M'!$AT$2:$AZ$35,7,0),"")</f>
        <v>23.935818951308452</v>
      </c>
      <c r="AD148" s="12" t="str">
        <f>IFERROR(VLOOKUP($A148,'Liczyrzepa wiosna 100 M'!$Q$2:$W$16,7,0),"")</f>
        <v/>
      </c>
      <c r="AE148" s="12" t="str">
        <f>IFERROR(VLOOKUP($A148,'Orientakcja M'!$M$3:$S$59,7,0),"")</f>
        <v/>
      </c>
      <c r="AF148" s="12" t="str">
        <f>IFERROR(VLOOKUP($A148,'13 M'!$J$6:$P$10,7,0),"")</f>
        <v/>
      </c>
      <c r="AG148" s="12" t="str">
        <f>IFERROR(VLOOKUP($A148,'Grassor222 M'!$BJ$6:$BP$7,7,0),"")</f>
        <v/>
      </c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23">
        <f>MIN(COUNT(F148:U148)+MIN(COUNT(X148:AU148)/2,2),6)</f>
        <v>1.5</v>
      </c>
    </row>
    <row r="149" spans="1:48">
      <c r="A149">
        <v>280</v>
      </c>
      <c r="B149" s="19" t="str">
        <f>VLOOKUP($A149,id!$C:$H,6,0)</f>
        <v>Larczyński Tomasz</v>
      </c>
      <c r="C149" s="19" t="str">
        <f>VLOOKUP($A149,id!$C:$H,4,0)</f>
        <v>Lepszy Gdańsk</v>
      </c>
      <c r="D149" s="2">
        <f>IF(E148=E149,D148,ROW(B147))</f>
        <v>147</v>
      </c>
      <c r="E149" s="11">
        <f>LARGE(F149:W149,1)+LARGE(F149:W149,2)+IFERROR(LARGE(F149:W149,3),0)+IFERROR(LARGE(F149:W149,4),0)+IFERROR(LARGE(F149:W149,5),0)+IFERROR(LARGE(F149:W149,6),0)</f>
        <v>51.659165119330503</v>
      </c>
      <c r="F149" s="12"/>
      <c r="G149" s="12">
        <f>IFERROR(VLOOKUP($A149,'H57 TR200 M'!$AT$2:$AZ$104,7,0),"")</f>
        <v>51.659165119330503</v>
      </c>
      <c r="H149" s="12"/>
      <c r="I149" s="12"/>
      <c r="J149" s="12" t="str">
        <f>IFERROR(VLOOKUP($A149,'XVI RzK M'!$K$3:$Q$23,7,0),"")</f>
        <v/>
      </c>
      <c r="K149" s="12" t="str">
        <f>IFERROR(VLOOKUP($A149,'Dymno M'!$U$2:$AA$21,7,0),"")</f>
        <v/>
      </c>
      <c r="L149" s="12" t="str">
        <f>IFERROR(VLOOKUP($A149,'Tropy M'!$R$3:$X$65,7,0),"")</f>
        <v/>
      </c>
      <c r="M149" s="12" t="str">
        <f>IFERROR(VLOOKUP($A149,'Grassor444 M'!$DE$6:$DK$36,7,0),"")</f>
        <v/>
      </c>
      <c r="N149" s="12" t="str">
        <f>IFERROR(VLOOKUP($A149,'BO M'!$Q$2:$W$71,7,0),"")</f>
        <v/>
      </c>
      <c r="O149" s="12" t="str">
        <f>IFERROR(VLOOKUP($A149,'Dukty M'!$T$1:$Z$33,7,0),"")</f>
        <v/>
      </c>
      <c r="P149" s="12"/>
      <c r="Q149" s="12"/>
      <c r="R149" s="12"/>
      <c r="S149" s="12"/>
      <c r="T149" s="12"/>
      <c r="U149" s="12"/>
      <c r="V149" s="10">
        <f>IFERROR(LARGE(X149:AU149,1),0)+IFERROR(LARGE(X149:AU149,2),0)</f>
        <v>0</v>
      </c>
      <c r="W149" s="10">
        <f>IFERROR(LARGE(X149:AU149,3),0)+IFERROR(LARGE(X149:AU149,4),0)</f>
        <v>0</v>
      </c>
      <c r="X149" s="12"/>
      <c r="Y149" s="12"/>
      <c r="Z149" s="12"/>
      <c r="AA149" s="12" t="str">
        <f>IFERROR(VLOOKUP($A149,'H57 TR100 M'!$AI$2:$AO$182,7,0),"")</f>
        <v/>
      </c>
      <c r="AB149" s="12"/>
      <c r="AC149" s="12"/>
      <c r="AD149" s="12"/>
      <c r="AE149" s="12" t="str">
        <f>IFERROR(VLOOKUP($A149,'Orientakcja M'!$M$3:$S$59,7,0),"")</f>
        <v/>
      </c>
      <c r="AF149" s="12"/>
      <c r="AG149" s="12" t="str">
        <f>IFERROR(VLOOKUP($A149,'Grassor222 M'!$BJ$6:$BP$7,7,0),"")</f>
        <v/>
      </c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23">
        <f>MIN(COUNT(F149:U149)+MIN(COUNT(X149:AU149)/2,2),6)</f>
        <v>1</v>
      </c>
    </row>
    <row r="150" spans="1:48">
      <c r="A150" s="13">
        <v>559</v>
      </c>
      <c r="B150" s="19" t="str">
        <f>VLOOKUP($A150,id!$C:$H,6,0)</f>
        <v>Defeciński Radosław</v>
      </c>
      <c r="C150" s="19">
        <f>VLOOKUP($A150,id!$C:$H,4,0)</f>
        <v>0</v>
      </c>
      <c r="D150" s="2">
        <f>IF(E149=E150,D149,ROW(B148))</f>
        <v>148</v>
      </c>
      <c r="E150" s="11">
        <f>LARGE(F150:W150,1)+LARGE(F150:W150,2)+IFERROR(LARGE(F150:W150,3),0)+IFERROR(LARGE(F150:W150,4),0)+IFERROR(LARGE(F150:W150,5),0)+IFERROR(LARGE(F150:W150,6),0)</f>
        <v>51.433463441601184</v>
      </c>
      <c r="F150" s="12"/>
      <c r="G150" s="12"/>
      <c r="H150" s="12"/>
      <c r="I150" s="12"/>
      <c r="J150" s="12"/>
      <c r="K150" s="12"/>
      <c r="L150" s="12"/>
      <c r="M150" s="12" t="str">
        <f>IFERROR(VLOOKUP($A150,'Grassor444 M'!$DE$6:$DK$36,7,0),"")</f>
        <v/>
      </c>
      <c r="N150" s="12">
        <f>IFERROR(VLOOKUP($A150,'BO M'!$Q$2:$W$71,7,0),"")</f>
        <v>51.433463441601184</v>
      </c>
      <c r="O150" s="12" t="str">
        <f>IFERROR(VLOOKUP($A150,'Dukty M'!$T$1:$Z$33,7,0),"")</f>
        <v/>
      </c>
      <c r="P150" s="12"/>
      <c r="Q150" s="12"/>
      <c r="R150" s="12"/>
      <c r="S150" s="12"/>
      <c r="T150" s="12"/>
      <c r="U150" s="12"/>
      <c r="V150" s="10">
        <f>IFERROR(LARGE(X150:AU150,1),0)+IFERROR(LARGE(X150:AU150,2),0)</f>
        <v>0</v>
      </c>
      <c r="W150" s="10">
        <f>IFERROR(LARGE(X150:AU150,3),0)+IFERROR(LARGE(X150:AU150,4),0)</f>
        <v>0</v>
      </c>
      <c r="X150" s="12"/>
      <c r="Y150" s="12"/>
      <c r="Z150" s="12"/>
      <c r="AA150" s="12"/>
      <c r="AB150" s="12"/>
      <c r="AC150" s="12"/>
      <c r="AD150" s="12"/>
      <c r="AE150" s="12" t="str">
        <f>IFERROR(VLOOKUP($A150,'Orientakcja M'!$M$3:$S$59,7,0),"")</f>
        <v/>
      </c>
      <c r="AF150" s="12"/>
      <c r="AG150" s="12" t="str">
        <f>IFERROR(VLOOKUP($A150,'Grassor222 M'!$BJ$6:$BP$7,7,0),"")</f>
        <v/>
      </c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23">
        <f>MIN(COUNT(F150:U150)+MIN(COUNT(X150:AU150)/2,2),6)</f>
        <v>1</v>
      </c>
    </row>
    <row r="151" spans="1:48">
      <c r="A151" s="13">
        <v>576</v>
      </c>
      <c r="B151" s="19" t="str">
        <f>VLOOKUP($A151,id!$C:$H,6,0)</f>
        <v>Cieś Kacper</v>
      </c>
      <c r="C151" s="19">
        <f>VLOOKUP($A151,id!$C:$H,4,0)</f>
        <v>0</v>
      </c>
      <c r="D151" s="2">
        <f>IF(E150=E151,D150,ROW(B149))</f>
        <v>149</v>
      </c>
      <c r="E151" s="11">
        <f>LARGE(F151:W151,1)+LARGE(F151:W151,2)+IFERROR(LARGE(F151:W151,3),0)+IFERROR(LARGE(F151:W151,4),0)+IFERROR(LARGE(F151:W151,5),0)+IFERROR(LARGE(F151:W151,6),0)</f>
        <v>49.955825196172476</v>
      </c>
      <c r="F151" s="12"/>
      <c r="G151" s="12"/>
      <c r="H151" s="12"/>
      <c r="I151" s="12"/>
      <c r="J151" s="12"/>
      <c r="K151" s="12"/>
      <c r="L151" s="12"/>
      <c r="M151" s="12" t="str">
        <f>IFERROR(VLOOKUP($A151,'Grassor444 M'!$DE$6:$DK$36,7,0),"")</f>
        <v/>
      </c>
      <c r="N151" s="12"/>
      <c r="O151" s="12">
        <f>IFERROR(VLOOKUP($A151,'Dukty M'!$T$1:$Z$33,7,0),"")</f>
        <v>49.955825196172476</v>
      </c>
      <c r="P151" s="12"/>
      <c r="Q151" s="12"/>
      <c r="R151" s="12"/>
      <c r="S151" s="12"/>
      <c r="T151" s="12"/>
      <c r="U151" s="12"/>
      <c r="V151" s="10">
        <f>IFERROR(LARGE(X151:AU151,1),0)+IFERROR(LARGE(X151:AU151,2),0)</f>
        <v>0</v>
      </c>
      <c r="W151" s="10">
        <f>IFERROR(LARGE(X151:AU151,3),0)+IFERROR(LARGE(X151:AU151,4),0)</f>
        <v>0</v>
      </c>
      <c r="X151" s="12"/>
      <c r="Y151" s="12"/>
      <c r="Z151" s="12"/>
      <c r="AA151" s="12"/>
      <c r="AB151" s="12"/>
      <c r="AC151" s="12"/>
      <c r="AD151" s="12"/>
      <c r="AE151" s="12" t="str">
        <f>IFERROR(VLOOKUP($A151,'Orientakcja M'!$M$3:$S$59,7,0),"")</f>
        <v/>
      </c>
      <c r="AF151" s="12"/>
      <c r="AG151" s="12" t="str">
        <f>IFERROR(VLOOKUP($A151,'Grassor222 M'!$BJ$6:$BP$7,7,0),"")</f>
        <v/>
      </c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23">
        <f>MIN(COUNT(F151:U151)+MIN(COUNT(X151:AU151)/2,2),6)</f>
        <v>1</v>
      </c>
    </row>
    <row r="152" spans="1:48">
      <c r="A152">
        <v>131</v>
      </c>
      <c r="B152" s="19" t="str">
        <f>VLOOKUP($A152,id!$C:$H,6,0)</f>
        <v>Malawski Filip</v>
      </c>
      <c r="C152" s="19">
        <f>VLOOKUP($A152,id!$C:$H,4,0)</f>
        <v>0</v>
      </c>
      <c r="D152" s="2">
        <f>IF(E151=E152,D151,ROW(B150))</f>
        <v>150</v>
      </c>
      <c r="E152" s="11">
        <f>LARGE(F152:W152,1)+LARGE(F152:W152,2)+IFERROR(LARGE(F152:W152,3),0)+IFERROR(LARGE(F152:W152,4),0)+IFERROR(LARGE(F152:W152,5),0)+IFERROR(LARGE(F152:W152,6),0)</f>
        <v>49.542752183066177</v>
      </c>
      <c r="F152" s="12">
        <f>IFERROR(VLOOKUP($A152,'Liszkor M'!$L$1:$R$39,7,0),"")</f>
        <v>23.681491583549104</v>
      </c>
      <c r="G152" s="12" t="str">
        <f>IFERROR(VLOOKUP($A152,'H57 TR200 M'!$AT$2:$AZ$104,7,0),"")</f>
        <v/>
      </c>
      <c r="H152" s="12" t="str">
        <f>IFERROR(VLOOKUP($A152,'Pazur M'!$N$1:$T$47,7,0),"")</f>
        <v/>
      </c>
      <c r="I152" s="12" t="str">
        <f>IFERROR(VLOOKUP($A152,'Liczyrzepa wiosna 200 M'!$M$1:$S$29,7,0),"")</f>
        <v/>
      </c>
      <c r="J152" s="12" t="str">
        <f>IFERROR(VLOOKUP($A152,'XVI RzK M'!$K$3:$Q$23,7,0),"")</f>
        <v/>
      </c>
      <c r="K152" s="12" t="str">
        <f>IFERROR(VLOOKUP($A152,'Dymno M'!$U$2:$AA$21,7,0),"")</f>
        <v/>
      </c>
      <c r="L152" s="12" t="str">
        <f>IFERROR(VLOOKUP($A152,'Tropy M'!$R$3:$X$65,7,0),"")</f>
        <v/>
      </c>
      <c r="M152" s="12" t="str">
        <f>IFERROR(VLOOKUP($A152,'Grassor444 M'!$DE$6:$DK$36,7,0),"")</f>
        <v/>
      </c>
      <c r="N152" s="12">
        <f>IFERROR(VLOOKUP($A152,'BO M'!$Q$2:$W$71,7,0),"")</f>
        <v>25.861260599517074</v>
      </c>
      <c r="O152" s="12" t="str">
        <f>IFERROR(VLOOKUP($A152,'Dukty M'!$T$1:$Z$33,7,0),"")</f>
        <v/>
      </c>
      <c r="P152" s="12"/>
      <c r="Q152" s="12"/>
      <c r="R152" s="12"/>
      <c r="S152" s="12"/>
      <c r="T152" s="12"/>
      <c r="U152" s="12"/>
      <c r="V152" s="10">
        <f>IFERROR(LARGE(X152:AU152,1),0)+IFERROR(LARGE(X152:AU152,2),0)</f>
        <v>0</v>
      </c>
      <c r="W152" s="10">
        <f>IFERROR(LARGE(X152:AU152,3),0)+IFERROR(LARGE(X152:AU152,4),0)</f>
        <v>0</v>
      </c>
      <c r="X152" s="12"/>
      <c r="Y152" s="12"/>
      <c r="Z152" s="12" t="str">
        <f>IFERROR(VLOOKUP($A152,'Wiosenne 360 M'!$J$2:$P$15,7,0),"")</f>
        <v/>
      </c>
      <c r="AA152" s="12" t="str">
        <f>IFERROR(VLOOKUP($A152,'H57 TR100 M'!$AI$2:$AO$182,7,0),"")</f>
        <v/>
      </c>
      <c r="AB152" s="12" t="str">
        <f>IFERROR(VLOOKUP($A152,'RW TR200 M'!$K$2:$Q$6,7,0),"")</f>
        <v/>
      </c>
      <c r="AC152" s="12" t="str">
        <f>IFERROR(VLOOKUP($A152,'Hawran M'!$AT$2:$AZ$35,7,0),"")</f>
        <v/>
      </c>
      <c r="AD152" s="12" t="str">
        <f>IFERROR(VLOOKUP($A152,'Liczyrzepa wiosna 100 M'!$Q$2:$W$16,7,0),"")</f>
        <v/>
      </c>
      <c r="AE152" s="12" t="str">
        <f>IFERROR(VLOOKUP($A152,'Orientakcja M'!$M$3:$S$59,7,0),"")</f>
        <v/>
      </c>
      <c r="AF152" s="12" t="str">
        <f>IFERROR(VLOOKUP($A152,'13 M'!$J$6:$P$10,7,0),"")</f>
        <v/>
      </c>
      <c r="AG152" s="12" t="str">
        <f>IFERROR(VLOOKUP($A152,'Grassor222 M'!$BJ$6:$BP$7,7,0),"")</f>
        <v/>
      </c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23">
        <f>MIN(COUNT(F152:U152)+MIN(COUNT(X152:AU152)/2,2),6)</f>
        <v>2</v>
      </c>
    </row>
    <row r="153" spans="1:48">
      <c r="A153">
        <v>560</v>
      </c>
      <c r="B153" s="19" t="str">
        <f>VLOOKUP($A153,id!$C:$H,6,0)</f>
        <v>Kalinowski Michał</v>
      </c>
      <c r="C153" s="19">
        <f>VLOOKUP($A153,id!$C:$H,4,0)</f>
        <v>0</v>
      </c>
      <c r="D153" s="2">
        <f>IF(E152=E153,D152,ROW(B151))</f>
        <v>151</v>
      </c>
      <c r="E153" s="11">
        <f>LARGE(F153:W153,1)+LARGE(F153:W153,2)+IFERROR(LARGE(F153:W153,3),0)+IFERROR(LARGE(F153:W153,4),0)+IFERROR(LARGE(F153:W153,5),0)+IFERROR(LARGE(F153:W153,6),0)</f>
        <v>49.376124903937132</v>
      </c>
      <c r="F153" s="12"/>
      <c r="G153" s="12"/>
      <c r="H153" s="12"/>
      <c r="I153" s="12"/>
      <c r="J153" s="12"/>
      <c r="K153" s="12"/>
      <c r="L153" s="12"/>
      <c r="M153" s="12" t="str">
        <f>IFERROR(VLOOKUP($A153,'Grassor444 M'!$DE$6:$DK$36,7,0),"")</f>
        <v/>
      </c>
      <c r="N153" s="12">
        <f>IFERROR(VLOOKUP($A153,'BO M'!$Q$2:$W$71,7,0),"")</f>
        <v>49.376124903937132</v>
      </c>
      <c r="O153" s="12" t="str">
        <f>IFERROR(VLOOKUP($A153,'Dukty M'!$T$1:$Z$33,7,0),"")</f>
        <v/>
      </c>
      <c r="P153" s="12"/>
      <c r="Q153" s="12"/>
      <c r="R153" s="12"/>
      <c r="S153" s="12"/>
      <c r="T153" s="12"/>
      <c r="U153" s="12"/>
      <c r="V153" s="10">
        <f>IFERROR(LARGE(X153:AU153,1),0)+IFERROR(LARGE(X153:AU153,2),0)</f>
        <v>0</v>
      </c>
      <c r="W153" s="10">
        <f>IFERROR(LARGE(X153:AU153,3),0)+IFERROR(LARGE(X153:AU153,4),0)</f>
        <v>0</v>
      </c>
      <c r="X153" s="12"/>
      <c r="Y153" s="12"/>
      <c r="Z153" s="12"/>
      <c r="AA153" s="12"/>
      <c r="AB153" s="12"/>
      <c r="AC153" s="12"/>
      <c r="AD153" s="12"/>
      <c r="AE153" s="12" t="str">
        <f>IFERROR(VLOOKUP($A153,'Orientakcja M'!$M$3:$S$59,7,0),"")</f>
        <v/>
      </c>
      <c r="AF153" s="12"/>
      <c r="AG153" s="12" t="str">
        <f>IFERROR(VLOOKUP($A153,'Grassor222 M'!$BJ$6:$BP$7,7,0),"")</f>
        <v/>
      </c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23">
        <f>MIN(COUNT(F153:U153)+MIN(COUNT(X153:AU153)/2,2),6)</f>
        <v>1</v>
      </c>
    </row>
    <row r="154" spans="1:48">
      <c r="A154">
        <v>72</v>
      </c>
      <c r="B154" s="19" t="str">
        <f>VLOOKUP($A154,id!$C:$H,6,0)</f>
        <v>Cisoń Mateusz</v>
      </c>
      <c r="C154" s="19">
        <f>VLOOKUP($A154,id!$C:$H,4,0)</f>
        <v>0</v>
      </c>
      <c r="D154" s="2">
        <f>IF(E153=E154,D153,ROW(B152))</f>
        <v>152</v>
      </c>
      <c r="E154" s="11">
        <f>LARGE(F154:W154,1)+LARGE(F154:W154,2)+IFERROR(LARGE(F154:W154,3),0)+IFERROR(LARGE(F154:W154,4),0)+IFERROR(LARGE(F154:W154,5),0)+IFERROR(LARGE(F154:W154,6),0)</f>
        <v>48.761476536419508</v>
      </c>
      <c r="F154" s="12" t="str">
        <f>IFERROR(VLOOKUP($A154,'Liszkor M'!$L$1:$R$39,7,0),"")</f>
        <v/>
      </c>
      <c r="G154" s="12" t="str">
        <f>IFERROR(VLOOKUP($A154,'H57 TR200 M'!$AT$2:$AZ$104,7,0),"")</f>
        <v/>
      </c>
      <c r="H154" s="12" t="str">
        <f>IFERROR(VLOOKUP($A154,'Pazur M'!$N$1:$T$47,7,0),"")</f>
        <v/>
      </c>
      <c r="I154" s="12" t="str">
        <f>IFERROR(VLOOKUP($A154,'Liczyrzepa wiosna 200 M'!$M$1:$S$29,7,0),"")</f>
        <v/>
      </c>
      <c r="J154" s="12" t="str">
        <f>IFERROR(VLOOKUP($A154,'XVI RzK M'!$K$3:$Q$23,7,0),"")</f>
        <v/>
      </c>
      <c r="K154" s="12" t="str">
        <f>IFERROR(VLOOKUP($A154,'Dymno M'!$U$2:$AA$21,7,0),"")</f>
        <v/>
      </c>
      <c r="L154" s="12" t="str">
        <f>IFERROR(VLOOKUP($A154,'Tropy M'!$R$3:$X$65,7,0),"")</f>
        <v/>
      </c>
      <c r="M154" s="12" t="str">
        <f>IFERROR(VLOOKUP($A154,'Grassor444 M'!$DE$6:$DK$36,7,0),"")</f>
        <v/>
      </c>
      <c r="N154" s="12" t="str">
        <f>IFERROR(VLOOKUP($A154,'BO M'!$Q$2:$W$71,7,0),"")</f>
        <v/>
      </c>
      <c r="O154" s="12" t="str">
        <f>IFERROR(VLOOKUP($A154,'Dukty M'!$T$1:$Z$33,7,0),"")</f>
        <v/>
      </c>
      <c r="P154" s="12"/>
      <c r="Q154" s="12"/>
      <c r="R154" s="12"/>
      <c r="S154" s="12"/>
      <c r="T154" s="12"/>
      <c r="U154" s="12"/>
      <c r="V154" s="10">
        <f>IFERROR(LARGE(X154:AU154,1),0)+IFERROR(LARGE(X154:AU154,2),0)</f>
        <v>48.761476536419508</v>
      </c>
      <c r="W154" s="10">
        <f>IFERROR(LARGE(X154:AU154,3),0)+IFERROR(LARGE(X154:AU154,4),0)</f>
        <v>0</v>
      </c>
      <c r="X154" s="12"/>
      <c r="Y154" s="12">
        <f>IFERROR(VLOOKUP($A154,'XV Szago M'!$BM$4:$BS$73,7,0),"")</f>
        <v>25.600172099470846</v>
      </c>
      <c r="Z154" s="12" t="str">
        <f>IFERROR(VLOOKUP($A154,'Wiosenne 360 M'!$J$2:$P$15,7,0),"")</f>
        <v/>
      </c>
      <c r="AA154" s="12">
        <f>IFERROR(VLOOKUP($A154,'H57 TR100 M'!$AI$2:$AO$182,7,0),"")</f>
        <v>23.161304436948662</v>
      </c>
      <c r="AB154" s="12" t="str">
        <f>IFERROR(VLOOKUP($A154,'RW TR200 M'!$K$2:$Q$6,7,0),"")</f>
        <v/>
      </c>
      <c r="AC154" s="12" t="str">
        <f>IFERROR(VLOOKUP($A154,'Hawran M'!$AT$2:$AZ$35,7,0),"")</f>
        <v/>
      </c>
      <c r="AD154" s="12" t="str">
        <f>IFERROR(VLOOKUP($A154,'Liczyrzepa wiosna 100 M'!$Q$2:$W$16,7,0),"")</f>
        <v/>
      </c>
      <c r="AE154" s="12" t="str">
        <f>IFERROR(VLOOKUP($A154,'Orientakcja M'!$M$3:$S$59,7,0),"")</f>
        <v/>
      </c>
      <c r="AF154" s="12" t="str">
        <f>IFERROR(VLOOKUP($A154,'13 M'!$J$6:$P$10,7,0),"")</f>
        <v/>
      </c>
      <c r="AG154" s="12" t="str">
        <f>IFERROR(VLOOKUP($A154,'Grassor222 M'!$BJ$6:$BP$7,7,0),"")</f>
        <v/>
      </c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23">
        <f>MIN(COUNT(F154:U154)+MIN(COUNT(X154:AU154)/2,2),6)</f>
        <v>1</v>
      </c>
    </row>
    <row r="155" spans="1:48">
      <c r="A155" s="13">
        <v>281</v>
      </c>
      <c r="B155" s="19" t="str">
        <f>VLOOKUP($A155,id!$C:$H,6,0)</f>
        <v>Cenkier Julian</v>
      </c>
      <c r="C155" s="19" t="str">
        <f>VLOOKUP($A155,id!$C:$H,4,0)</f>
        <v>SISU OWB Team</v>
      </c>
      <c r="D155" s="2">
        <f>IF(E154=E155,D154,ROW(B153))</f>
        <v>153</v>
      </c>
      <c r="E155" s="11">
        <f>LARGE(F155:W155,1)+LARGE(F155:W155,2)+IFERROR(LARGE(F155:W155,3),0)+IFERROR(LARGE(F155:W155,4),0)+IFERROR(LARGE(F155:W155,5),0)+IFERROR(LARGE(F155:W155,6),0)</f>
        <v>48.215220778041804</v>
      </c>
      <c r="F155" s="12"/>
      <c r="G155" s="12">
        <f>IFERROR(VLOOKUP($A155,'H57 TR200 M'!$AT$2:$AZ$104,7,0),"")</f>
        <v>48.215220778041804</v>
      </c>
      <c r="H155" s="12"/>
      <c r="I155" s="12"/>
      <c r="J155" s="12" t="str">
        <f>IFERROR(VLOOKUP($A155,'XVI RzK M'!$K$3:$Q$23,7,0),"")</f>
        <v/>
      </c>
      <c r="K155" s="12" t="str">
        <f>IFERROR(VLOOKUP($A155,'Dymno M'!$U$2:$AA$21,7,0),"")</f>
        <v/>
      </c>
      <c r="L155" s="12" t="str">
        <f>IFERROR(VLOOKUP($A155,'Tropy M'!$R$3:$X$65,7,0),"")</f>
        <v/>
      </c>
      <c r="M155" s="12" t="str">
        <f>IFERROR(VLOOKUP($A155,'Grassor444 M'!$DE$6:$DK$36,7,0),"")</f>
        <v/>
      </c>
      <c r="N155" s="12" t="str">
        <f>IFERROR(VLOOKUP($A155,'BO M'!$Q$2:$W$71,7,0),"")</f>
        <v/>
      </c>
      <c r="O155" s="12" t="str">
        <f>IFERROR(VLOOKUP($A155,'Dukty M'!$T$1:$Z$33,7,0),"")</f>
        <v/>
      </c>
      <c r="P155" s="12"/>
      <c r="Q155" s="12"/>
      <c r="R155" s="12"/>
      <c r="S155" s="12"/>
      <c r="T155" s="12"/>
      <c r="U155" s="12"/>
      <c r="V155" s="10">
        <f>IFERROR(LARGE(X155:AU155,1),0)+IFERROR(LARGE(X155:AU155,2),0)</f>
        <v>0</v>
      </c>
      <c r="W155" s="10">
        <f>IFERROR(LARGE(X155:AU155,3),0)+IFERROR(LARGE(X155:AU155,4),0)</f>
        <v>0</v>
      </c>
      <c r="X155" s="12"/>
      <c r="Y155" s="12"/>
      <c r="Z155" s="12"/>
      <c r="AA155" s="12" t="str">
        <f>IFERROR(VLOOKUP($A155,'H57 TR100 M'!$AI$2:$AO$182,7,0),"")</f>
        <v/>
      </c>
      <c r="AB155" s="12"/>
      <c r="AC155" s="12"/>
      <c r="AD155" s="12"/>
      <c r="AE155" s="12" t="str">
        <f>IFERROR(VLOOKUP($A155,'Orientakcja M'!$M$3:$S$59,7,0),"")</f>
        <v/>
      </c>
      <c r="AF155" s="12"/>
      <c r="AG155" s="12" t="str">
        <f>IFERROR(VLOOKUP($A155,'Grassor222 M'!$BJ$6:$BP$7,7,0),"")</f>
        <v/>
      </c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23">
        <f>MIN(COUNT(F155:U155)+MIN(COUNT(X155:AU155)/2,2),6)</f>
        <v>1</v>
      </c>
    </row>
    <row r="156" spans="1:48">
      <c r="A156" s="13">
        <v>282</v>
      </c>
      <c r="B156" s="19" t="str">
        <f>VLOOKUP($A156,id!$C:$H,6,0)</f>
        <v>Kauss Dawid</v>
      </c>
      <c r="C156" s="19">
        <f>VLOOKUP($A156,id!$C:$H,4,0)</f>
        <v>0</v>
      </c>
      <c r="D156" s="2">
        <f>IF(E155=E156,D155,ROW(B154))</f>
        <v>154</v>
      </c>
      <c r="E156" s="11">
        <f>LARGE(F156:W156,1)+LARGE(F156:W156,2)+IFERROR(LARGE(F156:W156,3),0)+IFERROR(LARGE(F156:W156,4),0)+IFERROR(LARGE(F156:W156,5),0)+IFERROR(LARGE(F156:W156,6),0)</f>
        <v>48.213115769494415</v>
      </c>
      <c r="F156" s="12"/>
      <c r="G156" s="12">
        <f>IFERROR(VLOOKUP($A156,'H57 TR200 M'!$AT$2:$AZ$104,7,0),"")</f>
        <v>48.213115769494415</v>
      </c>
      <c r="H156" s="12"/>
      <c r="I156" s="12"/>
      <c r="J156" s="12" t="str">
        <f>IFERROR(VLOOKUP($A156,'XVI RzK M'!$K$3:$Q$23,7,0),"")</f>
        <v/>
      </c>
      <c r="K156" s="12" t="str">
        <f>IFERROR(VLOOKUP($A156,'Dymno M'!$U$2:$AA$21,7,0),"")</f>
        <v/>
      </c>
      <c r="L156" s="12" t="str">
        <f>IFERROR(VLOOKUP($A156,'Tropy M'!$R$3:$X$65,7,0),"")</f>
        <v/>
      </c>
      <c r="M156" s="12" t="str">
        <f>IFERROR(VLOOKUP($A156,'Grassor444 M'!$DE$6:$DK$36,7,0),"")</f>
        <v/>
      </c>
      <c r="N156" s="12" t="str">
        <f>IFERROR(VLOOKUP($A156,'BO M'!$Q$2:$W$71,7,0),"")</f>
        <v/>
      </c>
      <c r="O156" s="12" t="str">
        <f>IFERROR(VLOOKUP($A156,'Dukty M'!$T$1:$Z$33,7,0),"")</f>
        <v/>
      </c>
      <c r="P156" s="12"/>
      <c r="Q156" s="12"/>
      <c r="R156" s="12"/>
      <c r="S156" s="12"/>
      <c r="T156" s="12"/>
      <c r="U156" s="12"/>
      <c r="V156" s="10">
        <f>IFERROR(LARGE(X156:AU156,1),0)+IFERROR(LARGE(X156:AU156,2),0)</f>
        <v>0</v>
      </c>
      <c r="W156" s="10">
        <f>IFERROR(LARGE(X156:AU156,3),0)+IFERROR(LARGE(X156:AU156,4),0)</f>
        <v>0</v>
      </c>
      <c r="X156" s="12"/>
      <c r="Y156" s="12"/>
      <c r="Z156" s="12"/>
      <c r="AA156" s="12" t="str">
        <f>IFERROR(VLOOKUP($A156,'H57 TR100 M'!$AI$2:$AO$182,7,0),"")</f>
        <v/>
      </c>
      <c r="AB156" s="12"/>
      <c r="AC156" s="12"/>
      <c r="AD156" s="12"/>
      <c r="AE156" s="12" t="str">
        <f>IFERROR(VLOOKUP($A156,'Orientakcja M'!$M$3:$S$59,7,0),"")</f>
        <v/>
      </c>
      <c r="AF156" s="12"/>
      <c r="AG156" s="12" t="str">
        <f>IFERROR(VLOOKUP($A156,'Grassor222 M'!$BJ$6:$BP$7,7,0),"")</f>
        <v/>
      </c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23">
        <f>MIN(COUNT(F156:U156)+MIN(COUNT(X156:AU156)/2,2),6)</f>
        <v>1</v>
      </c>
    </row>
    <row r="157" spans="1:48">
      <c r="A157" s="13">
        <v>265</v>
      </c>
      <c r="B157" s="19" t="str">
        <f>VLOOKUP($A157,id!$C:$H,6,0)</f>
        <v>Benesz Rafał</v>
      </c>
      <c r="C157" s="19">
        <f>VLOOKUP($A157,id!$C:$H,4,0)</f>
        <v>0</v>
      </c>
      <c r="D157" s="2">
        <f>IF(E156=E157,D156,ROW(B155))</f>
        <v>155</v>
      </c>
      <c r="E157" s="11">
        <f>LARGE(F157:W157,1)+LARGE(F157:W157,2)+IFERROR(LARGE(F157:W157,3),0)+IFERROR(LARGE(F157:W157,4),0)+IFERROR(LARGE(F157:W157,5),0)+IFERROR(LARGE(F157:W157,6),0)</f>
        <v>47.368370308236678</v>
      </c>
      <c r="F157" s="12"/>
      <c r="G157" s="12" t="str">
        <f>IFERROR(VLOOKUP($A157,'H57 TR200 M'!$AT$2:$AZ$104,7,0),"")</f>
        <v/>
      </c>
      <c r="H157" s="12"/>
      <c r="I157" s="12"/>
      <c r="J157" s="12" t="str">
        <f>IFERROR(VLOOKUP($A157,'XVI RzK M'!$K$3:$Q$23,7,0),"")</f>
        <v/>
      </c>
      <c r="K157" s="12">
        <f>IFERROR(VLOOKUP($A157,'Dymno M'!$U$2:$AA$21,7,0),"")</f>
        <v>47.368370308236678</v>
      </c>
      <c r="L157" s="12" t="str">
        <f>IFERROR(VLOOKUP($A157,'Tropy M'!$R$3:$X$65,7,0),"")</f>
        <v/>
      </c>
      <c r="M157" s="12" t="str">
        <f>IFERROR(VLOOKUP($A157,'Grassor444 M'!$DE$6:$DK$36,7,0),"")</f>
        <v/>
      </c>
      <c r="N157" s="12" t="str">
        <f>IFERROR(VLOOKUP($A157,'BO M'!$Q$2:$W$71,7,0),"")</f>
        <v/>
      </c>
      <c r="O157" s="12" t="str">
        <f>IFERROR(VLOOKUP($A157,'Dukty M'!$T$1:$Z$33,7,0),"")</f>
        <v/>
      </c>
      <c r="P157" s="12"/>
      <c r="Q157" s="12"/>
      <c r="R157" s="12"/>
      <c r="S157" s="12"/>
      <c r="T157" s="12"/>
      <c r="U157" s="12"/>
      <c r="V157" s="10">
        <f>IFERROR(LARGE(X157:AU157,1),0)+IFERROR(LARGE(X157:AU157,2),0)</f>
        <v>0</v>
      </c>
      <c r="W157" s="10">
        <f>IFERROR(LARGE(X157:AU157,3),0)+IFERROR(LARGE(X157:AU157,4),0)</f>
        <v>0</v>
      </c>
      <c r="X157" s="12"/>
      <c r="Y157" s="12"/>
      <c r="Z157" s="12"/>
      <c r="AA157" s="12" t="str">
        <f>IFERROR(VLOOKUP($A157,'H57 TR100 M'!$AI$2:$AO$182,7,0),"")</f>
        <v/>
      </c>
      <c r="AB157" s="12"/>
      <c r="AC157" s="12"/>
      <c r="AD157" s="12"/>
      <c r="AE157" s="12" t="str">
        <f>IFERROR(VLOOKUP($A157,'Orientakcja M'!$M$3:$S$59,7,0),"")</f>
        <v/>
      </c>
      <c r="AF157" s="12"/>
      <c r="AG157" s="12" t="str">
        <f>IFERROR(VLOOKUP($A157,'Grassor222 M'!$BJ$6:$BP$7,7,0),"")</f>
        <v/>
      </c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23">
        <f>MIN(COUNT(F157:U157)+MIN(COUNT(X157:AU157)/2,2),6)</f>
        <v>1</v>
      </c>
    </row>
    <row r="158" spans="1:48">
      <c r="A158" s="13">
        <v>252</v>
      </c>
      <c r="B158" s="19" t="str">
        <f>VLOOKUP($A158,id!$C:$H,6,0)</f>
        <v>Redo Grzegorz</v>
      </c>
      <c r="C158" s="19" t="str">
        <f>VLOOKUP($A158,id!$C:$H,4,0)</f>
        <v>Wspomnienie Dziadka</v>
      </c>
      <c r="D158" s="2">
        <f>IF(E157=E158,D157,ROW(B156))</f>
        <v>156</v>
      </c>
      <c r="E158" s="11">
        <f>LARGE(F158:W158,1)+LARGE(F158:W158,2)+IFERROR(LARGE(F158:W158,3),0)+IFERROR(LARGE(F158:W158,4),0)+IFERROR(LARGE(F158:W158,5),0)+IFERROR(LARGE(F158:W158,6),0)</f>
        <v>47.307378251614537</v>
      </c>
      <c r="F158" s="12"/>
      <c r="G158" s="12" t="str">
        <f>IFERROR(VLOOKUP($A158,'H57 TR200 M'!$AT$2:$AZ$104,7,0),"")</f>
        <v/>
      </c>
      <c r="H158" s="12"/>
      <c r="I158" s="12"/>
      <c r="J158" s="12" t="str">
        <f>IFERROR(VLOOKUP($A158,'XVI RzK M'!$K$3:$Q$23,7,0),"")</f>
        <v/>
      </c>
      <c r="K158" s="12" t="str">
        <f>IFERROR(VLOOKUP($A158,'Dymno M'!$U$2:$AA$21,7,0),"")</f>
        <v/>
      </c>
      <c r="L158" s="12" t="str">
        <f>IFERROR(VLOOKUP($A158,'Tropy M'!$R$3:$X$65,7,0),"")</f>
        <v/>
      </c>
      <c r="M158" s="12" t="str">
        <f>IFERROR(VLOOKUP($A158,'Grassor444 M'!$DE$6:$DK$36,7,0),"")</f>
        <v/>
      </c>
      <c r="N158" s="12">
        <f>IFERROR(VLOOKUP($A158,'BO M'!$Q$2:$W$71,7,0),"")</f>
        <v>26.206934894132939</v>
      </c>
      <c r="O158" s="12" t="str">
        <f>IFERROR(VLOOKUP($A158,'Dukty M'!$T$1:$Z$33,7,0),"")</f>
        <v/>
      </c>
      <c r="P158" s="12"/>
      <c r="Q158" s="12"/>
      <c r="R158" s="12"/>
      <c r="S158" s="12"/>
      <c r="T158" s="12"/>
      <c r="U158" s="12"/>
      <c r="V158" s="10">
        <f>IFERROR(LARGE(X158:AU158,1),0)+IFERROR(LARGE(X158:AU158,2),0)</f>
        <v>21.100443357481598</v>
      </c>
      <c r="W158" s="10">
        <f>IFERROR(LARGE(X158:AU158,3),0)+IFERROR(LARGE(X158:AU158,4),0)</f>
        <v>0</v>
      </c>
      <c r="X158" s="12"/>
      <c r="Y158" s="12"/>
      <c r="Z158" s="12"/>
      <c r="AA158" s="12" t="str">
        <f>IFERROR(VLOOKUP($A158,'H57 TR100 M'!$AI$2:$AO$182,7,0),"")</f>
        <v/>
      </c>
      <c r="AB158" s="12"/>
      <c r="AC158" s="12"/>
      <c r="AD158" s="12"/>
      <c r="AE158" s="12">
        <f>IFERROR(VLOOKUP($A158,'Orientakcja M'!$M$3:$S$59,7,0),"")</f>
        <v>21.100443357481598</v>
      </c>
      <c r="AF158" s="12"/>
      <c r="AG158" s="12" t="str">
        <f>IFERROR(VLOOKUP($A158,'Grassor222 M'!$BJ$6:$BP$7,7,0),"")</f>
        <v/>
      </c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23">
        <f>MIN(COUNT(F158:U158)+MIN(COUNT(X158:AU158)/2,2),6)</f>
        <v>1.5</v>
      </c>
    </row>
    <row r="159" spans="1:48">
      <c r="A159">
        <v>253</v>
      </c>
      <c r="B159" s="19" t="str">
        <f>VLOOKUP($A159,id!$C:$H,6,0)</f>
        <v>Urbanik Janusz</v>
      </c>
      <c r="C159" s="19" t="str">
        <f>VLOOKUP($A159,id!$C:$H,4,0)</f>
        <v>Wspomnienie Dziadka</v>
      </c>
      <c r="D159" s="2">
        <f>IF(E158=E159,D158,ROW(B157))</f>
        <v>156</v>
      </c>
      <c r="E159" s="11">
        <f>LARGE(F159:W159,1)+LARGE(F159:W159,2)+IFERROR(LARGE(F159:W159,3),0)+IFERROR(LARGE(F159:W159,4),0)+IFERROR(LARGE(F159:W159,5),0)+IFERROR(LARGE(F159:W159,6),0)</f>
        <v>47.307378251614537</v>
      </c>
      <c r="F159" s="12"/>
      <c r="G159" s="12" t="str">
        <f>IFERROR(VLOOKUP($A159,'H57 TR200 M'!$AT$2:$AZ$104,7,0),"")</f>
        <v/>
      </c>
      <c r="H159" s="12"/>
      <c r="I159" s="12"/>
      <c r="J159" s="12" t="str">
        <f>IFERROR(VLOOKUP($A159,'XVI RzK M'!$K$3:$Q$23,7,0),"")</f>
        <v/>
      </c>
      <c r="K159" s="12" t="str">
        <f>IFERROR(VLOOKUP($A159,'Dymno M'!$U$2:$AA$21,7,0),"")</f>
        <v/>
      </c>
      <c r="L159" s="12" t="str">
        <f>IFERROR(VLOOKUP($A159,'Tropy M'!$R$3:$X$65,7,0),"")</f>
        <v/>
      </c>
      <c r="M159" s="12" t="str">
        <f>IFERROR(VLOOKUP($A159,'Grassor444 M'!$DE$6:$DK$36,7,0),"")</f>
        <v/>
      </c>
      <c r="N159" s="12">
        <f>IFERROR(VLOOKUP($A159,'BO M'!$Q$2:$W$71,7,0),"")</f>
        <v>26.206934894132939</v>
      </c>
      <c r="O159" s="12" t="str">
        <f>IFERROR(VLOOKUP($A159,'Dukty M'!$T$1:$Z$33,7,0),"")</f>
        <v/>
      </c>
      <c r="P159" s="12"/>
      <c r="Q159" s="12"/>
      <c r="R159" s="12"/>
      <c r="S159" s="12"/>
      <c r="T159" s="12"/>
      <c r="U159" s="12"/>
      <c r="V159" s="10">
        <f>IFERROR(LARGE(X159:AU159,1),0)+IFERROR(LARGE(X159:AU159,2),0)</f>
        <v>21.100443357481598</v>
      </c>
      <c r="W159" s="10">
        <f>IFERROR(LARGE(X159:AU159,3),0)+IFERROR(LARGE(X159:AU159,4),0)</f>
        <v>0</v>
      </c>
      <c r="X159" s="12"/>
      <c r="Y159" s="12"/>
      <c r="Z159" s="12"/>
      <c r="AA159" s="12" t="str">
        <f>IFERROR(VLOOKUP($A159,'H57 TR100 M'!$AI$2:$AO$182,7,0),"")</f>
        <v/>
      </c>
      <c r="AB159" s="12"/>
      <c r="AC159" s="12"/>
      <c r="AD159" s="12"/>
      <c r="AE159" s="12">
        <f>IFERROR(VLOOKUP($A159,'Orientakcja M'!$M$3:$S$59,7,0),"")</f>
        <v>21.100443357481598</v>
      </c>
      <c r="AF159" s="12"/>
      <c r="AG159" s="12" t="str">
        <f>IFERROR(VLOOKUP($A159,'Grassor222 M'!$BJ$6:$BP$7,7,0),"")</f>
        <v/>
      </c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23">
        <f>MIN(COUNT(F159:U159)+MIN(COUNT(X159:AU159)/2,2),6)</f>
        <v>1.5</v>
      </c>
    </row>
    <row r="160" spans="1:48">
      <c r="A160">
        <v>125</v>
      </c>
      <c r="B160" s="19" t="str">
        <f>VLOOKUP($A160,id!$C:$H,6,0)</f>
        <v>Hrehorowicz Piotr</v>
      </c>
      <c r="C160" s="19">
        <f>VLOOKUP($A160,id!$C:$H,4,0)</f>
        <v>0</v>
      </c>
      <c r="D160" s="2">
        <f>IF(E159=E160,D159,ROW(B158))</f>
        <v>158</v>
      </c>
      <c r="E160" s="11">
        <f>LARGE(F160:W160,1)+LARGE(F160:W160,2)+IFERROR(LARGE(F160:W160,3),0)+IFERROR(LARGE(F160:W160,4),0)+IFERROR(LARGE(F160:W160,5),0)+IFERROR(LARGE(F160:W160,6),0)</f>
        <v>47.142352368891189</v>
      </c>
      <c r="F160" s="12">
        <f>IFERROR(VLOOKUP($A160,'Liszkor M'!$L$1:$R$39,7,0),"")</f>
        <v>47.142352368891189</v>
      </c>
      <c r="G160" s="12" t="str">
        <f>IFERROR(VLOOKUP($A160,'H57 TR200 M'!$AT$2:$AZ$104,7,0),"")</f>
        <v/>
      </c>
      <c r="H160" s="12" t="str">
        <f>IFERROR(VLOOKUP($A160,'Pazur M'!$N$1:$T$47,7,0),"")</f>
        <v/>
      </c>
      <c r="I160" s="12" t="str">
        <f>IFERROR(VLOOKUP($A160,'Liczyrzepa wiosna 200 M'!$M$1:$S$29,7,0),"")</f>
        <v/>
      </c>
      <c r="J160" s="12" t="str">
        <f>IFERROR(VLOOKUP($A160,'XVI RzK M'!$K$3:$Q$23,7,0),"")</f>
        <v/>
      </c>
      <c r="K160" s="12" t="str">
        <f>IFERROR(VLOOKUP($A160,'Dymno M'!$U$2:$AA$21,7,0),"")</f>
        <v/>
      </c>
      <c r="L160" s="12" t="str">
        <f>IFERROR(VLOOKUP($A160,'Tropy M'!$R$3:$X$65,7,0),"")</f>
        <v/>
      </c>
      <c r="M160" s="12" t="str">
        <f>IFERROR(VLOOKUP($A160,'Grassor444 M'!$DE$6:$DK$36,7,0),"")</f>
        <v/>
      </c>
      <c r="N160" s="12" t="str">
        <f>IFERROR(VLOOKUP($A160,'BO M'!$Q$2:$W$71,7,0),"")</f>
        <v/>
      </c>
      <c r="O160" s="12" t="str">
        <f>IFERROR(VLOOKUP($A160,'Dukty M'!$T$1:$Z$33,7,0),"")</f>
        <v/>
      </c>
      <c r="P160" s="12"/>
      <c r="Q160" s="12"/>
      <c r="R160" s="12"/>
      <c r="S160" s="12"/>
      <c r="T160" s="12"/>
      <c r="U160" s="12"/>
      <c r="V160" s="10">
        <f>IFERROR(LARGE(X160:AU160,1),0)+IFERROR(LARGE(X160:AU160,2),0)</f>
        <v>0</v>
      </c>
      <c r="W160" s="10">
        <f>IFERROR(LARGE(X160:AU160,3),0)+IFERROR(LARGE(X160:AU160,4),0)</f>
        <v>0</v>
      </c>
      <c r="X160" s="12"/>
      <c r="Y160" s="12"/>
      <c r="Z160" s="12" t="str">
        <f>IFERROR(VLOOKUP($A160,'Wiosenne 360 M'!$J$2:$P$15,7,0),"")</f>
        <v/>
      </c>
      <c r="AA160" s="12" t="str">
        <f>IFERROR(VLOOKUP($A160,'H57 TR100 M'!$AI$2:$AO$182,7,0),"")</f>
        <v/>
      </c>
      <c r="AB160" s="12" t="str">
        <f>IFERROR(VLOOKUP($A160,'RW TR200 M'!$K$2:$Q$6,7,0),"")</f>
        <v/>
      </c>
      <c r="AC160" s="12" t="str">
        <f>IFERROR(VLOOKUP($A160,'Hawran M'!$AT$2:$AZ$35,7,0),"")</f>
        <v/>
      </c>
      <c r="AD160" s="12" t="str">
        <f>IFERROR(VLOOKUP($A160,'Liczyrzepa wiosna 100 M'!$Q$2:$W$16,7,0),"")</f>
        <v/>
      </c>
      <c r="AE160" s="12" t="str">
        <f>IFERROR(VLOOKUP($A160,'Orientakcja M'!$M$3:$S$59,7,0),"")</f>
        <v/>
      </c>
      <c r="AF160" s="12" t="str">
        <f>IFERROR(VLOOKUP($A160,'13 M'!$J$6:$P$10,7,0),"")</f>
        <v/>
      </c>
      <c r="AG160" s="12" t="str">
        <f>IFERROR(VLOOKUP($A160,'Grassor222 M'!$BJ$6:$BP$7,7,0),"")</f>
        <v/>
      </c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23">
        <f>MIN(COUNT(F160:U160)+MIN(COUNT(X160:AU160)/2,2),6)</f>
        <v>1</v>
      </c>
    </row>
    <row r="161" spans="1:48">
      <c r="A161" s="13">
        <v>540</v>
      </c>
      <c r="B161" s="19" t="str">
        <f>VLOOKUP($A161,id!$C:$H,6,0)</f>
        <v>Cichoń Paweł</v>
      </c>
      <c r="C161" s="19">
        <f>VLOOKUP($A161,id!$C:$H,4,0)</f>
        <v>0</v>
      </c>
      <c r="D161" s="2">
        <f>IF(E160=E161,D160,ROW(B159))</f>
        <v>159</v>
      </c>
      <c r="E161" s="11">
        <f>LARGE(F161:W161,1)+LARGE(F161:W161,2)+IFERROR(LARGE(F161:W161,3),0)+IFERROR(LARGE(F161:W161,4),0)+IFERROR(LARGE(F161:W161,5),0)+IFERROR(LARGE(F161:W161,6),0)</f>
        <v>47.04974932510607</v>
      </c>
      <c r="F161" s="12"/>
      <c r="G161" s="12"/>
      <c r="H161" s="12"/>
      <c r="I161" s="12"/>
      <c r="J161" s="12"/>
      <c r="K161" s="12"/>
      <c r="L161" s="12"/>
      <c r="M161" s="12">
        <f>IFERROR(VLOOKUP($A161,'Grassor444 M'!$DE$6:$DK$36,7,0),"")</f>
        <v>47.04974932510607</v>
      </c>
      <c r="N161" s="12" t="str">
        <f>IFERROR(VLOOKUP($A161,'BO M'!$Q$2:$W$71,7,0),"")</f>
        <v/>
      </c>
      <c r="O161" s="12" t="str">
        <f>IFERROR(VLOOKUP($A161,'Dukty M'!$T$1:$Z$33,7,0),"")</f>
        <v/>
      </c>
      <c r="P161" s="12"/>
      <c r="Q161" s="12"/>
      <c r="R161" s="12"/>
      <c r="S161" s="12"/>
      <c r="T161" s="12"/>
      <c r="U161" s="12"/>
      <c r="V161" s="10">
        <f>IFERROR(LARGE(X161:AU161,1),0)+IFERROR(LARGE(X161:AU161,2),0)</f>
        <v>0</v>
      </c>
      <c r="W161" s="10">
        <f>IFERROR(LARGE(X161:AU161,3),0)+IFERROR(LARGE(X161:AU161,4),0)</f>
        <v>0</v>
      </c>
      <c r="X161" s="12"/>
      <c r="Y161" s="12"/>
      <c r="Z161" s="12"/>
      <c r="AA161" s="12"/>
      <c r="AB161" s="12"/>
      <c r="AC161" s="12"/>
      <c r="AD161" s="12"/>
      <c r="AE161" s="12" t="str">
        <f>IFERROR(VLOOKUP($A161,'Orientakcja M'!$M$3:$S$59,7,0),"")</f>
        <v/>
      </c>
      <c r="AF161" s="12"/>
      <c r="AG161" s="12" t="str">
        <f>IFERROR(VLOOKUP($A161,'Grassor222 M'!$BJ$6:$BP$7,7,0),"")</f>
        <v/>
      </c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23">
        <f>MIN(COUNT(F161:U161)+MIN(COUNT(X161:AU161)/2,2),6)</f>
        <v>1</v>
      </c>
    </row>
    <row r="162" spans="1:48">
      <c r="A162" s="13">
        <v>284</v>
      </c>
      <c r="B162" s="19" t="str">
        <f>VLOOKUP($A162,id!$C:$H,6,0)</f>
        <v>Dzich Andrzej</v>
      </c>
      <c r="C162" s="19" t="str">
        <f>VLOOKUP($A162,id!$C:$H,4,0)</f>
        <v>Alive!</v>
      </c>
      <c r="D162" s="2">
        <f>IF(E161=E162,D161,ROW(B160))</f>
        <v>160</v>
      </c>
      <c r="E162" s="11">
        <f>LARGE(F162:W162,1)+LARGE(F162:W162,2)+IFERROR(LARGE(F162:W162,3),0)+IFERROR(LARGE(F162:W162,4),0)+IFERROR(LARGE(F162:W162,5),0)+IFERROR(LARGE(F162:W162,6),0)</f>
        <v>47.021195439382197</v>
      </c>
      <c r="F162" s="12"/>
      <c r="G162" s="12">
        <f>IFERROR(VLOOKUP($A162,'H57 TR200 M'!$AT$2:$AZ$104,7,0),"")</f>
        <v>47.021195439382197</v>
      </c>
      <c r="H162" s="12"/>
      <c r="I162" s="12"/>
      <c r="J162" s="12" t="str">
        <f>IFERROR(VLOOKUP($A162,'XVI RzK M'!$K$3:$Q$23,7,0),"")</f>
        <v/>
      </c>
      <c r="K162" s="12" t="str">
        <f>IFERROR(VLOOKUP($A162,'Dymno M'!$U$2:$AA$21,7,0),"")</f>
        <v/>
      </c>
      <c r="L162" s="12" t="str">
        <f>IFERROR(VLOOKUP($A162,'Tropy M'!$R$3:$X$65,7,0),"")</f>
        <v/>
      </c>
      <c r="M162" s="12" t="str">
        <f>IFERROR(VLOOKUP($A162,'Grassor444 M'!$DE$6:$DK$36,7,0),"")</f>
        <v/>
      </c>
      <c r="N162" s="12" t="str">
        <f>IFERROR(VLOOKUP($A162,'BO M'!$Q$2:$W$71,7,0),"")</f>
        <v/>
      </c>
      <c r="O162" s="12" t="str">
        <f>IFERROR(VLOOKUP($A162,'Dukty M'!$T$1:$Z$33,7,0),"")</f>
        <v/>
      </c>
      <c r="P162" s="12"/>
      <c r="Q162" s="12"/>
      <c r="R162" s="12"/>
      <c r="S162" s="12"/>
      <c r="T162" s="12"/>
      <c r="U162" s="12"/>
      <c r="V162" s="10">
        <f>IFERROR(LARGE(X162:AU162,1),0)+IFERROR(LARGE(X162:AU162,2),0)</f>
        <v>0</v>
      </c>
      <c r="W162" s="10">
        <f>IFERROR(LARGE(X162:AU162,3),0)+IFERROR(LARGE(X162:AU162,4),0)</f>
        <v>0</v>
      </c>
      <c r="X162" s="12"/>
      <c r="Y162" s="12"/>
      <c r="Z162" s="12"/>
      <c r="AA162" s="12" t="str">
        <f>IFERROR(VLOOKUP($A162,'H57 TR100 M'!$AI$2:$AO$182,7,0),"")</f>
        <v/>
      </c>
      <c r="AB162" s="12"/>
      <c r="AC162" s="12"/>
      <c r="AD162" s="12"/>
      <c r="AE162" s="12" t="str">
        <f>IFERROR(VLOOKUP($A162,'Orientakcja M'!$M$3:$S$59,7,0),"")</f>
        <v/>
      </c>
      <c r="AF162" s="12"/>
      <c r="AG162" s="12" t="str">
        <f>IFERROR(VLOOKUP($A162,'Grassor222 M'!$BJ$6:$BP$7,7,0),"")</f>
        <v/>
      </c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23">
        <f>MIN(COUNT(F162:U162)+MIN(COUNT(X162:AU162)/2,2),6)</f>
        <v>1</v>
      </c>
    </row>
    <row r="163" spans="1:48">
      <c r="A163" s="13">
        <v>561</v>
      </c>
      <c r="B163" s="19" t="str">
        <f>VLOOKUP($A163,id!$C:$H,6,0)</f>
        <v>Opaszowski Tomasz</v>
      </c>
      <c r="C163" s="19" t="str">
        <f>VLOOKUP($A163,id!$C:$H,4,0)</f>
        <v>Opasz</v>
      </c>
      <c r="D163" s="2">
        <f>IF(E162=E163,D162,ROW(B161))</f>
        <v>161</v>
      </c>
      <c r="E163" s="11">
        <f>LARGE(F163:W163,1)+LARGE(F163:W163,2)+IFERROR(LARGE(F163:W163,3),0)+IFERROR(LARGE(F163:W163,4),0)+IFERROR(LARGE(F163:W163,5),0)+IFERROR(LARGE(F163:W163,6),0)</f>
        <v>47.020888319294251</v>
      </c>
      <c r="F163" s="12"/>
      <c r="G163" s="12"/>
      <c r="H163" s="12"/>
      <c r="I163" s="12"/>
      <c r="J163" s="12"/>
      <c r="K163" s="12"/>
      <c r="L163" s="12"/>
      <c r="M163" s="12" t="str">
        <f>IFERROR(VLOOKUP($A163,'Grassor444 M'!$DE$6:$DK$36,7,0),"")</f>
        <v/>
      </c>
      <c r="N163" s="12">
        <f>IFERROR(VLOOKUP($A163,'BO M'!$Q$2:$W$71,7,0),"")</f>
        <v>47.020888319294251</v>
      </c>
      <c r="O163" s="12" t="str">
        <f>IFERROR(VLOOKUP($A163,'Dukty M'!$T$1:$Z$33,7,0),"")</f>
        <v/>
      </c>
      <c r="P163" s="12"/>
      <c r="Q163" s="12"/>
      <c r="R163" s="12"/>
      <c r="S163" s="12"/>
      <c r="T163" s="12"/>
      <c r="U163" s="12"/>
      <c r="V163" s="10">
        <f>IFERROR(LARGE(X163:AU163,1),0)+IFERROR(LARGE(X163:AU163,2),0)</f>
        <v>0</v>
      </c>
      <c r="W163" s="10">
        <f>IFERROR(LARGE(X163:AU163,3),0)+IFERROR(LARGE(X163:AU163,4),0)</f>
        <v>0</v>
      </c>
      <c r="X163" s="12"/>
      <c r="Y163" s="12"/>
      <c r="Z163" s="12"/>
      <c r="AA163" s="12"/>
      <c r="AB163" s="12"/>
      <c r="AC163" s="12"/>
      <c r="AD163" s="12"/>
      <c r="AE163" s="12" t="str">
        <f>IFERROR(VLOOKUP($A163,'Orientakcja M'!$M$3:$S$59,7,0),"")</f>
        <v/>
      </c>
      <c r="AF163" s="12"/>
      <c r="AG163" s="12" t="str">
        <f>IFERROR(VLOOKUP($A163,'Grassor222 M'!$BJ$6:$BP$7,7,0),"")</f>
        <v/>
      </c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23">
        <f>MIN(COUNT(F163:U163)+MIN(COUNT(X163:AU163)/2,2),6)</f>
        <v>1</v>
      </c>
    </row>
    <row r="164" spans="1:48">
      <c r="A164" s="13">
        <v>562</v>
      </c>
      <c r="B164" s="19" t="str">
        <f>VLOOKUP($A164,id!$C:$H,6,0)</f>
        <v>Pasiecznik Wojciech</v>
      </c>
      <c r="C164" s="19" t="str">
        <f>VLOOKUP($A164,id!$C:$H,4,0)</f>
        <v>Wounded Knee</v>
      </c>
      <c r="D164" s="2">
        <f>IF(E163=E164,D163,ROW(B162))</f>
        <v>161</v>
      </c>
      <c r="E164" s="11">
        <f>LARGE(F164:W164,1)+LARGE(F164:W164,2)+IFERROR(LARGE(F164:W164,3),0)+IFERROR(LARGE(F164:W164,4),0)+IFERROR(LARGE(F164:W164,5),0)+IFERROR(LARGE(F164:W164,6),0)</f>
        <v>47.020888319294251</v>
      </c>
      <c r="F164" s="12"/>
      <c r="G164" s="12"/>
      <c r="H164" s="12"/>
      <c r="I164" s="12"/>
      <c r="J164" s="12"/>
      <c r="K164" s="12"/>
      <c r="L164" s="12"/>
      <c r="M164" s="12" t="str">
        <f>IFERROR(VLOOKUP($A164,'Grassor444 M'!$DE$6:$DK$36,7,0),"")</f>
        <v/>
      </c>
      <c r="N164" s="12">
        <f>IFERROR(VLOOKUP($A164,'BO M'!$Q$2:$W$71,7,0),"")</f>
        <v>47.020888319294251</v>
      </c>
      <c r="O164" s="12" t="str">
        <f>IFERROR(VLOOKUP($A164,'Dukty M'!$T$1:$Z$33,7,0),"")</f>
        <v/>
      </c>
      <c r="P164" s="12"/>
      <c r="Q164" s="12"/>
      <c r="R164" s="12"/>
      <c r="S164" s="12"/>
      <c r="T164" s="12"/>
      <c r="U164" s="12"/>
      <c r="V164" s="10">
        <f>IFERROR(LARGE(X164:AU164,1),0)+IFERROR(LARGE(X164:AU164,2),0)</f>
        <v>0</v>
      </c>
      <c r="W164" s="10">
        <f>IFERROR(LARGE(X164:AU164,3),0)+IFERROR(LARGE(X164:AU164,4),0)</f>
        <v>0</v>
      </c>
      <c r="X164" s="12"/>
      <c r="Y164" s="12"/>
      <c r="Z164" s="12"/>
      <c r="AA164" s="12"/>
      <c r="AB164" s="12"/>
      <c r="AC164" s="12"/>
      <c r="AD164" s="12"/>
      <c r="AE164" s="12" t="str">
        <f>IFERROR(VLOOKUP($A164,'Orientakcja M'!$M$3:$S$59,7,0),"")</f>
        <v/>
      </c>
      <c r="AF164" s="12"/>
      <c r="AG164" s="12" t="str">
        <f>IFERROR(VLOOKUP($A164,'Grassor222 M'!$BJ$6:$BP$7,7,0),"")</f>
        <v/>
      </c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23">
        <f>MIN(COUNT(F164:U164)+MIN(COUNT(X164:AU164)/2,2),6)</f>
        <v>1</v>
      </c>
    </row>
    <row r="165" spans="1:48">
      <c r="A165">
        <v>255</v>
      </c>
      <c r="B165" s="19" t="str">
        <f>VLOOKUP($A165,id!$C:$H,6,0)</f>
        <v>Kostrzewa Jacek</v>
      </c>
      <c r="C165" s="19" t="str">
        <f>VLOOKUP($A165,id!$C:$H,4,0)</f>
        <v>tańczący z kompasem</v>
      </c>
      <c r="D165" s="2">
        <f>IF(E164=E165,D164,ROW(B163))</f>
        <v>163</v>
      </c>
      <c r="E165" s="11">
        <f>LARGE(F165:W165,1)+LARGE(F165:W165,2)+IFERROR(LARGE(F165:W165,3),0)+IFERROR(LARGE(F165:W165,4),0)+IFERROR(LARGE(F165:W165,5),0)+IFERROR(LARGE(F165:W165,6),0)</f>
        <v>46.587963530272432</v>
      </c>
      <c r="F165" s="12"/>
      <c r="G165" s="12">
        <f>IFERROR(VLOOKUP($A165,'H57 TR200 M'!$AT$2:$AZ$104,7,0),"")</f>
        <v>26.195541694088387</v>
      </c>
      <c r="H165" s="12"/>
      <c r="I165" s="12"/>
      <c r="J165" s="12" t="str">
        <f>IFERROR(VLOOKUP($A165,'XVI RzK M'!$K$3:$Q$23,7,0),"")</f>
        <v/>
      </c>
      <c r="K165" s="12" t="str">
        <f>IFERROR(VLOOKUP($A165,'Dymno M'!$U$2:$AA$21,7,0),"")</f>
        <v/>
      </c>
      <c r="L165" s="12" t="str">
        <f>IFERROR(VLOOKUP($A165,'Tropy M'!$R$3:$X$65,7,0),"")</f>
        <v/>
      </c>
      <c r="M165" s="12" t="str">
        <f>IFERROR(VLOOKUP($A165,'Grassor444 M'!$DE$6:$DK$36,7,0),"")</f>
        <v/>
      </c>
      <c r="N165" s="12" t="str">
        <f>IFERROR(VLOOKUP($A165,'BO M'!$Q$2:$W$71,7,0),"")</f>
        <v/>
      </c>
      <c r="O165" s="12" t="str">
        <f>IFERROR(VLOOKUP($A165,'Dukty M'!$T$1:$Z$33,7,0),"")</f>
        <v/>
      </c>
      <c r="P165" s="12"/>
      <c r="Q165" s="12"/>
      <c r="R165" s="12"/>
      <c r="S165" s="12"/>
      <c r="T165" s="12"/>
      <c r="U165" s="12"/>
      <c r="V165" s="10">
        <f>IFERROR(LARGE(X165:AU165,1),0)+IFERROR(LARGE(X165:AU165,2),0)</f>
        <v>20.392421836184042</v>
      </c>
      <c r="W165" s="10">
        <f>IFERROR(LARGE(X165:AU165,3),0)+IFERROR(LARGE(X165:AU165,4),0)</f>
        <v>0</v>
      </c>
      <c r="X165" s="12"/>
      <c r="Y165" s="12"/>
      <c r="Z165" s="12"/>
      <c r="AA165" s="12" t="str">
        <f>IFERROR(VLOOKUP($A165,'H57 TR100 M'!$AI$2:$AO$182,7,0),"")</f>
        <v/>
      </c>
      <c r="AB165" s="12"/>
      <c r="AC165" s="12"/>
      <c r="AD165" s="12"/>
      <c r="AE165" s="12">
        <f>IFERROR(VLOOKUP($A165,'Orientakcja M'!$M$3:$S$59,7,0),"")</f>
        <v>20.392421836184042</v>
      </c>
      <c r="AF165" s="12"/>
      <c r="AG165" s="12" t="str">
        <f>IFERROR(VLOOKUP($A165,'Grassor222 M'!$BJ$6:$BP$7,7,0),"")</f>
        <v/>
      </c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23">
        <f>MIN(COUNT(F165:U165)+MIN(COUNT(X165:AU165)/2,2),6)</f>
        <v>1.5</v>
      </c>
    </row>
    <row r="166" spans="1:48">
      <c r="A166">
        <v>266</v>
      </c>
      <c r="B166" s="19" t="str">
        <f>VLOOKUP($A166,id!$C:$H,6,0)</f>
        <v>Rozwadowski Paweł</v>
      </c>
      <c r="C166" s="19">
        <f>VLOOKUP($A166,id!$C:$H,4,0)</f>
        <v>0</v>
      </c>
      <c r="D166" s="2">
        <f>IF(E165=E166,D165,ROW(B164))</f>
        <v>164</v>
      </c>
      <c r="E166" s="11">
        <f>LARGE(F166:W166,1)+LARGE(F166:W166,2)+IFERROR(LARGE(F166:W166,3),0)+IFERROR(LARGE(F166:W166,4),0)+IFERROR(LARGE(F166:W166,5),0)+IFERROR(LARGE(F166:W166,6),0)</f>
        <v>46.564748030973668</v>
      </c>
      <c r="F166" s="12"/>
      <c r="G166" s="12" t="str">
        <f>IFERROR(VLOOKUP($A166,'H57 TR200 M'!$AT$2:$AZ$104,7,0),"")</f>
        <v/>
      </c>
      <c r="H166" s="12"/>
      <c r="I166" s="12"/>
      <c r="J166" s="12" t="str">
        <f>IFERROR(VLOOKUP($A166,'XVI RzK M'!$K$3:$Q$23,7,0),"")</f>
        <v/>
      </c>
      <c r="K166" s="12">
        <f>IFERROR(VLOOKUP($A166,'Dymno M'!$U$2:$AA$21,7,0),"")</f>
        <v>46.564748030973668</v>
      </c>
      <c r="L166" s="12" t="str">
        <f>IFERROR(VLOOKUP($A166,'Tropy M'!$R$3:$X$65,7,0),"")</f>
        <v/>
      </c>
      <c r="M166" s="12" t="str">
        <f>IFERROR(VLOOKUP($A166,'Grassor444 M'!$DE$6:$DK$36,7,0),"")</f>
        <v/>
      </c>
      <c r="N166" s="12" t="str">
        <f>IFERROR(VLOOKUP($A166,'BO M'!$Q$2:$W$71,7,0),"")</f>
        <v/>
      </c>
      <c r="O166" s="12" t="str">
        <f>IFERROR(VLOOKUP($A166,'Dukty M'!$T$1:$Z$33,7,0),"")</f>
        <v/>
      </c>
      <c r="P166" s="12"/>
      <c r="Q166" s="12"/>
      <c r="R166" s="12"/>
      <c r="S166" s="12"/>
      <c r="T166" s="12"/>
      <c r="U166" s="12"/>
      <c r="V166" s="10">
        <f>IFERROR(LARGE(X166:AU166,1),0)+IFERROR(LARGE(X166:AU166,2),0)</f>
        <v>0</v>
      </c>
      <c r="W166" s="10">
        <f>IFERROR(LARGE(X166:AU166,3),0)+IFERROR(LARGE(X166:AU166,4),0)</f>
        <v>0</v>
      </c>
      <c r="X166" s="12"/>
      <c r="Y166" s="12"/>
      <c r="Z166" s="12"/>
      <c r="AA166" s="12" t="str">
        <f>IFERROR(VLOOKUP($A166,'H57 TR100 M'!$AI$2:$AO$182,7,0),"")</f>
        <v/>
      </c>
      <c r="AB166" s="12"/>
      <c r="AC166" s="12"/>
      <c r="AD166" s="12"/>
      <c r="AE166" s="12" t="str">
        <f>IFERROR(VLOOKUP($A166,'Orientakcja M'!$M$3:$S$59,7,0),"")</f>
        <v/>
      </c>
      <c r="AF166" s="12"/>
      <c r="AG166" s="12" t="str">
        <f>IFERROR(VLOOKUP($A166,'Grassor222 M'!$BJ$6:$BP$7,7,0),"")</f>
        <v/>
      </c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23">
        <f>MIN(COUNT(F166:U166)+MIN(COUNT(X166:AU166)/2,2),6)</f>
        <v>1</v>
      </c>
    </row>
    <row r="167" spans="1:48">
      <c r="A167" s="13">
        <v>217</v>
      </c>
      <c r="B167" s="19" t="str">
        <f>VLOOKUP($A167,id!$C:$H,6,0)</f>
        <v>Skrynicki Sławomir</v>
      </c>
      <c r="C167" s="19">
        <f>VLOOKUP($A167,id!$C:$H,4,0)</f>
        <v>0</v>
      </c>
      <c r="D167" s="2">
        <f>IF(E166=E167,D166,ROW(B165))</f>
        <v>165</v>
      </c>
      <c r="E167" s="11">
        <f>LARGE(F167:W167,1)+LARGE(F167:W167,2)+IFERROR(LARGE(F167:W167,3),0)+IFERROR(LARGE(F167:W167,4),0)+IFERROR(LARGE(F167:W167,5),0)+IFERROR(LARGE(F167:W167,6),0)</f>
        <v>46.408839779005525</v>
      </c>
      <c r="F167" s="12"/>
      <c r="G167" s="12" t="str">
        <f>IFERROR(VLOOKUP($A167,'H57 TR200 M'!$AT$2:$AZ$104,7,0),"")</f>
        <v/>
      </c>
      <c r="H167" s="12"/>
      <c r="I167" s="12"/>
      <c r="J167" s="12" t="str">
        <f>IFERROR(VLOOKUP($A167,'XVI RzK M'!$K$3:$Q$23,7,0),"")</f>
        <v/>
      </c>
      <c r="K167" s="12" t="str">
        <f>IFERROR(VLOOKUP($A167,'Dymno M'!$U$2:$AA$21,7,0),"")</f>
        <v/>
      </c>
      <c r="L167" s="12" t="str">
        <f>IFERROR(VLOOKUP($A167,'Tropy M'!$R$3:$X$65,7,0),"")</f>
        <v/>
      </c>
      <c r="M167" s="12" t="str">
        <f>IFERROR(VLOOKUP($A167,'Grassor444 M'!$DE$6:$DK$36,7,0),"")</f>
        <v/>
      </c>
      <c r="N167" s="12" t="str">
        <f>IFERROR(VLOOKUP($A167,'BO M'!$Q$2:$W$71,7,0),"")</f>
        <v/>
      </c>
      <c r="O167" s="12" t="str">
        <f>IFERROR(VLOOKUP($A167,'Dukty M'!$T$1:$Z$33,7,0),"")</f>
        <v/>
      </c>
      <c r="P167" s="12"/>
      <c r="Q167" s="12"/>
      <c r="R167" s="12"/>
      <c r="S167" s="12"/>
      <c r="T167" s="12"/>
      <c r="U167" s="12"/>
      <c r="V167" s="10">
        <f>IFERROR(LARGE(X167:AU167,1),0)+IFERROR(LARGE(X167:AU167,2),0)</f>
        <v>46.408839779005525</v>
      </c>
      <c r="W167" s="10">
        <f>IFERROR(LARGE(X167:AU167,3),0)+IFERROR(LARGE(X167:AU167,4),0)</f>
        <v>0</v>
      </c>
      <c r="X167" s="12"/>
      <c r="Y167" s="12"/>
      <c r="Z167" s="12"/>
      <c r="AA167" s="12" t="str">
        <f>IFERROR(VLOOKUP($A167,'H57 TR100 M'!$AI$2:$AO$182,7,0),"")</f>
        <v/>
      </c>
      <c r="AB167" s="12"/>
      <c r="AC167" s="12"/>
      <c r="AD167" s="12"/>
      <c r="AE167" s="12" t="str">
        <f>IFERROR(VLOOKUP($A167,'Orientakcja M'!$M$3:$S$59,7,0),"")</f>
        <v/>
      </c>
      <c r="AF167" s="12">
        <f>IFERROR(VLOOKUP($A167,'13 M'!$J$6:$P$10,7,0),"")</f>
        <v>46.408839779005525</v>
      </c>
      <c r="AG167" s="12" t="str">
        <f>IFERROR(VLOOKUP($A167,'Grassor222 M'!$BJ$6:$BP$7,7,0),"")</f>
        <v/>
      </c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23">
        <f>MIN(COUNT(F167:U167)+MIN(COUNT(X167:AU167)/2,2),6)</f>
        <v>0.5</v>
      </c>
    </row>
    <row r="168" spans="1:48">
      <c r="A168" s="13">
        <v>45</v>
      </c>
      <c r="B168" s="19" t="str">
        <f>VLOOKUP($A168,id!$C:$H,6,0)</f>
        <v>Piwakowski Wojciech</v>
      </c>
      <c r="C168" s="19">
        <f>VLOOKUP($A168,id!$C:$H,4,0)</f>
        <v>0</v>
      </c>
      <c r="D168" s="2">
        <f>IF(E167=E168,D167,ROW(B166))</f>
        <v>166</v>
      </c>
      <c r="E168" s="11">
        <f>LARGE(F168:W168,1)+LARGE(F168:W168,2)+IFERROR(LARGE(F168:W168,3),0)+IFERROR(LARGE(F168:W168,4),0)+IFERROR(LARGE(F168:W168,5),0)+IFERROR(LARGE(F168:W168,6),0)</f>
        <v>45.89586041198946</v>
      </c>
      <c r="F168" s="12" t="str">
        <f>IFERROR(VLOOKUP($A168,'Liszkor M'!$L$1:$R$39,7,0),"")</f>
        <v/>
      </c>
      <c r="G168" s="12" t="str">
        <f>IFERROR(VLOOKUP($A168,'H57 TR200 M'!$AT$2:$AZ$104,7,0),"")</f>
        <v/>
      </c>
      <c r="H168" s="12" t="str">
        <f>IFERROR(VLOOKUP($A168,'Pazur M'!$N$1:$T$47,7,0),"")</f>
        <v/>
      </c>
      <c r="I168" s="12" t="str">
        <f>IFERROR(VLOOKUP($A168,'Liczyrzepa wiosna 200 M'!$M$1:$S$29,7,0),"")</f>
        <v/>
      </c>
      <c r="J168" s="12" t="str">
        <f>IFERROR(VLOOKUP($A168,'XVI RzK M'!$K$3:$Q$23,7,0),"")</f>
        <v/>
      </c>
      <c r="K168" s="12" t="str">
        <f>IFERROR(VLOOKUP($A168,'Dymno M'!$U$2:$AA$21,7,0),"")</f>
        <v/>
      </c>
      <c r="L168" s="12" t="str">
        <f>IFERROR(VLOOKUP($A168,'Tropy M'!$R$3:$X$65,7,0),"")</f>
        <v/>
      </c>
      <c r="M168" s="12" t="str">
        <f>IFERROR(VLOOKUP($A168,'Grassor444 M'!$DE$6:$DK$36,7,0),"")</f>
        <v/>
      </c>
      <c r="N168" s="12" t="str">
        <f>IFERROR(VLOOKUP($A168,'BO M'!$Q$2:$W$71,7,0),"")</f>
        <v/>
      </c>
      <c r="O168" s="12" t="str">
        <f>IFERROR(VLOOKUP($A168,'Dukty M'!$T$1:$Z$33,7,0),"")</f>
        <v/>
      </c>
      <c r="P168" s="12"/>
      <c r="Q168" s="12"/>
      <c r="R168" s="12"/>
      <c r="S168" s="12"/>
      <c r="T168" s="12"/>
      <c r="U168" s="12"/>
      <c r="V168" s="10">
        <f>IFERROR(LARGE(X168:AU168,1),0)+IFERROR(LARGE(X168:AU168,2),0)</f>
        <v>45.89586041198946</v>
      </c>
      <c r="W168" s="10">
        <f>IFERROR(LARGE(X168:AU168,3),0)+IFERROR(LARGE(X168:AU168,4),0)</f>
        <v>0</v>
      </c>
      <c r="X168" s="12"/>
      <c r="Y168" s="12">
        <f>IFERROR(VLOOKUP($A168,'XV Szago M'!$BM$4:$BS$73,7,0),"")</f>
        <v>45.89586041198946</v>
      </c>
      <c r="Z168" s="12" t="str">
        <f>IFERROR(VLOOKUP($A168,'Wiosenne 360 M'!$J$2:$P$15,7,0),"")</f>
        <v/>
      </c>
      <c r="AA168" s="12" t="str">
        <f>IFERROR(VLOOKUP($A168,'H57 TR100 M'!$AI$2:$AO$182,7,0),"")</f>
        <v/>
      </c>
      <c r="AB168" s="12" t="str">
        <f>IFERROR(VLOOKUP($A168,'RW TR200 M'!$K$2:$Q$6,7,0),"")</f>
        <v/>
      </c>
      <c r="AC168" s="12" t="str">
        <f>IFERROR(VLOOKUP($A168,'Hawran M'!$AT$2:$AZ$35,7,0),"")</f>
        <v/>
      </c>
      <c r="AD168" s="12" t="str">
        <f>IFERROR(VLOOKUP($A168,'Liczyrzepa wiosna 100 M'!$Q$2:$W$16,7,0),"")</f>
        <v/>
      </c>
      <c r="AE168" s="12" t="str">
        <f>IFERROR(VLOOKUP($A168,'Orientakcja M'!$M$3:$S$59,7,0),"")</f>
        <v/>
      </c>
      <c r="AF168" s="12" t="str">
        <f>IFERROR(VLOOKUP($A168,'13 M'!$J$6:$P$10,7,0),"")</f>
        <v/>
      </c>
      <c r="AG168" s="12" t="str">
        <f>IFERROR(VLOOKUP($A168,'Grassor222 M'!$BJ$6:$BP$7,7,0),"")</f>
        <v/>
      </c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23">
        <f>MIN(COUNT(F168:U168)+MIN(COUNT(X168:AU168)/2,2),6)</f>
        <v>0.5</v>
      </c>
    </row>
    <row r="169" spans="1:48">
      <c r="A169">
        <v>218</v>
      </c>
      <c r="B169" s="19" t="str">
        <f>VLOOKUP($A169,id!$C:$H,6,0)</f>
        <v>Banach Piotr</v>
      </c>
      <c r="C169" s="19">
        <f>VLOOKUP($A169,id!$C:$H,4,0)</f>
        <v>0</v>
      </c>
      <c r="D169" s="2">
        <f>IF(E168=E169,D168,ROW(B167))</f>
        <v>167</v>
      </c>
      <c r="E169" s="11">
        <f>LARGE(F169:W169,1)+LARGE(F169:W169,2)+IFERROR(LARGE(F169:W169,3),0)+IFERROR(LARGE(F169:W169,4),0)+IFERROR(LARGE(F169:W169,5),0)+IFERROR(LARGE(F169:W169,6),0)</f>
        <v>45.856353591160222</v>
      </c>
      <c r="F169" s="12"/>
      <c r="G169" s="12" t="str">
        <f>IFERROR(VLOOKUP($A169,'H57 TR200 M'!$AT$2:$AZ$104,7,0),"")</f>
        <v/>
      </c>
      <c r="H169" s="12"/>
      <c r="I169" s="12"/>
      <c r="J169" s="12" t="str">
        <f>IFERROR(VLOOKUP($A169,'XVI RzK M'!$K$3:$Q$23,7,0),"")</f>
        <v/>
      </c>
      <c r="K169" s="12" t="str">
        <f>IFERROR(VLOOKUP($A169,'Dymno M'!$U$2:$AA$21,7,0),"")</f>
        <v/>
      </c>
      <c r="L169" s="12" t="str">
        <f>IFERROR(VLOOKUP($A169,'Tropy M'!$R$3:$X$65,7,0),"")</f>
        <v/>
      </c>
      <c r="M169" s="12" t="str">
        <f>IFERROR(VLOOKUP($A169,'Grassor444 M'!$DE$6:$DK$36,7,0),"")</f>
        <v/>
      </c>
      <c r="N169" s="12" t="str">
        <f>IFERROR(VLOOKUP($A169,'BO M'!$Q$2:$W$71,7,0),"")</f>
        <v/>
      </c>
      <c r="O169" s="12" t="str">
        <f>IFERROR(VLOOKUP($A169,'Dukty M'!$T$1:$Z$33,7,0),"")</f>
        <v/>
      </c>
      <c r="P169" s="12"/>
      <c r="Q169" s="12"/>
      <c r="R169" s="12"/>
      <c r="S169" s="12"/>
      <c r="T169" s="12"/>
      <c r="U169" s="12"/>
      <c r="V169" s="10">
        <f>IFERROR(LARGE(X169:AU169,1),0)+IFERROR(LARGE(X169:AU169,2),0)</f>
        <v>45.856353591160222</v>
      </c>
      <c r="W169" s="10">
        <f>IFERROR(LARGE(X169:AU169,3),0)+IFERROR(LARGE(X169:AU169,4),0)</f>
        <v>0</v>
      </c>
      <c r="X169" s="12"/>
      <c r="Y169" s="12"/>
      <c r="Z169" s="12"/>
      <c r="AA169" s="12" t="str">
        <f>IFERROR(VLOOKUP($A169,'H57 TR100 M'!$AI$2:$AO$182,7,0),"")</f>
        <v/>
      </c>
      <c r="AB169" s="12"/>
      <c r="AC169" s="12"/>
      <c r="AD169" s="12"/>
      <c r="AE169" s="12" t="str">
        <f>IFERROR(VLOOKUP($A169,'Orientakcja M'!$M$3:$S$59,7,0),"")</f>
        <v/>
      </c>
      <c r="AF169" s="12">
        <f>IFERROR(VLOOKUP($A169,'13 M'!$J$6:$P$10,7,0),"")</f>
        <v>45.856353591160222</v>
      </c>
      <c r="AG169" s="12" t="str">
        <f>IFERROR(VLOOKUP($A169,'Grassor222 M'!$BJ$6:$BP$7,7,0),"")</f>
        <v/>
      </c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23">
        <f>MIN(COUNT(F169:U169)+MIN(COUNT(X169:AU169)/2,2),6)</f>
        <v>0.5</v>
      </c>
    </row>
    <row r="170" spans="1:48">
      <c r="A170" s="13">
        <v>196</v>
      </c>
      <c r="B170" s="19" t="str">
        <f>VLOOKUP($A170,id!$C:$H,6,0)</f>
        <v>Fałowski Rafał</v>
      </c>
      <c r="C170" s="19">
        <f>VLOOKUP($A170,id!$C:$H,4,0)</f>
        <v>0</v>
      </c>
      <c r="D170" s="2">
        <f>IF(E169=E170,D169,ROW(B168))</f>
        <v>168</v>
      </c>
      <c r="E170" s="11">
        <f>LARGE(F170:W170,1)+LARGE(F170:W170,2)+IFERROR(LARGE(F170:W170,3),0)+IFERROR(LARGE(F170:W170,4),0)+IFERROR(LARGE(F170:W170,5),0)+IFERROR(LARGE(F170:W170,6),0)</f>
        <v>45</v>
      </c>
      <c r="F170" s="12"/>
      <c r="G170" s="12" t="str">
        <f>IFERROR(VLOOKUP($A170,'H57 TR200 M'!$AT$2:$AZ$104,7,0),"")</f>
        <v/>
      </c>
      <c r="H170" s="12"/>
      <c r="I170" s="12"/>
      <c r="J170" s="12" t="str">
        <f>IFERROR(VLOOKUP($A170,'XVI RzK M'!$K$3:$Q$23,7,0),"")</f>
        <v/>
      </c>
      <c r="K170" s="12" t="str">
        <f>IFERROR(VLOOKUP($A170,'Dymno M'!$U$2:$AA$21,7,0),"")</f>
        <v/>
      </c>
      <c r="L170" s="12" t="str">
        <f>IFERROR(VLOOKUP($A170,'Tropy M'!$R$3:$X$65,7,0),"")</f>
        <v/>
      </c>
      <c r="M170" s="12" t="str">
        <f>IFERROR(VLOOKUP($A170,'Grassor444 M'!$DE$6:$DK$36,7,0),"")</f>
        <v/>
      </c>
      <c r="N170" s="12" t="str">
        <f>IFERROR(VLOOKUP($A170,'BO M'!$Q$2:$W$71,7,0),"")</f>
        <v/>
      </c>
      <c r="O170" s="12" t="str">
        <f>IFERROR(VLOOKUP($A170,'Dukty M'!$T$1:$Z$33,7,0),"")</f>
        <v/>
      </c>
      <c r="P170" s="12"/>
      <c r="Q170" s="12"/>
      <c r="R170" s="12"/>
      <c r="S170" s="12"/>
      <c r="T170" s="12"/>
      <c r="U170" s="12"/>
      <c r="V170" s="10">
        <f>IFERROR(LARGE(X170:AU170,1),0)+IFERROR(LARGE(X170:AU170,2),0)</f>
        <v>45</v>
      </c>
      <c r="W170" s="10">
        <f>IFERROR(LARGE(X170:AU170,3),0)+IFERROR(LARGE(X170:AU170,4),0)</f>
        <v>0</v>
      </c>
      <c r="X170" s="12"/>
      <c r="Y170" s="12"/>
      <c r="Z170" s="12"/>
      <c r="AA170" s="12" t="str">
        <f>IFERROR(VLOOKUP($A170,'H57 TR100 M'!$AI$2:$AO$182,7,0),"")</f>
        <v/>
      </c>
      <c r="AB170" s="12"/>
      <c r="AC170" s="12"/>
      <c r="AD170" s="12">
        <f>IFERROR(VLOOKUP($A170,'Liczyrzepa wiosna 100 M'!$Q$2:$W$16,7,0),"")</f>
        <v>45</v>
      </c>
      <c r="AE170" s="12" t="str">
        <f>IFERROR(VLOOKUP($A170,'Orientakcja M'!$M$3:$S$59,7,0),"")</f>
        <v/>
      </c>
      <c r="AF170" s="12" t="str">
        <f>IFERROR(VLOOKUP($A170,'13 M'!$J$6:$P$10,7,0),"")</f>
        <v/>
      </c>
      <c r="AG170" s="12" t="str">
        <f>IFERROR(VLOOKUP($A170,'Grassor222 M'!$BJ$6:$BP$7,7,0),"")</f>
        <v/>
      </c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23">
        <f>MIN(COUNT(F170:U170)+MIN(COUNT(X170:AU170)/2,2),6)</f>
        <v>0.5</v>
      </c>
    </row>
    <row r="171" spans="1:48">
      <c r="A171" s="13">
        <v>353</v>
      </c>
      <c r="B171" s="19" t="str">
        <f>VLOOKUP($A171,id!$C:$H,6,0)</f>
        <v>Nowak Remik</v>
      </c>
      <c r="C171" s="19" t="str">
        <f>VLOOKUP($A171,id!$C:$H,4,0)</f>
        <v>KS Hades Poznań</v>
      </c>
      <c r="D171" s="2">
        <f>IF(E170=E171,D170,ROW(B169))</f>
        <v>168</v>
      </c>
      <c r="E171" s="11">
        <f>LARGE(F171:W171,1)+LARGE(F171:W171,2)+IFERROR(LARGE(F171:W171,3),0)+IFERROR(LARGE(F171:W171,4),0)+IFERROR(LARGE(F171:W171,5),0)+IFERROR(LARGE(F171:W171,6),0)</f>
        <v>45</v>
      </c>
      <c r="F171" s="12"/>
      <c r="G171" s="12"/>
      <c r="H171" s="12"/>
      <c r="I171" s="12"/>
      <c r="J171" s="12" t="str">
        <f>IFERROR(VLOOKUP($A171,'XVI RzK M'!$K$3:$Q$23,7,0),"")</f>
        <v/>
      </c>
      <c r="K171" s="12" t="str">
        <f>IFERROR(VLOOKUP($A171,'Dymno M'!$U$2:$AA$21,7,0),"")</f>
        <v/>
      </c>
      <c r="L171" s="12" t="str">
        <f>IFERROR(VLOOKUP($A171,'Tropy M'!$R$3:$X$65,7,0),"")</f>
        <v/>
      </c>
      <c r="M171" s="12" t="str">
        <f>IFERROR(VLOOKUP($A171,'Grassor444 M'!$DE$6:$DK$36,7,0),"")</f>
        <v/>
      </c>
      <c r="N171" s="12" t="str">
        <f>IFERROR(VLOOKUP($A171,'BO M'!$Q$2:$W$71,7,0),"")</f>
        <v/>
      </c>
      <c r="O171" s="12" t="str">
        <f>IFERROR(VLOOKUP($A171,'Dukty M'!$T$1:$Z$33,7,0),"")</f>
        <v/>
      </c>
      <c r="P171" s="12"/>
      <c r="Q171" s="12"/>
      <c r="R171" s="12"/>
      <c r="S171" s="12"/>
      <c r="T171" s="12"/>
      <c r="U171" s="12"/>
      <c r="V171" s="10">
        <f>IFERROR(LARGE(X171:AU171,1),0)+IFERROR(LARGE(X171:AU171,2),0)</f>
        <v>45</v>
      </c>
      <c r="W171" s="10">
        <f>IFERROR(LARGE(X171:AU171,3),0)+IFERROR(LARGE(X171:AU171,4),0)</f>
        <v>0</v>
      </c>
      <c r="X171" s="12"/>
      <c r="Y171" s="12"/>
      <c r="Z171" s="12"/>
      <c r="AA171" s="12">
        <f>IFERROR(VLOOKUP($A171,'H57 TR100 M'!$AI$2:$AO$182,7,0),"")</f>
        <v>45</v>
      </c>
      <c r="AB171" s="12"/>
      <c r="AC171" s="12"/>
      <c r="AD171" s="12"/>
      <c r="AE171" s="12" t="str">
        <f>IFERROR(VLOOKUP($A171,'Orientakcja M'!$M$3:$S$59,7,0),"")</f>
        <v/>
      </c>
      <c r="AF171" s="12"/>
      <c r="AG171" s="12" t="str">
        <f>IFERROR(VLOOKUP($A171,'Grassor222 M'!$BJ$6:$BP$7,7,0),"")</f>
        <v/>
      </c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23">
        <f>MIN(COUNT(F171:U171)+MIN(COUNT(X171:AU171)/2,2),6)</f>
        <v>0.5</v>
      </c>
    </row>
    <row r="172" spans="1:48">
      <c r="A172" s="13">
        <v>354</v>
      </c>
      <c r="B172" s="19" t="str">
        <f>VLOOKUP($A172,id!$C:$H,6,0)</f>
        <v>Halamus Robert</v>
      </c>
      <c r="C172" s="19" t="str">
        <f>VLOOKUP($A172,id!$C:$H,4,0)</f>
        <v>31 BLT</v>
      </c>
      <c r="D172" s="2">
        <f>IF(E171=E172,D171,ROW(B170))</f>
        <v>170</v>
      </c>
      <c r="E172" s="11">
        <f>LARGE(F172:W172,1)+LARGE(F172:W172,2)+IFERROR(LARGE(F172:W172,3),0)+IFERROR(LARGE(F172:W172,4),0)+IFERROR(LARGE(F172:W172,5),0)+IFERROR(LARGE(F172:W172,6),0)</f>
        <v>44.993392313057527</v>
      </c>
      <c r="F172" s="12"/>
      <c r="G172" s="12"/>
      <c r="H172" s="12"/>
      <c r="I172" s="12"/>
      <c r="J172" s="12" t="str">
        <f>IFERROR(VLOOKUP($A172,'XVI RzK M'!$K$3:$Q$23,7,0),"")</f>
        <v/>
      </c>
      <c r="K172" s="12" t="str">
        <f>IFERROR(VLOOKUP($A172,'Dymno M'!$U$2:$AA$21,7,0),"")</f>
        <v/>
      </c>
      <c r="L172" s="12" t="str">
        <f>IFERROR(VLOOKUP($A172,'Tropy M'!$R$3:$X$65,7,0),"")</f>
        <v/>
      </c>
      <c r="M172" s="12" t="str">
        <f>IFERROR(VLOOKUP($A172,'Grassor444 M'!$DE$6:$DK$36,7,0),"")</f>
        <v/>
      </c>
      <c r="N172" s="12" t="str">
        <f>IFERROR(VLOOKUP($A172,'BO M'!$Q$2:$W$71,7,0),"")</f>
        <v/>
      </c>
      <c r="O172" s="12" t="str">
        <f>IFERROR(VLOOKUP($A172,'Dukty M'!$T$1:$Z$33,7,0),"")</f>
        <v/>
      </c>
      <c r="P172" s="12"/>
      <c r="Q172" s="12"/>
      <c r="R172" s="12"/>
      <c r="S172" s="12"/>
      <c r="T172" s="12"/>
      <c r="U172" s="12"/>
      <c r="V172" s="10">
        <f>IFERROR(LARGE(X172:AU172,1),0)+IFERROR(LARGE(X172:AU172,2),0)</f>
        <v>44.993392313057527</v>
      </c>
      <c r="W172" s="10">
        <f>IFERROR(LARGE(X172:AU172,3),0)+IFERROR(LARGE(X172:AU172,4),0)</f>
        <v>0</v>
      </c>
      <c r="X172" s="12"/>
      <c r="Y172" s="12"/>
      <c r="Z172" s="12"/>
      <c r="AA172" s="12">
        <f>IFERROR(VLOOKUP($A172,'H57 TR100 M'!$AI$2:$AO$182,7,0),"")</f>
        <v>44.993392313057527</v>
      </c>
      <c r="AB172" s="12"/>
      <c r="AC172" s="12"/>
      <c r="AD172" s="12"/>
      <c r="AE172" s="12" t="str">
        <f>IFERROR(VLOOKUP($A172,'Orientakcja M'!$M$3:$S$59,7,0),"")</f>
        <v/>
      </c>
      <c r="AF172" s="12"/>
      <c r="AG172" s="12" t="str">
        <f>IFERROR(VLOOKUP($A172,'Grassor222 M'!$BJ$6:$BP$7,7,0),"")</f>
        <v/>
      </c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23">
        <f>MIN(COUNT(F172:U172)+MIN(COUNT(X172:AU172)/2,2),6)</f>
        <v>0.5</v>
      </c>
    </row>
    <row r="173" spans="1:48">
      <c r="A173" s="13">
        <v>175</v>
      </c>
      <c r="B173" s="19" t="str">
        <f>VLOOKUP($A173,id!$C:$H,6,0)</f>
        <v>Leyko Konrad</v>
      </c>
      <c r="C173" s="19" t="str">
        <f>VLOOKUP($A173,id!$C:$H,4,0)</f>
        <v>Róża Wiatrów/AzymutTeam</v>
      </c>
      <c r="D173" s="2">
        <f>IF(E172=E173,D172,ROW(B171))</f>
        <v>171</v>
      </c>
      <c r="E173" s="11">
        <f>LARGE(F173:W173,1)+LARGE(F173:W173,2)+IFERROR(LARGE(F173:W173,3),0)+IFERROR(LARGE(F173:W173,4),0)+IFERROR(LARGE(F173:W173,5),0)+IFERROR(LARGE(F173:W173,6),0)</f>
        <v>44.736842105263158</v>
      </c>
      <c r="F173" s="12"/>
      <c r="G173" s="12" t="str">
        <f>IFERROR(VLOOKUP($A173,'H57 TR200 M'!$AT$2:$AZ$104,7,0),"")</f>
        <v/>
      </c>
      <c r="H173" s="12"/>
      <c r="I173" s="12" t="str">
        <f>IFERROR(VLOOKUP($A173,'Liczyrzepa wiosna 200 M'!$M$1:$S$29,7,0),"")</f>
        <v/>
      </c>
      <c r="J173" s="12" t="str">
        <f>IFERROR(VLOOKUP($A173,'XVI RzK M'!$K$3:$Q$23,7,0),"")</f>
        <v/>
      </c>
      <c r="K173" s="12" t="str">
        <f>IFERROR(VLOOKUP($A173,'Dymno M'!$U$2:$AA$21,7,0),"")</f>
        <v/>
      </c>
      <c r="L173" s="12" t="str">
        <f>IFERROR(VLOOKUP($A173,'Tropy M'!$R$3:$X$65,7,0),"")</f>
        <v/>
      </c>
      <c r="M173" s="12" t="str">
        <f>IFERROR(VLOOKUP($A173,'Grassor444 M'!$DE$6:$DK$36,7,0),"")</f>
        <v/>
      </c>
      <c r="N173" s="12" t="str">
        <f>IFERROR(VLOOKUP($A173,'BO M'!$Q$2:$W$71,7,0),"")</f>
        <v/>
      </c>
      <c r="O173" s="12" t="str">
        <f>IFERROR(VLOOKUP($A173,'Dukty M'!$T$1:$Z$33,7,0),"")</f>
        <v/>
      </c>
      <c r="P173" s="12"/>
      <c r="Q173" s="12"/>
      <c r="R173" s="12"/>
      <c r="S173" s="12"/>
      <c r="T173" s="12"/>
      <c r="U173" s="12"/>
      <c r="V173" s="10">
        <f>IFERROR(LARGE(X173:AU173,1),0)+IFERROR(LARGE(X173:AU173,2),0)</f>
        <v>44.736842105263158</v>
      </c>
      <c r="W173" s="10">
        <f>IFERROR(LARGE(X173:AU173,3),0)+IFERROR(LARGE(X173:AU173,4),0)</f>
        <v>0</v>
      </c>
      <c r="X173" s="12"/>
      <c r="Y173" s="12"/>
      <c r="Z173" s="12"/>
      <c r="AA173" s="12" t="str">
        <f>IFERROR(VLOOKUP($A173,'H57 TR100 M'!$AI$2:$AO$182,7,0),"")</f>
        <v/>
      </c>
      <c r="AB173" s="12"/>
      <c r="AC173" s="12">
        <f>IFERROR(VLOOKUP($A173,'Hawran M'!$AT$2:$AZ$35,7,0),"")</f>
        <v>44.736842105263158</v>
      </c>
      <c r="AD173" s="12" t="str">
        <f>IFERROR(VLOOKUP($A173,'Liczyrzepa wiosna 100 M'!$Q$2:$W$16,7,0),"")</f>
        <v/>
      </c>
      <c r="AE173" s="12" t="str">
        <f>IFERROR(VLOOKUP($A173,'Orientakcja M'!$M$3:$S$59,7,0),"")</f>
        <v/>
      </c>
      <c r="AF173" s="12" t="str">
        <f>IFERROR(VLOOKUP($A173,'13 M'!$J$6:$P$10,7,0),"")</f>
        <v/>
      </c>
      <c r="AG173" s="12" t="str">
        <f>IFERROR(VLOOKUP($A173,'Grassor222 M'!$BJ$6:$BP$7,7,0),"")</f>
        <v/>
      </c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23">
        <f>MIN(COUNT(F173:U173)+MIN(COUNT(X173:AU173)/2,2),6)</f>
        <v>0.5</v>
      </c>
    </row>
    <row r="174" spans="1:48">
      <c r="A174" s="13">
        <v>71</v>
      </c>
      <c r="B174" s="19" t="str">
        <f>VLOOKUP($A174,id!$C:$H,6,0)</f>
        <v>Bogucki Grzegorz</v>
      </c>
      <c r="C174" s="19">
        <f>VLOOKUP($A174,id!$C:$H,4,0)</f>
        <v>0</v>
      </c>
      <c r="D174" s="2">
        <f>IF(E173=E174,D173,ROW(B172))</f>
        <v>172</v>
      </c>
      <c r="E174" s="11">
        <f>LARGE(F174:W174,1)+LARGE(F174:W174,2)+IFERROR(LARGE(F174:W174,3),0)+IFERROR(LARGE(F174:W174,4),0)+IFERROR(LARGE(F174:W174,5),0)+IFERROR(LARGE(F174:W174,6),0)</f>
        <v>44.640454931757269</v>
      </c>
      <c r="F174" s="12" t="str">
        <f>IFERROR(VLOOKUP($A174,'Liszkor M'!$L$1:$R$39,7,0),"")</f>
        <v/>
      </c>
      <c r="G174" s="12" t="str">
        <f>IFERROR(VLOOKUP($A174,'H57 TR200 M'!$AT$2:$AZ$104,7,0),"")</f>
        <v/>
      </c>
      <c r="H174" s="12" t="str">
        <f>IFERROR(VLOOKUP($A174,'Pazur M'!$N$1:$T$47,7,0),"")</f>
        <v/>
      </c>
      <c r="I174" s="12" t="str">
        <f>IFERROR(VLOOKUP($A174,'Liczyrzepa wiosna 200 M'!$M$1:$S$29,7,0),"")</f>
        <v/>
      </c>
      <c r="J174" s="12" t="str">
        <f>IFERROR(VLOOKUP($A174,'XVI RzK M'!$K$3:$Q$23,7,0),"")</f>
        <v/>
      </c>
      <c r="K174" s="12" t="str">
        <f>IFERROR(VLOOKUP($A174,'Dymno M'!$U$2:$AA$21,7,0),"")</f>
        <v/>
      </c>
      <c r="L174" s="12" t="str">
        <f>IFERROR(VLOOKUP($A174,'Tropy M'!$R$3:$X$65,7,0),"")</f>
        <v/>
      </c>
      <c r="M174" s="12" t="str">
        <f>IFERROR(VLOOKUP($A174,'Grassor444 M'!$DE$6:$DK$36,7,0),"")</f>
        <v/>
      </c>
      <c r="N174" s="12" t="str">
        <f>IFERROR(VLOOKUP($A174,'BO M'!$Q$2:$W$71,7,0),"")</f>
        <v/>
      </c>
      <c r="O174" s="12" t="str">
        <f>IFERROR(VLOOKUP($A174,'Dukty M'!$T$1:$Z$33,7,0),"")</f>
        <v/>
      </c>
      <c r="P174" s="12"/>
      <c r="Q174" s="12"/>
      <c r="R174" s="12"/>
      <c r="S174" s="12"/>
      <c r="T174" s="12"/>
      <c r="U174" s="12"/>
      <c r="V174" s="10">
        <f>IFERROR(LARGE(X174:AU174,1),0)+IFERROR(LARGE(X174:AU174,2),0)</f>
        <v>44.640454931757269</v>
      </c>
      <c r="W174" s="10">
        <f>IFERROR(LARGE(X174:AU174,3),0)+IFERROR(LARGE(X174:AU174,4),0)</f>
        <v>0</v>
      </c>
      <c r="X174" s="12"/>
      <c r="Y174" s="12">
        <f>IFERROR(VLOOKUP($A174,'XV Szago M'!$BM$4:$BS$73,7,0),"")</f>
        <v>25.606538039246921</v>
      </c>
      <c r="Z174" s="12" t="str">
        <f>IFERROR(VLOOKUP($A174,'Wiosenne 360 M'!$J$2:$P$15,7,0),"")</f>
        <v/>
      </c>
      <c r="AA174" s="12">
        <f>IFERROR(VLOOKUP($A174,'H57 TR100 M'!$AI$2:$AO$182,7,0),"")</f>
        <v>19.033916892510348</v>
      </c>
      <c r="AB174" s="12" t="str">
        <f>IFERROR(VLOOKUP($A174,'RW TR200 M'!$K$2:$Q$6,7,0),"")</f>
        <v/>
      </c>
      <c r="AC174" s="12" t="str">
        <f>IFERROR(VLOOKUP($A174,'Hawran M'!$AT$2:$AZ$35,7,0),"")</f>
        <v/>
      </c>
      <c r="AD174" s="12" t="str">
        <f>IFERROR(VLOOKUP($A174,'Liczyrzepa wiosna 100 M'!$Q$2:$W$16,7,0),"")</f>
        <v/>
      </c>
      <c r="AE174" s="12" t="str">
        <f>IFERROR(VLOOKUP($A174,'Orientakcja M'!$M$3:$S$59,7,0),"")</f>
        <v/>
      </c>
      <c r="AF174" s="12" t="str">
        <f>IFERROR(VLOOKUP($A174,'13 M'!$J$6:$P$10,7,0),"")</f>
        <v/>
      </c>
      <c r="AG174" s="12" t="str">
        <f>IFERROR(VLOOKUP($A174,'Grassor222 M'!$BJ$6:$BP$7,7,0),"")</f>
        <v/>
      </c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23">
        <f>MIN(COUNT(F174:U174)+MIN(COUNT(X174:AU174)/2,2),6)</f>
        <v>1</v>
      </c>
    </row>
    <row r="175" spans="1:48">
      <c r="A175" s="13">
        <v>88</v>
      </c>
      <c r="B175" s="19" t="str">
        <f>VLOOKUP($A175,id!$C:$H,6,0)</f>
        <v>Waleńczak Tomasz</v>
      </c>
      <c r="C175" s="19">
        <f>VLOOKUP($A175,id!$C:$H,4,0)</f>
        <v>0</v>
      </c>
      <c r="D175" s="2">
        <f>IF(E174=E175,D174,ROW(B173))</f>
        <v>173</v>
      </c>
      <c r="E175" s="11">
        <f>LARGE(F175:W175,1)+LARGE(F175:W175,2)+IFERROR(LARGE(F175:W175,3),0)+IFERROR(LARGE(F175:W175,4),0)+IFERROR(LARGE(F175:W175,5),0)+IFERROR(LARGE(F175:W175,6),0)</f>
        <v>44.355160694532714</v>
      </c>
      <c r="F175" s="12" t="str">
        <f>IFERROR(VLOOKUP($A175,'Liszkor M'!$L$1:$R$39,7,0),"")</f>
        <v/>
      </c>
      <c r="G175" s="12" t="str">
        <f>IFERROR(VLOOKUP($A175,'H57 TR200 M'!$AT$2:$AZ$104,7,0),"")</f>
        <v/>
      </c>
      <c r="H175" s="12">
        <f>IFERROR(VLOOKUP($A175,'Pazur M'!$N$1:$T$47,7,0),"")</f>
        <v>33.307926829268283</v>
      </c>
      <c r="I175" s="12" t="str">
        <f>IFERROR(VLOOKUP($A175,'Liczyrzepa wiosna 200 M'!$M$1:$S$29,7,0),"")</f>
        <v/>
      </c>
      <c r="J175" s="12" t="str">
        <f>IFERROR(VLOOKUP($A175,'XVI RzK M'!$K$3:$Q$23,7,0),"")</f>
        <v/>
      </c>
      <c r="K175" s="12" t="str">
        <f>IFERROR(VLOOKUP($A175,'Dymno M'!$U$2:$AA$21,7,0),"")</f>
        <v/>
      </c>
      <c r="L175" s="12" t="str">
        <f>IFERROR(VLOOKUP($A175,'Tropy M'!$R$3:$X$65,7,0),"")</f>
        <v/>
      </c>
      <c r="M175" s="12" t="str">
        <f>IFERROR(VLOOKUP($A175,'Grassor444 M'!$DE$6:$DK$36,7,0),"")</f>
        <v/>
      </c>
      <c r="N175" s="12" t="str">
        <f>IFERROR(VLOOKUP($A175,'BO M'!$Q$2:$W$71,7,0),"")</f>
        <v/>
      </c>
      <c r="O175" s="12" t="str">
        <f>IFERROR(VLOOKUP($A175,'Dukty M'!$T$1:$Z$33,7,0),"")</f>
        <v/>
      </c>
      <c r="P175" s="12"/>
      <c r="Q175" s="12"/>
      <c r="R175" s="12"/>
      <c r="S175" s="12"/>
      <c r="T175" s="12"/>
      <c r="U175" s="12"/>
      <c r="V175" s="10">
        <f>IFERROR(LARGE(X175:AU175,1),0)+IFERROR(LARGE(X175:AU175,2),0)</f>
        <v>11.047233865264431</v>
      </c>
      <c r="W175" s="10">
        <f>IFERROR(LARGE(X175:AU175,3),0)+IFERROR(LARGE(X175:AU175,4),0)</f>
        <v>0</v>
      </c>
      <c r="X175" s="12"/>
      <c r="Y175" s="12">
        <f>IFERROR(VLOOKUP($A175,'XV Szago M'!$BM$4:$BS$73,7,0),"")</f>
        <v>11.047233865264431</v>
      </c>
      <c r="Z175" s="12" t="str">
        <f>IFERROR(VLOOKUP($A175,'Wiosenne 360 M'!$J$2:$P$15,7,0),"")</f>
        <v/>
      </c>
      <c r="AA175" s="12" t="str">
        <f>IFERROR(VLOOKUP($A175,'H57 TR100 M'!$AI$2:$AO$182,7,0),"")</f>
        <v/>
      </c>
      <c r="AB175" s="12" t="str">
        <f>IFERROR(VLOOKUP($A175,'RW TR200 M'!$K$2:$Q$6,7,0),"")</f>
        <v/>
      </c>
      <c r="AC175" s="12" t="str">
        <f>IFERROR(VLOOKUP($A175,'Hawran M'!$AT$2:$AZ$35,7,0),"")</f>
        <v/>
      </c>
      <c r="AD175" s="12" t="str">
        <f>IFERROR(VLOOKUP($A175,'Liczyrzepa wiosna 100 M'!$Q$2:$W$16,7,0),"")</f>
        <v/>
      </c>
      <c r="AE175" s="12" t="str">
        <f>IFERROR(VLOOKUP($A175,'Orientakcja M'!$M$3:$S$59,7,0),"")</f>
        <v/>
      </c>
      <c r="AF175" s="12" t="str">
        <f>IFERROR(VLOOKUP($A175,'13 M'!$J$6:$P$10,7,0),"")</f>
        <v/>
      </c>
      <c r="AG175" s="12" t="str">
        <f>IFERROR(VLOOKUP($A175,'Grassor222 M'!$BJ$6:$BP$7,7,0),"")</f>
        <v/>
      </c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23">
        <f>MIN(COUNT(F175:U175)+MIN(COUNT(X175:AU175)/2,2),6)</f>
        <v>1.5</v>
      </c>
    </row>
    <row r="176" spans="1:48">
      <c r="A176">
        <v>89</v>
      </c>
      <c r="B176" s="19" t="str">
        <f>VLOOKUP($A176,id!$C:$H,6,0)</f>
        <v>Kot Adam</v>
      </c>
      <c r="C176" s="19">
        <f>VLOOKUP($A176,id!$C:$H,4,0)</f>
        <v>0</v>
      </c>
      <c r="D176" s="2">
        <f>IF(E175=E176,D175,ROW(B174))</f>
        <v>174</v>
      </c>
      <c r="E176" s="11">
        <f>LARGE(F176:W176,1)+LARGE(F176:W176,2)+IFERROR(LARGE(F176:W176,3),0)+IFERROR(LARGE(F176:W176,4),0)+IFERROR(LARGE(F176:W176,5),0)+IFERROR(LARGE(F176:W176,6),0)</f>
        <v>44.351064575190748</v>
      </c>
      <c r="F176" s="12" t="str">
        <f>IFERROR(VLOOKUP($A176,'Liszkor M'!$L$1:$R$39,7,0),"")</f>
        <v/>
      </c>
      <c r="G176" s="12" t="str">
        <f>IFERROR(VLOOKUP($A176,'H57 TR200 M'!$AT$2:$AZ$104,7,0),"")</f>
        <v/>
      </c>
      <c r="H176" s="12">
        <f>IFERROR(VLOOKUP($A176,'Pazur M'!$N$1:$T$47,7,0),"")</f>
        <v>33.307926829268283</v>
      </c>
      <c r="I176" s="12" t="str">
        <f>IFERROR(VLOOKUP($A176,'Liczyrzepa wiosna 200 M'!$M$1:$S$29,7,0),"")</f>
        <v/>
      </c>
      <c r="J176" s="12" t="str">
        <f>IFERROR(VLOOKUP($A176,'XVI RzK M'!$K$3:$Q$23,7,0),"")</f>
        <v/>
      </c>
      <c r="K176" s="12" t="str">
        <f>IFERROR(VLOOKUP($A176,'Dymno M'!$U$2:$AA$21,7,0),"")</f>
        <v/>
      </c>
      <c r="L176" s="12" t="str">
        <f>IFERROR(VLOOKUP($A176,'Tropy M'!$R$3:$X$65,7,0),"")</f>
        <v/>
      </c>
      <c r="M176" s="12" t="str">
        <f>IFERROR(VLOOKUP($A176,'Grassor444 M'!$DE$6:$DK$36,7,0),"")</f>
        <v/>
      </c>
      <c r="N176" s="12" t="str">
        <f>IFERROR(VLOOKUP($A176,'BO M'!$Q$2:$W$71,7,0),"")</f>
        <v/>
      </c>
      <c r="O176" s="12" t="str">
        <f>IFERROR(VLOOKUP($A176,'Dukty M'!$T$1:$Z$33,7,0),"")</f>
        <v/>
      </c>
      <c r="P176" s="12"/>
      <c r="Q176" s="12"/>
      <c r="R176" s="12"/>
      <c r="S176" s="12"/>
      <c r="T176" s="12"/>
      <c r="U176" s="12"/>
      <c r="V176" s="10">
        <f>IFERROR(LARGE(X176:AU176,1),0)+IFERROR(LARGE(X176:AU176,2),0)</f>
        <v>11.043137745922468</v>
      </c>
      <c r="W176" s="10">
        <f>IFERROR(LARGE(X176:AU176,3),0)+IFERROR(LARGE(X176:AU176,4),0)</f>
        <v>0</v>
      </c>
      <c r="X176" s="12"/>
      <c r="Y176" s="12">
        <f>IFERROR(VLOOKUP($A176,'XV Szago M'!$BM$4:$BS$73,7,0),"")</f>
        <v>11.043137745922468</v>
      </c>
      <c r="Z176" s="12" t="str">
        <f>IFERROR(VLOOKUP($A176,'Wiosenne 360 M'!$J$2:$P$15,7,0),"")</f>
        <v/>
      </c>
      <c r="AA176" s="12" t="str">
        <f>IFERROR(VLOOKUP($A176,'H57 TR100 M'!$AI$2:$AO$182,7,0),"")</f>
        <v/>
      </c>
      <c r="AB176" s="12" t="str">
        <f>IFERROR(VLOOKUP($A176,'RW TR200 M'!$K$2:$Q$6,7,0),"")</f>
        <v/>
      </c>
      <c r="AC176" s="12" t="str">
        <f>IFERROR(VLOOKUP($A176,'Hawran M'!$AT$2:$AZ$35,7,0),"")</f>
        <v/>
      </c>
      <c r="AD176" s="12" t="str">
        <f>IFERROR(VLOOKUP($A176,'Liczyrzepa wiosna 100 M'!$Q$2:$W$16,7,0),"")</f>
        <v/>
      </c>
      <c r="AE176" s="12" t="str">
        <f>IFERROR(VLOOKUP($A176,'Orientakcja M'!$M$3:$S$59,7,0),"")</f>
        <v/>
      </c>
      <c r="AF176" s="12" t="str">
        <f>IFERROR(VLOOKUP($A176,'13 M'!$J$6:$P$10,7,0),"")</f>
        <v/>
      </c>
      <c r="AG176" s="12" t="str">
        <f>IFERROR(VLOOKUP($A176,'Grassor222 M'!$BJ$6:$BP$7,7,0),"")</f>
        <v/>
      </c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23">
        <f>MIN(COUNT(F176:U176)+MIN(COUNT(X176:AU176)/2,2),6)</f>
        <v>1.5</v>
      </c>
    </row>
    <row r="177" spans="1:48">
      <c r="A177">
        <v>176</v>
      </c>
      <c r="B177" s="19" t="str">
        <f>VLOOKUP($A177,id!$C:$H,6,0)</f>
        <v>Gajewski Jakub</v>
      </c>
      <c r="C177" s="19" t="str">
        <f>VLOOKUP($A177,id!$C:$H,4,0)</f>
        <v>Ślimak</v>
      </c>
      <c r="D177" s="2">
        <f>IF(E176=E177,D176,ROW(B175))</f>
        <v>175</v>
      </c>
      <c r="E177" s="11">
        <f>LARGE(F177:W177,1)+LARGE(F177:W177,2)+IFERROR(LARGE(F177:W177,3),0)+IFERROR(LARGE(F177:W177,4),0)+IFERROR(LARGE(F177:W177,5),0)+IFERROR(LARGE(F177:W177,6),0)</f>
        <v>44.298245614035089</v>
      </c>
      <c r="F177" s="12"/>
      <c r="G177" s="12" t="str">
        <f>IFERROR(VLOOKUP($A177,'H57 TR200 M'!$AT$2:$AZ$104,7,0),"")</f>
        <v/>
      </c>
      <c r="H177" s="12"/>
      <c r="I177" s="12" t="str">
        <f>IFERROR(VLOOKUP($A177,'Liczyrzepa wiosna 200 M'!$M$1:$S$29,7,0),"")</f>
        <v/>
      </c>
      <c r="J177" s="12" t="str">
        <f>IFERROR(VLOOKUP($A177,'XVI RzK M'!$K$3:$Q$23,7,0),"")</f>
        <v/>
      </c>
      <c r="K177" s="12" t="str">
        <f>IFERROR(VLOOKUP($A177,'Dymno M'!$U$2:$AA$21,7,0),"")</f>
        <v/>
      </c>
      <c r="L177" s="12" t="str">
        <f>IFERROR(VLOOKUP($A177,'Tropy M'!$R$3:$X$65,7,0),"")</f>
        <v/>
      </c>
      <c r="M177" s="12" t="str">
        <f>IFERROR(VLOOKUP($A177,'Grassor444 M'!$DE$6:$DK$36,7,0),"")</f>
        <v/>
      </c>
      <c r="N177" s="12" t="str">
        <f>IFERROR(VLOOKUP($A177,'BO M'!$Q$2:$W$71,7,0),"")</f>
        <v/>
      </c>
      <c r="O177" s="12" t="str">
        <f>IFERROR(VLOOKUP($A177,'Dukty M'!$T$1:$Z$33,7,0),"")</f>
        <v/>
      </c>
      <c r="P177" s="12"/>
      <c r="Q177" s="12"/>
      <c r="R177" s="12"/>
      <c r="S177" s="12"/>
      <c r="T177" s="12"/>
      <c r="U177" s="12"/>
      <c r="V177" s="10">
        <f>IFERROR(LARGE(X177:AU177,1),0)+IFERROR(LARGE(X177:AU177,2),0)</f>
        <v>44.298245614035089</v>
      </c>
      <c r="W177" s="10">
        <f>IFERROR(LARGE(X177:AU177,3),0)+IFERROR(LARGE(X177:AU177,4),0)</f>
        <v>0</v>
      </c>
      <c r="X177" s="12"/>
      <c r="Y177" s="12"/>
      <c r="Z177" s="12"/>
      <c r="AA177" s="12" t="str">
        <f>IFERROR(VLOOKUP($A177,'H57 TR100 M'!$AI$2:$AO$182,7,0),"")</f>
        <v/>
      </c>
      <c r="AB177" s="12"/>
      <c r="AC177" s="12">
        <f>IFERROR(VLOOKUP($A177,'Hawran M'!$AT$2:$AZ$35,7,0),"")</f>
        <v>44.298245614035089</v>
      </c>
      <c r="AD177" s="12" t="str">
        <f>IFERROR(VLOOKUP($A177,'Liczyrzepa wiosna 100 M'!$Q$2:$W$16,7,0),"")</f>
        <v/>
      </c>
      <c r="AE177" s="12" t="str">
        <f>IFERROR(VLOOKUP($A177,'Orientakcja M'!$M$3:$S$59,7,0),"")</f>
        <v/>
      </c>
      <c r="AF177" s="12" t="str">
        <f>IFERROR(VLOOKUP($A177,'13 M'!$J$6:$P$10,7,0),"")</f>
        <v/>
      </c>
      <c r="AG177" s="12" t="str">
        <f>IFERROR(VLOOKUP($A177,'Grassor222 M'!$BJ$6:$BP$7,7,0),"")</f>
        <v/>
      </c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23">
        <f>MIN(COUNT(F177:U177)+MIN(COUNT(X177:AU177)/2,2),6)</f>
        <v>0.5</v>
      </c>
    </row>
    <row r="178" spans="1:48">
      <c r="A178">
        <v>285</v>
      </c>
      <c r="B178" s="19" t="str">
        <f>VLOOKUP($A178,id!$C:$H,6,0)</f>
        <v>Szultka Szymon</v>
      </c>
      <c r="C178" s="19">
        <f>VLOOKUP($A178,id!$C:$H,4,0)</f>
        <v>0</v>
      </c>
      <c r="D178" s="2">
        <f>IF(E177=E178,D177,ROW(B176))</f>
        <v>176</v>
      </c>
      <c r="E178" s="11">
        <f>LARGE(F178:W178,1)+LARGE(F178:W178,2)+IFERROR(LARGE(F178:W178,3),0)+IFERROR(LARGE(F178:W178,4),0)+IFERROR(LARGE(F178:W178,5),0)+IFERROR(LARGE(F178:W178,6),0)</f>
        <v>43.040567582264607</v>
      </c>
      <c r="F178" s="12"/>
      <c r="G178" s="12">
        <f>IFERROR(VLOOKUP($A178,'H57 TR200 M'!$AT$2:$AZ$104,7,0),"")</f>
        <v>43.040567582264607</v>
      </c>
      <c r="H178" s="12"/>
      <c r="I178" s="12"/>
      <c r="J178" s="12" t="str">
        <f>IFERROR(VLOOKUP($A178,'XVI RzK M'!$K$3:$Q$23,7,0),"")</f>
        <v/>
      </c>
      <c r="K178" s="12" t="str">
        <f>IFERROR(VLOOKUP($A178,'Dymno M'!$U$2:$AA$21,7,0),"")</f>
        <v/>
      </c>
      <c r="L178" s="12" t="str">
        <f>IFERROR(VLOOKUP($A178,'Tropy M'!$R$3:$X$65,7,0),"")</f>
        <v/>
      </c>
      <c r="M178" s="12" t="str">
        <f>IFERROR(VLOOKUP($A178,'Grassor444 M'!$DE$6:$DK$36,7,0),"")</f>
        <v/>
      </c>
      <c r="N178" s="12" t="str">
        <f>IFERROR(VLOOKUP($A178,'BO M'!$Q$2:$W$71,7,0),"")</f>
        <v/>
      </c>
      <c r="O178" s="12" t="str">
        <f>IFERROR(VLOOKUP($A178,'Dukty M'!$T$1:$Z$33,7,0),"")</f>
        <v/>
      </c>
      <c r="P178" s="12"/>
      <c r="Q178" s="12"/>
      <c r="R178" s="12"/>
      <c r="S178" s="12"/>
      <c r="T178" s="12"/>
      <c r="U178" s="12"/>
      <c r="V178" s="10">
        <f>IFERROR(LARGE(X178:AU178,1),0)+IFERROR(LARGE(X178:AU178,2),0)</f>
        <v>0</v>
      </c>
      <c r="W178" s="10">
        <f>IFERROR(LARGE(X178:AU178,3),0)+IFERROR(LARGE(X178:AU178,4),0)</f>
        <v>0</v>
      </c>
      <c r="X178" s="12"/>
      <c r="Y178" s="12"/>
      <c r="Z178" s="12"/>
      <c r="AA178" s="12" t="str">
        <f>IFERROR(VLOOKUP($A178,'H57 TR100 M'!$AI$2:$AO$182,7,0),"")</f>
        <v/>
      </c>
      <c r="AB178" s="12"/>
      <c r="AC178" s="12"/>
      <c r="AD178" s="12"/>
      <c r="AE178" s="12" t="str">
        <f>IFERROR(VLOOKUP($A178,'Orientakcja M'!$M$3:$S$59,7,0),"")</f>
        <v/>
      </c>
      <c r="AF178" s="12"/>
      <c r="AG178" s="12" t="str">
        <f>IFERROR(VLOOKUP($A178,'Grassor222 M'!$BJ$6:$BP$7,7,0),"")</f>
        <v/>
      </c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23">
        <f>MIN(COUNT(F178:U178)+MIN(COUNT(X178:AU178)/2,2),6)</f>
        <v>1</v>
      </c>
    </row>
    <row r="179" spans="1:48">
      <c r="A179">
        <v>6</v>
      </c>
      <c r="B179" s="19" t="str">
        <f>VLOOKUP($A179,id!$C:$H,6,0)</f>
        <v>Marszałek Piotr</v>
      </c>
      <c r="C179" s="19" t="str">
        <f>VLOOKUP($A179,id!$C:$H,4,0)</f>
        <v>InO SCI</v>
      </c>
      <c r="D179" s="2">
        <f>IF(E178=E179,D178,ROW(B177))</f>
        <v>177</v>
      </c>
      <c r="E179" s="11">
        <f>LARGE(F179:W179,1)+LARGE(F179:W179,2)+IFERROR(LARGE(F179:W179,3),0)+IFERROR(LARGE(F179:W179,4),0)+IFERROR(LARGE(F179:W179,5),0)+IFERROR(LARGE(F179:W179,6),0)</f>
        <v>42.951541850220259</v>
      </c>
      <c r="F179" s="12" t="str">
        <f>IFERROR(VLOOKUP($A179,'Liszkor M'!$L$1:$R$39,7,0),"")</f>
        <v/>
      </c>
      <c r="G179" s="12" t="str">
        <f>IFERROR(VLOOKUP($A179,'H57 TR200 M'!$AT$2:$AZ$104,7,0),"")</f>
        <v/>
      </c>
      <c r="H179" s="12" t="str">
        <f>IFERROR(VLOOKUP($A179,'Pazur M'!$N$1:$T$47,7,0),"")</f>
        <v/>
      </c>
      <c r="I179" s="12" t="str">
        <f>IFERROR(VLOOKUP($A179,'Liczyrzepa wiosna 200 M'!$M$1:$S$29,7,0),"")</f>
        <v/>
      </c>
      <c r="J179" s="12" t="str">
        <f>IFERROR(VLOOKUP($A179,'XVI RzK M'!$K$3:$Q$23,7,0),"")</f>
        <v/>
      </c>
      <c r="K179" s="12" t="str">
        <f>IFERROR(VLOOKUP($A179,'Dymno M'!$U$2:$AA$21,7,0),"")</f>
        <v/>
      </c>
      <c r="L179" s="12" t="str">
        <f>IFERROR(VLOOKUP($A179,'Tropy M'!$R$3:$X$65,7,0),"")</f>
        <v/>
      </c>
      <c r="M179" s="12" t="str">
        <f>IFERROR(VLOOKUP($A179,'Grassor444 M'!$DE$6:$DK$36,7,0),"")</f>
        <v/>
      </c>
      <c r="N179" s="12" t="str">
        <f>IFERROR(VLOOKUP($A179,'BO M'!$Q$2:$W$71,7,0),"")</f>
        <v/>
      </c>
      <c r="O179" s="12" t="str">
        <f>IFERROR(VLOOKUP($A179,'Dukty M'!$T$1:$Z$33,7,0),"")</f>
        <v/>
      </c>
      <c r="P179" s="12"/>
      <c r="Q179" s="12"/>
      <c r="R179" s="12"/>
      <c r="S179" s="12"/>
      <c r="T179" s="12"/>
      <c r="U179" s="12"/>
      <c r="V179" s="10">
        <f>IFERROR(LARGE(X179:AU179,1),0)+IFERROR(LARGE(X179:AU179,2),0)</f>
        <v>42.951541850220259</v>
      </c>
      <c r="W179" s="10">
        <f>IFERROR(LARGE(X179:AU179,3),0)+IFERROR(LARGE(X179:AU179,4),0)</f>
        <v>0</v>
      </c>
      <c r="X179" s="12">
        <f>IFERROR(VLOOKUP($A179,'Liczyrzepa - zima M'!$M$2:$S$39,7,0),"")</f>
        <v>42.951541850220259</v>
      </c>
      <c r="Y179" s="12" t="str">
        <f>IFERROR(VLOOKUP($A179,'XV Szago M'!$BM$4:$BS$73,7,0),"")</f>
        <v/>
      </c>
      <c r="Z179" s="12" t="str">
        <f>IFERROR(VLOOKUP($A179,'Wiosenne 360 M'!$J$2:$P$15,7,0),"")</f>
        <v/>
      </c>
      <c r="AA179" s="12" t="str">
        <f>IFERROR(VLOOKUP($A179,'H57 TR100 M'!$AI$2:$AO$182,7,0),"")</f>
        <v/>
      </c>
      <c r="AB179" s="12" t="str">
        <f>IFERROR(VLOOKUP($A179,'RW TR200 M'!$K$2:$Q$6,7,0),"")</f>
        <v/>
      </c>
      <c r="AC179" s="12" t="str">
        <f>IFERROR(VLOOKUP($A179,'Hawran M'!$AT$2:$AZ$35,7,0),"")</f>
        <v/>
      </c>
      <c r="AD179" s="12" t="str">
        <f>IFERROR(VLOOKUP($A179,'Liczyrzepa wiosna 100 M'!$Q$2:$W$16,7,0),"")</f>
        <v/>
      </c>
      <c r="AE179" s="12" t="str">
        <f>IFERROR(VLOOKUP($A179,'Orientakcja M'!$M$3:$S$59,7,0),"")</f>
        <v/>
      </c>
      <c r="AF179" s="12" t="str">
        <f>IFERROR(VLOOKUP($A179,'13 M'!$J$6:$P$10,7,0),"")</f>
        <v/>
      </c>
      <c r="AG179" s="12" t="str">
        <f>IFERROR(VLOOKUP($A179,'Grassor222 M'!$BJ$6:$BP$7,7,0),"")</f>
        <v/>
      </c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23">
        <f>MIN(COUNT(F179:U179)+MIN(COUNT(X179:AU179)/2,2),6)</f>
        <v>0.5</v>
      </c>
    </row>
    <row r="180" spans="1:48">
      <c r="A180" s="13">
        <v>106</v>
      </c>
      <c r="B180" s="19" t="str">
        <f>VLOOKUP($A180,id!$C:$H,6,0)</f>
        <v>Deptuła Krzysztof</v>
      </c>
      <c r="C180" s="19">
        <f>VLOOKUP($A180,id!$C:$H,4,0)</f>
        <v>0</v>
      </c>
      <c r="D180" s="2">
        <f>IF(E179=E180,D179,ROW(B178))</f>
        <v>178</v>
      </c>
      <c r="E180" s="11">
        <f>LARGE(F180:W180,1)+LARGE(F180:W180,2)+IFERROR(LARGE(F180:W180,3),0)+IFERROR(LARGE(F180:W180,4),0)+IFERROR(LARGE(F180:W180,5),0)+IFERROR(LARGE(F180:W180,6),0)</f>
        <v>42.922955699527229</v>
      </c>
      <c r="F180" s="12" t="str">
        <f>IFERROR(VLOOKUP($A180,'Liszkor M'!$L$1:$R$39,7,0),"")</f>
        <v/>
      </c>
      <c r="G180" s="12" t="str">
        <f>IFERROR(VLOOKUP($A180,'H57 TR200 M'!$AT$2:$AZ$104,7,0),"")</f>
        <v/>
      </c>
      <c r="H180" s="12" t="str">
        <f>IFERROR(VLOOKUP($A180,'Pazur M'!$N$1:$T$47,7,0),"")</f>
        <v/>
      </c>
      <c r="I180" s="12" t="str">
        <f>IFERROR(VLOOKUP($A180,'Liczyrzepa wiosna 200 M'!$M$1:$S$29,7,0),"")</f>
        <v/>
      </c>
      <c r="J180" s="12" t="str">
        <f>IFERROR(VLOOKUP($A180,'XVI RzK M'!$K$3:$Q$23,7,0),"")</f>
        <v/>
      </c>
      <c r="K180" s="12" t="str">
        <f>IFERROR(VLOOKUP($A180,'Dymno M'!$U$2:$AA$21,7,0),"")</f>
        <v/>
      </c>
      <c r="L180" s="12" t="str">
        <f>IFERROR(VLOOKUP($A180,'Tropy M'!$R$3:$X$65,7,0),"")</f>
        <v/>
      </c>
      <c r="M180" s="12" t="str">
        <f>IFERROR(VLOOKUP($A180,'Grassor444 M'!$DE$6:$DK$36,7,0),"")</f>
        <v/>
      </c>
      <c r="N180" s="12" t="str">
        <f>IFERROR(VLOOKUP($A180,'BO M'!$Q$2:$W$71,7,0),"")</f>
        <v/>
      </c>
      <c r="O180" s="12" t="str">
        <f>IFERROR(VLOOKUP($A180,'Dukty M'!$T$1:$Z$33,7,0),"")</f>
        <v/>
      </c>
      <c r="P180" s="12"/>
      <c r="Q180" s="12"/>
      <c r="R180" s="12"/>
      <c r="S180" s="12"/>
      <c r="T180" s="12"/>
      <c r="U180" s="12"/>
      <c r="V180" s="10">
        <f>IFERROR(LARGE(X180:AU180,1),0)+IFERROR(LARGE(X180:AU180,2),0)</f>
        <v>42.922955699527229</v>
      </c>
      <c r="W180" s="10">
        <f>IFERROR(LARGE(X180:AU180,3),0)+IFERROR(LARGE(X180:AU180,4),0)</f>
        <v>0</v>
      </c>
      <c r="X180" s="12"/>
      <c r="Y180" s="12">
        <f>IFERROR(VLOOKUP($A180,'XV Szago M'!$BM$4:$BS$73,7,0),"")</f>
        <v>0</v>
      </c>
      <c r="Z180" s="12" t="str">
        <f>IFERROR(VLOOKUP($A180,'Wiosenne 360 M'!$J$2:$P$15,7,0),"")</f>
        <v/>
      </c>
      <c r="AA180" s="12">
        <f>IFERROR(VLOOKUP($A180,'H57 TR100 M'!$AI$2:$AO$182,7,0),"")</f>
        <v>42.922955699527229</v>
      </c>
      <c r="AB180" s="12" t="str">
        <f>IFERROR(VLOOKUP($A180,'RW TR200 M'!$K$2:$Q$6,7,0),"")</f>
        <v/>
      </c>
      <c r="AC180" s="12" t="str">
        <f>IFERROR(VLOOKUP($A180,'Hawran M'!$AT$2:$AZ$35,7,0),"")</f>
        <v/>
      </c>
      <c r="AD180" s="12" t="str">
        <f>IFERROR(VLOOKUP($A180,'Liczyrzepa wiosna 100 M'!$Q$2:$W$16,7,0),"")</f>
        <v/>
      </c>
      <c r="AE180" s="12" t="str">
        <f>IFERROR(VLOOKUP($A180,'Orientakcja M'!$M$3:$S$59,7,0),"")</f>
        <v/>
      </c>
      <c r="AF180" s="12" t="str">
        <f>IFERROR(VLOOKUP($A180,'13 M'!$J$6:$P$10,7,0),"")</f>
        <v/>
      </c>
      <c r="AG180" s="12" t="str">
        <f>IFERROR(VLOOKUP($A180,'Grassor222 M'!$BJ$6:$BP$7,7,0),"")</f>
        <v/>
      </c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23">
        <f>MIN(COUNT(F180:U180)+MIN(COUNT(X180:AU180)/2,2),6)</f>
        <v>1</v>
      </c>
    </row>
    <row r="181" spans="1:48">
      <c r="A181">
        <v>541</v>
      </c>
      <c r="B181" s="19" t="str">
        <f>VLOOKUP($A181,id!$C:$H,6,0)</f>
        <v>Konieczny Tomasz</v>
      </c>
      <c r="C181" s="19">
        <f>VLOOKUP($A181,id!$C:$H,4,0)</f>
        <v>0</v>
      </c>
      <c r="D181" s="2">
        <f>IF(E180=E181,D180,ROW(B179))</f>
        <v>179</v>
      </c>
      <c r="E181" s="11">
        <f>LARGE(F181:W181,1)+LARGE(F181:W181,2)+IFERROR(LARGE(F181:W181,3),0)+IFERROR(LARGE(F181:W181,4),0)+IFERROR(LARGE(F181:W181,5),0)+IFERROR(LARGE(F181:W181,6),0)</f>
        <v>42.80225935759011</v>
      </c>
      <c r="F181" s="12"/>
      <c r="G181" s="12"/>
      <c r="H181" s="12"/>
      <c r="I181" s="12"/>
      <c r="J181" s="12"/>
      <c r="K181" s="12"/>
      <c r="L181" s="12"/>
      <c r="M181" s="12">
        <f>IFERROR(VLOOKUP($A181,'Grassor444 M'!$DE$6:$DK$36,7,0),"")</f>
        <v>42.80225935759011</v>
      </c>
      <c r="N181" s="12" t="str">
        <f>IFERROR(VLOOKUP($A181,'BO M'!$Q$2:$W$71,7,0),"")</f>
        <v/>
      </c>
      <c r="O181" s="12" t="str">
        <f>IFERROR(VLOOKUP($A181,'Dukty M'!$T$1:$Z$33,7,0),"")</f>
        <v/>
      </c>
      <c r="P181" s="12"/>
      <c r="Q181" s="12"/>
      <c r="R181" s="12"/>
      <c r="S181" s="12"/>
      <c r="T181" s="12"/>
      <c r="U181" s="12"/>
      <c r="V181" s="10">
        <f>IFERROR(LARGE(X181:AU181,1),0)+IFERROR(LARGE(X181:AU181,2),0)</f>
        <v>0</v>
      </c>
      <c r="W181" s="10">
        <f>IFERROR(LARGE(X181:AU181,3),0)+IFERROR(LARGE(X181:AU181,4),0)</f>
        <v>0</v>
      </c>
      <c r="X181" s="12"/>
      <c r="Y181" s="12"/>
      <c r="Z181" s="12"/>
      <c r="AA181" s="12"/>
      <c r="AB181" s="12"/>
      <c r="AC181" s="12"/>
      <c r="AD181" s="12"/>
      <c r="AE181" s="12" t="str">
        <f>IFERROR(VLOOKUP($A181,'Orientakcja M'!$M$3:$S$59,7,0),"")</f>
        <v/>
      </c>
      <c r="AF181" s="12"/>
      <c r="AG181" s="12" t="str">
        <f>IFERROR(VLOOKUP($A181,'Grassor222 M'!$BJ$6:$BP$7,7,0),"")</f>
        <v/>
      </c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23">
        <f>MIN(COUNT(F181:U181)+MIN(COUNT(X181:AU181)/2,2),6)</f>
        <v>1</v>
      </c>
    </row>
    <row r="182" spans="1:48">
      <c r="A182" s="13">
        <v>579</v>
      </c>
      <c r="B182" s="19" t="str">
        <f>VLOOKUP($A182,id!$C:$H,6,0)</f>
        <v>Gędziorowski Maciej</v>
      </c>
      <c r="C182" s="19">
        <f>VLOOKUP($A182,id!$C:$H,4,0)</f>
        <v>0</v>
      </c>
      <c r="D182" s="2">
        <f>IF(E181=E182,D181,ROW(B180))</f>
        <v>180</v>
      </c>
      <c r="E182" s="11">
        <f>LARGE(F182:W182,1)+LARGE(F182:W182,2)+IFERROR(LARGE(F182:W182,3),0)+IFERROR(LARGE(F182:W182,4),0)+IFERROR(LARGE(F182:W182,5),0)+IFERROR(LARGE(F182:W182,6),0)</f>
        <v>42.582456033443975</v>
      </c>
      <c r="F182" s="12"/>
      <c r="G182" s="12"/>
      <c r="H182" s="12"/>
      <c r="I182" s="12"/>
      <c r="J182" s="12"/>
      <c r="K182" s="12"/>
      <c r="L182" s="12"/>
      <c r="M182" s="12" t="str">
        <f>IFERROR(VLOOKUP($A182,'Grassor444 M'!$DE$6:$DK$36,7,0),"")</f>
        <v/>
      </c>
      <c r="N182" s="12"/>
      <c r="O182" s="12">
        <f>IFERROR(VLOOKUP($A182,'Dukty M'!$T$1:$Z$33,7,0),"")</f>
        <v>42.582456033443975</v>
      </c>
      <c r="P182" s="12"/>
      <c r="Q182" s="12"/>
      <c r="R182" s="12"/>
      <c r="S182" s="12"/>
      <c r="T182" s="12"/>
      <c r="U182" s="12"/>
      <c r="V182" s="10">
        <f>IFERROR(LARGE(X182:AU182,1),0)+IFERROR(LARGE(X182:AU182,2),0)</f>
        <v>0</v>
      </c>
      <c r="W182" s="10">
        <f>IFERROR(LARGE(X182:AU182,3),0)+IFERROR(LARGE(X182:AU182,4),0)</f>
        <v>0</v>
      </c>
      <c r="X182" s="12"/>
      <c r="Y182" s="12"/>
      <c r="Z182" s="12"/>
      <c r="AA182" s="12"/>
      <c r="AB182" s="12"/>
      <c r="AC182" s="12"/>
      <c r="AD182" s="12"/>
      <c r="AE182" s="12" t="str">
        <f>IFERROR(VLOOKUP($A182,'Orientakcja M'!$M$3:$S$59,7,0),"")</f>
        <v/>
      </c>
      <c r="AF182" s="12"/>
      <c r="AG182" s="12" t="str">
        <f>IFERROR(VLOOKUP($A182,'Grassor222 M'!$BJ$6:$BP$7,7,0),"")</f>
        <v/>
      </c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23">
        <f>MIN(COUNT(F182:U182)+MIN(COUNT(X182:AU182)/2,2),6)</f>
        <v>1</v>
      </c>
    </row>
    <row r="183" spans="1:48">
      <c r="A183">
        <v>177</v>
      </c>
      <c r="B183" s="19" t="str">
        <f>VLOOKUP($A183,id!$C:$H,6,0)</f>
        <v>Grzesiuk Mariusz</v>
      </c>
      <c r="C183" s="19" t="str">
        <f>VLOOKUP($A183,id!$C:$H,4,0)</f>
        <v>Krakoska Scena Gravelowa</v>
      </c>
      <c r="D183" s="2">
        <f>IF(E182=E183,D182,ROW(B181))</f>
        <v>181</v>
      </c>
      <c r="E183" s="11">
        <f>LARGE(F183:W183,1)+LARGE(F183:W183,2)+IFERROR(LARGE(F183:W183,3),0)+IFERROR(LARGE(F183:W183,4),0)+IFERROR(LARGE(F183:W183,5),0)+IFERROR(LARGE(F183:W183,6),0)</f>
        <v>42.105263157894733</v>
      </c>
      <c r="F183" s="12"/>
      <c r="G183" s="12" t="str">
        <f>IFERROR(VLOOKUP($A183,'H57 TR200 M'!$AT$2:$AZ$104,7,0),"")</f>
        <v/>
      </c>
      <c r="H183" s="12"/>
      <c r="I183" s="12" t="str">
        <f>IFERROR(VLOOKUP($A183,'Liczyrzepa wiosna 200 M'!$M$1:$S$29,7,0),"")</f>
        <v/>
      </c>
      <c r="J183" s="12" t="str">
        <f>IFERROR(VLOOKUP($A183,'XVI RzK M'!$K$3:$Q$23,7,0),"")</f>
        <v/>
      </c>
      <c r="K183" s="12" t="str">
        <f>IFERROR(VLOOKUP($A183,'Dymno M'!$U$2:$AA$21,7,0),"")</f>
        <v/>
      </c>
      <c r="L183" s="12" t="str">
        <f>IFERROR(VLOOKUP($A183,'Tropy M'!$R$3:$X$65,7,0),"")</f>
        <v/>
      </c>
      <c r="M183" s="12" t="str">
        <f>IFERROR(VLOOKUP($A183,'Grassor444 M'!$DE$6:$DK$36,7,0),"")</f>
        <v/>
      </c>
      <c r="N183" s="12" t="str">
        <f>IFERROR(VLOOKUP($A183,'BO M'!$Q$2:$W$71,7,0),"")</f>
        <v/>
      </c>
      <c r="O183" s="12" t="str">
        <f>IFERROR(VLOOKUP($A183,'Dukty M'!$T$1:$Z$33,7,0),"")</f>
        <v/>
      </c>
      <c r="P183" s="12"/>
      <c r="Q183" s="12"/>
      <c r="R183" s="12"/>
      <c r="S183" s="12"/>
      <c r="T183" s="12"/>
      <c r="U183" s="12"/>
      <c r="V183" s="10">
        <f>IFERROR(LARGE(X183:AU183,1),0)+IFERROR(LARGE(X183:AU183,2),0)</f>
        <v>42.105263157894733</v>
      </c>
      <c r="W183" s="10">
        <f>IFERROR(LARGE(X183:AU183,3),0)+IFERROR(LARGE(X183:AU183,4),0)</f>
        <v>0</v>
      </c>
      <c r="X183" s="12"/>
      <c r="Y183" s="12"/>
      <c r="Z183" s="12"/>
      <c r="AA183" s="12" t="str">
        <f>IFERROR(VLOOKUP($A183,'H57 TR100 M'!$AI$2:$AO$182,7,0),"")</f>
        <v/>
      </c>
      <c r="AB183" s="12"/>
      <c r="AC183" s="12">
        <f>IFERROR(VLOOKUP($A183,'Hawran M'!$AT$2:$AZ$35,7,0),"")</f>
        <v>42.105263157894733</v>
      </c>
      <c r="AD183" s="12" t="str">
        <f>IFERROR(VLOOKUP($A183,'Liczyrzepa wiosna 100 M'!$Q$2:$W$16,7,0),"")</f>
        <v/>
      </c>
      <c r="AE183" s="12" t="str">
        <f>IFERROR(VLOOKUP($A183,'Orientakcja M'!$M$3:$S$59,7,0),"")</f>
        <v/>
      </c>
      <c r="AF183" s="12" t="str">
        <f>IFERROR(VLOOKUP($A183,'13 M'!$J$6:$P$10,7,0),"")</f>
        <v/>
      </c>
      <c r="AG183" s="12" t="str">
        <f>IFERROR(VLOOKUP($A183,'Grassor222 M'!$BJ$6:$BP$7,7,0),"")</f>
        <v/>
      </c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23">
        <f>MIN(COUNT(F183:U183)+MIN(COUNT(X183:AU183)/2,2),6)</f>
        <v>0.5</v>
      </c>
    </row>
    <row r="184" spans="1:48">
      <c r="A184">
        <v>213</v>
      </c>
      <c r="B184" s="19" t="str">
        <f>VLOOKUP($A184,id!$C:$H,6,0)</f>
        <v>Manthey Krzysztof</v>
      </c>
      <c r="C184" s="19">
        <f>VLOOKUP($A184,id!$C:$H,4,0)</f>
        <v>0</v>
      </c>
      <c r="D184" s="2">
        <f>IF(E183=E184,D183,ROW(B182))</f>
        <v>182</v>
      </c>
      <c r="E184" s="11">
        <f>LARGE(F184:W184,1)+LARGE(F184:W184,2)+IFERROR(LARGE(F184:W184,3),0)+IFERROR(LARGE(F184:W184,4),0)+IFERROR(LARGE(F184:W184,5),0)+IFERROR(LARGE(F184:W184,6),0)</f>
        <v>41.3957731386907</v>
      </c>
      <c r="F184" s="12"/>
      <c r="G184" s="12" t="str">
        <f>IFERROR(VLOOKUP($A184,'H57 TR200 M'!$AT$2:$AZ$104,7,0),"")</f>
        <v/>
      </c>
      <c r="H184" s="12"/>
      <c r="I184" s="12"/>
      <c r="J184" s="12">
        <f>IFERROR(VLOOKUP($A184,'XVI RzK M'!$K$3:$Q$23,7,0),"")</f>
        <v>41.3957731386907</v>
      </c>
      <c r="K184" s="12" t="str">
        <f>IFERROR(VLOOKUP($A184,'Dymno M'!$U$2:$AA$21,7,0),"")</f>
        <v/>
      </c>
      <c r="L184" s="12" t="str">
        <f>IFERROR(VLOOKUP($A184,'Tropy M'!$R$3:$X$65,7,0),"")</f>
        <v/>
      </c>
      <c r="M184" s="12" t="str">
        <f>IFERROR(VLOOKUP($A184,'Grassor444 M'!$DE$6:$DK$36,7,0),"")</f>
        <v/>
      </c>
      <c r="N184" s="12" t="str">
        <f>IFERROR(VLOOKUP($A184,'BO M'!$Q$2:$W$71,7,0),"")</f>
        <v/>
      </c>
      <c r="O184" s="12" t="str">
        <f>IFERROR(VLOOKUP($A184,'Dukty M'!$T$1:$Z$33,7,0),"")</f>
        <v/>
      </c>
      <c r="P184" s="12"/>
      <c r="Q184" s="12"/>
      <c r="R184" s="12"/>
      <c r="S184" s="12"/>
      <c r="T184" s="12"/>
      <c r="U184" s="12"/>
      <c r="V184" s="10">
        <f>IFERROR(LARGE(X184:AU184,1),0)+IFERROR(LARGE(X184:AU184,2),0)</f>
        <v>0</v>
      </c>
      <c r="W184" s="10">
        <f>IFERROR(LARGE(X184:AU184,3),0)+IFERROR(LARGE(X184:AU184,4),0)</f>
        <v>0</v>
      </c>
      <c r="X184" s="12"/>
      <c r="Y184" s="12"/>
      <c r="Z184" s="12"/>
      <c r="AA184" s="12" t="str">
        <f>IFERROR(VLOOKUP($A184,'H57 TR100 M'!$AI$2:$AO$182,7,0),"")</f>
        <v/>
      </c>
      <c r="AB184" s="12"/>
      <c r="AC184" s="12"/>
      <c r="AD184" s="12"/>
      <c r="AE184" s="12" t="str">
        <f>IFERROR(VLOOKUP($A184,'Orientakcja M'!$M$3:$S$59,7,0),"")</f>
        <v/>
      </c>
      <c r="AF184" s="12" t="str">
        <f>IFERROR(VLOOKUP($A184,'13 M'!$J$6:$P$10,7,0),"")</f>
        <v/>
      </c>
      <c r="AG184" s="12" t="str">
        <f>IFERROR(VLOOKUP($A184,'Grassor222 M'!$BJ$6:$BP$7,7,0),"")</f>
        <v/>
      </c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23">
        <f>MIN(COUNT(F184:U184)+MIN(COUNT(X184:AU184)/2,2),6)</f>
        <v>1</v>
      </c>
    </row>
    <row r="185" spans="1:48">
      <c r="A185">
        <v>178</v>
      </c>
      <c r="B185" s="19" t="str">
        <f>VLOOKUP($A185,id!$C:$H,6,0)</f>
        <v>Rumian Paweł</v>
      </c>
      <c r="C185" s="19" t="str">
        <f>VLOOKUP($A185,id!$C:$H,4,0)</f>
        <v>Krakoska Scena Gravelowa</v>
      </c>
      <c r="D185" s="2">
        <f>IF(E184=E185,D184,ROW(B183))</f>
        <v>183</v>
      </c>
      <c r="E185" s="11">
        <f>LARGE(F185:W185,1)+LARGE(F185:W185,2)+IFERROR(LARGE(F185:W185,3),0)+IFERROR(LARGE(F185:W185,4),0)+IFERROR(LARGE(F185:W185,5),0)+IFERROR(LARGE(F185:W185,6),0)</f>
        <v>41.228070175438589</v>
      </c>
      <c r="F185" s="12"/>
      <c r="G185" s="12" t="str">
        <f>IFERROR(VLOOKUP($A185,'H57 TR200 M'!$AT$2:$AZ$104,7,0),"")</f>
        <v/>
      </c>
      <c r="H185" s="12"/>
      <c r="I185" s="12" t="str">
        <f>IFERROR(VLOOKUP($A185,'Liczyrzepa wiosna 200 M'!$M$1:$S$29,7,0),"")</f>
        <v/>
      </c>
      <c r="J185" s="12" t="str">
        <f>IFERROR(VLOOKUP($A185,'XVI RzK M'!$K$3:$Q$23,7,0),"")</f>
        <v/>
      </c>
      <c r="K185" s="12" t="str">
        <f>IFERROR(VLOOKUP($A185,'Dymno M'!$U$2:$AA$21,7,0),"")</f>
        <v/>
      </c>
      <c r="L185" s="12" t="str">
        <f>IFERROR(VLOOKUP($A185,'Tropy M'!$R$3:$X$65,7,0),"")</f>
        <v/>
      </c>
      <c r="M185" s="12" t="str">
        <f>IFERROR(VLOOKUP($A185,'Grassor444 M'!$DE$6:$DK$36,7,0),"")</f>
        <v/>
      </c>
      <c r="N185" s="12" t="str">
        <f>IFERROR(VLOOKUP($A185,'BO M'!$Q$2:$W$71,7,0),"")</f>
        <v/>
      </c>
      <c r="O185" s="12" t="str">
        <f>IFERROR(VLOOKUP($A185,'Dukty M'!$T$1:$Z$33,7,0),"")</f>
        <v/>
      </c>
      <c r="P185" s="12"/>
      <c r="Q185" s="12"/>
      <c r="R185" s="12"/>
      <c r="S185" s="12"/>
      <c r="T185" s="12"/>
      <c r="U185" s="12"/>
      <c r="V185" s="10">
        <f>IFERROR(LARGE(X185:AU185,1),0)+IFERROR(LARGE(X185:AU185,2),0)</f>
        <v>41.228070175438589</v>
      </c>
      <c r="W185" s="10">
        <f>IFERROR(LARGE(X185:AU185,3),0)+IFERROR(LARGE(X185:AU185,4),0)</f>
        <v>0</v>
      </c>
      <c r="X185" s="12"/>
      <c r="Y185" s="12"/>
      <c r="Z185" s="12"/>
      <c r="AA185" s="12" t="str">
        <f>IFERROR(VLOOKUP($A185,'H57 TR100 M'!$AI$2:$AO$182,7,0),"")</f>
        <v/>
      </c>
      <c r="AB185" s="12"/>
      <c r="AC185" s="12">
        <f>IFERROR(VLOOKUP($A185,'Hawran M'!$AT$2:$AZ$35,7,0),"")</f>
        <v>41.228070175438589</v>
      </c>
      <c r="AD185" s="12" t="str">
        <f>IFERROR(VLOOKUP($A185,'Liczyrzepa wiosna 100 M'!$Q$2:$W$16,7,0),"")</f>
        <v/>
      </c>
      <c r="AE185" s="12" t="str">
        <f>IFERROR(VLOOKUP($A185,'Orientakcja M'!$M$3:$S$59,7,0),"")</f>
        <v/>
      </c>
      <c r="AF185" s="12" t="str">
        <f>IFERROR(VLOOKUP($A185,'13 M'!$J$6:$P$10,7,0),"")</f>
        <v/>
      </c>
      <c r="AG185" s="12" t="str">
        <f>IFERROR(VLOOKUP($A185,'Grassor222 M'!$BJ$6:$BP$7,7,0),"")</f>
        <v/>
      </c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23">
        <f>MIN(COUNT(F185:U185)+MIN(COUNT(X185:AU185)/2,2),6)</f>
        <v>0.5</v>
      </c>
    </row>
    <row r="186" spans="1:48">
      <c r="A186">
        <v>516</v>
      </c>
      <c r="B186" s="19" t="str">
        <f>VLOOKUP($A186,id!$C:$H,6,0)</f>
        <v>Radzki Daniel</v>
      </c>
      <c r="C186" s="19" t="str">
        <f>VLOOKUP($A186,id!$C:$H,4,0)</f>
        <v>Cyborg Team</v>
      </c>
      <c r="D186" s="2">
        <f>IF(E185=E186,D185,ROW(B184))</f>
        <v>184</v>
      </c>
      <c r="E186" s="11">
        <f>LARGE(F186:W186,1)+LARGE(F186:W186,2)+IFERROR(LARGE(F186:W186,3),0)+IFERROR(LARGE(F186:W186,4),0)+IFERROR(LARGE(F186:W186,5),0)+IFERROR(LARGE(F186:W186,6),0)</f>
        <v>41.104824278260871</v>
      </c>
      <c r="F186" s="12"/>
      <c r="G186" s="12"/>
      <c r="H186" s="12"/>
      <c r="I186" s="12"/>
      <c r="J186" s="12"/>
      <c r="K186" s="12"/>
      <c r="L186" s="12">
        <f>IFERROR(VLOOKUP($A186,'Tropy M'!$R$3:$X$65,7,0),"")</f>
        <v>41.104824278260871</v>
      </c>
      <c r="M186" s="12" t="str">
        <f>IFERROR(VLOOKUP($A186,'Grassor444 M'!$DE$6:$DK$36,7,0),"")</f>
        <v/>
      </c>
      <c r="N186" s="12" t="str">
        <f>IFERROR(VLOOKUP($A186,'BO M'!$Q$2:$W$71,7,0),"")</f>
        <v/>
      </c>
      <c r="O186" s="12" t="str">
        <f>IFERROR(VLOOKUP($A186,'Dukty M'!$T$1:$Z$33,7,0),"")</f>
        <v/>
      </c>
      <c r="P186" s="12"/>
      <c r="Q186" s="12"/>
      <c r="R186" s="12"/>
      <c r="S186" s="12"/>
      <c r="T186" s="12"/>
      <c r="U186" s="12"/>
      <c r="V186" s="10">
        <f>IFERROR(LARGE(X186:AU186,1),0)+IFERROR(LARGE(X186:AU186,2),0)</f>
        <v>0</v>
      </c>
      <c r="W186" s="10">
        <f>IFERROR(LARGE(X186:AU186,3),0)+IFERROR(LARGE(X186:AU186,4),0)</f>
        <v>0</v>
      </c>
      <c r="X186" s="12"/>
      <c r="Y186" s="12"/>
      <c r="Z186" s="12"/>
      <c r="AA186" s="12"/>
      <c r="AB186" s="12"/>
      <c r="AC186" s="12"/>
      <c r="AD186" s="12"/>
      <c r="AE186" s="12" t="str">
        <f>IFERROR(VLOOKUP($A186,'Orientakcja M'!$M$3:$S$59,7,0),"")</f>
        <v/>
      </c>
      <c r="AF186" s="12"/>
      <c r="AG186" s="12" t="str">
        <f>IFERROR(VLOOKUP($A186,'Grassor222 M'!$BJ$6:$BP$7,7,0),"")</f>
        <v/>
      </c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23">
        <f>MIN(COUNT(F186:U186)+MIN(COUNT(X186:AU186)/2,2),6)</f>
        <v>1</v>
      </c>
    </row>
    <row r="187" spans="1:48">
      <c r="A187">
        <v>8</v>
      </c>
      <c r="B187" s="19" t="str">
        <f>VLOOKUP($A187,id!$C:$H,6,0)</f>
        <v>Wesołowski Michał</v>
      </c>
      <c r="C187" s="19">
        <f>VLOOKUP($A187,id!$C:$H,4,0)</f>
        <v>0</v>
      </c>
      <c r="D187" s="2">
        <f>IF(E186=E187,D186,ROW(B185))</f>
        <v>185</v>
      </c>
      <c r="E187" s="11">
        <f>LARGE(F187:W187,1)+LARGE(F187:W187,2)+IFERROR(LARGE(F187:W187,3),0)+IFERROR(LARGE(F187:W187,4),0)+IFERROR(LARGE(F187:W187,5),0)+IFERROR(LARGE(F187:W187,6),0)</f>
        <v>40.969162995594708</v>
      </c>
      <c r="F187" s="12" t="str">
        <f>IFERROR(VLOOKUP($A187,'Liszkor M'!$L$1:$R$39,7,0),"")</f>
        <v/>
      </c>
      <c r="G187" s="12" t="str">
        <f>IFERROR(VLOOKUP($A187,'H57 TR200 M'!$AT$2:$AZ$104,7,0),"")</f>
        <v/>
      </c>
      <c r="H187" s="12" t="str">
        <f>IFERROR(VLOOKUP($A187,'Pazur M'!$N$1:$T$47,7,0),"")</f>
        <v/>
      </c>
      <c r="I187" s="12" t="str">
        <f>IFERROR(VLOOKUP($A187,'Liczyrzepa wiosna 200 M'!$M$1:$S$29,7,0),"")</f>
        <v/>
      </c>
      <c r="J187" s="12" t="str">
        <f>IFERROR(VLOOKUP($A187,'XVI RzK M'!$K$3:$Q$23,7,0),"")</f>
        <v/>
      </c>
      <c r="K187" s="12" t="str">
        <f>IFERROR(VLOOKUP($A187,'Dymno M'!$U$2:$AA$21,7,0),"")</f>
        <v/>
      </c>
      <c r="L187" s="12" t="str">
        <f>IFERROR(VLOOKUP($A187,'Tropy M'!$R$3:$X$65,7,0),"")</f>
        <v/>
      </c>
      <c r="M187" s="12" t="str">
        <f>IFERROR(VLOOKUP($A187,'Grassor444 M'!$DE$6:$DK$36,7,0),"")</f>
        <v/>
      </c>
      <c r="N187" s="12" t="str">
        <f>IFERROR(VLOOKUP($A187,'BO M'!$Q$2:$W$71,7,0),"")</f>
        <v/>
      </c>
      <c r="O187" s="12" t="str">
        <f>IFERROR(VLOOKUP($A187,'Dukty M'!$T$1:$Z$33,7,0),"")</f>
        <v/>
      </c>
      <c r="P187" s="12"/>
      <c r="Q187" s="12"/>
      <c r="R187" s="12"/>
      <c r="S187" s="12"/>
      <c r="T187" s="12"/>
      <c r="U187" s="12"/>
      <c r="V187" s="10">
        <f>IFERROR(LARGE(X187:AU187,1),0)+IFERROR(LARGE(X187:AU187,2),0)</f>
        <v>40.969162995594708</v>
      </c>
      <c r="W187" s="10">
        <f>IFERROR(LARGE(X187:AU187,3),0)+IFERROR(LARGE(X187:AU187,4),0)</f>
        <v>0</v>
      </c>
      <c r="X187" s="12">
        <f>IFERROR(VLOOKUP($A187,'Liczyrzepa - zima M'!$M$2:$S$39,7,0),"")</f>
        <v>40.969162995594708</v>
      </c>
      <c r="Y187" s="12" t="str">
        <f>IFERROR(VLOOKUP($A187,'XV Szago M'!$BM$4:$BS$73,7,0),"")</f>
        <v/>
      </c>
      <c r="Z187" s="12" t="str">
        <f>IFERROR(VLOOKUP($A187,'Wiosenne 360 M'!$J$2:$P$15,7,0),"")</f>
        <v/>
      </c>
      <c r="AA187" s="12" t="str">
        <f>IFERROR(VLOOKUP($A187,'H57 TR100 M'!$AI$2:$AO$182,7,0),"")</f>
        <v/>
      </c>
      <c r="AB187" s="12" t="str">
        <f>IFERROR(VLOOKUP($A187,'RW TR200 M'!$K$2:$Q$6,7,0),"")</f>
        <v/>
      </c>
      <c r="AC187" s="12" t="str">
        <f>IFERROR(VLOOKUP($A187,'Hawran M'!$AT$2:$AZ$35,7,0),"")</f>
        <v/>
      </c>
      <c r="AD187" s="12" t="str">
        <f>IFERROR(VLOOKUP($A187,'Liczyrzepa wiosna 100 M'!$Q$2:$W$16,7,0),"")</f>
        <v/>
      </c>
      <c r="AE187" s="12" t="str">
        <f>IFERROR(VLOOKUP($A187,'Orientakcja M'!$M$3:$S$59,7,0),"")</f>
        <v/>
      </c>
      <c r="AF187" s="12" t="str">
        <f>IFERROR(VLOOKUP($A187,'13 M'!$J$6:$P$10,7,0),"")</f>
        <v/>
      </c>
      <c r="AG187" s="12" t="str">
        <f>IFERROR(VLOOKUP($A187,'Grassor222 M'!$BJ$6:$BP$7,7,0),"")</f>
        <v/>
      </c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23">
        <f>MIN(COUNT(F187:U187)+MIN(COUNT(X187:AU187)/2,2),6)</f>
        <v>0.5</v>
      </c>
    </row>
    <row r="188" spans="1:48">
      <c r="A188" s="13">
        <v>179</v>
      </c>
      <c r="B188" s="19" t="str">
        <f>VLOOKUP($A188,id!$C:$H,6,0)</f>
        <v>Kubiena Wojciech</v>
      </c>
      <c r="C188" s="19" t="str">
        <f>VLOOKUP($A188,id!$C:$H,4,0)</f>
        <v>Krakoska Scena Gravelowa</v>
      </c>
      <c r="D188" s="2">
        <f>IF(E187=E188,D187,ROW(B186))</f>
        <v>186</v>
      </c>
      <c r="E188" s="11">
        <f>LARGE(F188:W188,1)+LARGE(F188:W188,2)+IFERROR(LARGE(F188:W188,3),0)+IFERROR(LARGE(F188:W188,4),0)+IFERROR(LARGE(F188:W188,5),0)+IFERROR(LARGE(F188:W188,6),0)</f>
        <v>40.78947368421052</v>
      </c>
      <c r="F188" s="12"/>
      <c r="G188" s="12" t="str">
        <f>IFERROR(VLOOKUP($A188,'H57 TR200 M'!$AT$2:$AZ$104,7,0),"")</f>
        <v/>
      </c>
      <c r="H188" s="12"/>
      <c r="I188" s="12" t="str">
        <f>IFERROR(VLOOKUP($A188,'Liczyrzepa wiosna 200 M'!$M$1:$S$29,7,0),"")</f>
        <v/>
      </c>
      <c r="J188" s="12" t="str">
        <f>IFERROR(VLOOKUP($A188,'XVI RzK M'!$K$3:$Q$23,7,0),"")</f>
        <v/>
      </c>
      <c r="K188" s="12" t="str">
        <f>IFERROR(VLOOKUP($A188,'Dymno M'!$U$2:$AA$21,7,0),"")</f>
        <v/>
      </c>
      <c r="L188" s="12" t="str">
        <f>IFERROR(VLOOKUP($A188,'Tropy M'!$R$3:$X$65,7,0),"")</f>
        <v/>
      </c>
      <c r="M188" s="12" t="str">
        <f>IFERROR(VLOOKUP($A188,'Grassor444 M'!$DE$6:$DK$36,7,0),"")</f>
        <v/>
      </c>
      <c r="N188" s="12" t="str">
        <f>IFERROR(VLOOKUP($A188,'BO M'!$Q$2:$W$71,7,0),"")</f>
        <v/>
      </c>
      <c r="O188" s="12" t="str">
        <f>IFERROR(VLOOKUP($A188,'Dukty M'!$T$1:$Z$33,7,0),"")</f>
        <v/>
      </c>
      <c r="P188" s="12"/>
      <c r="Q188" s="12"/>
      <c r="R188" s="12"/>
      <c r="S188" s="12"/>
      <c r="T188" s="12"/>
      <c r="U188" s="12"/>
      <c r="V188" s="10">
        <f>IFERROR(LARGE(X188:AU188,1),0)+IFERROR(LARGE(X188:AU188,2),0)</f>
        <v>40.78947368421052</v>
      </c>
      <c r="W188" s="10">
        <f>IFERROR(LARGE(X188:AU188,3),0)+IFERROR(LARGE(X188:AU188,4),0)</f>
        <v>0</v>
      </c>
      <c r="X188" s="12"/>
      <c r="Y188" s="12"/>
      <c r="Z188" s="12"/>
      <c r="AA188" s="12" t="str">
        <f>IFERROR(VLOOKUP($A188,'H57 TR100 M'!$AI$2:$AO$182,7,0),"")</f>
        <v/>
      </c>
      <c r="AB188" s="12"/>
      <c r="AC188" s="12">
        <f>IFERROR(VLOOKUP($A188,'Hawran M'!$AT$2:$AZ$35,7,0),"")</f>
        <v>40.78947368421052</v>
      </c>
      <c r="AD188" s="12" t="str">
        <f>IFERROR(VLOOKUP($A188,'Liczyrzepa wiosna 100 M'!$Q$2:$W$16,7,0),"")</f>
        <v/>
      </c>
      <c r="AE188" s="12" t="str">
        <f>IFERROR(VLOOKUP($A188,'Orientakcja M'!$M$3:$S$59,7,0),"")</f>
        <v/>
      </c>
      <c r="AF188" s="12" t="str">
        <f>IFERROR(VLOOKUP($A188,'13 M'!$J$6:$P$10,7,0),"")</f>
        <v/>
      </c>
      <c r="AG188" s="12" t="str">
        <f>IFERROR(VLOOKUP($A188,'Grassor222 M'!$BJ$6:$BP$7,7,0),"")</f>
        <v/>
      </c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23">
        <f>MIN(COUNT(F188:U188)+MIN(COUNT(X188:AU188)/2,2),6)</f>
        <v>0.5</v>
      </c>
    </row>
    <row r="189" spans="1:48">
      <c r="A189" s="13">
        <v>286</v>
      </c>
      <c r="B189" s="19" t="str">
        <f>VLOOKUP($A189,id!$C:$H,6,0)</f>
        <v>Rzepecki Dariusz</v>
      </c>
      <c r="C189" s="19" t="str">
        <f>VLOOKUP($A189,id!$C:$H,4,0)</f>
        <v>TheEndOfTheRace</v>
      </c>
      <c r="D189" s="2">
        <f>IF(E188=E189,D188,ROW(B187))</f>
        <v>187</v>
      </c>
      <c r="E189" s="11">
        <f>LARGE(F189:W189,1)+LARGE(F189:W189,2)+IFERROR(LARGE(F189:W189,3),0)+IFERROR(LARGE(F189:W189,4),0)+IFERROR(LARGE(F189:W189,5),0)+IFERROR(LARGE(F189:W189,6),0)</f>
        <v>40.634062333460228</v>
      </c>
      <c r="F189" s="12"/>
      <c r="G189" s="12">
        <f>IFERROR(VLOOKUP($A189,'H57 TR200 M'!$AT$2:$AZ$104,7,0),"")</f>
        <v>40.634062333460228</v>
      </c>
      <c r="H189" s="12"/>
      <c r="I189" s="12"/>
      <c r="J189" s="12" t="str">
        <f>IFERROR(VLOOKUP($A189,'XVI RzK M'!$K$3:$Q$23,7,0),"")</f>
        <v/>
      </c>
      <c r="K189" s="12" t="str">
        <f>IFERROR(VLOOKUP($A189,'Dymno M'!$U$2:$AA$21,7,0),"")</f>
        <v/>
      </c>
      <c r="L189" s="12" t="str">
        <f>IFERROR(VLOOKUP($A189,'Tropy M'!$R$3:$X$65,7,0),"")</f>
        <v/>
      </c>
      <c r="M189" s="12" t="str">
        <f>IFERROR(VLOOKUP($A189,'Grassor444 M'!$DE$6:$DK$36,7,0),"")</f>
        <v/>
      </c>
      <c r="N189" s="12" t="str">
        <f>IFERROR(VLOOKUP($A189,'BO M'!$Q$2:$W$71,7,0),"")</f>
        <v/>
      </c>
      <c r="O189" s="12" t="str">
        <f>IFERROR(VLOOKUP($A189,'Dukty M'!$T$1:$Z$33,7,0),"")</f>
        <v/>
      </c>
      <c r="P189" s="12"/>
      <c r="Q189" s="12"/>
      <c r="R189" s="12"/>
      <c r="S189" s="12"/>
      <c r="T189" s="12"/>
      <c r="U189" s="12"/>
      <c r="V189" s="10">
        <f>IFERROR(LARGE(X189:AU189,1),0)+IFERROR(LARGE(X189:AU189,2),0)</f>
        <v>0</v>
      </c>
      <c r="W189" s="10">
        <f>IFERROR(LARGE(X189:AU189,3),0)+IFERROR(LARGE(X189:AU189,4),0)</f>
        <v>0</v>
      </c>
      <c r="X189" s="12"/>
      <c r="Y189" s="12"/>
      <c r="Z189" s="12"/>
      <c r="AA189" s="12" t="str">
        <f>IFERROR(VLOOKUP($A189,'H57 TR100 M'!$AI$2:$AO$182,7,0),"")</f>
        <v/>
      </c>
      <c r="AB189" s="12"/>
      <c r="AC189" s="12"/>
      <c r="AD189" s="12"/>
      <c r="AE189" s="12" t="str">
        <f>IFERROR(VLOOKUP($A189,'Orientakcja M'!$M$3:$S$59,7,0),"")</f>
        <v/>
      </c>
      <c r="AF189" s="12"/>
      <c r="AG189" s="12" t="str">
        <f>IFERROR(VLOOKUP($A189,'Grassor222 M'!$BJ$6:$BP$7,7,0),"")</f>
        <v/>
      </c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23">
        <f>MIN(COUNT(F189:U189)+MIN(COUNT(X189:AU189)/2,2),6)</f>
        <v>1</v>
      </c>
    </row>
    <row r="190" spans="1:48">
      <c r="A190" s="13">
        <v>267</v>
      </c>
      <c r="B190" s="19" t="str">
        <f>VLOOKUP($A190,id!$C:$H,6,0)</f>
        <v>Bogumił Dariusz</v>
      </c>
      <c r="C190" s="19">
        <f>VLOOKUP($A190,id!$C:$H,4,0)</f>
        <v>0</v>
      </c>
      <c r="D190" s="2">
        <f>IF(E189=E190,D189,ROW(B188))</f>
        <v>188</v>
      </c>
      <c r="E190" s="11">
        <f>LARGE(F190:W190,1)+LARGE(F190:W190,2)+IFERROR(LARGE(F190:W190,3),0)+IFERROR(LARGE(F190:W190,4),0)+IFERROR(LARGE(F190:W190,5),0)+IFERROR(LARGE(F190:W190,6),0)</f>
        <v>40.063279268700413</v>
      </c>
      <c r="F190" s="12"/>
      <c r="G190" s="12" t="str">
        <f>IFERROR(VLOOKUP($A190,'H57 TR200 M'!$AT$2:$AZ$104,7,0),"")</f>
        <v/>
      </c>
      <c r="H190" s="12"/>
      <c r="I190" s="12"/>
      <c r="J190" s="12" t="str">
        <f>IFERROR(VLOOKUP($A190,'XVI RzK M'!$K$3:$Q$23,7,0),"")</f>
        <v/>
      </c>
      <c r="K190" s="12">
        <f>IFERROR(VLOOKUP($A190,'Dymno M'!$U$2:$AA$21,7,0),"")</f>
        <v>40.063279268700413</v>
      </c>
      <c r="L190" s="12" t="str">
        <f>IFERROR(VLOOKUP($A190,'Tropy M'!$R$3:$X$65,7,0),"")</f>
        <v/>
      </c>
      <c r="M190" s="12" t="str">
        <f>IFERROR(VLOOKUP($A190,'Grassor444 M'!$DE$6:$DK$36,7,0),"")</f>
        <v/>
      </c>
      <c r="N190" s="12" t="str">
        <f>IFERROR(VLOOKUP($A190,'BO M'!$Q$2:$W$71,7,0),"")</f>
        <v/>
      </c>
      <c r="O190" s="12" t="str">
        <f>IFERROR(VLOOKUP($A190,'Dukty M'!$T$1:$Z$33,7,0),"")</f>
        <v/>
      </c>
      <c r="P190" s="12"/>
      <c r="Q190" s="12"/>
      <c r="R190" s="12"/>
      <c r="S190" s="12"/>
      <c r="T190" s="12"/>
      <c r="U190" s="12"/>
      <c r="V190" s="10">
        <f>IFERROR(LARGE(X190:AU190,1),0)+IFERROR(LARGE(X190:AU190,2),0)</f>
        <v>0</v>
      </c>
      <c r="W190" s="10">
        <f>IFERROR(LARGE(X190:AU190,3),0)+IFERROR(LARGE(X190:AU190,4),0)</f>
        <v>0</v>
      </c>
      <c r="X190" s="12"/>
      <c r="Y190" s="12"/>
      <c r="Z190" s="12"/>
      <c r="AA190" s="12" t="str">
        <f>IFERROR(VLOOKUP($A190,'H57 TR100 M'!$AI$2:$AO$182,7,0),"")</f>
        <v/>
      </c>
      <c r="AB190" s="12"/>
      <c r="AC190" s="12"/>
      <c r="AD190" s="12"/>
      <c r="AE190" s="12" t="str">
        <f>IFERROR(VLOOKUP($A190,'Orientakcja M'!$M$3:$S$59,7,0),"")</f>
        <v/>
      </c>
      <c r="AF190" s="12"/>
      <c r="AG190" s="12" t="str">
        <f>IFERROR(VLOOKUP($A190,'Grassor222 M'!$BJ$6:$BP$7,7,0),"")</f>
        <v/>
      </c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23">
        <f>MIN(COUNT(F190:U190)+MIN(COUNT(X190:AU190)/2,2),6)</f>
        <v>1</v>
      </c>
    </row>
    <row r="191" spans="1:48">
      <c r="A191">
        <v>563</v>
      </c>
      <c r="B191" s="19" t="str">
        <f>VLOOKUP($A191,id!$C:$H,6,0)</f>
        <v>Sobczak Marcin</v>
      </c>
      <c r="C191" s="19" t="str">
        <f>VLOOKUP($A191,id!$C:$H,4,0)</f>
        <v>Crossbikers</v>
      </c>
      <c r="D191" s="2">
        <f>IF(E190=E191,D190,ROW(B189))</f>
        <v>189</v>
      </c>
      <c r="E191" s="11">
        <f>LARGE(F191:W191,1)+LARGE(F191:W191,2)+IFERROR(LARGE(F191:W191,3),0)+IFERROR(LARGE(F191:W191,4),0)+IFERROR(LARGE(F191:W191,5),0)+IFERROR(LARGE(F191:W191,6),0)</f>
        <v>39.610034289502636</v>
      </c>
      <c r="F191" s="12"/>
      <c r="G191" s="12"/>
      <c r="H191" s="12"/>
      <c r="I191" s="12"/>
      <c r="J191" s="12"/>
      <c r="K191" s="12"/>
      <c r="L191" s="12"/>
      <c r="M191" s="12" t="str">
        <f>IFERROR(VLOOKUP($A191,'Grassor444 M'!$DE$6:$DK$36,7,0),"")</f>
        <v/>
      </c>
      <c r="N191" s="12">
        <f>IFERROR(VLOOKUP($A191,'BO M'!$Q$2:$W$71,7,0),"")</f>
        <v>39.610034289502636</v>
      </c>
      <c r="O191" s="12" t="str">
        <f>IFERROR(VLOOKUP($A191,'Dukty M'!$T$1:$Z$33,7,0),"")</f>
        <v/>
      </c>
      <c r="P191" s="12"/>
      <c r="Q191" s="12"/>
      <c r="R191" s="12"/>
      <c r="S191" s="12"/>
      <c r="T191" s="12"/>
      <c r="U191" s="12"/>
      <c r="V191" s="10">
        <f>IFERROR(LARGE(X191:AU191,1),0)+IFERROR(LARGE(X191:AU191,2),0)</f>
        <v>0</v>
      </c>
      <c r="W191" s="10">
        <f>IFERROR(LARGE(X191:AU191,3),0)+IFERROR(LARGE(X191:AU191,4),0)</f>
        <v>0</v>
      </c>
      <c r="X191" s="12"/>
      <c r="Y191" s="12"/>
      <c r="Z191" s="12"/>
      <c r="AA191" s="12"/>
      <c r="AB191" s="12"/>
      <c r="AC191" s="12"/>
      <c r="AD191" s="12"/>
      <c r="AE191" s="12" t="str">
        <f>IFERROR(VLOOKUP($A191,'Orientakcja M'!$M$3:$S$59,7,0),"")</f>
        <v/>
      </c>
      <c r="AF191" s="12"/>
      <c r="AG191" s="12" t="str">
        <f>IFERROR(VLOOKUP($A191,'Grassor222 M'!$BJ$6:$BP$7,7,0),"")</f>
        <v/>
      </c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23">
        <f>MIN(COUNT(F191:U191)+MIN(COUNT(X191:AU191)/2,2),6)</f>
        <v>1</v>
      </c>
    </row>
    <row r="192" spans="1:48">
      <c r="A192">
        <v>198</v>
      </c>
      <c r="B192" s="19" t="str">
        <f>VLOOKUP($A192,id!$C:$H,6,0)</f>
        <v>Kleszczyński Dawid</v>
      </c>
      <c r="C192" s="19">
        <f>VLOOKUP($A192,id!$C:$H,4,0)</f>
        <v>0</v>
      </c>
      <c r="D192" s="2">
        <f>IF(E191=E192,D191,ROW(B190))</f>
        <v>190</v>
      </c>
      <c r="E192" s="11">
        <f>LARGE(F192:W192,1)+LARGE(F192:W192,2)+IFERROR(LARGE(F192:W192,3),0)+IFERROR(LARGE(F192:W192,4),0)+IFERROR(LARGE(F192:W192,5),0)+IFERROR(LARGE(F192:W192,6),0)</f>
        <v>39.609890109890109</v>
      </c>
      <c r="F192" s="12"/>
      <c r="G192" s="12" t="str">
        <f>IFERROR(VLOOKUP($A192,'H57 TR200 M'!$AT$2:$AZ$104,7,0),"")</f>
        <v/>
      </c>
      <c r="H192" s="12"/>
      <c r="I192" s="12"/>
      <c r="J192" s="12" t="str">
        <f>IFERROR(VLOOKUP($A192,'XVI RzK M'!$K$3:$Q$23,7,0),"")</f>
        <v/>
      </c>
      <c r="K192" s="12" t="str">
        <f>IFERROR(VLOOKUP($A192,'Dymno M'!$U$2:$AA$21,7,0),"")</f>
        <v/>
      </c>
      <c r="L192" s="12" t="str">
        <f>IFERROR(VLOOKUP($A192,'Tropy M'!$R$3:$X$65,7,0),"")</f>
        <v/>
      </c>
      <c r="M192" s="12" t="str">
        <f>IFERROR(VLOOKUP($A192,'Grassor444 M'!$DE$6:$DK$36,7,0),"")</f>
        <v/>
      </c>
      <c r="N192" s="12" t="str">
        <f>IFERROR(VLOOKUP($A192,'BO M'!$Q$2:$W$71,7,0),"")</f>
        <v/>
      </c>
      <c r="O192" s="12" t="str">
        <f>IFERROR(VLOOKUP($A192,'Dukty M'!$T$1:$Z$33,7,0),"")</f>
        <v/>
      </c>
      <c r="P192" s="12"/>
      <c r="Q192" s="12"/>
      <c r="R192" s="12"/>
      <c r="S192" s="12"/>
      <c r="T192" s="12"/>
      <c r="U192" s="12"/>
      <c r="V192" s="10">
        <f>IFERROR(LARGE(X192:AU192,1),0)+IFERROR(LARGE(X192:AU192,2),0)</f>
        <v>39.609890109890109</v>
      </c>
      <c r="W192" s="10">
        <f>IFERROR(LARGE(X192:AU192,3),0)+IFERROR(LARGE(X192:AU192,4),0)</f>
        <v>0</v>
      </c>
      <c r="X192" s="12"/>
      <c r="Y192" s="12"/>
      <c r="Z192" s="12"/>
      <c r="AA192" s="12" t="str">
        <f>IFERROR(VLOOKUP($A192,'H57 TR100 M'!$AI$2:$AO$182,7,0),"")</f>
        <v/>
      </c>
      <c r="AB192" s="12"/>
      <c r="AC192" s="12"/>
      <c r="AD192" s="12">
        <f>IFERROR(VLOOKUP($A192,'Liczyrzepa wiosna 100 M'!$Q$2:$W$16,7,0),"")</f>
        <v>39.609890109890109</v>
      </c>
      <c r="AE192" s="12" t="str">
        <f>IFERROR(VLOOKUP($A192,'Orientakcja M'!$M$3:$S$59,7,0),"")</f>
        <v/>
      </c>
      <c r="AF192" s="12" t="str">
        <f>IFERROR(VLOOKUP($A192,'13 M'!$J$6:$P$10,7,0),"")</f>
        <v/>
      </c>
      <c r="AG192" s="12" t="str">
        <f>IFERROR(VLOOKUP($A192,'Grassor222 M'!$BJ$6:$BP$7,7,0),"")</f>
        <v/>
      </c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23">
        <f>MIN(COUNT(F192:U192)+MIN(COUNT(X192:AU192)/2,2),6)</f>
        <v>0.5</v>
      </c>
    </row>
    <row r="193" spans="1:48">
      <c r="A193" s="13">
        <v>157</v>
      </c>
      <c r="B193" s="19" t="str">
        <f>VLOOKUP($A193,id!$C:$H,6,0)</f>
        <v>Furman Tomasz</v>
      </c>
      <c r="C193" s="19">
        <f>VLOOKUP($A193,id!$C:$H,4,0)</f>
        <v>0</v>
      </c>
      <c r="D193" s="2">
        <f>IF(E192=E193,D192,ROW(B191))</f>
        <v>191</v>
      </c>
      <c r="E193" s="11">
        <f>LARGE(F193:W193,1)+LARGE(F193:W193,2)+IFERROR(LARGE(F193:W193,3),0)+IFERROR(LARGE(F193:W193,4),0)+IFERROR(LARGE(F193:W193,5),0)+IFERROR(LARGE(F193:W193,6),0)</f>
        <v>39.583333333333329</v>
      </c>
      <c r="F193" s="12"/>
      <c r="G193" s="12" t="str">
        <f>IFERROR(VLOOKUP($A193,'H57 TR200 M'!$AT$2:$AZ$104,7,0),"")</f>
        <v/>
      </c>
      <c r="H193" s="12">
        <f>IFERROR(VLOOKUP($A193,'Pazur M'!$N$1:$T$47,7,0),"")</f>
        <v>39.583333333333329</v>
      </c>
      <c r="I193" s="12" t="str">
        <f>IFERROR(VLOOKUP($A193,'Liczyrzepa wiosna 200 M'!$M$1:$S$29,7,0),"")</f>
        <v/>
      </c>
      <c r="J193" s="12" t="str">
        <f>IFERROR(VLOOKUP($A193,'XVI RzK M'!$K$3:$Q$23,7,0),"")</f>
        <v/>
      </c>
      <c r="K193" s="12" t="str">
        <f>IFERROR(VLOOKUP($A193,'Dymno M'!$U$2:$AA$21,7,0),"")</f>
        <v/>
      </c>
      <c r="L193" s="12" t="str">
        <f>IFERROR(VLOOKUP($A193,'Tropy M'!$R$3:$X$65,7,0),"")</f>
        <v/>
      </c>
      <c r="M193" s="12" t="str">
        <f>IFERROR(VLOOKUP($A193,'Grassor444 M'!$DE$6:$DK$36,7,0),"")</f>
        <v/>
      </c>
      <c r="N193" s="12" t="str">
        <f>IFERROR(VLOOKUP($A193,'BO M'!$Q$2:$W$71,7,0),"")</f>
        <v/>
      </c>
      <c r="O193" s="12" t="str">
        <f>IFERROR(VLOOKUP($A193,'Dukty M'!$T$1:$Z$33,7,0),"")</f>
        <v/>
      </c>
      <c r="P193" s="12"/>
      <c r="Q193" s="12"/>
      <c r="R193" s="12"/>
      <c r="S193" s="12"/>
      <c r="T193" s="12"/>
      <c r="U193" s="12"/>
      <c r="V193" s="10">
        <f>IFERROR(LARGE(X193:AU193,1),0)+IFERROR(LARGE(X193:AU193,2),0)</f>
        <v>0</v>
      </c>
      <c r="W193" s="10">
        <f>IFERROR(LARGE(X193:AU193,3),0)+IFERROR(LARGE(X193:AU193,4),0)</f>
        <v>0</v>
      </c>
      <c r="X193" s="12"/>
      <c r="Y193" s="12"/>
      <c r="Z193" s="12"/>
      <c r="AA193" s="12" t="str">
        <f>IFERROR(VLOOKUP($A193,'H57 TR100 M'!$AI$2:$AO$182,7,0),"")</f>
        <v/>
      </c>
      <c r="AB193" s="12"/>
      <c r="AC193" s="12" t="str">
        <f>IFERROR(VLOOKUP($A193,'Hawran M'!$AT$2:$AZ$35,7,0),"")</f>
        <v/>
      </c>
      <c r="AD193" s="12" t="str">
        <f>IFERROR(VLOOKUP($A193,'Liczyrzepa wiosna 100 M'!$Q$2:$W$16,7,0),"")</f>
        <v/>
      </c>
      <c r="AE193" s="12" t="str">
        <f>IFERROR(VLOOKUP($A193,'Orientakcja M'!$M$3:$S$59,7,0),"")</f>
        <v/>
      </c>
      <c r="AF193" s="12" t="str">
        <f>IFERROR(VLOOKUP($A193,'13 M'!$J$6:$P$10,7,0),"")</f>
        <v/>
      </c>
      <c r="AG193" s="12" t="str">
        <f>IFERROR(VLOOKUP($A193,'Grassor222 M'!$BJ$6:$BP$7,7,0),"")</f>
        <v/>
      </c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23">
        <f>MIN(COUNT(F193:U193)+MIN(COUNT(X193:AU193)/2,2),6)</f>
        <v>1</v>
      </c>
    </row>
    <row r="194" spans="1:48">
      <c r="A194">
        <v>158</v>
      </c>
      <c r="B194" s="19" t="str">
        <f>VLOOKUP($A194,id!$C:$H,6,0)</f>
        <v>Wąchnicki Marcin</v>
      </c>
      <c r="C194" s="19">
        <f>VLOOKUP($A194,id!$C:$H,4,0)</f>
        <v>0</v>
      </c>
      <c r="D194" s="2">
        <f>IF(E193=E194,D193,ROW(B192))</f>
        <v>191</v>
      </c>
      <c r="E194" s="11">
        <f>LARGE(F194:W194,1)+LARGE(F194:W194,2)+IFERROR(LARGE(F194:W194,3),0)+IFERROR(LARGE(F194:W194,4),0)+IFERROR(LARGE(F194:W194,5),0)+IFERROR(LARGE(F194:W194,6),0)</f>
        <v>39.583333333333329</v>
      </c>
      <c r="F194" s="12"/>
      <c r="G194" s="12" t="str">
        <f>IFERROR(VLOOKUP($A194,'H57 TR200 M'!$AT$2:$AZ$104,7,0),"")</f>
        <v/>
      </c>
      <c r="H194" s="12">
        <f>IFERROR(VLOOKUP($A194,'Pazur M'!$N$1:$T$47,7,0),"")</f>
        <v>39.583333333333329</v>
      </c>
      <c r="I194" s="12" t="str">
        <f>IFERROR(VLOOKUP($A194,'Liczyrzepa wiosna 200 M'!$M$1:$S$29,7,0),"")</f>
        <v/>
      </c>
      <c r="J194" s="12" t="str">
        <f>IFERROR(VLOOKUP($A194,'XVI RzK M'!$K$3:$Q$23,7,0),"")</f>
        <v/>
      </c>
      <c r="K194" s="12" t="str">
        <f>IFERROR(VLOOKUP($A194,'Dymno M'!$U$2:$AA$21,7,0),"")</f>
        <v/>
      </c>
      <c r="L194" s="12" t="str">
        <f>IFERROR(VLOOKUP($A194,'Tropy M'!$R$3:$X$65,7,0),"")</f>
        <v/>
      </c>
      <c r="M194" s="12" t="str">
        <f>IFERROR(VLOOKUP($A194,'Grassor444 M'!$DE$6:$DK$36,7,0),"")</f>
        <v/>
      </c>
      <c r="N194" s="12" t="str">
        <f>IFERROR(VLOOKUP($A194,'BO M'!$Q$2:$W$71,7,0),"")</f>
        <v/>
      </c>
      <c r="O194" s="12" t="str">
        <f>IFERROR(VLOOKUP($A194,'Dukty M'!$T$1:$Z$33,7,0),"")</f>
        <v/>
      </c>
      <c r="P194" s="12"/>
      <c r="Q194" s="12"/>
      <c r="R194" s="12"/>
      <c r="S194" s="12"/>
      <c r="T194" s="12"/>
      <c r="U194" s="12"/>
      <c r="V194" s="10">
        <f>IFERROR(LARGE(X194:AU194,1),0)+IFERROR(LARGE(X194:AU194,2),0)</f>
        <v>0</v>
      </c>
      <c r="W194" s="10">
        <f>IFERROR(LARGE(X194:AU194,3),0)+IFERROR(LARGE(X194:AU194,4),0)</f>
        <v>0</v>
      </c>
      <c r="X194" s="12"/>
      <c r="Y194" s="12"/>
      <c r="Z194" s="12"/>
      <c r="AA194" s="12" t="str">
        <f>IFERROR(VLOOKUP($A194,'H57 TR100 M'!$AI$2:$AO$182,7,0),"")</f>
        <v/>
      </c>
      <c r="AB194" s="12"/>
      <c r="AC194" s="12" t="str">
        <f>IFERROR(VLOOKUP($A194,'Hawran M'!$AT$2:$AZ$35,7,0),"")</f>
        <v/>
      </c>
      <c r="AD194" s="12" t="str">
        <f>IFERROR(VLOOKUP($A194,'Liczyrzepa wiosna 100 M'!$Q$2:$W$16,7,0),"")</f>
        <v/>
      </c>
      <c r="AE194" s="12" t="str">
        <f>IFERROR(VLOOKUP($A194,'Orientakcja M'!$M$3:$S$59,7,0),"")</f>
        <v/>
      </c>
      <c r="AF194" s="12" t="str">
        <f>IFERROR(VLOOKUP($A194,'13 M'!$J$6:$P$10,7,0),"")</f>
        <v/>
      </c>
      <c r="AG194" s="12" t="str">
        <f>IFERROR(VLOOKUP($A194,'Grassor222 M'!$BJ$6:$BP$7,7,0),"")</f>
        <v/>
      </c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23">
        <f>MIN(COUNT(F194:U194)+MIN(COUNT(X194:AU194)/2,2),6)</f>
        <v>1</v>
      </c>
    </row>
    <row r="195" spans="1:48">
      <c r="A195">
        <v>517</v>
      </c>
      <c r="B195" s="19" t="str">
        <f>VLOOKUP($A195,id!$C:$H,6,0)</f>
        <v>Skorupowski Jacek</v>
      </c>
      <c r="C195" s="19" t="str">
        <f>VLOOKUP($A195,id!$C:$H,4,0)</f>
        <v>Cenzus PRO Team</v>
      </c>
      <c r="D195" s="2">
        <f>IF(E194=E195,D194,ROW(B193))</f>
        <v>193</v>
      </c>
      <c r="E195" s="11">
        <f>LARGE(F195:W195,1)+LARGE(F195:W195,2)+IFERROR(LARGE(F195:W195,3),0)+IFERROR(LARGE(F195:W195,4),0)+IFERROR(LARGE(F195:W195,5),0)+IFERROR(LARGE(F195:W195,6),0)</f>
        <v>39.460631307130434</v>
      </c>
      <c r="F195" s="12"/>
      <c r="G195" s="12"/>
      <c r="H195" s="12"/>
      <c r="I195" s="12"/>
      <c r="J195" s="12"/>
      <c r="K195" s="12"/>
      <c r="L195" s="12">
        <f>IFERROR(VLOOKUP($A195,'Tropy M'!$R$3:$X$65,7,0),"")</f>
        <v>39.460631307130434</v>
      </c>
      <c r="M195" s="12" t="str">
        <f>IFERROR(VLOOKUP($A195,'Grassor444 M'!$DE$6:$DK$36,7,0),"")</f>
        <v/>
      </c>
      <c r="N195" s="12" t="str">
        <f>IFERROR(VLOOKUP($A195,'BO M'!$Q$2:$W$71,7,0),"")</f>
        <v/>
      </c>
      <c r="O195" s="12" t="str">
        <f>IFERROR(VLOOKUP($A195,'Dukty M'!$T$1:$Z$33,7,0),"")</f>
        <v/>
      </c>
      <c r="P195" s="12"/>
      <c r="Q195" s="12"/>
      <c r="R195" s="12"/>
      <c r="S195" s="12"/>
      <c r="T195" s="12"/>
      <c r="U195" s="12"/>
      <c r="V195" s="10">
        <f>IFERROR(LARGE(X195:AU195,1),0)+IFERROR(LARGE(X195:AU195,2),0)</f>
        <v>0</v>
      </c>
      <c r="W195" s="10">
        <f>IFERROR(LARGE(X195:AU195,3),0)+IFERROR(LARGE(X195:AU195,4),0)</f>
        <v>0</v>
      </c>
      <c r="X195" s="12"/>
      <c r="Y195" s="12"/>
      <c r="Z195" s="12"/>
      <c r="AA195" s="12"/>
      <c r="AB195" s="12"/>
      <c r="AC195" s="12"/>
      <c r="AD195" s="12"/>
      <c r="AE195" s="12" t="str">
        <f>IFERROR(VLOOKUP($A195,'Orientakcja M'!$M$3:$S$59,7,0),"")</f>
        <v/>
      </c>
      <c r="AF195" s="12"/>
      <c r="AG195" s="12" t="str">
        <f>IFERROR(VLOOKUP($A195,'Grassor222 M'!$BJ$6:$BP$7,7,0),"")</f>
        <v/>
      </c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23">
        <f>MIN(COUNT(F195:U195)+MIN(COUNT(X195:AU195)/2,2),6)</f>
        <v>1</v>
      </c>
    </row>
    <row r="196" spans="1:48">
      <c r="A196">
        <v>518</v>
      </c>
      <c r="B196" s="19" t="str">
        <f>VLOOKUP($A196,id!$C:$H,6,0)</f>
        <v>Wasiak Gerard</v>
      </c>
      <c r="C196" s="19" t="str">
        <f>VLOOKUP($A196,id!$C:$H,4,0)</f>
        <v>IBOX MTB Team</v>
      </c>
      <c r="D196" s="2">
        <f>IF(E195=E196,D195,ROW(B194))</f>
        <v>193</v>
      </c>
      <c r="E196" s="11">
        <f>LARGE(F196:W196,1)+LARGE(F196:W196,2)+IFERROR(LARGE(F196:W196,3),0)+IFERROR(LARGE(F196:W196,4),0)+IFERROR(LARGE(F196:W196,5),0)+IFERROR(LARGE(F196:W196,6),0)</f>
        <v>39.460631307130434</v>
      </c>
      <c r="F196" s="12"/>
      <c r="G196" s="12"/>
      <c r="H196" s="12"/>
      <c r="I196" s="12"/>
      <c r="J196" s="12"/>
      <c r="K196" s="12"/>
      <c r="L196" s="12">
        <f>IFERROR(VLOOKUP($A196,'Tropy M'!$R$3:$X$65,7,0),"")</f>
        <v>39.460631307130434</v>
      </c>
      <c r="M196" s="12" t="str">
        <f>IFERROR(VLOOKUP($A196,'Grassor444 M'!$DE$6:$DK$36,7,0),"")</f>
        <v/>
      </c>
      <c r="N196" s="12" t="str">
        <f>IFERROR(VLOOKUP($A196,'BO M'!$Q$2:$W$71,7,0),"")</f>
        <v/>
      </c>
      <c r="O196" s="12" t="str">
        <f>IFERROR(VLOOKUP($A196,'Dukty M'!$T$1:$Z$33,7,0),"")</f>
        <v/>
      </c>
      <c r="P196" s="12"/>
      <c r="Q196" s="12"/>
      <c r="R196" s="12"/>
      <c r="S196" s="12"/>
      <c r="T196" s="12"/>
      <c r="U196" s="12"/>
      <c r="V196" s="10">
        <f>IFERROR(LARGE(X196:AU196,1),0)+IFERROR(LARGE(X196:AU196,2),0)</f>
        <v>0</v>
      </c>
      <c r="W196" s="10">
        <f>IFERROR(LARGE(X196:AU196,3),0)+IFERROR(LARGE(X196:AU196,4),0)</f>
        <v>0</v>
      </c>
      <c r="X196" s="12"/>
      <c r="Y196" s="12"/>
      <c r="Z196" s="12"/>
      <c r="AA196" s="12"/>
      <c r="AB196" s="12"/>
      <c r="AC196" s="12"/>
      <c r="AD196" s="12"/>
      <c r="AE196" s="12" t="str">
        <f>IFERROR(VLOOKUP($A196,'Orientakcja M'!$M$3:$S$59,7,0),"")</f>
        <v/>
      </c>
      <c r="AF196" s="12"/>
      <c r="AG196" s="12" t="str">
        <f>IFERROR(VLOOKUP($A196,'Grassor222 M'!$BJ$6:$BP$7,7,0),"")</f>
        <v/>
      </c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23">
        <f>MIN(COUNT(F196:U196)+MIN(COUNT(X196:AU196)/2,2),6)</f>
        <v>1</v>
      </c>
    </row>
    <row r="197" spans="1:48">
      <c r="A197" s="13">
        <v>12</v>
      </c>
      <c r="B197" s="19" t="str">
        <f>VLOOKUP($A197,id!$C:$H,6,0)</f>
        <v>Masztalski Paweł</v>
      </c>
      <c r="C197" s="19" t="str">
        <f>VLOOKUP($A197,id!$C:$H,4,0)</f>
        <v>Coś nom pizło na łeb</v>
      </c>
      <c r="D197" s="2">
        <f>IF(E196=E197,D196,ROW(B195))</f>
        <v>195</v>
      </c>
      <c r="E197" s="11">
        <f>LARGE(F197:W197,1)+LARGE(F197:W197,2)+IFERROR(LARGE(F197:W197,3),0)+IFERROR(LARGE(F197:W197,4),0)+IFERROR(LARGE(F197:W197,5),0)+IFERROR(LARGE(F197:W197,6),0)</f>
        <v>39.207048458149764</v>
      </c>
      <c r="F197" s="12" t="str">
        <f>IFERROR(VLOOKUP($A197,'Liszkor M'!$L$1:$R$39,7,0),"")</f>
        <v/>
      </c>
      <c r="G197" s="12" t="str">
        <f>IFERROR(VLOOKUP($A197,'H57 TR200 M'!$AT$2:$AZ$104,7,0),"")</f>
        <v/>
      </c>
      <c r="H197" s="12" t="str">
        <f>IFERROR(VLOOKUP($A197,'Pazur M'!$N$1:$T$47,7,0),"")</f>
        <v/>
      </c>
      <c r="I197" s="12" t="str">
        <f>IFERROR(VLOOKUP($A197,'Liczyrzepa wiosna 200 M'!$M$1:$S$29,7,0),"")</f>
        <v/>
      </c>
      <c r="J197" s="12" t="str">
        <f>IFERROR(VLOOKUP($A197,'XVI RzK M'!$K$3:$Q$23,7,0),"")</f>
        <v/>
      </c>
      <c r="K197" s="12" t="str">
        <f>IFERROR(VLOOKUP($A197,'Dymno M'!$U$2:$AA$21,7,0),"")</f>
        <v/>
      </c>
      <c r="L197" s="12" t="str">
        <f>IFERROR(VLOOKUP($A197,'Tropy M'!$R$3:$X$65,7,0),"")</f>
        <v/>
      </c>
      <c r="M197" s="12" t="str">
        <f>IFERROR(VLOOKUP($A197,'Grassor444 M'!$DE$6:$DK$36,7,0),"")</f>
        <v/>
      </c>
      <c r="N197" s="12" t="str">
        <f>IFERROR(VLOOKUP($A197,'BO M'!$Q$2:$W$71,7,0),"")</f>
        <v/>
      </c>
      <c r="O197" s="12" t="str">
        <f>IFERROR(VLOOKUP($A197,'Dukty M'!$T$1:$Z$33,7,0),"")</f>
        <v/>
      </c>
      <c r="P197" s="12"/>
      <c r="Q197" s="12"/>
      <c r="R197" s="12"/>
      <c r="S197" s="12"/>
      <c r="T197" s="12"/>
      <c r="U197" s="12"/>
      <c r="V197" s="10">
        <f>IFERROR(LARGE(X197:AU197,1),0)+IFERROR(LARGE(X197:AU197,2),0)</f>
        <v>39.207048458149764</v>
      </c>
      <c r="W197" s="10">
        <f>IFERROR(LARGE(X197:AU197,3),0)+IFERROR(LARGE(X197:AU197,4),0)</f>
        <v>0</v>
      </c>
      <c r="X197" s="12">
        <f>IFERROR(VLOOKUP($A197,'Liczyrzepa - zima M'!$M$2:$S$39,7,0),"")</f>
        <v>39.207048458149764</v>
      </c>
      <c r="Y197" s="12" t="str">
        <f>IFERROR(VLOOKUP($A197,'XV Szago M'!$BM$4:$BS$73,7,0),"")</f>
        <v/>
      </c>
      <c r="Z197" s="12" t="str">
        <f>IFERROR(VLOOKUP($A197,'Wiosenne 360 M'!$J$2:$P$15,7,0),"")</f>
        <v/>
      </c>
      <c r="AA197" s="12" t="str">
        <f>IFERROR(VLOOKUP($A197,'H57 TR100 M'!$AI$2:$AO$182,7,0),"")</f>
        <v/>
      </c>
      <c r="AB197" s="12" t="str">
        <f>IFERROR(VLOOKUP($A197,'RW TR200 M'!$K$2:$Q$6,7,0),"")</f>
        <v/>
      </c>
      <c r="AC197" s="12" t="str">
        <f>IFERROR(VLOOKUP($A197,'Hawran M'!$AT$2:$AZ$35,7,0),"")</f>
        <v/>
      </c>
      <c r="AD197" s="12" t="str">
        <f>IFERROR(VLOOKUP($A197,'Liczyrzepa wiosna 100 M'!$Q$2:$W$16,7,0),"")</f>
        <v/>
      </c>
      <c r="AE197" s="12" t="str">
        <f>IFERROR(VLOOKUP($A197,'Orientakcja M'!$M$3:$S$59,7,0),"")</f>
        <v/>
      </c>
      <c r="AF197" s="12" t="str">
        <f>IFERROR(VLOOKUP($A197,'13 M'!$J$6:$P$10,7,0),"")</f>
        <v/>
      </c>
      <c r="AG197" s="12" t="str">
        <f>IFERROR(VLOOKUP($A197,'Grassor222 M'!$BJ$6:$BP$7,7,0),"")</f>
        <v/>
      </c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23">
        <f>MIN(COUNT(F197:U197)+MIN(COUNT(X197:AU197)/2,2),6)</f>
        <v>0.5</v>
      </c>
    </row>
    <row r="198" spans="1:48">
      <c r="A198" s="13">
        <v>233</v>
      </c>
      <c r="B198" s="19" t="str">
        <f>VLOOKUP($A198,id!$C:$H,6,0)</f>
        <v>Adamski Jędrzej</v>
      </c>
      <c r="C198" s="19">
        <f>VLOOKUP($A198,id!$C:$H,4,0)</f>
        <v>0</v>
      </c>
      <c r="D198" s="2">
        <f>IF(E197=E198,D197,ROW(B196))</f>
        <v>196</v>
      </c>
      <c r="E198" s="11">
        <f>LARGE(F198:W198,1)+LARGE(F198:W198,2)+IFERROR(LARGE(F198:W198,3),0)+IFERROR(LARGE(F198:W198,4),0)+IFERROR(LARGE(F198:W198,5),0)+IFERROR(LARGE(F198:W198,6),0)</f>
        <v>38.841151691458492</v>
      </c>
      <c r="F198" s="12"/>
      <c r="G198" s="12" t="str">
        <f>IFERROR(VLOOKUP($A198,'H57 TR200 M'!$AT$2:$AZ$104,7,0),"")</f>
        <v/>
      </c>
      <c r="H198" s="12"/>
      <c r="I198" s="12"/>
      <c r="J198" s="12" t="str">
        <f>IFERROR(VLOOKUP($A198,'XVI RzK M'!$K$3:$Q$23,7,0),"")</f>
        <v/>
      </c>
      <c r="K198" s="12" t="str">
        <f>IFERROR(VLOOKUP($A198,'Dymno M'!$U$2:$AA$21,7,0),"")</f>
        <v/>
      </c>
      <c r="L198" s="12" t="str">
        <f>IFERROR(VLOOKUP($A198,'Tropy M'!$R$3:$X$65,7,0),"")</f>
        <v/>
      </c>
      <c r="M198" s="12" t="str">
        <f>IFERROR(VLOOKUP($A198,'Grassor444 M'!$DE$6:$DK$36,7,0),"")</f>
        <v/>
      </c>
      <c r="N198" s="12" t="str">
        <f>IFERROR(VLOOKUP($A198,'BO M'!$Q$2:$W$71,7,0),"")</f>
        <v/>
      </c>
      <c r="O198" s="12" t="str">
        <f>IFERROR(VLOOKUP($A198,'Dukty M'!$T$1:$Z$33,7,0),"")</f>
        <v/>
      </c>
      <c r="P198" s="12"/>
      <c r="Q198" s="12"/>
      <c r="R198" s="12"/>
      <c r="S198" s="12"/>
      <c r="T198" s="12"/>
      <c r="U198" s="12"/>
      <c r="V198" s="10">
        <f>IFERROR(LARGE(X198:AU198,1),0)+IFERROR(LARGE(X198:AU198,2),0)</f>
        <v>38.841151691458492</v>
      </c>
      <c r="W198" s="10">
        <f>IFERROR(LARGE(X198:AU198,3),0)+IFERROR(LARGE(X198:AU198,4),0)</f>
        <v>0</v>
      </c>
      <c r="X198" s="12"/>
      <c r="Y198" s="12"/>
      <c r="Z198" s="12"/>
      <c r="AA198" s="12" t="str">
        <f>IFERROR(VLOOKUP($A198,'H57 TR100 M'!$AI$2:$AO$182,7,0),"")</f>
        <v/>
      </c>
      <c r="AB198" s="12"/>
      <c r="AC198" s="12"/>
      <c r="AD198" s="12"/>
      <c r="AE198" s="12">
        <f>IFERROR(VLOOKUP($A198,'Orientakcja M'!$M$3:$S$59,7,0),"")</f>
        <v>38.841151691458492</v>
      </c>
      <c r="AF198" s="12"/>
      <c r="AG198" s="12" t="str">
        <f>IFERROR(VLOOKUP($A198,'Grassor222 M'!$BJ$6:$BP$7,7,0),"")</f>
        <v/>
      </c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23">
        <f>MIN(COUNT(F198:U198)+MIN(COUNT(X198:AU198)/2,2),6)</f>
        <v>0.5</v>
      </c>
    </row>
    <row r="199" spans="1:48">
      <c r="A199">
        <v>234</v>
      </c>
      <c r="B199" s="19" t="str">
        <f>VLOOKUP($A199,id!$C:$H,6,0)</f>
        <v>Arkuszewski Tomasz</v>
      </c>
      <c r="C199" s="19" t="str">
        <f>VLOOKUP($A199,id!$C:$H,4,0)</f>
        <v>DZTZKLSNU</v>
      </c>
      <c r="D199" s="2">
        <f>IF(E198=E199,D198,ROW(B197))</f>
        <v>196</v>
      </c>
      <c r="E199" s="11">
        <f>LARGE(F199:W199,1)+LARGE(F199:W199,2)+IFERROR(LARGE(F199:W199,3),0)+IFERROR(LARGE(F199:W199,4),0)+IFERROR(LARGE(F199:W199,5),0)+IFERROR(LARGE(F199:W199,6),0)</f>
        <v>38.841151691458492</v>
      </c>
      <c r="F199" s="12"/>
      <c r="G199" s="12" t="str">
        <f>IFERROR(VLOOKUP($A199,'H57 TR200 M'!$AT$2:$AZ$104,7,0),"")</f>
        <v/>
      </c>
      <c r="H199" s="12"/>
      <c r="I199" s="12"/>
      <c r="J199" s="12" t="str">
        <f>IFERROR(VLOOKUP($A199,'XVI RzK M'!$K$3:$Q$23,7,0),"")</f>
        <v/>
      </c>
      <c r="K199" s="12" t="str">
        <f>IFERROR(VLOOKUP($A199,'Dymno M'!$U$2:$AA$21,7,0),"")</f>
        <v/>
      </c>
      <c r="L199" s="12" t="str">
        <f>IFERROR(VLOOKUP($A199,'Tropy M'!$R$3:$X$65,7,0),"")</f>
        <v/>
      </c>
      <c r="M199" s="12" t="str">
        <f>IFERROR(VLOOKUP($A199,'Grassor444 M'!$DE$6:$DK$36,7,0),"")</f>
        <v/>
      </c>
      <c r="N199" s="12" t="str">
        <f>IFERROR(VLOOKUP($A199,'BO M'!$Q$2:$W$71,7,0),"")</f>
        <v/>
      </c>
      <c r="O199" s="12" t="str">
        <f>IFERROR(VLOOKUP($A199,'Dukty M'!$T$1:$Z$33,7,0),"")</f>
        <v/>
      </c>
      <c r="P199" s="12"/>
      <c r="Q199" s="12"/>
      <c r="R199" s="12"/>
      <c r="S199" s="12"/>
      <c r="T199" s="12"/>
      <c r="U199" s="12"/>
      <c r="V199" s="10">
        <f>IFERROR(LARGE(X199:AU199,1),0)+IFERROR(LARGE(X199:AU199,2),0)</f>
        <v>38.841151691458492</v>
      </c>
      <c r="W199" s="10">
        <f>IFERROR(LARGE(X199:AU199,3),0)+IFERROR(LARGE(X199:AU199,4),0)</f>
        <v>0</v>
      </c>
      <c r="X199" s="12"/>
      <c r="Y199" s="12"/>
      <c r="Z199" s="12"/>
      <c r="AA199" s="12" t="str">
        <f>IFERROR(VLOOKUP($A199,'H57 TR100 M'!$AI$2:$AO$182,7,0),"")</f>
        <v/>
      </c>
      <c r="AB199" s="12"/>
      <c r="AC199" s="12"/>
      <c r="AD199" s="12"/>
      <c r="AE199" s="12">
        <f>IFERROR(VLOOKUP($A199,'Orientakcja M'!$M$3:$S$59,7,0),"")</f>
        <v>38.841151691458492</v>
      </c>
      <c r="AF199" s="12"/>
      <c r="AG199" s="12" t="str">
        <f>IFERROR(VLOOKUP($A199,'Grassor222 M'!$BJ$6:$BP$7,7,0),"")</f>
        <v/>
      </c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23">
        <f>MIN(COUNT(F199:U199)+MIN(COUNT(X199:AU199)/2,2),6)</f>
        <v>0.5</v>
      </c>
    </row>
    <row r="200" spans="1:48">
      <c r="A200" s="13">
        <v>235</v>
      </c>
      <c r="B200" s="19" t="str">
        <f>VLOOKUP($A200,id!$C:$H,6,0)</f>
        <v>Sompoliński Łukasz</v>
      </c>
      <c r="C200" s="19">
        <f>VLOOKUP($A200,id!$C:$H,4,0)</f>
        <v>0</v>
      </c>
      <c r="D200" s="2">
        <f>IF(E199=E200,D199,ROW(B198))</f>
        <v>196</v>
      </c>
      <c r="E200" s="11">
        <f>LARGE(F200:W200,1)+LARGE(F200:W200,2)+IFERROR(LARGE(F200:W200,3),0)+IFERROR(LARGE(F200:W200,4),0)+IFERROR(LARGE(F200:W200,5),0)+IFERROR(LARGE(F200:W200,6),0)</f>
        <v>38.841151691458492</v>
      </c>
      <c r="F200" s="12"/>
      <c r="G200" s="12" t="str">
        <f>IFERROR(VLOOKUP($A200,'H57 TR200 M'!$AT$2:$AZ$104,7,0),"")</f>
        <v/>
      </c>
      <c r="H200" s="12"/>
      <c r="I200" s="12"/>
      <c r="J200" s="12" t="str">
        <f>IFERROR(VLOOKUP($A200,'XVI RzK M'!$K$3:$Q$23,7,0),"")</f>
        <v/>
      </c>
      <c r="K200" s="12" t="str">
        <f>IFERROR(VLOOKUP($A200,'Dymno M'!$U$2:$AA$21,7,0),"")</f>
        <v/>
      </c>
      <c r="L200" s="12" t="str">
        <f>IFERROR(VLOOKUP($A200,'Tropy M'!$R$3:$X$65,7,0),"")</f>
        <v/>
      </c>
      <c r="M200" s="12" t="str">
        <f>IFERROR(VLOOKUP($A200,'Grassor444 M'!$DE$6:$DK$36,7,0),"")</f>
        <v/>
      </c>
      <c r="N200" s="12" t="str">
        <f>IFERROR(VLOOKUP($A200,'BO M'!$Q$2:$W$71,7,0),"")</f>
        <v/>
      </c>
      <c r="O200" s="12" t="str">
        <f>IFERROR(VLOOKUP($A200,'Dukty M'!$T$1:$Z$33,7,0),"")</f>
        <v/>
      </c>
      <c r="P200" s="12"/>
      <c r="Q200" s="12"/>
      <c r="R200" s="12"/>
      <c r="S200" s="12"/>
      <c r="T200" s="12"/>
      <c r="U200" s="12"/>
      <c r="V200" s="10">
        <f>IFERROR(LARGE(X200:AU200,1),0)+IFERROR(LARGE(X200:AU200,2),0)</f>
        <v>38.841151691458492</v>
      </c>
      <c r="W200" s="10">
        <f>IFERROR(LARGE(X200:AU200,3),0)+IFERROR(LARGE(X200:AU200,4),0)</f>
        <v>0</v>
      </c>
      <c r="X200" s="12"/>
      <c r="Y200" s="12"/>
      <c r="Z200" s="12"/>
      <c r="AA200" s="12" t="str">
        <f>IFERROR(VLOOKUP($A200,'H57 TR100 M'!$AI$2:$AO$182,7,0),"")</f>
        <v/>
      </c>
      <c r="AB200" s="12"/>
      <c r="AC200" s="12"/>
      <c r="AD200" s="12"/>
      <c r="AE200" s="12">
        <f>IFERROR(VLOOKUP($A200,'Orientakcja M'!$M$3:$S$59,7,0),"")</f>
        <v>38.841151691458492</v>
      </c>
      <c r="AF200" s="12"/>
      <c r="AG200" s="12" t="str">
        <f>IFERROR(VLOOKUP($A200,'Grassor222 M'!$BJ$6:$BP$7,7,0),"")</f>
        <v/>
      </c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23">
        <f>MIN(COUNT(F200:U200)+MIN(COUNT(X200:AU200)/2,2),6)</f>
        <v>0.5</v>
      </c>
    </row>
    <row r="201" spans="1:48">
      <c r="A201">
        <v>85</v>
      </c>
      <c r="B201" s="19" t="str">
        <f>VLOOKUP($A201,id!$C:$H,6,0)</f>
        <v>BENASIEWICZ MAREK</v>
      </c>
      <c r="C201" s="19">
        <f>VLOOKUP($A201,id!$C:$H,4,0)</f>
        <v>0</v>
      </c>
      <c r="D201" s="2">
        <f>IF(E200=E201,D200,ROW(B199))</f>
        <v>199</v>
      </c>
      <c r="E201" s="11">
        <f>LARGE(F201:W201,1)+LARGE(F201:W201,2)+IFERROR(LARGE(F201:W201,3),0)+IFERROR(LARGE(F201:W201,4),0)+IFERROR(LARGE(F201:W201,5),0)+IFERROR(LARGE(F201:W201,6),0)</f>
        <v>38.759724082845366</v>
      </c>
      <c r="F201" s="12" t="str">
        <f>IFERROR(VLOOKUP($A201,'Liszkor M'!$L$1:$R$39,7,0),"")</f>
        <v/>
      </c>
      <c r="G201" s="12" t="str">
        <f>IFERROR(VLOOKUP($A201,'H57 TR200 M'!$AT$2:$AZ$104,7,0),"")</f>
        <v/>
      </c>
      <c r="H201" s="12" t="str">
        <f>IFERROR(VLOOKUP($A201,'Pazur M'!$N$1:$T$47,7,0),"")</f>
        <v/>
      </c>
      <c r="I201" s="12" t="str">
        <f>IFERROR(VLOOKUP($A201,'Liczyrzepa wiosna 200 M'!$M$1:$S$29,7,0),"")</f>
        <v/>
      </c>
      <c r="J201" s="12" t="str">
        <f>IFERROR(VLOOKUP($A201,'XVI RzK M'!$K$3:$Q$23,7,0),"")</f>
        <v/>
      </c>
      <c r="K201" s="12" t="str">
        <f>IFERROR(VLOOKUP($A201,'Dymno M'!$U$2:$AA$21,7,0),"")</f>
        <v/>
      </c>
      <c r="L201" s="12" t="str">
        <f>IFERROR(VLOOKUP($A201,'Tropy M'!$R$3:$X$65,7,0),"")</f>
        <v/>
      </c>
      <c r="M201" s="12" t="str">
        <f>IFERROR(VLOOKUP($A201,'Grassor444 M'!$DE$6:$DK$36,7,0),"")</f>
        <v/>
      </c>
      <c r="N201" s="12" t="str">
        <f>IFERROR(VLOOKUP($A201,'BO M'!$Q$2:$W$71,7,0),"")</f>
        <v/>
      </c>
      <c r="O201" s="12" t="str">
        <f>IFERROR(VLOOKUP($A201,'Dukty M'!$T$1:$Z$33,7,0),"")</f>
        <v/>
      </c>
      <c r="P201" s="12"/>
      <c r="Q201" s="12"/>
      <c r="R201" s="12"/>
      <c r="S201" s="12"/>
      <c r="T201" s="12"/>
      <c r="U201" s="12"/>
      <c r="V201" s="10">
        <f>IFERROR(LARGE(X201:AU201,1),0)+IFERROR(LARGE(X201:AU201,2),0)</f>
        <v>38.759724082845366</v>
      </c>
      <c r="W201" s="10">
        <f>IFERROR(LARGE(X201:AU201,3),0)+IFERROR(LARGE(X201:AU201,4),0)</f>
        <v>0</v>
      </c>
      <c r="X201" s="12"/>
      <c r="Y201" s="12">
        <f>IFERROR(VLOOKUP($A201,'XV Szago M'!$BM$4:$BS$73,7,0),"")</f>
        <v>17.719698160802732</v>
      </c>
      <c r="Z201" s="12" t="str">
        <f>IFERROR(VLOOKUP($A201,'Wiosenne 360 M'!$J$2:$P$15,7,0),"")</f>
        <v/>
      </c>
      <c r="AA201" s="12">
        <f>IFERROR(VLOOKUP($A201,'H57 TR100 M'!$AI$2:$AO$182,7,0),"")</f>
        <v>21.040025922042631</v>
      </c>
      <c r="AB201" s="12" t="str">
        <f>IFERROR(VLOOKUP($A201,'RW TR200 M'!$K$2:$Q$6,7,0),"")</f>
        <v/>
      </c>
      <c r="AC201" s="12" t="str">
        <f>IFERROR(VLOOKUP($A201,'Hawran M'!$AT$2:$AZ$35,7,0),"")</f>
        <v/>
      </c>
      <c r="AD201" s="12" t="str">
        <f>IFERROR(VLOOKUP($A201,'Liczyrzepa wiosna 100 M'!$Q$2:$W$16,7,0),"")</f>
        <v/>
      </c>
      <c r="AE201" s="12" t="str">
        <f>IFERROR(VLOOKUP($A201,'Orientakcja M'!$M$3:$S$59,7,0),"")</f>
        <v/>
      </c>
      <c r="AF201" s="12" t="str">
        <f>IFERROR(VLOOKUP($A201,'13 M'!$J$6:$P$10,7,0),"")</f>
        <v/>
      </c>
      <c r="AG201" s="12" t="str">
        <f>IFERROR(VLOOKUP($A201,'Grassor222 M'!$BJ$6:$BP$7,7,0),"")</f>
        <v/>
      </c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23">
        <f>MIN(COUNT(F201:U201)+MIN(COUNT(X201:AU201)/2,2),6)</f>
        <v>1</v>
      </c>
    </row>
    <row r="202" spans="1:48">
      <c r="A202">
        <v>180</v>
      </c>
      <c r="B202" s="19" t="str">
        <f>VLOOKUP($A202,id!$C:$H,6,0)</f>
        <v>Lewandowski Marcin</v>
      </c>
      <c r="C202" s="19" t="str">
        <f>VLOOKUP($A202,id!$C:$H,4,0)</f>
        <v>Krakoska Scena Gravelowa</v>
      </c>
      <c r="D202" s="2">
        <f>IF(E201=E202,D201,ROW(B200))</f>
        <v>200</v>
      </c>
      <c r="E202" s="11">
        <f>LARGE(F202:W202,1)+LARGE(F202:W202,2)+IFERROR(LARGE(F202:W202,3),0)+IFERROR(LARGE(F202:W202,4),0)+IFERROR(LARGE(F202:W202,5),0)+IFERROR(LARGE(F202:W202,6),0)</f>
        <v>38.596491228070171</v>
      </c>
      <c r="F202" s="12"/>
      <c r="G202" s="12" t="str">
        <f>IFERROR(VLOOKUP($A202,'H57 TR200 M'!$AT$2:$AZ$104,7,0),"")</f>
        <v/>
      </c>
      <c r="H202" s="12"/>
      <c r="I202" s="12" t="str">
        <f>IFERROR(VLOOKUP($A202,'Liczyrzepa wiosna 200 M'!$M$1:$S$29,7,0),"")</f>
        <v/>
      </c>
      <c r="J202" s="12" t="str">
        <f>IFERROR(VLOOKUP($A202,'XVI RzK M'!$K$3:$Q$23,7,0),"")</f>
        <v/>
      </c>
      <c r="K202" s="12" t="str">
        <f>IFERROR(VLOOKUP($A202,'Dymno M'!$U$2:$AA$21,7,0),"")</f>
        <v/>
      </c>
      <c r="L202" s="12" t="str">
        <f>IFERROR(VLOOKUP($A202,'Tropy M'!$R$3:$X$65,7,0),"")</f>
        <v/>
      </c>
      <c r="M202" s="12" t="str">
        <f>IFERROR(VLOOKUP($A202,'Grassor444 M'!$DE$6:$DK$36,7,0),"")</f>
        <v/>
      </c>
      <c r="N202" s="12" t="str">
        <f>IFERROR(VLOOKUP($A202,'BO M'!$Q$2:$W$71,7,0),"")</f>
        <v/>
      </c>
      <c r="O202" s="12" t="str">
        <f>IFERROR(VLOOKUP($A202,'Dukty M'!$T$1:$Z$33,7,0),"")</f>
        <v/>
      </c>
      <c r="P202" s="12"/>
      <c r="Q202" s="12"/>
      <c r="R202" s="12"/>
      <c r="S202" s="12"/>
      <c r="T202" s="12"/>
      <c r="U202" s="12"/>
      <c r="V202" s="10">
        <f>IFERROR(LARGE(X202:AU202,1),0)+IFERROR(LARGE(X202:AU202,2),0)</f>
        <v>38.596491228070171</v>
      </c>
      <c r="W202" s="10">
        <f>IFERROR(LARGE(X202:AU202,3),0)+IFERROR(LARGE(X202:AU202,4),0)</f>
        <v>0</v>
      </c>
      <c r="X202" s="12"/>
      <c r="Y202" s="12"/>
      <c r="Z202" s="12"/>
      <c r="AA202" s="12" t="str">
        <f>IFERROR(VLOOKUP($A202,'H57 TR100 M'!$AI$2:$AO$182,7,0),"")</f>
        <v/>
      </c>
      <c r="AB202" s="12"/>
      <c r="AC202" s="12">
        <f>IFERROR(VLOOKUP($A202,'Hawran M'!$AT$2:$AZ$35,7,0),"")</f>
        <v>38.596491228070171</v>
      </c>
      <c r="AD202" s="12" t="str">
        <f>IFERROR(VLOOKUP($A202,'Liczyrzepa wiosna 100 M'!$Q$2:$W$16,7,0),"")</f>
        <v/>
      </c>
      <c r="AE202" s="12" t="str">
        <f>IFERROR(VLOOKUP($A202,'Orientakcja M'!$M$3:$S$59,7,0),"")</f>
        <v/>
      </c>
      <c r="AF202" s="12" t="str">
        <f>IFERROR(VLOOKUP($A202,'13 M'!$J$6:$P$10,7,0),"")</f>
        <v/>
      </c>
      <c r="AG202" s="12" t="str">
        <f>IFERROR(VLOOKUP($A202,'Grassor222 M'!$BJ$6:$BP$7,7,0),"")</f>
        <v/>
      </c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23">
        <f>MIN(COUNT(F202:U202)+MIN(COUNT(X202:AU202)/2,2),6)</f>
        <v>0.5</v>
      </c>
    </row>
    <row r="203" spans="1:48">
      <c r="A203">
        <v>287</v>
      </c>
      <c r="B203" s="19" t="str">
        <f>VLOOKUP($A203,id!$C:$H,6,0)</f>
        <v>Miśkiewicz Marcin</v>
      </c>
      <c r="C203" s="19" t="str">
        <f>VLOOKUP($A203,id!$C:$H,4,0)</f>
        <v>KB Galeria Warszawa</v>
      </c>
      <c r="D203" s="2">
        <f>IF(E202=E203,D202,ROW(B201))</f>
        <v>201</v>
      </c>
      <c r="E203" s="11">
        <f>LARGE(F203:W203,1)+LARGE(F203:W203,2)+IFERROR(LARGE(F203:W203,3),0)+IFERROR(LARGE(F203:W203,4),0)+IFERROR(LARGE(F203:W203,5),0)+IFERROR(LARGE(F203:W203,6),0)</f>
        <v>38.550264265077651</v>
      </c>
      <c r="F203" s="12"/>
      <c r="G203" s="12">
        <f>IFERROR(VLOOKUP($A203,'H57 TR200 M'!$AT$2:$AZ$104,7,0),"")</f>
        <v>38.550264265077651</v>
      </c>
      <c r="H203" s="12"/>
      <c r="I203" s="12"/>
      <c r="J203" s="12" t="str">
        <f>IFERROR(VLOOKUP($A203,'XVI RzK M'!$K$3:$Q$23,7,0),"")</f>
        <v/>
      </c>
      <c r="K203" s="12" t="str">
        <f>IFERROR(VLOOKUP($A203,'Dymno M'!$U$2:$AA$21,7,0),"")</f>
        <v/>
      </c>
      <c r="L203" s="12" t="str">
        <f>IFERROR(VLOOKUP($A203,'Tropy M'!$R$3:$X$65,7,0),"")</f>
        <v/>
      </c>
      <c r="M203" s="12" t="str">
        <f>IFERROR(VLOOKUP($A203,'Grassor444 M'!$DE$6:$DK$36,7,0),"")</f>
        <v/>
      </c>
      <c r="N203" s="12" t="str">
        <f>IFERROR(VLOOKUP($A203,'BO M'!$Q$2:$W$71,7,0),"")</f>
        <v/>
      </c>
      <c r="O203" s="12" t="str">
        <f>IFERROR(VLOOKUP($A203,'Dukty M'!$T$1:$Z$33,7,0),"")</f>
        <v/>
      </c>
      <c r="P203" s="12"/>
      <c r="Q203" s="12"/>
      <c r="R203" s="12"/>
      <c r="S203" s="12"/>
      <c r="T203" s="12"/>
      <c r="U203" s="12"/>
      <c r="V203" s="10">
        <f>IFERROR(LARGE(X203:AU203,1),0)+IFERROR(LARGE(X203:AU203,2),0)</f>
        <v>0</v>
      </c>
      <c r="W203" s="10">
        <f>IFERROR(LARGE(X203:AU203,3),0)+IFERROR(LARGE(X203:AU203,4),0)</f>
        <v>0</v>
      </c>
      <c r="X203" s="12"/>
      <c r="Y203" s="12"/>
      <c r="Z203" s="12"/>
      <c r="AA203" s="12" t="str">
        <f>IFERROR(VLOOKUP($A203,'H57 TR100 M'!$AI$2:$AO$182,7,0),"")</f>
        <v/>
      </c>
      <c r="AB203" s="12"/>
      <c r="AC203" s="12"/>
      <c r="AD203" s="12"/>
      <c r="AE203" s="12" t="str">
        <f>IFERROR(VLOOKUP($A203,'Orientakcja M'!$M$3:$S$59,7,0),"")</f>
        <v/>
      </c>
      <c r="AF203" s="12"/>
      <c r="AG203" s="12" t="str">
        <f>IFERROR(VLOOKUP($A203,'Grassor222 M'!$BJ$6:$BP$7,7,0),"")</f>
        <v/>
      </c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23">
        <f>MIN(COUNT(F203:U203)+MIN(COUNT(X203:AU203)/2,2),6)</f>
        <v>1</v>
      </c>
    </row>
    <row r="204" spans="1:48">
      <c r="A204" s="13">
        <v>355</v>
      </c>
      <c r="B204" s="19" t="str">
        <f>VLOOKUP($A204,id!$C:$H,6,0)</f>
        <v>Drabik Jacek</v>
      </c>
      <c r="C204" s="19">
        <f>VLOOKUP($A204,id!$C:$H,4,0)</f>
        <v>0</v>
      </c>
      <c r="D204" s="2">
        <f>IF(E203=E204,D203,ROW(B202))</f>
        <v>202</v>
      </c>
      <c r="E204" s="11">
        <f>LARGE(F204:W204,1)+LARGE(F204:W204,2)+IFERROR(LARGE(F204:W204,3),0)+IFERROR(LARGE(F204:W204,4),0)+IFERROR(LARGE(F204:W204,5),0)+IFERROR(LARGE(F204:W204,6),0)</f>
        <v>38.258989886377826</v>
      </c>
      <c r="F204" s="12"/>
      <c r="G204" s="12"/>
      <c r="H204" s="12"/>
      <c r="I204" s="12"/>
      <c r="J204" s="12" t="str">
        <f>IFERROR(VLOOKUP($A204,'XVI RzK M'!$K$3:$Q$23,7,0),"")</f>
        <v/>
      </c>
      <c r="K204" s="12" t="str">
        <f>IFERROR(VLOOKUP($A204,'Dymno M'!$U$2:$AA$21,7,0),"")</f>
        <v/>
      </c>
      <c r="L204" s="12" t="str">
        <f>IFERROR(VLOOKUP($A204,'Tropy M'!$R$3:$X$65,7,0),"")</f>
        <v/>
      </c>
      <c r="M204" s="12" t="str">
        <f>IFERROR(VLOOKUP($A204,'Grassor444 M'!$DE$6:$DK$36,7,0),"")</f>
        <v/>
      </c>
      <c r="N204" s="12" t="str">
        <f>IFERROR(VLOOKUP($A204,'BO M'!$Q$2:$W$71,7,0),"")</f>
        <v/>
      </c>
      <c r="O204" s="12" t="str">
        <f>IFERROR(VLOOKUP($A204,'Dukty M'!$T$1:$Z$33,7,0),"")</f>
        <v/>
      </c>
      <c r="P204" s="12"/>
      <c r="Q204" s="12"/>
      <c r="R204" s="12"/>
      <c r="S204" s="12"/>
      <c r="T204" s="12"/>
      <c r="U204" s="12"/>
      <c r="V204" s="10">
        <f>IFERROR(LARGE(X204:AU204,1),0)+IFERROR(LARGE(X204:AU204,2),0)</f>
        <v>38.258989886377826</v>
      </c>
      <c r="W204" s="10">
        <f>IFERROR(LARGE(X204:AU204,3),0)+IFERROR(LARGE(X204:AU204,4),0)</f>
        <v>0</v>
      </c>
      <c r="X204" s="12"/>
      <c r="Y204" s="12"/>
      <c r="Z204" s="12"/>
      <c r="AA204" s="12">
        <f>IFERROR(VLOOKUP($A204,'H57 TR100 M'!$AI$2:$AO$182,7,0),"")</f>
        <v>38.258989886377826</v>
      </c>
      <c r="AB204" s="12"/>
      <c r="AC204" s="12"/>
      <c r="AD204" s="12"/>
      <c r="AE204" s="12" t="str">
        <f>IFERROR(VLOOKUP($A204,'Orientakcja M'!$M$3:$S$59,7,0),"")</f>
        <v/>
      </c>
      <c r="AF204" s="12"/>
      <c r="AG204" s="12" t="str">
        <f>IFERROR(VLOOKUP($A204,'Grassor222 M'!$BJ$6:$BP$7,7,0),"")</f>
        <v/>
      </c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23">
        <f>MIN(COUNT(F204:U204)+MIN(COUNT(X204:AU204)/2,2),6)</f>
        <v>0.5</v>
      </c>
    </row>
    <row r="205" spans="1:48">
      <c r="A205" s="13">
        <v>141</v>
      </c>
      <c r="B205" s="19" t="str">
        <f>VLOOKUP($A205,id!$C:$H,6,0)</f>
        <v>Marcinkiewicz Grzegorz</v>
      </c>
      <c r="C205" s="19" t="str">
        <f>VLOOKUP($A205,id!$C:$H,4,0)</f>
        <v>Nasz BIKE Team</v>
      </c>
      <c r="D205" s="2">
        <f>IF(E204=E205,D204,ROW(B203))</f>
        <v>203</v>
      </c>
      <c r="E205" s="11">
        <f>LARGE(F205:W205,1)+LARGE(F205:W205,2)+IFERROR(LARGE(F205:W205,3),0)+IFERROR(LARGE(F205:W205,4),0)+IFERROR(LARGE(F205:W205,5),0)+IFERROR(LARGE(F205:W205,6),0)</f>
        <v>37.918664733653024</v>
      </c>
      <c r="F205" s="12"/>
      <c r="G205" s="12" t="str">
        <f>IFERROR(VLOOKUP($A205,'H57 TR200 M'!$AT$2:$AZ$104,7,0),"")</f>
        <v/>
      </c>
      <c r="H205" s="12" t="str">
        <f>IFERROR(VLOOKUP($A205,'Pazur M'!$N$1:$T$47,7,0),"")</f>
        <v/>
      </c>
      <c r="I205" s="12" t="str">
        <f>IFERROR(VLOOKUP($A205,'Liczyrzepa wiosna 200 M'!$M$1:$S$29,7,0),"")</f>
        <v/>
      </c>
      <c r="J205" s="12" t="str">
        <f>IFERROR(VLOOKUP($A205,'XVI RzK M'!$K$3:$Q$23,7,0),"")</f>
        <v/>
      </c>
      <c r="K205" s="12" t="str">
        <f>IFERROR(VLOOKUP($A205,'Dymno M'!$U$2:$AA$21,7,0),"")</f>
        <v/>
      </c>
      <c r="L205" s="12" t="str">
        <f>IFERROR(VLOOKUP($A205,'Tropy M'!$R$3:$X$65,7,0),"")</f>
        <v/>
      </c>
      <c r="M205" s="12" t="str">
        <f>IFERROR(VLOOKUP($A205,'Grassor444 M'!$DE$6:$DK$36,7,0),"")</f>
        <v/>
      </c>
      <c r="N205" s="12" t="str">
        <f>IFERROR(VLOOKUP($A205,'BO M'!$Q$2:$W$71,7,0),"")</f>
        <v/>
      </c>
      <c r="O205" s="12" t="str">
        <f>IFERROR(VLOOKUP($A205,'Dukty M'!$T$1:$Z$33,7,0),"")</f>
        <v/>
      </c>
      <c r="P205" s="12"/>
      <c r="Q205" s="12"/>
      <c r="R205" s="12"/>
      <c r="S205" s="12"/>
      <c r="T205" s="12"/>
      <c r="U205" s="12"/>
      <c r="V205" s="10">
        <f>IFERROR(LARGE(X205:AU205,1),0)+IFERROR(LARGE(X205:AU205,2),0)</f>
        <v>37.918664733653024</v>
      </c>
      <c r="W205" s="10">
        <f>IFERROR(LARGE(X205:AU205,3),0)+IFERROR(LARGE(X205:AU205,4),0)</f>
        <v>0</v>
      </c>
      <c r="X205" s="12"/>
      <c r="Y205" s="12"/>
      <c r="Z205" s="12">
        <f>IFERROR(VLOOKUP($A205,'Wiosenne 360 M'!$J$2:$P$15,7,0),"")</f>
        <v>37.918664733653024</v>
      </c>
      <c r="AA205" s="12" t="str">
        <f>IFERROR(VLOOKUP($A205,'H57 TR100 M'!$AI$2:$AO$182,7,0),"")</f>
        <v/>
      </c>
      <c r="AB205" s="12" t="str">
        <f>IFERROR(VLOOKUP($A205,'RW TR200 M'!$K$2:$Q$6,7,0),"")</f>
        <v/>
      </c>
      <c r="AC205" s="12" t="str">
        <f>IFERROR(VLOOKUP($A205,'Hawran M'!$AT$2:$AZ$35,7,0),"")</f>
        <v/>
      </c>
      <c r="AD205" s="12" t="str">
        <f>IFERROR(VLOOKUP($A205,'Liczyrzepa wiosna 100 M'!$Q$2:$W$16,7,0),"")</f>
        <v/>
      </c>
      <c r="AE205" s="12" t="str">
        <f>IFERROR(VLOOKUP($A205,'Orientakcja M'!$M$3:$S$59,7,0),"")</f>
        <v/>
      </c>
      <c r="AF205" s="12" t="str">
        <f>IFERROR(VLOOKUP($A205,'13 M'!$J$6:$P$10,7,0),"")</f>
        <v/>
      </c>
      <c r="AG205" s="12" t="str">
        <f>IFERROR(VLOOKUP($A205,'Grassor222 M'!$BJ$6:$BP$7,7,0),"")</f>
        <v/>
      </c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23">
        <f>MIN(COUNT(F205:U205)+MIN(COUNT(X205:AU205)/2,2),6)</f>
        <v>0.5</v>
      </c>
    </row>
    <row r="206" spans="1:48">
      <c r="A206">
        <v>356</v>
      </c>
      <c r="B206" s="19" t="str">
        <f>VLOOKUP($A206,id!$C:$H,6,0)</f>
        <v>Burchard Marcin</v>
      </c>
      <c r="C206" s="19" t="str">
        <f>VLOOKUP($A206,id!$C:$H,4,0)</f>
        <v>KALISKA</v>
      </c>
      <c r="D206" s="2">
        <f>IF(E205=E206,D205,ROW(B204))</f>
        <v>204</v>
      </c>
      <c r="E206" s="11">
        <f>LARGE(F206:W206,1)+LARGE(F206:W206,2)+IFERROR(LARGE(F206:W206,3),0)+IFERROR(LARGE(F206:W206,4),0)+IFERROR(LARGE(F206:W206,5),0)+IFERROR(LARGE(F206:W206,6),0)</f>
        <v>37.744125889200255</v>
      </c>
      <c r="F206" s="12"/>
      <c r="G206" s="12"/>
      <c r="H206" s="12"/>
      <c r="I206" s="12"/>
      <c r="J206" s="12" t="str">
        <f>IFERROR(VLOOKUP($A206,'XVI RzK M'!$K$3:$Q$23,7,0),"")</f>
        <v/>
      </c>
      <c r="K206" s="12" t="str">
        <f>IFERROR(VLOOKUP($A206,'Dymno M'!$U$2:$AA$21,7,0),"")</f>
        <v/>
      </c>
      <c r="L206" s="12" t="str">
        <f>IFERROR(VLOOKUP($A206,'Tropy M'!$R$3:$X$65,7,0),"")</f>
        <v/>
      </c>
      <c r="M206" s="12" t="str">
        <f>IFERROR(VLOOKUP($A206,'Grassor444 M'!$DE$6:$DK$36,7,0),"")</f>
        <v/>
      </c>
      <c r="N206" s="12" t="str">
        <f>IFERROR(VLOOKUP($A206,'BO M'!$Q$2:$W$71,7,0),"")</f>
        <v/>
      </c>
      <c r="O206" s="12" t="str">
        <f>IFERROR(VLOOKUP($A206,'Dukty M'!$T$1:$Z$33,7,0),"")</f>
        <v/>
      </c>
      <c r="P206" s="12"/>
      <c r="Q206" s="12"/>
      <c r="R206" s="12"/>
      <c r="S206" s="12"/>
      <c r="T206" s="12"/>
      <c r="U206" s="12"/>
      <c r="V206" s="10">
        <f>IFERROR(LARGE(X206:AU206,1),0)+IFERROR(LARGE(X206:AU206,2),0)</f>
        <v>37.744125889200255</v>
      </c>
      <c r="W206" s="10">
        <f>IFERROR(LARGE(X206:AU206,3),0)+IFERROR(LARGE(X206:AU206,4),0)</f>
        <v>0</v>
      </c>
      <c r="X206" s="12"/>
      <c r="Y206" s="12"/>
      <c r="Z206" s="12"/>
      <c r="AA206" s="12">
        <f>IFERROR(VLOOKUP($A206,'H57 TR100 M'!$AI$2:$AO$182,7,0),"")</f>
        <v>37.744125889200255</v>
      </c>
      <c r="AB206" s="12"/>
      <c r="AC206" s="12"/>
      <c r="AD206" s="12"/>
      <c r="AE206" s="12" t="str">
        <f>IFERROR(VLOOKUP($A206,'Orientakcja M'!$M$3:$S$59,7,0),"")</f>
        <v/>
      </c>
      <c r="AF206" s="12"/>
      <c r="AG206" s="12" t="str">
        <f>IFERROR(VLOOKUP($A206,'Grassor222 M'!$BJ$6:$BP$7,7,0),"")</f>
        <v/>
      </c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23">
        <f>MIN(COUNT(F206:U206)+MIN(COUNT(X206:AU206)/2,2),6)</f>
        <v>0.5</v>
      </c>
    </row>
    <row r="207" spans="1:48">
      <c r="A207" s="13">
        <v>564</v>
      </c>
      <c r="B207" s="19" t="str">
        <f>VLOOKUP($A207,id!$C:$H,6,0)</f>
        <v>Malicki Grzegorz</v>
      </c>
      <c r="C207" s="19" t="str">
        <f>VLOOKUP($A207,id!$C:$H,4,0)</f>
        <v>T-Mobile Bikeholicy</v>
      </c>
      <c r="D207" s="2">
        <f>IF(E206=E207,D206,ROW(B205))</f>
        <v>205</v>
      </c>
      <c r="E207" s="11">
        <f>LARGE(F207:W207,1)+LARGE(F207:W207,2)+IFERROR(LARGE(F207:W207,3),0)+IFERROR(LARGE(F207:W207,4),0)+IFERROR(LARGE(F207:W207,5),0)+IFERROR(LARGE(F207:W207,6),0)</f>
        <v>37.637165697555865</v>
      </c>
      <c r="F207" s="12"/>
      <c r="G207" s="12"/>
      <c r="H207" s="12"/>
      <c r="I207" s="12"/>
      <c r="J207" s="12"/>
      <c r="K207" s="12"/>
      <c r="L207" s="12"/>
      <c r="M207" s="12" t="str">
        <f>IFERROR(VLOOKUP($A207,'Grassor444 M'!$DE$6:$DK$36,7,0),"")</f>
        <v/>
      </c>
      <c r="N207" s="12">
        <f>IFERROR(VLOOKUP($A207,'BO M'!$Q$2:$W$71,7,0),"")</f>
        <v>37.637165697555865</v>
      </c>
      <c r="O207" s="12" t="str">
        <f>IFERROR(VLOOKUP($A207,'Dukty M'!$T$1:$Z$33,7,0),"")</f>
        <v/>
      </c>
      <c r="P207" s="12"/>
      <c r="Q207" s="12"/>
      <c r="R207" s="12"/>
      <c r="S207" s="12"/>
      <c r="T207" s="12"/>
      <c r="U207" s="12"/>
      <c r="V207" s="10">
        <f>IFERROR(LARGE(X207:AU207,1),0)+IFERROR(LARGE(X207:AU207,2),0)</f>
        <v>0</v>
      </c>
      <c r="W207" s="10">
        <f>IFERROR(LARGE(X207:AU207,3),0)+IFERROR(LARGE(X207:AU207,4),0)</f>
        <v>0</v>
      </c>
      <c r="X207" s="12"/>
      <c r="Y207" s="12"/>
      <c r="Z207" s="12"/>
      <c r="AA207" s="12"/>
      <c r="AB207" s="12"/>
      <c r="AC207" s="12"/>
      <c r="AD207" s="12"/>
      <c r="AE207" s="12" t="str">
        <f>IFERROR(VLOOKUP($A207,'Orientakcja M'!$M$3:$S$59,7,0),"")</f>
        <v/>
      </c>
      <c r="AF207" s="12"/>
      <c r="AG207" s="12" t="str">
        <f>IFERROR(VLOOKUP($A207,'Grassor222 M'!$BJ$6:$BP$7,7,0),"")</f>
        <v/>
      </c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23">
        <f>MIN(COUNT(F207:U207)+MIN(COUNT(X207:AU207)/2,2),6)</f>
        <v>1</v>
      </c>
    </row>
    <row r="208" spans="1:48">
      <c r="A208">
        <v>357</v>
      </c>
      <c r="B208" s="19" t="str">
        <f>VLOOKUP($A208,id!$C:$H,6,0)</f>
        <v>Megger Sławek</v>
      </c>
      <c r="C208" s="19">
        <f>VLOOKUP($A208,id!$C:$H,4,0)</f>
        <v>0</v>
      </c>
      <c r="D208" s="2">
        <f>IF(E207=E208,D207,ROW(B206))</f>
        <v>206</v>
      </c>
      <c r="E208" s="11">
        <f>LARGE(F208:W208,1)+LARGE(F208:W208,2)+IFERROR(LARGE(F208:W208,3),0)+IFERROR(LARGE(F208:W208,4),0)+IFERROR(LARGE(F208:W208,5),0)+IFERROR(LARGE(F208:W208,6),0)</f>
        <v>37.348477923027701</v>
      </c>
      <c r="F208" s="12"/>
      <c r="G208" s="12"/>
      <c r="H208" s="12"/>
      <c r="I208" s="12"/>
      <c r="J208" s="12" t="str">
        <f>IFERROR(VLOOKUP($A208,'XVI RzK M'!$K$3:$Q$23,7,0),"")</f>
        <v/>
      </c>
      <c r="K208" s="12" t="str">
        <f>IFERROR(VLOOKUP($A208,'Dymno M'!$U$2:$AA$21,7,0),"")</f>
        <v/>
      </c>
      <c r="L208" s="12" t="str">
        <f>IFERROR(VLOOKUP($A208,'Tropy M'!$R$3:$X$65,7,0),"")</f>
        <v/>
      </c>
      <c r="M208" s="12" t="str">
        <f>IFERROR(VLOOKUP($A208,'Grassor444 M'!$DE$6:$DK$36,7,0),"")</f>
        <v/>
      </c>
      <c r="N208" s="12" t="str">
        <f>IFERROR(VLOOKUP($A208,'BO M'!$Q$2:$W$71,7,0),"")</f>
        <v/>
      </c>
      <c r="O208" s="12" t="str">
        <f>IFERROR(VLOOKUP($A208,'Dukty M'!$T$1:$Z$33,7,0),"")</f>
        <v/>
      </c>
      <c r="P208" s="12"/>
      <c r="Q208" s="12"/>
      <c r="R208" s="12"/>
      <c r="S208" s="12"/>
      <c r="T208" s="12"/>
      <c r="U208" s="12"/>
      <c r="V208" s="10">
        <f>IFERROR(LARGE(X208:AU208,1),0)+IFERROR(LARGE(X208:AU208,2),0)</f>
        <v>37.348477923027701</v>
      </c>
      <c r="W208" s="10">
        <f>IFERROR(LARGE(X208:AU208,3),0)+IFERROR(LARGE(X208:AU208,4),0)</f>
        <v>0</v>
      </c>
      <c r="X208" s="12"/>
      <c r="Y208" s="12"/>
      <c r="Z208" s="12"/>
      <c r="AA208" s="12">
        <f>IFERROR(VLOOKUP($A208,'H57 TR100 M'!$AI$2:$AO$182,7,0),"")</f>
        <v>37.348477923027701</v>
      </c>
      <c r="AB208" s="12"/>
      <c r="AC208" s="12"/>
      <c r="AD208" s="12"/>
      <c r="AE208" s="12" t="str">
        <f>IFERROR(VLOOKUP($A208,'Orientakcja M'!$M$3:$S$59,7,0),"")</f>
        <v/>
      </c>
      <c r="AF208" s="12"/>
      <c r="AG208" s="12" t="str">
        <f>IFERROR(VLOOKUP($A208,'Grassor222 M'!$BJ$6:$BP$7,7,0),"")</f>
        <v/>
      </c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23">
        <f>MIN(COUNT(F208:U208)+MIN(COUNT(X208:AU208)/2,2),6)</f>
        <v>0.5</v>
      </c>
    </row>
    <row r="209" spans="1:48">
      <c r="A209" s="13">
        <v>142</v>
      </c>
      <c r="B209" s="19" t="str">
        <f>VLOOKUP($A209,id!$C:$H,6,0)</f>
        <v>Kędziorek Damian</v>
      </c>
      <c r="C209" s="19" t="str">
        <f>VLOOKUP($A209,id!$C:$H,4,0)</f>
        <v>DKE</v>
      </c>
      <c r="D209" s="2">
        <f>IF(E208=E209,D208,ROW(B207))</f>
        <v>207</v>
      </c>
      <c r="E209" s="11">
        <f>LARGE(F209:W209,1)+LARGE(F209:W209,2)+IFERROR(LARGE(F209:W209,3),0)+IFERROR(LARGE(F209:W209,4),0)+IFERROR(LARGE(F209:W209,5),0)+IFERROR(LARGE(F209:W209,6),0)</f>
        <v>36.99720721047477</v>
      </c>
      <c r="F209" s="12"/>
      <c r="G209" s="12" t="str">
        <f>IFERROR(VLOOKUP($A209,'H57 TR200 M'!$AT$2:$AZ$104,7,0),"")</f>
        <v/>
      </c>
      <c r="H209" s="12" t="str">
        <f>IFERROR(VLOOKUP($A209,'Pazur M'!$N$1:$T$47,7,0),"")</f>
        <v/>
      </c>
      <c r="I209" s="12" t="str">
        <f>IFERROR(VLOOKUP($A209,'Liczyrzepa wiosna 200 M'!$M$1:$S$29,7,0),"")</f>
        <v/>
      </c>
      <c r="J209" s="12" t="str">
        <f>IFERROR(VLOOKUP($A209,'XVI RzK M'!$K$3:$Q$23,7,0),"")</f>
        <v/>
      </c>
      <c r="K209" s="12" t="str">
        <f>IFERROR(VLOOKUP($A209,'Dymno M'!$U$2:$AA$21,7,0),"")</f>
        <v/>
      </c>
      <c r="L209" s="12" t="str">
        <f>IFERROR(VLOOKUP($A209,'Tropy M'!$R$3:$X$65,7,0),"")</f>
        <v/>
      </c>
      <c r="M209" s="12" t="str">
        <f>IFERROR(VLOOKUP($A209,'Grassor444 M'!$DE$6:$DK$36,7,0),"")</f>
        <v/>
      </c>
      <c r="N209" s="12" t="str">
        <f>IFERROR(VLOOKUP($A209,'BO M'!$Q$2:$W$71,7,0),"")</f>
        <v/>
      </c>
      <c r="O209" s="12" t="str">
        <f>IFERROR(VLOOKUP($A209,'Dukty M'!$T$1:$Z$33,7,0),"")</f>
        <v/>
      </c>
      <c r="P209" s="12"/>
      <c r="Q209" s="12"/>
      <c r="R209" s="12"/>
      <c r="S209" s="12"/>
      <c r="T209" s="12"/>
      <c r="U209" s="12"/>
      <c r="V209" s="10">
        <f>IFERROR(LARGE(X209:AU209,1),0)+IFERROR(LARGE(X209:AU209,2),0)</f>
        <v>36.99720721047477</v>
      </c>
      <c r="W209" s="10">
        <f>IFERROR(LARGE(X209:AU209,3),0)+IFERROR(LARGE(X209:AU209,4),0)</f>
        <v>0</v>
      </c>
      <c r="X209" s="12"/>
      <c r="Y209" s="12"/>
      <c r="Z209" s="12">
        <f>IFERROR(VLOOKUP($A209,'Wiosenne 360 M'!$J$2:$P$15,7,0),"")</f>
        <v>36.99720721047477</v>
      </c>
      <c r="AA209" s="12" t="str">
        <f>IFERROR(VLOOKUP($A209,'H57 TR100 M'!$AI$2:$AO$182,7,0),"")</f>
        <v/>
      </c>
      <c r="AB209" s="12" t="str">
        <f>IFERROR(VLOOKUP($A209,'RW TR200 M'!$K$2:$Q$6,7,0),"")</f>
        <v/>
      </c>
      <c r="AC209" s="12" t="str">
        <f>IFERROR(VLOOKUP($A209,'Hawran M'!$AT$2:$AZ$35,7,0),"")</f>
        <v/>
      </c>
      <c r="AD209" s="12" t="str">
        <f>IFERROR(VLOOKUP($A209,'Liczyrzepa wiosna 100 M'!$Q$2:$W$16,7,0),"")</f>
        <v/>
      </c>
      <c r="AE209" s="12" t="str">
        <f>IFERROR(VLOOKUP($A209,'Orientakcja M'!$M$3:$S$59,7,0),"")</f>
        <v/>
      </c>
      <c r="AF209" s="12" t="str">
        <f>IFERROR(VLOOKUP($A209,'13 M'!$J$6:$P$10,7,0),"")</f>
        <v/>
      </c>
      <c r="AG209" s="12" t="str">
        <f>IFERROR(VLOOKUP($A209,'Grassor222 M'!$BJ$6:$BP$7,7,0),"")</f>
        <v/>
      </c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23">
        <f>MIN(COUNT(F209:U209)+MIN(COUNT(X209:AU209)/2,2),6)</f>
        <v>0.5</v>
      </c>
    </row>
    <row r="210" spans="1:48">
      <c r="A210" s="13">
        <v>99</v>
      </c>
      <c r="B210" s="19" t="str">
        <f>VLOOKUP($A210,id!$C:$H,6,0)</f>
        <v>Redlarski Marek</v>
      </c>
      <c r="C210" s="19">
        <f>VLOOKUP($A210,id!$C:$H,4,0)</f>
        <v>0</v>
      </c>
      <c r="D210" s="2">
        <f>IF(E209=E210,D209,ROW(B208))</f>
        <v>208</v>
      </c>
      <c r="E210" s="11">
        <f>LARGE(F210:W210,1)+LARGE(F210:W210,2)+IFERROR(LARGE(F210:W210,3),0)+IFERROR(LARGE(F210:W210,4),0)+IFERROR(LARGE(F210:W210,5),0)+IFERROR(LARGE(F210:W210,6),0)</f>
        <v>36.749643337464292</v>
      </c>
      <c r="F210" s="12" t="str">
        <f>IFERROR(VLOOKUP($A210,'Liszkor M'!$L$1:$R$39,7,0),"")</f>
        <v/>
      </c>
      <c r="G210" s="12" t="str">
        <f>IFERROR(VLOOKUP($A210,'H57 TR200 M'!$AT$2:$AZ$104,7,0),"")</f>
        <v/>
      </c>
      <c r="H210" s="12" t="str">
        <f>IFERROR(VLOOKUP($A210,'Pazur M'!$N$1:$T$47,7,0),"")</f>
        <v/>
      </c>
      <c r="I210" s="12" t="str">
        <f>IFERROR(VLOOKUP($A210,'Liczyrzepa wiosna 200 M'!$M$1:$S$29,7,0),"")</f>
        <v/>
      </c>
      <c r="J210" s="12" t="str">
        <f>IFERROR(VLOOKUP($A210,'XVI RzK M'!$K$3:$Q$23,7,0),"")</f>
        <v/>
      </c>
      <c r="K210" s="12" t="str">
        <f>IFERROR(VLOOKUP($A210,'Dymno M'!$U$2:$AA$21,7,0),"")</f>
        <v/>
      </c>
      <c r="L210" s="12" t="str">
        <f>IFERROR(VLOOKUP($A210,'Tropy M'!$R$3:$X$65,7,0),"")</f>
        <v/>
      </c>
      <c r="M210" s="12" t="str">
        <f>IFERROR(VLOOKUP($A210,'Grassor444 M'!$DE$6:$DK$36,7,0),"")</f>
        <v/>
      </c>
      <c r="N210" s="12" t="str">
        <f>IFERROR(VLOOKUP($A210,'BO M'!$Q$2:$W$71,7,0),"")</f>
        <v/>
      </c>
      <c r="O210" s="12" t="str">
        <f>IFERROR(VLOOKUP($A210,'Dukty M'!$T$1:$Z$33,7,0),"")</f>
        <v/>
      </c>
      <c r="P210" s="12"/>
      <c r="Q210" s="12"/>
      <c r="R210" s="12"/>
      <c r="S210" s="12"/>
      <c r="T210" s="12"/>
      <c r="U210" s="12"/>
      <c r="V210" s="10">
        <f>IFERROR(LARGE(X210:AU210,1),0)+IFERROR(LARGE(X210:AU210,2),0)</f>
        <v>36.749643337464292</v>
      </c>
      <c r="W210" s="10">
        <f>IFERROR(LARGE(X210:AU210,3),0)+IFERROR(LARGE(X210:AU210,4),0)</f>
        <v>0</v>
      </c>
      <c r="X210" s="12"/>
      <c r="Y210" s="12">
        <f>IFERROR(VLOOKUP($A210,'XV Szago M'!$BM$4:$BS$73,7,0),"")</f>
        <v>5.8007963309227097</v>
      </c>
      <c r="Z210" s="12" t="str">
        <f>IFERROR(VLOOKUP($A210,'Wiosenne 360 M'!$J$2:$P$15,7,0),"")</f>
        <v/>
      </c>
      <c r="AA210" s="12">
        <f>IFERROR(VLOOKUP($A210,'H57 TR100 M'!$AI$2:$AO$182,7,0),"")</f>
        <v>30.948847006541584</v>
      </c>
      <c r="AB210" s="12" t="str">
        <f>IFERROR(VLOOKUP($A210,'RW TR200 M'!$K$2:$Q$6,7,0),"")</f>
        <v/>
      </c>
      <c r="AC210" s="12" t="str">
        <f>IFERROR(VLOOKUP($A210,'Hawran M'!$AT$2:$AZ$35,7,0),"")</f>
        <v/>
      </c>
      <c r="AD210" s="12" t="str">
        <f>IFERROR(VLOOKUP($A210,'Liczyrzepa wiosna 100 M'!$Q$2:$W$16,7,0),"")</f>
        <v/>
      </c>
      <c r="AE210" s="12" t="str">
        <f>IFERROR(VLOOKUP($A210,'Orientakcja M'!$M$3:$S$59,7,0),"")</f>
        <v/>
      </c>
      <c r="AF210" s="12" t="str">
        <f>IFERROR(VLOOKUP($A210,'13 M'!$J$6:$P$10,7,0),"")</f>
        <v/>
      </c>
      <c r="AG210" s="12" t="str">
        <f>IFERROR(VLOOKUP($A210,'Grassor222 M'!$BJ$6:$BP$7,7,0),"")</f>
        <v/>
      </c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23">
        <f>MIN(COUNT(F210:U210)+MIN(COUNT(X210:AU210)/2,2),6)</f>
        <v>1</v>
      </c>
    </row>
    <row r="211" spans="1:48">
      <c r="A211" s="13">
        <v>181</v>
      </c>
      <c r="B211" s="19" t="str">
        <f>VLOOKUP($A211,id!$C:$H,6,0)</f>
        <v>Tarnawski Łukasz</v>
      </c>
      <c r="C211" s="19" t="str">
        <f>VLOOKUP($A211,id!$C:$H,4,0)</f>
        <v>Krakoska Scena Gravelowa</v>
      </c>
      <c r="D211" s="2">
        <f>IF(E210=E211,D210,ROW(B209))</f>
        <v>209</v>
      </c>
      <c r="E211" s="11">
        <f>LARGE(F211:W211,1)+LARGE(F211:W211,2)+IFERROR(LARGE(F211:W211,3),0)+IFERROR(LARGE(F211:W211,4),0)+IFERROR(LARGE(F211:W211,5),0)+IFERROR(LARGE(F211:W211,6),0)</f>
        <v>36.04973518148978</v>
      </c>
      <c r="F211" s="12"/>
      <c r="G211" s="12" t="str">
        <f>IFERROR(VLOOKUP($A211,'H57 TR200 M'!$AT$2:$AZ$104,7,0),"")</f>
        <v/>
      </c>
      <c r="H211" s="12"/>
      <c r="I211" s="12" t="str">
        <f>IFERROR(VLOOKUP($A211,'Liczyrzepa wiosna 200 M'!$M$1:$S$29,7,0),"")</f>
        <v/>
      </c>
      <c r="J211" s="12" t="str">
        <f>IFERROR(VLOOKUP($A211,'XVI RzK M'!$K$3:$Q$23,7,0),"")</f>
        <v/>
      </c>
      <c r="K211" s="12" t="str">
        <f>IFERROR(VLOOKUP($A211,'Dymno M'!$U$2:$AA$21,7,0),"")</f>
        <v/>
      </c>
      <c r="L211" s="12" t="str">
        <f>IFERROR(VLOOKUP($A211,'Tropy M'!$R$3:$X$65,7,0),"")</f>
        <v/>
      </c>
      <c r="M211" s="12" t="str">
        <f>IFERROR(VLOOKUP($A211,'Grassor444 M'!$DE$6:$DK$36,7,0),"")</f>
        <v/>
      </c>
      <c r="N211" s="12" t="str">
        <f>IFERROR(VLOOKUP($A211,'BO M'!$Q$2:$W$71,7,0),"")</f>
        <v/>
      </c>
      <c r="O211" s="12" t="str">
        <f>IFERROR(VLOOKUP($A211,'Dukty M'!$T$1:$Z$33,7,0),"")</f>
        <v/>
      </c>
      <c r="P211" s="12"/>
      <c r="Q211" s="12"/>
      <c r="R211" s="12"/>
      <c r="S211" s="12"/>
      <c r="T211" s="12"/>
      <c r="U211" s="12"/>
      <c r="V211" s="10">
        <f>IFERROR(LARGE(X211:AU211,1),0)+IFERROR(LARGE(X211:AU211,2),0)</f>
        <v>36.04973518148978</v>
      </c>
      <c r="W211" s="10">
        <f>IFERROR(LARGE(X211:AU211,3),0)+IFERROR(LARGE(X211:AU211,4),0)</f>
        <v>0</v>
      </c>
      <c r="X211" s="12"/>
      <c r="Y211" s="12"/>
      <c r="Z211" s="12"/>
      <c r="AA211" s="12" t="str">
        <f>IFERROR(VLOOKUP($A211,'H57 TR100 M'!$AI$2:$AO$182,7,0),"")</f>
        <v/>
      </c>
      <c r="AB211" s="12"/>
      <c r="AC211" s="12">
        <f>IFERROR(VLOOKUP($A211,'Hawran M'!$AT$2:$AZ$35,7,0),"")</f>
        <v>36.04973518148978</v>
      </c>
      <c r="AD211" s="12" t="str">
        <f>IFERROR(VLOOKUP($A211,'Liczyrzepa wiosna 100 M'!$Q$2:$W$16,7,0),"")</f>
        <v/>
      </c>
      <c r="AE211" s="12" t="str">
        <f>IFERROR(VLOOKUP($A211,'Orientakcja M'!$M$3:$S$59,7,0),"")</f>
        <v/>
      </c>
      <c r="AF211" s="12" t="str">
        <f>IFERROR(VLOOKUP($A211,'13 M'!$J$6:$P$10,7,0),"")</f>
        <v/>
      </c>
      <c r="AG211" s="12" t="str">
        <f>IFERROR(VLOOKUP($A211,'Grassor222 M'!$BJ$6:$BP$7,7,0),"")</f>
        <v/>
      </c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23">
        <f>MIN(COUNT(F211:U211)+MIN(COUNT(X211:AU211)/2,2),6)</f>
        <v>0.5</v>
      </c>
    </row>
    <row r="212" spans="1:48">
      <c r="A212">
        <v>565</v>
      </c>
      <c r="B212" s="19" t="str">
        <f>VLOOKUP($A212,id!$C:$H,6,0)</f>
        <v>Dominik Grzegorz</v>
      </c>
      <c r="C212" s="19" t="str">
        <f>VLOOKUP($A212,id!$C:$H,4,0)</f>
        <v>Niedzielna Grupa Rowerowa</v>
      </c>
      <c r="D212" s="2">
        <f>IF(E211=E212,D211,ROW(B210))</f>
        <v>210</v>
      </c>
      <c r="E212" s="11">
        <f>LARGE(F212:W212,1)+LARGE(F212:W212,2)+IFERROR(LARGE(F212:W212,3),0)+IFERROR(LARGE(F212:W212,4),0)+IFERROR(LARGE(F212:W212,5),0)+IFERROR(LARGE(F212:W212,6),0)</f>
        <v>35.926385438576055</v>
      </c>
      <c r="F212" s="12"/>
      <c r="G212" s="12"/>
      <c r="H212" s="12"/>
      <c r="I212" s="12"/>
      <c r="J212" s="12"/>
      <c r="K212" s="12"/>
      <c r="L212" s="12"/>
      <c r="M212" s="12" t="str">
        <f>IFERROR(VLOOKUP($A212,'Grassor444 M'!$DE$6:$DK$36,7,0),"")</f>
        <v/>
      </c>
      <c r="N212" s="12">
        <f>IFERROR(VLOOKUP($A212,'BO M'!$Q$2:$W$71,7,0),"")</f>
        <v>35.926385438576055</v>
      </c>
      <c r="O212" s="12" t="str">
        <f>IFERROR(VLOOKUP($A212,'Dukty M'!$T$1:$Z$33,7,0),"")</f>
        <v/>
      </c>
      <c r="P212" s="12"/>
      <c r="Q212" s="12"/>
      <c r="R212" s="12"/>
      <c r="S212" s="12"/>
      <c r="T212" s="12"/>
      <c r="U212" s="12"/>
      <c r="V212" s="10">
        <f>IFERROR(LARGE(X212:AU212,1),0)+IFERROR(LARGE(X212:AU212,2),0)</f>
        <v>0</v>
      </c>
      <c r="W212" s="10">
        <f>IFERROR(LARGE(X212:AU212,3),0)+IFERROR(LARGE(X212:AU212,4),0)</f>
        <v>0</v>
      </c>
      <c r="X212" s="12"/>
      <c r="Y212" s="12"/>
      <c r="Z212" s="12"/>
      <c r="AA212" s="12"/>
      <c r="AB212" s="12"/>
      <c r="AC212" s="12"/>
      <c r="AD212" s="12"/>
      <c r="AE212" s="12" t="str">
        <f>IFERROR(VLOOKUP($A212,'Orientakcja M'!$M$3:$S$59,7,0),"")</f>
        <v/>
      </c>
      <c r="AF212" s="12"/>
      <c r="AG212" s="12" t="str">
        <f>IFERROR(VLOOKUP($A212,'Grassor222 M'!$BJ$6:$BP$7,7,0),"")</f>
        <v/>
      </c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23">
        <f>MIN(COUNT(F212:U212)+MIN(COUNT(X212:AU212)/2,2),6)</f>
        <v>1</v>
      </c>
    </row>
    <row r="213" spans="1:48">
      <c r="A213" s="13">
        <v>566</v>
      </c>
      <c r="B213" s="19" t="str">
        <f>VLOOKUP($A213,id!$C:$H,6,0)</f>
        <v>Hapczyn Krzysztof</v>
      </c>
      <c r="C213" s="19" t="str">
        <f>VLOOKUP($A213,id!$C:$H,4,0)</f>
        <v>Niedzielna Grupa Rowerowa</v>
      </c>
      <c r="D213" s="2">
        <f>IF(E212=E213,D212,ROW(B211))</f>
        <v>211</v>
      </c>
      <c r="E213" s="11">
        <f>LARGE(F213:W213,1)+LARGE(F213:W213,2)+IFERROR(LARGE(F213:W213,3),0)+IFERROR(LARGE(F213:W213,4),0)+IFERROR(LARGE(F213:W213,5),0)+IFERROR(LARGE(F213:W213,6),0)</f>
        <v>35.903892788434511</v>
      </c>
      <c r="F213" s="12"/>
      <c r="G213" s="12"/>
      <c r="H213" s="12"/>
      <c r="I213" s="12"/>
      <c r="J213" s="12"/>
      <c r="K213" s="12"/>
      <c r="L213" s="12"/>
      <c r="M213" s="12" t="str">
        <f>IFERROR(VLOOKUP($A213,'Grassor444 M'!$DE$6:$DK$36,7,0),"")</f>
        <v/>
      </c>
      <c r="N213" s="12">
        <f>IFERROR(VLOOKUP($A213,'BO M'!$Q$2:$W$71,7,0),"")</f>
        <v>35.903892788434511</v>
      </c>
      <c r="O213" s="12" t="str">
        <f>IFERROR(VLOOKUP($A213,'Dukty M'!$T$1:$Z$33,7,0),"")</f>
        <v/>
      </c>
      <c r="P213" s="12"/>
      <c r="Q213" s="12"/>
      <c r="R213" s="12"/>
      <c r="S213" s="12"/>
      <c r="T213" s="12"/>
      <c r="U213" s="12"/>
      <c r="V213" s="10">
        <f>IFERROR(LARGE(X213:AU213,1),0)+IFERROR(LARGE(X213:AU213,2),0)</f>
        <v>0</v>
      </c>
      <c r="W213" s="10">
        <f>IFERROR(LARGE(X213:AU213,3),0)+IFERROR(LARGE(X213:AU213,4),0)</f>
        <v>0</v>
      </c>
      <c r="X213" s="12"/>
      <c r="Y213" s="12"/>
      <c r="Z213" s="12"/>
      <c r="AA213" s="12"/>
      <c r="AB213" s="12"/>
      <c r="AC213" s="12"/>
      <c r="AD213" s="12"/>
      <c r="AE213" s="12" t="str">
        <f>IFERROR(VLOOKUP($A213,'Orientakcja M'!$M$3:$S$59,7,0),"")</f>
        <v/>
      </c>
      <c r="AF213" s="12"/>
      <c r="AG213" s="12" t="str">
        <f>IFERROR(VLOOKUP($A213,'Grassor222 M'!$BJ$6:$BP$7,7,0),"")</f>
        <v/>
      </c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23">
        <f>MIN(COUNT(F213:U213)+MIN(COUNT(X213:AU213)/2,2),6)</f>
        <v>1</v>
      </c>
    </row>
    <row r="214" spans="1:48">
      <c r="A214">
        <v>567</v>
      </c>
      <c r="B214" s="19" t="str">
        <f>VLOOKUP($A214,id!$C:$H,6,0)</f>
        <v>Szczerbiński Mariusz</v>
      </c>
      <c r="C214" s="19" t="str">
        <f>VLOOKUP($A214,id!$C:$H,4,0)</f>
        <v>Niedzielna Grupa Rowerowa</v>
      </c>
      <c r="D214" s="2">
        <f>IF(E213=E214,D213,ROW(B212))</f>
        <v>212</v>
      </c>
      <c r="E214" s="11">
        <f>LARGE(F214:W214,1)+LARGE(F214:W214,2)+IFERROR(LARGE(F214:W214,3),0)+IFERROR(LARGE(F214:W214,4),0)+IFERROR(LARGE(F214:W214,5),0)+IFERROR(LARGE(F214:W214,6),0)</f>
        <v>35.842182972704393</v>
      </c>
      <c r="F214" s="12"/>
      <c r="G214" s="12"/>
      <c r="H214" s="12"/>
      <c r="I214" s="12"/>
      <c r="J214" s="12"/>
      <c r="K214" s="12"/>
      <c r="L214" s="12"/>
      <c r="M214" s="12" t="str">
        <f>IFERROR(VLOOKUP($A214,'Grassor444 M'!$DE$6:$DK$36,7,0),"")</f>
        <v/>
      </c>
      <c r="N214" s="12">
        <f>IFERROR(VLOOKUP($A214,'BO M'!$Q$2:$W$71,7,0),"")</f>
        <v>35.842182972704393</v>
      </c>
      <c r="O214" s="12" t="str">
        <f>IFERROR(VLOOKUP($A214,'Dukty M'!$T$1:$Z$33,7,0),"")</f>
        <v/>
      </c>
      <c r="P214" s="12"/>
      <c r="Q214" s="12"/>
      <c r="R214" s="12"/>
      <c r="S214" s="12"/>
      <c r="T214" s="12"/>
      <c r="U214" s="12"/>
      <c r="V214" s="10">
        <f>IFERROR(LARGE(X214:AU214,1),0)+IFERROR(LARGE(X214:AU214,2),0)</f>
        <v>0</v>
      </c>
      <c r="W214" s="10">
        <f>IFERROR(LARGE(X214:AU214,3),0)+IFERROR(LARGE(X214:AU214,4),0)</f>
        <v>0</v>
      </c>
      <c r="X214" s="12"/>
      <c r="Y214" s="12"/>
      <c r="Z214" s="12"/>
      <c r="AA214" s="12"/>
      <c r="AB214" s="12"/>
      <c r="AC214" s="12"/>
      <c r="AD214" s="12"/>
      <c r="AE214" s="12" t="str">
        <f>IFERROR(VLOOKUP($A214,'Orientakcja M'!$M$3:$S$59,7,0),"")</f>
        <v/>
      </c>
      <c r="AF214" s="12"/>
      <c r="AG214" s="12" t="str">
        <f>IFERROR(VLOOKUP($A214,'Grassor222 M'!$BJ$6:$BP$7,7,0),"")</f>
        <v/>
      </c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23">
        <f>MIN(COUNT(F214:U214)+MIN(COUNT(X214:AU214)/2,2),6)</f>
        <v>1</v>
      </c>
    </row>
    <row r="215" spans="1:48">
      <c r="A215" s="13">
        <v>358</v>
      </c>
      <c r="B215" s="19" t="str">
        <f>VLOOKUP($A215,id!$C:$H,6,0)</f>
        <v>Laskowski Radosław</v>
      </c>
      <c r="C215" s="19" t="str">
        <f>VLOOKUP($A215,id!$C:$H,4,0)</f>
        <v>KS PIDRINA GDYNIA</v>
      </c>
      <c r="D215" s="2">
        <f>IF(E214=E215,D214,ROW(B213))</f>
        <v>213</v>
      </c>
      <c r="E215" s="11">
        <f>LARGE(F215:W215,1)+LARGE(F215:W215,2)+IFERROR(LARGE(F215:W215,3),0)+IFERROR(LARGE(F215:W215,4),0)+IFERROR(LARGE(F215:W215,5),0)+IFERROR(LARGE(F215:W215,6),0)</f>
        <v>35.465869961515089</v>
      </c>
      <c r="F215" s="12"/>
      <c r="G215" s="12"/>
      <c r="H215" s="12"/>
      <c r="I215" s="12"/>
      <c r="J215" s="12" t="str">
        <f>IFERROR(VLOOKUP($A215,'XVI RzK M'!$K$3:$Q$23,7,0),"")</f>
        <v/>
      </c>
      <c r="K215" s="12" t="str">
        <f>IFERROR(VLOOKUP($A215,'Dymno M'!$U$2:$AA$21,7,0),"")</f>
        <v/>
      </c>
      <c r="L215" s="12" t="str">
        <f>IFERROR(VLOOKUP($A215,'Tropy M'!$R$3:$X$65,7,0),"")</f>
        <v/>
      </c>
      <c r="M215" s="12" t="str">
        <f>IFERROR(VLOOKUP($A215,'Grassor444 M'!$DE$6:$DK$36,7,0),"")</f>
        <v/>
      </c>
      <c r="N215" s="12" t="str">
        <f>IFERROR(VLOOKUP($A215,'BO M'!$Q$2:$W$71,7,0),"")</f>
        <v/>
      </c>
      <c r="O215" s="12" t="str">
        <f>IFERROR(VLOOKUP($A215,'Dukty M'!$T$1:$Z$33,7,0),"")</f>
        <v/>
      </c>
      <c r="P215" s="12"/>
      <c r="Q215" s="12"/>
      <c r="R215" s="12"/>
      <c r="S215" s="12"/>
      <c r="T215" s="12"/>
      <c r="U215" s="12"/>
      <c r="V215" s="10">
        <f>IFERROR(LARGE(X215:AU215,1),0)+IFERROR(LARGE(X215:AU215,2),0)</f>
        <v>35.465869961515089</v>
      </c>
      <c r="W215" s="10">
        <f>IFERROR(LARGE(X215:AU215,3),0)+IFERROR(LARGE(X215:AU215,4),0)</f>
        <v>0</v>
      </c>
      <c r="X215" s="12"/>
      <c r="Y215" s="12"/>
      <c r="Z215" s="12"/>
      <c r="AA215" s="12">
        <f>IFERROR(VLOOKUP($A215,'H57 TR100 M'!$AI$2:$AO$182,7,0),"")</f>
        <v>35.465869961515089</v>
      </c>
      <c r="AB215" s="12"/>
      <c r="AC215" s="12"/>
      <c r="AD215" s="12"/>
      <c r="AE215" s="12" t="str">
        <f>IFERROR(VLOOKUP($A215,'Orientakcja M'!$M$3:$S$59,7,0),"")</f>
        <v/>
      </c>
      <c r="AF215" s="12"/>
      <c r="AG215" s="12" t="str">
        <f>IFERROR(VLOOKUP($A215,'Grassor222 M'!$BJ$6:$BP$7,7,0),"")</f>
        <v/>
      </c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23">
        <f>MIN(COUNT(F215:U215)+MIN(COUNT(X215:AU215)/2,2),6)</f>
        <v>0.5</v>
      </c>
    </row>
    <row r="216" spans="1:48">
      <c r="A216">
        <v>359</v>
      </c>
      <c r="B216" s="19" t="str">
        <f>VLOOKUP($A216,id!$C:$H,6,0)</f>
        <v>Semsch Artur</v>
      </c>
      <c r="C216" s="19" t="str">
        <f>VLOOKUP($A216,id!$C:$H,4,0)</f>
        <v>KS Pidrina</v>
      </c>
      <c r="D216" s="2">
        <f>IF(E215=E216,D215,ROW(B214))</f>
        <v>214</v>
      </c>
      <c r="E216" s="11">
        <f>LARGE(F216:W216,1)+LARGE(F216:W216,2)+IFERROR(LARGE(F216:W216,3),0)+IFERROR(LARGE(F216:W216,4),0)+IFERROR(LARGE(F216:W216,5),0)+IFERROR(LARGE(F216:W216,6),0)</f>
        <v>35.445357008589028</v>
      </c>
      <c r="F216" s="12"/>
      <c r="G216" s="12"/>
      <c r="H216" s="12"/>
      <c r="I216" s="12"/>
      <c r="J216" s="12" t="str">
        <f>IFERROR(VLOOKUP($A216,'XVI RzK M'!$K$3:$Q$23,7,0),"")</f>
        <v/>
      </c>
      <c r="K216" s="12" t="str">
        <f>IFERROR(VLOOKUP($A216,'Dymno M'!$U$2:$AA$21,7,0),"")</f>
        <v/>
      </c>
      <c r="L216" s="12" t="str">
        <f>IFERROR(VLOOKUP($A216,'Tropy M'!$R$3:$X$65,7,0),"")</f>
        <v/>
      </c>
      <c r="M216" s="12" t="str">
        <f>IFERROR(VLOOKUP($A216,'Grassor444 M'!$DE$6:$DK$36,7,0),"")</f>
        <v/>
      </c>
      <c r="N216" s="12" t="str">
        <f>IFERROR(VLOOKUP($A216,'BO M'!$Q$2:$W$71,7,0),"")</f>
        <v/>
      </c>
      <c r="O216" s="12" t="str">
        <f>IFERROR(VLOOKUP($A216,'Dukty M'!$T$1:$Z$33,7,0),"")</f>
        <v/>
      </c>
      <c r="P216" s="12"/>
      <c r="Q216" s="12"/>
      <c r="R216" s="12"/>
      <c r="S216" s="12"/>
      <c r="T216" s="12"/>
      <c r="U216" s="12"/>
      <c r="V216" s="10">
        <f>IFERROR(LARGE(X216:AU216,1),0)+IFERROR(LARGE(X216:AU216,2),0)</f>
        <v>35.445357008589028</v>
      </c>
      <c r="W216" s="10">
        <f>IFERROR(LARGE(X216:AU216,3),0)+IFERROR(LARGE(X216:AU216,4),0)</f>
        <v>0</v>
      </c>
      <c r="X216" s="12"/>
      <c r="Y216" s="12"/>
      <c r="Z216" s="12"/>
      <c r="AA216" s="12">
        <f>IFERROR(VLOOKUP($A216,'H57 TR100 M'!$AI$2:$AO$182,7,0),"")</f>
        <v>35.445357008589028</v>
      </c>
      <c r="AB216" s="12"/>
      <c r="AC216" s="12"/>
      <c r="AD216" s="12"/>
      <c r="AE216" s="12" t="str">
        <f>IFERROR(VLOOKUP($A216,'Orientakcja M'!$M$3:$S$59,7,0),"")</f>
        <v/>
      </c>
      <c r="AF216" s="12"/>
      <c r="AG216" s="12" t="str">
        <f>IFERROR(VLOOKUP($A216,'Grassor222 M'!$BJ$6:$BP$7,7,0),"")</f>
        <v/>
      </c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23">
        <f>MIN(COUNT(F216:U216)+MIN(COUNT(X216:AU216)/2,2),6)</f>
        <v>0.5</v>
      </c>
    </row>
    <row r="217" spans="1:48">
      <c r="A217" s="13">
        <v>360</v>
      </c>
      <c r="B217" s="19" t="str">
        <f>VLOOKUP($A217,id!$C:$H,6,0)</f>
        <v>Borko Ryszard</v>
      </c>
      <c r="C217" s="19" t="str">
        <f>VLOOKUP($A217,id!$C:$H,4,0)</f>
        <v>KS Pidrina Gdynia</v>
      </c>
      <c r="D217" s="2">
        <f>IF(E216=E217,D216,ROW(B215))</f>
        <v>215</v>
      </c>
      <c r="E217" s="11">
        <f>LARGE(F217:W217,1)+LARGE(F217:W217,2)+IFERROR(LARGE(F217:W217,3),0)+IFERROR(LARGE(F217:W217,4),0)+IFERROR(LARGE(F217:W217,5),0)+IFERROR(LARGE(F217:W217,6),0)</f>
        <v>35.444331983805661</v>
      </c>
      <c r="F217" s="12"/>
      <c r="G217" s="12"/>
      <c r="H217" s="12"/>
      <c r="I217" s="12"/>
      <c r="J217" s="12" t="str">
        <f>IFERROR(VLOOKUP($A217,'XVI RzK M'!$K$3:$Q$23,7,0),"")</f>
        <v/>
      </c>
      <c r="K217" s="12" t="str">
        <f>IFERROR(VLOOKUP($A217,'Dymno M'!$U$2:$AA$21,7,0),"")</f>
        <v/>
      </c>
      <c r="L217" s="12" t="str">
        <f>IFERROR(VLOOKUP($A217,'Tropy M'!$R$3:$X$65,7,0),"")</f>
        <v/>
      </c>
      <c r="M217" s="12" t="str">
        <f>IFERROR(VLOOKUP($A217,'Grassor444 M'!$DE$6:$DK$36,7,0),"")</f>
        <v/>
      </c>
      <c r="N217" s="12" t="str">
        <f>IFERROR(VLOOKUP($A217,'BO M'!$Q$2:$W$71,7,0),"")</f>
        <v/>
      </c>
      <c r="O217" s="12" t="str">
        <f>IFERROR(VLOOKUP($A217,'Dukty M'!$T$1:$Z$33,7,0),"")</f>
        <v/>
      </c>
      <c r="P217" s="12"/>
      <c r="Q217" s="12"/>
      <c r="R217" s="12"/>
      <c r="S217" s="12"/>
      <c r="T217" s="12"/>
      <c r="U217" s="12"/>
      <c r="V217" s="10">
        <f>IFERROR(LARGE(X217:AU217,1),0)+IFERROR(LARGE(X217:AU217,2),0)</f>
        <v>35.444331983805661</v>
      </c>
      <c r="W217" s="10">
        <f>IFERROR(LARGE(X217:AU217,3),0)+IFERROR(LARGE(X217:AU217,4),0)</f>
        <v>0</v>
      </c>
      <c r="X217" s="12"/>
      <c r="Y217" s="12"/>
      <c r="Z217" s="12"/>
      <c r="AA217" s="12">
        <f>IFERROR(VLOOKUP($A217,'H57 TR100 M'!$AI$2:$AO$182,7,0),"")</f>
        <v>35.444331983805661</v>
      </c>
      <c r="AB217" s="12"/>
      <c r="AC217" s="12"/>
      <c r="AD217" s="12"/>
      <c r="AE217" s="12" t="str">
        <f>IFERROR(VLOOKUP($A217,'Orientakcja M'!$M$3:$S$59,7,0),"")</f>
        <v/>
      </c>
      <c r="AF217" s="12"/>
      <c r="AG217" s="12" t="str">
        <f>IFERROR(VLOOKUP($A217,'Grassor222 M'!$BJ$6:$BP$7,7,0),"")</f>
        <v/>
      </c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23">
        <f>MIN(COUNT(F217:U217)+MIN(COUNT(X217:AU217)/2,2),6)</f>
        <v>0.5</v>
      </c>
    </row>
    <row r="218" spans="1:48">
      <c r="A218">
        <v>182</v>
      </c>
      <c r="B218" s="19" t="str">
        <f>VLOOKUP($A218,id!$C:$H,6,0)</f>
        <v>Kopel Krzysztof</v>
      </c>
      <c r="C218" s="19" t="str">
        <f>VLOOKUP($A218,id!$C:$H,4,0)</f>
        <v>Krakoska Scena Gravelowa</v>
      </c>
      <c r="D218" s="2">
        <f>IF(E217=E218,D217,ROW(B216))</f>
        <v>216</v>
      </c>
      <c r="E218" s="11">
        <f>LARGE(F218:W218,1)+LARGE(F218:W218,2)+IFERROR(LARGE(F218:W218,3),0)+IFERROR(LARGE(F218:W218,4),0)+IFERROR(LARGE(F218:W218,5),0)+IFERROR(LARGE(F218:W218,6),0)</f>
        <v>34.879289233163256</v>
      </c>
      <c r="F218" s="12"/>
      <c r="G218" s="12" t="str">
        <f>IFERROR(VLOOKUP($A218,'H57 TR200 M'!$AT$2:$AZ$104,7,0),"")</f>
        <v/>
      </c>
      <c r="H218" s="12"/>
      <c r="I218" s="12" t="str">
        <f>IFERROR(VLOOKUP($A218,'Liczyrzepa wiosna 200 M'!$M$1:$S$29,7,0),"")</f>
        <v/>
      </c>
      <c r="J218" s="12" t="str">
        <f>IFERROR(VLOOKUP($A218,'XVI RzK M'!$K$3:$Q$23,7,0),"")</f>
        <v/>
      </c>
      <c r="K218" s="12" t="str">
        <f>IFERROR(VLOOKUP($A218,'Dymno M'!$U$2:$AA$21,7,0),"")</f>
        <v/>
      </c>
      <c r="L218" s="12" t="str">
        <f>IFERROR(VLOOKUP($A218,'Tropy M'!$R$3:$X$65,7,0),"")</f>
        <v/>
      </c>
      <c r="M218" s="12" t="str">
        <f>IFERROR(VLOOKUP($A218,'Grassor444 M'!$DE$6:$DK$36,7,0),"")</f>
        <v/>
      </c>
      <c r="N218" s="12" t="str">
        <f>IFERROR(VLOOKUP($A218,'BO M'!$Q$2:$W$71,7,0),"")</f>
        <v/>
      </c>
      <c r="O218" s="12" t="str">
        <f>IFERROR(VLOOKUP($A218,'Dukty M'!$T$1:$Z$33,7,0),"")</f>
        <v/>
      </c>
      <c r="P218" s="12"/>
      <c r="Q218" s="12"/>
      <c r="R218" s="12"/>
      <c r="S218" s="12"/>
      <c r="T218" s="12"/>
      <c r="U218" s="12"/>
      <c r="V218" s="10">
        <f>IFERROR(LARGE(X218:AU218,1),0)+IFERROR(LARGE(X218:AU218,2),0)</f>
        <v>34.879289233163256</v>
      </c>
      <c r="W218" s="10">
        <f>IFERROR(LARGE(X218:AU218,3),0)+IFERROR(LARGE(X218:AU218,4),0)</f>
        <v>0</v>
      </c>
      <c r="X218" s="12"/>
      <c r="Y218" s="12"/>
      <c r="Z218" s="12"/>
      <c r="AA218" s="12" t="str">
        <f>IFERROR(VLOOKUP($A218,'H57 TR100 M'!$AI$2:$AO$182,7,0),"")</f>
        <v/>
      </c>
      <c r="AB218" s="12"/>
      <c r="AC218" s="12">
        <f>IFERROR(VLOOKUP($A218,'Hawran M'!$AT$2:$AZ$35,7,0),"")</f>
        <v>34.879289233163256</v>
      </c>
      <c r="AD218" s="12" t="str">
        <f>IFERROR(VLOOKUP($A218,'Liczyrzepa wiosna 100 M'!$Q$2:$W$16,7,0),"")</f>
        <v/>
      </c>
      <c r="AE218" s="12" t="str">
        <f>IFERROR(VLOOKUP($A218,'Orientakcja M'!$M$3:$S$59,7,0),"")</f>
        <v/>
      </c>
      <c r="AF218" s="12" t="str">
        <f>IFERROR(VLOOKUP($A218,'13 M'!$J$6:$P$10,7,0),"")</f>
        <v/>
      </c>
      <c r="AG218" s="12" t="str">
        <f>IFERROR(VLOOKUP($A218,'Grassor222 M'!$BJ$6:$BP$7,7,0),"")</f>
        <v/>
      </c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23">
        <f>MIN(COUNT(F218:U218)+MIN(COUNT(X218:AU218)/2,2),6)</f>
        <v>0.5</v>
      </c>
    </row>
    <row r="219" spans="1:48">
      <c r="A219" s="13">
        <v>200</v>
      </c>
      <c r="B219" s="19" t="str">
        <f>VLOOKUP($A219,id!$C:$H,6,0)</f>
        <v>Becmer Dariusz</v>
      </c>
      <c r="C219" s="19">
        <f>VLOOKUP($A219,id!$C:$H,4,0)</f>
        <v>0</v>
      </c>
      <c r="D219" s="2">
        <f>IF(E218=E219,D218,ROW(B217))</f>
        <v>217</v>
      </c>
      <c r="E219" s="11">
        <f>LARGE(F219:W219,1)+LARGE(F219:W219,2)+IFERROR(LARGE(F219:W219,3),0)+IFERROR(LARGE(F219:W219,4),0)+IFERROR(LARGE(F219:W219,5),0)+IFERROR(LARGE(F219:W219,6),0)</f>
        <v>34.615384615384613</v>
      </c>
      <c r="F219" s="12"/>
      <c r="G219" s="12" t="str">
        <f>IFERROR(VLOOKUP($A219,'H57 TR200 M'!$AT$2:$AZ$104,7,0),"")</f>
        <v/>
      </c>
      <c r="H219" s="12"/>
      <c r="I219" s="12"/>
      <c r="J219" s="12" t="str">
        <f>IFERROR(VLOOKUP($A219,'XVI RzK M'!$K$3:$Q$23,7,0),"")</f>
        <v/>
      </c>
      <c r="K219" s="12" t="str">
        <f>IFERROR(VLOOKUP($A219,'Dymno M'!$U$2:$AA$21,7,0),"")</f>
        <v/>
      </c>
      <c r="L219" s="12" t="str">
        <f>IFERROR(VLOOKUP($A219,'Tropy M'!$R$3:$X$65,7,0),"")</f>
        <v/>
      </c>
      <c r="M219" s="12" t="str">
        <f>IFERROR(VLOOKUP($A219,'Grassor444 M'!$DE$6:$DK$36,7,0),"")</f>
        <v/>
      </c>
      <c r="N219" s="12" t="str">
        <f>IFERROR(VLOOKUP($A219,'BO M'!$Q$2:$W$71,7,0),"")</f>
        <v/>
      </c>
      <c r="O219" s="12" t="str">
        <f>IFERROR(VLOOKUP($A219,'Dukty M'!$T$1:$Z$33,7,0),"")</f>
        <v/>
      </c>
      <c r="P219" s="12"/>
      <c r="Q219" s="12"/>
      <c r="R219" s="12"/>
      <c r="S219" s="12"/>
      <c r="T219" s="12"/>
      <c r="U219" s="12"/>
      <c r="V219" s="10">
        <f>IFERROR(LARGE(X219:AU219,1),0)+IFERROR(LARGE(X219:AU219,2),0)</f>
        <v>34.615384615384613</v>
      </c>
      <c r="W219" s="10">
        <f>IFERROR(LARGE(X219:AU219,3),0)+IFERROR(LARGE(X219:AU219,4),0)</f>
        <v>0</v>
      </c>
      <c r="X219" s="12"/>
      <c r="Y219" s="12"/>
      <c r="Z219" s="12"/>
      <c r="AA219" s="12" t="str">
        <f>IFERROR(VLOOKUP($A219,'H57 TR100 M'!$AI$2:$AO$182,7,0),"")</f>
        <v/>
      </c>
      <c r="AB219" s="12"/>
      <c r="AC219" s="12"/>
      <c r="AD219" s="12">
        <f>IFERROR(VLOOKUP($A219,'Liczyrzepa wiosna 100 M'!$Q$2:$W$16,7,0),"")</f>
        <v>34.615384615384613</v>
      </c>
      <c r="AE219" s="12" t="str">
        <f>IFERROR(VLOOKUP($A219,'Orientakcja M'!$M$3:$S$59,7,0),"")</f>
        <v/>
      </c>
      <c r="AF219" s="12" t="str">
        <f>IFERROR(VLOOKUP($A219,'13 M'!$J$6:$P$10,7,0),"")</f>
        <v/>
      </c>
      <c r="AG219" s="12" t="str">
        <f>IFERROR(VLOOKUP($A219,'Grassor222 M'!$BJ$6:$BP$7,7,0),"")</f>
        <v/>
      </c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23">
        <f>MIN(COUNT(F219:U219)+MIN(COUNT(X219:AU219)/2,2),6)</f>
        <v>0.5</v>
      </c>
    </row>
    <row r="220" spans="1:48">
      <c r="A220">
        <v>21</v>
      </c>
      <c r="B220" s="19" t="str">
        <f>VLOOKUP($A220,id!$C:$H,6,0)</f>
        <v>Moroń Artur</v>
      </c>
      <c r="C220" s="19">
        <f>VLOOKUP($A220,id!$C:$H,4,0)</f>
        <v>0</v>
      </c>
      <c r="D220" s="2">
        <f>IF(E219=E220,D219,ROW(B218))</f>
        <v>218</v>
      </c>
      <c r="E220" s="11">
        <f>LARGE(F220:W220,1)+LARGE(F220:W220,2)+IFERROR(LARGE(F220:W220,3),0)+IFERROR(LARGE(F220:W220,4),0)+IFERROR(LARGE(F220:W220,5),0)+IFERROR(LARGE(F220:W220,6),0)</f>
        <v>34.581497797356818</v>
      </c>
      <c r="F220" s="12" t="str">
        <f>IFERROR(VLOOKUP($A220,'Liszkor M'!$L$1:$R$39,7,0),"")</f>
        <v/>
      </c>
      <c r="G220" s="12" t="str">
        <f>IFERROR(VLOOKUP($A220,'H57 TR200 M'!$AT$2:$AZ$104,7,0),"")</f>
        <v/>
      </c>
      <c r="H220" s="12" t="str">
        <f>IFERROR(VLOOKUP($A220,'Pazur M'!$N$1:$T$47,7,0),"")</f>
        <v/>
      </c>
      <c r="I220" s="12" t="str">
        <f>IFERROR(VLOOKUP($A220,'Liczyrzepa wiosna 200 M'!$M$1:$S$29,7,0),"")</f>
        <v/>
      </c>
      <c r="J220" s="12" t="str">
        <f>IFERROR(VLOOKUP($A220,'XVI RzK M'!$K$3:$Q$23,7,0),"")</f>
        <v/>
      </c>
      <c r="K220" s="12" t="str">
        <f>IFERROR(VLOOKUP($A220,'Dymno M'!$U$2:$AA$21,7,0),"")</f>
        <v/>
      </c>
      <c r="L220" s="12" t="str">
        <f>IFERROR(VLOOKUP($A220,'Tropy M'!$R$3:$X$65,7,0),"")</f>
        <v/>
      </c>
      <c r="M220" s="12" t="str">
        <f>IFERROR(VLOOKUP($A220,'Grassor444 M'!$DE$6:$DK$36,7,0),"")</f>
        <v/>
      </c>
      <c r="N220" s="12" t="str">
        <f>IFERROR(VLOOKUP($A220,'BO M'!$Q$2:$W$71,7,0),"")</f>
        <v/>
      </c>
      <c r="O220" s="12" t="str">
        <f>IFERROR(VLOOKUP($A220,'Dukty M'!$T$1:$Z$33,7,0),"")</f>
        <v/>
      </c>
      <c r="P220" s="12"/>
      <c r="Q220" s="12"/>
      <c r="R220" s="12"/>
      <c r="S220" s="12"/>
      <c r="T220" s="12"/>
      <c r="U220" s="12"/>
      <c r="V220" s="10">
        <f>IFERROR(LARGE(X220:AU220,1),0)+IFERROR(LARGE(X220:AU220,2),0)</f>
        <v>34.581497797356818</v>
      </c>
      <c r="W220" s="10">
        <f>IFERROR(LARGE(X220:AU220,3),0)+IFERROR(LARGE(X220:AU220,4),0)</f>
        <v>0</v>
      </c>
      <c r="X220" s="12">
        <f>IFERROR(VLOOKUP($A220,'Liczyrzepa - zima M'!$M$2:$S$39,7,0),"")</f>
        <v>34.581497797356818</v>
      </c>
      <c r="Y220" s="12" t="str">
        <f>IFERROR(VLOOKUP($A220,'XV Szago M'!$BM$4:$BS$73,7,0),"")</f>
        <v/>
      </c>
      <c r="Z220" s="12" t="str">
        <f>IFERROR(VLOOKUP($A220,'Wiosenne 360 M'!$J$2:$P$15,7,0),"")</f>
        <v/>
      </c>
      <c r="AA220" s="12" t="str">
        <f>IFERROR(VLOOKUP($A220,'H57 TR100 M'!$AI$2:$AO$182,7,0),"")</f>
        <v/>
      </c>
      <c r="AB220" s="12" t="str">
        <f>IFERROR(VLOOKUP($A220,'RW TR200 M'!$K$2:$Q$6,7,0),"")</f>
        <v/>
      </c>
      <c r="AC220" s="12" t="str">
        <f>IFERROR(VLOOKUP($A220,'Hawran M'!$AT$2:$AZ$35,7,0),"")</f>
        <v/>
      </c>
      <c r="AD220" s="12" t="str">
        <f>IFERROR(VLOOKUP($A220,'Liczyrzepa wiosna 100 M'!$Q$2:$W$16,7,0),"")</f>
        <v/>
      </c>
      <c r="AE220" s="12" t="str">
        <f>IFERROR(VLOOKUP($A220,'Orientakcja M'!$M$3:$S$59,7,0),"")</f>
        <v/>
      </c>
      <c r="AF220" s="12" t="str">
        <f>IFERROR(VLOOKUP($A220,'13 M'!$J$6:$P$10,7,0),"")</f>
        <v/>
      </c>
      <c r="AG220" s="12" t="str">
        <f>IFERROR(VLOOKUP($A220,'Grassor222 M'!$BJ$6:$BP$7,7,0),"")</f>
        <v/>
      </c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23">
        <f>MIN(COUNT(F220:U220)+MIN(COUNT(X220:AU220)/2,2),6)</f>
        <v>0.5</v>
      </c>
    </row>
    <row r="221" spans="1:48">
      <c r="A221" s="13">
        <v>519</v>
      </c>
      <c r="B221" s="19" t="str">
        <f>VLOOKUP($A221,id!$C:$H,6,0)</f>
        <v>Ciskowski Piotr</v>
      </c>
      <c r="C221" s="19">
        <f>VLOOKUP($A221,id!$C:$H,4,0)</f>
        <v>0</v>
      </c>
      <c r="D221" s="2">
        <f>IF(E220=E221,D220,ROW(B219))</f>
        <v>219</v>
      </c>
      <c r="E221" s="11">
        <f>LARGE(F221:W221,1)+LARGE(F221:W221,2)+IFERROR(LARGE(F221:W221,3),0)+IFERROR(LARGE(F221:W221,4),0)+IFERROR(LARGE(F221:W221,5),0)+IFERROR(LARGE(F221:W221,6),0)</f>
        <v>34.565949472609837</v>
      </c>
      <c r="F221" s="12"/>
      <c r="G221" s="12"/>
      <c r="H221" s="12"/>
      <c r="I221" s="12"/>
      <c r="J221" s="12"/>
      <c r="K221" s="12"/>
      <c r="L221" s="12">
        <f>IFERROR(VLOOKUP($A221,'Tropy M'!$R$3:$X$65,7,0),"")</f>
        <v>34.565949472609837</v>
      </c>
      <c r="M221" s="12" t="str">
        <f>IFERROR(VLOOKUP($A221,'Grassor444 M'!$DE$6:$DK$36,7,0),"")</f>
        <v/>
      </c>
      <c r="N221" s="12" t="str">
        <f>IFERROR(VLOOKUP($A221,'BO M'!$Q$2:$W$71,7,0),"")</f>
        <v/>
      </c>
      <c r="O221" s="12" t="str">
        <f>IFERROR(VLOOKUP($A221,'Dukty M'!$T$1:$Z$33,7,0),"")</f>
        <v/>
      </c>
      <c r="P221" s="12"/>
      <c r="Q221" s="12"/>
      <c r="R221" s="12"/>
      <c r="S221" s="12"/>
      <c r="T221" s="12"/>
      <c r="U221" s="12"/>
      <c r="V221" s="10">
        <f>IFERROR(LARGE(X221:AU221,1),0)+IFERROR(LARGE(X221:AU221,2),0)</f>
        <v>0</v>
      </c>
      <c r="W221" s="10">
        <f>IFERROR(LARGE(X221:AU221,3),0)+IFERROR(LARGE(X221:AU221,4),0)</f>
        <v>0</v>
      </c>
      <c r="X221" s="12"/>
      <c r="Y221" s="12"/>
      <c r="Z221" s="12"/>
      <c r="AA221" s="12"/>
      <c r="AB221" s="12"/>
      <c r="AC221" s="12"/>
      <c r="AD221" s="12"/>
      <c r="AE221" s="12" t="str">
        <f>IFERROR(VLOOKUP($A221,'Orientakcja M'!$M$3:$S$59,7,0),"")</f>
        <v/>
      </c>
      <c r="AF221" s="12"/>
      <c r="AG221" s="12" t="str">
        <f>IFERROR(VLOOKUP($A221,'Grassor222 M'!$BJ$6:$BP$7,7,0),"")</f>
        <v/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23">
        <f>MIN(COUNT(F221:U221)+MIN(COUNT(X221:AU221)/2,2),6)</f>
        <v>1</v>
      </c>
    </row>
    <row r="222" spans="1:48">
      <c r="A222">
        <v>520</v>
      </c>
      <c r="B222" s="19" t="str">
        <f>VLOOKUP($A222,id!$C:$H,6,0)</f>
        <v>Ciskowski Waldemar</v>
      </c>
      <c r="C222" s="19" t="str">
        <f>VLOOKUP($A222,id!$C:$H,4,0)</f>
        <v>Ciski</v>
      </c>
      <c r="D222" s="2">
        <f>IF(E221=E222,D221,ROW(B220))</f>
        <v>219</v>
      </c>
      <c r="E222" s="11">
        <f>LARGE(F222:W222,1)+LARGE(F222:W222,2)+IFERROR(LARGE(F222:W222,3),0)+IFERROR(LARGE(F222:W222,4),0)+IFERROR(LARGE(F222:W222,5),0)+IFERROR(LARGE(F222:W222,6),0)</f>
        <v>34.565949472609837</v>
      </c>
      <c r="F222" s="12"/>
      <c r="G222" s="12"/>
      <c r="H222" s="12"/>
      <c r="I222" s="12"/>
      <c r="J222" s="12"/>
      <c r="K222" s="12"/>
      <c r="L222" s="12">
        <f>IFERROR(VLOOKUP($A222,'Tropy M'!$R$3:$X$65,7,0),"")</f>
        <v>34.565949472609837</v>
      </c>
      <c r="M222" s="12" t="str">
        <f>IFERROR(VLOOKUP($A222,'Grassor444 M'!$DE$6:$DK$36,7,0),"")</f>
        <v/>
      </c>
      <c r="N222" s="12" t="str">
        <f>IFERROR(VLOOKUP($A222,'BO M'!$Q$2:$W$71,7,0),"")</f>
        <v/>
      </c>
      <c r="O222" s="12" t="str">
        <f>IFERROR(VLOOKUP($A222,'Dukty M'!$T$1:$Z$33,7,0),"")</f>
        <v/>
      </c>
      <c r="P222" s="12"/>
      <c r="Q222" s="12"/>
      <c r="R222" s="12"/>
      <c r="S222" s="12"/>
      <c r="T222" s="12"/>
      <c r="U222" s="12"/>
      <c r="V222" s="10">
        <f>IFERROR(LARGE(X222:AU222,1),0)+IFERROR(LARGE(X222:AU222,2),0)</f>
        <v>0</v>
      </c>
      <c r="W222" s="10">
        <f>IFERROR(LARGE(X222:AU222,3),0)+IFERROR(LARGE(X222:AU222,4),0)</f>
        <v>0</v>
      </c>
      <c r="X222" s="12"/>
      <c r="Y222" s="12"/>
      <c r="Z222" s="12"/>
      <c r="AA222" s="12"/>
      <c r="AB222" s="12"/>
      <c r="AC222" s="12"/>
      <c r="AD222" s="12"/>
      <c r="AE222" s="12" t="str">
        <f>IFERROR(VLOOKUP($A222,'Orientakcja M'!$M$3:$S$59,7,0),"")</f>
        <v/>
      </c>
      <c r="AF222" s="12"/>
      <c r="AG222" s="12" t="str">
        <f>IFERROR(VLOOKUP($A222,'Grassor222 M'!$BJ$6:$BP$7,7,0),"")</f>
        <v/>
      </c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23">
        <f>MIN(COUNT(F222:U222)+MIN(COUNT(X222:AU222)/2,2),6)</f>
        <v>1</v>
      </c>
    </row>
    <row r="223" spans="1:48">
      <c r="A223" s="13">
        <v>219</v>
      </c>
      <c r="B223" s="19" t="str">
        <f>VLOOKUP($A223,id!$C:$H,6,0)</f>
        <v>Sieczka Krzysztof</v>
      </c>
      <c r="C223" s="19">
        <f>VLOOKUP($A223,id!$C:$H,4,0)</f>
        <v>0</v>
      </c>
      <c r="D223" s="2">
        <f>IF(E222=E223,D222,ROW(B221))</f>
        <v>221</v>
      </c>
      <c r="E223" s="11">
        <f>LARGE(F223:W223,1)+LARGE(F223:W223,2)+IFERROR(LARGE(F223:W223,3),0)+IFERROR(LARGE(F223:W223,4),0)+IFERROR(LARGE(F223:W223,5),0)+IFERROR(LARGE(F223:W223,6),0)</f>
        <v>34.530386740331494</v>
      </c>
      <c r="F223" s="12"/>
      <c r="G223" s="12" t="str">
        <f>IFERROR(VLOOKUP($A223,'H57 TR200 M'!$AT$2:$AZ$104,7,0),"")</f>
        <v/>
      </c>
      <c r="H223" s="12"/>
      <c r="I223" s="12"/>
      <c r="J223" s="12" t="str">
        <f>IFERROR(VLOOKUP($A223,'XVI RzK M'!$K$3:$Q$23,7,0),"")</f>
        <v/>
      </c>
      <c r="K223" s="12" t="str">
        <f>IFERROR(VLOOKUP($A223,'Dymno M'!$U$2:$AA$21,7,0),"")</f>
        <v/>
      </c>
      <c r="L223" s="12" t="str">
        <f>IFERROR(VLOOKUP($A223,'Tropy M'!$R$3:$X$65,7,0),"")</f>
        <v/>
      </c>
      <c r="M223" s="12" t="str">
        <f>IFERROR(VLOOKUP($A223,'Grassor444 M'!$DE$6:$DK$36,7,0),"")</f>
        <v/>
      </c>
      <c r="N223" s="12" t="str">
        <f>IFERROR(VLOOKUP($A223,'BO M'!$Q$2:$W$71,7,0),"")</f>
        <v/>
      </c>
      <c r="O223" s="12" t="str">
        <f>IFERROR(VLOOKUP($A223,'Dukty M'!$T$1:$Z$33,7,0),"")</f>
        <v/>
      </c>
      <c r="P223" s="12"/>
      <c r="Q223" s="12"/>
      <c r="R223" s="12"/>
      <c r="S223" s="12"/>
      <c r="T223" s="12"/>
      <c r="U223" s="12"/>
      <c r="V223" s="10">
        <f>IFERROR(LARGE(X223:AU223,1),0)+IFERROR(LARGE(X223:AU223,2),0)</f>
        <v>34.530386740331494</v>
      </c>
      <c r="W223" s="10">
        <f>IFERROR(LARGE(X223:AU223,3),0)+IFERROR(LARGE(X223:AU223,4),0)</f>
        <v>0</v>
      </c>
      <c r="X223" s="12"/>
      <c r="Y223" s="12"/>
      <c r="Z223" s="12"/>
      <c r="AA223" s="12" t="str">
        <f>IFERROR(VLOOKUP($A223,'H57 TR100 M'!$AI$2:$AO$182,7,0),"")</f>
        <v/>
      </c>
      <c r="AB223" s="12"/>
      <c r="AC223" s="12"/>
      <c r="AD223" s="12"/>
      <c r="AE223" s="12" t="str">
        <f>IFERROR(VLOOKUP($A223,'Orientakcja M'!$M$3:$S$59,7,0),"")</f>
        <v/>
      </c>
      <c r="AF223" s="12">
        <f>IFERROR(VLOOKUP($A223,'13 M'!$J$6:$P$10,7,0),"")</f>
        <v>34.530386740331494</v>
      </c>
      <c r="AG223" s="12" t="str">
        <f>IFERROR(VLOOKUP($A223,'Grassor222 M'!$BJ$6:$BP$7,7,0),"")</f>
        <v/>
      </c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23">
        <f>MIN(COUNT(F223:U223)+MIN(COUNT(X223:AU223)/2,2),6)</f>
        <v>0.5</v>
      </c>
    </row>
    <row r="224" spans="1:48">
      <c r="A224">
        <v>160</v>
      </c>
      <c r="B224" s="19" t="str">
        <f>VLOOKUP($A224,id!$C:$H,6,0)</f>
        <v>Dziamara Jarosław</v>
      </c>
      <c r="C224" s="19">
        <f>VLOOKUP($A224,id!$C:$H,4,0)</f>
        <v>0</v>
      </c>
      <c r="D224" s="2">
        <f>IF(E223=E224,D223,ROW(B222))</f>
        <v>222</v>
      </c>
      <c r="E224" s="11">
        <f>LARGE(F224:W224,1)+LARGE(F224:W224,2)+IFERROR(LARGE(F224:W224,3),0)+IFERROR(LARGE(F224:W224,4),0)+IFERROR(LARGE(F224:W224,5),0)+IFERROR(LARGE(F224:W224,6),0)</f>
        <v>34.087363494539773</v>
      </c>
      <c r="F224" s="12"/>
      <c r="G224" s="12" t="str">
        <f>IFERROR(VLOOKUP($A224,'H57 TR200 M'!$AT$2:$AZ$104,7,0),"")</f>
        <v/>
      </c>
      <c r="H224" s="12">
        <f>IFERROR(VLOOKUP($A224,'Pazur M'!$N$1:$T$47,7,0),"")</f>
        <v>34.087363494539773</v>
      </c>
      <c r="I224" s="12" t="str">
        <f>IFERROR(VLOOKUP($A224,'Liczyrzepa wiosna 200 M'!$M$1:$S$29,7,0),"")</f>
        <v/>
      </c>
      <c r="J224" s="12" t="str">
        <f>IFERROR(VLOOKUP($A224,'XVI RzK M'!$K$3:$Q$23,7,0),"")</f>
        <v/>
      </c>
      <c r="K224" s="12" t="str">
        <f>IFERROR(VLOOKUP($A224,'Dymno M'!$U$2:$AA$21,7,0),"")</f>
        <v/>
      </c>
      <c r="L224" s="12" t="str">
        <f>IFERROR(VLOOKUP($A224,'Tropy M'!$R$3:$X$65,7,0),"")</f>
        <v/>
      </c>
      <c r="M224" s="12" t="str">
        <f>IFERROR(VLOOKUP($A224,'Grassor444 M'!$DE$6:$DK$36,7,0),"")</f>
        <v/>
      </c>
      <c r="N224" s="12" t="str">
        <f>IFERROR(VLOOKUP($A224,'BO M'!$Q$2:$W$71,7,0),"")</f>
        <v/>
      </c>
      <c r="O224" s="12" t="str">
        <f>IFERROR(VLOOKUP($A224,'Dukty M'!$T$1:$Z$33,7,0),"")</f>
        <v/>
      </c>
      <c r="P224" s="12"/>
      <c r="Q224" s="12"/>
      <c r="R224" s="12"/>
      <c r="S224" s="12"/>
      <c r="T224" s="12"/>
      <c r="U224" s="12"/>
      <c r="V224" s="10">
        <f>IFERROR(LARGE(X224:AU224,1),0)+IFERROR(LARGE(X224:AU224,2),0)</f>
        <v>0</v>
      </c>
      <c r="W224" s="10">
        <f>IFERROR(LARGE(X224:AU224,3),0)+IFERROR(LARGE(X224:AU224,4),0)</f>
        <v>0</v>
      </c>
      <c r="X224" s="12"/>
      <c r="Y224" s="12"/>
      <c r="Z224" s="12"/>
      <c r="AA224" s="12" t="str">
        <f>IFERROR(VLOOKUP($A224,'H57 TR100 M'!$AI$2:$AO$182,7,0),"")</f>
        <v/>
      </c>
      <c r="AB224" s="12"/>
      <c r="AC224" s="12" t="str">
        <f>IFERROR(VLOOKUP($A224,'Hawran M'!$AT$2:$AZ$35,7,0),"")</f>
        <v/>
      </c>
      <c r="AD224" s="12" t="str">
        <f>IFERROR(VLOOKUP($A224,'Liczyrzepa wiosna 100 M'!$Q$2:$W$16,7,0),"")</f>
        <v/>
      </c>
      <c r="AE224" s="12" t="str">
        <f>IFERROR(VLOOKUP($A224,'Orientakcja M'!$M$3:$S$59,7,0),"")</f>
        <v/>
      </c>
      <c r="AF224" s="12" t="str">
        <f>IFERROR(VLOOKUP($A224,'13 M'!$J$6:$P$10,7,0),"")</f>
        <v/>
      </c>
      <c r="AG224" s="12" t="str">
        <f>IFERROR(VLOOKUP($A224,'Grassor222 M'!$BJ$6:$BP$7,7,0),"")</f>
        <v/>
      </c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23">
        <f>MIN(COUNT(F224:U224)+MIN(COUNT(X224:AU224)/2,2),6)</f>
        <v>1</v>
      </c>
    </row>
    <row r="225" spans="1:48">
      <c r="A225" s="13">
        <v>161</v>
      </c>
      <c r="B225" s="19" t="str">
        <f>VLOOKUP($A225,id!$C:$H,6,0)</f>
        <v>Friede Daniel</v>
      </c>
      <c r="C225" s="19">
        <f>VLOOKUP($A225,id!$C:$H,4,0)</f>
        <v>0</v>
      </c>
      <c r="D225" s="2">
        <f>IF(E224=E225,D224,ROW(B223))</f>
        <v>222</v>
      </c>
      <c r="E225" s="11">
        <f>LARGE(F225:W225,1)+LARGE(F225:W225,2)+IFERROR(LARGE(F225:W225,3),0)+IFERROR(LARGE(F225:W225,4),0)+IFERROR(LARGE(F225:W225,5),0)+IFERROR(LARGE(F225:W225,6),0)</f>
        <v>34.087363494539773</v>
      </c>
      <c r="F225" s="12"/>
      <c r="G225" s="12" t="str">
        <f>IFERROR(VLOOKUP($A225,'H57 TR200 M'!$AT$2:$AZ$104,7,0),"")</f>
        <v/>
      </c>
      <c r="H225" s="12">
        <f>IFERROR(VLOOKUP($A225,'Pazur M'!$N$1:$T$47,7,0),"")</f>
        <v>34.087363494539773</v>
      </c>
      <c r="I225" s="12" t="str">
        <f>IFERROR(VLOOKUP($A225,'Liczyrzepa wiosna 200 M'!$M$1:$S$29,7,0),"")</f>
        <v/>
      </c>
      <c r="J225" s="12" t="str">
        <f>IFERROR(VLOOKUP($A225,'XVI RzK M'!$K$3:$Q$23,7,0),"")</f>
        <v/>
      </c>
      <c r="K225" s="12" t="str">
        <f>IFERROR(VLOOKUP($A225,'Dymno M'!$U$2:$AA$21,7,0),"")</f>
        <v/>
      </c>
      <c r="L225" s="12" t="str">
        <f>IFERROR(VLOOKUP($A225,'Tropy M'!$R$3:$X$65,7,0),"")</f>
        <v/>
      </c>
      <c r="M225" s="12" t="str">
        <f>IFERROR(VLOOKUP($A225,'Grassor444 M'!$DE$6:$DK$36,7,0),"")</f>
        <v/>
      </c>
      <c r="N225" s="12" t="str">
        <f>IFERROR(VLOOKUP($A225,'BO M'!$Q$2:$W$71,7,0),"")</f>
        <v/>
      </c>
      <c r="O225" s="12" t="str">
        <f>IFERROR(VLOOKUP($A225,'Dukty M'!$T$1:$Z$33,7,0),"")</f>
        <v/>
      </c>
      <c r="P225" s="12"/>
      <c r="Q225" s="12"/>
      <c r="R225" s="12"/>
      <c r="S225" s="12"/>
      <c r="T225" s="12"/>
      <c r="U225" s="12"/>
      <c r="V225" s="10">
        <f>IFERROR(LARGE(X225:AU225,1),0)+IFERROR(LARGE(X225:AU225,2),0)</f>
        <v>0</v>
      </c>
      <c r="W225" s="10">
        <f>IFERROR(LARGE(X225:AU225,3),0)+IFERROR(LARGE(X225:AU225,4),0)</f>
        <v>0</v>
      </c>
      <c r="X225" s="12"/>
      <c r="Y225" s="12"/>
      <c r="Z225" s="12"/>
      <c r="AA225" s="12" t="str">
        <f>IFERROR(VLOOKUP($A225,'H57 TR100 M'!$AI$2:$AO$182,7,0),"")</f>
        <v/>
      </c>
      <c r="AB225" s="12"/>
      <c r="AC225" s="12" t="str">
        <f>IFERROR(VLOOKUP($A225,'Hawran M'!$AT$2:$AZ$35,7,0),"")</f>
        <v/>
      </c>
      <c r="AD225" s="12" t="str">
        <f>IFERROR(VLOOKUP($A225,'Liczyrzepa wiosna 100 M'!$Q$2:$W$16,7,0),"")</f>
        <v/>
      </c>
      <c r="AE225" s="12" t="str">
        <f>IFERROR(VLOOKUP($A225,'Orientakcja M'!$M$3:$S$59,7,0),"")</f>
        <v/>
      </c>
      <c r="AF225" s="12" t="str">
        <f>IFERROR(VLOOKUP($A225,'13 M'!$J$6:$P$10,7,0),"")</f>
        <v/>
      </c>
      <c r="AG225" s="12" t="str">
        <f>IFERROR(VLOOKUP($A225,'Grassor222 M'!$BJ$6:$BP$7,7,0),"")</f>
        <v/>
      </c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23">
        <f>MIN(COUNT(F225:U225)+MIN(COUNT(X225:AU225)/2,2),6)</f>
        <v>1</v>
      </c>
    </row>
    <row r="226" spans="1:48">
      <c r="A226" s="13">
        <v>521</v>
      </c>
      <c r="B226" s="19" t="str">
        <f>VLOOKUP($A226,id!$C:$H,6,0)</f>
        <v>Aksamit Sebastian</v>
      </c>
      <c r="C226" s="19">
        <f>VLOOKUP($A226,id!$C:$H,4,0)</f>
        <v>0</v>
      </c>
      <c r="D226" s="2">
        <f>IF(E225=E226,D225,ROW(B224))</f>
        <v>224</v>
      </c>
      <c r="E226" s="11">
        <f>LARGE(F226:W226,1)+LARGE(F226:W226,2)+IFERROR(LARGE(F226:W226,3),0)+IFERROR(LARGE(F226:W226,4),0)+IFERROR(LARGE(F226:W226,5),0)+IFERROR(LARGE(F226:W226,6),0)</f>
        <v>33.969899660335038</v>
      </c>
      <c r="F226" s="12"/>
      <c r="G226" s="12"/>
      <c r="H226" s="12"/>
      <c r="I226" s="12"/>
      <c r="J226" s="12"/>
      <c r="K226" s="12"/>
      <c r="L226" s="12">
        <f>IFERROR(VLOOKUP($A226,'Tropy M'!$R$3:$X$65,7,0),"")</f>
        <v>33.969899660335038</v>
      </c>
      <c r="M226" s="12" t="str">
        <f>IFERROR(VLOOKUP($A226,'Grassor444 M'!$DE$6:$DK$36,7,0),"")</f>
        <v/>
      </c>
      <c r="N226" s="12" t="str">
        <f>IFERROR(VLOOKUP($A226,'BO M'!$Q$2:$W$71,7,0),"")</f>
        <v/>
      </c>
      <c r="O226" s="12" t="str">
        <f>IFERROR(VLOOKUP($A226,'Dukty M'!$T$1:$Z$33,7,0),"")</f>
        <v/>
      </c>
      <c r="P226" s="12"/>
      <c r="Q226" s="12"/>
      <c r="R226" s="12"/>
      <c r="S226" s="12"/>
      <c r="T226" s="12"/>
      <c r="U226" s="12"/>
      <c r="V226" s="10">
        <f>IFERROR(LARGE(X226:AU226,1),0)+IFERROR(LARGE(X226:AU226,2),0)</f>
        <v>0</v>
      </c>
      <c r="W226" s="10">
        <f>IFERROR(LARGE(X226:AU226,3),0)+IFERROR(LARGE(X226:AU226,4),0)</f>
        <v>0</v>
      </c>
      <c r="X226" s="12"/>
      <c r="Y226" s="12"/>
      <c r="Z226" s="12"/>
      <c r="AA226" s="12"/>
      <c r="AB226" s="12"/>
      <c r="AC226" s="12"/>
      <c r="AD226" s="12"/>
      <c r="AE226" s="12" t="str">
        <f>IFERROR(VLOOKUP($A226,'Orientakcja M'!$M$3:$S$59,7,0),"")</f>
        <v/>
      </c>
      <c r="AF226" s="12"/>
      <c r="AG226" s="12" t="str">
        <f>IFERROR(VLOOKUP($A226,'Grassor222 M'!$BJ$6:$BP$7,7,0),"")</f>
        <v/>
      </c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23">
        <f>MIN(COUNT(F226:U226)+MIN(COUNT(X226:AU226)/2,2),6)</f>
        <v>1</v>
      </c>
    </row>
    <row r="227" spans="1:48">
      <c r="A227" s="13">
        <v>183</v>
      </c>
      <c r="B227" s="19" t="str">
        <f>VLOOKUP($A227,id!$C:$H,6,0)</f>
        <v>Konopiński Maciek</v>
      </c>
      <c r="C227" s="19" t="str">
        <f>VLOOKUP($A227,id!$C:$H,4,0)</f>
        <v>Bikeholicy</v>
      </c>
      <c r="D227" s="2">
        <f>IF(E226=E227,D226,ROW(B225))</f>
        <v>225</v>
      </c>
      <c r="E227" s="11">
        <f>LARGE(F227:W227,1)+LARGE(F227:W227,2)+IFERROR(LARGE(F227:W227,3),0)+IFERROR(LARGE(F227:W227,4),0)+IFERROR(LARGE(F227:W227,5),0)+IFERROR(LARGE(F227:W227,6),0)</f>
        <v>33.204465896835245</v>
      </c>
      <c r="F227" s="12"/>
      <c r="G227" s="12" t="str">
        <f>IFERROR(VLOOKUP($A227,'H57 TR200 M'!$AT$2:$AZ$104,7,0),"")</f>
        <v/>
      </c>
      <c r="H227" s="12"/>
      <c r="I227" s="12" t="str">
        <f>IFERROR(VLOOKUP($A227,'Liczyrzepa wiosna 200 M'!$M$1:$S$29,7,0),"")</f>
        <v/>
      </c>
      <c r="J227" s="12" t="str">
        <f>IFERROR(VLOOKUP($A227,'XVI RzK M'!$K$3:$Q$23,7,0),"")</f>
        <v/>
      </c>
      <c r="K227" s="12" t="str">
        <f>IFERROR(VLOOKUP($A227,'Dymno M'!$U$2:$AA$21,7,0),"")</f>
        <v/>
      </c>
      <c r="L227" s="12" t="str">
        <f>IFERROR(VLOOKUP($A227,'Tropy M'!$R$3:$X$65,7,0),"")</f>
        <v/>
      </c>
      <c r="M227" s="12" t="str">
        <f>IFERROR(VLOOKUP($A227,'Grassor444 M'!$DE$6:$DK$36,7,0),"")</f>
        <v/>
      </c>
      <c r="N227" s="12" t="str">
        <f>IFERROR(VLOOKUP($A227,'BO M'!$Q$2:$W$71,7,0),"")</f>
        <v/>
      </c>
      <c r="O227" s="12" t="str">
        <f>IFERROR(VLOOKUP($A227,'Dukty M'!$T$1:$Z$33,7,0),"")</f>
        <v/>
      </c>
      <c r="P227" s="12"/>
      <c r="Q227" s="12"/>
      <c r="R227" s="12"/>
      <c r="S227" s="12"/>
      <c r="T227" s="12"/>
      <c r="U227" s="12"/>
      <c r="V227" s="10">
        <f>IFERROR(LARGE(X227:AU227,1),0)+IFERROR(LARGE(X227:AU227,2),0)</f>
        <v>33.204465896835245</v>
      </c>
      <c r="W227" s="10">
        <f>IFERROR(LARGE(X227:AU227,3),0)+IFERROR(LARGE(X227:AU227,4),0)</f>
        <v>0</v>
      </c>
      <c r="X227" s="12"/>
      <c r="Y227" s="12"/>
      <c r="Z227" s="12"/>
      <c r="AA227" s="12" t="str">
        <f>IFERROR(VLOOKUP($A227,'H57 TR100 M'!$AI$2:$AO$182,7,0),"")</f>
        <v/>
      </c>
      <c r="AB227" s="12"/>
      <c r="AC227" s="12">
        <f>IFERROR(VLOOKUP($A227,'Hawran M'!$AT$2:$AZ$35,7,0),"")</f>
        <v>33.204465896835245</v>
      </c>
      <c r="AD227" s="12" t="str">
        <f>IFERROR(VLOOKUP($A227,'Liczyrzepa wiosna 100 M'!$Q$2:$W$16,7,0),"")</f>
        <v/>
      </c>
      <c r="AE227" s="12" t="str">
        <f>IFERROR(VLOOKUP($A227,'Orientakcja M'!$M$3:$S$59,7,0),"")</f>
        <v/>
      </c>
      <c r="AF227" s="12" t="str">
        <f>IFERROR(VLOOKUP($A227,'13 M'!$J$6:$P$10,7,0),"")</f>
        <v/>
      </c>
      <c r="AG227" s="12" t="str">
        <f>IFERROR(VLOOKUP($A227,'Grassor222 M'!$BJ$6:$BP$7,7,0),"")</f>
        <v/>
      </c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23">
        <f>MIN(COUNT(F227:U227)+MIN(COUNT(X227:AU227)/2,2),6)</f>
        <v>0.5</v>
      </c>
    </row>
    <row r="228" spans="1:48">
      <c r="A228" s="13">
        <v>361</v>
      </c>
      <c r="B228" s="19" t="str">
        <f>VLOOKUP($A228,id!$C:$H,6,0)</f>
        <v>Cieśliński Grzegorz</v>
      </c>
      <c r="C228" s="19" t="str">
        <f>VLOOKUP($A228,id!$C:$H,4,0)</f>
        <v>Kaliska Team</v>
      </c>
      <c r="D228" s="2">
        <f>IF(E227=E228,D227,ROW(B226))</f>
        <v>226</v>
      </c>
      <c r="E228" s="11">
        <f>LARGE(F228:W228,1)+LARGE(F228:W228,2)+IFERROR(LARGE(F228:W228,3),0)+IFERROR(LARGE(F228:W228,4),0)+IFERROR(LARGE(F228:W228,5),0)+IFERROR(LARGE(F228:W228,6),0)</f>
        <v>32.542008858639051</v>
      </c>
      <c r="F228" s="12"/>
      <c r="G228" s="12"/>
      <c r="H228" s="12"/>
      <c r="I228" s="12"/>
      <c r="J228" s="12" t="str">
        <f>IFERROR(VLOOKUP($A228,'XVI RzK M'!$K$3:$Q$23,7,0),"")</f>
        <v/>
      </c>
      <c r="K228" s="12" t="str">
        <f>IFERROR(VLOOKUP($A228,'Dymno M'!$U$2:$AA$21,7,0),"")</f>
        <v/>
      </c>
      <c r="L228" s="12" t="str">
        <f>IFERROR(VLOOKUP($A228,'Tropy M'!$R$3:$X$65,7,0),"")</f>
        <v/>
      </c>
      <c r="M228" s="12" t="str">
        <f>IFERROR(VLOOKUP($A228,'Grassor444 M'!$DE$6:$DK$36,7,0),"")</f>
        <v/>
      </c>
      <c r="N228" s="12" t="str">
        <f>IFERROR(VLOOKUP($A228,'BO M'!$Q$2:$W$71,7,0),"")</f>
        <v/>
      </c>
      <c r="O228" s="12" t="str">
        <f>IFERROR(VLOOKUP($A228,'Dukty M'!$T$1:$Z$33,7,0),"")</f>
        <v/>
      </c>
      <c r="P228" s="12"/>
      <c r="Q228" s="12"/>
      <c r="R228" s="12"/>
      <c r="S228" s="12"/>
      <c r="T228" s="12"/>
      <c r="U228" s="12"/>
      <c r="V228" s="10">
        <f>IFERROR(LARGE(X228:AU228,1),0)+IFERROR(LARGE(X228:AU228,2),0)</f>
        <v>32.542008858639051</v>
      </c>
      <c r="W228" s="10">
        <f>IFERROR(LARGE(X228:AU228,3),0)+IFERROR(LARGE(X228:AU228,4),0)</f>
        <v>0</v>
      </c>
      <c r="X228" s="12"/>
      <c r="Y228" s="12"/>
      <c r="Z228" s="12"/>
      <c r="AA228" s="12">
        <f>IFERROR(VLOOKUP($A228,'H57 TR100 M'!$AI$2:$AO$182,7,0),"")</f>
        <v>32.542008858639051</v>
      </c>
      <c r="AB228" s="12"/>
      <c r="AC228" s="12"/>
      <c r="AD228" s="12"/>
      <c r="AE228" s="12" t="str">
        <f>IFERROR(VLOOKUP($A228,'Orientakcja M'!$M$3:$S$59,7,0),"")</f>
        <v/>
      </c>
      <c r="AF228" s="12"/>
      <c r="AG228" s="12" t="str">
        <f>IFERROR(VLOOKUP($A228,'Grassor222 M'!$BJ$6:$BP$7,7,0),"")</f>
        <v/>
      </c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23">
        <f>MIN(COUNT(F228:U228)+MIN(COUNT(X228:AU228)/2,2),6)</f>
        <v>0.5</v>
      </c>
    </row>
    <row r="229" spans="1:48">
      <c r="A229">
        <v>362</v>
      </c>
      <c r="B229" s="19" t="str">
        <f>VLOOKUP($A229,id!$C:$H,6,0)</f>
        <v>Liczywek Andrzej</v>
      </c>
      <c r="C229" s="19" t="str">
        <f>VLOOKUP($A229,id!$C:$H,4,0)</f>
        <v>Kaliska Team</v>
      </c>
      <c r="D229" s="2">
        <f>IF(E228=E229,D228,ROW(B227))</f>
        <v>227</v>
      </c>
      <c r="E229" s="11">
        <f>LARGE(F229:W229,1)+LARGE(F229:W229,2)+IFERROR(LARGE(F229:W229,3),0)+IFERROR(LARGE(F229:W229,4),0)+IFERROR(LARGE(F229:W229,5),0)+IFERROR(LARGE(F229:W229,6),0)</f>
        <v>32.540073274469023</v>
      </c>
      <c r="F229" s="12"/>
      <c r="G229" s="12"/>
      <c r="H229" s="12"/>
      <c r="I229" s="12"/>
      <c r="J229" s="12" t="str">
        <f>IFERROR(VLOOKUP($A229,'XVI RzK M'!$K$3:$Q$23,7,0),"")</f>
        <v/>
      </c>
      <c r="K229" s="12" t="str">
        <f>IFERROR(VLOOKUP($A229,'Dymno M'!$U$2:$AA$21,7,0),"")</f>
        <v/>
      </c>
      <c r="L229" s="12" t="str">
        <f>IFERROR(VLOOKUP($A229,'Tropy M'!$R$3:$X$65,7,0),"")</f>
        <v/>
      </c>
      <c r="M229" s="12" t="str">
        <f>IFERROR(VLOOKUP($A229,'Grassor444 M'!$DE$6:$DK$36,7,0),"")</f>
        <v/>
      </c>
      <c r="N229" s="12" t="str">
        <f>IFERROR(VLOOKUP($A229,'BO M'!$Q$2:$W$71,7,0),"")</f>
        <v/>
      </c>
      <c r="O229" s="12" t="str">
        <f>IFERROR(VLOOKUP($A229,'Dukty M'!$T$1:$Z$33,7,0),"")</f>
        <v/>
      </c>
      <c r="P229" s="12"/>
      <c r="Q229" s="12"/>
      <c r="R229" s="12"/>
      <c r="S229" s="12"/>
      <c r="T229" s="12"/>
      <c r="U229" s="12"/>
      <c r="V229" s="10">
        <f>IFERROR(LARGE(X229:AU229,1),0)+IFERROR(LARGE(X229:AU229,2),0)</f>
        <v>32.540073274469023</v>
      </c>
      <c r="W229" s="10">
        <f>IFERROR(LARGE(X229:AU229,3),0)+IFERROR(LARGE(X229:AU229,4),0)</f>
        <v>0</v>
      </c>
      <c r="X229" s="12"/>
      <c r="Y229" s="12"/>
      <c r="Z229" s="12"/>
      <c r="AA229" s="12">
        <f>IFERROR(VLOOKUP($A229,'H57 TR100 M'!$AI$2:$AO$182,7,0),"")</f>
        <v>32.540073274469023</v>
      </c>
      <c r="AB229" s="12"/>
      <c r="AC229" s="12"/>
      <c r="AD229" s="12"/>
      <c r="AE229" s="12" t="str">
        <f>IFERROR(VLOOKUP($A229,'Orientakcja M'!$M$3:$S$59,7,0),"")</f>
        <v/>
      </c>
      <c r="AF229" s="12"/>
      <c r="AG229" s="12" t="str">
        <f>IFERROR(VLOOKUP($A229,'Grassor222 M'!$BJ$6:$BP$7,7,0),"")</f>
        <v/>
      </c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23">
        <f>MIN(COUNT(F229:U229)+MIN(COUNT(X229:AU229)/2,2),6)</f>
        <v>0.5</v>
      </c>
    </row>
    <row r="230" spans="1:48">
      <c r="A230">
        <v>236</v>
      </c>
      <c r="B230" s="19" t="str">
        <f>VLOOKUP($A230,id!$C:$H,6,0)</f>
        <v>Kucharczyk Seweryn</v>
      </c>
      <c r="C230" s="19" t="str">
        <f>VLOOKUP($A230,id!$C:$H,4,0)</f>
        <v>Arsbona</v>
      </c>
      <c r="D230" s="2">
        <f>IF(E229=E230,D229,ROW(B228))</f>
        <v>228</v>
      </c>
      <c r="E230" s="11">
        <f>LARGE(F230:W230,1)+LARGE(F230:W230,2)+IFERROR(LARGE(F230:W230,3),0)+IFERROR(LARGE(F230:W230,4),0)+IFERROR(LARGE(F230:W230,5),0)+IFERROR(LARGE(F230:W230,6),0)</f>
        <v>31.95836556530508</v>
      </c>
      <c r="F230" s="12"/>
      <c r="G230" s="12" t="str">
        <f>IFERROR(VLOOKUP($A230,'H57 TR200 M'!$AT$2:$AZ$104,7,0),"")</f>
        <v/>
      </c>
      <c r="H230" s="12"/>
      <c r="I230" s="12"/>
      <c r="J230" s="12" t="str">
        <f>IFERROR(VLOOKUP($A230,'XVI RzK M'!$K$3:$Q$23,7,0),"")</f>
        <v/>
      </c>
      <c r="K230" s="12" t="str">
        <f>IFERROR(VLOOKUP($A230,'Dymno M'!$U$2:$AA$21,7,0),"")</f>
        <v/>
      </c>
      <c r="L230" s="12" t="str">
        <f>IFERROR(VLOOKUP($A230,'Tropy M'!$R$3:$X$65,7,0),"")</f>
        <v/>
      </c>
      <c r="M230" s="12" t="str">
        <f>IFERROR(VLOOKUP($A230,'Grassor444 M'!$DE$6:$DK$36,7,0),"")</f>
        <v/>
      </c>
      <c r="N230" s="12" t="str">
        <f>IFERROR(VLOOKUP($A230,'BO M'!$Q$2:$W$71,7,0),"")</f>
        <v/>
      </c>
      <c r="O230" s="12" t="str">
        <f>IFERROR(VLOOKUP($A230,'Dukty M'!$T$1:$Z$33,7,0),"")</f>
        <v/>
      </c>
      <c r="P230" s="12"/>
      <c r="Q230" s="12"/>
      <c r="R230" s="12"/>
      <c r="S230" s="12"/>
      <c r="T230" s="12"/>
      <c r="U230" s="12"/>
      <c r="V230" s="10">
        <f>IFERROR(LARGE(X230:AU230,1),0)+IFERROR(LARGE(X230:AU230,2),0)</f>
        <v>31.95836556530508</v>
      </c>
      <c r="W230" s="10">
        <f>IFERROR(LARGE(X230:AU230,3),0)+IFERROR(LARGE(X230:AU230,4),0)</f>
        <v>0</v>
      </c>
      <c r="X230" s="12"/>
      <c r="Y230" s="12"/>
      <c r="Z230" s="12"/>
      <c r="AA230" s="12" t="str">
        <f>IFERROR(VLOOKUP($A230,'H57 TR100 M'!$AI$2:$AO$182,7,0),"")</f>
        <v/>
      </c>
      <c r="AB230" s="12"/>
      <c r="AC230" s="12"/>
      <c r="AD230" s="12"/>
      <c r="AE230" s="12">
        <f>IFERROR(VLOOKUP($A230,'Orientakcja M'!$M$3:$S$59,7,0),"")</f>
        <v>31.95836556530508</v>
      </c>
      <c r="AF230" s="12"/>
      <c r="AG230" s="12" t="str">
        <f>IFERROR(VLOOKUP($A230,'Grassor222 M'!$BJ$6:$BP$7,7,0),"")</f>
        <v/>
      </c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23">
        <f>MIN(COUNT(F230:U230)+MIN(COUNT(X230:AU230)/2,2),6)</f>
        <v>0.5</v>
      </c>
    </row>
    <row r="231" spans="1:48">
      <c r="A231" s="13">
        <v>288</v>
      </c>
      <c r="B231" s="19" t="str">
        <f>VLOOKUP($A231,id!$C:$H,6,0)</f>
        <v>Nycz Bartłomiej</v>
      </c>
      <c r="C231" s="19">
        <f>VLOOKUP($A231,id!$C:$H,4,0)</f>
        <v>0</v>
      </c>
      <c r="D231" s="2">
        <f>IF(E230=E231,D230,ROW(B229))</f>
        <v>229</v>
      </c>
      <c r="E231" s="11">
        <f>LARGE(F231:W231,1)+LARGE(F231:W231,2)+IFERROR(LARGE(F231:W231,3),0)+IFERROR(LARGE(F231:W231,4),0)+IFERROR(LARGE(F231:W231,5),0)+IFERROR(LARGE(F231:W231,6),0)</f>
        <v>31.836151369757538</v>
      </c>
      <c r="F231" s="12"/>
      <c r="G231" s="12">
        <f>IFERROR(VLOOKUP($A231,'H57 TR200 M'!$AT$2:$AZ$104,7,0),"")</f>
        <v>31.836151369757538</v>
      </c>
      <c r="H231" s="12"/>
      <c r="I231" s="12"/>
      <c r="J231" s="12" t="str">
        <f>IFERROR(VLOOKUP($A231,'XVI RzK M'!$K$3:$Q$23,7,0),"")</f>
        <v/>
      </c>
      <c r="K231" s="12" t="str">
        <f>IFERROR(VLOOKUP($A231,'Dymno M'!$U$2:$AA$21,7,0),"")</f>
        <v/>
      </c>
      <c r="L231" s="12" t="str">
        <f>IFERROR(VLOOKUP($A231,'Tropy M'!$R$3:$X$65,7,0),"")</f>
        <v/>
      </c>
      <c r="M231" s="12" t="str">
        <f>IFERROR(VLOOKUP($A231,'Grassor444 M'!$DE$6:$DK$36,7,0),"")</f>
        <v/>
      </c>
      <c r="N231" s="12" t="str">
        <f>IFERROR(VLOOKUP($A231,'BO M'!$Q$2:$W$71,7,0),"")</f>
        <v/>
      </c>
      <c r="O231" s="12" t="str">
        <f>IFERROR(VLOOKUP($A231,'Dukty M'!$T$1:$Z$33,7,0),"")</f>
        <v/>
      </c>
      <c r="P231" s="12"/>
      <c r="Q231" s="12"/>
      <c r="R231" s="12"/>
      <c r="S231" s="12"/>
      <c r="T231" s="12"/>
      <c r="U231" s="12"/>
      <c r="V231" s="10">
        <f>IFERROR(LARGE(X231:AU231,1),0)+IFERROR(LARGE(X231:AU231,2),0)</f>
        <v>0</v>
      </c>
      <c r="W231" s="10">
        <f>IFERROR(LARGE(X231:AU231,3),0)+IFERROR(LARGE(X231:AU231,4),0)</f>
        <v>0</v>
      </c>
      <c r="X231" s="12"/>
      <c r="Y231" s="12"/>
      <c r="Z231" s="12"/>
      <c r="AA231" s="12" t="str">
        <f>IFERROR(VLOOKUP($A231,'H57 TR100 M'!$AI$2:$AO$182,7,0),"")</f>
        <v/>
      </c>
      <c r="AB231" s="12"/>
      <c r="AC231" s="12"/>
      <c r="AD231" s="12"/>
      <c r="AE231" s="12" t="str">
        <f>IFERROR(VLOOKUP($A231,'Orientakcja M'!$M$3:$S$59,7,0),"")</f>
        <v/>
      </c>
      <c r="AF231" s="12"/>
      <c r="AG231" s="12" t="str">
        <f>IFERROR(VLOOKUP($A231,'Grassor222 M'!$BJ$6:$BP$7,7,0),"")</f>
        <v/>
      </c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23">
        <f>MIN(COUNT(F231:U231)+MIN(COUNT(X231:AU231)/2,2),6)</f>
        <v>1</v>
      </c>
    </row>
    <row r="232" spans="1:48">
      <c r="A232" s="13">
        <v>363</v>
      </c>
      <c r="B232" s="19" t="str">
        <f>VLOOKUP($A232,id!$C:$H,6,0)</f>
        <v>Formela Krzysztof</v>
      </c>
      <c r="C232" s="19">
        <f>VLOOKUP($A232,id!$C:$H,4,0)</f>
        <v>0</v>
      </c>
      <c r="D232" s="2">
        <f>IF(E231=E232,D231,ROW(B230))</f>
        <v>230</v>
      </c>
      <c r="E232" s="11">
        <f>LARGE(F232:W232,1)+LARGE(F232:W232,2)+IFERROR(LARGE(F232:W232,3),0)+IFERROR(LARGE(F232:W232,4),0)+IFERROR(LARGE(F232:W232,5),0)+IFERROR(LARGE(F232:W232,6),0)</f>
        <v>31.683755556719838</v>
      </c>
      <c r="F232" s="12"/>
      <c r="G232" s="12"/>
      <c r="H232" s="12"/>
      <c r="I232" s="12"/>
      <c r="J232" s="12" t="str">
        <f>IFERROR(VLOOKUP($A232,'XVI RzK M'!$K$3:$Q$23,7,0),"")</f>
        <v/>
      </c>
      <c r="K232" s="12" t="str">
        <f>IFERROR(VLOOKUP($A232,'Dymno M'!$U$2:$AA$21,7,0),"")</f>
        <v/>
      </c>
      <c r="L232" s="12" t="str">
        <f>IFERROR(VLOOKUP($A232,'Tropy M'!$R$3:$X$65,7,0),"")</f>
        <v/>
      </c>
      <c r="M232" s="12" t="str">
        <f>IFERROR(VLOOKUP($A232,'Grassor444 M'!$DE$6:$DK$36,7,0),"")</f>
        <v/>
      </c>
      <c r="N232" s="12" t="str">
        <f>IFERROR(VLOOKUP($A232,'BO M'!$Q$2:$W$71,7,0),"")</f>
        <v/>
      </c>
      <c r="O232" s="12" t="str">
        <f>IFERROR(VLOOKUP($A232,'Dukty M'!$T$1:$Z$33,7,0),"")</f>
        <v/>
      </c>
      <c r="P232" s="12"/>
      <c r="Q232" s="12"/>
      <c r="R232" s="12"/>
      <c r="S232" s="12"/>
      <c r="T232" s="12"/>
      <c r="U232" s="12"/>
      <c r="V232" s="10">
        <f>IFERROR(LARGE(X232:AU232,1),0)+IFERROR(LARGE(X232:AU232,2),0)</f>
        <v>31.683755556719838</v>
      </c>
      <c r="W232" s="10">
        <f>IFERROR(LARGE(X232:AU232,3),0)+IFERROR(LARGE(X232:AU232,4),0)</f>
        <v>0</v>
      </c>
      <c r="X232" s="12"/>
      <c r="Y232" s="12"/>
      <c r="Z232" s="12"/>
      <c r="AA232" s="12">
        <f>IFERROR(VLOOKUP($A232,'H57 TR100 M'!$AI$2:$AO$182,7,0),"")</f>
        <v>31.683755556719838</v>
      </c>
      <c r="AB232" s="12"/>
      <c r="AC232" s="12"/>
      <c r="AD232" s="12"/>
      <c r="AE232" s="12" t="str">
        <f>IFERROR(VLOOKUP($A232,'Orientakcja M'!$M$3:$S$59,7,0),"")</f>
        <v/>
      </c>
      <c r="AF232" s="12"/>
      <c r="AG232" s="12" t="str">
        <f>IFERROR(VLOOKUP($A232,'Grassor222 M'!$BJ$6:$BP$7,7,0),"")</f>
        <v/>
      </c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23">
        <f>MIN(COUNT(F232:U232)+MIN(COUNT(X232:AU232)/2,2),6)</f>
        <v>0.5</v>
      </c>
    </row>
    <row r="233" spans="1:48">
      <c r="A233">
        <v>364</v>
      </c>
      <c r="B233" s="19" t="str">
        <f>VLOOKUP($A233,id!$C:$H,6,0)</f>
        <v>Ćwikliński Grzegorz</v>
      </c>
      <c r="C233" s="19">
        <f>VLOOKUP($A233,id!$C:$H,4,0)</f>
        <v>0</v>
      </c>
      <c r="D233" s="2">
        <f>IF(E232=E233,D232,ROW(B231))</f>
        <v>231</v>
      </c>
      <c r="E233" s="11">
        <f>LARGE(F233:W233,1)+LARGE(F233:W233,2)+IFERROR(LARGE(F233:W233,3),0)+IFERROR(LARGE(F233:W233,4),0)+IFERROR(LARGE(F233:W233,5),0)+IFERROR(LARGE(F233:W233,6),0)</f>
        <v>31.679281461097844</v>
      </c>
      <c r="F233" s="12"/>
      <c r="G233" s="12"/>
      <c r="H233" s="12"/>
      <c r="I233" s="12"/>
      <c r="J233" s="12" t="str">
        <f>IFERROR(VLOOKUP($A233,'XVI RzK M'!$K$3:$Q$23,7,0),"")</f>
        <v/>
      </c>
      <c r="K233" s="12" t="str">
        <f>IFERROR(VLOOKUP($A233,'Dymno M'!$U$2:$AA$21,7,0),"")</f>
        <v/>
      </c>
      <c r="L233" s="12" t="str">
        <f>IFERROR(VLOOKUP($A233,'Tropy M'!$R$3:$X$65,7,0),"")</f>
        <v/>
      </c>
      <c r="M233" s="12" t="str">
        <f>IFERROR(VLOOKUP($A233,'Grassor444 M'!$DE$6:$DK$36,7,0),"")</f>
        <v/>
      </c>
      <c r="N233" s="12" t="str">
        <f>IFERROR(VLOOKUP($A233,'BO M'!$Q$2:$W$71,7,0),"")</f>
        <v/>
      </c>
      <c r="O233" s="12" t="str">
        <f>IFERROR(VLOOKUP($A233,'Dukty M'!$T$1:$Z$33,7,0),"")</f>
        <v/>
      </c>
      <c r="P233" s="12"/>
      <c r="Q233" s="12"/>
      <c r="R233" s="12"/>
      <c r="S233" s="12"/>
      <c r="T233" s="12"/>
      <c r="U233" s="12"/>
      <c r="V233" s="10">
        <f>IFERROR(LARGE(X233:AU233,1),0)+IFERROR(LARGE(X233:AU233,2),0)</f>
        <v>31.679281461097844</v>
      </c>
      <c r="W233" s="10">
        <f>IFERROR(LARGE(X233:AU233,3),0)+IFERROR(LARGE(X233:AU233,4),0)</f>
        <v>0</v>
      </c>
      <c r="X233" s="12"/>
      <c r="Y233" s="12"/>
      <c r="Z233" s="12"/>
      <c r="AA233" s="12">
        <f>IFERROR(VLOOKUP($A233,'H57 TR100 M'!$AI$2:$AO$182,7,0),"")</f>
        <v>31.679281461097844</v>
      </c>
      <c r="AB233" s="12"/>
      <c r="AC233" s="12"/>
      <c r="AD233" s="12"/>
      <c r="AE233" s="12" t="str">
        <f>IFERROR(VLOOKUP($A233,'Orientakcja M'!$M$3:$S$59,7,0),"")</f>
        <v/>
      </c>
      <c r="AF233" s="12"/>
      <c r="AG233" s="12" t="str">
        <f>IFERROR(VLOOKUP($A233,'Grassor222 M'!$BJ$6:$BP$7,7,0),"")</f>
        <v/>
      </c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23">
        <f>MIN(COUNT(F233:U233)+MIN(COUNT(X233:AU233)/2,2),6)</f>
        <v>0.5</v>
      </c>
    </row>
    <row r="234" spans="1:48">
      <c r="A234" s="13">
        <v>365</v>
      </c>
      <c r="B234" s="19" t="str">
        <f>VLOOKUP($A234,id!$C:$H,6,0)</f>
        <v>Ciszkowski Jacek</v>
      </c>
      <c r="C234" s="19" t="str">
        <f>VLOOKUP($A234,id!$C:$H,4,0)</f>
        <v>15 Gołdapski Pułk Przeciwlotniczy</v>
      </c>
      <c r="D234" s="2">
        <f>IF(E233=E234,D233,ROW(B232))</f>
        <v>232</v>
      </c>
      <c r="E234" s="11">
        <f>LARGE(F234:W234,1)+LARGE(F234:W234,2)+IFERROR(LARGE(F234:W234,3),0)+IFERROR(LARGE(F234:W234,4),0)+IFERROR(LARGE(F234:W234,5),0)+IFERROR(LARGE(F234:W234,6),0)</f>
        <v>31.378856910357577</v>
      </c>
      <c r="F234" s="12"/>
      <c r="G234" s="12"/>
      <c r="H234" s="12"/>
      <c r="I234" s="12"/>
      <c r="J234" s="12" t="str">
        <f>IFERROR(VLOOKUP($A234,'XVI RzK M'!$K$3:$Q$23,7,0),"")</f>
        <v/>
      </c>
      <c r="K234" s="12" t="str">
        <f>IFERROR(VLOOKUP($A234,'Dymno M'!$U$2:$AA$21,7,0),"")</f>
        <v/>
      </c>
      <c r="L234" s="12" t="str">
        <f>IFERROR(VLOOKUP($A234,'Tropy M'!$R$3:$X$65,7,0),"")</f>
        <v/>
      </c>
      <c r="M234" s="12" t="str">
        <f>IFERROR(VLOOKUP($A234,'Grassor444 M'!$DE$6:$DK$36,7,0),"")</f>
        <v/>
      </c>
      <c r="N234" s="12" t="str">
        <f>IFERROR(VLOOKUP($A234,'BO M'!$Q$2:$W$71,7,0),"")</f>
        <v/>
      </c>
      <c r="O234" s="12" t="str">
        <f>IFERROR(VLOOKUP($A234,'Dukty M'!$T$1:$Z$33,7,0),"")</f>
        <v/>
      </c>
      <c r="P234" s="12"/>
      <c r="Q234" s="12"/>
      <c r="R234" s="12"/>
      <c r="S234" s="12"/>
      <c r="T234" s="12"/>
      <c r="U234" s="12"/>
      <c r="V234" s="10">
        <f>IFERROR(LARGE(X234:AU234,1),0)+IFERROR(LARGE(X234:AU234,2),0)</f>
        <v>31.378856910357577</v>
      </c>
      <c r="W234" s="10">
        <f>IFERROR(LARGE(X234:AU234,3),0)+IFERROR(LARGE(X234:AU234,4),0)</f>
        <v>0</v>
      </c>
      <c r="X234" s="12"/>
      <c r="Y234" s="12"/>
      <c r="Z234" s="12"/>
      <c r="AA234" s="12">
        <f>IFERROR(VLOOKUP($A234,'H57 TR100 M'!$AI$2:$AO$182,7,0),"")</f>
        <v>31.378856910357577</v>
      </c>
      <c r="AB234" s="12"/>
      <c r="AC234" s="12"/>
      <c r="AD234" s="12"/>
      <c r="AE234" s="12" t="str">
        <f>IFERROR(VLOOKUP($A234,'Orientakcja M'!$M$3:$S$59,7,0),"")</f>
        <v/>
      </c>
      <c r="AF234" s="12"/>
      <c r="AG234" s="12" t="str">
        <f>IFERROR(VLOOKUP($A234,'Grassor222 M'!$BJ$6:$BP$7,7,0),"")</f>
        <v/>
      </c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23">
        <f>MIN(COUNT(F234:U234)+MIN(COUNT(X234:AU234)/2,2),6)</f>
        <v>0.5</v>
      </c>
    </row>
    <row r="235" spans="1:48">
      <c r="A235" s="13">
        <v>162</v>
      </c>
      <c r="B235" s="19" t="str">
        <f>VLOOKUP($A235,id!$C:$H,6,0)</f>
        <v>Bochyński Krzysztof</v>
      </c>
      <c r="C235" s="19">
        <f>VLOOKUP($A235,id!$C:$H,4,0)</f>
        <v>0</v>
      </c>
      <c r="D235" s="2">
        <f>IF(E234=E235,D234,ROW(B233))</f>
        <v>233</v>
      </c>
      <c r="E235" s="11">
        <f>LARGE(F235:W235,1)+LARGE(F235:W235,2)+IFERROR(LARGE(F235:W235,3),0)+IFERROR(LARGE(F235:W235,4),0)+IFERROR(LARGE(F235:W235,5),0)+IFERROR(LARGE(F235:W235,6),0)</f>
        <v>30.970942593905022</v>
      </c>
      <c r="F235" s="12"/>
      <c r="G235" s="12" t="str">
        <f>IFERROR(VLOOKUP($A235,'H57 TR200 M'!$AT$2:$AZ$104,7,0),"")</f>
        <v/>
      </c>
      <c r="H235" s="12">
        <f>IFERROR(VLOOKUP($A235,'Pazur M'!$N$1:$T$47,7,0),"")</f>
        <v>30.970942593905022</v>
      </c>
      <c r="I235" s="12" t="str">
        <f>IFERROR(VLOOKUP($A235,'Liczyrzepa wiosna 200 M'!$M$1:$S$29,7,0),"")</f>
        <v/>
      </c>
      <c r="J235" s="12" t="str">
        <f>IFERROR(VLOOKUP($A235,'XVI RzK M'!$K$3:$Q$23,7,0),"")</f>
        <v/>
      </c>
      <c r="K235" s="12" t="str">
        <f>IFERROR(VLOOKUP($A235,'Dymno M'!$U$2:$AA$21,7,0),"")</f>
        <v/>
      </c>
      <c r="L235" s="12" t="str">
        <f>IFERROR(VLOOKUP($A235,'Tropy M'!$R$3:$X$65,7,0),"")</f>
        <v/>
      </c>
      <c r="M235" s="12" t="str">
        <f>IFERROR(VLOOKUP($A235,'Grassor444 M'!$DE$6:$DK$36,7,0),"")</f>
        <v/>
      </c>
      <c r="N235" s="12" t="str">
        <f>IFERROR(VLOOKUP($A235,'BO M'!$Q$2:$W$71,7,0),"")</f>
        <v/>
      </c>
      <c r="O235" s="12" t="str">
        <f>IFERROR(VLOOKUP($A235,'Dukty M'!$T$1:$Z$33,7,0),"")</f>
        <v/>
      </c>
      <c r="P235" s="12"/>
      <c r="Q235" s="12"/>
      <c r="R235" s="12"/>
      <c r="S235" s="12"/>
      <c r="T235" s="12"/>
      <c r="U235" s="12"/>
      <c r="V235" s="10">
        <f>IFERROR(LARGE(X235:AU235,1),0)+IFERROR(LARGE(X235:AU235,2),0)</f>
        <v>0</v>
      </c>
      <c r="W235" s="10">
        <f>IFERROR(LARGE(X235:AU235,3),0)+IFERROR(LARGE(X235:AU235,4),0)</f>
        <v>0</v>
      </c>
      <c r="X235" s="12"/>
      <c r="Y235" s="12"/>
      <c r="Z235" s="12"/>
      <c r="AA235" s="12" t="str">
        <f>IFERROR(VLOOKUP($A235,'H57 TR100 M'!$AI$2:$AO$182,7,0),"")</f>
        <v/>
      </c>
      <c r="AB235" s="12"/>
      <c r="AC235" s="12" t="str">
        <f>IFERROR(VLOOKUP($A235,'Hawran M'!$AT$2:$AZ$35,7,0),"")</f>
        <v/>
      </c>
      <c r="AD235" s="12" t="str">
        <f>IFERROR(VLOOKUP($A235,'Liczyrzepa wiosna 100 M'!$Q$2:$W$16,7,0),"")</f>
        <v/>
      </c>
      <c r="AE235" s="12" t="str">
        <f>IFERROR(VLOOKUP($A235,'Orientakcja M'!$M$3:$S$59,7,0),"")</f>
        <v/>
      </c>
      <c r="AF235" s="12" t="str">
        <f>IFERROR(VLOOKUP($A235,'13 M'!$J$6:$P$10,7,0),"")</f>
        <v/>
      </c>
      <c r="AG235" s="12" t="str">
        <f>IFERROR(VLOOKUP($A235,'Grassor222 M'!$BJ$6:$BP$7,7,0),"")</f>
        <v/>
      </c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23">
        <f>MIN(COUNT(F235:U235)+MIN(COUNT(X235:AU235)/2,2),6)</f>
        <v>1</v>
      </c>
    </row>
    <row r="236" spans="1:48">
      <c r="A236" s="13">
        <v>264</v>
      </c>
      <c r="B236" s="19" t="str">
        <f>VLOOKUP($A236,id!$C:$H,6,0)</f>
        <v>Kotowski Józef</v>
      </c>
      <c r="C236" s="19" t="str">
        <f>VLOOKUP($A236,id!$C:$H,4,0)</f>
        <v>Szalone naleśniki</v>
      </c>
      <c r="D236" s="2">
        <f>IF(E235=E236,D235,ROW(B234))</f>
        <v>234</v>
      </c>
      <c r="E236" s="11">
        <f>LARGE(F236:W236,1)+LARGE(F236:W236,2)+IFERROR(LARGE(F236:W236,3),0)+IFERROR(LARGE(F236:W236,4),0)+IFERROR(LARGE(F236:W236,5),0)+IFERROR(LARGE(F236:W236,6),0)</f>
        <v>30.674759627867658</v>
      </c>
      <c r="F236" s="12"/>
      <c r="G236" s="12" t="str">
        <f>IFERROR(VLOOKUP($A236,'H57 TR200 M'!$AT$2:$AZ$104,7,0),"")</f>
        <v/>
      </c>
      <c r="H236" s="12"/>
      <c r="I236" s="12"/>
      <c r="J236" s="12" t="str">
        <f>IFERROR(VLOOKUP($A236,'XVI RzK M'!$K$3:$Q$23,7,0),"")</f>
        <v/>
      </c>
      <c r="K236" s="12" t="str">
        <f>IFERROR(VLOOKUP($A236,'Dymno M'!$U$2:$AA$21,7,0),"")</f>
        <v/>
      </c>
      <c r="L236" s="12">
        <f>IFERROR(VLOOKUP($A236,'Tropy M'!$R$3:$X$65,7,0),"")</f>
        <v>16.784444041616961</v>
      </c>
      <c r="M236" s="12" t="str">
        <f>IFERROR(VLOOKUP($A236,'Grassor444 M'!$DE$6:$DK$36,7,0),"")</f>
        <v/>
      </c>
      <c r="N236" s="12" t="str">
        <f>IFERROR(VLOOKUP($A236,'BO M'!$Q$2:$W$71,7,0),"")</f>
        <v/>
      </c>
      <c r="O236" s="12" t="str">
        <f>IFERROR(VLOOKUP($A236,'Dukty M'!$T$1:$Z$33,7,0),"")</f>
        <v/>
      </c>
      <c r="P236" s="12"/>
      <c r="Q236" s="12"/>
      <c r="R236" s="12"/>
      <c r="S236" s="12"/>
      <c r="T236" s="12"/>
      <c r="U236" s="12"/>
      <c r="V236" s="10">
        <f>IFERROR(LARGE(X236:AU236,1),0)+IFERROR(LARGE(X236:AU236,2),0)</f>
        <v>13.890315586250697</v>
      </c>
      <c r="W236" s="10">
        <f>IFERROR(LARGE(X236:AU236,3),0)+IFERROR(LARGE(X236:AU236,4),0)</f>
        <v>0</v>
      </c>
      <c r="X236" s="12"/>
      <c r="Y236" s="12"/>
      <c r="Z236" s="12"/>
      <c r="AA236" s="12" t="str">
        <f>IFERROR(VLOOKUP($A236,'H57 TR100 M'!$AI$2:$AO$182,7,0),"")</f>
        <v/>
      </c>
      <c r="AB236" s="12"/>
      <c r="AC236" s="12"/>
      <c r="AD236" s="12"/>
      <c r="AE236" s="12">
        <f>IFERROR(VLOOKUP($A236,'Orientakcja M'!$M$3:$S$59,7,0),"")</f>
        <v>13.890315586250697</v>
      </c>
      <c r="AF236" s="12"/>
      <c r="AG236" s="12" t="str">
        <f>IFERROR(VLOOKUP($A236,'Grassor222 M'!$BJ$6:$BP$7,7,0),"")</f>
        <v/>
      </c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23">
        <f>MIN(COUNT(F236:U236)+MIN(COUNT(X236:AU236)/2,2),6)</f>
        <v>1.5</v>
      </c>
    </row>
    <row r="237" spans="1:48">
      <c r="A237">
        <v>289</v>
      </c>
      <c r="B237" s="19" t="str">
        <f>VLOOKUP($A237,id!$C:$H,6,0)</f>
        <v>Skrzypiński Tomasz</v>
      </c>
      <c r="C237" s="19">
        <f>VLOOKUP($A237,id!$C:$H,4,0)</f>
        <v>0</v>
      </c>
      <c r="D237" s="2">
        <f>IF(E236=E237,D236,ROW(B235))</f>
        <v>235</v>
      </c>
      <c r="E237" s="11">
        <f>LARGE(F237:W237,1)+LARGE(F237:W237,2)+IFERROR(LARGE(F237:W237,3),0)+IFERROR(LARGE(F237:W237,4),0)+IFERROR(LARGE(F237:W237,5),0)+IFERROR(LARGE(F237:W237,6),0)</f>
        <v>29.696659857765887</v>
      </c>
      <c r="F237" s="12"/>
      <c r="G237" s="12">
        <f>IFERROR(VLOOKUP($A237,'H57 TR200 M'!$AT$2:$AZ$104,7,0),"")</f>
        <v>29.696659857765887</v>
      </c>
      <c r="H237" s="12"/>
      <c r="I237" s="12"/>
      <c r="J237" s="12" t="str">
        <f>IFERROR(VLOOKUP($A237,'XVI RzK M'!$K$3:$Q$23,7,0),"")</f>
        <v/>
      </c>
      <c r="K237" s="12" t="str">
        <f>IFERROR(VLOOKUP($A237,'Dymno M'!$U$2:$AA$21,7,0),"")</f>
        <v/>
      </c>
      <c r="L237" s="12" t="str">
        <f>IFERROR(VLOOKUP($A237,'Tropy M'!$R$3:$X$65,7,0),"")</f>
        <v/>
      </c>
      <c r="M237" s="12" t="str">
        <f>IFERROR(VLOOKUP($A237,'Grassor444 M'!$DE$6:$DK$36,7,0),"")</f>
        <v/>
      </c>
      <c r="N237" s="12" t="str">
        <f>IFERROR(VLOOKUP($A237,'BO M'!$Q$2:$W$71,7,0),"")</f>
        <v/>
      </c>
      <c r="O237" s="12" t="str">
        <f>IFERROR(VLOOKUP($A237,'Dukty M'!$T$1:$Z$33,7,0),"")</f>
        <v/>
      </c>
      <c r="P237" s="12"/>
      <c r="Q237" s="12"/>
      <c r="R237" s="12"/>
      <c r="S237" s="12"/>
      <c r="T237" s="12"/>
      <c r="U237" s="12"/>
      <c r="V237" s="10">
        <f>IFERROR(LARGE(X237:AU237,1),0)+IFERROR(LARGE(X237:AU237,2),0)</f>
        <v>0</v>
      </c>
      <c r="W237" s="10">
        <f>IFERROR(LARGE(X237:AU237,3),0)+IFERROR(LARGE(X237:AU237,4),0)</f>
        <v>0</v>
      </c>
      <c r="X237" s="12"/>
      <c r="Y237" s="12"/>
      <c r="Z237" s="12"/>
      <c r="AA237" s="12" t="str">
        <f>IFERROR(VLOOKUP($A237,'H57 TR100 M'!$AI$2:$AO$182,7,0),"")</f>
        <v/>
      </c>
      <c r="AB237" s="12"/>
      <c r="AC237" s="12"/>
      <c r="AD237" s="12"/>
      <c r="AE237" s="12" t="str">
        <f>IFERROR(VLOOKUP($A237,'Orientakcja M'!$M$3:$S$59,7,0),"")</f>
        <v/>
      </c>
      <c r="AF237" s="12"/>
      <c r="AG237" s="12" t="str">
        <f>IFERROR(VLOOKUP($A237,'Grassor222 M'!$BJ$6:$BP$7,7,0),"")</f>
        <v/>
      </c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23">
        <f>MIN(COUNT(F237:U237)+MIN(COUNT(X237:AU237)/2,2),6)</f>
        <v>1</v>
      </c>
    </row>
    <row r="238" spans="1:48">
      <c r="A238" s="13">
        <v>290</v>
      </c>
      <c r="B238" s="19" t="str">
        <f>VLOOKUP($A238,id!$C:$H,6,0)</f>
        <v>Kijak Przemysław</v>
      </c>
      <c r="C238" s="19" t="str">
        <f>VLOOKUP($A238,id!$C:$H,4,0)</f>
        <v>Coolarze</v>
      </c>
      <c r="D238" s="2">
        <f>IF(E237=E238,D237,ROW(B236))</f>
        <v>236</v>
      </c>
      <c r="E238" s="11">
        <f>LARGE(F238:W238,1)+LARGE(F238:W238,2)+IFERROR(LARGE(F238:W238,3),0)+IFERROR(LARGE(F238:W238,4),0)+IFERROR(LARGE(F238:W238,5),0)+IFERROR(LARGE(F238:W238,6),0)</f>
        <v>29.692706803695987</v>
      </c>
      <c r="F238" s="12"/>
      <c r="G238" s="12">
        <f>IFERROR(VLOOKUP($A238,'H57 TR200 M'!$AT$2:$AZ$104,7,0),"")</f>
        <v>29.692706803695987</v>
      </c>
      <c r="H238" s="12"/>
      <c r="I238" s="12"/>
      <c r="J238" s="12" t="str">
        <f>IFERROR(VLOOKUP($A238,'XVI RzK M'!$K$3:$Q$23,7,0),"")</f>
        <v/>
      </c>
      <c r="K238" s="12" t="str">
        <f>IFERROR(VLOOKUP($A238,'Dymno M'!$U$2:$AA$21,7,0),"")</f>
        <v/>
      </c>
      <c r="L238" s="12" t="str">
        <f>IFERROR(VLOOKUP($A238,'Tropy M'!$R$3:$X$65,7,0),"")</f>
        <v/>
      </c>
      <c r="M238" s="12" t="str">
        <f>IFERROR(VLOOKUP($A238,'Grassor444 M'!$DE$6:$DK$36,7,0),"")</f>
        <v/>
      </c>
      <c r="N238" s="12" t="str">
        <f>IFERROR(VLOOKUP($A238,'BO M'!$Q$2:$W$71,7,0),"")</f>
        <v/>
      </c>
      <c r="O238" s="12" t="str">
        <f>IFERROR(VLOOKUP($A238,'Dukty M'!$T$1:$Z$33,7,0),"")</f>
        <v/>
      </c>
      <c r="P238" s="12"/>
      <c r="Q238" s="12"/>
      <c r="R238" s="12"/>
      <c r="S238" s="12"/>
      <c r="T238" s="12"/>
      <c r="U238" s="12"/>
      <c r="V238" s="10">
        <f>IFERROR(LARGE(X238:AU238,1),0)+IFERROR(LARGE(X238:AU238,2),0)</f>
        <v>0</v>
      </c>
      <c r="W238" s="10">
        <f>IFERROR(LARGE(X238:AU238,3),0)+IFERROR(LARGE(X238:AU238,4),0)</f>
        <v>0</v>
      </c>
      <c r="X238" s="12"/>
      <c r="Y238" s="12"/>
      <c r="Z238" s="12"/>
      <c r="AA238" s="12" t="str">
        <f>IFERROR(VLOOKUP($A238,'H57 TR100 M'!$AI$2:$AO$182,7,0),"")</f>
        <v/>
      </c>
      <c r="AB238" s="12"/>
      <c r="AC238" s="12"/>
      <c r="AD238" s="12"/>
      <c r="AE238" s="12" t="str">
        <f>IFERROR(VLOOKUP($A238,'Orientakcja M'!$M$3:$S$59,7,0),"")</f>
        <v/>
      </c>
      <c r="AF238" s="12"/>
      <c r="AG238" s="12" t="str">
        <f>IFERROR(VLOOKUP($A238,'Grassor222 M'!$BJ$6:$BP$7,7,0),"")</f>
        <v/>
      </c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23">
        <f>MIN(COUNT(F238:U238)+MIN(COUNT(X238:AU238)/2,2),6)</f>
        <v>1</v>
      </c>
    </row>
    <row r="239" spans="1:48">
      <c r="A239">
        <v>366</v>
      </c>
      <c r="B239" s="19" t="str">
        <f>VLOOKUP($A239,id!$C:$H,6,0)</f>
        <v>Bielenny Paweł</v>
      </c>
      <c r="C239" s="19" t="str">
        <f>VLOOKUP($A239,id!$C:$H,4,0)</f>
        <v>KTG Neptun</v>
      </c>
      <c r="D239" s="2">
        <f>IF(E238=E239,D238,ROW(B237))</f>
        <v>237</v>
      </c>
      <c r="E239" s="11">
        <f>LARGE(F239:W239,1)+LARGE(F239:W239,2)+IFERROR(LARGE(F239:W239,3),0)+IFERROR(LARGE(F239:W239,4),0)+IFERROR(LARGE(F239:W239,5),0)+IFERROR(LARGE(F239:W239,6),0)</f>
        <v>29.461881648923342</v>
      </c>
      <c r="F239" s="12"/>
      <c r="G239" s="12"/>
      <c r="H239" s="12"/>
      <c r="I239" s="12"/>
      <c r="J239" s="12" t="str">
        <f>IFERROR(VLOOKUP($A239,'XVI RzK M'!$K$3:$Q$23,7,0),"")</f>
        <v/>
      </c>
      <c r="K239" s="12" t="str">
        <f>IFERROR(VLOOKUP($A239,'Dymno M'!$U$2:$AA$21,7,0),"")</f>
        <v/>
      </c>
      <c r="L239" s="12" t="str">
        <f>IFERROR(VLOOKUP($A239,'Tropy M'!$R$3:$X$65,7,0),"")</f>
        <v/>
      </c>
      <c r="M239" s="12" t="str">
        <f>IFERROR(VLOOKUP($A239,'Grassor444 M'!$DE$6:$DK$36,7,0),"")</f>
        <v/>
      </c>
      <c r="N239" s="12" t="str">
        <f>IFERROR(VLOOKUP($A239,'BO M'!$Q$2:$W$71,7,0),"")</f>
        <v/>
      </c>
      <c r="O239" s="12" t="str">
        <f>IFERROR(VLOOKUP($A239,'Dukty M'!$T$1:$Z$33,7,0),"")</f>
        <v/>
      </c>
      <c r="P239" s="12"/>
      <c r="Q239" s="12"/>
      <c r="R239" s="12"/>
      <c r="S239" s="12"/>
      <c r="T239" s="12"/>
      <c r="U239" s="12"/>
      <c r="V239" s="10">
        <f>IFERROR(LARGE(X239:AU239,1),0)+IFERROR(LARGE(X239:AU239,2),0)</f>
        <v>29.461881648923342</v>
      </c>
      <c r="W239" s="10">
        <f>IFERROR(LARGE(X239:AU239,3),0)+IFERROR(LARGE(X239:AU239,4),0)</f>
        <v>0</v>
      </c>
      <c r="X239" s="12"/>
      <c r="Y239" s="12"/>
      <c r="Z239" s="12"/>
      <c r="AA239" s="12">
        <f>IFERROR(VLOOKUP($A239,'H57 TR100 M'!$AI$2:$AO$182,7,0),"")</f>
        <v>29.461881648923342</v>
      </c>
      <c r="AB239" s="12"/>
      <c r="AC239" s="12"/>
      <c r="AD239" s="12"/>
      <c r="AE239" s="12" t="str">
        <f>IFERROR(VLOOKUP($A239,'Orientakcja M'!$M$3:$S$59,7,0),"")</f>
        <v/>
      </c>
      <c r="AF239" s="12"/>
      <c r="AG239" s="12" t="str">
        <f>IFERROR(VLOOKUP($A239,'Grassor222 M'!$BJ$6:$BP$7,7,0),"")</f>
        <v/>
      </c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23">
        <f>MIN(COUNT(F239:U239)+MIN(COUNT(X239:AU239)/2,2),6)</f>
        <v>0.5</v>
      </c>
    </row>
    <row r="240" spans="1:48">
      <c r="A240">
        <v>368</v>
      </c>
      <c r="B240" s="19" t="str">
        <f>VLOOKUP($A240,id!$C:$H,6,0)</f>
        <v>Ciupa Marcin</v>
      </c>
      <c r="C240" s="19" t="str">
        <f>VLOOKUP($A240,id!$C:$H,4,0)</f>
        <v>SNG Wild Dukcks/Orientuś</v>
      </c>
      <c r="D240" s="2">
        <f>IF(E239=E240,D239,ROW(B238))</f>
        <v>238</v>
      </c>
      <c r="E240" s="11">
        <f>LARGE(F240:W240,1)+LARGE(F240:W240,2)+IFERROR(LARGE(F240:W240,3),0)+IFERROR(LARGE(F240:W240,4),0)+IFERROR(LARGE(F240:W240,5),0)+IFERROR(LARGE(F240:W240,6),0)</f>
        <v>29.194349428009495</v>
      </c>
      <c r="F240" s="12"/>
      <c r="G240" s="12"/>
      <c r="H240" s="12"/>
      <c r="I240" s="12"/>
      <c r="J240" s="12" t="str">
        <f>IFERROR(VLOOKUP($A240,'XVI RzK M'!$K$3:$Q$23,7,0),"")</f>
        <v/>
      </c>
      <c r="K240" s="12" t="str">
        <f>IFERROR(VLOOKUP($A240,'Dymno M'!$U$2:$AA$21,7,0),"")</f>
        <v/>
      </c>
      <c r="L240" s="12" t="str">
        <f>IFERROR(VLOOKUP($A240,'Tropy M'!$R$3:$X$65,7,0),"")</f>
        <v/>
      </c>
      <c r="M240" s="12" t="str">
        <f>IFERROR(VLOOKUP($A240,'Grassor444 M'!$DE$6:$DK$36,7,0),"")</f>
        <v/>
      </c>
      <c r="N240" s="12" t="str">
        <f>IFERROR(VLOOKUP($A240,'BO M'!$Q$2:$W$71,7,0),"")</f>
        <v/>
      </c>
      <c r="O240" s="12" t="str">
        <f>IFERROR(VLOOKUP($A240,'Dukty M'!$T$1:$Z$33,7,0),"")</f>
        <v/>
      </c>
      <c r="P240" s="12"/>
      <c r="Q240" s="12"/>
      <c r="R240" s="12"/>
      <c r="S240" s="12"/>
      <c r="T240" s="12"/>
      <c r="U240" s="12"/>
      <c r="V240" s="10">
        <f>IFERROR(LARGE(X240:AU240,1),0)+IFERROR(LARGE(X240:AU240,2),0)</f>
        <v>29.194349428009495</v>
      </c>
      <c r="W240" s="10">
        <f>IFERROR(LARGE(X240:AU240,3),0)+IFERROR(LARGE(X240:AU240,4),0)</f>
        <v>0</v>
      </c>
      <c r="X240" s="12"/>
      <c r="Y240" s="12"/>
      <c r="Z240" s="12"/>
      <c r="AA240" s="12">
        <f>IFERROR(VLOOKUP($A240,'H57 TR100 M'!$AI$2:$AO$182,7,0),"")</f>
        <v>29.194349428009495</v>
      </c>
      <c r="AB240" s="12"/>
      <c r="AC240" s="12"/>
      <c r="AD240" s="12"/>
      <c r="AE240" s="12" t="str">
        <f>IFERROR(VLOOKUP($A240,'Orientakcja M'!$M$3:$S$59,7,0),"")</f>
        <v/>
      </c>
      <c r="AF240" s="12"/>
      <c r="AG240" s="12" t="str">
        <f>IFERROR(VLOOKUP($A240,'Grassor222 M'!$BJ$6:$BP$7,7,0),"")</f>
        <v/>
      </c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23">
        <f>MIN(COUNT(F240:U240)+MIN(COUNT(X240:AU240)/2,2),6)</f>
        <v>0.5</v>
      </c>
    </row>
    <row r="241" spans="1:48">
      <c r="A241" s="13">
        <v>369</v>
      </c>
      <c r="B241" s="19" t="str">
        <f>VLOOKUP($A241,id!$C:$H,6,0)</f>
        <v>Wysocki Maciej</v>
      </c>
      <c r="C241" s="19" t="str">
        <f>VLOOKUP($A241,id!$C:$H,4,0)</f>
        <v>Królowie Lasu</v>
      </c>
      <c r="D241" s="2">
        <f>IF(E240=E241,D240,ROW(B239))</f>
        <v>239</v>
      </c>
      <c r="E241" s="11">
        <f>LARGE(F241:W241,1)+LARGE(F241:W241,2)+IFERROR(LARGE(F241:W241,3),0)+IFERROR(LARGE(F241:W241,4),0)+IFERROR(LARGE(F241:W241,5),0)+IFERROR(LARGE(F241:W241,6),0)</f>
        <v>28.405312956982215</v>
      </c>
      <c r="F241" s="12"/>
      <c r="G241" s="12"/>
      <c r="H241" s="12"/>
      <c r="I241" s="12"/>
      <c r="J241" s="12" t="str">
        <f>IFERROR(VLOOKUP($A241,'XVI RzK M'!$K$3:$Q$23,7,0),"")</f>
        <v/>
      </c>
      <c r="K241" s="12" t="str">
        <f>IFERROR(VLOOKUP($A241,'Dymno M'!$U$2:$AA$21,7,0),"")</f>
        <v/>
      </c>
      <c r="L241" s="12" t="str">
        <f>IFERROR(VLOOKUP($A241,'Tropy M'!$R$3:$X$65,7,0),"")</f>
        <v/>
      </c>
      <c r="M241" s="12" t="str">
        <f>IFERROR(VLOOKUP($A241,'Grassor444 M'!$DE$6:$DK$36,7,0),"")</f>
        <v/>
      </c>
      <c r="N241" s="12" t="str">
        <f>IFERROR(VLOOKUP($A241,'BO M'!$Q$2:$W$71,7,0),"")</f>
        <v/>
      </c>
      <c r="O241" s="12" t="str">
        <f>IFERROR(VLOOKUP($A241,'Dukty M'!$T$1:$Z$33,7,0),"")</f>
        <v/>
      </c>
      <c r="P241" s="12"/>
      <c r="Q241" s="12"/>
      <c r="R241" s="12"/>
      <c r="S241" s="12"/>
      <c r="T241" s="12"/>
      <c r="U241" s="12"/>
      <c r="V241" s="10">
        <f>IFERROR(LARGE(X241:AU241,1),0)+IFERROR(LARGE(X241:AU241,2),0)</f>
        <v>28.405312956982215</v>
      </c>
      <c r="W241" s="10">
        <f>IFERROR(LARGE(X241:AU241,3),0)+IFERROR(LARGE(X241:AU241,4),0)</f>
        <v>0</v>
      </c>
      <c r="X241" s="12"/>
      <c r="Y241" s="12"/>
      <c r="Z241" s="12"/>
      <c r="AA241" s="12">
        <f>IFERROR(VLOOKUP($A241,'H57 TR100 M'!$AI$2:$AO$182,7,0),"")</f>
        <v>28.405312956982215</v>
      </c>
      <c r="AB241" s="12"/>
      <c r="AC241" s="12"/>
      <c r="AD241" s="12"/>
      <c r="AE241" s="12" t="str">
        <f>IFERROR(VLOOKUP($A241,'Orientakcja M'!$M$3:$S$59,7,0),"")</f>
        <v/>
      </c>
      <c r="AF241" s="12"/>
      <c r="AG241" s="12" t="str">
        <f>IFERROR(VLOOKUP($A241,'Grassor222 M'!$BJ$6:$BP$7,7,0),"")</f>
        <v/>
      </c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23">
        <f>MIN(COUNT(F241:U241)+MIN(COUNT(X241:AU241)/2,2),6)</f>
        <v>0.5</v>
      </c>
    </row>
    <row r="242" spans="1:48">
      <c r="A242">
        <v>163</v>
      </c>
      <c r="B242" s="19" t="str">
        <f>VLOOKUP($A242,id!$C:$H,6,0)</f>
        <v>Sadowski Paweł</v>
      </c>
      <c r="C242" s="19">
        <f>VLOOKUP($A242,id!$C:$H,4,0)</f>
        <v>0</v>
      </c>
      <c r="D242" s="2">
        <f>IF(E241=E242,D241,ROW(B240))</f>
        <v>240</v>
      </c>
      <c r="E242" s="11">
        <f>LARGE(F242:W242,1)+LARGE(F242:W242,2)+IFERROR(LARGE(F242:W242,3),0)+IFERROR(LARGE(F242:W242,4),0)+IFERROR(LARGE(F242:W242,5),0)+IFERROR(LARGE(F242:W242,6),0)</f>
        <v>28.376623376623368</v>
      </c>
      <c r="F242" s="12"/>
      <c r="G242" s="12" t="str">
        <f>IFERROR(VLOOKUP($A242,'H57 TR200 M'!$AT$2:$AZ$104,7,0),"")</f>
        <v/>
      </c>
      <c r="H242" s="12">
        <f>IFERROR(VLOOKUP($A242,'Pazur M'!$N$1:$T$47,7,0),"")</f>
        <v>28.376623376623368</v>
      </c>
      <c r="I242" s="12" t="str">
        <f>IFERROR(VLOOKUP($A242,'Liczyrzepa wiosna 200 M'!$M$1:$S$29,7,0),"")</f>
        <v/>
      </c>
      <c r="J242" s="12" t="str">
        <f>IFERROR(VLOOKUP($A242,'XVI RzK M'!$K$3:$Q$23,7,0),"")</f>
        <v/>
      </c>
      <c r="K242" s="12" t="str">
        <f>IFERROR(VLOOKUP($A242,'Dymno M'!$U$2:$AA$21,7,0),"")</f>
        <v/>
      </c>
      <c r="L242" s="12" t="str">
        <f>IFERROR(VLOOKUP($A242,'Tropy M'!$R$3:$X$65,7,0),"")</f>
        <v/>
      </c>
      <c r="M242" s="12" t="str">
        <f>IFERROR(VLOOKUP($A242,'Grassor444 M'!$DE$6:$DK$36,7,0),"")</f>
        <v/>
      </c>
      <c r="N242" s="12" t="str">
        <f>IFERROR(VLOOKUP($A242,'BO M'!$Q$2:$W$71,7,0),"")</f>
        <v/>
      </c>
      <c r="O242" s="12" t="str">
        <f>IFERROR(VLOOKUP($A242,'Dukty M'!$T$1:$Z$33,7,0),"")</f>
        <v/>
      </c>
      <c r="P242" s="12"/>
      <c r="Q242" s="12"/>
      <c r="R242" s="12"/>
      <c r="S242" s="12"/>
      <c r="T242" s="12"/>
      <c r="U242" s="12"/>
      <c r="V242" s="10">
        <f>IFERROR(LARGE(X242:AU242,1),0)+IFERROR(LARGE(X242:AU242,2),0)</f>
        <v>0</v>
      </c>
      <c r="W242" s="10">
        <f>IFERROR(LARGE(X242:AU242,3),0)+IFERROR(LARGE(X242:AU242,4),0)</f>
        <v>0</v>
      </c>
      <c r="X242" s="12"/>
      <c r="Y242" s="12"/>
      <c r="Z242" s="12"/>
      <c r="AA242" s="12" t="str">
        <f>IFERROR(VLOOKUP($A242,'H57 TR100 M'!$AI$2:$AO$182,7,0),"")</f>
        <v/>
      </c>
      <c r="AB242" s="12"/>
      <c r="AC242" s="12" t="str">
        <f>IFERROR(VLOOKUP($A242,'Hawran M'!$AT$2:$AZ$35,7,0),"")</f>
        <v/>
      </c>
      <c r="AD242" s="12" t="str">
        <f>IFERROR(VLOOKUP($A242,'Liczyrzepa wiosna 100 M'!$Q$2:$W$16,7,0),"")</f>
        <v/>
      </c>
      <c r="AE242" s="12" t="str">
        <f>IFERROR(VLOOKUP($A242,'Orientakcja M'!$M$3:$S$59,7,0),"")</f>
        <v/>
      </c>
      <c r="AF242" s="12" t="str">
        <f>IFERROR(VLOOKUP($A242,'13 M'!$J$6:$P$10,7,0),"")</f>
        <v/>
      </c>
      <c r="AG242" s="12" t="str">
        <f>IFERROR(VLOOKUP($A242,'Grassor222 M'!$BJ$6:$BP$7,7,0),"")</f>
        <v/>
      </c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23">
        <f>MIN(COUNT(F242:U242)+MIN(COUNT(X242:AU242)/2,2),6)</f>
        <v>1</v>
      </c>
    </row>
    <row r="243" spans="1:48">
      <c r="A243">
        <v>291</v>
      </c>
      <c r="B243" s="19" t="str">
        <f>VLOOKUP($A243,id!$C:$H,6,0)</f>
        <v>Paszkiewicz Arkadiusz</v>
      </c>
      <c r="C243" s="19" t="str">
        <f>VLOOKUP($A243,id!$C:$H,4,0)</f>
        <v>COOL RIDING TEAM</v>
      </c>
      <c r="D243" s="2">
        <f>IF(E242=E243,D242,ROW(B241))</f>
        <v>241</v>
      </c>
      <c r="E243" s="11">
        <f>LARGE(F243:W243,1)+LARGE(F243:W243,2)+IFERROR(LARGE(F243:W243,3),0)+IFERROR(LARGE(F243:W243,4),0)+IFERROR(LARGE(F243:W243,5),0)+IFERROR(LARGE(F243:W243,6),0)</f>
        <v>28.049231195007714</v>
      </c>
      <c r="F243" s="12"/>
      <c r="G243" s="12">
        <f>IFERROR(VLOOKUP($A243,'H57 TR200 M'!$AT$2:$AZ$104,7,0),"")</f>
        <v>28.049231195007714</v>
      </c>
      <c r="H243" s="12"/>
      <c r="I243" s="12"/>
      <c r="J243" s="12" t="str">
        <f>IFERROR(VLOOKUP($A243,'XVI RzK M'!$K$3:$Q$23,7,0),"")</f>
        <v/>
      </c>
      <c r="K243" s="12" t="str">
        <f>IFERROR(VLOOKUP($A243,'Dymno M'!$U$2:$AA$21,7,0),"")</f>
        <v/>
      </c>
      <c r="L243" s="12" t="str">
        <f>IFERROR(VLOOKUP($A243,'Tropy M'!$R$3:$X$65,7,0),"")</f>
        <v/>
      </c>
      <c r="M243" s="12" t="str">
        <f>IFERROR(VLOOKUP($A243,'Grassor444 M'!$DE$6:$DK$36,7,0),"")</f>
        <v/>
      </c>
      <c r="N243" s="12" t="str">
        <f>IFERROR(VLOOKUP($A243,'BO M'!$Q$2:$W$71,7,0),"")</f>
        <v/>
      </c>
      <c r="O243" s="12" t="str">
        <f>IFERROR(VLOOKUP($A243,'Dukty M'!$T$1:$Z$33,7,0),"")</f>
        <v/>
      </c>
      <c r="P243" s="12"/>
      <c r="Q243" s="12"/>
      <c r="R243" s="12"/>
      <c r="S243" s="12"/>
      <c r="T243" s="12"/>
      <c r="U243" s="12"/>
      <c r="V243" s="10">
        <f>IFERROR(LARGE(X243:AU243,1),0)+IFERROR(LARGE(X243:AU243,2),0)</f>
        <v>0</v>
      </c>
      <c r="W243" s="10">
        <f>IFERROR(LARGE(X243:AU243,3),0)+IFERROR(LARGE(X243:AU243,4),0)</f>
        <v>0</v>
      </c>
      <c r="X243" s="12"/>
      <c r="Y243" s="12"/>
      <c r="Z243" s="12"/>
      <c r="AA243" s="12" t="str">
        <f>IFERROR(VLOOKUP($A243,'H57 TR100 M'!$AI$2:$AO$182,7,0),"")</f>
        <v/>
      </c>
      <c r="AB243" s="12"/>
      <c r="AC243" s="12"/>
      <c r="AD243" s="12"/>
      <c r="AE243" s="12" t="str">
        <f>IFERROR(VLOOKUP($A243,'Orientakcja M'!$M$3:$S$59,7,0),"")</f>
        <v/>
      </c>
      <c r="AF243" s="12"/>
      <c r="AG243" s="12" t="str">
        <f>IFERROR(VLOOKUP($A243,'Grassor222 M'!$BJ$6:$BP$7,7,0),"")</f>
        <v/>
      </c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23">
        <f>MIN(COUNT(F243:U243)+MIN(COUNT(X243:AU243)/2,2),6)</f>
        <v>1</v>
      </c>
    </row>
    <row r="244" spans="1:48">
      <c r="A244" s="13">
        <v>370</v>
      </c>
      <c r="B244" s="19" t="str">
        <f>VLOOKUP($A244,id!$C:$H,6,0)</f>
        <v>Hołod Mateusz</v>
      </c>
      <c r="C244" s="19">
        <f>VLOOKUP($A244,id!$C:$H,4,0)</f>
        <v>0</v>
      </c>
      <c r="D244" s="2">
        <f>IF(E243=E244,D243,ROW(B242))</f>
        <v>242</v>
      </c>
      <c r="E244" s="11">
        <f>LARGE(F244:W244,1)+LARGE(F244:W244,2)+IFERROR(LARGE(F244:W244,3),0)+IFERROR(LARGE(F244:W244,4),0)+IFERROR(LARGE(F244:W244,5),0)+IFERROR(LARGE(F244:W244,6),0)</f>
        <v>27.839574511962237</v>
      </c>
      <c r="F244" s="12"/>
      <c r="G244" s="12"/>
      <c r="H244" s="12"/>
      <c r="I244" s="12"/>
      <c r="J244" s="12" t="str">
        <f>IFERROR(VLOOKUP($A244,'XVI RzK M'!$K$3:$Q$23,7,0),"")</f>
        <v/>
      </c>
      <c r="K244" s="12" t="str">
        <f>IFERROR(VLOOKUP($A244,'Dymno M'!$U$2:$AA$21,7,0),"")</f>
        <v/>
      </c>
      <c r="L244" s="12" t="str">
        <f>IFERROR(VLOOKUP($A244,'Tropy M'!$R$3:$X$65,7,0),"")</f>
        <v/>
      </c>
      <c r="M244" s="12" t="str">
        <f>IFERROR(VLOOKUP($A244,'Grassor444 M'!$DE$6:$DK$36,7,0),"")</f>
        <v/>
      </c>
      <c r="N244" s="12" t="str">
        <f>IFERROR(VLOOKUP($A244,'BO M'!$Q$2:$W$71,7,0),"")</f>
        <v/>
      </c>
      <c r="O244" s="12" t="str">
        <f>IFERROR(VLOOKUP($A244,'Dukty M'!$T$1:$Z$33,7,0),"")</f>
        <v/>
      </c>
      <c r="P244" s="12"/>
      <c r="Q244" s="12"/>
      <c r="R244" s="12"/>
      <c r="S244" s="12"/>
      <c r="T244" s="12"/>
      <c r="U244" s="12"/>
      <c r="V244" s="10">
        <f>IFERROR(LARGE(X244:AU244,1),0)+IFERROR(LARGE(X244:AU244,2),0)</f>
        <v>27.839574511962237</v>
      </c>
      <c r="W244" s="10">
        <f>IFERROR(LARGE(X244:AU244,3),0)+IFERROR(LARGE(X244:AU244,4),0)</f>
        <v>0</v>
      </c>
      <c r="X244" s="12"/>
      <c r="Y244" s="12"/>
      <c r="Z244" s="12"/>
      <c r="AA244" s="12">
        <f>IFERROR(VLOOKUP($A244,'H57 TR100 M'!$AI$2:$AO$182,7,0),"")</f>
        <v>27.839574511962237</v>
      </c>
      <c r="AB244" s="12"/>
      <c r="AC244" s="12"/>
      <c r="AD244" s="12"/>
      <c r="AE244" s="12" t="str">
        <f>IFERROR(VLOOKUP($A244,'Orientakcja M'!$M$3:$S$59,7,0),"")</f>
        <v/>
      </c>
      <c r="AF244" s="12"/>
      <c r="AG244" s="12" t="str">
        <f>IFERROR(VLOOKUP($A244,'Grassor222 M'!$BJ$6:$BP$7,7,0),"")</f>
        <v/>
      </c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23">
        <f>MIN(COUNT(F244:U244)+MIN(COUNT(X244:AU244)/2,2),6)</f>
        <v>0.5</v>
      </c>
    </row>
    <row r="245" spans="1:48">
      <c r="A245" s="13">
        <v>292</v>
      </c>
      <c r="B245" s="19" t="str">
        <f>VLOOKUP($A245,id!$C:$H,6,0)</f>
        <v>Drozdowski Piotr</v>
      </c>
      <c r="C245" s="19">
        <f>VLOOKUP($A245,id!$C:$H,4,0)</f>
        <v>0</v>
      </c>
      <c r="D245" s="2">
        <f>IF(E244=E245,D244,ROW(B243))</f>
        <v>243</v>
      </c>
      <c r="E245" s="11">
        <f>LARGE(F245:W245,1)+LARGE(F245:W245,2)+IFERROR(LARGE(F245:W245,3),0)+IFERROR(LARGE(F245:W245,4),0)+IFERROR(LARGE(F245:W245,5),0)+IFERROR(LARGE(F245:W245,6),0)</f>
        <v>27.815468170043083</v>
      </c>
      <c r="F245" s="12"/>
      <c r="G245" s="12">
        <f>IFERROR(VLOOKUP($A245,'H57 TR200 M'!$AT$2:$AZ$104,7,0),"")</f>
        <v>27.815468170043083</v>
      </c>
      <c r="H245" s="12"/>
      <c r="I245" s="12"/>
      <c r="J245" s="12" t="str">
        <f>IFERROR(VLOOKUP($A245,'XVI RzK M'!$K$3:$Q$23,7,0),"")</f>
        <v/>
      </c>
      <c r="K245" s="12" t="str">
        <f>IFERROR(VLOOKUP($A245,'Dymno M'!$U$2:$AA$21,7,0),"")</f>
        <v/>
      </c>
      <c r="L245" s="12" t="str">
        <f>IFERROR(VLOOKUP($A245,'Tropy M'!$R$3:$X$65,7,0),"")</f>
        <v/>
      </c>
      <c r="M245" s="12" t="str">
        <f>IFERROR(VLOOKUP($A245,'Grassor444 M'!$DE$6:$DK$36,7,0),"")</f>
        <v/>
      </c>
      <c r="N245" s="12" t="str">
        <f>IFERROR(VLOOKUP($A245,'BO M'!$Q$2:$W$71,7,0),"")</f>
        <v/>
      </c>
      <c r="O245" s="12" t="str">
        <f>IFERROR(VLOOKUP($A245,'Dukty M'!$T$1:$Z$33,7,0),"")</f>
        <v/>
      </c>
      <c r="P245" s="12"/>
      <c r="Q245" s="12"/>
      <c r="R245" s="12"/>
      <c r="S245" s="12"/>
      <c r="T245" s="12"/>
      <c r="U245" s="12"/>
      <c r="V245" s="10">
        <f>IFERROR(LARGE(X245:AU245,1),0)+IFERROR(LARGE(X245:AU245,2),0)</f>
        <v>0</v>
      </c>
      <c r="W245" s="10">
        <f>IFERROR(LARGE(X245:AU245,3),0)+IFERROR(LARGE(X245:AU245,4),0)</f>
        <v>0</v>
      </c>
      <c r="X245" s="12"/>
      <c r="Y245" s="12"/>
      <c r="Z245" s="12"/>
      <c r="AA245" s="12" t="str">
        <f>IFERROR(VLOOKUP($A245,'H57 TR100 M'!$AI$2:$AO$182,7,0),"")</f>
        <v/>
      </c>
      <c r="AB245" s="12"/>
      <c r="AC245" s="12"/>
      <c r="AD245" s="12"/>
      <c r="AE245" s="12" t="str">
        <f>IFERROR(VLOOKUP($A245,'Orientakcja M'!$M$3:$S$59,7,0),"")</f>
        <v/>
      </c>
      <c r="AF245" s="12"/>
      <c r="AG245" s="12" t="str">
        <f>IFERROR(VLOOKUP($A245,'Grassor222 M'!$BJ$6:$BP$7,7,0),"")</f>
        <v/>
      </c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23">
        <f>MIN(COUNT(F245:U245)+MIN(COUNT(X245:AU245)/2,2),6)</f>
        <v>1</v>
      </c>
    </row>
    <row r="246" spans="1:48">
      <c r="A246">
        <v>201</v>
      </c>
      <c r="B246" s="19" t="str">
        <f>VLOOKUP($A246,id!$C:$H,6,0)</f>
        <v>Formanowski Sławomir</v>
      </c>
      <c r="C246" s="19" t="str">
        <f>VLOOKUP($A246,id!$C:$H,4,0)</f>
        <v>Ambit Racing Team</v>
      </c>
      <c r="D246" s="2">
        <f>IF(E245=E246,D245,ROW(B244))</f>
        <v>244</v>
      </c>
      <c r="E246" s="11">
        <f>LARGE(F246:W246,1)+LARGE(F246:W246,2)+IFERROR(LARGE(F246:W246,3),0)+IFERROR(LARGE(F246:W246,4),0)+IFERROR(LARGE(F246:W246,5),0)+IFERROR(LARGE(F246:W246,6),0)</f>
        <v>27.692307692307693</v>
      </c>
      <c r="F246" s="12"/>
      <c r="G246" s="12" t="str">
        <f>IFERROR(VLOOKUP($A246,'H57 TR200 M'!$AT$2:$AZ$104,7,0),"")</f>
        <v/>
      </c>
      <c r="H246" s="12"/>
      <c r="I246" s="12"/>
      <c r="J246" s="12" t="str">
        <f>IFERROR(VLOOKUP($A246,'XVI RzK M'!$K$3:$Q$23,7,0),"")</f>
        <v/>
      </c>
      <c r="K246" s="12" t="str">
        <f>IFERROR(VLOOKUP($A246,'Dymno M'!$U$2:$AA$21,7,0),"")</f>
        <v/>
      </c>
      <c r="L246" s="12" t="str">
        <f>IFERROR(VLOOKUP($A246,'Tropy M'!$R$3:$X$65,7,0),"")</f>
        <v/>
      </c>
      <c r="M246" s="12" t="str">
        <f>IFERROR(VLOOKUP($A246,'Grassor444 M'!$DE$6:$DK$36,7,0),"")</f>
        <v/>
      </c>
      <c r="N246" s="12" t="str">
        <f>IFERROR(VLOOKUP($A246,'BO M'!$Q$2:$W$71,7,0),"")</f>
        <v/>
      </c>
      <c r="O246" s="12" t="str">
        <f>IFERROR(VLOOKUP($A246,'Dukty M'!$T$1:$Z$33,7,0),"")</f>
        <v/>
      </c>
      <c r="P246" s="12"/>
      <c r="Q246" s="12"/>
      <c r="R246" s="12"/>
      <c r="S246" s="12"/>
      <c r="T246" s="12"/>
      <c r="U246" s="12"/>
      <c r="V246" s="10">
        <f>IFERROR(LARGE(X246:AU246,1),0)+IFERROR(LARGE(X246:AU246,2),0)</f>
        <v>27.692307692307693</v>
      </c>
      <c r="W246" s="10">
        <f>IFERROR(LARGE(X246:AU246,3),0)+IFERROR(LARGE(X246:AU246,4),0)</f>
        <v>0</v>
      </c>
      <c r="X246" s="12"/>
      <c r="Y246" s="12"/>
      <c r="Z246" s="12"/>
      <c r="AA246" s="12" t="str">
        <f>IFERROR(VLOOKUP($A246,'H57 TR100 M'!$AI$2:$AO$182,7,0),"")</f>
        <v/>
      </c>
      <c r="AB246" s="12"/>
      <c r="AC246" s="12"/>
      <c r="AD246" s="12">
        <f>IFERROR(VLOOKUP($A246,'Liczyrzepa wiosna 100 M'!$Q$2:$W$16,7,0),"")</f>
        <v>27.692307692307693</v>
      </c>
      <c r="AE246" s="12" t="str">
        <f>IFERROR(VLOOKUP($A246,'Orientakcja M'!$M$3:$S$59,7,0),"")</f>
        <v/>
      </c>
      <c r="AF246" s="12" t="str">
        <f>IFERROR(VLOOKUP($A246,'13 M'!$J$6:$P$10,7,0),"")</f>
        <v/>
      </c>
      <c r="AG246" s="12" t="str">
        <f>IFERROR(VLOOKUP($A246,'Grassor222 M'!$BJ$6:$BP$7,7,0),"")</f>
        <v/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23">
        <f>MIN(COUNT(F246:U246)+MIN(COUNT(X246:AU246)/2,2),6)</f>
        <v>0.5</v>
      </c>
    </row>
    <row r="247" spans="1:48">
      <c r="A247">
        <v>202</v>
      </c>
      <c r="B247" s="19" t="str">
        <f>VLOOKUP($A247,id!$C:$H,6,0)</f>
        <v>Wisniewski Adam</v>
      </c>
      <c r="C247" s="19" t="str">
        <f>VLOOKUP($A247,id!$C:$H,4,0)</f>
        <v>Ambit Racing Team</v>
      </c>
      <c r="D247" s="2">
        <f>IF(E246=E247,D246,ROW(B245))</f>
        <v>244</v>
      </c>
      <c r="E247" s="11">
        <f>LARGE(F247:W247,1)+LARGE(F247:W247,2)+IFERROR(LARGE(F247:W247,3),0)+IFERROR(LARGE(F247:W247,4),0)+IFERROR(LARGE(F247:W247,5),0)+IFERROR(LARGE(F247:W247,6),0)</f>
        <v>27.692307692307693</v>
      </c>
      <c r="F247" s="12"/>
      <c r="G247" s="12" t="str">
        <f>IFERROR(VLOOKUP($A247,'H57 TR200 M'!$AT$2:$AZ$104,7,0),"")</f>
        <v/>
      </c>
      <c r="H247" s="12"/>
      <c r="I247" s="12"/>
      <c r="J247" s="12" t="str">
        <f>IFERROR(VLOOKUP($A247,'XVI RzK M'!$K$3:$Q$23,7,0),"")</f>
        <v/>
      </c>
      <c r="K247" s="12" t="str">
        <f>IFERROR(VLOOKUP($A247,'Dymno M'!$U$2:$AA$21,7,0),"")</f>
        <v/>
      </c>
      <c r="L247" s="12" t="str">
        <f>IFERROR(VLOOKUP($A247,'Tropy M'!$R$3:$X$65,7,0),"")</f>
        <v/>
      </c>
      <c r="M247" s="12" t="str">
        <f>IFERROR(VLOOKUP($A247,'Grassor444 M'!$DE$6:$DK$36,7,0),"")</f>
        <v/>
      </c>
      <c r="N247" s="12" t="str">
        <f>IFERROR(VLOOKUP($A247,'BO M'!$Q$2:$W$71,7,0),"")</f>
        <v/>
      </c>
      <c r="O247" s="12" t="str">
        <f>IFERROR(VLOOKUP($A247,'Dukty M'!$T$1:$Z$33,7,0),"")</f>
        <v/>
      </c>
      <c r="P247" s="12"/>
      <c r="Q247" s="12"/>
      <c r="R247" s="12"/>
      <c r="S247" s="12"/>
      <c r="T247" s="12"/>
      <c r="U247" s="12"/>
      <c r="V247" s="10">
        <f>IFERROR(LARGE(X247:AU247,1),0)+IFERROR(LARGE(X247:AU247,2),0)</f>
        <v>27.692307692307693</v>
      </c>
      <c r="W247" s="10">
        <f>IFERROR(LARGE(X247:AU247,3),0)+IFERROR(LARGE(X247:AU247,4),0)</f>
        <v>0</v>
      </c>
      <c r="X247" s="12"/>
      <c r="Y247" s="12"/>
      <c r="Z247" s="12"/>
      <c r="AA247" s="12" t="str">
        <f>IFERROR(VLOOKUP($A247,'H57 TR100 M'!$AI$2:$AO$182,7,0),"")</f>
        <v/>
      </c>
      <c r="AB247" s="12"/>
      <c r="AC247" s="12"/>
      <c r="AD247" s="12">
        <f>IFERROR(VLOOKUP($A247,'Liczyrzepa wiosna 100 M'!$Q$2:$W$16,7,0),"")</f>
        <v>27.692307692307693</v>
      </c>
      <c r="AE247" s="12" t="str">
        <f>IFERROR(VLOOKUP($A247,'Orientakcja M'!$M$3:$S$59,7,0),"")</f>
        <v/>
      </c>
      <c r="AF247" s="12" t="str">
        <f>IFERROR(VLOOKUP($A247,'13 M'!$J$6:$P$10,7,0),"")</f>
        <v/>
      </c>
      <c r="AG247" s="12" t="str">
        <f>IFERROR(VLOOKUP($A247,'Grassor222 M'!$BJ$6:$BP$7,7,0),"")</f>
        <v/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23">
        <f>MIN(COUNT(F247:U247)+MIN(COUNT(X247:AU247)/2,2),6)</f>
        <v>0.5</v>
      </c>
    </row>
    <row r="248" spans="1:48">
      <c r="A248" s="13">
        <v>203</v>
      </c>
      <c r="B248" s="19" t="str">
        <f>VLOOKUP($A248,id!$C:$H,6,0)</f>
        <v>Janik Artur</v>
      </c>
      <c r="C248" s="19" t="str">
        <f>VLOOKUP($A248,id!$C:$H,4,0)</f>
        <v>Ambit Racing Team</v>
      </c>
      <c r="D248" s="2">
        <f>IF(E247=E248,D247,ROW(B246))</f>
        <v>244</v>
      </c>
      <c r="E248" s="11">
        <f>LARGE(F248:W248,1)+LARGE(F248:W248,2)+IFERROR(LARGE(F248:W248,3),0)+IFERROR(LARGE(F248:W248,4),0)+IFERROR(LARGE(F248:W248,5),0)+IFERROR(LARGE(F248:W248,6),0)</f>
        <v>27.692307692307693</v>
      </c>
      <c r="F248" s="12"/>
      <c r="G248" s="12" t="str">
        <f>IFERROR(VLOOKUP($A248,'H57 TR200 M'!$AT$2:$AZ$104,7,0),"")</f>
        <v/>
      </c>
      <c r="H248" s="12"/>
      <c r="I248" s="12"/>
      <c r="J248" s="12" t="str">
        <f>IFERROR(VLOOKUP($A248,'XVI RzK M'!$K$3:$Q$23,7,0),"")</f>
        <v/>
      </c>
      <c r="K248" s="12" t="str">
        <f>IFERROR(VLOOKUP($A248,'Dymno M'!$U$2:$AA$21,7,0),"")</f>
        <v/>
      </c>
      <c r="L248" s="12" t="str">
        <f>IFERROR(VLOOKUP($A248,'Tropy M'!$R$3:$X$65,7,0),"")</f>
        <v/>
      </c>
      <c r="M248" s="12" t="str">
        <f>IFERROR(VLOOKUP($A248,'Grassor444 M'!$DE$6:$DK$36,7,0),"")</f>
        <v/>
      </c>
      <c r="N248" s="12" t="str">
        <f>IFERROR(VLOOKUP($A248,'BO M'!$Q$2:$W$71,7,0),"")</f>
        <v/>
      </c>
      <c r="O248" s="12" t="str">
        <f>IFERROR(VLOOKUP($A248,'Dukty M'!$T$1:$Z$33,7,0),"")</f>
        <v/>
      </c>
      <c r="P248" s="12"/>
      <c r="Q248" s="12"/>
      <c r="R248" s="12"/>
      <c r="S248" s="12"/>
      <c r="T248" s="12"/>
      <c r="U248" s="12"/>
      <c r="V248" s="10">
        <f>IFERROR(LARGE(X248:AU248,1),0)+IFERROR(LARGE(X248:AU248,2),0)</f>
        <v>27.692307692307693</v>
      </c>
      <c r="W248" s="10">
        <f>IFERROR(LARGE(X248:AU248,3),0)+IFERROR(LARGE(X248:AU248,4),0)</f>
        <v>0</v>
      </c>
      <c r="X248" s="12"/>
      <c r="Y248" s="12"/>
      <c r="Z248" s="12"/>
      <c r="AA248" s="12" t="str">
        <f>IFERROR(VLOOKUP($A248,'H57 TR100 M'!$AI$2:$AO$182,7,0),"")</f>
        <v/>
      </c>
      <c r="AB248" s="12"/>
      <c r="AC248" s="12"/>
      <c r="AD248" s="12">
        <f>IFERROR(VLOOKUP($A248,'Liczyrzepa wiosna 100 M'!$Q$2:$W$16,7,0),"")</f>
        <v>27.692307692307693</v>
      </c>
      <c r="AE248" s="12" t="str">
        <f>IFERROR(VLOOKUP($A248,'Orientakcja M'!$M$3:$S$59,7,0),"")</f>
        <v/>
      </c>
      <c r="AF248" s="12" t="str">
        <f>IFERROR(VLOOKUP($A248,'13 M'!$J$6:$P$10,7,0),"")</f>
        <v/>
      </c>
      <c r="AG248" s="12" t="str">
        <f>IFERROR(VLOOKUP($A248,'Grassor222 M'!$BJ$6:$BP$7,7,0),"")</f>
        <v/>
      </c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23">
        <f>MIN(COUNT(F248:U248)+MIN(COUNT(X248:AU248)/2,2),6)</f>
        <v>0.5</v>
      </c>
    </row>
    <row r="249" spans="1:48">
      <c r="A249">
        <v>293</v>
      </c>
      <c r="B249" s="19" t="str">
        <f>VLOOKUP($A249,id!$C:$H,6,0)</f>
        <v>Goroński Piotr</v>
      </c>
      <c r="C249" s="19" t="str">
        <f>VLOOKUP($A249,id!$C:$H,4,0)</f>
        <v>T-Mobile Sport Team</v>
      </c>
      <c r="D249" s="2">
        <f>IF(E248=E249,D248,ROW(B247))</f>
        <v>247</v>
      </c>
      <c r="E249" s="11">
        <f>LARGE(F249:W249,1)+LARGE(F249:W249,2)+IFERROR(LARGE(F249:W249,3),0)+IFERROR(LARGE(F249:W249,4),0)+IFERROR(LARGE(F249:W249,5),0)+IFERROR(LARGE(F249:W249,6),0)</f>
        <v>27.40623878946634</v>
      </c>
      <c r="F249" s="12"/>
      <c r="G249" s="12">
        <f>IFERROR(VLOOKUP($A249,'H57 TR200 M'!$AT$2:$AZ$104,7,0),"")</f>
        <v>27.40623878946634</v>
      </c>
      <c r="H249" s="12"/>
      <c r="I249" s="12"/>
      <c r="J249" s="12" t="str">
        <f>IFERROR(VLOOKUP($A249,'XVI RzK M'!$K$3:$Q$23,7,0),"")</f>
        <v/>
      </c>
      <c r="K249" s="12" t="str">
        <f>IFERROR(VLOOKUP($A249,'Dymno M'!$U$2:$AA$21,7,0),"")</f>
        <v/>
      </c>
      <c r="L249" s="12" t="str">
        <f>IFERROR(VLOOKUP($A249,'Tropy M'!$R$3:$X$65,7,0),"")</f>
        <v/>
      </c>
      <c r="M249" s="12" t="str">
        <f>IFERROR(VLOOKUP($A249,'Grassor444 M'!$DE$6:$DK$36,7,0),"")</f>
        <v/>
      </c>
      <c r="N249" s="12" t="str">
        <f>IFERROR(VLOOKUP($A249,'BO M'!$Q$2:$W$71,7,0),"")</f>
        <v/>
      </c>
      <c r="O249" s="12" t="str">
        <f>IFERROR(VLOOKUP($A249,'Dukty M'!$T$1:$Z$33,7,0),"")</f>
        <v/>
      </c>
      <c r="P249" s="12"/>
      <c r="Q249" s="12"/>
      <c r="R249" s="12"/>
      <c r="S249" s="12"/>
      <c r="T249" s="12"/>
      <c r="U249" s="12"/>
      <c r="V249" s="10">
        <f>IFERROR(LARGE(X249:AU249,1),0)+IFERROR(LARGE(X249:AU249,2),0)</f>
        <v>0</v>
      </c>
      <c r="W249" s="10">
        <f>IFERROR(LARGE(X249:AU249,3),0)+IFERROR(LARGE(X249:AU249,4),0)</f>
        <v>0</v>
      </c>
      <c r="X249" s="12"/>
      <c r="Y249" s="12"/>
      <c r="Z249" s="12"/>
      <c r="AA249" s="12" t="str">
        <f>IFERROR(VLOOKUP($A249,'H57 TR100 M'!$AI$2:$AO$182,7,0),"")</f>
        <v/>
      </c>
      <c r="AB249" s="12"/>
      <c r="AC249" s="12"/>
      <c r="AD249" s="12"/>
      <c r="AE249" s="12" t="str">
        <f>IFERROR(VLOOKUP($A249,'Orientakcja M'!$M$3:$S$59,7,0),"")</f>
        <v/>
      </c>
      <c r="AF249" s="12"/>
      <c r="AG249" s="12" t="str">
        <f>IFERROR(VLOOKUP($A249,'Grassor222 M'!$BJ$6:$BP$7,7,0),"")</f>
        <v/>
      </c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23">
        <f>MIN(COUNT(F249:U249)+MIN(COUNT(X249:AU249)/2,2),6)</f>
        <v>1</v>
      </c>
    </row>
    <row r="250" spans="1:48">
      <c r="A250" s="13">
        <v>185</v>
      </c>
      <c r="B250" s="19" t="str">
        <f>VLOOKUP($A250,id!$C:$H,6,0)</f>
        <v>Walczak Karol</v>
      </c>
      <c r="C250" s="19" t="str">
        <f>VLOOKUP($A250,id!$C:$H,4,0)</f>
        <v>Midlifecrisis</v>
      </c>
      <c r="D250" s="2">
        <f>IF(E249=E250,D249,ROW(B248))</f>
        <v>248</v>
      </c>
      <c r="E250" s="11">
        <f>LARGE(F250:W250,1)+LARGE(F250:W250,2)+IFERROR(LARGE(F250:W250,3),0)+IFERROR(LARGE(F250:W250,4),0)+IFERROR(LARGE(F250:W250,5),0)+IFERROR(LARGE(F250:W250,6),0)</f>
        <v>27.137433686729114</v>
      </c>
      <c r="F250" s="12"/>
      <c r="G250" s="12" t="str">
        <f>IFERROR(VLOOKUP($A250,'H57 TR200 M'!$AT$2:$AZ$104,7,0),"")</f>
        <v/>
      </c>
      <c r="H250" s="12"/>
      <c r="I250" s="12" t="str">
        <f>IFERROR(VLOOKUP($A250,'Liczyrzepa wiosna 200 M'!$M$1:$S$29,7,0),"")</f>
        <v/>
      </c>
      <c r="J250" s="12" t="str">
        <f>IFERROR(VLOOKUP($A250,'XVI RzK M'!$K$3:$Q$23,7,0),"")</f>
        <v/>
      </c>
      <c r="K250" s="12" t="str">
        <f>IFERROR(VLOOKUP($A250,'Dymno M'!$U$2:$AA$21,7,0),"")</f>
        <v/>
      </c>
      <c r="L250" s="12" t="str">
        <f>IFERROR(VLOOKUP($A250,'Tropy M'!$R$3:$X$65,7,0),"")</f>
        <v/>
      </c>
      <c r="M250" s="12" t="str">
        <f>IFERROR(VLOOKUP($A250,'Grassor444 M'!$DE$6:$DK$36,7,0),"")</f>
        <v/>
      </c>
      <c r="N250" s="12" t="str">
        <f>IFERROR(VLOOKUP($A250,'BO M'!$Q$2:$W$71,7,0),"")</f>
        <v/>
      </c>
      <c r="O250" s="12" t="str">
        <f>IFERROR(VLOOKUP($A250,'Dukty M'!$T$1:$Z$33,7,0),"")</f>
        <v/>
      </c>
      <c r="P250" s="12"/>
      <c r="Q250" s="12"/>
      <c r="R250" s="12"/>
      <c r="S250" s="12"/>
      <c r="T250" s="12"/>
      <c r="U250" s="12"/>
      <c r="V250" s="10">
        <f>IFERROR(LARGE(X250:AU250,1),0)+IFERROR(LARGE(X250:AU250,2),0)</f>
        <v>27.137433686729114</v>
      </c>
      <c r="W250" s="10">
        <f>IFERROR(LARGE(X250:AU250,3),0)+IFERROR(LARGE(X250:AU250,4),0)</f>
        <v>0</v>
      </c>
      <c r="X250" s="12"/>
      <c r="Y250" s="12"/>
      <c r="Z250" s="12"/>
      <c r="AA250" s="12" t="str">
        <f>IFERROR(VLOOKUP($A250,'H57 TR100 M'!$AI$2:$AO$182,7,0),"")</f>
        <v/>
      </c>
      <c r="AB250" s="12"/>
      <c r="AC250" s="12">
        <f>IFERROR(VLOOKUP($A250,'Hawran M'!$AT$2:$AZ$35,7,0),"")</f>
        <v>27.137433686729114</v>
      </c>
      <c r="AD250" s="12" t="str">
        <f>IFERROR(VLOOKUP($A250,'Liczyrzepa wiosna 100 M'!$Q$2:$W$16,7,0),"")</f>
        <v/>
      </c>
      <c r="AE250" s="12" t="str">
        <f>IFERROR(VLOOKUP($A250,'Orientakcja M'!$M$3:$S$59,7,0),"")</f>
        <v/>
      </c>
      <c r="AF250" s="12" t="str">
        <f>IFERROR(VLOOKUP($A250,'13 M'!$J$6:$P$10,7,0),"")</f>
        <v/>
      </c>
      <c r="AG250" s="12" t="str">
        <f>IFERROR(VLOOKUP($A250,'Grassor222 M'!$BJ$6:$BP$7,7,0),"")</f>
        <v/>
      </c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23">
        <f>MIN(COUNT(F250:U250)+MIN(COUNT(X250:AU250)/2,2),6)</f>
        <v>0.5</v>
      </c>
    </row>
    <row r="251" spans="1:48">
      <c r="A251">
        <v>187</v>
      </c>
      <c r="B251" s="19" t="str">
        <f>VLOOKUP($A251,id!$C:$H,6,0)</f>
        <v>Śmietański Mikołaj</v>
      </c>
      <c r="C251" s="19" t="str">
        <f>VLOOKUP($A251,id!$C:$H,4,0)</f>
        <v>Recykling przede wszystkim</v>
      </c>
      <c r="D251" s="2">
        <f>IF(E250=E251,D250,ROW(B249))</f>
        <v>249</v>
      </c>
      <c r="E251" s="11">
        <f>LARGE(F251:W251,1)+LARGE(F251:W251,2)+IFERROR(LARGE(F251:W251,3),0)+IFERROR(LARGE(F251:W251,4),0)+IFERROR(LARGE(F251:W251,5),0)+IFERROR(LARGE(F251:W251,6),0)</f>
        <v>26.638250123230375</v>
      </c>
      <c r="F251" s="12"/>
      <c r="G251" s="12" t="str">
        <f>IFERROR(VLOOKUP($A251,'H57 TR200 M'!$AT$2:$AZ$104,7,0),"")</f>
        <v/>
      </c>
      <c r="H251" s="12"/>
      <c r="I251" s="12" t="str">
        <f>IFERROR(VLOOKUP($A251,'Liczyrzepa wiosna 200 M'!$M$1:$S$29,7,0),"")</f>
        <v/>
      </c>
      <c r="J251" s="12" t="str">
        <f>IFERROR(VLOOKUP($A251,'XVI RzK M'!$K$3:$Q$23,7,0),"")</f>
        <v/>
      </c>
      <c r="K251" s="12" t="str">
        <f>IFERROR(VLOOKUP($A251,'Dymno M'!$U$2:$AA$21,7,0),"")</f>
        <v/>
      </c>
      <c r="L251" s="12" t="str">
        <f>IFERROR(VLOOKUP($A251,'Tropy M'!$R$3:$X$65,7,0),"")</f>
        <v/>
      </c>
      <c r="M251" s="12" t="str">
        <f>IFERROR(VLOOKUP($A251,'Grassor444 M'!$DE$6:$DK$36,7,0),"")</f>
        <v/>
      </c>
      <c r="N251" s="12" t="str">
        <f>IFERROR(VLOOKUP($A251,'BO M'!$Q$2:$W$71,7,0),"")</f>
        <v/>
      </c>
      <c r="O251" s="12" t="str">
        <f>IFERROR(VLOOKUP($A251,'Dukty M'!$T$1:$Z$33,7,0),"")</f>
        <v/>
      </c>
      <c r="P251" s="12"/>
      <c r="Q251" s="12"/>
      <c r="R251" s="12"/>
      <c r="S251" s="12"/>
      <c r="T251" s="12"/>
      <c r="U251" s="12"/>
      <c r="V251" s="10">
        <f>IFERROR(LARGE(X251:AU251,1),0)+IFERROR(LARGE(X251:AU251,2),0)</f>
        <v>26.638250123230375</v>
      </c>
      <c r="W251" s="10">
        <f>IFERROR(LARGE(X251:AU251,3),0)+IFERROR(LARGE(X251:AU251,4),0)</f>
        <v>0</v>
      </c>
      <c r="X251" s="12"/>
      <c r="Y251" s="12"/>
      <c r="Z251" s="12"/>
      <c r="AA251" s="12" t="str">
        <f>IFERROR(VLOOKUP($A251,'H57 TR100 M'!$AI$2:$AO$182,7,0),"")</f>
        <v/>
      </c>
      <c r="AB251" s="12"/>
      <c r="AC251" s="12">
        <f>IFERROR(VLOOKUP($A251,'Hawran M'!$AT$2:$AZ$35,7,0),"")</f>
        <v>26.638250123230375</v>
      </c>
      <c r="AD251" s="12" t="str">
        <f>IFERROR(VLOOKUP($A251,'Liczyrzepa wiosna 100 M'!$Q$2:$W$16,7,0),"")</f>
        <v/>
      </c>
      <c r="AE251" s="12" t="str">
        <f>IFERROR(VLOOKUP($A251,'Orientakcja M'!$M$3:$S$59,7,0),"")</f>
        <v/>
      </c>
      <c r="AF251" s="12" t="str">
        <f>IFERROR(VLOOKUP($A251,'13 M'!$J$6:$P$10,7,0),"")</f>
        <v/>
      </c>
      <c r="AG251" s="12" t="str">
        <f>IFERROR(VLOOKUP($A251,'Grassor222 M'!$BJ$6:$BP$7,7,0),"")</f>
        <v/>
      </c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23">
        <f>MIN(COUNT(F251:U251)+MIN(COUNT(X251:AU251)/2,2),6)</f>
        <v>0.5</v>
      </c>
    </row>
    <row r="252" spans="1:48">
      <c r="A252">
        <v>371</v>
      </c>
      <c r="B252" s="19" t="str">
        <f>VLOOKUP($A252,id!$C:$H,6,0)</f>
        <v>Mejka Michał</v>
      </c>
      <c r="C252" s="19">
        <f>VLOOKUP($A252,id!$C:$H,4,0)</f>
        <v>0</v>
      </c>
      <c r="D252" s="2">
        <f>IF(E251=E252,D251,ROW(B250))</f>
        <v>250</v>
      </c>
      <c r="E252" s="11">
        <f>LARGE(F252:W252,1)+LARGE(F252:W252,2)+IFERROR(LARGE(F252:W252,3),0)+IFERROR(LARGE(F252:W252,4),0)+IFERROR(LARGE(F252:W252,5),0)+IFERROR(LARGE(F252:W252,6),0)</f>
        <v>26.407932785202664</v>
      </c>
      <c r="F252" s="12"/>
      <c r="G252" s="12"/>
      <c r="H252" s="12"/>
      <c r="I252" s="12"/>
      <c r="J252" s="12" t="str">
        <f>IFERROR(VLOOKUP($A252,'XVI RzK M'!$K$3:$Q$23,7,0),"")</f>
        <v/>
      </c>
      <c r="K252" s="12" t="str">
        <f>IFERROR(VLOOKUP($A252,'Dymno M'!$U$2:$AA$21,7,0),"")</f>
        <v/>
      </c>
      <c r="L252" s="12" t="str">
        <f>IFERROR(VLOOKUP($A252,'Tropy M'!$R$3:$X$65,7,0),"")</f>
        <v/>
      </c>
      <c r="M252" s="12" t="str">
        <f>IFERROR(VLOOKUP($A252,'Grassor444 M'!$DE$6:$DK$36,7,0),"")</f>
        <v/>
      </c>
      <c r="N252" s="12" t="str">
        <f>IFERROR(VLOOKUP($A252,'BO M'!$Q$2:$W$71,7,0),"")</f>
        <v/>
      </c>
      <c r="O252" s="12" t="str">
        <f>IFERROR(VLOOKUP($A252,'Dukty M'!$T$1:$Z$33,7,0),"")</f>
        <v/>
      </c>
      <c r="P252" s="12"/>
      <c r="Q252" s="12"/>
      <c r="R252" s="12"/>
      <c r="S252" s="12"/>
      <c r="T252" s="12"/>
      <c r="U252" s="12"/>
      <c r="V252" s="10">
        <f>IFERROR(LARGE(X252:AU252,1),0)+IFERROR(LARGE(X252:AU252,2),0)</f>
        <v>26.407932785202664</v>
      </c>
      <c r="W252" s="10">
        <f>IFERROR(LARGE(X252:AU252,3),0)+IFERROR(LARGE(X252:AU252,4),0)</f>
        <v>0</v>
      </c>
      <c r="X252" s="12"/>
      <c r="Y252" s="12"/>
      <c r="Z252" s="12"/>
      <c r="AA252" s="12">
        <f>IFERROR(VLOOKUP($A252,'H57 TR100 M'!$AI$2:$AO$182,7,0),"")</f>
        <v>26.407932785202664</v>
      </c>
      <c r="AB252" s="12"/>
      <c r="AC252" s="12"/>
      <c r="AD252" s="12"/>
      <c r="AE252" s="12" t="str">
        <f>IFERROR(VLOOKUP($A252,'Orientakcja M'!$M$3:$S$59,7,0),"")</f>
        <v/>
      </c>
      <c r="AF252" s="12"/>
      <c r="AG252" s="12" t="str">
        <f>IFERROR(VLOOKUP($A252,'Grassor222 M'!$BJ$6:$BP$7,7,0),"")</f>
        <v/>
      </c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23">
        <f>MIN(COUNT(F252:U252)+MIN(COUNT(X252:AU252)/2,2),6)</f>
        <v>0.5</v>
      </c>
    </row>
    <row r="253" spans="1:48">
      <c r="A253" s="13">
        <v>372</v>
      </c>
      <c r="B253" s="19" t="str">
        <f>VLOOKUP($A253,id!$C:$H,6,0)</f>
        <v>Ostrowski Maciej</v>
      </c>
      <c r="C253" s="19">
        <f>VLOOKUP($A253,id!$C:$H,4,0)</f>
        <v>0</v>
      </c>
      <c r="D253" s="2">
        <f>IF(E252=E253,D252,ROW(B251))</f>
        <v>251</v>
      </c>
      <c r="E253" s="11">
        <f>LARGE(F253:W253,1)+LARGE(F253:W253,2)+IFERROR(LARGE(F253:W253,3),0)+IFERROR(LARGE(F253:W253,4),0)+IFERROR(LARGE(F253:W253,5),0)+IFERROR(LARGE(F253:W253,6),0)</f>
        <v>26.403459012813379</v>
      </c>
      <c r="F253" s="12"/>
      <c r="G253" s="12"/>
      <c r="H253" s="12"/>
      <c r="I253" s="12"/>
      <c r="J253" s="12" t="str">
        <f>IFERROR(VLOOKUP($A253,'XVI RzK M'!$K$3:$Q$23,7,0),"")</f>
        <v/>
      </c>
      <c r="K253" s="12" t="str">
        <f>IFERROR(VLOOKUP($A253,'Dymno M'!$U$2:$AA$21,7,0),"")</f>
        <v/>
      </c>
      <c r="L253" s="12" t="str">
        <f>IFERROR(VLOOKUP($A253,'Tropy M'!$R$3:$X$65,7,0),"")</f>
        <v/>
      </c>
      <c r="M253" s="12" t="str">
        <f>IFERROR(VLOOKUP($A253,'Grassor444 M'!$DE$6:$DK$36,7,0),"")</f>
        <v/>
      </c>
      <c r="N253" s="12" t="str">
        <f>IFERROR(VLOOKUP($A253,'BO M'!$Q$2:$W$71,7,0),"")</f>
        <v/>
      </c>
      <c r="O253" s="12" t="str">
        <f>IFERROR(VLOOKUP($A253,'Dukty M'!$T$1:$Z$33,7,0),"")</f>
        <v/>
      </c>
      <c r="P253" s="12"/>
      <c r="Q253" s="12"/>
      <c r="R253" s="12"/>
      <c r="S253" s="12"/>
      <c r="T253" s="12"/>
      <c r="U253" s="12"/>
      <c r="V253" s="10">
        <f>IFERROR(LARGE(X253:AU253,1),0)+IFERROR(LARGE(X253:AU253,2),0)</f>
        <v>26.403459012813379</v>
      </c>
      <c r="W253" s="10">
        <f>IFERROR(LARGE(X253:AU253,3),0)+IFERROR(LARGE(X253:AU253,4),0)</f>
        <v>0</v>
      </c>
      <c r="X253" s="12"/>
      <c r="Y253" s="12"/>
      <c r="Z253" s="12"/>
      <c r="AA253" s="12">
        <f>IFERROR(VLOOKUP($A253,'H57 TR100 M'!$AI$2:$AO$182,7,0),"")</f>
        <v>26.403459012813379</v>
      </c>
      <c r="AB253" s="12"/>
      <c r="AC253" s="12"/>
      <c r="AD253" s="12"/>
      <c r="AE253" s="12" t="str">
        <f>IFERROR(VLOOKUP($A253,'Orientakcja M'!$M$3:$S$59,7,0),"")</f>
        <v/>
      </c>
      <c r="AF253" s="12"/>
      <c r="AG253" s="12" t="str">
        <f>IFERROR(VLOOKUP($A253,'Grassor222 M'!$BJ$6:$BP$7,7,0),"")</f>
        <v/>
      </c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23">
        <f>MIN(COUNT(F253:U253)+MIN(COUNT(X253:AU253)/2,2),6)</f>
        <v>0.5</v>
      </c>
    </row>
    <row r="254" spans="1:48">
      <c r="A254">
        <v>373</v>
      </c>
      <c r="B254" s="19" t="str">
        <f>VLOOKUP($A254,id!$C:$H,6,0)</f>
        <v>Mejka Bartłomiej</v>
      </c>
      <c r="C254" s="19">
        <f>VLOOKUP($A254,id!$C:$H,4,0)</f>
        <v>0</v>
      </c>
      <c r="D254" s="2">
        <f>IF(E253=E254,D253,ROW(B252))</f>
        <v>252</v>
      </c>
      <c r="E254" s="11">
        <f>LARGE(F254:W254,1)+LARGE(F254:W254,2)+IFERROR(LARGE(F254:W254,3),0)+IFERROR(LARGE(F254:W254,4),0)+IFERROR(LARGE(F254:W254,5),0)+IFERROR(LARGE(F254:W254,6),0)</f>
        <v>26.401222694997497</v>
      </c>
      <c r="F254" s="12"/>
      <c r="G254" s="12"/>
      <c r="H254" s="12"/>
      <c r="I254" s="12"/>
      <c r="J254" s="12" t="str">
        <f>IFERROR(VLOOKUP($A254,'XVI RzK M'!$K$3:$Q$23,7,0),"")</f>
        <v/>
      </c>
      <c r="K254" s="12" t="str">
        <f>IFERROR(VLOOKUP($A254,'Dymno M'!$U$2:$AA$21,7,0),"")</f>
        <v/>
      </c>
      <c r="L254" s="12" t="str">
        <f>IFERROR(VLOOKUP($A254,'Tropy M'!$R$3:$X$65,7,0),"")</f>
        <v/>
      </c>
      <c r="M254" s="12" t="str">
        <f>IFERROR(VLOOKUP($A254,'Grassor444 M'!$DE$6:$DK$36,7,0),"")</f>
        <v/>
      </c>
      <c r="N254" s="12" t="str">
        <f>IFERROR(VLOOKUP($A254,'BO M'!$Q$2:$W$71,7,0),"")</f>
        <v/>
      </c>
      <c r="O254" s="12" t="str">
        <f>IFERROR(VLOOKUP($A254,'Dukty M'!$T$1:$Z$33,7,0),"")</f>
        <v/>
      </c>
      <c r="P254" s="12"/>
      <c r="Q254" s="12"/>
      <c r="R254" s="12"/>
      <c r="S254" s="12"/>
      <c r="T254" s="12"/>
      <c r="U254" s="12"/>
      <c r="V254" s="10">
        <f>IFERROR(LARGE(X254:AU254,1),0)+IFERROR(LARGE(X254:AU254,2),0)</f>
        <v>26.401222694997497</v>
      </c>
      <c r="W254" s="10">
        <f>IFERROR(LARGE(X254:AU254,3),0)+IFERROR(LARGE(X254:AU254,4),0)</f>
        <v>0</v>
      </c>
      <c r="X254" s="12"/>
      <c r="Y254" s="12"/>
      <c r="Z254" s="12"/>
      <c r="AA254" s="12">
        <f>IFERROR(VLOOKUP($A254,'H57 TR100 M'!$AI$2:$AO$182,7,0),"")</f>
        <v>26.401222694997497</v>
      </c>
      <c r="AB254" s="12"/>
      <c r="AC254" s="12"/>
      <c r="AD254" s="12"/>
      <c r="AE254" s="12" t="str">
        <f>IFERROR(VLOOKUP($A254,'Orientakcja M'!$M$3:$S$59,7,0),"")</f>
        <v/>
      </c>
      <c r="AF254" s="12"/>
      <c r="AG254" s="12" t="str">
        <f>IFERROR(VLOOKUP($A254,'Grassor222 M'!$BJ$6:$BP$7,7,0),"")</f>
        <v/>
      </c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23">
        <f>MIN(COUNT(F254:U254)+MIN(COUNT(X254:AU254)/2,2),6)</f>
        <v>0.5</v>
      </c>
    </row>
    <row r="255" spans="1:48">
      <c r="A255" s="13">
        <v>374</v>
      </c>
      <c r="B255" s="19" t="str">
        <f>VLOOKUP($A255,id!$C:$H,6,0)</f>
        <v>Wilma Marcin</v>
      </c>
      <c r="C255" s="19">
        <f>VLOOKUP($A255,id!$C:$H,4,0)</f>
        <v>0</v>
      </c>
      <c r="D255" s="2">
        <f>IF(E254=E255,D254,ROW(B253))</f>
        <v>253</v>
      </c>
      <c r="E255" s="11">
        <f>LARGE(F255:W255,1)+LARGE(F255:W255,2)+IFERROR(LARGE(F255:W255,3),0)+IFERROR(LARGE(F255:W255,4),0)+IFERROR(LARGE(F255:W255,5),0)+IFERROR(LARGE(F255:W255,6),0)</f>
        <v>26.395261032426649</v>
      </c>
      <c r="F255" s="12"/>
      <c r="G255" s="12"/>
      <c r="H255" s="12"/>
      <c r="I255" s="12"/>
      <c r="J255" s="12" t="str">
        <f>IFERROR(VLOOKUP($A255,'XVI RzK M'!$K$3:$Q$23,7,0),"")</f>
        <v/>
      </c>
      <c r="K255" s="12" t="str">
        <f>IFERROR(VLOOKUP($A255,'Dymno M'!$U$2:$AA$21,7,0),"")</f>
        <v/>
      </c>
      <c r="L255" s="12" t="str">
        <f>IFERROR(VLOOKUP($A255,'Tropy M'!$R$3:$X$65,7,0),"")</f>
        <v/>
      </c>
      <c r="M255" s="12" t="str">
        <f>IFERROR(VLOOKUP($A255,'Grassor444 M'!$DE$6:$DK$36,7,0),"")</f>
        <v/>
      </c>
      <c r="N255" s="12" t="str">
        <f>IFERROR(VLOOKUP($A255,'BO M'!$Q$2:$W$71,7,0),"")</f>
        <v/>
      </c>
      <c r="O255" s="12" t="str">
        <f>IFERROR(VLOOKUP($A255,'Dukty M'!$T$1:$Z$33,7,0),"")</f>
        <v/>
      </c>
      <c r="P255" s="12"/>
      <c r="Q255" s="12"/>
      <c r="R255" s="12"/>
      <c r="S255" s="12"/>
      <c r="T255" s="12"/>
      <c r="U255" s="12"/>
      <c r="V255" s="10">
        <f>IFERROR(LARGE(X255:AU255,1),0)+IFERROR(LARGE(X255:AU255,2),0)</f>
        <v>26.395261032426649</v>
      </c>
      <c r="W255" s="10">
        <f>IFERROR(LARGE(X255:AU255,3),0)+IFERROR(LARGE(X255:AU255,4),0)</f>
        <v>0</v>
      </c>
      <c r="X255" s="12"/>
      <c r="Y255" s="12"/>
      <c r="Z255" s="12"/>
      <c r="AA255" s="12">
        <f>IFERROR(VLOOKUP($A255,'H57 TR100 M'!$AI$2:$AO$182,7,0),"")</f>
        <v>26.395261032426649</v>
      </c>
      <c r="AB255" s="12"/>
      <c r="AC255" s="12"/>
      <c r="AD255" s="12"/>
      <c r="AE255" s="12" t="str">
        <f>IFERROR(VLOOKUP($A255,'Orientakcja M'!$M$3:$S$59,7,0),"")</f>
        <v/>
      </c>
      <c r="AF255" s="12"/>
      <c r="AG255" s="12" t="str">
        <f>IFERROR(VLOOKUP($A255,'Grassor222 M'!$BJ$6:$BP$7,7,0),"")</f>
        <v/>
      </c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23">
        <f>MIN(COUNT(F255:U255)+MIN(COUNT(X255:AU255)/2,2),6)</f>
        <v>0.5</v>
      </c>
    </row>
    <row r="256" spans="1:48">
      <c r="A256">
        <v>164</v>
      </c>
      <c r="B256" s="19" t="str">
        <f>VLOOKUP($A256,id!$C:$H,6,0)</f>
        <v>Lewosz Krzysztof</v>
      </c>
      <c r="C256" s="19">
        <f>VLOOKUP($A256,id!$C:$H,4,0)</f>
        <v>0</v>
      </c>
      <c r="D256" s="2">
        <f>IF(E255=E256,D255,ROW(B254))</f>
        <v>254</v>
      </c>
      <c r="E256" s="11">
        <f>LARGE(F256:W256,1)+LARGE(F256:W256,2)+IFERROR(LARGE(F256:W256,3),0)+IFERROR(LARGE(F256:W256,4),0)+IFERROR(LARGE(F256:W256,5),0)+IFERROR(LARGE(F256:W256,6),0)</f>
        <v>26.152004787552354</v>
      </c>
      <c r="F256" s="12"/>
      <c r="G256" s="12" t="str">
        <f>IFERROR(VLOOKUP($A256,'H57 TR200 M'!$AT$2:$AZ$104,7,0),"")</f>
        <v/>
      </c>
      <c r="H256" s="12">
        <f>IFERROR(VLOOKUP($A256,'Pazur M'!$N$1:$T$47,7,0),"")</f>
        <v>26.152004787552354</v>
      </c>
      <c r="I256" s="12" t="str">
        <f>IFERROR(VLOOKUP($A256,'Liczyrzepa wiosna 200 M'!$M$1:$S$29,7,0),"")</f>
        <v/>
      </c>
      <c r="J256" s="12" t="str">
        <f>IFERROR(VLOOKUP($A256,'XVI RzK M'!$K$3:$Q$23,7,0),"")</f>
        <v/>
      </c>
      <c r="K256" s="12" t="str">
        <f>IFERROR(VLOOKUP($A256,'Dymno M'!$U$2:$AA$21,7,0),"")</f>
        <v/>
      </c>
      <c r="L256" s="12" t="str">
        <f>IFERROR(VLOOKUP($A256,'Tropy M'!$R$3:$X$65,7,0),"")</f>
        <v/>
      </c>
      <c r="M256" s="12" t="str">
        <f>IFERROR(VLOOKUP($A256,'Grassor444 M'!$DE$6:$DK$36,7,0),"")</f>
        <v/>
      </c>
      <c r="N256" s="12" t="str">
        <f>IFERROR(VLOOKUP($A256,'BO M'!$Q$2:$W$71,7,0),"")</f>
        <v/>
      </c>
      <c r="O256" s="12" t="str">
        <f>IFERROR(VLOOKUP($A256,'Dukty M'!$T$1:$Z$33,7,0),"")</f>
        <v/>
      </c>
      <c r="P256" s="12"/>
      <c r="Q256" s="12"/>
      <c r="R256" s="12"/>
      <c r="S256" s="12"/>
      <c r="T256" s="12"/>
      <c r="U256" s="12"/>
      <c r="V256" s="10">
        <f>IFERROR(LARGE(X256:AU256,1),0)+IFERROR(LARGE(X256:AU256,2),0)</f>
        <v>0</v>
      </c>
      <c r="W256" s="10">
        <f>IFERROR(LARGE(X256:AU256,3),0)+IFERROR(LARGE(X256:AU256,4),0)</f>
        <v>0</v>
      </c>
      <c r="X256" s="12"/>
      <c r="Y256" s="12"/>
      <c r="Z256" s="12"/>
      <c r="AA256" s="12" t="str">
        <f>IFERROR(VLOOKUP($A256,'H57 TR100 M'!$AI$2:$AO$182,7,0),"")</f>
        <v/>
      </c>
      <c r="AB256" s="12"/>
      <c r="AC256" s="12" t="str">
        <f>IFERROR(VLOOKUP($A256,'Hawran M'!$AT$2:$AZ$35,7,0),"")</f>
        <v/>
      </c>
      <c r="AD256" s="12" t="str">
        <f>IFERROR(VLOOKUP($A256,'Liczyrzepa wiosna 100 M'!$Q$2:$W$16,7,0),"")</f>
        <v/>
      </c>
      <c r="AE256" s="12" t="str">
        <f>IFERROR(VLOOKUP($A256,'Orientakcja M'!$M$3:$S$59,7,0),"")</f>
        <v/>
      </c>
      <c r="AF256" s="12" t="str">
        <f>IFERROR(VLOOKUP($A256,'13 M'!$J$6:$P$10,7,0),"")</f>
        <v/>
      </c>
      <c r="AG256" s="12" t="str">
        <f>IFERROR(VLOOKUP($A256,'Grassor222 M'!$BJ$6:$BP$7,7,0),"")</f>
        <v/>
      </c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23">
        <f>MIN(COUNT(F256:U256)+MIN(COUNT(X256:AU256)/2,2),6)</f>
        <v>1</v>
      </c>
    </row>
    <row r="257" spans="1:48">
      <c r="A257">
        <v>375</v>
      </c>
      <c r="B257" s="19" t="str">
        <f>VLOOKUP($A257,id!$C:$H,6,0)</f>
        <v>Nielubszyc Michał</v>
      </c>
      <c r="C257" s="19" t="str">
        <f>VLOOKUP($A257,id!$C:$H,4,0)</f>
        <v>Leśne Dzbany</v>
      </c>
      <c r="D257" s="2">
        <f>IF(E256=E257,D256,ROW(B255))</f>
        <v>255</v>
      </c>
      <c r="E257" s="11">
        <f>LARGE(F257:W257,1)+LARGE(F257:W257,2)+IFERROR(LARGE(F257:W257,3),0)+IFERROR(LARGE(F257:W257,4),0)+IFERROR(LARGE(F257:W257,5),0)+IFERROR(LARGE(F257:W257,6),0)</f>
        <v>25.650532174963168</v>
      </c>
      <c r="F257" s="12"/>
      <c r="G257" s="12"/>
      <c r="H257" s="12"/>
      <c r="I257" s="12"/>
      <c r="J257" s="12" t="str">
        <f>IFERROR(VLOOKUP($A257,'XVI RzK M'!$K$3:$Q$23,7,0),"")</f>
        <v/>
      </c>
      <c r="K257" s="12" t="str">
        <f>IFERROR(VLOOKUP($A257,'Dymno M'!$U$2:$AA$21,7,0),"")</f>
        <v/>
      </c>
      <c r="L257" s="12" t="str">
        <f>IFERROR(VLOOKUP($A257,'Tropy M'!$R$3:$X$65,7,0),"")</f>
        <v/>
      </c>
      <c r="M257" s="12" t="str">
        <f>IFERROR(VLOOKUP($A257,'Grassor444 M'!$DE$6:$DK$36,7,0),"")</f>
        <v/>
      </c>
      <c r="N257" s="12" t="str">
        <f>IFERROR(VLOOKUP($A257,'BO M'!$Q$2:$W$71,7,0),"")</f>
        <v/>
      </c>
      <c r="O257" s="12" t="str">
        <f>IFERROR(VLOOKUP($A257,'Dukty M'!$T$1:$Z$33,7,0),"")</f>
        <v/>
      </c>
      <c r="P257" s="12"/>
      <c r="Q257" s="12"/>
      <c r="R257" s="12"/>
      <c r="S257" s="12"/>
      <c r="T257" s="12"/>
      <c r="U257" s="12"/>
      <c r="V257" s="10">
        <f>IFERROR(LARGE(X257:AU257,1),0)+IFERROR(LARGE(X257:AU257,2),0)</f>
        <v>25.650532174963168</v>
      </c>
      <c r="W257" s="10">
        <f>IFERROR(LARGE(X257:AU257,3),0)+IFERROR(LARGE(X257:AU257,4),0)</f>
        <v>0</v>
      </c>
      <c r="X257" s="12"/>
      <c r="Y257" s="12"/>
      <c r="Z257" s="12"/>
      <c r="AA257" s="12">
        <f>IFERROR(VLOOKUP($A257,'H57 TR100 M'!$AI$2:$AO$182,7,0),"")</f>
        <v>25.650532174963168</v>
      </c>
      <c r="AB257" s="12"/>
      <c r="AC257" s="12"/>
      <c r="AD257" s="12"/>
      <c r="AE257" s="12" t="str">
        <f>IFERROR(VLOOKUP($A257,'Orientakcja M'!$M$3:$S$59,7,0),"")</f>
        <v/>
      </c>
      <c r="AF257" s="12"/>
      <c r="AG257" s="12" t="str">
        <f>IFERROR(VLOOKUP($A257,'Grassor222 M'!$BJ$6:$BP$7,7,0),"")</f>
        <v/>
      </c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23">
        <f>MIN(COUNT(F257:U257)+MIN(COUNT(X257:AU257)/2,2),6)</f>
        <v>0.5</v>
      </c>
    </row>
    <row r="258" spans="1:48">
      <c r="A258" s="13">
        <v>376</v>
      </c>
      <c r="B258" s="19" t="str">
        <f>VLOOKUP($A258,id!$C:$H,6,0)</f>
        <v>Morzy Michał</v>
      </c>
      <c r="C258" s="19" t="str">
        <f>VLOOKUP($A258,id!$C:$H,4,0)</f>
        <v>Leśne Dzbany</v>
      </c>
      <c r="D258" s="2">
        <f>IF(E257=E258,D257,ROW(B256))</f>
        <v>256</v>
      </c>
      <c r="E258" s="11">
        <f>LARGE(F258:W258,1)+LARGE(F258:W258,2)+IFERROR(LARGE(F258:W258,3),0)+IFERROR(LARGE(F258:W258,4),0)+IFERROR(LARGE(F258:W258,5),0)+IFERROR(LARGE(F258:W258,6),0)</f>
        <v>25.646957287548886</v>
      </c>
      <c r="F258" s="12"/>
      <c r="G258" s="12"/>
      <c r="H258" s="12"/>
      <c r="I258" s="12"/>
      <c r="J258" s="12" t="str">
        <f>IFERROR(VLOOKUP($A258,'XVI RzK M'!$K$3:$Q$23,7,0),"")</f>
        <v/>
      </c>
      <c r="K258" s="12" t="str">
        <f>IFERROR(VLOOKUP($A258,'Dymno M'!$U$2:$AA$21,7,0),"")</f>
        <v/>
      </c>
      <c r="L258" s="12" t="str">
        <f>IFERROR(VLOOKUP($A258,'Tropy M'!$R$3:$X$65,7,0),"")</f>
        <v/>
      </c>
      <c r="M258" s="12" t="str">
        <f>IFERROR(VLOOKUP($A258,'Grassor444 M'!$DE$6:$DK$36,7,0),"")</f>
        <v/>
      </c>
      <c r="N258" s="12" t="str">
        <f>IFERROR(VLOOKUP($A258,'BO M'!$Q$2:$W$71,7,0),"")</f>
        <v/>
      </c>
      <c r="O258" s="12" t="str">
        <f>IFERROR(VLOOKUP($A258,'Dukty M'!$T$1:$Z$33,7,0),"")</f>
        <v/>
      </c>
      <c r="P258" s="12"/>
      <c r="Q258" s="12"/>
      <c r="R258" s="12"/>
      <c r="S258" s="12"/>
      <c r="T258" s="12"/>
      <c r="U258" s="12"/>
      <c r="V258" s="10">
        <f>IFERROR(LARGE(X258:AU258,1),0)+IFERROR(LARGE(X258:AU258,2),0)</f>
        <v>25.646957287548886</v>
      </c>
      <c r="W258" s="10">
        <f>IFERROR(LARGE(X258:AU258,3),0)+IFERROR(LARGE(X258:AU258,4),0)</f>
        <v>0</v>
      </c>
      <c r="X258" s="12"/>
      <c r="Y258" s="12"/>
      <c r="Z258" s="12"/>
      <c r="AA258" s="12">
        <f>IFERROR(VLOOKUP($A258,'H57 TR100 M'!$AI$2:$AO$182,7,0),"")</f>
        <v>25.646957287548886</v>
      </c>
      <c r="AB258" s="12"/>
      <c r="AC258" s="12"/>
      <c r="AD258" s="12"/>
      <c r="AE258" s="12" t="str">
        <f>IFERROR(VLOOKUP($A258,'Orientakcja M'!$M$3:$S$59,7,0),"")</f>
        <v/>
      </c>
      <c r="AF258" s="12"/>
      <c r="AG258" s="12" t="str">
        <f>IFERROR(VLOOKUP($A258,'Grassor222 M'!$BJ$6:$BP$7,7,0),"")</f>
        <v/>
      </c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23">
        <f>MIN(COUNT(F258:U258)+MIN(COUNT(X258:AU258)/2,2),6)</f>
        <v>0.5</v>
      </c>
    </row>
    <row r="259" spans="1:48">
      <c r="A259" s="13">
        <v>165</v>
      </c>
      <c r="B259" s="19" t="str">
        <f>VLOOKUP($A259,id!$C:$H,6,0)</f>
        <v>Wegner Sławomir</v>
      </c>
      <c r="C259" s="19">
        <f>VLOOKUP($A259,id!$C:$H,4,0)</f>
        <v>0</v>
      </c>
      <c r="D259" s="2">
        <f>IF(E258=E259,D258,ROW(B257))</f>
        <v>257</v>
      </c>
      <c r="E259" s="11">
        <f>LARGE(F259:W259,1)+LARGE(F259:W259,2)+IFERROR(LARGE(F259:W259,3),0)+IFERROR(LARGE(F259:W259,4),0)+IFERROR(LARGE(F259:W259,5),0)+IFERROR(LARGE(F259:W259,6),0)</f>
        <v>25.645539906103277</v>
      </c>
      <c r="F259" s="12"/>
      <c r="G259" s="12" t="str">
        <f>IFERROR(VLOOKUP($A259,'H57 TR200 M'!$AT$2:$AZ$104,7,0),"")</f>
        <v/>
      </c>
      <c r="H259" s="12">
        <f>IFERROR(VLOOKUP($A259,'Pazur M'!$N$1:$T$47,7,0),"")</f>
        <v>25.645539906103277</v>
      </c>
      <c r="I259" s="12" t="str">
        <f>IFERROR(VLOOKUP($A259,'Liczyrzepa wiosna 200 M'!$M$1:$S$29,7,0),"")</f>
        <v/>
      </c>
      <c r="J259" s="12" t="str">
        <f>IFERROR(VLOOKUP($A259,'XVI RzK M'!$K$3:$Q$23,7,0),"")</f>
        <v/>
      </c>
      <c r="K259" s="12" t="str">
        <f>IFERROR(VLOOKUP($A259,'Dymno M'!$U$2:$AA$21,7,0),"")</f>
        <v/>
      </c>
      <c r="L259" s="12" t="str">
        <f>IFERROR(VLOOKUP($A259,'Tropy M'!$R$3:$X$65,7,0),"")</f>
        <v/>
      </c>
      <c r="M259" s="12" t="str">
        <f>IFERROR(VLOOKUP($A259,'Grassor444 M'!$DE$6:$DK$36,7,0),"")</f>
        <v/>
      </c>
      <c r="N259" s="12" t="str">
        <f>IFERROR(VLOOKUP($A259,'BO M'!$Q$2:$W$71,7,0),"")</f>
        <v/>
      </c>
      <c r="O259" s="12" t="str">
        <f>IFERROR(VLOOKUP($A259,'Dukty M'!$T$1:$Z$33,7,0),"")</f>
        <v/>
      </c>
      <c r="P259" s="12"/>
      <c r="Q259" s="12"/>
      <c r="R259" s="12"/>
      <c r="S259" s="12"/>
      <c r="T259" s="12"/>
      <c r="U259" s="12"/>
      <c r="V259" s="10">
        <f>IFERROR(LARGE(X259:AU259,1),0)+IFERROR(LARGE(X259:AU259,2),0)</f>
        <v>0</v>
      </c>
      <c r="W259" s="10">
        <f>IFERROR(LARGE(X259:AU259,3),0)+IFERROR(LARGE(X259:AU259,4),0)</f>
        <v>0</v>
      </c>
      <c r="X259" s="12"/>
      <c r="Y259" s="12"/>
      <c r="Z259" s="12"/>
      <c r="AA259" s="12" t="str">
        <f>IFERROR(VLOOKUP($A259,'H57 TR100 M'!$AI$2:$AO$182,7,0),"")</f>
        <v/>
      </c>
      <c r="AB259" s="12"/>
      <c r="AC259" s="12" t="str">
        <f>IFERROR(VLOOKUP($A259,'Hawran M'!$AT$2:$AZ$35,7,0),"")</f>
        <v/>
      </c>
      <c r="AD259" s="12" t="str">
        <f>IFERROR(VLOOKUP($A259,'Liczyrzepa wiosna 100 M'!$Q$2:$W$16,7,0),"")</f>
        <v/>
      </c>
      <c r="AE259" s="12" t="str">
        <f>IFERROR(VLOOKUP($A259,'Orientakcja M'!$M$3:$S$59,7,0),"")</f>
        <v/>
      </c>
      <c r="AF259" s="12" t="str">
        <f>IFERROR(VLOOKUP($A259,'13 M'!$J$6:$P$10,7,0),"")</f>
        <v/>
      </c>
      <c r="AG259" s="12" t="str">
        <f>IFERROR(VLOOKUP($A259,'Grassor222 M'!$BJ$6:$BP$7,7,0),"")</f>
        <v/>
      </c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23">
        <f>MIN(COUNT(F259:U259)+MIN(COUNT(X259:AU259)/2,2),6)</f>
        <v>1</v>
      </c>
    </row>
    <row r="260" spans="1:48">
      <c r="A260">
        <v>166</v>
      </c>
      <c r="B260" s="19" t="str">
        <f>VLOOKUP($A260,id!$C:$H,6,0)</f>
        <v>Zwoliński Rafał</v>
      </c>
      <c r="C260" s="19">
        <f>VLOOKUP($A260,id!$C:$H,4,0)</f>
        <v>0</v>
      </c>
      <c r="D260" s="2">
        <f>IF(E259=E260,D259,ROW(B258))</f>
        <v>257</v>
      </c>
      <c r="E260" s="11">
        <f>LARGE(F260:W260,1)+LARGE(F260:W260,2)+IFERROR(LARGE(F260:W260,3),0)+IFERROR(LARGE(F260:W260,4),0)+IFERROR(LARGE(F260:W260,5),0)+IFERROR(LARGE(F260:W260,6),0)</f>
        <v>25.645539906103277</v>
      </c>
      <c r="F260" s="12"/>
      <c r="G260" s="12" t="str">
        <f>IFERROR(VLOOKUP($A260,'H57 TR200 M'!$AT$2:$AZ$104,7,0),"")</f>
        <v/>
      </c>
      <c r="H260" s="12">
        <f>IFERROR(VLOOKUP($A260,'Pazur M'!$N$1:$T$47,7,0),"")</f>
        <v>25.645539906103277</v>
      </c>
      <c r="I260" s="12" t="str">
        <f>IFERROR(VLOOKUP($A260,'Liczyrzepa wiosna 200 M'!$M$1:$S$29,7,0),"")</f>
        <v/>
      </c>
      <c r="J260" s="12" t="str">
        <f>IFERROR(VLOOKUP($A260,'XVI RzK M'!$K$3:$Q$23,7,0),"")</f>
        <v/>
      </c>
      <c r="K260" s="12" t="str">
        <f>IFERROR(VLOOKUP($A260,'Dymno M'!$U$2:$AA$21,7,0),"")</f>
        <v/>
      </c>
      <c r="L260" s="12" t="str">
        <f>IFERROR(VLOOKUP($A260,'Tropy M'!$R$3:$X$65,7,0),"")</f>
        <v/>
      </c>
      <c r="M260" s="12" t="str">
        <f>IFERROR(VLOOKUP($A260,'Grassor444 M'!$DE$6:$DK$36,7,0),"")</f>
        <v/>
      </c>
      <c r="N260" s="12" t="str">
        <f>IFERROR(VLOOKUP($A260,'BO M'!$Q$2:$W$71,7,0),"")</f>
        <v/>
      </c>
      <c r="O260" s="12" t="str">
        <f>IFERROR(VLOOKUP($A260,'Dukty M'!$T$1:$Z$33,7,0),"")</f>
        <v/>
      </c>
      <c r="P260" s="12"/>
      <c r="Q260" s="12"/>
      <c r="R260" s="12"/>
      <c r="S260" s="12"/>
      <c r="T260" s="12"/>
      <c r="U260" s="12"/>
      <c r="V260" s="10">
        <f>IFERROR(LARGE(X260:AU260,1),0)+IFERROR(LARGE(X260:AU260,2),0)</f>
        <v>0</v>
      </c>
      <c r="W260" s="10">
        <f>IFERROR(LARGE(X260:AU260,3),0)+IFERROR(LARGE(X260:AU260,4),0)</f>
        <v>0</v>
      </c>
      <c r="X260" s="12"/>
      <c r="Y260" s="12"/>
      <c r="Z260" s="12"/>
      <c r="AA260" s="12" t="str">
        <f>IFERROR(VLOOKUP($A260,'H57 TR100 M'!$AI$2:$AO$182,7,0),"")</f>
        <v/>
      </c>
      <c r="AB260" s="12"/>
      <c r="AC260" s="12" t="str">
        <f>IFERROR(VLOOKUP($A260,'Hawran M'!$AT$2:$AZ$35,7,0),"")</f>
        <v/>
      </c>
      <c r="AD260" s="12" t="str">
        <f>IFERROR(VLOOKUP($A260,'Liczyrzepa wiosna 100 M'!$Q$2:$W$16,7,0),"")</f>
        <v/>
      </c>
      <c r="AE260" s="12" t="str">
        <f>IFERROR(VLOOKUP($A260,'Orientakcja M'!$M$3:$S$59,7,0),"")</f>
        <v/>
      </c>
      <c r="AF260" s="12" t="str">
        <f>IFERROR(VLOOKUP($A260,'13 M'!$J$6:$P$10,7,0),"")</f>
        <v/>
      </c>
      <c r="AG260" s="12" t="str">
        <f>IFERROR(VLOOKUP($A260,'Grassor222 M'!$BJ$6:$BP$7,7,0),"")</f>
        <v/>
      </c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23">
        <f>MIN(COUNT(F260:U260)+MIN(COUNT(X260:AU260)/2,2),6)</f>
        <v>1</v>
      </c>
    </row>
    <row r="261" spans="1:48">
      <c r="A261">
        <v>167</v>
      </c>
      <c r="B261" s="19" t="str">
        <f>VLOOKUP($A261,id!$C:$H,6,0)</f>
        <v>Burcon Piotr</v>
      </c>
      <c r="C261" s="19">
        <f>VLOOKUP($A261,id!$C:$H,4,0)</f>
        <v>0</v>
      </c>
      <c r="D261" s="2">
        <f>IF(E260=E261,D260,ROW(B259))</f>
        <v>257</v>
      </c>
      <c r="E261" s="11">
        <f>LARGE(F261:W261,1)+LARGE(F261:W261,2)+IFERROR(LARGE(F261:W261,3),0)+IFERROR(LARGE(F261:W261,4),0)+IFERROR(LARGE(F261:W261,5),0)+IFERROR(LARGE(F261:W261,6),0)</f>
        <v>25.645539906103277</v>
      </c>
      <c r="F261" s="12"/>
      <c r="G261" s="12" t="str">
        <f>IFERROR(VLOOKUP($A261,'H57 TR200 M'!$AT$2:$AZ$104,7,0),"")</f>
        <v/>
      </c>
      <c r="H261" s="12">
        <f>IFERROR(VLOOKUP($A261,'Pazur M'!$N$1:$T$47,7,0),"")</f>
        <v>25.645539906103277</v>
      </c>
      <c r="I261" s="12" t="str">
        <f>IFERROR(VLOOKUP($A261,'Liczyrzepa wiosna 200 M'!$M$1:$S$29,7,0),"")</f>
        <v/>
      </c>
      <c r="J261" s="12" t="str">
        <f>IFERROR(VLOOKUP($A261,'XVI RzK M'!$K$3:$Q$23,7,0),"")</f>
        <v/>
      </c>
      <c r="K261" s="12" t="str">
        <f>IFERROR(VLOOKUP($A261,'Dymno M'!$U$2:$AA$21,7,0),"")</f>
        <v/>
      </c>
      <c r="L261" s="12" t="str">
        <f>IFERROR(VLOOKUP($A261,'Tropy M'!$R$3:$X$65,7,0),"")</f>
        <v/>
      </c>
      <c r="M261" s="12" t="str">
        <f>IFERROR(VLOOKUP($A261,'Grassor444 M'!$DE$6:$DK$36,7,0),"")</f>
        <v/>
      </c>
      <c r="N261" s="12" t="str">
        <f>IFERROR(VLOOKUP($A261,'BO M'!$Q$2:$W$71,7,0),"")</f>
        <v/>
      </c>
      <c r="O261" s="12" t="str">
        <f>IFERROR(VLOOKUP($A261,'Dukty M'!$T$1:$Z$33,7,0),"")</f>
        <v/>
      </c>
      <c r="P261" s="12"/>
      <c r="Q261" s="12"/>
      <c r="R261" s="12"/>
      <c r="S261" s="12"/>
      <c r="T261" s="12"/>
      <c r="U261" s="12"/>
      <c r="V261" s="10">
        <f>IFERROR(LARGE(X261:AU261,1),0)+IFERROR(LARGE(X261:AU261,2),0)</f>
        <v>0</v>
      </c>
      <c r="W261" s="10">
        <f>IFERROR(LARGE(X261:AU261,3),0)+IFERROR(LARGE(X261:AU261,4),0)</f>
        <v>0</v>
      </c>
      <c r="X261" s="12"/>
      <c r="Y261" s="12"/>
      <c r="Z261" s="12"/>
      <c r="AA261" s="12" t="str">
        <f>IFERROR(VLOOKUP($A261,'H57 TR100 M'!$AI$2:$AO$182,7,0),"")</f>
        <v/>
      </c>
      <c r="AB261" s="12"/>
      <c r="AC261" s="12" t="str">
        <f>IFERROR(VLOOKUP($A261,'Hawran M'!$AT$2:$AZ$35,7,0),"")</f>
        <v/>
      </c>
      <c r="AD261" s="12" t="str">
        <f>IFERROR(VLOOKUP($A261,'Liczyrzepa wiosna 100 M'!$Q$2:$W$16,7,0),"")</f>
        <v/>
      </c>
      <c r="AE261" s="12" t="str">
        <f>IFERROR(VLOOKUP($A261,'Orientakcja M'!$M$3:$S$59,7,0),"")</f>
        <v/>
      </c>
      <c r="AF261" s="12" t="str">
        <f>IFERROR(VLOOKUP($A261,'13 M'!$J$6:$P$10,7,0),"")</f>
        <v/>
      </c>
      <c r="AG261" s="12" t="str">
        <f>IFERROR(VLOOKUP($A261,'Grassor222 M'!$BJ$6:$BP$7,7,0),"")</f>
        <v/>
      </c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23">
        <f>MIN(COUNT(F261:U261)+MIN(COUNT(X261:AU261)/2,2),6)</f>
        <v>1</v>
      </c>
    </row>
    <row r="262" spans="1:48">
      <c r="A262" s="13">
        <v>168</v>
      </c>
      <c r="B262" s="19" t="str">
        <f>VLOOKUP($A262,id!$C:$H,6,0)</f>
        <v>Błedowski Wojciech</v>
      </c>
      <c r="C262" s="19">
        <f>VLOOKUP($A262,id!$C:$H,4,0)</f>
        <v>0</v>
      </c>
      <c r="D262" s="2">
        <f>IF(E261=E262,D261,ROW(B260))</f>
        <v>260</v>
      </c>
      <c r="E262" s="11">
        <f>LARGE(F262:W262,1)+LARGE(F262:W262,2)+IFERROR(LARGE(F262:W262,3),0)+IFERROR(LARGE(F262:W262,4),0)+IFERROR(LARGE(F262:W262,5),0)+IFERROR(LARGE(F262:W262,6),0)</f>
        <v>25.540619520748095</v>
      </c>
      <c r="F262" s="12"/>
      <c r="G262" s="12" t="str">
        <f>IFERROR(VLOOKUP($A262,'H57 TR200 M'!$AT$2:$AZ$104,7,0),"")</f>
        <v/>
      </c>
      <c r="H262" s="12">
        <f>IFERROR(VLOOKUP($A262,'Pazur M'!$N$1:$T$47,7,0),"")</f>
        <v>25.540619520748095</v>
      </c>
      <c r="I262" s="12" t="str">
        <f>IFERROR(VLOOKUP($A262,'Liczyrzepa wiosna 200 M'!$M$1:$S$29,7,0),"")</f>
        <v/>
      </c>
      <c r="J262" s="12" t="str">
        <f>IFERROR(VLOOKUP($A262,'XVI RzK M'!$K$3:$Q$23,7,0),"")</f>
        <v/>
      </c>
      <c r="K262" s="12" t="str">
        <f>IFERROR(VLOOKUP($A262,'Dymno M'!$U$2:$AA$21,7,0),"")</f>
        <v/>
      </c>
      <c r="L262" s="12" t="str">
        <f>IFERROR(VLOOKUP($A262,'Tropy M'!$R$3:$X$65,7,0),"")</f>
        <v/>
      </c>
      <c r="M262" s="12" t="str">
        <f>IFERROR(VLOOKUP($A262,'Grassor444 M'!$DE$6:$DK$36,7,0),"")</f>
        <v/>
      </c>
      <c r="N262" s="12" t="str">
        <f>IFERROR(VLOOKUP($A262,'BO M'!$Q$2:$W$71,7,0),"")</f>
        <v/>
      </c>
      <c r="O262" s="12" t="str">
        <f>IFERROR(VLOOKUP($A262,'Dukty M'!$T$1:$Z$33,7,0),"")</f>
        <v/>
      </c>
      <c r="P262" s="12"/>
      <c r="Q262" s="12"/>
      <c r="R262" s="12"/>
      <c r="S262" s="12"/>
      <c r="T262" s="12"/>
      <c r="U262" s="12"/>
      <c r="V262" s="10">
        <f>IFERROR(LARGE(X262:AU262,1),0)+IFERROR(LARGE(X262:AU262,2),0)</f>
        <v>0</v>
      </c>
      <c r="W262" s="10">
        <f>IFERROR(LARGE(X262:AU262,3),0)+IFERROR(LARGE(X262:AU262,4),0)</f>
        <v>0</v>
      </c>
      <c r="X262" s="12"/>
      <c r="Y262" s="12"/>
      <c r="Z262" s="12"/>
      <c r="AA262" s="12" t="str">
        <f>IFERROR(VLOOKUP($A262,'H57 TR100 M'!$AI$2:$AO$182,7,0),"")</f>
        <v/>
      </c>
      <c r="AB262" s="12"/>
      <c r="AC262" s="12" t="str">
        <f>IFERROR(VLOOKUP($A262,'Hawran M'!$AT$2:$AZ$35,7,0),"")</f>
        <v/>
      </c>
      <c r="AD262" s="12" t="str">
        <f>IFERROR(VLOOKUP($A262,'Liczyrzepa wiosna 100 M'!$Q$2:$W$16,7,0),"")</f>
        <v/>
      </c>
      <c r="AE262" s="12" t="str">
        <f>IFERROR(VLOOKUP($A262,'Orientakcja M'!$M$3:$S$59,7,0),"")</f>
        <v/>
      </c>
      <c r="AF262" s="12" t="str">
        <f>IFERROR(VLOOKUP($A262,'13 M'!$J$6:$P$10,7,0),"")</f>
        <v/>
      </c>
      <c r="AG262" s="12" t="str">
        <f>IFERROR(VLOOKUP($A262,'Grassor222 M'!$BJ$6:$BP$7,7,0),"")</f>
        <v/>
      </c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23">
        <f>MIN(COUNT(F262:U262)+MIN(COUNT(X262:AU262)/2,2),6)</f>
        <v>1</v>
      </c>
    </row>
    <row r="263" spans="1:48">
      <c r="A263" s="13">
        <v>294</v>
      </c>
      <c r="B263" s="19" t="str">
        <f>VLOOKUP($A263,id!$C:$H,6,0)</f>
        <v>Wylężek Jacek</v>
      </c>
      <c r="C263" s="19" t="str">
        <f>VLOOKUP($A263,id!$C:$H,4,0)</f>
        <v>CUMULUS sleeping bags</v>
      </c>
      <c r="D263" s="2">
        <f>IF(E262=E263,D262,ROW(B261))</f>
        <v>261</v>
      </c>
      <c r="E263" s="11">
        <f>LARGE(F263:W263,1)+LARGE(F263:W263,2)+IFERROR(LARGE(F263:W263,3),0)+IFERROR(LARGE(F263:W263,4),0)+IFERROR(LARGE(F263:W263,5),0)+IFERROR(LARGE(F263:W263,6),0)</f>
        <v>25.425084585438729</v>
      </c>
      <c r="F263" s="12"/>
      <c r="G263" s="12">
        <f>IFERROR(VLOOKUP($A263,'H57 TR200 M'!$AT$2:$AZ$104,7,0),"")</f>
        <v>25.425084585438729</v>
      </c>
      <c r="H263" s="12"/>
      <c r="I263" s="12"/>
      <c r="J263" s="12" t="str">
        <f>IFERROR(VLOOKUP($A263,'XVI RzK M'!$K$3:$Q$23,7,0),"")</f>
        <v/>
      </c>
      <c r="K263" s="12" t="str">
        <f>IFERROR(VLOOKUP($A263,'Dymno M'!$U$2:$AA$21,7,0),"")</f>
        <v/>
      </c>
      <c r="L263" s="12" t="str">
        <f>IFERROR(VLOOKUP($A263,'Tropy M'!$R$3:$X$65,7,0),"")</f>
        <v/>
      </c>
      <c r="M263" s="12" t="str">
        <f>IFERROR(VLOOKUP($A263,'Grassor444 M'!$DE$6:$DK$36,7,0),"")</f>
        <v/>
      </c>
      <c r="N263" s="12" t="str">
        <f>IFERROR(VLOOKUP($A263,'BO M'!$Q$2:$W$71,7,0),"")</f>
        <v/>
      </c>
      <c r="O263" s="12" t="str">
        <f>IFERROR(VLOOKUP($A263,'Dukty M'!$T$1:$Z$33,7,0),"")</f>
        <v/>
      </c>
      <c r="P263" s="12"/>
      <c r="Q263" s="12"/>
      <c r="R263" s="12"/>
      <c r="S263" s="12"/>
      <c r="T263" s="12"/>
      <c r="U263" s="12"/>
      <c r="V263" s="10">
        <f>IFERROR(LARGE(X263:AU263,1),0)+IFERROR(LARGE(X263:AU263,2),0)</f>
        <v>0</v>
      </c>
      <c r="W263" s="10">
        <f>IFERROR(LARGE(X263:AU263,3),0)+IFERROR(LARGE(X263:AU263,4),0)</f>
        <v>0</v>
      </c>
      <c r="X263" s="12"/>
      <c r="Y263" s="12"/>
      <c r="Z263" s="12"/>
      <c r="AA263" s="12" t="str">
        <f>IFERROR(VLOOKUP($A263,'H57 TR100 M'!$AI$2:$AO$182,7,0),"")</f>
        <v/>
      </c>
      <c r="AB263" s="12"/>
      <c r="AC263" s="12"/>
      <c r="AD263" s="12"/>
      <c r="AE263" s="12" t="str">
        <f>IFERROR(VLOOKUP($A263,'Orientakcja M'!$M$3:$S$59,7,0),"")</f>
        <v/>
      </c>
      <c r="AF263" s="12"/>
      <c r="AG263" s="12" t="str">
        <f>IFERROR(VLOOKUP($A263,'Grassor222 M'!$BJ$6:$BP$7,7,0),"")</f>
        <v/>
      </c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23">
        <f>MIN(COUNT(F263:U263)+MIN(COUNT(X263:AU263)/2,2),6)</f>
        <v>1</v>
      </c>
    </row>
    <row r="264" spans="1:48">
      <c r="A264" s="13">
        <v>32</v>
      </c>
      <c r="B264" s="19" t="str">
        <f>VLOOKUP($A264,id!$C:$H,6,0)</f>
        <v>Bardzik Bogumił</v>
      </c>
      <c r="C264" s="19">
        <f>VLOOKUP($A264,id!$C:$H,4,0)</f>
        <v>0</v>
      </c>
      <c r="D264" s="2">
        <f>IF(E263=E264,D263,ROW(B262))</f>
        <v>262</v>
      </c>
      <c r="E264" s="11">
        <f>LARGE(F264:W264,1)+LARGE(F264:W264,2)+IFERROR(LARGE(F264:W264,3),0)+IFERROR(LARGE(F264:W264,4),0)+IFERROR(LARGE(F264:W264,5),0)+IFERROR(LARGE(F264:W264,6),0)</f>
        <v>25.330396475770915</v>
      </c>
      <c r="F264" s="12" t="str">
        <f>IFERROR(VLOOKUP($A264,'Liszkor M'!$L$1:$R$39,7,0),"")</f>
        <v/>
      </c>
      <c r="G264" s="12" t="str">
        <f>IFERROR(VLOOKUP($A264,'H57 TR200 M'!$AT$2:$AZ$104,7,0),"")</f>
        <v/>
      </c>
      <c r="H264" s="12" t="str">
        <f>IFERROR(VLOOKUP($A264,'Pazur M'!$N$1:$T$47,7,0),"")</f>
        <v/>
      </c>
      <c r="I264" s="12" t="str">
        <f>IFERROR(VLOOKUP($A264,'Liczyrzepa wiosna 200 M'!$M$1:$S$29,7,0),"")</f>
        <v/>
      </c>
      <c r="J264" s="12" t="str">
        <f>IFERROR(VLOOKUP($A264,'XVI RzK M'!$K$3:$Q$23,7,0),"")</f>
        <v/>
      </c>
      <c r="K264" s="12" t="str">
        <f>IFERROR(VLOOKUP($A264,'Dymno M'!$U$2:$AA$21,7,0),"")</f>
        <v/>
      </c>
      <c r="L264" s="12" t="str">
        <f>IFERROR(VLOOKUP($A264,'Tropy M'!$R$3:$X$65,7,0),"")</f>
        <v/>
      </c>
      <c r="M264" s="12" t="str">
        <f>IFERROR(VLOOKUP($A264,'Grassor444 M'!$DE$6:$DK$36,7,0),"")</f>
        <v/>
      </c>
      <c r="N264" s="12" t="str">
        <f>IFERROR(VLOOKUP($A264,'BO M'!$Q$2:$W$71,7,0),"")</f>
        <v/>
      </c>
      <c r="O264" s="12" t="str">
        <f>IFERROR(VLOOKUP($A264,'Dukty M'!$T$1:$Z$33,7,0),"")</f>
        <v/>
      </c>
      <c r="P264" s="12"/>
      <c r="Q264" s="12"/>
      <c r="R264" s="12"/>
      <c r="S264" s="12"/>
      <c r="T264" s="12"/>
      <c r="U264" s="12"/>
      <c r="V264" s="10">
        <f>IFERROR(LARGE(X264:AU264,1),0)+IFERROR(LARGE(X264:AU264,2),0)</f>
        <v>25.330396475770915</v>
      </c>
      <c r="W264" s="10">
        <f>IFERROR(LARGE(X264:AU264,3),0)+IFERROR(LARGE(X264:AU264,4),0)</f>
        <v>0</v>
      </c>
      <c r="X264" s="12">
        <f>IFERROR(VLOOKUP($A264,'Liczyrzepa - zima M'!$M$2:$S$39,7,0),"")</f>
        <v>25.330396475770915</v>
      </c>
      <c r="Y264" s="12" t="str">
        <f>IFERROR(VLOOKUP($A264,'XV Szago M'!$BM$4:$BS$73,7,0),"")</f>
        <v/>
      </c>
      <c r="Z264" s="12" t="str">
        <f>IFERROR(VLOOKUP($A264,'Wiosenne 360 M'!$J$2:$P$15,7,0),"")</f>
        <v/>
      </c>
      <c r="AA264" s="12" t="str">
        <f>IFERROR(VLOOKUP($A264,'H57 TR100 M'!$AI$2:$AO$182,7,0),"")</f>
        <v/>
      </c>
      <c r="AB264" s="12" t="str">
        <f>IFERROR(VLOOKUP($A264,'RW TR200 M'!$K$2:$Q$6,7,0),"")</f>
        <v/>
      </c>
      <c r="AC264" s="12" t="str">
        <f>IFERROR(VLOOKUP($A264,'Hawran M'!$AT$2:$AZ$35,7,0),"")</f>
        <v/>
      </c>
      <c r="AD264" s="12" t="str">
        <f>IFERROR(VLOOKUP($A264,'Liczyrzepa wiosna 100 M'!$Q$2:$W$16,7,0),"")</f>
        <v/>
      </c>
      <c r="AE264" s="12" t="str">
        <f>IFERROR(VLOOKUP($A264,'Orientakcja M'!$M$3:$S$59,7,0),"")</f>
        <v/>
      </c>
      <c r="AF264" s="12" t="str">
        <f>IFERROR(VLOOKUP($A264,'13 M'!$J$6:$P$10,7,0),"")</f>
        <v/>
      </c>
      <c r="AG264" s="12" t="str">
        <f>IFERROR(VLOOKUP($A264,'Grassor222 M'!$BJ$6:$BP$7,7,0),"")</f>
        <v/>
      </c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23">
        <f>MIN(COUNT(F264:U264)+MIN(COUNT(X264:AU264)/2,2),6)</f>
        <v>0.5</v>
      </c>
    </row>
    <row r="265" spans="1:48">
      <c r="A265">
        <v>188</v>
      </c>
      <c r="B265" s="19" t="str">
        <f>VLOOKUP($A265,id!$C:$H,6,0)</f>
        <v>Kwaśnik Grzegorz</v>
      </c>
      <c r="C265" s="19" t="str">
        <f>VLOOKUP($A265,id!$C:$H,4,0)</f>
        <v>Midlifecrisis</v>
      </c>
      <c r="D265" s="2">
        <f>IF(E264=E265,D264,ROW(B263))</f>
        <v>263</v>
      </c>
      <c r="E265" s="11">
        <f>LARGE(F265:W265,1)+LARGE(F265:W265,2)+IFERROR(LARGE(F265:W265,3),0)+IFERROR(LARGE(F265:W265,4),0)+IFERROR(LARGE(F265:W265,5),0)+IFERROR(LARGE(F265:W265,6),0)</f>
        <v>25.094003739274989</v>
      </c>
      <c r="F265" s="12"/>
      <c r="G265" s="12" t="str">
        <f>IFERROR(VLOOKUP($A265,'H57 TR200 M'!$AT$2:$AZ$104,7,0),"")</f>
        <v/>
      </c>
      <c r="H265" s="12"/>
      <c r="I265" s="12" t="str">
        <f>IFERROR(VLOOKUP($A265,'Liczyrzepa wiosna 200 M'!$M$1:$S$29,7,0),"")</f>
        <v/>
      </c>
      <c r="J265" s="12" t="str">
        <f>IFERROR(VLOOKUP($A265,'XVI RzK M'!$K$3:$Q$23,7,0),"")</f>
        <v/>
      </c>
      <c r="K265" s="12" t="str">
        <f>IFERROR(VLOOKUP($A265,'Dymno M'!$U$2:$AA$21,7,0),"")</f>
        <v/>
      </c>
      <c r="L265" s="12" t="str">
        <f>IFERROR(VLOOKUP($A265,'Tropy M'!$R$3:$X$65,7,0),"")</f>
        <v/>
      </c>
      <c r="M265" s="12" t="str">
        <f>IFERROR(VLOOKUP($A265,'Grassor444 M'!$DE$6:$DK$36,7,0),"")</f>
        <v/>
      </c>
      <c r="N265" s="12" t="str">
        <f>IFERROR(VLOOKUP($A265,'BO M'!$Q$2:$W$71,7,0),"")</f>
        <v/>
      </c>
      <c r="O265" s="12" t="str">
        <f>IFERROR(VLOOKUP($A265,'Dukty M'!$T$1:$Z$33,7,0),"")</f>
        <v/>
      </c>
      <c r="P265" s="12"/>
      <c r="Q265" s="12"/>
      <c r="R265" s="12"/>
      <c r="S265" s="12"/>
      <c r="T265" s="12"/>
      <c r="U265" s="12"/>
      <c r="V265" s="10">
        <f>IFERROR(LARGE(X265:AU265,1),0)+IFERROR(LARGE(X265:AU265,2),0)</f>
        <v>25.094003739274989</v>
      </c>
      <c r="W265" s="10">
        <f>IFERROR(LARGE(X265:AU265,3),0)+IFERROR(LARGE(X265:AU265,4),0)</f>
        <v>0</v>
      </c>
      <c r="X265" s="12"/>
      <c r="Y265" s="12"/>
      <c r="Z265" s="12"/>
      <c r="AA265" s="12" t="str">
        <f>IFERROR(VLOOKUP($A265,'H57 TR100 M'!$AI$2:$AO$182,7,0),"")</f>
        <v/>
      </c>
      <c r="AB265" s="12"/>
      <c r="AC265" s="12">
        <f>IFERROR(VLOOKUP($A265,'Hawran M'!$AT$2:$AZ$35,7,0),"")</f>
        <v>25.094003739274989</v>
      </c>
      <c r="AD265" s="12" t="str">
        <f>IFERROR(VLOOKUP($A265,'Liczyrzepa wiosna 100 M'!$Q$2:$W$16,7,0),"")</f>
        <v/>
      </c>
      <c r="AE265" s="12" t="str">
        <f>IFERROR(VLOOKUP($A265,'Orientakcja M'!$M$3:$S$59,7,0),"")</f>
        <v/>
      </c>
      <c r="AF265" s="12" t="str">
        <f>IFERROR(VLOOKUP($A265,'13 M'!$J$6:$P$10,7,0),"")</f>
        <v/>
      </c>
      <c r="AG265" s="12" t="str">
        <f>IFERROR(VLOOKUP($A265,'Grassor222 M'!$BJ$6:$BP$7,7,0),"")</f>
        <v/>
      </c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23">
        <f>MIN(COUNT(F265:U265)+MIN(COUNT(X265:AU265)/2,2),6)</f>
        <v>0.5</v>
      </c>
    </row>
    <row r="266" spans="1:48">
      <c r="A266">
        <v>295</v>
      </c>
      <c r="B266" s="19" t="str">
        <f>VLOOKUP($A266,id!$C:$H,6,0)</f>
        <v>Dunowski Przemysław</v>
      </c>
      <c r="C266" s="19" t="str">
        <f>VLOOKUP($A266,id!$C:$H,4,0)</f>
        <v>MTB4FUN</v>
      </c>
      <c r="D266" s="2">
        <f>IF(E265=E266,D265,ROW(B264))</f>
        <v>264</v>
      </c>
      <c r="E266" s="11">
        <f>LARGE(F266:W266,1)+LARGE(F266:W266,2)+IFERROR(LARGE(F266:W266,3),0)+IFERROR(LARGE(F266:W266,4),0)+IFERROR(LARGE(F266:W266,5),0)+IFERROR(LARGE(F266:W266,6),0)</f>
        <v>25.051023233948836</v>
      </c>
      <c r="F266" s="12"/>
      <c r="G266" s="12">
        <f>IFERROR(VLOOKUP($A266,'H57 TR200 M'!$AT$2:$AZ$104,7,0),"")</f>
        <v>25.051023233948836</v>
      </c>
      <c r="H266" s="12"/>
      <c r="I266" s="12"/>
      <c r="J266" s="12" t="str">
        <f>IFERROR(VLOOKUP($A266,'XVI RzK M'!$K$3:$Q$23,7,0),"")</f>
        <v/>
      </c>
      <c r="K266" s="12" t="str">
        <f>IFERROR(VLOOKUP($A266,'Dymno M'!$U$2:$AA$21,7,0),"")</f>
        <v/>
      </c>
      <c r="L266" s="12" t="str">
        <f>IFERROR(VLOOKUP($A266,'Tropy M'!$R$3:$X$65,7,0),"")</f>
        <v/>
      </c>
      <c r="M266" s="12" t="str">
        <f>IFERROR(VLOOKUP($A266,'Grassor444 M'!$DE$6:$DK$36,7,0),"")</f>
        <v/>
      </c>
      <c r="N266" s="12" t="str">
        <f>IFERROR(VLOOKUP($A266,'BO M'!$Q$2:$W$71,7,0),"")</f>
        <v/>
      </c>
      <c r="O266" s="12" t="str">
        <f>IFERROR(VLOOKUP($A266,'Dukty M'!$T$1:$Z$33,7,0),"")</f>
        <v/>
      </c>
      <c r="P266" s="12"/>
      <c r="Q266" s="12"/>
      <c r="R266" s="12"/>
      <c r="S266" s="12"/>
      <c r="T266" s="12"/>
      <c r="U266" s="12"/>
      <c r="V266" s="10">
        <f>IFERROR(LARGE(X266:AU266,1),0)+IFERROR(LARGE(X266:AU266,2),0)</f>
        <v>0</v>
      </c>
      <c r="W266" s="10">
        <f>IFERROR(LARGE(X266:AU266,3),0)+IFERROR(LARGE(X266:AU266,4),0)</f>
        <v>0</v>
      </c>
      <c r="X266" s="12"/>
      <c r="Y266" s="12"/>
      <c r="Z266" s="12"/>
      <c r="AA266" s="12" t="str">
        <f>IFERROR(VLOOKUP($A266,'H57 TR100 M'!$AI$2:$AO$182,7,0),"")</f>
        <v/>
      </c>
      <c r="AB266" s="12"/>
      <c r="AC266" s="12"/>
      <c r="AD266" s="12"/>
      <c r="AE266" s="12" t="str">
        <f>IFERROR(VLOOKUP($A266,'Orientakcja M'!$M$3:$S$59,7,0),"")</f>
        <v/>
      </c>
      <c r="AF266" s="12"/>
      <c r="AG266" s="12" t="str">
        <f>IFERROR(VLOOKUP($A266,'Grassor222 M'!$BJ$6:$BP$7,7,0),"")</f>
        <v/>
      </c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23">
        <f>MIN(COUNT(F266:U266)+MIN(COUNT(X266:AU266)/2,2),6)</f>
        <v>1</v>
      </c>
    </row>
    <row r="267" spans="1:48">
      <c r="A267" s="13">
        <v>238</v>
      </c>
      <c r="B267" s="19" t="str">
        <f>VLOOKUP($A267,id!$C:$H,6,0)</f>
        <v>Milczarek Grzegorz</v>
      </c>
      <c r="C267" s="19" t="str">
        <f>VLOOKUP($A267,id!$C:$H,4,0)</f>
        <v>DZTZKLSNU</v>
      </c>
      <c r="D267" s="2">
        <f>IF(E266=E267,D266,ROW(B265))</f>
        <v>265</v>
      </c>
      <c r="E267" s="11">
        <f>LARGE(F267:W267,1)+LARGE(F267:W267,2)+IFERROR(LARGE(F267:W267,3),0)+IFERROR(LARGE(F267:W267,4),0)+IFERROR(LARGE(F267:W267,5),0)+IFERROR(LARGE(F267:W267,6),0)</f>
        <v>24.984355425492922</v>
      </c>
      <c r="F267" s="12"/>
      <c r="G267" s="12" t="str">
        <f>IFERROR(VLOOKUP($A267,'H57 TR200 M'!$AT$2:$AZ$104,7,0),"")</f>
        <v/>
      </c>
      <c r="H267" s="12"/>
      <c r="I267" s="12"/>
      <c r="J267" s="12" t="str">
        <f>IFERROR(VLOOKUP($A267,'XVI RzK M'!$K$3:$Q$23,7,0),"")</f>
        <v/>
      </c>
      <c r="K267" s="12" t="str">
        <f>IFERROR(VLOOKUP($A267,'Dymno M'!$U$2:$AA$21,7,0),"")</f>
        <v/>
      </c>
      <c r="L267" s="12" t="str">
        <f>IFERROR(VLOOKUP($A267,'Tropy M'!$R$3:$X$65,7,0),"")</f>
        <v/>
      </c>
      <c r="M267" s="12" t="str">
        <f>IFERROR(VLOOKUP($A267,'Grassor444 M'!$DE$6:$DK$36,7,0),"")</f>
        <v/>
      </c>
      <c r="N267" s="12" t="str">
        <f>IFERROR(VLOOKUP($A267,'BO M'!$Q$2:$W$71,7,0),"")</f>
        <v/>
      </c>
      <c r="O267" s="12" t="str">
        <f>IFERROR(VLOOKUP($A267,'Dukty M'!$T$1:$Z$33,7,0),"")</f>
        <v/>
      </c>
      <c r="P267" s="12"/>
      <c r="Q267" s="12"/>
      <c r="R267" s="12"/>
      <c r="S267" s="12"/>
      <c r="T267" s="12"/>
      <c r="U267" s="12"/>
      <c r="V267" s="10">
        <f>IFERROR(LARGE(X267:AU267,1),0)+IFERROR(LARGE(X267:AU267,2),0)</f>
        <v>24.984355425492922</v>
      </c>
      <c r="W267" s="10">
        <f>IFERROR(LARGE(X267:AU267,3),0)+IFERROR(LARGE(X267:AU267,4),0)</f>
        <v>0</v>
      </c>
      <c r="X267" s="12"/>
      <c r="Y267" s="12"/>
      <c r="Z267" s="12"/>
      <c r="AA267" s="12" t="str">
        <f>IFERROR(VLOOKUP($A267,'H57 TR100 M'!$AI$2:$AO$182,7,0),"")</f>
        <v/>
      </c>
      <c r="AB267" s="12"/>
      <c r="AC267" s="12"/>
      <c r="AD267" s="12"/>
      <c r="AE267" s="12">
        <f>IFERROR(VLOOKUP($A267,'Orientakcja M'!$M$3:$S$59,7,0),"")</f>
        <v>24.984355425492922</v>
      </c>
      <c r="AF267" s="12"/>
      <c r="AG267" s="12" t="str">
        <f>IFERROR(VLOOKUP($A267,'Grassor222 M'!$BJ$6:$BP$7,7,0),"")</f>
        <v/>
      </c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23">
        <f>MIN(COUNT(F267:U267)+MIN(COUNT(X267:AU267)/2,2),6)</f>
        <v>0.5</v>
      </c>
    </row>
    <row r="268" spans="1:48">
      <c r="A268" s="13">
        <v>73</v>
      </c>
      <c r="B268" s="19" t="str">
        <f>VLOOKUP($A268,id!$C:$H,6,0)</f>
        <v>Ćwirko Sławomir</v>
      </c>
      <c r="C268" s="19">
        <f>VLOOKUP($A268,id!$C:$H,4,0)</f>
        <v>0</v>
      </c>
      <c r="D268" s="2">
        <f>IF(E267=E268,D267,ROW(B266))</f>
        <v>266</v>
      </c>
      <c r="E268" s="11">
        <f>LARGE(F268:W268,1)+LARGE(F268:W268,2)+IFERROR(LARGE(F268:W268,3),0)+IFERROR(LARGE(F268:W268,4),0)+IFERROR(LARGE(F268:W268,5),0)+IFERROR(LARGE(F268:W268,6),0)</f>
        <v>24.664638008718583</v>
      </c>
      <c r="F268" s="12" t="str">
        <f>IFERROR(VLOOKUP($A268,'Liszkor M'!$L$1:$R$39,7,0),"")</f>
        <v/>
      </c>
      <c r="G268" s="12" t="str">
        <f>IFERROR(VLOOKUP($A268,'H57 TR200 M'!$AT$2:$AZ$104,7,0),"")</f>
        <v/>
      </c>
      <c r="H268" s="12" t="str">
        <f>IFERROR(VLOOKUP($A268,'Pazur M'!$N$1:$T$47,7,0),"")</f>
        <v/>
      </c>
      <c r="I268" s="12" t="str">
        <f>IFERROR(VLOOKUP($A268,'Liczyrzepa wiosna 200 M'!$M$1:$S$29,7,0),"")</f>
        <v/>
      </c>
      <c r="J268" s="12" t="str">
        <f>IFERROR(VLOOKUP($A268,'XVI RzK M'!$K$3:$Q$23,7,0),"")</f>
        <v/>
      </c>
      <c r="K268" s="12" t="str">
        <f>IFERROR(VLOOKUP($A268,'Dymno M'!$U$2:$AA$21,7,0),"")</f>
        <v/>
      </c>
      <c r="L268" s="12" t="str">
        <f>IFERROR(VLOOKUP($A268,'Tropy M'!$R$3:$X$65,7,0),"")</f>
        <v/>
      </c>
      <c r="M268" s="12" t="str">
        <f>IFERROR(VLOOKUP($A268,'Grassor444 M'!$DE$6:$DK$36,7,0),"")</f>
        <v/>
      </c>
      <c r="N268" s="12" t="str">
        <f>IFERROR(VLOOKUP($A268,'BO M'!$Q$2:$W$71,7,0),"")</f>
        <v/>
      </c>
      <c r="O268" s="12" t="str">
        <f>IFERROR(VLOOKUP($A268,'Dukty M'!$T$1:$Z$33,7,0),"")</f>
        <v/>
      </c>
      <c r="P268" s="12"/>
      <c r="Q268" s="12"/>
      <c r="R268" s="12"/>
      <c r="S268" s="12"/>
      <c r="T268" s="12"/>
      <c r="U268" s="12"/>
      <c r="V268" s="10">
        <f>IFERROR(LARGE(X268:AU268,1),0)+IFERROR(LARGE(X268:AU268,2),0)</f>
        <v>24.664638008718583</v>
      </c>
      <c r="W268" s="10">
        <f>IFERROR(LARGE(X268:AU268,3),0)+IFERROR(LARGE(X268:AU268,4),0)</f>
        <v>0</v>
      </c>
      <c r="X268" s="12"/>
      <c r="Y268" s="12">
        <f>IFERROR(VLOOKUP($A268,'XV Szago M'!$BM$4:$BS$73,7,0),"")</f>
        <v>24.664638008718583</v>
      </c>
      <c r="Z268" s="12" t="str">
        <f>IFERROR(VLOOKUP($A268,'Wiosenne 360 M'!$J$2:$P$15,7,0),"")</f>
        <v/>
      </c>
      <c r="AA268" s="12" t="str">
        <f>IFERROR(VLOOKUP($A268,'H57 TR100 M'!$AI$2:$AO$182,7,0),"")</f>
        <v/>
      </c>
      <c r="AB268" s="12" t="str">
        <f>IFERROR(VLOOKUP($A268,'RW TR200 M'!$K$2:$Q$6,7,0),"")</f>
        <v/>
      </c>
      <c r="AC268" s="12" t="str">
        <f>IFERROR(VLOOKUP($A268,'Hawran M'!$AT$2:$AZ$35,7,0),"")</f>
        <v/>
      </c>
      <c r="AD268" s="12" t="str">
        <f>IFERROR(VLOOKUP($A268,'Liczyrzepa wiosna 100 M'!$Q$2:$W$16,7,0),"")</f>
        <v/>
      </c>
      <c r="AE268" s="12" t="str">
        <f>IFERROR(VLOOKUP($A268,'Orientakcja M'!$M$3:$S$59,7,0),"")</f>
        <v/>
      </c>
      <c r="AF268" s="12" t="str">
        <f>IFERROR(VLOOKUP($A268,'13 M'!$J$6:$P$10,7,0),"")</f>
        <v/>
      </c>
      <c r="AG268" s="12" t="str">
        <f>IFERROR(VLOOKUP($A268,'Grassor222 M'!$BJ$6:$BP$7,7,0),"")</f>
        <v/>
      </c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23">
        <f>MIN(COUNT(F268:U268)+MIN(COUNT(X268:AU268)/2,2),6)</f>
        <v>0.5</v>
      </c>
    </row>
    <row r="269" spans="1:48">
      <c r="A269" s="13">
        <v>296</v>
      </c>
      <c r="B269" s="19" t="str">
        <f>VLOOKUP($A269,id!$C:$H,6,0)</f>
        <v>Jaś Piotr</v>
      </c>
      <c r="C269" s="19">
        <f>VLOOKUP($A269,id!$C:$H,4,0)</f>
        <v>0</v>
      </c>
      <c r="D269" s="2">
        <f>IF(E268=E269,D268,ROW(B267))</f>
        <v>267</v>
      </c>
      <c r="E269" s="11">
        <f>LARGE(F269:W269,1)+LARGE(F269:W269,2)+IFERROR(LARGE(F269:W269,3),0)+IFERROR(LARGE(F269:W269,4),0)+IFERROR(LARGE(F269:W269,5),0)+IFERROR(LARGE(F269:W269,6),0)</f>
        <v>24.653185782927416</v>
      </c>
      <c r="F269" s="12"/>
      <c r="G269" s="12">
        <f>IFERROR(VLOOKUP($A269,'H57 TR200 M'!$AT$2:$AZ$104,7,0),"")</f>
        <v>24.653185782927416</v>
      </c>
      <c r="H269" s="12"/>
      <c r="I269" s="12"/>
      <c r="J269" s="12" t="str">
        <f>IFERROR(VLOOKUP($A269,'XVI RzK M'!$K$3:$Q$23,7,0),"")</f>
        <v/>
      </c>
      <c r="K269" s="12" t="str">
        <f>IFERROR(VLOOKUP($A269,'Dymno M'!$U$2:$AA$21,7,0),"")</f>
        <v/>
      </c>
      <c r="L269" s="12" t="str">
        <f>IFERROR(VLOOKUP($A269,'Tropy M'!$R$3:$X$65,7,0),"")</f>
        <v/>
      </c>
      <c r="M269" s="12" t="str">
        <f>IFERROR(VLOOKUP($A269,'Grassor444 M'!$DE$6:$DK$36,7,0),"")</f>
        <v/>
      </c>
      <c r="N269" s="12" t="str">
        <f>IFERROR(VLOOKUP($A269,'BO M'!$Q$2:$W$71,7,0),"")</f>
        <v/>
      </c>
      <c r="O269" s="12" t="str">
        <f>IFERROR(VLOOKUP($A269,'Dukty M'!$T$1:$Z$33,7,0),"")</f>
        <v/>
      </c>
      <c r="P269" s="12"/>
      <c r="Q269" s="12"/>
      <c r="R269" s="12"/>
      <c r="S269" s="12"/>
      <c r="T269" s="12"/>
      <c r="U269" s="12"/>
      <c r="V269" s="10">
        <f>IFERROR(LARGE(X269:AU269,1),0)+IFERROR(LARGE(X269:AU269,2),0)</f>
        <v>0</v>
      </c>
      <c r="W269" s="10">
        <f>IFERROR(LARGE(X269:AU269,3),0)+IFERROR(LARGE(X269:AU269,4),0)</f>
        <v>0</v>
      </c>
      <c r="X269" s="12"/>
      <c r="Y269" s="12"/>
      <c r="Z269" s="12"/>
      <c r="AA269" s="12" t="str">
        <f>IFERROR(VLOOKUP($A269,'H57 TR100 M'!$AI$2:$AO$182,7,0),"")</f>
        <v/>
      </c>
      <c r="AB269" s="12"/>
      <c r="AC269" s="12"/>
      <c r="AD269" s="12"/>
      <c r="AE269" s="12" t="str">
        <f>IFERROR(VLOOKUP($A269,'Orientakcja M'!$M$3:$S$59,7,0),"")</f>
        <v/>
      </c>
      <c r="AF269" s="12"/>
      <c r="AG269" s="12" t="str">
        <f>IFERROR(VLOOKUP($A269,'Grassor222 M'!$BJ$6:$BP$7,7,0),"")</f>
        <v/>
      </c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23">
        <f>MIN(COUNT(F269:U269)+MIN(COUNT(X269:AU269)/2,2),6)</f>
        <v>1</v>
      </c>
    </row>
    <row r="270" spans="1:48">
      <c r="A270">
        <v>297</v>
      </c>
      <c r="B270" s="19" t="str">
        <f>VLOOKUP($A270,id!$C:$H,6,0)</f>
        <v>Hala Karel</v>
      </c>
      <c r="C270" s="19">
        <f>VLOOKUP($A270,id!$C:$H,4,0)</f>
        <v>0</v>
      </c>
      <c r="D270" s="2">
        <f>IF(E269=E270,D269,ROW(B268))</f>
        <v>268</v>
      </c>
      <c r="E270" s="11">
        <f>LARGE(F270:W270,1)+LARGE(F270:W270,2)+IFERROR(LARGE(F270:W270,3),0)+IFERROR(LARGE(F270:W270,4),0)+IFERROR(LARGE(F270:W270,5),0)+IFERROR(LARGE(F270:W270,6),0)</f>
        <v>24.600599636257286</v>
      </c>
      <c r="F270" s="12"/>
      <c r="G270" s="12">
        <f>IFERROR(VLOOKUP($A270,'H57 TR200 M'!$AT$2:$AZ$104,7,0),"")</f>
        <v>24.600599636257286</v>
      </c>
      <c r="H270" s="12"/>
      <c r="I270" s="12"/>
      <c r="J270" s="12" t="str">
        <f>IFERROR(VLOOKUP($A270,'XVI RzK M'!$K$3:$Q$23,7,0),"")</f>
        <v/>
      </c>
      <c r="K270" s="12" t="str">
        <f>IFERROR(VLOOKUP($A270,'Dymno M'!$U$2:$AA$21,7,0),"")</f>
        <v/>
      </c>
      <c r="L270" s="12" t="str">
        <f>IFERROR(VLOOKUP($A270,'Tropy M'!$R$3:$X$65,7,0),"")</f>
        <v/>
      </c>
      <c r="M270" s="12" t="str">
        <f>IFERROR(VLOOKUP($A270,'Grassor444 M'!$DE$6:$DK$36,7,0),"")</f>
        <v/>
      </c>
      <c r="N270" s="12" t="str">
        <f>IFERROR(VLOOKUP($A270,'BO M'!$Q$2:$W$71,7,0),"")</f>
        <v/>
      </c>
      <c r="O270" s="12" t="str">
        <f>IFERROR(VLOOKUP($A270,'Dukty M'!$T$1:$Z$33,7,0),"")</f>
        <v/>
      </c>
      <c r="P270" s="12"/>
      <c r="Q270" s="12"/>
      <c r="R270" s="12"/>
      <c r="S270" s="12"/>
      <c r="T270" s="12"/>
      <c r="U270" s="12"/>
      <c r="V270" s="10">
        <f>IFERROR(LARGE(X270:AU270,1),0)+IFERROR(LARGE(X270:AU270,2),0)</f>
        <v>0</v>
      </c>
      <c r="W270" s="10">
        <f>IFERROR(LARGE(X270:AU270,3),0)+IFERROR(LARGE(X270:AU270,4),0)</f>
        <v>0</v>
      </c>
      <c r="X270" s="12"/>
      <c r="Y270" s="12"/>
      <c r="Z270" s="12"/>
      <c r="AA270" s="12" t="str">
        <f>IFERROR(VLOOKUP($A270,'H57 TR100 M'!$AI$2:$AO$182,7,0),"")</f>
        <v/>
      </c>
      <c r="AB270" s="12"/>
      <c r="AC270" s="12"/>
      <c r="AD270" s="12"/>
      <c r="AE270" s="12" t="str">
        <f>IFERROR(VLOOKUP($A270,'Orientakcja M'!$M$3:$S$59,7,0),"")</f>
        <v/>
      </c>
      <c r="AF270" s="12"/>
      <c r="AG270" s="12" t="str">
        <f>IFERROR(VLOOKUP($A270,'Grassor222 M'!$BJ$6:$BP$7,7,0),"")</f>
        <v/>
      </c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23">
        <f>MIN(COUNT(F270:U270)+MIN(COUNT(X270:AU270)/2,2),6)</f>
        <v>1</v>
      </c>
    </row>
    <row r="271" spans="1:48">
      <c r="A271" s="13">
        <v>298</v>
      </c>
      <c r="B271" s="19" t="str">
        <f>VLOOKUP($A271,id!$C:$H,6,0)</f>
        <v>Florek Przemysław</v>
      </c>
      <c r="C271" s="19">
        <f>VLOOKUP($A271,id!$C:$H,4,0)</f>
        <v>0</v>
      </c>
      <c r="D271" s="2">
        <f>IF(E270=E271,D270,ROW(B269))</f>
        <v>269</v>
      </c>
      <c r="E271" s="11">
        <f>LARGE(F271:W271,1)+LARGE(F271:W271,2)+IFERROR(LARGE(F271:W271,3),0)+IFERROR(LARGE(F271:W271,4),0)+IFERROR(LARGE(F271:W271,5),0)+IFERROR(LARGE(F271:W271,6),0)</f>
        <v>24.590907177885718</v>
      </c>
      <c r="F271" s="12"/>
      <c r="G271" s="12">
        <f>IFERROR(VLOOKUP($A271,'H57 TR200 M'!$AT$2:$AZ$104,7,0),"")</f>
        <v>24.590907177885718</v>
      </c>
      <c r="H271" s="12"/>
      <c r="I271" s="12"/>
      <c r="J271" s="12" t="str">
        <f>IFERROR(VLOOKUP($A271,'XVI RzK M'!$K$3:$Q$23,7,0),"")</f>
        <v/>
      </c>
      <c r="K271" s="12" t="str">
        <f>IFERROR(VLOOKUP($A271,'Dymno M'!$U$2:$AA$21,7,0),"")</f>
        <v/>
      </c>
      <c r="L271" s="12" t="str">
        <f>IFERROR(VLOOKUP($A271,'Tropy M'!$R$3:$X$65,7,0),"")</f>
        <v/>
      </c>
      <c r="M271" s="12" t="str">
        <f>IFERROR(VLOOKUP($A271,'Grassor444 M'!$DE$6:$DK$36,7,0),"")</f>
        <v/>
      </c>
      <c r="N271" s="12" t="str">
        <f>IFERROR(VLOOKUP($A271,'BO M'!$Q$2:$W$71,7,0),"")</f>
        <v/>
      </c>
      <c r="O271" s="12" t="str">
        <f>IFERROR(VLOOKUP($A271,'Dukty M'!$T$1:$Z$33,7,0),"")</f>
        <v/>
      </c>
      <c r="P271" s="12"/>
      <c r="Q271" s="12"/>
      <c r="R271" s="12"/>
      <c r="S271" s="12"/>
      <c r="T271" s="12"/>
      <c r="U271" s="12"/>
      <c r="V271" s="10">
        <f>IFERROR(LARGE(X271:AU271,1),0)+IFERROR(LARGE(X271:AU271,2),0)</f>
        <v>0</v>
      </c>
      <c r="W271" s="10">
        <f>IFERROR(LARGE(X271:AU271,3),0)+IFERROR(LARGE(X271:AU271,4),0)</f>
        <v>0</v>
      </c>
      <c r="X271" s="12"/>
      <c r="Y271" s="12"/>
      <c r="Z271" s="12"/>
      <c r="AA271" s="12" t="str">
        <f>IFERROR(VLOOKUP($A271,'H57 TR100 M'!$AI$2:$AO$182,7,0),"")</f>
        <v/>
      </c>
      <c r="AB271" s="12"/>
      <c r="AC271" s="12"/>
      <c r="AD271" s="12"/>
      <c r="AE271" s="12" t="str">
        <f>IFERROR(VLOOKUP($A271,'Orientakcja M'!$M$3:$S$59,7,0),"")</f>
        <v/>
      </c>
      <c r="AF271" s="12"/>
      <c r="AG271" s="12" t="str">
        <f>IFERROR(VLOOKUP($A271,'Grassor222 M'!$BJ$6:$BP$7,7,0),"")</f>
        <v/>
      </c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23">
        <f>MIN(COUNT(F271:U271)+MIN(COUNT(X271:AU271)/2,2),6)</f>
        <v>1</v>
      </c>
    </row>
    <row r="272" spans="1:48">
      <c r="A272" s="13">
        <v>568</v>
      </c>
      <c r="B272" s="19" t="str">
        <f>VLOOKUP($A272,id!$C:$H,6,0)</f>
        <v>Laskowski Arkadiusz</v>
      </c>
      <c r="C272" s="19" t="str">
        <f>VLOOKUP($A272,id!$C:$H,4,0)</f>
        <v>Sąsiedzi</v>
      </c>
      <c r="D272" s="2">
        <f>IF(E271=E272,D271,ROW(B270))</f>
        <v>270</v>
      </c>
      <c r="E272" s="11">
        <f>LARGE(F272:W272,1)+LARGE(F272:W272,2)+IFERROR(LARGE(F272:W272,3),0)+IFERROR(LARGE(F272:W272,4),0)+IFERROR(LARGE(F272:W272,5),0)+IFERROR(LARGE(F272:W272,6),0)</f>
        <v>24.568197569541219</v>
      </c>
      <c r="F272" s="12"/>
      <c r="G272" s="12"/>
      <c r="H272" s="12"/>
      <c r="I272" s="12"/>
      <c r="J272" s="12"/>
      <c r="K272" s="12"/>
      <c r="L272" s="12"/>
      <c r="M272" s="12" t="str">
        <f>IFERROR(VLOOKUP($A272,'Grassor444 M'!$DE$6:$DK$36,7,0),"")</f>
        <v/>
      </c>
      <c r="N272" s="12">
        <f>IFERROR(VLOOKUP($A272,'BO M'!$Q$2:$W$71,7,0),"")</f>
        <v>24.568197569541219</v>
      </c>
      <c r="O272" s="12" t="str">
        <f>IFERROR(VLOOKUP($A272,'Dukty M'!$T$1:$Z$33,7,0),"")</f>
        <v/>
      </c>
      <c r="P272" s="12"/>
      <c r="Q272" s="12"/>
      <c r="R272" s="12"/>
      <c r="S272" s="12"/>
      <c r="T272" s="12"/>
      <c r="U272" s="12"/>
      <c r="V272" s="10">
        <f>IFERROR(LARGE(X272:AU272,1),0)+IFERROR(LARGE(X272:AU272,2),0)</f>
        <v>0</v>
      </c>
      <c r="W272" s="10">
        <f>IFERROR(LARGE(X272:AU272,3),0)+IFERROR(LARGE(X272:AU272,4),0)</f>
        <v>0</v>
      </c>
      <c r="X272" s="12"/>
      <c r="Y272" s="12"/>
      <c r="Z272" s="12"/>
      <c r="AA272" s="12"/>
      <c r="AB272" s="12"/>
      <c r="AC272" s="12"/>
      <c r="AD272" s="12"/>
      <c r="AE272" s="12" t="str">
        <f>IFERROR(VLOOKUP($A272,'Orientakcja M'!$M$3:$S$59,7,0),"")</f>
        <v/>
      </c>
      <c r="AF272" s="12"/>
      <c r="AG272" s="12" t="str">
        <f>IFERROR(VLOOKUP($A272,'Grassor222 M'!$BJ$6:$BP$7,7,0),"")</f>
        <v/>
      </c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23">
        <f>MIN(COUNT(F272:U272)+MIN(COUNT(X272:AU272)/2,2),6)</f>
        <v>1</v>
      </c>
    </row>
    <row r="273" spans="1:48">
      <c r="A273">
        <v>569</v>
      </c>
      <c r="B273" s="19" t="str">
        <f>VLOOKUP($A273,id!$C:$H,6,0)</f>
        <v>Matura Grzegorz</v>
      </c>
      <c r="C273" s="19" t="str">
        <f>VLOOKUP($A273,id!$C:$H,4,0)</f>
        <v>Sąsiedzi</v>
      </c>
      <c r="D273" s="2">
        <f>IF(E272=E273,D272,ROW(B271))</f>
        <v>271</v>
      </c>
      <c r="E273" s="11">
        <f>LARGE(F273:W273,1)+LARGE(F273:W273,2)+IFERROR(LARGE(F273:W273,3),0)+IFERROR(LARGE(F273:W273,4),0)+IFERROR(LARGE(F273:W273,5),0)+IFERROR(LARGE(F273:W273,6),0)</f>
        <v>24.564216851181982</v>
      </c>
      <c r="F273" s="12"/>
      <c r="G273" s="12"/>
      <c r="H273" s="12"/>
      <c r="I273" s="12"/>
      <c r="J273" s="12"/>
      <c r="K273" s="12"/>
      <c r="L273" s="12"/>
      <c r="M273" s="12" t="str">
        <f>IFERROR(VLOOKUP($A273,'Grassor444 M'!$DE$6:$DK$36,7,0),"")</f>
        <v/>
      </c>
      <c r="N273" s="12">
        <f>IFERROR(VLOOKUP($A273,'BO M'!$Q$2:$W$71,7,0),"")</f>
        <v>24.564216851181982</v>
      </c>
      <c r="O273" s="12" t="str">
        <f>IFERROR(VLOOKUP($A273,'Dukty M'!$T$1:$Z$33,7,0),"")</f>
        <v/>
      </c>
      <c r="P273" s="12"/>
      <c r="Q273" s="12"/>
      <c r="R273" s="12"/>
      <c r="S273" s="12"/>
      <c r="T273" s="12"/>
      <c r="U273" s="12"/>
      <c r="V273" s="10">
        <f>IFERROR(LARGE(X273:AU273,1),0)+IFERROR(LARGE(X273:AU273,2),0)</f>
        <v>0</v>
      </c>
      <c r="W273" s="10">
        <f>IFERROR(LARGE(X273:AU273,3),0)+IFERROR(LARGE(X273:AU273,4),0)</f>
        <v>0</v>
      </c>
      <c r="X273" s="12"/>
      <c r="Y273" s="12"/>
      <c r="Z273" s="12"/>
      <c r="AA273" s="12"/>
      <c r="AB273" s="12"/>
      <c r="AC273" s="12"/>
      <c r="AD273" s="12"/>
      <c r="AE273" s="12" t="str">
        <f>IFERROR(VLOOKUP($A273,'Orientakcja M'!$M$3:$S$59,7,0),"")</f>
        <v/>
      </c>
      <c r="AF273" s="12"/>
      <c r="AG273" s="12" t="str">
        <f>IFERROR(VLOOKUP($A273,'Grassor222 M'!$BJ$6:$BP$7,7,0),"")</f>
        <v/>
      </c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23">
        <f>MIN(COUNT(F273:U273)+MIN(COUNT(X273:AU273)/2,2),6)</f>
        <v>1</v>
      </c>
    </row>
    <row r="274" spans="1:48">
      <c r="A274" s="13">
        <v>542</v>
      </c>
      <c r="B274" s="19" t="str">
        <f>VLOOKUP($A274,id!$C:$H,6,0)</f>
        <v>Brankiewicz Paweł</v>
      </c>
      <c r="C274" s="19">
        <f>VLOOKUP($A274,id!$C:$H,4,0)</f>
        <v>0</v>
      </c>
      <c r="D274" s="2">
        <f>IF(E273=E274,D273,ROW(B272))</f>
        <v>272</v>
      </c>
      <c r="E274" s="11">
        <f>LARGE(F274:W274,1)+LARGE(F274:W274,2)+IFERROR(LARGE(F274:W274,3),0)+IFERROR(LARGE(F274:W274,4),0)+IFERROR(LARGE(F274:W274,5),0)+IFERROR(LARGE(F274:W274,6),0)</f>
        <v>24.458433918622912</v>
      </c>
      <c r="F274" s="12"/>
      <c r="G274" s="12"/>
      <c r="H274" s="12"/>
      <c r="I274" s="12"/>
      <c r="J274" s="12"/>
      <c r="K274" s="12"/>
      <c r="L274" s="12"/>
      <c r="M274" s="12">
        <f>IFERROR(VLOOKUP($A274,'Grassor444 M'!$DE$6:$DK$36,7,0),"")</f>
        <v>24.458433918622912</v>
      </c>
      <c r="N274" s="12" t="str">
        <f>IFERROR(VLOOKUP($A274,'BO M'!$Q$2:$W$71,7,0),"")</f>
        <v/>
      </c>
      <c r="O274" s="12" t="str">
        <f>IFERROR(VLOOKUP($A274,'Dukty M'!$T$1:$Z$33,7,0),"")</f>
        <v/>
      </c>
      <c r="P274" s="12"/>
      <c r="Q274" s="12"/>
      <c r="R274" s="12"/>
      <c r="S274" s="12"/>
      <c r="T274" s="12"/>
      <c r="U274" s="12"/>
      <c r="V274" s="10">
        <f>IFERROR(LARGE(X274:AU274,1),0)+IFERROR(LARGE(X274:AU274,2),0)</f>
        <v>0</v>
      </c>
      <c r="W274" s="10">
        <f>IFERROR(LARGE(X274:AU274,3),0)+IFERROR(LARGE(X274:AU274,4),0)</f>
        <v>0</v>
      </c>
      <c r="X274" s="12"/>
      <c r="Y274" s="12"/>
      <c r="Z274" s="12"/>
      <c r="AA274" s="12"/>
      <c r="AB274" s="12"/>
      <c r="AC274" s="12"/>
      <c r="AD274" s="12"/>
      <c r="AE274" s="12" t="str">
        <f>IFERROR(VLOOKUP($A274,'Orientakcja M'!$M$3:$S$59,7,0),"")</f>
        <v/>
      </c>
      <c r="AF274" s="12"/>
      <c r="AG274" s="12" t="str">
        <f>IFERROR(VLOOKUP($A274,'Grassor222 M'!$BJ$6:$BP$7,7,0),"")</f>
        <v/>
      </c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23">
        <f>MIN(COUNT(F274:U274)+MIN(COUNT(X274:AU274)/2,2),6)</f>
        <v>1</v>
      </c>
    </row>
    <row r="275" spans="1:48">
      <c r="A275" s="13">
        <v>377</v>
      </c>
      <c r="B275" s="19" t="str">
        <f>VLOOKUP($A275,id!$C:$H,6,0)</f>
        <v>Grabowski Adam</v>
      </c>
      <c r="C275" s="19" t="str">
        <f>VLOOKUP($A275,id!$C:$H,4,0)</f>
        <v>IncaTerrorSquad</v>
      </c>
      <c r="D275" s="2">
        <f>IF(E274=E275,D274,ROW(B273))</f>
        <v>273</v>
      </c>
      <c r="E275" s="11">
        <f>LARGE(F275:W275,1)+LARGE(F275:W275,2)+IFERROR(LARGE(F275:W275,3),0)+IFERROR(LARGE(F275:W275,4),0)+IFERROR(LARGE(F275:W275,5),0)+IFERROR(LARGE(F275:W275,6),0)</f>
        <v>24.456345115143648</v>
      </c>
      <c r="F275" s="12"/>
      <c r="G275" s="12"/>
      <c r="H275" s="12"/>
      <c r="I275" s="12"/>
      <c r="J275" s="12" t="str">
        <f>IFERROR(VLOOKUP($A275,'XVI RzK M'!$K$3:$Q$23,7,0),"")</f>
        <v/>
      </c>
      <c r="K275" s="12" t="str">
        <f>IFERROR(VLOOKUP($A275,'Dymno M'!$U$2:$AA$21,7,0),"")</f>
        <v/>
      </c>
      <c r="L275" s="12" t="str">
        <f>IFERROR(VLOOKUP($A275,'Tropy M'!$R$3:$X$65,7,0),"")</f>
        <v/>
      </c>
      <c r="M275" s="12" t="str">
        <f>IFERROR(VLOOKUP($A275,'Grassor444 M'!$DE$6:$DK$36,7,0),"")</f>
        <v/>
      </c>
      <c r="N275" s="12" t="str">
        <f>IFERROR(VLOOKUP($A275,'BO M'!$Q$2:$W$71,7,0),"")</f>
        <v/>
      </c>
      <c r="O275" s="12" t="str">
        <f>IFERROR(VLOOKUP($A275,'Dukty M'!$T$1:$Z$33,7,0),"")</f>
        <v/>
      </c>
      <c r="P275" s="12"/>
      <c r="Q275" s="12"/>
      <c r="R275" s="12"/>
      <c r="S275" s="12"/>
      <c r="T275" s="12"/>
      <c r="U275" s="12"/>
      <c r="V275" s="10">
        <f>IFERROR(LARGE(X275:AU275,1),0)+IFERROR(LARGE(X275:AU275,2),0)</f>
        <v>24.456345115143648</v>
      </c>
      <c r="W275" s="10">
        <f>IFERROR(LARGE(X275:AU275,3),0)+IFERROR(LARGE(X275:AU275,4),0)</f>
        <v>0</v>
      </c>
      <c r="X275" s="12"/>
      <c r="Y275" s="12"/>
      <c r="Z275" s="12"/>
      <c r="AA275" s="12">
        <f>IFERROR(VLOOKUP($A275,'H57 TR100 M'!$AI$2:$AO$182,7,0),"")</f>
        <v>24.456345115143648</v>
      </c>
      <c r="AB275" s="12"/>
      <c r="AC275" s="12"/>
      <c r="AD275" s="12"/>
      <c r="AE275" s="12" t="str">
        <f>IFERROR(VLOOKUP($A275,'Orientakcja M'!$M$3:$S$59,7,0),"")</f>
        <v/>
      </c>
      <c r="AF275" s="12"/>
      <c r="AG275" s="12" t="str">
        <f>IFERROR(VLOOKUP($A275,'Grassor222 M'!$BJ$6:$BP$7,7,0),"")</f>
        <v/>
      </c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23">
        <f>MIN(COUNT(F275:U275)+MIN(COUNT(X275:AU275)/2,2),6)</f>
        <v>0.5</v>
      </c>
    </row>
    <row r="276" spans="1:48">
      <c r="A276">
        <v>239</v>
      </c>
      <c r="B276" s="19" t="str">
        <f>VLOOKUP($A276,id!$C:$H,6,0)</f>
        <v>Kucza Jarosław</v>
      </c>
      <c r="C276" s="19" t="str">
        <f>VLOOKUP($A276,id!$C:$H,4,0)</f>
        <v>Pędzące Ślimaki</v>
      </c>
      <c r="D276" s="2">
        <f>IF(E275=E276,D275,ROW(B274))</f>
        <v>274</v>
      </c>
      <c r="E276" s="11">
        <f>LARGE(F276:W276,1)+LARGE(F276:W276,2)+IFERROR(LARGE(F276:W276,3),0)+IFERROR(LARGE(F276:W276,4),0)+IFERROR(LARGE(F276:W276,5),0)+IFERROR(LARGE(F276:W276,6),0)</f>
        <v>24.190501237216004</v>
      </c>
      <c r="F276" s="12"/>
      <c r="G276" s="12" t="str">
        <f>IFERROR(VLOOKUP($A276,'H57 TR200 M'!$AT$2:$AZ$104,7,0),"")</f>
        <v/>
      </c>
      <c r="H276" s="12"/>
      <c r="I276" s="12"/>
      <c r="J276" s="12" t="str">
        <f>IFERROR(VLOOKUP($A276,'XVI RzK M'!$K$3:$Q$23,7,0),"")</f>
        <v/>
      </c>
      <c r="K276" s="12" t="str">
        <f>IFERROR(VLOOKUP($A276,'Dymno M'!$U$2:$AA$21,7,0),"")</f>
        <v/>
      </c>
      <c r="L276" s="12" t="str">
        <f>IFERROR(VLOOKUP($A276,'Tropy M'!$R$3:$X$65,7,0),"")</f>
        <v/>
      </c>
      <c r="M276" s="12" t="str">
        <f>IFERROR(VLOOKUP($A276,'Grassor444 M'!$DE$6:$DK$36,7,0),"")</f>
        <v/>
      </c>
      <c r="N276" s="12" t="str">
        <f>IFERROR(VLOOKUP($A276,'BO M'!$Q$2:$W$71,7,0),"")</f>
        <v/>
      </c>
      <c r="O276" s="12" t="str">
        <f>IFERROR(VLOOKUP($A276,'Dukty M'!$T$1:$Z$33,7,0),"")</f>
        <v/>
      </c>
      <c r="P276" s="12"/>
      <c r="Q276" s="12"/>
      <c r="R276" s="12"/>
      <c r="S276" s="12"/>
      <c r="T276" s="12"/>
      <c r="U276" s="12"/>
      <c r="V276" s="10">
        <f>IFERROR(LARGE(X276:AU276,1),0)+IFERROR(LARGE(X276:AU276,2),0)</f>
        <v>24.190501237216004</v>
      </c>
      <c r="W276" s="10">
        <f>IFERROR(LARGE(X276:AU276,3),0)+IFERROR(LARGE(X276:AU276,4),0)</f>
        <v>0</v>
      </c>
      <c r="X276" s="12"/>
      <c r="Y276" s="12"/>
      <c r="Z276" s="12"/>
      <c r="AA276" s="12" t="str">
        <f>IFERROR(VLOOKUP($A276,'H57 TR100 M'!$AI$2:$AO$182,7,0),"")</f>
        <v/>
      </c>
      <c r="AB276" s="12"/>
      <c r="AC276" s="12"/>
      <c r="AD276" s="12"/>
      <c r="AE276" s="12">
        <f>IFERROR(VLOOKUP($A276,'Orientakcja M'!$M$3:$S$59,7,0),"")</f>
        <v>24.190501237216004</v>
      </c>
      <c r="AF276" s="12"/>
      <c r="AG276" s="12" t="str">
        <f>IFERROR(VLOOKUP($A276,'Grassor222 M'!$BJ$6:$BP$7,7,0),"")</f>
        <v/>
      </c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23">
        <f>MIN(COUNT(F276:U276)+MIN(COUNT(X276:AU276)/2,2),6)</f>
        <v>0.5</v>
      </c>
    </row>
    <row r="277" spans="1:48">
      <c r="A277">
        <v>380</v>
      </c>
      <c r="B277" s="19" t="str">
        <f>VLOOKUP($A277,id!$C:$H,6,0)</f>
        <v>Jańczak Wiesław</v>
      </c>
      <c r="C277" s="19">
        <f>VLOOKUP($A277,id!$C:$H,4,0)</f>
        <v>0</v>
      </c>
      <c r="D277" s="2">
        <f>IF(E276=E277,D276,ROW(B275))</f>
        <v>275</v>
      </c>
      <c r="E277" s="11">
        <f>LARGE(F277:W277,1)+LARGE(F277:W277,2)+IFERROR(LARGE(F277:W277,3),0)+IFERROR(LARGE(F277:W277,4),0)+IFERROR(LARGE(F277:W277,5),0)+IFERROR(LARGE(F277:W277,6),0)</f>
        <v>23.991984131944719</v>
      </c>
      <c r="F277" s="12"/>
      <c r="G277" s="12"/>
      <c r="H277" s="12"/>
      <c r="I277" s="12"/>
      <c r="J277" s="12" t="str">
        <f>IFERROR(VLOOKUP($A277,'XVI RzK M'!$K$3:$Q$23,7,0),"")</f>
        <v/>
      </c>
      <c r="K277" s="12" t="str">
        <f>IFERROR(VLOOKUP($A277,'Dymno M'!$U$2:$AA$21,7,0),"")</f>
        <v/>
      </c>
      <c r="L277" s="12" t="str">
        <f>IFERROR(VLOOKUP($A277,'Tropy M'!$R$3:$X$65,7,0),"")</f>
        <v/>
      </c>
      <c r="M277" s="12" t="str">
        <f>IFERROR(VLOOKUP($A277,'Grassor444 M'!$DE$6:$DK$36,7,0),"")</f>
        <v/>
      </c>
      <c r="N277" s="12" t="str">
        <f>IFERROR(VLOOKUP($A277,'BO M'!$Q$2:$W$71,7,0),"")</f>
        <v/>
      </c>
      <c r="O277" s="12" t="str">
        <f>IFERROR(VLOOKUP($A277,'Dukty M'!$T$1:$Z$33,7,0),"")</f>
        <v/>
      </c>
      <c r="P277" s="12"/>
      <c r="Q277" s="12"/>
      <c r="R277" s="12"/>
      <c r="S277" s="12"/>
      <c r="T277" s="12"/>
      <c r="U277" s="12"/>
      <c r="V277" s="10">
        <f>IFERROR(LARGE(X277:AU277,1),0)+IFERROR(LARGE(X277:AU277,2),0)</f>
        <v>23.991984131944719</v>
      </c>
      <c r="W277" s="10">
        <f>IFERROR(LARGE(X277:AU277,3),0)+IFERROR(LARGE(X277:AU277,4),0)</f>
        <v>0</v>
      </c>
      <c r="X277" s="12"/>
      <c r="Y277" s="12"/>
      <c r="Z277" s="12"/>
      <c r="AA277" s="12">
        <f>IFERROR(VLOOKUP($A277,'H57 TR100 M'!$AI$2:$AO$182,7,0),"")</f>
        <v>23.991984131944719</v>
      </c>
      <c r="AB277" s="12"/>
      <c r="AC277" s="12"/>
      <c r="AD277" s="12"/>
      <c r="AE277" s="12" t="str">
        <f>IFERROR(VLOOKUP($A277,'Orientakcja M'!$M$3:$S$59,7,0),"")</f>
        <v/>
      </c>
      <c r="AF277" s="12"/>
      <c r="AG277" s="12" t="str">
        <f>IFERROR(VLOOKUP($A277,'Grassor222 M'!$BJ$6:$BP$7,7,0),"")</f>
        <v/>
      </c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23">
        <f>MIN(COUNT(F277:U277)+MIN(COUNT(X277:AU277)/2,2),6)</f>
        <v>0.5</v>
      </c>
    </row>
    <row r="278" spans="1:48">
      <c r="A278" s="13">
        <v>381</v>
      </c>
      <c r="B278" s="19" t="str">
        <f>VLOOKUP($A278,id!$C:$H,6,0)</f>
        <v>Zająkała Dariusz</v>
      </c>
      <c r="C278" s="19">
        <f>VLOOKUP($A278,id!$C:$H,4,0)</f>
        <v>0</v>
      </c>
      <c r="D278" s="2">
        <f>IF(E277=E278,D277,ROW(B276))</f>
        <v>276</v>
      </c>
      <c r="E278" s="11">
        <f>LARGE(F278:W278,1)+LARGE(F278:W278,2)+IFERROR(LARGE(F278:W278,3),0)+IFERROR(LARGE(F278:W278,4),0)+IFERROR(LARGE(F278:W278,5),0)+IFERROR(LARGE(F278:W278,6),0)</f>
        <v>23.976047218297502</v>
      </c>
      <c r="F278" s="12"/>
      <c r="G278" s="12"/>
      <c r="H278" s="12"/>
      <c r="I278" s="12"/>
      <c r="J278" s="12" t="str">
        <f>IFERROR(VLOOKUP($A278,'XVI RzK M'!$K$3:$Q$23,7,0),"")</f>
        <v/>
      </c>
      <c r="K278" s="12" t="str">
        <f>IFERROR(VLOOKUP($A278,'Dymno M'!$U$2:$AA$21,7,0),"")</f>
        <v/>
      </c>
      <c r="L278" s="12" t="str">
        <f>IFERROR(VLOOKUP($A278,'Tropy M'!$R$3:$X$65,7,0),"")</f>
        <v/>
      </c>
      <c r="M278" s="12" t="str">
        <f>IFERROR(VLOOKUP($A278,'Grassor444 M'!$DE$6:$DK$36,7,0),"")</f>
        <v/>
      </c>
      <c r="N278" s="12" t="str">
        <f>IFERROR(VLOOKUP($A278,'BO M'!$Q$2:$W$71,7,0),"")</f>
        <v/>
      </c>
      <c r="O278" s="12" t="str">
        <f>IFERROR(VLOOKUP($A278,'Dukty M'!$T$1:$Z$33,7,0),"")</f>
        <v/>
      </c>
      <c r="P278" s="12"/>
      <c r="Q278" s="12"/>
      <c r="R278" s="12"/>
      <c r="S278" s="12"/>
      <c r="T278" s="12"/>
      <c r="U278" s="12"/>
      <c r="V278" s="10">
        <f>IFERROR(LARGE(X278:AU278,1),0)+IFERROR(LARGE(X278:AU278,2),0)</f>
        <v>23.976047218297502</v>
      </c>
      <c r="W278" s="10">
        <f>IFERROR(LARGE(X278:AU278,3),0)+IFERROR(LARGE(X278:AU278,4),0)</f>
        <v>0</v>
      </c>
      <c r="X278" s="12"/>
      <c r="Y278" s="12"/>
      <c r="Z278" s="12"/>
      <c r="AA278" s="12">
        <f>IFERROR(VLOOKUP($A278,'H57 TR100 M'!$AI$2:$AO$182,7,0),"")</f>
        <v>23.976047218297502</v>
      </c>
      <c r="AB278" s="12"/>
      <c r="AC278" s="12"/>
      <c r="AD278" s="12"/>
      <c r="AE278" s="12" t="str">
        <f>IFERROR(VLOOKUP($A278,'Orientakcja M'!$M$3:$S$59,7,0),"")</f>
        <v/>
      </c>
      <c r="AF278" s="12"/>
      <c r="AG278" s="12" t="str">
        <f>IFERROR(VLOOKUP($A278,'Grassor222 M'!$BJ$6:$BP$7,7,0),"")</f>
        <v/>
      </c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23">
        <f>MIN(COUNT(F278:U278)+MIN(COUNT(X278:AU278)/2,2),6)</f>
        <v>0.5</v>
      </c>
    </row>
    <row r="279" spans="1:48">
      <c r="A279" s="13">
        <v>144</v>
      </c>
      <c r="B279" s="19" t="str">
        <f>VLOOKUP($A279,id!$C:$H,6,0)</f>
        <v>Kielak Igor</v>
      </c>
      <c r="C279" s="19" t="str">
        <f>VLOOKUP($A279,id!$C:$H,4,0)</f>
        <v>Tłuszcz</v>
      </c>
      <c r="D279" s="2">
        <f>IF(E278=E279,D278,ROW(B277))</f>
        <v>277</v>
      </c>
      <c r="E279" s="11">
        <f>LARGE(F279:W279,1)+LARGE(F279:W279,2)+IFERROR(LARGE(F279:W279,3),0)+IFERROR(LARGE(F279:W279,4),0)+IFERROR(LARGE(F279:W279,5),0)+IFERROR(LARGE(F279:W279,6),0)</f>
        <v>23.944835680751176</v>
      </c>
      <c r="F279" s="12"/>
      <c r="G279" s="12" t="str">
        <f>IFERROR(VLOOKUP($A279,'H57 TR200 M'!$AT$2:$AZ$104,7,0),"")</f>
        <v/>
      </c>
      <c r="H279" s="12" t="str">
        <f>IFERROR(VLOOKUP($A279,'Pazur M'!$N$1:$T$47,7,0),"")</f>
        <v/>
      </c>
      <c r="I279" s="12" t="str">
        <f>IFERROR(VLOOKUP($A279,'Liczyrzepa wiosna 200 M'!$M$1:$S$29,7,0),"")</f>
        <v/>
      </c>
      <c r="J279" s="12" t="str">
        <f>IFERROR(VLOOKUP($A279,'XVI RzK M'!$K$3:$Q$23,7,0),"")</f>
        <v/>
      </c>
      <c r="K279" s="12" t="str">
        <f>IFERROR(VLOOKUP($A279,'Dymno M'!$U$2:$AA$21,7,0),"")</f>
        <v/>
      </c>
      <c r="L279" s="12" t="str">
        <f>IFERROR(VLOOKUP($A279,'Tropy M'!$R$3:$X$65,7,0),"")</f>
        <v/>
      </c>
      <c r="M279" s="12" t="str">
        <f>IFERROR(VLOOKUP($A279,'Grassor444 M'!$DE$6:$DK$36,7,0),"")</f>
        <v/>
      </c>
      <c r="N279" s="12" t="str">
        <f>IFERROR(VLOOKUP($A279,'BO M'!$Q$2:$W$71,7,0),"")</f>
        <v/>
      </c>
      <c r="O279" s="12" t="str">
        <f>IFERROR(VLOOKUP($A279,'Dukty M'!$T$1:$Z$33,7,0),"")</f>
        <v/>
      </c>
      <c r="P279" s="12"/>
      <c r="Q279" s="12"/>
      <c r="R279" s="12"/>
      <c r="S279" s="12"/>
      <c r="T279" s="12"/>
      <c r="U279" s="12"/>
      <c r="V279" s="10">
        <f>IFERROR(LARGE(X279:AU279,1),0)+IFERROR(LARGE(X279:AU279,2),0)</f>
        <v>23.944835680751176</v>
      </c>
      <c r="W279" s="10">
        <f>IFERROR(LARGE(X279:AU279,3),0)+IFERROR(LARGE(X279:AU279,4),0)</f>
        <v>0</v>
      </c>
      <c r="X279" s="12"/>
      <c r="Y279" s="12"/>
      <c r="Z279" s="12">
        <f>IFERROR(VLOOKUP($A279,'Wiosenne 360 M'!$J$2:$P$15,7,0),"")</f>
        <v>23.944835680751176</v>
      </c>
      <c r="AA279" s="12" t="str">
        <f>IFERROR(VLOOKUP($A279,'H57 TR100 M'!$AI$2:$AO$182,7,0),"")</f>
        <v/>
      </c>
      <c r="AB279" s="12" t="str">
        <f>IFERROR(VLOOKUP($A279,'RW TR200 M'!$K$2:$Q$6,7,0),"")</f>
        <v/>
      </c>
      <c r="AC279" s="12" t="str">
        <f>IFERROR(VLOOKUP($A279,'Hawran M'!$AT$2:$AZ$35,7,0),"")</f>
        <v/>
      </c>
      <c r="AD279" s="12" t="str">
        <f>IFERROR(VLOOKUP($A279,'Liczyrzepa wiosna 100 M'!$Q$2:$W$16,7,0),"")</f>
        <v/>
      </c>
      <c r="AE279" s="12" t="str">
        <f>IFERROR(VLOOKUP($A279,'Orientakcja M'!$M$3:$S$59,7,0),"")</f>
        <v/>
      </c>
      <c r="AF279" s="12" t="str">
        <f>IFERROR(VLOOKUP($A279,'13 M'!$J$6:$P$10,7,0),"")</f>
        <v/>
      </c>
      <c r="AG279" s="12" t="str">
        <f>IFERROR(VLOOKUP($A279,'Grassor222 M'!$BJ$6:$BP$7,7,0),"")</f>
        <v/>
      </c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23">
        <f>MIN(COUNT(F279:U279)+MIN(COUNT(X279:AU279)/2,2),6)</f>
        <v>0.5</v>
      </c>
    </row>
    <row r="280" spans="1:48">
      <c r="A280" s="13">
        <v>34</v>
      </c>
      <c r="B280" s="19" t="str">
        <f>VLOOKUP($A280,id!$C:$H,6,0)</f>
        <v>Marczak Cezary</v>
      </c>
      <c r="C280" s="19">
        <f>VLOOKUP($A280,id!$C:$H,4,0)</f>
        <v>0</v>
      </c>
      <c r="D280" s="2">
        <f>IF(E279=E280,D279,ROW(B278))</f>
        <v>278</v>
      </c>
      <c r="E280" s="11">
        <f>LARGE(F280:W280,1)+LARGE(F280:W280,2)+IFERROR(LARGE(F280:W280,3),0)+IFERROR(LARGE(F280:W280,4),0)+IFERROR(LARGE(F280:W280,5),0)+IFERROR(LARGE(F280:W280,6),0)</f>
        <v>23.788546255506599</v>
      </c>
      <c r="F280" s="12" t="str">
        <f>IFERROR(VLOOKUP($A280,'Liszkor M'!$L$1:$R$39,7,0),"")</f>
        <v/>
      </c>
      <c r="G280" s="12" t="str">
        <f>IFERROR(VLOOKUP($A280,'H57 TR200 M'!$AT$2:$AZ$104,7,0),"")</f>
        <v/>
      </c>
      <c r="H280" s="12" t="str">
        <f>IFERROR(VLOOKUP($A280,'Pazur M'!$N$1:$T$47,7,0),"")</f>
        <v/>
      </c>
      <c r="I280" s="12" t="str">
        <f>IFERROR(VLOOKUP($A280,'Liczyrzepa wiosna 200 M'!$M$1:$S$29,7,0),"")</f>
        <v/>
      </c>
      <c r="J280" s="12" t="str">
        <f>IFERROR(VLOOKUP($A280,'XVI RzK M'!$K$3:$Q$23,7,0),"")</f>
        <v/>
      </c>
      <c r="K280" s="12" t="str">
        <f>IFERROR(VLOOKUP($A280,'Dymno M'!$U$2:$AA$21,7,0),"")</f>
        <v/>
      </c>
      <c r="L280" s="12" t="str">
        <f>IFERROR(VLOOKUP($A280,'Tropy M'!$R$3:$X$65,7,0),"")</f>
        <v/>
      </c>
      <c r="M280" s="12" t="str">
        <f>IFERROR(VLOOKUP($A280,'Grassor444 M'!$DE$6:$DK$36,7,0),"")</f>
        <v/>
      </c>
      <c r="N280" s="12" t="str">
        <f>IFERROR(VLOOKUP($A280,'BO M'!$Q$2:$W$71,7,0),"")</f>
        <v/>
      </c>
      <c r="O280" s="12" t="str">
        <f>IFERROR(VLOOKUP($A280,'Dukty M'!$T$1:$Z$33,7,0),"")</f>
        <v/>
      </c>
      <c r="P280" s="12"/>
      <c r="Q280" s="12"/>
      <c r="R280" s="12"/>
      <c r="S280" s="12"/>
      <c r="T280" s="12"/>
      <c r="U280" s="12"/>
      <c r="V280" s="10">
        <f>IFERROR(LARGE(X280:AU280,1),0)+IFERROR(LARGE(X280:AU280,2),0)</f>
        <v>23.788546255506599</v>
      </c>
      <c r="W280" s="10">
        <f>IFERROR(LARGE(X280:AU280,3),0)+IFERROR(LARGE(X280:AU280,4),0)</f>
        <v>0</v>
      </c>
      <c r="X280" s="12">
        <f>IFERROR(VLOOKUP($A280,'Liczyrzepa - zima M'!$M$2:$S$39,7,0),"")</f>
        <v>23.788546255506599</v>
      </c>
      <c r="Y280" s="12" t="str">
        <f>IFERROR(VLOOKUP($A280,'XV Szago M'!$BM$4:$BS$73,7,0),"")</f>
        <v/>
      </c>
      <c r="Z280" s="12" t="str">
        <f>IFERROR(VLOOKUP($A280,'Wiosenne 360 M'!$J$2:$P$15,7,0),"")</f>
        <v/>
      </c>
      <c r="AA280" s="12" t="str">
        <f>IFERROR(VLOOKUP($A280,'H57 TR100 M'!$AI$2:$AO$182,7,0),"")</f>
        <v/>
      </c>
      <c r="AB280" s="12" t="str">
        <f>IFERROR(VLOOKUP($A280,'RW TR200 M'!$K$2:$Q$6,7,0),"")</f>
        <v/>
      </c>
      <c r="AC280" s="12" t="str">
        <f>IFERROR(VLOOKUP($A280,'Hawran M'!$AT$2:$AZ$35,7,0),"")</f>
        <v/>
      </c>
      <c r="AD280" s="12" t="str">
        <f>IFERROR(VLOOKUP($A280,'Liczyrzepa wiosna 100 M'!$Q$2:$W$16,7,0),"")</f>
        <v/>
      </c>
      <c r="AE280" s="12" t="str">
        <f>IFERROR(VLOOKUP($A280,'Orientakcja M'!$M$3:$S$59,7,0),"")</f>
        <v/>
      </c>
      <c r="AF280" s="12" t="str">
        <f>IFERROR(VLOOKUP($A280,'13 M'!$J$6:$P$10,7,0),"")</f>
        <v/>
      </c>
      <c r="AG280" s="12" t="str">
        <f>IFERROR(VLOOKUP($A280,'Grassor222 M'!$BJ$6:$BP$7,7,0),"")</f>
        <v/>
      </c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23">
        <f>MIN(COUNT(F280:U280)+MIN(COUNT(X280:AU280)/2,2),6)</f>
        <v>0.5</v>
      </c>
    </row>
    <row r="281" spans="1:48">
      <c r="A281">
        <v>169</v>
      </c>
      <c r="B281" s="19" t="str">
        <f>VLOOKUP($A281,id!$C:$H,6,0)</f>
        <v>Kropidłowski Wojciech</v>
      </c>
      <c r="C281" s="19">
        <f>VLOOKUP($A281,id!$C:$H,4,0)</f>
        <v>0</v>
      </c>
      <c r="D281" s="2">
        <f>IF(E280=E281,D280,ROW(B279))</f>
        <v>279</v>
      </c>
      <c r="E281" s="11">
        <f>LARGE(F281:W281,1)+LARGE(F281:W281,2)+IFERROR(LARGE(F281:W281,3),0)+IFERROR(LARGE(F281:W281,4),0)+IFERROR(LARGE(F281:W281,5),0)+IFERROR(LARGE(F281:W281,6),0)</f>
        <v>23.749999999999989</v>
      </c>
      <c r="F281" s="12"/>
      <c r="G281" s="12" t="str">
        <f>IFERROR(VLOOKUP($A281,'H57 TR200 M'!$AT$2:$AZ$104,7,0),"")</f>
        <v/>
      </c>
      <c r="H281" s="12">
        <f>IFERROR(VLOOKUP($A281,'Pazur M'!$N$1:$T$47,7,0),"")</f>
        <v>23.749999999999989</v>
      </c>
      <c r="I281" s="12" t="str">
        <f>IFERROR(VLOOKUP($A281,'Liczyrzepa wiosna 200 M'!$M$1:$S$29,7,0),"")</f>
        <v/>
      </c>
      <c r="J281" s="12" t="str">
        <f>IFERROR(VLOOKUP($A281,'XVI RzK M'!$K$3:$Q$23,7,0),"")</f>
        <v/>
      </c>
      <c r="K281" s="12" t="str">
        <f>IFERROR(VLOOKUP($A281,'Dymno M'!$U$2:$AA$21,7,0),"")</f>
        <v/>
      </c>
      <c r="L281" s="12" t="str">
        <f>IFERROR(VLOOKUP($A281,'Tropy M'!$R$3:$X$65,7,0),"")</f>
        <v/>
      </c>
      <c r="M281" s="12" t="str">
        <f>IFERROR(VLOOKUP($A281,'Grassor444 M'!$DE$6:$DK$36,7,0),"")</f>
        <v/>
      </c>
      <c r="N281" s="12" t="str">
        <f>IFERROR(VLOOKUP($A281,'BO M'!$Q$2:$W$71,7,0),"")</f>
        <v/>
      </c>
      <c r="O281" s="12" t="str">
        <f>IFERROR(VLOOKUP($A281,'Dukty M'!$T$1:$Z$33,7,0),"")</f>
        <v/>
      </c>
      <c r="P281" s="12"/>
      <c r="Q281" s="12"/>
      <c r="R281" s="12"/>
      <c r="S281" s="12"/>
      <c r="T281" s="12"/>
      <c r="U281" s="12"/>
      <c r="V281" s="10">
        <f>IFERROR(LARGE(X281:AU281,1),0)+IFERROR(LARGE(X281:AU281,2),0)</f>
        <v>0</v>
      </c>
      <c r="W281" s="10">
        <f>IFERROR(LARGE(X281:AU281,3),0)+IFERROR(LARGE(X281:AU281,4),0)</f>
        <v>0</v>
      </c>
      <c r="X281" s="12"/>
      <c r="Y281" s="12"/>
      <c r="Z281" s="12"/>
      <c r="AA281" s="12" t="str">
        <f>IFERROR(VLOOKUP($A281,'H57 TR100 M'!$AI$2:$AO$182,7,0),"")</f>
        <v/>
      </c>
      <c r="AB281" s="12"/>
      <c r="AC281" s="12" t="str">
        <f>IFERROR(VLOOKUP($A281,'Hawran M'!$AT$2:$AZ$35,7,0),"")</f>
        <v/>
      </c>
      <c r="AD281" s="12" t="str">
        <f>IFERROR(VLOOKUP($A281,'Liczyrzepa wiosna 100 M'!$Q$2:$W$16,7,0),"")</f>
        <v/>
      </c>
      <c r="AE281" s="12" t="str">
        <f>IFERROR(VLOOKUP($A281,'Orientakcja M'!$M$3:$S$59,7,0),"")</f>
        <v/>
      </c>
      <c r="AF281" s="12" t="str">
        <f>IFERROR(VLOOKUP($A281,'13 M'!$J$6:$P$10,7,0),"")</f>
        <v/>
      </c>
      <c r="AG281" s="12" t="str">
        <f>IFERROR(VLOOKUP($A281,'Grassor222 M'!$BJ$6:$BP$7,7,0),"")</f>
        <v/>
      </c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23">
        <f>MIN(COUNT(F281:U281)+MIN(COUNT(X281:AU281)/2,2),6)</f>
        <v>1</v>
      </c>
    </row>
    <row r="282" spans="1:48">
      <c r="A282">
        <v>170</v>
      </c>
      <c r="B282" s="19" t="str">
        <f>VLOOKUP($A282,id!$C:$H,6,0)</f>
        <v>Kropidłowski Krzysztof</v>
      </c>
      <c r="C282" s="19">
        <f>VLOOKUP($A282,id!$C:$H,4,0)</f>
        <v>0</v>
      </c>
      <c r="D282" s="2">
        <f>IF(E281=E282,D281,ROW(B280))</f>
        <v>279</v>
      </c>
      <c r="E282" s="11">
        <f>LARGE(F282:W282,1)+LARGE(F282:W282,2)+IFERROR(LARGE(F282:W282,3),0)+IFERROR(LARGE(F282:W282,4),0)+IFERROR(LARGE(F282:W282,5),0)+IFERROR(LARGE(F282:W282,6),0)</f>
        <v>23.749999999999989</v>
      </c>
      <c r="F282" s="12"/>
      <c r="G282" s="12" t="str">
        <f>IFERROR(VLOOKUP($A282,'H57 TR200 M'!$AT$2:$AZ$104,7,0),"")</f>
        <v/>
      </c>
      <c r="H282" s="12">
        <f>IFERROR(VLOOKUP($A282,'Pazur M'!$N$1:$T$47,7,0),"")</f>
        <v>23.749999999999989</v>
      </c>
      <c r="I282" s="12" t="str">
        <f>IFERROR(VLOOKUP($A282,'Liczyrzepa wiosna 200 M'!$M$1:$S$29,7,0),"")</f>
        <v/>
      </c>
      <c r="J282" s="12" t="str">
        <f>IFERROR(VLOOKUP($A282,'XVI RzK M'!$K$3:$Q$23,7,0),"")</f>
        <v/>
      </c>
      <c r="K282" s="12" t="str">
        <f>IFERROR(VLOOKUP($A282,'Dymno M'!$U$2:$AA$21,7,0),"")</f>
        <v/>
      </c>
      <c r="L282" s="12" t="str">
        <f>IFERROR(VLOOKUP($A282,'Tropy M'!$R$3:$X$65,7,0),"")</f>
        <v/>
      </c>
      <c r="M282" s="12" t="str">
        <f>IFERROR(VLOOKUP($A282,'Grassor444 M'!$DE$6:$DK$36,7,0),"")</f>
        <v/>
      </c>
      <c r="N282" s="12" t="str">
        <f>IFERROR(VLOOKUP($A282,'BO M'!$Q$2:$W$71,7,0),"")</f>
        <v/>
      </c>
      <c r="O282" s="12" t="str">
        <f>IFERROR(VLOOKUP($A282,'Dukty M'!$T$1:$Z$33,7,0),"")</f>
        <v/>
      </c>
      <c r="P282" s="12"/>
      <c r="Q282" s="12"/>
      <c r="R282" s="12"/>
      <c r="S282" s="12"/>
      <c r="T282" s="12"/>
      <c r="U282" s="12"/>
      <c r="V282" s="10">
        <f>IFERROR(LARGE(X282:AU282,1),0)+IFERROR(LARGE(X282:AU282,2),0)</f>
        <v>0</v>
      </c>
      <c r="W282" s="10">
        <f>IFERROR(LARGE(X282:AU282,3),0)+IFERROR(LARGE(X282:AU282,4),0)</f>
        <v>0</v>
      </c>
      <c r="X282" s="12"/>
      <c r="Y282" s="12"/>
      <c r="Z282" s="12"/>
      <c r="AA282" s="12" t="str">
        <f>IFERROR(VLOOKUP($A282,'H57 TR100 M'!$AI$2:$AO$182,7,0),"")</f>
        <v/>
      </c>
      <c r="AB282" s="12"/>
      <c r="AC282" s="12" t="str">
        <f>IFERROR(VLOOKUP($A282,'Hawran M'!$AT$2:$AZ$35,7,0),"")</f>
        <v/>
      </c>
      <c r="AD282" s="12" t="str">
        <f>IFERROR(VLOOKUP($A282,'Liczyrzepa wiosna 100 M'!$Q$2:$W$16,7,0),"")</f>
        <v/>
      </c>
      <c r="AE282" s="12" t="str">
        <f>IFERROR(VLOOKUP($A282,'Orientakcja M'!$M$3:$S$59,7,0),"")</f>
        <v/>
      </c>
      <c r="AF282" s="12" t="str">
        <f>IFERROR(VLOOKUP($A282,'13 M'!$J$6:$P$10,7,0),"")</f>
        <v/>
      </c>
      <c r="AG282" s="12" t="str">
        <f>IFERROR(VLOOKUP($A282,'Grassor222 M'!$BJ$6:$BP$7,7,0),"")</f>
        <v/>
      </c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23">
        <f>MIN(COUNT(F282:U282)+MIN(COUNT(X282:AU282)/2,2),6)</f>
        <v>1</v>
      </c>
    </row>
    <row r="283" spans="1:48">
      <c r="A283">
        <v>382</v>
      </c>
      <c r="B283" s="19" t="str">
        <f>VLOOKUP($A283,id!$C:$H,6,0)</f>
        <v>Wysocki Adrian</v>
      </c>
      <c r="C283" s="19">
        <f>VLOOKUP($A283,id!$C:$H,4,0)</f>
        <v>0</v>
      </c>
      <c r="D283" s="2">
        <f>IF(E282=E283,D282,ROW(B281))</f>
        <v>281</v>
      </c>
      <c r="E283" s="11">
        <f>LARGE(F283:W283,1)+LARGE(F283:W283,2)+IFERROR(LARGE(F283:W283,3),0)+IFERROR(LARGE(F283:W283,4),0)+IFERROR(LARGE(F283:W283,5),0)+IFERROR(LARGE(F283:W283,6),0)</f>
        <v>23.593776926435257</v>
      </c>
      <c r="F283" s="12"/>
      <c r="G283" s="12"/>
      <c r="H283" s="12"/>
      <c r="I283" s="12"/>
      <c r="J283" s="12" t="str">
        <f>IFERROR(VLOOKUP($A283,'XVI RzK M'!$K$3:$Q$23,7,0),"")</f>
        <v/>
      </c>
      <c r="K283" s="12" t="str">
        <f>IFERROR(VLOOKUP($A283,'Dymno M'!$U$2:$AA$21,7,0),"")</f>
        <v/>
      </c>
      <c r="L283" s="12" t="str">
        <f>IFERROR(VLOOKUP($A283,'Tropy M'!$R$3:$X$65,7,0),"")</f>
        <v/>
      </c>
      <c r="M283" s="12" t="str">
        <f>IFERROR(VLOOKUP($A283,'Grassor444 M'!$DE$6:$DK$36,7,0),"")</f>
        <v/>
      </c>
      <c r="N283" s="12" t="str">
        <f>IFERROR(VLOOKUP($A283,'BO M'!$Q$2:$W$71,7,0),"")</f>
        <v/>
      </c>
      <c r="O283" s="12" t="str">
        <f>IFERROR(VLOOKUP($A283,'Dukty M'!$T$1:$Z$33,7,0),"")</f>
        <v/>
      </c>
      <c r="P283" s="12"/>
      <c r="Q283" s="12"/>
      <c r="R283" s="12"/>
      <c r="S283" s="12"/>
      <c r="T283" s="12"/>
      <c r="U283" s="12"/>
      <c r="V283" s="10">
        <f>IFERROR(LARGE(X283:AU283,1),0)+IFERROR(LARGE(X283:AU283,2),0)</f>
        <v>23.593776926435257</v>
      </c>
      <c r="W283" s="10">
        <f>IFERROR(LARGE(X283:AU283,3),0)+IFERROR(LARGE(X283:AU283,4),0)</f>
        <v>0</v>
      </c>
      <c r="X283" s="12"/>
      <c r="Y283" s="12"/>
      <c r="Z283" s="12"/>
      <c r="AA283" s="12">
        <f>IFERROR(VLOOKUP($A283,'H57 TR100 M'!$AI$2:$AO$182,7,0),"")</f>
        <v>23.593776926435257</v>
      </c>
      <c r="AB283" s="12"/>
      <c r="AC283" s="12"/>
      <c r="AD283" s="12"/>
      <c r="AE283" s="12" t="str">
        <f>IFERROR(VLOOKUP($A283,'Orientakcja M'!$M$3:$S$59,7,0),"")</f>
        <v/>
      </c>
      <c r="AF283" s="12"/>
      <c r="AG283" s="12" t="str">
        <f>IFERROR(VLOOKUP($A283,'Grassor222 M'!$BJ$6:$BP$7,7,0),"")</f>
        <v/>
      </c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23">
        <f>MIN(COUNT(F283:U283)+MIN(COUNT(X283:AU283)/2,2),6)</f>
        <v>0.5</v>
      </c>
    </row>
    <row r="284" spans="1:48">
      <c r="A284" s="13">
        <v>383</v>
      </c>
      <c r="B284" s="19" t="str">
        <f>VLOOKUP($A284,id!$C:$H,6,0)</f>
        <v>Dębski Bartosz</v>
      </c>
      <c r="C284" s="19" t="str">
        <f>VLOOKUP($A284,id!$C:$H,4,0)</f>
        <v>MIG BYTÓW</v>
      </c>
      <c r="D284" s="2">
        <f>IF(E283=E284,D283,ROW(B282))</f>
        <v>282</v>
      </c>
      <c r="E284" s="11">
        <f>LARGE(F284:W284,1)+LARGE(F284:W284,2)+IFERROR(LARGE(F284:W284,3),0)+IFERROR(LARGE(F284:W284,4),0)+IFERROR(LARGE(F284:W284,5),0)+IFERROR(LARGE(F284:W284,6),0)</f>
        <v>23.383112270330702</v>
      </c>
      <c r="F284" s="12"/>
      <c r="G284" s="12"/>
      <c r="H284" s="12"/>
      <c r="I284" s="12"/>
      <c r="J284" s="12" t="str">
        <f>IFERROR(VLOOKUP($A284,'XVI RzK M'!$K$3:$Q$23,7,0),"")</f>
        <v/>
      </c>
      <c r="K284" s="12" t="str">
        <f>IFERROR(VLOOKUP($A284,'Dymno M'!$U$2:$AA$21,7,0),"")</f>
        <v/>
      </c>
      <c r="L284" s="12" t="str">
        <f>IFERROR(VLOOKUP($A284,'Tropy M'!$R$3:$X$65,7,0),"")</f>
        <v/>
      </c>
      <c r="M284" s="12" t="str">
        <f>IFERROR(VLOOKUP($A284,'Grassor444 M'!$DE$6:$DK$36,7,0),"")</f>
        <v/>
      </c>
      <c r="N284" s="12" t="str">
        <f>IFERROR(VLOOKUP($A284,'BO M'!$Q$2:$W$71,7,0),"")</f>
        <v/>
      </c>
      <c r="O284" s="12" t="str">
        <f>IFERROR(VLOOKUP($A284,'Dukty M'!$T$1:$Z$33,7,0),"")</f>
        <v/>
      </c>
      <c r="P284" s="12"/>
      <c r="Q284" s="12"/>
      <c r="R284" s="12"/>
      <c r="S284" s="12"/>
      <c r="T284" s="12"/>
      <c r="U284" s="12"/>
      <c r="V284" s="10">
        <f>IFERROR(LARGE(X284:AU284,1),0)+IFERROR(LARGE(X284:AU284,2),0)</f>
        <v>23.383112270330702</v>
      </c>
      <c r="W284" s="10">
        <f>IFERROR(LARGE(X284:AU284,3),0)+IFERROR(LARGE(X284:AU284,4),0)</f>
        <v>0</v>
      </c>
      <c r="X284" s="12"/>
      <c r="Y284" s="12"/>
      <c r="Z284" s="12"/>
      <c r="AA284" s="12">
        <f>IFERROR(VLOOKUP($A284,'H57 TR100 M'!$AI$2:$AO$182,7,0),"")</f>
        <v>23.383112270330702</v>
      </c>
      <c r="AB284" s="12"/>
      <c r="AC284" s="12"/>
      <c r="AD284" s="12"/>
      <c r="AE284" s="12" t="str">
        <f>IFERROR(VLOOKUP($A284,'Orientakcja M'!$M$3:$S$59,7,0),"")</f>
        <v/>
      </c>
      <c r="AF284" s="12"/>
      <c r="AG284" s="12" t="str">
        <f>IFERROR(VLOOKUP($A284,'Grassor222 M'!$BJ$6:$BP$7,7,0),"")</f>
        <v/>
      </c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23">
        <f>MIN(COUNT(F284:U284)+MIN(COUNT(X284:AU284)/2,2),6)</f>
        <v>0.5</v>
      </c>
    </row>
    <row r="285" spans="1:48">
      <c r="A285">
        <v>384</v>
      </c>
      <c r="B285" s="19" t="str">
        <f>VLOOKUP($A285,id!$C:$H,6,0)</f>
        <v>Grzonka Tomasz</v>
      </c>
      <c r="C285" s="19">
        <f>VLOOKUP($A285,id!$C:$H,4,0)</f>
        <v>0</v>
      </c>
      <c r="D285" s="2">
        <f>IF(E284=E285,D284,ROW(B283))</f>
        <v>283</v>
      </c>
      <c r="E285" s="11">
        <f>LARGE(F285:W285,1)+LARGE(F285:W285,2)+IFERROR(LARGE(F285:W285,3),0)+IFERROR(LARGE(F285:W285,4),0)+IFERROR(LARGE(F285:W285,5),0)+IFERROR(LARGE(F285:W285,6),0)</f>
        <v>23.381795097410251</v>
      </c>
      <c r="F285" s="12"/>
      <c r="G285" s="12"/>
      <c r="H285" s="12"/>
      <c r="I285" s="12"/>
      <c r="J285" s="12" t="str">
        <f>IFERROR(VLOOKUP($A285,'XVI RzK M'!$K$3:$Q$23,7,0),"")</f>
        <v/>
      </c>
      <c r="K285" s="12" t="str">
        <f>IFERROR(VLOOKUP($A285,'Dymno M'!$U$2:$AA$21,7,0),"")</f>
        <v/>
      </c>
      <c r="L285" s="12" t="str">
        <f>IFERROR(VLOOKUP($A285,'Tropy M'!$R$3:$X$65,7,0),"")</f>
        <v/>
      </c>
      <c r="M285" s="12" t="str">
        <f>IFERROR(VLOOKUP($A285,'Grassor444 M'!$DE$6:$DK$36,7,0),"")</f>
        <v/>
      </c>
      <c r="N285" s="12" t="str">
        <f>IFERROR(VLOOKUP($A285,'BO M'!$Q$2:$W$71,7,0),"")</f>
        <v/>
      </c>
      <c r="O285" s="12" t="str">
        <f>IFERROR(VLOOKUP($A285,'Dukty M'!$T$1:$Z$33,7,0),"")</f>
        <v/>
      </c>
      <c r="P285" s="12"/>
      <c r="Q285" s="12"/>
      <c r="R285" s="12"/>
      <c r="S285" s="12"/>
      <c r="T285" s="12"/>
      <c r="U285" s="12"/>
      <c r="V285" s="10">
        <f>IFERROR(LARGE(X285:AU285,1),0)+IFERROR(LARGE(X285:AU285,2),0)</f>
        <v>23.381795097410251</v>
      </c>
      <c r="W285" s="10">
        <f>IFERROR(LARGE(X285:AU285,3),0)+IFERROR(LARGE(X285:AU285,4),0)</f>
        <v>0</v>
      </c>
      <c r="X285" s="12"/>
      <c r="Y285" s="12"/>
      <c r="Z285" s="12"/>
      <c r="AA285" s="12">
        <f>IFERROR(VLOOKUP($A285,'H57 TR100 M'!$AI$2:$AO$182,7,0),"")</f>
        <v>23.381795097410251</v>
      </c>
      <c r="AB285" s="12"/>
      <c r="AC285" s="12"/>
      <c r="AD285" s="12"/>
      <c r="AE285" s="12" t="str">
        <f>IFERROR(VLOOKUP($A285,'Orientakcja M'!$M$3:$S$59,7,0),"")</f>
        <v/>
      </c>
      <c r="AF285" s="12"/>
      <c r="AG285" s="12" t="str">
        <f>IFERROR(VLOOKUP($A285,'Grassor222 M'!$BJ$6:$BP$7,7,0),"")</f>
        <v/>
      </c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23">
        <f>MIN(COUNT(F285:U285)+MIN(COUNT(X285:AU285)/2,2),6)</f>
        <v>0.5</v>
      </c>
    </row>
    <row r="286" spans="1:48">
      <c r="A286" s="13">
        <v>385</v>
      </c>
      <c r="B286" s="19" t="str">
        <f>VLOOKUP($A286,id!$C:$H,6,0)</f>
        <v>Kaczyński Tomasz</v>
      </c>
      <c r="C286" s="19" t="str">
        <f>VLOOKUP($A286,id!$C:$H,4,0)</f>
        <v>EPO Adventure Race Team</v>
      </c>
      <c r="D286" s="2">
        <f>IF(E285=E286,D285,ROW(B284))</f>
        <v>284</v>
      </c>
      <c r="E286" s="11">
        <f>LARGE(F286:W286,1)+LARGE(F286:W286,2)+IFERROR(LARGE(F286:W286,3),0)+IFERROR(LARGE(F286:W286,4),0)+IFERROR(LARGE(F286:W286,5),0)+IFERROR(LARGE(F286:W286,6),0)</f>
        <v>23.320710009931762</v>
      </c>
      <c r="F286" s="12"/>
      <c r="G286" s="12"/>
      <c r="H286" s="12"/>
      <c r="I286" s="12"/>
      <c r="J286" s="12" t="str">
        <f>IFERROR(VLOOKUP($A286,'XVI RzK M'!$K$3:$Q$23,7,0),"")</f>
        <v/>
      </c>
      <c r="K286" s="12" t="str">
        <f>IFERROR(VLOOKUP($A286,'Dymno M'!$U$2:$AA$21,7,0),"")</f>
        <v/>
      </c>
      <c r="L286" s="12" t="str">
        <f>IFERROR(VLOOKUP($A286,'Tropy M'!$R$3:$X$65,7,0),"")</f>
        <v/>
      </c>
      <c r="M286" s="12" t="str">
        <f>IFERROR(VLOOKUP($A286,'Grassor444 M'!$DE$6:$DK$36,7,0),"")</f>
        <v/>
      </c>
      <c r="N286" s="12" t="str">
        <f>IFERROR(VLOOKUP($A286,'BO M'!$Q$2:$W$71,7,0),"")</f>
        <v/>
      </c>
      <c r="O286" s="12" t="str">
        <f>IFERROR(VLOOKUP($A286,'Dukty M'!$T$1:$Z$33,7,0),"")</f>
        <v/>
      </c>
      <c r="P286" s="12"/>
      <c r="Q286" s="12"/>
      <c r="R286" s="12"/>
      <c r="S286" s="12"/>
      <c r="T286" s="12"/>
      <c r="U286" s="12"/>
      <c r="V286" s="10">
        <f>IFERROR(LARGE(X286:AU286,1),0)+IFERROR(LARGE(X286:AU286,2),0)</f>
        <v>23.320710009931762</v>
      </c>
      <c r="W286" s="10">
        <f>IFERROR(LARGE(X286:AU286,3),0)+IFERROR(LARGE(X286:AU286,4),0)</f>
        <v>0</v>
      </c>
      <c r="X286" s="12"/>
      <c r="Y286" s="12"/>
      <c r="Z286" s="12"/>
      <c r="AA286" s="12">
        <f>IFERROR(VLOOKUP($A286,'H57 TR100 M'!$AI$2:$AO$182,7,0),"")</f>
        <v>23.320710009931762</v>
      </c>
      <c r="AB286" s="12"/>
      <c r="AC286" s="12"/>
      <c r="AD286" s="12"/>
      <c r="AE286" s="12" t="str">
        <f>IFERROR(VLOOKUP($A286,'Orientakcja M'!$M$3:$S$59,7,0),"")</f>
        <v/>
      </c>
      <c r="AF286" s="12"/>
      <c r="AG286" s="12" t="str">
        <f>IFERROR(VLOOKUP($A286,'Grassor222 M'!$BJ$6:$BP$7,7,0),"")</f>
        <v/>
      </c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23">
        <f>MIN(COUNT(F286:U286)+MIN(COUNT(X286:AU286)/2,2),6)</f>
        <v>0.5</v>
      </c>
    </row>
    <row r="287" spans="1:48">
      <c r="A287">
        <v>386</v>
      </c>
      <c r="B287" s="19" t="str">
        <f>VLOOKUP($A287,id!$C:$H,6,0)</f>
        <v>Stanisławski Filip</v>
      </c>
      <c r="C287" s="19" t="str">
        <f>VLOOKUP($A287,id!$C:$H,4,0)</f>
        <v>EPO Adventure Race Team</v>
      </c>
      <c r="D287" s="2">
        <f>IF(E286=E287,D286,ROW(B285))</f>
        <v>285</v>
      </c>
      <c r="E287" s="11">
        <f>LARGE(F287:W287,1)+LARGE(F287:W287,2)+IFERROR(LARGE(F287:W287,3),0)+IFERROR(LARGE(F287:W287,4),0)+IFERROR(LARGE(F287:W287,5),0)+IFERROR(LARGE(F287:W287,6),0)</f>
        <v>23.316125121009716</v>
      </c>
      <c r="F287" s="12"/>
      <c r="G287" s="12"/>
      <c r="H287" s="12"/>
      <c r="I287" s="12"/>
      <c r="J287" s="12" t="str">
        <f>IFERROR(VLOOKUP($A287,'XVI RzK M'!$K$3:$Q$23,7,0),"")</f>
        <v/>
      </c>
      <c r="K287" s="12" t="str">
        <f>IFERROR(VLOOKUP($A287,'Dymno M'!$U$2:$AA$21,7,0),"")</f>
        <v/>
      </c>
      <c r="L287" s="12" t="str">
        <f>IFERROR(VLOOKUP($A287,'Tropy M'!$R$3:$X$65,7,0),"")</f>
        <v/>
      </c>
      <c r="M287" s="12" t="str">
        <f>IFERROR(VLOOKUP($A287,'Grassor444 M'!$DE$6:$DK$36,7,0),"")</f>
        <v/>
      </c>
      <c r="N287" s="12" t="str">
        <f>IFERROR(VLOOKUP($A287,'BO M'!$Q$2:$W$71,7,0),"")</f>
        <v/>
      </c>
      <c r="O287" s="12" t="str">
        <f>IFERROR(VLOOKUP($A287,'Dukty M'!$T$1:$Z$33,7,0),"")</f>
        <v/>
      </c>
      <c r="P287" s="12"/>
      <c r="Q287" s="12"/>
      <c r="R287" s="12"/>
      <c r="S287" s="12"/>
      <c r="T287" s="12"/>
      <c r="U287" s="12"/>
      <c r="V287" s="10">
        <f>IFERROR(LARGE(X287:AU287,1),0)+IFERROR(LARGE(X287:AU287,2),0)</f>
        <v>23.316125121009716</v>
      </c>
      <c r="W287" s="10">
        <f>IFERROR(LARGE(X287:AU287,3),0)+IFERROR(LARGE(X287:AU287,4),0)</f>
        <v>0</v>
      </c>
      <c r="X287" s="12"/>
      <c r="Y287" s="12"/>
      <c r="Z287" s="12"/>
      <c r="AA287" s="12">
        <f>IFERROR(VLOOKUP($A287,'H57 TR100 M'!$AI$2:$AO$182,7,0),"")</f>
        <v>23.316125121009716</v>
      </c>
      <c r="AB287" s="12"/>
      <c r="AC287" s="12"/>
      <c r="AD287" s="12"/>
      <c r="AE287" s="12" t="str">
        <f>IFERROR(VLOOKUP($A287,'Orientakcja M'!$M$3:$S$59,7,0),"")</f>
        <v/>
      </c>
      <c r="AF287" s="12"/>
      <c r="AG287" s="12" t="str">
        <f>IFERROR(VLOOKUP($A287,'Grassor222 M'!$BJ$6:$BP$7,7,0),"")</f>
        <v/>
      </c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23">
        <f>MIN(COUNT(F287:U287)+MIN(COUNT(X287:AU287)/2,2),6)</f>
        <v>0.5</v>
      </c>
    </row>
    <row r="288" spans="1:48">
      <c r="A288" s="13">
        <v>570</v>
      </c>
      <c r="B288" s="19" t="str">
        <f>VLOOKUP($A288,id!$C:$H,6,0)</f>
        <v>Bajsarowicz Bartłomiej</v>
      </c>
      <c r="C288" s="19" t="str">
        <f>VLOOKUP($A288,id!$C:$H,4,0)</f>
        <v>Mikołaj Ski Team</v>
      </c>
      <c r="D288" s="2">
        <f>IF(E287=E288,D287,ROW(B286))</f>
        <v>286</v>
      </c>
      <c r="E288" s="11">
        <f>LARGE(F288:W288,1)+LARGE(F288:W288,2)+IFERROR(LARGE(F288:W288,3),0)+IFERROR(LARGE(F288:W288,4),0)+IFERROR(LARGE(F288:W288,5),0)+IFERROR(LARGE(F288:W288,6),0)</f>
        <v>23.271363332698719</v>
      </c>
      <c r="F288" s="12"/>
      <c r="G288" s="12"/>
      <c r="H288" s="12"/>
      <c r="I288" s="12"/>
      <c r="J288" s="12"/>
      <c r="K288" s="12"/>
      <c r="L288" s="12"/>
      <c r="M288" s="12" t="str">
        <f>IFERROR(VLOOKUP($A288,'Grassor444 M'!$DE$6:$DK$36,7,0),"")</f>
        <v/>
      </c>
      <c r="N288" s="12">
        <f>IFERROR(VLOOKUP($A288,'BO M'!$Q$2:$W$71,7,0),"")</f>
        <v>23.271363332698719</v>
      </c>
      <c r="O288" s="12" t="str">
        <f>IFERROR(VLOOKUP($A288,'Dukty M'!$T$1:$Z$33,7,0),"")</f>
        <v/>
      </c>
      <c r="P288" s="12"/>
      <c r="Q288" s="12"/>
      <c r="R288" s="12"/>
      <c r="S288" s="12"/>
      <c r="T288" s="12"/>
      <c r="U288" s="12"/>
      <c r="V288" s="10">
        <f>IFERROR(LARGE(X288:AU288,1),0)+IFERROR(LARGE(X288:AU288,2),0)</f>
        <v>0</v>
      </c>
      <c r="W288" s="10">
        <f>IFERROR(LARGE(X288:AU288,3),0)+IFERROR(LARGE(X288:AU288,4),0)</f>
        <v>0</v>
      </c>
      <c r="X288" s="12"/>
      <c r="Y288" s="12"/>
      <c r="Z288" s="12"/>
      <c r="AA288" s="12"/>
      <c r="AB288" s="12"/>
      <c r="AC288" s="12"/>
      <c r="AD288" s="12"/>
      <c r="AE288" s="12" t="str">
        <f>IFERROR(VLOOKUP($A288,'Orientakcja M'!$M$3:$S$59,7,0),"")</f>
        <v/>
      </c>
      <c r="AF288" s="12"/>
      <c r="AG288" s="12" t="str">
        <f>IFERROR(VLOOKUP($A288,'Grassor222 M'!$BJ$6:$BP$7,7,0),"")</f>
        <v/>
      </c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23">
        <f>MIN(COUNT(F288:U288)+MIN(COUNT(X288:AU288)/2,2),6)</f>
        <v>1</v>
      </c>
    </row>
    <row r="289" spans="1:48">
      <c r="A289">
        <v>571</v>
      </c>
      <c r="B289" s="19" t="str">
        <f>VLOOKUP($A289,id!$C:$H,6,0)</f>
        <v>Masłej Andrzej</v>
      </c>
      <c r="C289" s="19" t="str">
        <f>VLOOKUP($A289,id!$C:$H,4,0)</f>
        <v>Mikołaj Ski Team</v>
      </c>
      <c r="D289" s="2">
        <f>IF(E288=E289,D288,ROW(B287))</f>
        <v>286</v>
      </c>
      <c r="E289" s="11">
        <f>LARGE(F289:W289,1)+LARGE(F289:W289,2)+IFERROR(LARGE(F289:W289,3),0)+IFERROR(LARGE(F289:W289,4),0)+IFERROR(LARGE(F289:W289,5),0)+IFERROR(LARGE(F289:W289,6),0)</f>
        <v>23.271363332698719</v>
      </c>
      <c r="F289" s="12"/>
      <c r="G289" s="12"/>
      <c r="H289" s="12"/>
      <c r="I289" s="12"/>
      <c r="J289" s="12"/>
      <c r="K289" s="12"/>
      <c r="L289" s="12"/>
      <c r="M289" s="12" t="str">
        <f>IFERROR(VLOOKUP($A289,'Grassor444 M'!$DE$6:$DK$36,7,0),"")</f>
        <v/>
      </c>
      <c r="N289" s="12">
        <f>IFERROR(VLOOKUP($A289,'BO M'!$Q$2:$W$71,7,0),"")</f>
        <v>23.271363332698719</v>
      </c>
      <c r="O289" s="12" t="str">
        <f>IFERROR(VLOOKUP($A289,'Dukty M'!$T$1:$Z$33,7,0),"")</f>
        <v/>
      </c>
      <c r="P289" s="12"/>
      <c r="Q289" s="12"/>
      <c r="R289" s="12"/>
      <c r="S289" s="12"/>
      <c r="T289" s="12"/>
      <c r="U289" s="12"/>
      <c r="V289" s="10">
        <f>IFERROR(LARGE(X289:AU289,1),0)+IFERROR(LARGE(X289:AU289,2),0)</f>
        <v>0</v>
      </c>
      <c r="W289" s="10">
        <f>IFERROR(LARGE(X289:AU289,3),0)+IFERROR(LARGE(X289:AU289,4),0)</f>
        <v>0</v>
      </c>
      <c r="X289" s="12"/>
      <c r="Y289" s="12"/>
      <c r="Z289" s="12"/>
      <c r="AA289" s="12"/>
      <c r="AB289" s="12"/>
      <c r="AC289" s="12"/>
      <c r="AD289" s="12"/>
      <c r="AE289" s="12" t="str">
        <f>IFERROR(VLOOKUP($A289,'Orientakcja M'!$M$3:$S$59,7,0),"")</f>
        <v/>
      </c>
      <c r="AF289" s="12"/>
      <c r="AG289" s="12" t="str">
        <f>IFERROR(VLOOKUP($A289,'Grassor222 M'!$BJ$6:$BP$7,7,0),"")</f>
        <v/>
      </c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23">
        <f>MIN(COUNT(F289:U289)+MIN(COUNT(X289:AU289)/2,2),6)</f>
        <v>1</v>
      </c>
    </row>
    <row r="290" spans="1:48">
      <c r="A290" s="13">
        <v>387</v>
      </c>
      <c r="B290" s="19" t="str">
        <f>VLOOKUP($A290,id!$C:$H,6,0)</f>
        <v>Jarosiewicz Radek</v>
      </c>
      <c r="C290" s="19" t="str">
        <f>VLOOKUP($A290,id!$C:$H,4,0)</f>
        <v>BIKE NOW BEER LATER</v>
      </c>
      <c r="D290" s="2">
        <f>IF(E289=E290,D289,ROW(B288))</f>
        <v>288</v>
      </c>
      <c r="E290" s="11">
        <f>LARGE(F290:W290,1)+LARGE(F290:W290,2)+IFERROR(LARGE(F290:W290,3),0)+IFERROR(LARGE(F290:W290,4),0)+IFERROR(LARGE(F290:W290,5),0)+IFERROR(LARGE(F290:W290,6),0)</f>
        <v>23.122597970463495</v>
      </c>
      <c r="F290" s="12"/>
      <c r="G290" s="12"/>
      <c r="H290" s="12"/>
      <c r="I290" s="12"/>
      <c r="J290" s="12" t="str">
        <f>IFERROR(VLOOKUP($A290,'XVI RzK M'!$K$3:$Q$23,7,0),"")</f>
        <v/>
      </c>
      <c r="K290" s="12" t="str">
        <f>IFERROR(VLOOKUP($A290,'Dymno M'!$U$2:$AA$21,7,0),"")</f>
        <v/>
      </c>
      <c r="L290" s="12" t="str">
        <f>IFERROR(VLOOKUP($A290,'Tropy M'!$R$3:$X$65,7,0),"")</f>
        <v/>
      </c>
      <c r="M290" s="12" t="str">
        <f>IFERROR(VLOOKUP($A290,'Grassor444 M'!$DE$6:$DK$36,7,0),"")</f>
        <v/>
      </c>
      <c r="N290" s="12" t="str">
        <f>IFERROR(VLOOKUP($A290,'BO M'!$Q$2:$W$71,7,0),"")</f>
        <v/>
      </c>
      <c r="O290" s="12" t="str">
        <f>IFERROR(VLOOKUP($A290,'Dukty M'!$T$1:$Z$33,7,0),"")</f>
        <v/>
      </c>
      <c r="P290" s="12"/>
      <c r="Q290" s="12"/>
      <c r="R290" s="12"/>
      <c r="S290" s="12"/>
      <c r="T290" s="12"/>
      <c r="U290" s="12"/>
      <c r="V290" s="10">
        <f>IFERROR(LARGE(X290:AU290,1),0)+IFERROR(LARGE(X290:AU290,2),0)</f>
        <v>23.122597970463495</v>
      </c>
      <c r="W290" s="10">
        <f>IFERROR(LARGE(X290:AU290,3),0)+IFERROR(LARGE(X290:AU290,4),0)</f>
        <v>0</v>
      </c>
      <c r="X290" s="12"/>
      <c r="Y290" s="12"/>
      <c r="Z290" s="12"/>
      <c r="AA290" s="12">
        <f>IFERROR(VLOOKUP($A290,'H57 TR100 M'!$AI$2:$AO$182,7,0),"")</f>
        <v>23.122597970463495</v>
      </c>
      <c r="AB290" s="12"/>
      <c r="AC290" s="12"/>
      <c r="AD290" s="12"/>
      <c r="AE290" s="12" t="str">
        <f>IFERROR(VLOOKUP($A290,'Orientakcja M'!$M$3:$S$59,7,0),"")</f>
        <v/>
      </c>
      <c r="AF290" s="12"/>
      <c r="AG290" s="12" t="str">
        <f>IFERROR(VLOOKUP($A290,'Grassor222 M'!$BJ$6:$BP$7,7,0),"")</f>
        <v/>
      </c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23">
        <f>MIN(COUNT(F290:U290)+MIN(COUNT(X290:AU290)/2,2),6)</f>
        <v>0.5</v>
      </c>
    </row>
    <row r="291" spans="1:48">
      <c r="A291">
        <v>299</v>
      </c>
      <c r="B291" s="19" t="str">
        <f>VLOOKUP($A291,id!$C:$H,6,0)</f>
        <v>Kryszewski Wojciech</v>
      </c>
      <c r="C291" s="19" t="str">
        <f>VLOOKUP($A291,id!$C:$H,4,0)</f>
        <v>K2</v>
      </c>
      <c r="D291" s="2">
        <f>IF(E290=E291,D290,ROW(B289))</f>
        <v>289</v>
      </c>
      <c r="E291" s="11">
        <f>LARGE(F291:W291,1)+LARGE(F291:W291,2)+IFERROR(LARGE(F291:W291,3),0)+IFERROR(LARGE(F291:W291,4),0)+IFERROR(LARGE(F291:W291,5),0)+IFERROR(LARGE(F291:W291,6),0)</f>
        <v>22.652614494265862</v>
      </c>
      <c r="F291" s="12"/>
      <c r="G291" s="12">
        <f>IFERROR(VLOOKUP($A291,'H57 TR200 M'!$AT$2:$AZ$104,7,0),"")</f>
        <v>22.652614494265862</v>
      </c>
      <c r="H291" s="12"/>
      <c r="I291" s="12"/>
      <c r="J291" s="12" t="str">
        <f>IFERROR(VLOOKUP($A291,'XVI RzK M'!$K$3:$Q$23,7,0),"")</f>
        <v/>
      </c>
      <c r="K291" s="12" t="str">
        <f>IFERROR(VLOOKUP($A291,'Dymno M'!$U$2:$AA$21,7,0),"")</f>
        <v/>
      </c>
      <c r="L291" s="12" t="str">
        <f>IFERROR(VLOOKUP($A291,'Tropy M'!$R$3:$X$65,7,0),"")</f>
        <v/>
      </c>
      <c r="M291" s="12" t="str">
        <f>IFERROR(VLOOKUP($A291,'Grassor444 M'!$DE$6:$DK$36,7,0),"")</f>
        <v/>
      </c>
      <c r="N291" s="12" t="str">
        <f>IFERROR(VLOOKUP($A291,'BO M'!$Q$2:$W$71,7,0),"")</f>
        <v/>
      </c>
      <c r="O291" s="12" t="str">
        <f>IFERROR(VLOOKUP($A291,'Dukty M'!$T$1:$Z$33,7,0),"")</f>
        <v/>
      </c>
      <c r="P291" s="12"/>
      <c r="Q291" s="12"/>
      <c r="R291" s="12"/>
      <c r="S291" s="12"/>
      <c r="T291" s="12"/>
      <c r="U291" s="12"/>
      <c r="V291" s="10">
        <f>IFERROR(LARGE(X291:AU291,1),0)+IFERROR(LARGE(X291:AU291,2),0)</f>
        <v>0</v>
      </c>
      <c r="W291" s="10">
        <f>IFERROR(LARGE(X291:AU291,3),0)+IFERROR(LARGE(X291:AU291,4),0)</f>
        <v>0</v>
      </c>
      <c r="X291" s="12"/>
      <c r="Y291" s="12"/>
      <c r="Z291" s="12"/>
      <c r="AA291" s="12" t="str">
        <f>IFERROR(VLOOKUP($A291,'H57 TR100 M'!$AI$2:$AO$182,7,0),"")</f>
        <v/>
      </c>
      <c r="AB291" s="12"/>
      <c r="AC291" s="12"/>
      <c r="AD291" s="12"/>
      <c r="AE291" s="12" t="str">
        <f>IFERROR(VLOOKUP($A291,'Orientakcja M'!$M$3:$S$59,7,0),"")</f>
        <v/>
      </c>
      <c r="AF291" s="12"/>
      <c r="AG291" s="12" t="str">
        <f>IFERROR(VLOOKUP($A291,'Grassor222 M'!$BJ$6:$BP$7,7,0),"")</f>
        <v/>
      </c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23">
        <f>MIN(COUNT(F291:U291)+MIN(COUNT(X291:AU291)/2,2),6)</f>
        <v>1</v>
      </c>
    </row>
    <row r="292" spans="1:48">
      <c r="A292">
        <v>388</v>
      </c>
      <c r="B292" s="19" t="str">
        <f>VLOOKUP($A292,id!$C:$H,6,0)</f>
        <v>Dadasiewicz Adam</v>
      </c>
      <c r="C292" s="19">
        <f>VLOOKUP($A292,id!$C:$H,4,0)</f>
        <v>0</v>
      </c>
      <c r="D292" s="2">
        <f>IF(E291=E292,D291,ROW(B290))</f>
        <v>290</v>
      </c>
      <c r="E292" s="11">
        <f>LARGE(F292:W292,1)+LARGE(F292:W292,2)+IFERROR(LARGE(F292:W292,3),0)+IFERROR(LARGE(F292:W292,4),0)+IFERROR(LARGE(F292:W292,5),0)+IFERROR(LARGE(F292:W292,6),0)</f>
        <v>22.461952314164538</v>
      </c>
      <c r="F292" s="12"/>
      <c r="G292" s="12"/>
      <c r="H292" s="12"/>
      <c r="I292" s="12"/>
      <c r="J292" s="12" t="str">
        <f>IFERROR(VLOOKUP($A292,'XVI RzK M'!$K$3:$Q$23,7,0),"")</f>
        <v/>
      </c>
      <c r="K292" s="12" t="str">
        <f>IFERROR(VLOOKUP($A292,'Dymno M'!$U$2:$AA$21,7,0),"")</f>
        <v/>
      </c>
      <c r="L292" s="12" t="str">
        <f>IFERROR(VLOOKUP($A292,'Tropy M'!$R$3:$X$65,7,0),"")</f>
        <v/>
      </c>
      <c r="M292" s="12" t="str">
        <f>IFERROR(VLOOKUP($A292,'Grassor444 M'!$DE$6:$DK$36,7,0),"")</f>
        <v/>
      </c>
      <c r="N292" s="12" t="str">
        <f>IFERROR(VLOOKUP($A292,'BO M'!$Q$2:$W$71,7,0),"")</f>
        <v/>
      </c>
      <c r="O292" s="12" t="str">
        <f>IFERROR(VLOOKUP($A292,'Dukty M'!$T$1:$Z$33,7,0),"")</f>
        <v/>
      </c>
      <c r="P292" s="12"/>
      <c r="Q292" s="12"/>
      <c r="R292" s="12"/>
      <c r="S292" s="12"/>
      <c r="T292" s="12"/>
      <c r="U292" s="12"/>
      <c r="V292" s="10">
        <f>IFERROR(LARGE(X292:AU292,1),0)+IFERROR(LARGE(X292:AU292,2),0)</f>
        <v>22.461952314164538</v>
      </c>
      <c r="W292" s="10">
        <f>IFERROR(LARGE(X292:AU292,3),0)+IFERROR(LARGE(X292:AU292,4),0)</f>
        <v>0</v>
      </c>
      <c r="X292" s="12"/>
      <c r="Y292" s="12"/>
      <c r="Z292" s="12"/>
      <c r="AA292" s="12">
        <f>IFERROR(VLOOKUP($A292,'H57 TR100 M'!$AI$2:$AO$182,7,0),"")</f>
        <v>22.461952314164538</v>
      </c>
      <c r="AB292" s="12"/>
      <c r="AC292" s="12"/>
      <c r="AD292" s="12"/>
      <c r="AE292" s="12" t="str">
        <f>IFERROR(VLOOKUP($A292,'Orientakcja M'!$M$3:$S$59,7,0),"")</f>
        <v/>
      </c>
      <c r="AF292" s="12"/>
      <c r="AG292" s="12" t="str">
        <f>IFERROR(VLOOKUP($A292,'Grassor222 M'!$BJ$6:$BP$7,7,0),"")</f>
        <v/>
      </c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23">
        <f>MIN(COUNT(F292:U292)+MIN(COUNT(X292:AU292)/2,2),6)</f>
        <v>0.5</v>
      </c>
    </row>
    <row r="293" spans="1:48">
      <c r="A293" s="13">
        <v>389</v>
      </c>
      <c r="B293" s="19" t="str">
        <f>VLOOKUP($A293,id!$C:$H,6,0)</f>
        <v>Piotrowski Adam</v>
      </c>
      <c r="C293" s="19" t="str">
        <f>VLOOKUP($A293,id!$C:$H,4,0)</f>
        <v>Rowerami.com</v>
      </c>
      <c r="D293" s="2">
        <f>IF(E292=E293,D292,ROW(B291))</f>
        <v>291</v>
      </c>
      <c r="E293" s="11">
        <f>LARGE(F293:W293,1)+LARGE(F293:W293,2)+IFERROR(LARGE(F293:W293,3),0)+IFERROR(LARGE(F293:W293,4),0)+IFERROR(LARGE(F293:W293,5),0)+IFERROR(LARGE(F293:W293,6),0)</f>
        <v>21.973635287757677</v>
      </c>
      <c r="F293" s="12"/>
      <c r="G293" s="12"/>
      <c r="H293" s="12"/>
      <c r="I293" s="12"/>
      <c r="J293" s="12" t="str">
        <f>IFERROR(VLOOKUP($A293,'XVI RzK M'!$K$3:$Q$23,7,0),"")</f>
        <v/>
      </c>
      <c r="K293" s="12" t="str">
        <f>IFERROR(VLOOKUP($A293,'Dymno M'!$U$2:$AA$21,7,0),"")</f>
        <v/>
      </c>
      <c r="L293" s="12" t="str">
        <f>IFERROR(VLOOKUP($A293,'Tropy M'!$R$3:$X$65,7,0),"")</f>
        <v/>
      </c>
      <c r="M293" s="12" t="str">
        <f>IFERROR(VLOOKUP($A293,'Grassor444 M'!$DE$6:$DK$36,7,0),"")</f>
        <v/>
      </c>
      <c r="N293" s="12" t="str">
        <f>IFERROR(VLOOKUP($A293,'BO M'!$Q$2:$W$71,7,0),"")</f>
        <v/>
      </c>
      <c r="O293" s="12" t="str">
        <f>IFERROR(VLOOKUP($A293,'Dukty M'!$T$1:$Z$33,7,0),"")</f>
        <v/>
      </c>
      <c r="P293" s="12"/>
      <c r="Q293" s="12"/>
      <c r="R293" s="12"/>
      <c r="S293" s="12"/>
      <c r="T293" s="12"/>
      <c r="U293" s="12"/>
      <c r="V293" s="10">
        <f>IFERROR(LARGE(X293:AU293,1),0)+IFERROR(LARGE(X293:AU293,2),0)</f>
        <v>21.973635287757677</v>
      </c>
      <c r="W293" s="10">
        <f>IFERROR(LARGE(X293:AU293,3),0)+IFERROR(LARGE(X293:AU293,4),0)</f>
        <v>0</v>
      </c>
      <c r="X293" s="12"/>
      <c r="Y293" s="12"/>
      <c r="Z293" s="12"/>
      <c r="AA293" s="12">
        <f>IFERROR(VLOOKUP($A293,'H57 TR100 M'!$AI$2:$AO$182,7,0),"")</f>
        <v>21.973635287757677</v>
      </c>
      <c r="AB293" s="12"/>
      <c r="AC293" s="12"/>
      <c r="AD293" s="12"/>
      <c r="AE293" s="12" t="str">
        <f>IFERROR(VLOOKUP($A293,'Orientakcja M'!$M$3:$S$59,7,0),"")</f>
        <v/>
      </c>
      <c r="AF293" s="12"/>
      <c r="AG293" s="12" t="str">
        <f>IFERROR(VLOOKUP($A293,'Grassor222 M'!$BJ$6:$BP$7,7,0),"")</f>
        <v/>
      </c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23">
        <f>MIN(COUNT(F293:U293)+MIN(COUNT(X293:AU293)/2,2),6)</f>
        <v>0.5</v>
      </c>
    </row>
    <row r="294" spans="1:48">
      <c r="A294">
        <v>390</v>
      </c>
      <c r="B294" s="19" t="str">
        <f>VLOOKUP($A294,id!$C:$H,6,0)</f>
        <v>Rosiek Jędrzej</v>
      </c>
      <c r="C294" s="19">
        <f>VLOOKUP($A294,id!$C:$H,4,0)</f>
        <v>0</v>
      </c>
      <c r="D294" s="2">
        <f>IF(E293=E294,D293,ROW(B292))</f>
        <v>292</v>
      </c>
      <c r="E294" s="11">
        <f>LARGE(F294:W294,1)+LARGE(F294:W294,2)+IFERROR(LARGE(F294:W294,3),0)+IFERROR(LARGE(F294:W294,4),0)+IFERROR(LARGE(F294:W294,5),0)+IFERROR(LARGE(F294:W294,6),0)</f>
        <v>21.969315842461008</v>
      </c>
      <c r="F294" s="12"/>
      <c r="G294" s="12"/>
      <c r="H294" s="12"/>
      <c r="I294" s="12"/>
      <c r="J294" s="12" t="str">
        <f>IFERROR(VLOOKUP($A294,'XVI RzK M'!$K$3:$Q$23,7,0),"")</f>
        <v/>
      </c>
      <c r="K294" s="12" t="str">
        <f>IFERROR(VLOOKUP($A294,'Dymno M'!$U$2:$AA$21,7,0),"")</f>
        <v/>
      </c>
      <c r="L294" s="12" t="str">
        <f>IFERROR(VLOOKUP($A294,'Tropy M'!$R$3:$X$65,7,0),"")</f>
        <v/>
      </c>
      <c r="M294" s="12" t="str">
        <f>IFERROR(VLOOKUP($A294,'Grassor444 M'!$DE$6:$DK$36,7,0),"")</f>
        <v/>
      </c>
      <c r="N294" s="12" t="str">
        <f>IFERROR(VLOOKUP($A294,'BO M'!$Q$2:$W$71,7,0),"")</f>
        <v/>
      </c>
      <c r="O294" s="12" t="str">
        <f>IFERROR(VLOOKUP($A294,'Dukty M'!$T$1:$Z$33,7,0),"")</f>
        <v/>
      </c>
      <c r="P294" s="12"/>
      <c r="Q294" s="12"/>
      <c r="R294" s="12"/>
      <c r="S294" s="12"/>
      <c r="T294" s="12"/>
      <c r="U294" s="12"/>
      <c r="V294" s="10">
        <f>IFERROR(LARGE(X294:AU294,1),0)+IFERROR(LARGE(X294:AU294,2),0)</f>
        <v>21.969315842461008</v>
      </c>
      <c r="W294" s="10">
        <f>IFERROR(LARGE(X294:AU294,3),0)+IFERROR(LARGE(X294:AU294,4),0)</f>
        <v>0</v>
      </c>
      <c r="X294" s="12"/>
      <c r="Y294" s="12"/>
      <c r="Z294" s="12"/>
      <c r="AA294" s="12">
        <f>IFERROR(VLOOKUP($A294,'H57 TR100 M'!$AI$2:$AO$182,7,0),"")</f>
        <v>21.969315842461008</v>
      </c>
      <c r="AB294" s="12"/>
      <c r="AC294" s="12"/>
      <c r="AD294" s="12"/>
      <c r="AE294" s="12" t="str">
        <f>IFERROR(VLOOKUP($A294,'Orientakcja M'!$M$3:$S$59,7,0),"")</f>
        <v/>
      </c>
      <c r="AF294" s="12"/>
      <c r="AG294" s="12" t="str">
        <f>IFERROR(VLOOKUP($A294,'Grassor222 M'!$BJ$6:$BP$7,7,0),"")</f>
        <v/>
      </c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23">
        <f>MIN(COUNT(F294:U294)+MIN(COUNT(X294:AU294)/2,2),6)</f>
        <v>0.5</v>
      </c>
    </row>
    <row r="295" spans="1:48">
      <c r="A295" s="13">
        <v>300</v>
      </c>
      <c r="B295" s="19" t="str">
        <f>VLOOKUP($A295,id!$C:$H,6,0)</f>
        <v>Wodziński Marek</v>
      </c>
      <c r="C295" s="19" t="str">
        <f>VLOOKUP($A295,id!$C:$H,4,0)</f>
        <v>mamy.to</v>
      </c>
      <c r="D295" s="2">
        <f>IF(E294=E295,D294,ROW(B293))</f>
        <v>293</v>
      </c>
      <c r="E295" s="11">
        <f>LARGE(F295:W295,1)+LARGE(F295:W295,2)+IFERROR(LARGE(F295:W295,3),0)+IFERROR(LARGE(F295:W295,4),0)+IFERROR(LARGE(F295:W295,5),0)+IFERROR(LARGE(F295:W295,6),0)</f>
        <v>21.96617163080326</v>
      </c>
      <c r="F295" s="12"/>
      <c r="G295" s="12">
        <f>IFERROR(VLOOKUP($A295,'H57 TR200 M'!$AT$2:$AZ$104,7,0),"")</f>
        <v>21.96617163080326</v>
      </c>
      <c r="H295" s="12"/>
      <c r="I295" s="12"/>
      <c r="J295" s="12" t="str">
        <f>IFERROR(VLOOKUP($A295,'XVI RzK M'!$K$3:$Q$23,7,0),"")</f>
        <v/>
      </c>
      <c r="K295" s="12" t="str">
        <f>IFERROR(VLOOKUP($A295,'Dymno M'!$U$2:$AA$21,7,0),"")</f>
        <v/>
      </c>
      <c r="L295" s="12" t="str">
        <f>IFERROR(VLOOKUP($A295,'Tropy M'!$R$3:$X$65,7,0),"")</f>
        <v/>
      </c>
      <c r="M295" s="12" t="str">
        <f>IFERROR(VLOOKUP($A295,'Grassor444 M'!$DE$6:$DK$36,7,0),"")</f>
        <v/>
      </c>
      <c r="N295" s="12" t="str">
        <f>IFERROR(VLOOKUP($A295,'BO M'!$Q$2:$W$71,7,0),"")</f>
        <v/>
      </c>
      <c r="O295" s="12" t="str">
        <f>IFERROR(VLOOKUP($A295,'Dukty M'!$T$1:$Z$33,7,0),"")</f>
        <v/>
      </c>
      <c r="P295" s="12"/>
      <c r="Q295" s="12"/>
      <c r="R295" s="12"/>
      <c r="S295" s="12"/>
      <c r="T295" s="12"/>
      <c r="U295" s="12"/>
      <c r="V295" s="10">
        <f>IFERROR(LARGE(X295:AU295,1),0)+IFERROR(LARGE(X295:AU295,2),0)</f>
        <v>0</v>
      </c>
      <c r="W295" s="10">
        <f>IFERROR(LARGE(X295:AU295,3),0)+IFERROR(LARGE(X295:AU295,4),0)</f>
        <v>0</v>
      </c>
      <c r="X295" s="12"/>
      <c r="Y295" s="12"/>
      <c r="Z295" s="12"/>
      <c r="AA295" s="12" t="str">
        <f>IFERROR(VLOOKUP($A295,'H57 TR100 M'!$AI$2:$AO$182,7,0),"")</f>
        <v/>
      </c>
      <c r="AB295" s="12"/>
      <c r="AC295" s="12"/>
      <c r="AD295" s="12"/>
      <c r="AE295" s="12" t="str">
        <f>IFERROR(VLOOKUP($A295,'Orientakcja M'!$M$3:$S$59,7,0),"")</f>
        <v/>
      </c>
      <c r="AF295" s="12"/>
      <c r="AG295" s="12" t="str">
        <f>IFERROR(VLOOKUP($A295,'Grassor222 M'!$BJ$6:$BP$7,7,0),"")</f>
        <v/>
      </c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23">
        <f>MIN(COUNT(F295:U295)+MIN(COUNT(X295:AU295)/2,2),6)</f>
        <v>1</v>
      </c>
    </row>
    <row r="296" spans="1:48">
      <c r="A296" s="13">
        <v>205</v>
      </c>
      <c r="B296" s="19" t="str">
        <f>VLOOKUP($A296,id!$C:$H,6,0)</f>
        <v>Weiss Szymon</v>
      </c>
      <c r="C296" s="19">
        <f>VLOOKUP($A296,id!$C:$H,4,0)</f>
        <v>0</v>
      </c>
      <c r="D296" s="2">
        <f>IF(E295=E296,D295,ROW(B294))</f>
        <v>294</v>
      </c>
      <c r="E296" s="11">
        <f>LARGE(F296:W296,1)+LARGE(F296:W296,2)+IFERROR(LARGE(F296:W296,3),0)+IFERROR(LARGE(F296:W296,4),0)+IFERROR(LARGE(F296:W296,5),0)+IFERROR(LARGE(F296:W296,6),0)</f>
        <v>21.758241758241759</v>
      </c>
      <c r="F296" s="12"/>
      <c r="G296" s="12" t="str">
        <f>IFERROR(VLOOKUP($A296,'H57 TR200 M'!$AT$2:$AZ$104,7,0),"")</f>
        <v/>
      </c>
      <c r="H296" s="12"/>
      <c r="I296" s="12"/>
      <c r="J296" s="12" t="str">
        <f>IFERROR(VLOOKUP($A296,'XVI RzK M'!$K$3:$Q$23,7,0),"")</f>
        <v/>
      </c>
      <c r="K296" s="12" t="str">
        <f>IFERROR(VLOOKUP($A296,'Dymno M'!$U$2:$AA$21,7,0),"")</f>
        <v/>
      </c>
      <c r="L296" s="12" t="str">
        <f>IFERROR(VLOOKUP($A296,'Tropy M'!$R$3:$X$65,7,0),"")</f>
        <v/>
      </c>
      <c r="M296" s="12" t="str">
        <f>IFERROR(VLOOKUP($A296,'Grassor444 M'!$DE$6:$DK$36,7,0),"")</f>
        <v/>
      </c>
      <c r="N296" s="12" t="str">
        <f>IFERROR(VLOOKUP($A296,'BO M'!$Q$2:$W$71,7,0),"")</f>
        <v/>
      </c>
      <c r="O296" s="12" t="str">
        <f>IFERROR(VLOOKUP($A296,'Dukty M'!$T$1:$Z$33,7,0),"")</f>
        <v/>
      </c>
      <c r="P296" s="12"/>
      <c r="Q296" s="12"/>
      <c r="R296" s="12"/>
      <c r="S296" s="12"/>
      <c r="T296" s="12"/>
      <c r="U296" s="12"/>
      <c r="V296" s="10">
        <f>IFERROR(LARGE(X296:AU296,1),0)+IFERROR(LARGE(X296:AU296,2),0)</f>
        <v>21.758241758241759</v>
      </c>
      <c r="W296" s="10">
        <f>IFERROR(LARGE(X296:AU296,3),0)+IFERROR(LARGE(X296:AU296,4),0)</f>
        <v>0</v>
      </c>
      <c r="X296" s="12"/>
      <c r="Y296" s="12"/>
      <c r="Z296" s="12"/>
      <c r="AA296" s="12" t="str">
        <f>IFERROR(VLOOKUP($A296,'H57 TR100 M'!$AI$2:$AO$182,7,0),"")</f>
        <v/>
      </c>
      <c r="AB296" s="12"/>
      <c r="AC296" s="12"/>
      <c r="AD296" s="12">
        <f>IFERROR(VLOOKUP($A296,'Liczyrzepa wiosna 100 M'!$Q$2:$W$16,7,0),"")</f>
        <v>21.758241758241759</v>
      </c>
      <c r="AE296" s="12" t="str">
        <f>IFERROR(VLOOKUP($A296,'Orientakcja M'!$M$3:$S$59,7,0),"")</f>
        <v/>
      </c>
      <c r="AF296" s="12" t="str">
        <f>IFERROR(VLOOKUP($A296,'13 M'!$J$6:$P$10,7,0),"")</f>
        <v/>
      </c>
      <c r="AG296" s="12" t="str">
        <f>IFERROR(VLOOKUP($A296,'Grassor222 M'!$BJ$6:$BP$7,7,0),"")</f>
        <v/>
      </c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23">
        <f>MIN(COUNT(F296:U296)+MIN(COUNT(X296:AU296)/2,2),6)</f>
        <v>0.5</v>
      </c>
    </row>
    <row r="297" spans="1:48">
      <c r="A297">
        <v>206</v>
      </c>
      <c r="B297" s="19" t="str">
        <f>VLOOKUP($A297,id!$C:$H,6,0)</f>
        <v>Weiss Marcin</v>
      </c>
      <c r="C297" s="19">
        <f>VLOOKUP($A297,id!$C:$H,4,0)</f>
        <v>0</v>
      </c>
      <c r="D297" s="2">
        <f>IF(E296=E297,D296,ROW(B295))</f>
        <v>294</v>
      </c>
      <c r="E297" s="11">
        <f>LARGE(F297:W297,1)+LARGE(F297:W297,2)+IFERROR(LARGE(F297:W297,3),0)+IFERROR(LARGE(F297:W297,4),0)+IFERROR(LARGE(F297:W297,5),0)+IFERROR(LARGE(F297:W297,6),0)</f>
        <v>21.758241758241759</v>
      </c>
      <c r="F297" s="12"/>
      <c r="G297" s="12" t="str">
        <f>IFERROR(VLOOKUP($A297,'H57 TR200 M'!$AT$2:$AZ$104,7,0),"")</f>
        <v/>
      </c>
      <c r="H297" s="12"/>
      <c r="I297" s="12"/>
      <c r="J297" s="12" t="str">
        <f>IFERROR(VLOOKUP($A297,'XVI RzK M'!$K$3:$Q$23,7,0),"")</f>
        <v/>
      </c>
      <c r="K297" s="12" t="str">
        <f>IFERROR(VLOOKUP($A297,'Dymno M'!$U$2:$AA$21,7,0),"")</f>
        <v/>
      </c>
      <c r="L297" s="12" t="str">
        <f>IFERROR(VLOOKUP($A297,'Tropy M'!$R$3:$X$65,7,0),"")</f>
        <v/>
      </c>
      <c r="M297" s="12" t="str">
        <f>IFERROR(VLOOKUP($A297,'Grassor444 M'!$DE$6:$DK$36,7,0),"")</f>
        <v/>
      </c>
      <c r="N297" s="12" t="str">
        <f>IFERROR(VLOOKUP($A297,'BO M'!$Q$2:$W$71,7,0),"")</f>
        <v/>
      </c>
      <c r="O297" s="12" t="str">
        <f>IFERROR(VLOOKUP($A297,'Dukty M'!$T$1:$Z$33,7,0),"")</f>
        <v/>
      </c>
      <c r="P297" s="12"/>
      <c r="Q297" s="12"/>
      <c r="R297" s="12"/>
      <c r="S297" s="12"/>
      <c r="T297" s="12"/>
      <c r="U297" s="12"/>
      <c r="V297" s="10">
        <f>IFERROR(LARGE(X297:AU297,1),0)+IFERROR(LARGE(X297:AU297,2),0)</f>
        <v>21.758241758241759</v>
      </c>
      <c r="W297" s="10">
        <f>IFERROR(LARGE(X297:AU297,3),0)+IFERROR(LARGE(X297:AU297,4),0)</f>
        <v>0</v>
      </c>
      <c r="X297" s="12"/>
      <c r="Y297" s="12"/>
      <c r="Z297" s="12"/>
      <c r="AA297" s="12" t="str">
        <f>IFERROR(VLOOKUP($A297,'H57 TR100 M'!$AI$2:$AO$182,7,0),"")</f>
        <v/>
      </c>
      <c r="AB297" s="12"/>
      <c r="AC297" s="12"/>
      <c r="AD297" s="12">
        <f>IFERROR(VLOOKUP($A297,'Liczyrzepa wiosna 100 M'!$Q$2:$W$16,7,0),"")</f>
        <v>21.758241758241759</v>
      </c>
      <c r="AE297" s="12" t="str">
        <f>IFERROR(VLOOKUP($A297,'Orientakcja M'!$M$3:$S$59,7,0),"")</f>
        <v/>
      </c>
      <c r="AF297" s="12" t="str">
        <f>IFERROR(VLOOKUP($A297,'13 M'!$J$6:$P$10,7,0),"")</f>
        <v/>
      </c>
      <c r="AG297" s="12" t="str">
        <f>IFERROR(VLOOKUP($A297,'Grassor222 M'!$BJ$6:$BP$7,7,0),"")</f>
        <v/>
      </c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23">
        <f>MIN(COUNT(F297:U297)+MIN(COUNT(X297:AU297)/2,2),6)</f>
        <v>0.5</v>
      </c>
    </row>
    <row r="298" spans="1:48">
      <c r="A298">
        <v>391</v>
      </c>
      <c r="B298" s="19" t="str">
        <f>VLOOKUP($A298,id!$C:$H,6,0)</f>
        <v>Marcinkiewicz Mariusz</v>
      </c>
      <c r="C298" s="19">
        <f>VLOOKUP($A298,id!$C:$H,4,0)</f>
        <v>0</v>
      </c>
      <c r="D298" s="2">
        <f>IF(E297=E298,D297,ROW(B296))</f>
        <v>296</v>
      </c>
      <c r="E298" s="11">
        <f>LARGE(F298:W298,1)+LARGE(F298:W298,2)+IFERROR(LARGE(F298:W298,3),0)+IFERROR(LARGE(F298:W298,4),0)+IFERROR(LARGE(F298:W298,5),0)+IFERROR(LARGE(F298:W298,6),0)</f>
        <v>21.646096781076025</v>
      </c>
      <c r="F298" s="12"/>
      <c r="G298" s="12"/>
      <c r="H298" s="12"/>
      <c r="I298" s="12"/>
      <c r="J298" s="12" t="str">
        <f>IFERROR(VLOOKUP($A298,'XVI RzK M'!$K$3:$Q$23,7,0),"")</f>
        <v/>
      </c>
      <c r="K298" s="12" t="str">
        <f>IFERROR(VLOOKUP($A298,'Dymno M'!$U$2:$AA$21,7,0),"")</f>
        <v/>
      </c>
      <c r="L298" s="12" t="str">
        <f>IFERROR(VLOOKUP($A298,'Tropy M'!$R$3:$X$65,7,0),"")</f>
        <v/>
      </c>
      <c r="M298" s="12" t="str">
        <f>IFERROR(VLOOKUP($A298,'Grassor444 M'!$DE$6:$DK$36,7,0),"")</f>
        <v/>
      </c>
      <c r="N298" s="12" t="str">
        <f>IFERROR(VLOOKUP($A298,'BO M'!$Q$2:$W$71,7,0),"")</f>
        <v/>
      </c>
      <c r="O298" s="12" t="str">
        <f>IFERROR(VLOOKUP($A298,'Dukty M'!$T$1:$Z$33,7,0),"")</f>
        <v/>
      </c>
      <c r="P298" s="12"/>
      <c r="Q298" s="12"/>
      <c r="R298" s="12"/>
      <c r="S298" s="12"/>
      <c r="T298" s="12"/>
      <c r="U298" s="12"/>
      <c r="V298" s="10">
        <f>IFERROR(LARGE(X298:AU298,1),0)+IFERROR(LARGE(X298:AU298,2),0)</f>
        <v>21.646096781076025</v>
      </c>
      <c r="W298" s="10">
        <f>IFERROR(LARGE(X298:AU298,3),0)+IFERROR(LARGE(X298:AU298,4),0)</f>
        <v>0</v>
      </c>
      <c r="X298" s="12"/>
      <c r="Y298" s="12"/>
      <c r="Z298" s="12"/>
      <c r="AA298" s="12">
        <f>IFERROR(VLOOKUP($A298,'H57 TR100 M'!$AI$2:$AO$182,7,0),"")</f>
        <v>21.646096781076025</v>
      </c>
      <c r="AB298" s="12"/>
      <c r="AC298" s="12"/>
      <c r="AD298" s="12"/>
      <c r="AE298" s="12" t="str">
        <f>IFERROR(VLOOKUP($A298,'Orientakcja M'!$M$3:$S$59,7,0),"")</f>
        <v/>
      </c>
      <c r="AF298" s="12"/>
      <c r="AG298" s="12" t="str">
        <f>IFERROR(VLOOKUP($A298,'Grassor222 M'!$BJ$6:$BP$7,7,0),"")</f>
        <v/>
      </c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23">
        <f>MIN(COUNT(F298:U298)+MIN(COUNT(X298:AU298)/2,2),6)</f>
        <v>0.5</v>
      </c>
    </row>
    <row r="299" spans="1:48">
      <c r="A299" s="13">
        <v>392</v>
      </c>
      <c r="B299" s="19" t="str">
        <f>VLOOKUP($A299,id!$C:$H,6,0)</f>
        <v>Strachota Dariusz</v>
      </c>
      <c r="C299" s="19">
        <f>VLOOKUP($A299,id!$C:$H,4,0)</f>
        <v>0</v>
      </c>
      <c r="D299" s="2">
        <f>IF(E298=E299,D298,ROW(B297))</f>
        <v>297</v>
      </c>
      <c r="E299" s="11">
        <f>LARGE(F299:W299,1)+LARGE(F299:W299,2)+IFERROR(LARGE(F299:W299,3),0)+IFERROR(LARGE(F299:W299,4),0)+IFERROR(LARGE(F299:W299,5),0)+IFERROR(LARGE(F299:W299,6),0)</f>
        <v>21.640354433878304</v>
      </c>
      <c r="F299" s="12"/>
      <c r="G299" s="12"/>
      <c r="H299" s="12"/>
      <c r="I299" s="12"/>
      <c r="J299" s="12" t="str">
        <f>IFERROR(VLOOKUP($A299,'XVI RzK M'!$K$3:$Q$23,7,0),"")</f>
        <v/>
      </c>
      <c r="K299" s="12" t="str">
        <f>IFERROR(VLOOKUP($A299,'Dymno M'!$U$2:$AA$21,7,0),"")</f>
        <v/>
      </c>
      <c r="L299" s="12" t="str">
        <f>IFERROR(VLOOKUP($A299,'Tropy M'!$R$3:$X$65,7,0),"")</f>
        <v/>
      </c>
      <c r="M299" s="12" t="str">
        <f>IFERROR(VLOOKUP($A299,'Grassor444 M'!$DE$6:$DK$36,7,0),"")</f>
        <v/>
      </c>
      <c r="N299" s="12" t="str">
        <f>IFERROR(VLOOKUP($A299,'BO M'!$Q$2:$W$71,7,0),"")</f>
        <v/>
      </c>
      <c r="O299" s="12" t="str">
        <f>IFERROR(VLOOKUP($A299,'Dukty M'!$T$1:$Z$33,7,0),"")</f>
        <v/>
      </c>
      <c r="P299" s="12"/>
      <c r="Q299" s="12"/>
      <c r="R299" s="12"/>
      <c r="S299" s="12"/>
      <c r="T299" s="12"/>
      <c r="U299" s="12"/>
      <c r="V299" s="10">
        <f>IFERROR(LARGE(X299:AU299,1),0)+IFERROR(LARGE(X299:AU299,2),0)</f>
        <v>21.640354433878304</v>
      </c>
      <c r="W299" s="10">
        <f>IFERROR(LARGE(X299:AU299,3),0)+IFERROR(LARGE(X299:AU299,4),0)</f>
        <v>0</v>
      </c>
      <c r="X299" s="12"/>
      <c r="Y299" s="12"/>
      <c r="Z299" s="12"/>
      <c r="AA299" s="12">
        <f>IFERROR(VLOOKUP($A299,'H57 TR100 M'!$AI$2:$AO$182,7,0),"")</f>
        <v>21.640354433878304</v>
      </c>
      <c r="AB299" s="12"/>
      <c r="AC299" s="12"/>
      <c r="AD299" s="12"/>
      <c r="AE299" s="12" t="str">
        <f>IFERROR(VLOOKUP($A299,'Orientakcja M'!$M$3:$S$59,7,0),"")</f>
        <v/>
      </c>
      <c r="AF299" s="12"/>
      <c r="AG299" s="12" t="str">
        <f>IFERROR(VLOOKUP($A299,'Grassor222 M'!$BJ$6:$BP$7,7,0),"")</f>
        <v/>
      </c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23">
        <f>MIN(COUNT(F299:U299)+MIN(COUNT(X299:AU299)/2,2),6)</f>
        <v>0.5</v>
      </c>
    </row>
    <row r="300" spans="1:48">
      <c r="A300">
        <v>522</v>
      </c>
      <c r="B300" s="19" t="str">
        <f>VLOOKUP($A300,id!$C:$H,6,0)</f>
        <v>Kuncewicz Piotr</v>
      </c>
      <c r="C300" s="19" t="str">
        <f>VLOOKUP($A300,id!$C:$H,4,0)</f>
        <v>Szybcy Inaczej</v>
      </c>
      <c r="D300" s="2">
        <f>IF(E299=E300,D299,ROW(B298))</f>
        <v>298</v>
      </c>
      <c r="E300" s="11">
        <f>LARGE(F300:W300,1)+LARGE(F300:W300,2)+IFERROR(LARGE(F300:W300,3),0)+IFERROR(LARGE(F300:W300,4),0)+IFERROR(LARGE(F300:W300,5),0)+IFERROR(LARGE(F300:W300,6),0)</f>
        <v>21.61720887475866</v>
      </c>
      <c r="F300" s="12"/>
      <c r="G300" s="12"/>
      <c r="H300" s="12"/>
      <c r="I300" s="12"/>
      <c r="J300" s="12"/>
      <c r="K300" s="12"/>
      <c r="L300" s="12">
        <f>IFERROR(VLOOKUP($A300,'Tropy M'!$R$3:$X$65,7,0),"")</f>
        <v>21.61720887475866</v>
      </c>
      <c r="M300" s="12" t="str">
        <f>IFERROR(VLOOKUP($A300,'Grassor444 M'!$DE$6:$DK$36,7,0),"")</f>
        <v/>
      </c>
      <c r="N300" s="12" t="str">
        <f>IFERROR(VLOOKUP($A300,'BO M'!$Q$2:$W$71,7,0),"")</f>
        <v/>
      </c>
      <c r="O300" s="12" t="str">
        <f>IFERROR(VLOOKUP($A300,'Dukty M'!$T$1:$Z$33,7,0),"")</f>
        <v/>
      </c>
      <c r="P300" s="12"/>
      <c r="Q300" s="12"/>
      <c r="R300" s="12"/>
      <c r="S300" s="12"/>
      <c r="T300" s="12"/>
      <c r="U300" s="12"/>
      <c r="V300" s="10">
        <f>IFERROR(LARGE(X300:AU300,1),0)+IFERROR(LARGE(X300:AU300,2),0)</f>
        <v>0</v>
      </c>
      <c r="W300" s="10">
        <f>IFERROR(LARGE(X300:AU300,3),0)+IFERROR(LARGE(X300:AU300,4),0)</f>
        <v>0</v>
      </c>
      <c r="X300" s="12"/>
      <c r="Y300" s="12"/>
      <c r="Z300" s="12"/>
      <c r="AA300" s="12"/>
      <c r="AB300" s="12"/>
      <c r="AC300" s="12"/>
      <c r="AD300" s="12"/>
      <c r="AE300" s="12" t="str">
        <f>IFERROR(VLOOKUP($A300,'Orientakcja M'!$M$3:$S$59,7,0),"")</f>
        <v/>
      </c>
      <c r="AF300" s="12"/>
      <c r="AG300" s="12" t="str">
        <f>IFERROR(VLOOKUP($A300,'Grassor222 M'!$BJ$6:$BP$7,7,0),"")</f>
        <v/>
      </c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23">
        <f>MIN(COUNT(F300:U300)+MIN(COUNT(X300:AU300)/2,2),6)</f>
        <v>1</v>
      </c>
    </row>
    <row r="301" spans="1:48">
      <c r="A301" s="13">
        <v>523</v>
      </c>
      <c r="B301" s="19" t="str">
        <f>VLOOKUP($A301,id!$C:$H,6,0)</f>
        <v>Kawałko Tomasz</v>
      </c>
      <c r="C301" s="19" t="str">
        <f>VLOOKUP($A301,id!$C:$H,4,0)</f>
        <v>Szybcy Inaczej</v>
      </c>
      <c r="D301" s="2">
        <f>IF(E300=E301,D300,ROW(B299))</f>
        <v>299</v>
      </c>
      <c r="E301" s="11">
        <f>LARGE(F301:W301,1)+LARGE(F301:W301,2)+IFERROR(LARGE(F301:W301,3),0)+IFERROR(LARGE(F301:W301,4),0)+IFERROR(LARGE(F301:W301,5),0)+IFERROR(LARGE(F301:W301,6),0)</f>
        <v>21.540764965364119</v>
      </c>
      <c r="F301" s="12"/>
      <c r="G301" s="12"/>
      <c r="H301" s="12"/>
      <c r="I301" s="12"/>
      <c r="J301" s="12"/>
      <c r="K301" s="12"/>
      <c r="L301" s="12">
        <f>IFERROR(VLOOKUP($A301,'Tropy M'!$R$3:$X$65,7,0),"")</f>
        <v>21.540764965364119</v>
      </c>
      <c r="M301" s="12" t="str">
        <f>IFERROR(VLOOKUP($A301,'Grassor444 M'!$DE$6:$DK$36,7,0),"")</f>
        <v/>
      </c>
      <c r="N301" s="12" t="str">
        <f>IFERROR(VLOOKUP($A301,'BO M'!$Q$2:$W$71,7,0),"")</f>
        <v/>
      </c>
      <c r="O301" s="12" t="str">
        <f>IFERROR(VLOOKUP($A301,'Dukty M'!$T$1:$Z$33,7,0),"")</f>
        <v/>
      </c>
      <c r="P301" s="12"/>
      <c r="Q301" s="12"/>
      <c r="R301" s="12"/>
      <c r="S301" s="12"/>
      <c r="T301" s="12"/>
      <c r="U301" s="12"/>
      <c r="V301" s="10">
        <f>IFERROR(LARGE(X301:AU301,1),0)+IFERROR(LARGE(X301:AU301,2),0)</f>
        <v>0</v>
      </c>
      <c r="W301" s="10">
        <f>IFERROR(LARGE(X301:AU301,3),0)+IFERROR(LARGE(X301:AU301,4),0)</f>
        <v>0</v>
      </c>
      <c r="X301" s="12"/>
      <c r="Y301" s="12"/>
      <c r="Z301" s="12"/>
      <c r="AA301" s="12"/>
      <c r="AB301" s="12"/>
      <c r="AC301" s="12"/>
      <c r="AD301" s="12"/>
      <c r="AE301" s="12" t="str">
        <f>IFERROR(VLOOKUP($A301,'Orientakcja M'!$M$3:$S$59,7,0),"")</f>
        <v/>
      </c>
      <c r="AF301" s="12"/>
      <c r="AG301" s="12" t="str">
        <f>IFERROR(VLOOKUP($A301,'Grassor222 M'!$BJ$6:$BP$7,7,0),"")</f>
        <v/>
      </c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23">
        <f>MIN(COUNT(F301:U301)+MIN(COUNT(X301:AU301)/2,2),6)</f>
        <v>1</v>
      </c>
    </row>
    <row r="302" spans="1:48">
      <c r="A302" s="13">
        <v>243</v>
      </c>
      <c r="B302" s="19" t="str">
        <f>VLOOKUP($A302,id!$C:$H,6,0)</f>
        <v>Tomczak Paweł</v>
      </c>
      <c r="C302" s="19" t="str">
        <f>VLOOKUP($A302,id!$C:$H,4,0)</f>
        <v>Włóczykije</v>
      </c>
      <c r="D302" s="2">
        <f>IF(E301=E302,D301,ROW(B300))</f>
        <v>300</v>
      </c>
      <c r="E302" s="11">
        <f>LARGE(F302:W302,1)+LARGE(F302:W302,2)+IFERROR(LARGE(F302:W302,3),0)+IFERROR(LARGE(F302:W302,4),0)+IFERROR(LARGE(F302:W302,5),0)+IFERROR(LARGE(F302:W302,6),0)</f>
        <v>21.537259553303144</v>
      </c>
      <c r="F302" s="12"/>
      <c r="G302" s="12" t="str">
        <f>IFERROR(VLOOKUP($A302,'H57 TR200 M'!$AT$2:$AZ$104,7,0),"")</f>
        <v/>
      </c>
      <c r="H302" s="12"/>
      <c r="I302" s="12"/>
      <c r="J302" s="12" t="str">
        <f>IFERROR(VLOOKUP($A302,'XVI RzK M'!$K$3:$Q$23,7,0),"")</f>
        <v/>
      </c>
      <c r="K302" s="12" t="str">
        <f>IFERROR(VLOOKUP($A302,'Dymno M'!$U$2:$AA$21,7,0),"")</f>
        <v/>
      </c>
      <c r="L302" s="12" t="str">
        <f>IFERROR(VLOOKUP($A302,'Tropy M'!$R$3:$X$65,7,0),"")</f>
        <v/>
      </c>
      <c r="M302" s="12" t="str">
        <f>IFERROR(VLOOKUP($A302,'Grassor444 M'!$DE$6:$DK$36,7,0),"")</f>
        <v/>
      </c>
      <c r="N302" s="12" t="str">
        <f>IFERROR(VLOOKUP($A302,'BO M'!$Q$2:$W$71,7,0),"")</f>
        <v/>
      </c>
      <c r="O302" s="12" t="str">
        <f>IFERROR(VLOOKUP($A302,'Dukty M'!$T$1:$Z$33,7,0),"")</f>
        <v/>
      </c>
      <c r="P302" s="12"/>
      <c r="Q302" s="12"/>
      <c r="R302" s="12"/>
      <c r="S302" s="12"/>
      <c r="T302" s="12"/>
      <c r="U302" s="12"/>
      <c r="V302" s="10">
        <f>IFERROR(LARGE(X302:AU302,1),0)+IFERROR(LARGE(X302:AU302,2),0)</f>
        <v>21.537259553303144</v>
      </c>
      <c r="W302" s="10">
        <f>IFERROR(LARGE(X302:AU302,3),0)+IFERROR(LARGE(X302:AU302,4),0)</f>
        <v>0</v>
      </c>
      <c r="X302" s="12"/>
      <c r="Y302" s="12"/>
      <c r="Z302" s="12"/>
      <c r="AA302" s="12" t="str">
        <f>IFERROR(VLOOKUP($A302,'H57 TR100 M'!$AI$2:$AO$182,7,0),"")</f>
        <v/>
      </c>
      <c r="AB302" s="12"/>
      <c r="AC302" s="12"/>
      <c r="AD302" s="12"/>
      <c r="AE302" s="12">
        <f>IFERROR(VLOOKUP($A302,'Orientakcja M'!$M$3:$S$59,7,0),"")</f>
        <v>21.537259553303144</v>
      </c>
      <c r="AF302" s="12"/>
      <c r="AG302" s="12" t="str">
        <f>IFERROR(VLOOKUP($A302,'Grassor222 M'!$BJ$6:$BP$7,7,0),"")</f>
        <v/>
      </c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23">
        <f>MIN(COUNT(F302:U302)+MIN(COUNT(X302:AU302)/2,2),6)</f>
        <v>0.5</v>
      </c>
    </row>
    <row r="303" spans="1:48">
      <c r="A303">
        <v>244</v>
      </c>
      <c r="B303" s="19" t="str">
        <f>VLOOKUP($A303,id!$C:$H,6,0)</f>
        <v>Stankowski Błażej</v>
      </c>
      <c r="C303" s="19" t="str">
        <f>VLOOKUP($A303,id!$C:$H,4,0)</f>
        <v>Włóczykije</v>
      </c>
      <c r="D303" s="2">
        <f>IF(E302=E303,D302,ROW(B301))</f>
        <v>301</v>
      </c>
      <c r="E303" s="11">
        <f>LARGE(F303:W303,1)+LARGE(F303:W303,2)+IFERROR(LARGE(F303:W303,3),0)+IFERROR(LARGE(F303:W303,4),0)+IFERROR(LARGE(F303:W303,5),0)+IFERROR(LARGE(F303:W303,6),0)</f>
        <v>21.446956578236886</v>
      </c>
      <c r="F303" s="12"/>
      <c r="G303" s="12" t="str">
        <f>IFERROR(VLOOKUP($A303,'H57 TR200 M'!$AT$2:$AZ$104,7,0),"")</f>
        <v/>
      </c>
      <c r="H303" s="12"/>
      <c r="I303" s="12"/>
      <c r="J303" s="12" t="str">
        <f>IFERROR(VLOOKUP($A303,'XVI RzK M'!$K$3:$Q$23,7,0),"")</f>
        <v/>
      </c>
      <c r="K303" s="12" t="str">
        <f>IFERROR(VLOOKUP($A303,'Dymno M'!$U$2:$AA$21,7,0),"")</f>
        <v/>
      </c>
      <c r="L303" s="12" t="str">
        <f>IFERROR(VLOOKUP($A303,'Tropy M'!$R$3:$X$65,7,0),"")</f>
        <v/>
      </c>
      <c r="M303" s="12" t="str">
        <f>IFERROR(VLOOKUP($A303,'Grassor444 M'!$DE$6:$DK$36,7,0),"")</f>
        <v/>
      </c>
      <c r="N303" s="12" t="str">
        <f>IFERROR(VLOOKUP($A303,'BO M'!$Q$2:$W$71,7,0),"")</f>
        <v/>
      </c>
      <c r="O303" s="12" t="str">
        <f>IFERROR(VLOOKUP($A303,'Dukty M'!$T$1:$Z$33,7,0),"")</f>
        <v/>
      </c>
      <c r="P303" s="12"/>
      <c r="Q303" s="12"/>
      <c r="R303" s="12"/>
      <c r="S303" s="12"/>
      <c r="T303" s="12"/>
      <c r="U303" s="12"/>
      <c r="V303" s="10">
        <f>IFERROR(LARGE(X303:AU303,1),0)+IFERROR(LARGE(X303:AU303,2),0)</f>
        <v>21.446956578236886</v>
      </c>
      <c r="W303" s="10">
        <f>IFERROR(LARGE(X303:AU303,3),0)+IFERROR(LARGE(X303:AU303,4),0)</f>
        <v>0</v>
      </c>
      <c r="X303" s="12"/>
      <c r="Y303" s="12"/>
      <c r="Z303" s="12"/>
      <c r="AA303" s="12" t="str">
        <f>IFERROR(VLOOKUP($A303,'H57 TR100 M'!$AI$2:$AO$182,7,0),"")</f>
        <v/>
      </c>
      <c r="AB303" s="12"/>
      <c r="AC303" s="12"/>
      <c r="AD303" s="12"/>
      <c r="AE303" s="12">
        <f>IFERROR(VLOOKUP($A303,'Orientakcja M'!$M$3:$S$59,7,0),"")</f>
        <v>21.446956578236886</v>
      </c>
      <c r="AF303" s="12"/>
      <c r="AG303" s="12" t="str">
        <f>IFERROR(VLOOKUP($A303,'Grassor222 M'!$BJ$6:$BP$7,7,0),"")</f>
        <v/>
      </c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23">
        <f>MIN(COUNT(F303:U303)+MIN(COUNT(X303:AU303)/2,2),6)</f>
        <v>0.5</v>
      </c>
    </row>
    <row r="304" spans="1:48">
      <c r="A304" s="13">
        <v>245</v>
      </c>
      <c r="B304" s="19" t="str">
        <f>VLOOKUP($A304,id!$C:$H,6,0)</f>
        <v>Banaś Marcin</v>
      </c>
      <c r="C304" s="19">
        <f>VLOOKUP($A304,id!$C:$H,4,0)</f>
        <v>0</v>
      </c>
      <c r="D304" s="2">
        <f>IF(E303=E304,D303,ROW(B302))</f>
        <v>302</v>
      </c>
      <c r="E304" s="11">
        <f>LARGE(F304:W304,1)+LARGE(F304:W304,2)+IFERROR(LARGE(F304:W304,3),0)+IFERROR(LARGE(F304:W304,4),0)+IFERROR(LARGE(F304:W304,5),0)+IFERROR(LARGE(F304:W304,6),0)</f>
        <v>21.431979653252082</v>
      </c>
      <c r="F304" s="12"/>
      <c r="G304" s="12" t="str">
        <f>IFERROR(VLOOKUP($A304,'H57 TR200 M'!$AT$2:$AZ$104,7,0),"")</f>
        <v/>
      </c>
      <c r="H304" s="12"/>
      <c r="I304" s="12"/>
      <c r="J304" s="12" t="str">
        <f>IFERROR(VLOOKUP($A304,'XVI RzK M'!$K$3:$Q$23,7,0),"")</f>
        <v/>
      </c>
      <c r="K304" s="12" t="str">
        <f>IFERROR(VLOOKUP($A304,'Dymno M'!$U$2:$AA$21,7,0),"")</f>
        <v/>
      </c>
      <c r="L304" s="12" t="str">
        <f>IFERROR(VLOOKUP($A304,'Tropy M'!$R$3:$X$65,7,0),"")</f>
        <v/>
      </c>
      <c r="M304" s="12" t="str">
        <f>IFERROR(VLOOKUP($A304,'Grassor444 M'!$DE$6:$DK$36,7,0),"")</f>
        <v/>
      </c>
      <c r="N304" s="12" t="str">
        <f>IFERROR(VLOOKUP($A304,'BO M'!$Q$2:$W$71,7,0),"")</f>
        <v/>
      </c>
      <c r="O304" s="12" t="str">
        <f>IFERROR(VLOOKUP($A304,'Dukty M'!$T$1:$Z$33,7,0),"")</f>
        <v/>
      </c>
      <c r="P304" s="12"/>
      <c r="Q304" s="12"/>
      <c r="R304" s="12"/>
      <c r="S304" s="12"/>
      <c r="T304" s="12"/>
      <c r="U304" s="12"/>
      <c r="V304" s="10">
        <f>IFERROR(LARGE(X304:AU304,1),0)+IFERROR(LARGE(X304:AU304,2),0)</f>
        <v>21.431979653252082</v>
      </c>
      <c r="W304" s="10">
        <f>IFERROR(LARGE(X304:AU304,3),0)+IFERROR(LARGE(X304:AU304,4),0)</f>
        <v>0</v>
      </c>
      <c r="X304" s="12"/>
      <c r="Y304" s="12"/>
      <c r="Z304" s="12"/>
      <c r="AA304" s="12" t="str">
        <f>IFERROR(VLOOKUP($A304,'H57 TR100 M'!$AI$2:$AO$182,7,0),"")</f>
        <v/>
      </c>
      <c r="AB304" s="12"/>
      <c r="AC304" s="12"/>
      <c r="AD304" s="12"/>
      <c r="AE304" s="12">
        <f>IFERROR(VLOOKUP($A304,'Orientakcja M'!$M$3:$S$59,7,0),"")</f>
        <v>21.431979653252082</v>
      </c>
      <c r="AF304" s="12"/>
      <c r="AG304" s="12" t="str">
        <f>IFERROR(VLOOKUP($A304,'Grassor222 M'!$BJ$6:$BP$7,7,0),"")</f>
        <v/>
      </c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23">
        <f>MIN(COUNT(F304:U304)+MIN(COUNT(X304:AU304)/2,2),6)</f>
        <v>0.5</v>
      </c>
    </row>
    <row r="305" spans="1:48">
      <c r="A305">
        <v>246</v>
      </c>
      <c r="B305" s="19" t="str">
        <f>VLOOKUP($A305,id!$C:$H,6,0)</f>
        <v>Góra Robert</v>
      </c>
      <c r="C305" s="19" t="str">
        <f>VLOOKUP($A305,id!$C:$H,4,0)</f>
        <v>RS TEAM</v>
      </c>
      <c r="D305" s="2">
        <f>IF(E304=E305,D304,ROW(B303))</f>
        <v>302</v>
      </c>
      <c r="E305" s="11">
        <f>LARGE(F305:W305,1)+LARGE(F305:W305,2)+IFERROR(LARGE(F305:W305,3),0)+IFERROR(LARGE(F305:W305,4),0)+IFERROR(LARGE(F305:W305,5),0)+IFERROR(LARGE(F305:W305,6),0)</f>
        <v>21.431979653252082</v>
      </c>
      <c r="F305" s="12"/>
      <c r="G305" s="12" t="str">
        <f>IFERROR(VLOOKUP($A305,'H57 TR200 M'!$AT$2:$AZ$104,7,0),"")</f>
        <v/>
      </c>
      <c r="H305" s="12"/>
      <c r="I305" s="12"/>
      <c r="J305" s="12" t="str">
        <f>IFERROR(VLOOKUP($A305,'XVI RzK M'!$K$3:$Q$23,7,0),"")</f>
        <v/>
      </c>
      <c r="K305" s="12" t="str">
        <f>IFERROR(VLOOKUP($A305,'Dymno M'!$U$2:$AA$21,7,0),"")</f>
        <v/>
      </c>
      <c r="L305" s="12" t="str">
        <f>IFERROR(VLOOKUP($A305,'Tropy M'!$R$3:$X$65,7,0),"")</f>
        <v/>
      </c>
      <c r="M305" s="12" t="str">
        <f>IFERROR(VLOOKUP($A305,'Grassor444 M'!$DE$6:$DK$36,7,0),"")</f>
        <v/>
      </c>
      <c r="N305" s="12" t="str">
        <f>IFERROR(VLOOKUP($A305,'BO M'!$Q$2:$W$71,7,0),"")</f>
        <v/>
      </c>
      <c r="O305" s="12" t="str">
        <f>IFERROR(VLOOKUP($A305,'Dukty M'!$T$1:$Z$33,7,0),"")</f>
        <v/>
      </c>
      <c r="P305" s="12"/>
      <c r="Q305" s="12"/>
      <c r="R305" s="12"/>
      <c r="S305" s="12"/>
      <c r="T305" s="12"/>
      <c r="U305" s="12"/>
      <c r="V305" s="10">
        <f>IFERROR(LARGE(X305:AU305,1),0)+IFERROR(LARGE(X305:AU305,2),0)</f>
        <v>21.431979653252082</v>
      </c>
      <c r="W305" s="10">
        <f>IFERROR(LARGE(X305:AU305,3),0)+IFERROR(LARGE(X305:AU305,4),0)</f>
        <v>0</v>
      </c>
      <c r="X305" s="12"/>
      <c r="Y305" s="12"/>
      <c r="Z305" s="12"/>
      <c r="AA305" s="12" t="str">
        <f>IFERROR(VLOOKUP($A305,'H57 TR100 M'!$AI$2:$AO$182,7,0),"")</f>
        <v/>
      </c>
      <c r="AB305" s="12"/>
      <c r="AC305" s="12"/>
      <c r="AD305" s="12"/>
      <c r="AE305" s="12">
        <f>IFERROR(VLOOKUP($A305,'Orientakcja M'!$M$3:$S$59,7,0),"")</f>
        <v>21.431979653252082</v>
      </c>
      <c r="AF305" s="12"/>
      <c r="AG305" s="12" t="str">
        <f>IFERROR(VLOOKUP($A305,'Grassor222 M'!$BJ$6:$BP$7,7,0),"")</f>
        <v/>
      </c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23">
        <f>MIN(COUNT(F305:U305)+MIN(COUNT(X305:AU305)/2,2),6)</f>
        <v>0.5</v>
      </c>
    </row>
    <row r="306" spans="1:48">
      <c r="A306" s="13">
        <v>247</v>
      </c>
      <c r="B306" s="19" t="str">
        <f>VLOOKUP($A306,id!$C:$H,6,0)</f>
        <v>Hejmanowski Arkadiusz</v>
      </c>
      <c r="C306" s="19" t="str">
        <f>VLOOKUP($A306,id!$C:$H,4,0)</f>
        <v>RS TEAM</v>
      </c>
      <c r="D306" s="2">
        <f>IF(E305=E306,D305,ROW(B304))</f>
        <v>302</v>
      </c>
      <c r="E306" s="11">
        <f>LARGE(F306:W306,1)+LARGE(F306:W306,2)+IFERROR(LARGE(F306:W306,3),0)+IFERROR(LARGE(F306:W306,4),0)+IFERROR(LARGE(F306:W306,5),0)+IFERROR(LARGE(F306:W306,6),0)</f>
        <v>21.431979653252082</v>
      </c>
      <c r="F306" s="12"/>
      <c r="G306" s="12" t="str">
        <f>IFERROR(VLOOKUP($A306,'H57 TR200 M'!$AT$2:$AZ$104,7,0),"")</f>
        <v/>
      </c>
      <c r="H306" s="12"/>
      <c r="I306" s="12"/>
      <c r="J306" s="12" t="str">
        <f>IFERROR(VLOOKUP($A306,'XVI RzK M'!$K$3:$Q$23,7,0),"")</f>
        <v/>
      </c>
      <c r="K306" s="12" t="str">
        <f>IFERROR(VLOOKUP($A306,'Dymno M'!$U$2:$AA$21,7,0),"")</f>
        <v/>
      </c>
      <c r="L306" s="12" t="str">
        <f>IFERROR(VLOOKUP($A306,'Tropy M'!$R$3:$X$65,7,0),"")</f>
        <v/>
      </c>
      <c r="M306" s="12" t="str">
        <f>IFERROR(VLOOKUP($A306,'Grassor444 M'!$DE$6:$DK$36,7,0),"")</f>
        <v/>
      </c>
      <c r="N306" s="12" t="str">
        <f>IFERROR(VLOOKUP($A306,'BO M'!$Q$2:$W$71,7,0),"")</f>
        <v/>
      </c>
      <c r="O306" s="12" t="str">
        <f>IFERROR(VLOOKUP($A306,'Dukty M'!$T$1:$Z$33,7,0),"")</f>
        <v/>
      </c>
      <c r="P306" s="12"/>
      <c r="Q306" s="12"/>
      <c r="R306" s="12"/>
      <c r="S306" s="12"/>
      <c r="T306" s="12"/>
      <c r="U306" s="12"/>
      <c r="V306" s="10">
        <f>IFERROR(LARGE(X306:AU306,1),0)+IFERROR(LARGE(X306:AU306,2),0)</f>
        <v>21.431979653252082</v>
      </c>
      <c r="W306" s="10">
        <f>IFERROR(LARGE(X306:AU306,3),0)+IFERROR(LARGE(X306:AU306,4),0)</f>
        <v>0</v>
      </c>
      <c r="X306" s="12"/>
      <c r="Y306" s="12"/>
      <c r="Z306" s="12"/>
      <c r="AA306" s="12" t="str">
        <f>IFERROR(VLOOKUP($A306,'H57 TR100 M'!$AI$2:$AO$182,7,0),"")</f>
        <v/>
      </c>
      <c r="AB306" s="12"/>
      <c r="AC306" s="12"/>
      <c r="AD306" s="12"/>
      <c r="AE306" s="12">
        <f>IFERROR(VLOOKUP($A306,'Orientakcja M'!$M$3:$S$59,7,0),"")</f>
        <v>21.431979653252082</v>
      </c>
      <c r="AF306" s="12"/>
      <c r="AG306" s="12" t="str">
        <f>IFERROR(VLOOKUP($A306,'Grassor222 M'!$BJ$6:$BP$7,7,0),"")</f>
        <v/>
      </c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23">
        <f>MIN(COUNT(F306:U306)+MIN(COUNT(X306:AU306)/2,2),6)</f>
        <v>0.5</v>
      </c>
    </row>
    <row r="307" spans="1:48">
      <c r="A307">
        <v>248</v>
      </c>
      <c r="B307" s="19" t="str">
        <f>VLOOKUP($A307,id!$C:$H,6,0)</f>
        <v>Kordiasz Filip</v>
      </c>
      <c r="C307" s="19" t="str">
        <f>VLOOKUP($A307,id!$C:$H,4,0)</f>
        <v>RS Team</v>
      </c>
      <c r="D307" s="2">
        <f>IF(E306=E307,D306,ROW(B305))</f>
        <v>302</v>
      </c>
      <c r="E307" s="11">
        <f>LARGE(F307:W307,1)+LARGE(F307:W307,2)+IFERROR(LARGE(F307:W307,3),0)+IFERROR(LARGE(F307:W307,4),0)+IFERROR(LARGE(F307:W307,5),0)+IFERROR(LARGE(F307:W307,6),0)</f>
        <v>21.431979653252082</v>
      </c>
      <c r="F307" s="12"/>
      <c r="G307" s="12" t="str">
        <f>IFERROR(VLOOKUP($A307,'H57 TR200 M'!$AT$2:$AZ$104,7,0),"")</f>
        <v/>
      </c>
      <c r="H307" s="12"/>
      <c r="I307" s="12"/>
      <c r="J307" s="12" t="str">
        <f>IFERROR(VLOOKUP($A307,'XVI RzK M'!$K$3:$Q$23,7,0),"")</f>
        <v/>
      </c>
      <c r="K307" s="12" t="str">
        <f>IFERROR(VLOOKUP($A307,'Dymno M'!$U$2:$AA$21,7,0),"")</f>
        <v/>
      </c>
      <c r="L307" s="12" t="str">
        <f>IFERROR(VLOOKUP($A307,'Tropy M'!$R$3:$X$65,7,0),"")</f>
        <v/>
      </c>
      <c r="M307" s="12" t="str">
        <f>IFERROR(VLOOKUP($A307,'Grassor444 M'!$DE$6:$DK$36,7,0),"")</f>
        <v/>
      </c>
      <c r="N307" s="12" t="str">
        <f>IFERROR(VLOOKUP($A307,'BO M'!$Q$2:$W$71,7,0),"")</f>
        <v/>
      </c>
      <c r="O307" s="12" t="str">
        <f>IFERROR(VLOOKUP($A307,'Dukty M'!$T$1:$Z$33,7,0),"")</f>
        <v/>
      </c>
      <c r="P307" s="12"/>
      <c r="Q307" s="12"/>
      <c r="R307" s="12"/>
      <c r="S307" s="12"/>
      <c r="T307" s="12"/>
      <c r="U307" s="12"/>
      <c r="V307" s="10">
        <f>IFERROR(LARGE(X307:AU307,1),0)+IFERROR(LARGE(X307:AU307,2),0)</f>
        <v>21.431979653252082</v>
      </c>
      <c r="W307" s="10">
        <f>IFERROR(LARGE(X307:AU307,3),0)+IFERROR(LARGE(X307:AU307,4),0)</f>
        <v>0</v>
      </c>
      <c r="X307" s="12"/>
      <c r="Y307" s="12"/>
      <c r="Z307" s="12"/>
      <c r="AA307" s="12" t="str">
        <f>IFERROR(VLOOKUP($A307,'H57 TR100 M'!$AI$2:$AO$182,7,0),"")</f>
        <v/>
      </c>
      <c r="AB307" s="12"/>
      <c r="AC307" s="12"/>
      <c r="AD307" s="12"/>
      <c r="AE307" s="12">
        <f>IFERROR(VLOOKUP($A307,'Orientakcja M'!$M$3:$S$59,7,0),"")</f>
        <v>21.431979653252082</v>
      </c>
      <c r="AF307" s="12"/>
      <c r="AG307" s="12" t="str">
        <f>IFERROR(VLOOKUP($A307,'Grassor222 M'!$BJ$6:$BP$7,7,0),"")</f>
        <v/>
      </c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23">
        <f>MIN(COUNT(F307:U307)+MIN(COUNT(X307:AU307)/2,2),6)</f>
        <v>0.5</v>
      </c>
    </row>
    <row r="308" spans="1:48">
      <c r="A308">
        <v>249</v>
      </c>
      <c r="B308" s="19" t="str">
        <f>VLOOKUP($A308,id!$C:$H,6,0)</f>
        <v>Kozioł Robert</v>
      </c>
      <c r="C308" s="19" t="str">
        <f>VLOOKUP($A308,id!$C:$H,4,0)</f>
        <v>RSTeam</v>
      </c>
      <c r="D308" s="2">
        <f>IF(E307=E308,D307,ROW(B306))</f>
        <v>302</v>
      </c>
      <c r="E308" s="11">
        <f>LARGE(F308:W308,1)+LARGE(F308:W308,2)+IFERROR(LARGE(F308:W308,3),0)+IFERROR(LARGE(F308:W308,4),0)+IFERROR(LARGE(F308:W308,5),0)+IFERROR(LARGE(F308:W308,6),0)</f>
        <v>21.431979653252082</v>
      </c>
      <c r="F308" s="12"/>
      <c r="G308" s="12" t="str">
        <f>IFERROR(VLOOKUP($A308,'H57 TR200 M'!$AT$2:$AZ$104,7,0),"")</f>
        <v/>
      </c>
      <c r="H308" s="12"/>
      <c r="I308" s="12"/>
      <c r="J308" s="12" t="str">
        <f>IFERROR(VLOOKUP($A308,'XVI RzK M'!$K$3:$Q$23,7,0),"")</f>
        <v/>
      </c>
      <c r="K308" s="12" t="str">
        <f>IFERROR(VLOOKUP($A308,'Dymno M'!$U$2:$AA$21,7,0),"")</f>
        <v/>
      </c>
      <c r="L308" s="12" t="str">
        <f>IFERROR(VLOOKUP($A308,'Tropy M'!$R$3:$X$65,7,0),"")</f>
        <v/>
      </c>
      <c r="M308" s="12" t="str">
        <f>IFERROR(VLOOKUP($A308,'Grassor444 M'!$DE$6:$DK$36,7,0),"")</f>
        <v/>
      </c>
      <c r="N308" s="12" t="str">
        <f>IFERROR(VLOOKUP($A308,'BO M'!$Q$2:$W$71,7,0),"")</f>
        <v/>
      </c>
      <c r="O308" s="12" t="str">
        <f>IFERROR(VLOOKUP($A308,'Dukty M'!$T$1:$Z$33,7,0),"")</f>
        <v/>
      </c>
      <c r="P308" s="12"/>
      <c r="Q308" s="12"/>
      <c r="R308" s="12"/>
      <c r="S308" s="12"/>
      <c r="T308" s="12"/>
      <c r="U308" s="12"/>
      <c r="V308" s="10">
        <f>IFERROR(LARGE(X308:AU308,1),0)+IFERROR(LARGE(X308:AU308,2),0)</f>
        <v>21.431979653252082</v>
      </c>
      <c r="W308" s="10">
        <f>IFERROR(LARGE(X308:AU308,3),0)+IFERROR(LARGE(X308:AU308,4),0)</f>
        <v>0</v>
      </c>
      <c r="X308" s="12"/>
      <c r="Y308" s="12"/>
      <c r="Z308" s="12"/>
      <c r="AA308" s="12" t="str">
        <f>IFERROR(VLOOKUP($A308,'H57 TR100 M'!$AI$2:$AO$182,7,0),"")</f>
        <v/>
      </c>
      <c r="AB308" s="12"/>
      <c r="AC308" s="12"/>
      <c r="AD308" s="12"/>
      <c r="AE308" s="12">
        <f>IFERROR(VLOOKUP($A308,'Orientakcja M'!$M$3:$S$59,7,0),"")</f>
        <v>21.431979653252082</v>
      </c>
      <c r="AF308" s="12"/>
      <c r="AG308" s="12" t="str">
        <f>IFERROR(VLOOKUP($A308,'Grassor222 M'!$BJ$6:$BP$7,7,0),"")</f>
        <v/>
      </c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23">
        <f>MIN(COUNT(F308:U308)+MIN(COUNT(X308:AU308)/2,2),6)</f>
        <v>0.5</v>
      </c>
    </row>
    <row r="309" spans="1:48">
      <c r="A309" s="13">
        <v>250</v>
      </c>
      <c r="B309" s="19" t="str">
        <f>VLOOKUP($A309,id!$C:$H,6,0)</f>
        <v>Mrozek Sławomir</v>
      </c>
      <c r="C309" s="19" t="str">
        <f>VLOOKUP($A309,id!$C:$H,4,0)</f>
        <v>RSTEAM</v>
      </c>
      <c r="D309" s="2">
        <f>IF(E308=E309,D308,ROW(B307))</f>
        <v>302</v>
      </c>
      <c r="E309" s="11">
        <f>LARGE(F309:W309,1)+LARGE(F309:W309,2)+IFERROR(LARGE(F309:W309,3),0)+IFERROR(LARGE(F309:W309,4),0)+IFERROR(LARGE(F309:W309,5),0)+IFERROR(LARGE(F309:W309,6),0)</f>
        <v>21.431979653252082</v>
      </c>
      <c r="F309" s="12"/>
      <c r="G309" s="12" t="str">
        <f>IFERROR(VLOOKUP($A309,'H57 TR200 M'!$AT$2:$AZ$104,7,0),"")</f>
        <v/>
      </c>
      <c r="H309" s="12"/>
      <c r="I309" s="12"/>
      <c r="J309" s="12" t="str">
        <f>IFERROR(VLOOKUP($A309,'XVI RzK M'!$K$3:$Q$23,7,0),"")</f>
        <v/>
      </c>
      <c r="K309" s="12" t="str">
        <f>IFERROR(VLOOKUP($A309,'Dymno M'!$U$2:$AA$21,7,0),"")</f>
        <v/>
      </c>
      <c r="L309" s="12" t="str">
        <f>IFERROR(VLOOKUP($A309,'Tropy M'!$R$3:$X$65,7,0),"")</f>
        <v/>
      </c>
      <c r="M309" s="12" t="str">
        <f>IFERROR(VLOOKUP($A309,'Grassor444 M'!$DE$6:$DK$36,7,0),"")</f>
        <v/>
      </c>
      <c r="N309" s="12" t="str">
        <f>IFERROR(VLOOKUP($A309,'BO M'!$Q$2:$W$71,7,0),"")</f>
        <v/>
      </c>
      <c r="O309" s="12" t="str">
        <f>IFERROR(VLOOKUP($A309,'Dukty M'!$T$1:$Z$33,7,0),"")</f>
        <v/>
      </c>
      <c r="P309" s="12"/>
      <c r="Q309" s="12"/>
      <c r="R309" s="12"/>
      <c r="S309" s="12"/>
      <c r="T309" s="12"/>
      <c r="U309" s="12"/>
      <c r="V309" s="10">
        <f>IFERROR(LARGE(X309:AU309,1),0)+IFERROR(LARGE(X309:AU309,2),0)</f>
        <v>21.431979653252082</v>
      </c>
      <c r="W309" s="10">
        <f>IFERROR(LARGE(X309:AU309,3),0)+IFERROR(LARGE(X309:AU309,4),0)</f>
        <v>0</v>
      </c>
      <c r="X309" s="12"/>
      <c r="Y309" s="12"/>
      <c r="Z309" s="12"/>
      <c r="AA309" s="12" t="str">
        <f>IFERROR(VLOOKUP($A309,'H57 TR100 M'!$AI$2:$AO$182,7,0),"")</f>
        <v/>
      </c>
      <c r="AB309" s="12"/>
      <c r="AC309" s="12"/>
      <c r="AD309" s="12"/>
      <c r="AE309" s="12">
        <f>IFERROR(VLOOKUP($A309,'Orientakcja M'!$M$3:$S$59,7,0),"")</f>
        <v>21.431979653252082</v>
      </c>
      <c r="AF309" s="12"/>
      <c r="AG309" s="12" t="str">
        <f>IFERROR(VLOOKUP($A309,'Grassor222 M'!$BJ$6:$BP$7,7,0),"")</f>
        <v/>
      </c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23">
        <f>MIN(COUNT(F309:U309)+MIN(COUNT(X309:AU309)/2,2),6)</f>
        <v>0.5</v>
      </c>
    </row>
    <row r="310" spans="1:48">
      <c r="A310">
        <v>251</v>
      </c>
      <c r="B310" s="19" t="str">
        <f>VLOOKUP($A310,id!$C:$H,6,0)</f>
        <v>Sołtysiński Dariusz</v>
      </c>
      <c r="C310" s="19" t="str">
        <f>VLOOKUP($A310,id!$C:$H,4,0)</f>
        <v>RS Team</v>
      </c>
      <c r="D310" s="2">
        <f>IF(E309=E310,D309,ROW(B308))</f>
        <v>302</v>
      </c>
      <c r="E310" s="11">
        <f>LARGE(F310:W310,1)+LARGE(F310:W310,2)+IFERROR(LARGE(F310:W310,3),0)+IFERROR(LARGE(F310:W310,4),0)+IFERROR(LARGE(F310:W310,5),0)+IFERROR(LARGE(F310:W310,6),0)</f>
        <v>21.431979653252082</v>
      </c>
      <c r="F310" s="12"/>
      <c r="G310" s="12" t="str">
        <f>IFERROR(VLOOKUP($A310,'H57 TR200 M'!$AT$2:$AZ$104,7,0),"")</f>
        <v/>
      </c>
      <c r="H310" s="12"/>
      <c r="I310" s="12"/>
      <c r="J310" s="12" t="str">
        <f>IFERROR(VLOOKUP($A310,'XVI RzK M'!$K$3:$Q$23,7,0),"")</f>
        <v/>
      </c>
      <c r="K310" s="12" t="str">
        <f>IFERROR(VLOOKUP($A310,'Dymno M'!$U$2:$AA$21,7,0),"")</f>
        <v/>
      </c>
      <c r="L310" s="12" t="str">
        <f>IFERROR(VLOOKUP($A310,'Tropy M'!$R$3:$X$65,7,0),"")</f>
        <v/>
      </c>
      <c r="M310" s="12" t="str">
        <f>IFERROR(VLOOKUP($A310,'Grassor444 M'!$DE$6:$DK$36,7,0),"")</f>
        <v/>
      </c>
      <c r="N310" s="12" t="str">
        <f>IFERROR(VLOOKUP($A310,'BO M'!$Q$2:$W$71,7,0),"")</f>
        <v/>
      </c>
      <c r="O310" s="12" t="str">
        <f>IFERROR(VLOOKUP($A310,'Dukty M'!$T$1:$Z$33,7,0),"")</f>
        <v/>
      </c>
      <c r="P310" s="12"/>
      <c r="Q310" s="12"/>
      <c r="R310" s="12"/>
      <c r="S310" s="12"/>
      <c r="T310" s="12"/>
      <c r="U310" s="12"/>
      <c r="V310" s="10">
        <f>IFERROR(LARGE(X310:AU310,1),0)+IFERROR(LARGE(X310:AU310,2),0)</f>
        <v>21.431979653252082</v>
      </c>
      <c r="W310" s="10">
        <f>IFERROR(LARGE(X310:AU310,3),0)+IFERROR(LARGE(X310:AU310,4),0)</f>
        <v>0</v>
      </c>
      <c r="X310" s="12"/>
      <c r="Y310" s="12"/>
      <c r="Z310" s="12"/>
      <c r="AA310" s="12" t="str">
        <f>IFERROR(VLOOKUP($A310,'H57 TR100 M'!$AI$2:$AO$182,7,0),"")</f>
        <v/>
      </c>
      <c r="AB310" s="12"/>
      <c r="AC310" s="12"/>
      <c r="AD310" s="12"/>
      <c r="AE310" s="12">
        <f>IFERROR(VLOOKUP($A310,'Orientakcja M'!$M$3:$S$59,7,0),"")</f>
        <v>21.431979653252082</v>
      </c>
      <c r="AF310" s="12"/>
      <c r="AG310" s="12" t="str">
        <f>IFERROR(VLOOKUP($A310,'Grassor222 M'!$BJ$6:$BP$7,7,0),"")</f>
        <v/>
      </c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23">
        <f>MIN(COUNT(F310:U310)+MIN(COUNT(X310:AU310)/2,2),6)</f>
        <v>0.5</v>
      </c>
    </row>
    <row r="311" spans="1:48">
      <c r="A311">
        <v>524</v>
      </c>
      <c r="B311" s="19" t="str">
        <f>VLOOKUP($A311,id!$C:$H,6,0)</f>
        <v>Sawko Kamil</v>
      </c>
      <c r="C311" s="19" t="str">
        <f>VLOOKUP($A311,id!$C:$H,4,0)</f>
        <v>Szybcy Inaczej</v>
      </c>
      <c r="D311" s="2">
        <f>IF(E310=E311,D310,ROW(B309))</f>
        <v>309</v>
      </c>
      <c r="E311" s="11">
        <f>LARGE(F311:W311,1)+LARGE(F311:W311,2)+IFERROR(LARGE(F311:W311,3),0)+IFERROR(LARGE(F311:W311,4),0)+IFERROR(LARGE(F311:W311,5),0)+IFERROR(LARGE(F311:W311,6),0)</f>
        <v>21.398564937300886</v>
      </c>
      <c r="F311" s="12"/>
      <c r="G311" s="12"/>
      <c r="H311" s="12"/>
      <c r="I311" s="12"/>
      <c r="J311" s="12"/>
      <c r="K311" s="12"/>
      <c r="L311" s="12">
        <f>IFERROR(VLOOKUP($A311,'Tropy M'!$R$3:$X$65,7,0),"")</f>
        <v>21.398564937300886</v>
      </c>
      <c r="M311" s="12" t="str">
        <f>IFERROR(VLOOKUP($A311,'Grassor444 M'!$DE$6:$DK$36,7,0),"")</f>
        <v/>
      </c>
      <c r="N311" s="12" t="str">
        <f>IFERROR(VLOOKUP($A311,'BO M'!$Q$2:$W$71,7,0),"")</f>
        <v/>
      </c>
      <c r="O311" s="12" t="str">
        <f>IFERROR(VLOOKUP($A311,'Dukty M'!$T$1:$Z$33,7,0),"")</f>
        <v/>
      </c>
      <c r="P311" s="12"/>
      <c r="Q311" s="12"/>
      <c r="R311" s="12"/>
      <c r="S311" s="12"/>
      <c r="T311" s="12"/>
      <c r="U311" s="12"/>
      <c r="V311" s="10">
        <f>IFERROR(LARGE(X311:AU311,1),0)+IFERROR(LARGE(X311:AU311,2),0)</f>
        <v>0</v>
      </c>
      <c r="W311" s="10">
        <f>IFERROR(LARGE(X311:AU311,3),0)+IFERROR(LARGE(X311:AU311,4),0)</f>
        <v>0</v>
      </c>
      <c r="X311" s="12"/>
      <c r="Y311" s="12"/>
      <c r="Z311" s="12"/>
      <c r="AA311" s="12"/>
      <c r="AB311" s="12"/>
      <c r="AC311" s="12"/>
      <c r="AD311" s="12"/>
      <c r="AE311" s="12" t="str">
        <f>IFERROR(VLOOKUP($A311,'Orientakcja M'!$M$3:$S$59,7,0),"")</f>
        <v/>
      </c>
      <c r="AF311" s="12"/>
      <c r="AG311" s="12" t="str">
        <f>IFERROR(VLOOKUP($A311,'Grassor222 M'!$BJ$6:$BP$7,7,0),"")</f>
        <v/>
      </c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23">
        <f>MIN(COUNT(F311:U311)+MIN(COUNT(X311:AU311)/2,2),6)</f>
        <v>1</v>
      </c>
    </row>
    <row r="312" spans="1:48">
      <c r="A312" s="13">
        <v>525</v>
      </c>
      <c r="B312" s="19" t="str">
        <f>VLOOKUP($A312,id!$C:$H,6,0)</f>
        <v>Walczyk Marek</v>
      </c>
      <c r="C312" s="19" t="str">
        <f>VLOOKUP($A312,id!$C:$H,4,0)</f>
        <v>Szybcy Inaczej</v>
      </c>
      <c r="D312" s="2">
        <f>IF(E311=E312,D311,ROW(B310))</f>
        <v>309</v>
      </c>
      <c r="E312" s="11">
        <f>LARGE(F312:W312,1)+LARGE(F312:W312,2)+IFERROR(LARGE(F312:W312,3),0)+IFERROR(LARGE(F312:W312,4),0)+IFERROR(LARGE(F312:W312,5),0)+IFERROR(LARGE(F312:W312,6),0)</f>
        <v>21.398564937300886</v>
      </c>
      <c r="F312" s="12"/>
      <c r="G312" s="12"/>
      <c r="H312" s="12"/>
      <c r="I312" s="12"/>
      <c r="J312" s="12"/>
      <c r="K312" s="12"/>
      <c r="L312" s="12">
        <f>IFERROR(VLOOKUP($A312,'Tropy M'!$R$3:$X$65,7,0),"")</f>
        <v>21.398564937300886</v>
      </c>
      <c r="M312" s="12" t="str">
        <f>IFERROR(VLOOKUP($A312,'Grassor444 M'!$DE$6:$DK$36,7,0),"")</f>
        <v/>
      </c>
      <c r="N312" s="12" t="str">
        <f>IFERROR(VLOOKUP($A312,'BO M'!$Q$2:$W$71,7,0),"")</f>
        <v/>
      </c>
      <c r="O312" s="12" t="str">
        <f>IFERROR(VLOOKUP($A312,'Dukty M'!$T$1:$Z$33,7,0),"")</f>
        <v/>
      </c>
      <c r="P312" s="12"/>
      <c r="Q312" s="12"/>
      <c r="R312" s="12"/>
      <c r="S312" s="12"/>
      <c r="T312" s="12"/>
      <c r="U312" s="12"/>
      <c r="V312" s="10">
        <f>IFERROR(LARGE(X312:AU312,1),0)+IFERROR(LARGE(X312:AU312,2),0)</f>
        <v>0</v>
      </c>
      <c r="W312" s="10">
        <f>IFERROR(LARGE(X312:AU312,3),0)+IFERROR(LARGE(X312:AU312,4),0)</f>
        <v>0</v>
      </c>
      <c r="X312" s="12"/>
      <c r="Y312" s="12"/>
      <c r="Z312" s="12"/>
      <c r="AA312" s="12"/>
      <c r="AB312" s="12"/>
      <c r="AC312" s="12"/>
      <c r="AD312" s="12"/>
      <c r="AE312" s="12" t="str">
        <f>IFERROR(VLOOKUP($A312,'Orientakcja M'!$M$3:$S$59,7,0),"")</f>
        <v/>
      </c>
      <c r="AF312" s="12"/>
      <c r="AG312" s="12" t="str">
        <f>IFERROR(VLOOKUP($A312,'Grassor222 M'!$BJ$6:$BP$7,7,0),"")</f>
        <v/>
      </c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23">
        <f>MIN(COUNT(F312:U312)+MIN(COUNT(X312:AU312)/2,2),6)</f>
        <v>1</v>
      </c>
    </row>
    <row r="313" spans="1:48">
      <c r="A313">
        <v>301</v>
      </c>
      <c r="B313" s="19" t="str">
        <f>VLOOKUP($A313,id!$C:$H,6,0)</f>
        <v>Kuczkowski Bartosz</v>
      </c>
      <c r="C313" s="19">
        <f>VLOOKUP($A313,id!$C:$H,4,0)</f>
        <v>0</v>
      </c>
      <c r="D313" s="2">
        <f>IF(E312=E313,D312,ROW(B311))</f>
        <v>311</v>
      </c>
      <c r="E313" s="11">
        <f>LARGE(F313:W313,1)+LARGE(F313:W313,2)+IFERROR(LARGE(F313:W313,3),0)+IFERROR(LARGE(F313:W313,4),0)+IFERROR(LARGE(F313:W313,5),0)+IFERROR(LARGE(F313:W313,6),0)</f>
        <v>21.279728767340657</v>
      </c>
      <c r="F313" s="12"/>
      <c r="G313" s="12">
        <f>IFERROR(VLOOKUP($A313,'H57 TR200 M'!$AT$2:$AZ$104,7,0),"")</f>
        <v>21.279728767340657</v>
      </c>
      <c r="H313" s="12"/>
      <c r="I313" s="12"/>
      <c r="J313" s="12" t="str">
        <f>IFERROR(VLOOKUP($A313,'XVI RzK M'!$K$3:$Q$23,7,0),"")</f>
        <v/>
      </c>
      <c r="K313" s="12" t="str">
        <f>IFERROR(VLOOKUP($A313,'Dymno M'!$U$2:$AA$21,7,0),"")</f>
        <v/>
      </c>
      <c r="L313" s="12" t="str">
        <f>IFERROR(VLOOKUP($A313,'Tropy M'!$R$3:$X$65,7,0),"")</f>
        <v/>
      </c>
      <c r="M313" s="12" t="str">
        <f>IFERROR(VLOOKUP($A313,'Grassor444 M'!$DE$6:$DK$36,7,0),"")</f>
        <v/>
      </c>
      <c r="N313" s="12" t="str">
        <f>IFERROR(VLOOKUP($A313,'BO M'!$Q$2:$W$71,7,0),"")</f>
        <v/>
      </c>
      <c r="O313" s="12" t="str">
        <f>IFERROR(VLOOKUP($A313,'Dukty M'!$T$1:$Z$33,7,0),"")</f>
        <v/>
      </c>
      <c r="P313" s="12"/>
      <c r="Q313" s="12"/>
      <c r="R313" s="12"/>
      <c r="S313" s="12"/>
      <c r="T313" s="12"/>
      <c r="U313" s="12"/>
      <c r="V313" s="10">
        <f>IFERROR(LARGE(X313:AU313,1),0)+IFERROR(LARGE(X313:AU313,2),0)</f>
        <v>0</v>
      </c>
      <c r="W313" s="10">
        <f>IFERROR(LARGE(X313:AU313,3),0)+IFERROR(LARGE(X313:AU313,4),0)</f>
        <v>0</v>
      </c>
      <c r="X313" s="12"/>
      <c r="Y313" s="12"/>
      <c r="Z313" s="12"/>
      <c r="AA313" s="12" t="str">
        <f>IFERROR(VLOOKUP($A313,'H57 TR100 M'!$AI$2:$AO$182,7,0),"")</f>
        <v/>
      </c>
      <c r="AB313" s="12"/>
      <c r="AC313" s="12"/>
      <c r="AD313" s="12"/>
      <c r="AE313" s="12" t="str">
        <f>IFERROR(VLOOKUP($A313,'Orientakcja M'!$M$3:$S$59,7,0),"")</f>
        <v/>
      </c>
      <c r="AF313" s="12"/>
      <c r="AG313" s="12" t="str">
        <f>IFERROR(VLOOKUP($A313,'Grassor222 M'!$BJ$6:$BP$7,7,0),"")</f>
        <v/>
      </c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23">
        <f>MIN(COUNT(F313:U313)+MIN(COUNT(X313:AU313)/2,2),6)</f>
        <v>1</v>
      </c>
    </row>
    <row r="314" spans="1:48">
      <c r="A314" s="13">
        <v>302</v>
      </c>
      <c r="B314" s="19" t="str">
        <f>VLOOKUP($A314,id!$C:$H,6,0)</f>
        <v>Myślak Mateusz</v>
      </c>
      <c r="C314" s="19" t="str">
        <f>VLOOKUP($A314,id!$C:$H,4,0)</f>
        <v>Kulawi Krulowie</v>
      </c>
      <c r="D314" s="2">
        <f>IF(E313=E314,D313,ROW(B312))</f>
        <v>312</v>
      </c>
      <c r="E314" s="11">
        <f>LARGE(F314:W314,1)+LARGE(F314:W314,2)+IFERROR(LARGE(F314:W314,3),0)+IFERROR(LARGE(F314:W314,4),0)+IFERROR(LARGE(F314:W314,5),0)+IFERROR(LARGE(F314:W314,6),0)</f>
        <v>21.278305501047747</v>
      </c>
      <c r="F314" s="12"/>
      <c r="G314" s="12">
        <f>IFERROR(VLOOKUP($A314,'H57 TR200 M'!$AT$2:$AZ$104,7,0),"")</f>
        <v>21.278305501047747</v>
      </c>
      <c r="H314" s="12"/>
      <c r="I314" s="12"/>
      <c r="J314" s="12" t="str">
        <f>IFERROR(VLOOKUP($A314,'XVI RzK M'!$K$3:$Q$23,7,0),"")</f>
        <v/>
      </c>
      <c r="K314" s="12" t="str">
        <f>IFERROR(VLOOKUP($A314,'Dymno M'!$U$2:$AA$21,7,0),"")</f>
        <v/>
      </c>
      <c r="L314" s="12" t="str">
        <f>IFERROR(VLOOKUP($A314,'Tropy M'!$R$3:$X$65,7,0),"")</f>
        <v/>
      </c>
      <c r="M314" s="12" t="str">
        <f>IFERROR(VLOOKUP($A314,'Grassor444 M'!$DE$6:$DK$36,7,0),"")</f>
        <v/>
      </c>
      <c r="N314" s="12" t="str">
        <f>IFERROR(VLOOKUP($A314,'BO M'!$Q$2:$W$71,7,0),"")</f>
        <v/>
      </c>
      <c r="O314" s="12" t="str">
        <f>IFERROR(VLOOKUP($A314,'Dukty M'!$T$1:$Z$33,7,0),"")</f>
        <v/>
      </c>
      <c r="P314" s="12"/>
      <c r="Q314" s="12"/>
      <c r="R314" s="12"/>
      <c r="S314" s="12"/>
      <c r="T314" s="12"/>
      <c r="U314" s="12"/>
      <c r="V314" s="10">
        <f>IFERROR(LARGE(X314:AU314,1),0)+IFERROR(LARGE(X314:AU314,2),0)</f>
        <v>0</v>
      </c>
      <c r="W314" s="10">
        <f>IFERROR(LARGE(X314:AU314,3),0)+IFERROR(LARGE(X314:AU314,4),0)</f>
        <v>0</v>
      </c>
      <c r="X314" s="12"/>
      <c r="Y314" s="12"/>
      <c r="Z314" s="12"/>
      <c r="AA314" s="12" t="str">
        <f>IFERROR(VLOOKUP($A314,'H57 TR100 M'!$AI$2:$AO$182,7,0),"")</f>
        <v/>
      </c>
      <c r="AB314" s="12"/>
      <c r="AC314" s="12"/>
      <c r="AD314" s="12"/>
      <c r="AE314" s="12" t="str">
        <f>IFERROR(VLOOKUP($A314,'Orientakcja M'!$M$3:$S$59,7,0),"")</f>
        <v/>
      </c>
      <c r="AF314" s="12"/>
      <c r="AG314" s="12" t="str">
        <f>IFERROR(VLOOKUP($A314,'Grassor222 M'!$BJ$6:$BP$7,7,0),"")</f>
        <v/>
      </c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23">
        <f>MIN(COUNT(F314:U314)+MIN(COUNT(X314:AU314)/2,2),6)</f>
        <v>1</v>
      </c>
    </row>
    <row r="315" spans="1:48">
      <c r="A315">
        <v>303</v>
      </c>
      <c r="B315" s="19" t="str">
        <f>VLOOKUP($A315,id!$C:$H,6,0)</f>
        <v>Kilian Marek</v>
      </c>
      <c r="C315" s="19">
        <f>VLOOKUP($A315,id!$C:$H,4,0)</f>
        <v>0</v>
      </c>
      <c r="D315" s="2">
        <f>IF(E314=E315,D314,ROW(B313))</f>
        <v>313</v>
      </c>
      <c r="E315" s="11">
        <f>LARGE(F315:W315,1)+LARGE(F315:W315,2)+IFERROR(LARGE(F315:W315,3),0)+IFERROR(LARGE(F315:W315,4),0)+IFERROR(LARGE(F315:W315,5),0)+IFERROR(LARGE(F315:W315,6),0)</f>
        <v>21.273562654778793</v>
      </c>
      <c r="F315" s="12"/>
      <c r="G315" s="12">
        <f>IFERROR(VLOOKUP($A315,'H57 TR200 M'!$AT$2:$AZ$104,7,0),"")</f>
        <v>21.273562654778793</v>
      </c>
      <c r="H315" s="12"/>
      <c r="I315" s="12"/>
      <c r="J315" s="12" t="str">
        <f>IFERROR(VLOOKUP($A315,'XVI RzK M'!$K$3:$Q$23,7,0),"")</f>
        <v/>
      </c>
      <c r="K315" s="12" t="str">
        <f>IFERROR(VLOOKUP($A315,'Dymno M'!$U$2:$AA$21,7,0),"")</f>
        <v/>
      </c>
      <c r="L315" s="12" t="str">
        <f>IFERROR(VLOOKUP($A315,'Tropy M'!$R$3:$X$65,7,0),"")</f>
        <v/>
      </c>
      <c r="M315" s="12" t="str">
        <f>IFERROR(VLOOKUP($A315,'Grassor444 M'!$DE$6:$DK$36,7,0),"")</f>
        <v/>
      </c>
      <c r="N315" s="12" t="str">
        <f>IFERROR(VLOOKUP($A315,'BO M'!$Q$2:$W$71,7,0),"")</f>
        <v/>
      </c>
      <c r="O315" s="12" t="str">
        <f>IFERROR(VLOOKUP($A315,'Dukty M'!$T$1:$Z$33,7,0),"")</f>
        <v/>
      </c>
      <c r="P315" s="12"/>
      <c r="Q315" s="12"/>
      <c r="R315" s="12"/>
      <c r="S315" s="12"/>
      <c r="T315" s="12"/>
      <c r="U315" s="12"/>
      <c r="V315" s="10">
        <f>IFERROR(LARGE(X315:AU315,1),0)+IFERROR(LARGE(X315:AU315,2),0)</f>
        <v>0</v>
      </c>
      <c r="W315" s="10">
        <f>IFERROR(LARGE(X315:AU315,3),0)+IFERROR(LARGE(X315:AU315,4),0)</f>
        <v>0</v>
      </c>
      <c r="X315" s="12"/>
      <c r="Y315" s="12"/>
      <c r="Z315" s="12"/>
      <c r="AA315" s="12" t="str">
        <f>IFERROR(VLOOKUP($A315,'H57 TR100 M'!$AI$2:$AO$182,7,0),"")</f>
        <v/>
      </c>
      <c r="AB315" s="12"/>
      <c r="AC315" s="12"/>
      <c r="AD315" s="12"/>
      <c r="AE315" s="12" t="str">
        <f>IFERROR(VLOOKUP($A315,'Orientakcja M'!$M$3:$S$59,7,0),"")</f>
        <v/>
      </c>
      <c r="AF315" s="12"/>
      <c r="AG315" s="12" t="str">
        <f>IFERROR(VLOOKUP($A315,'Grassor222 M'!$BJ$6:$BP$7,7,0),"")</f>
        <v/>
      </c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23">
        <f>MIN(COUNT(F315:U315)+MIN(COUNT(X315:AU315)/2,2),6)</f>
        <v>1</v>
      </c>
    </row>
    <row r="316" spans="1:48">
      <c r="A316">
        <v>393</v>
      </c>
      <c r="B316" s="19" t="str">
        <f>VLOOKUP($A316,id!$C:$H,6,0)</f>
        <v>Maliszewski Marek</v>
      </c>
      <c r="C316" s="19" t="str">
        <f>VLOOKUP($A316,id!$C:$H,4,0)</f>
        <v>MM`s</v>
      </c>
      <c r="D316" s="2">
        <f>IF(E315=E316,D315,ROW(B314))</f>
        <v>314</v>
      </c>
      <c r="E316" s="11">
        <f>LARGE(F316:W316,1)+LARGE(F316:W316,2)+IFERROR(LARGE(F316:W316,3),0)+IFERROR(LARGE(F316:W316,4),0)+IFERROR(LARGE(F316:W316,5),0)+IFERROR(LARGE(F316:W316,6),0)</f>
        <v>21.108989779291417</v>
      </c>
      <c r="F316" s="12"/>
      <c r="G316" s="12"/>
      <c r="H316" s="12"/>
      <c r="I316" s="12"/>
      <c r="J316" s="12" t="str">
        <f>IFERROR(VLOOKUP($A316,'XVI RzK M'!$K$3:$Q$23,7,0),"")</f>
        <v/>
      </c>
      <c r="K316" s="12" t="str">
        <f>IFERROR(VLOOKUP($A316,'Dymno M'!$U$2:$AA$21,7,0),"")</f>
        <v/>
      </c>
      <c r="L316" s="12" t="str">
        <f>IFERROR(VLOOKUP($A316,'Tropy M'!$R$3:$X$65,7,0),"")</f>
        <v/>
      </c>
      <c r="M316" s="12" t="str">
        <f>IFERROR(VLOOKUP($A316,'Grassor444 M'!$DE$6:$DK$36,7,0),"")</f>
        <v/>
      </c>
      <c r="N316" s="12" t="str">
        <f>IFERROR(VLOOKUP($A316,'BO M'!$Q$2:$W$71,7,0),"")</f>
        <v/>
      </c>
      <c r="O316" s="12" t="str">
        <f>IFERROR(VLOOKUP($A316,'Dukty M'!$T$1:$Z$33,7,0),"")</f>
        <v/>
      </c>
      <c r="P316" s="12"/>
      <c r="Q316" s="12"/>
      <c r="R316" s="12"/>
      <c r="S316" s="12"/>
      <c r="T316" s="12"/>
      <c r="U316" s="12"/>
      <c r="V316" s="10">
        <f>IFERROR(LARGE(X316:AU316,1),0)+IFERROR(LARGE(X316:AU316,2),0)</f>
        <v>21.108989779291417</v>
      </c>
      <c r="W316" s="10">
        <f>IFERROR(LARGE(X316:AU316,3),0)+IFERROR(LARGE(X316:AU316,4),0)</f>
        <v>0</v>
      </c>
      <c r="X316" s="12"/>
      <c r="Y316" s="12"/>
      <c r="Z316" s="12"/>
      <c r="AA316" s="12">
        <f>IFERROR(VLOOKUP($A316,'H57 TR100 M'!$AI$2:$AO$182,7,0),"")</f>
        <v>21.108989779291417</v>
      </c>
      <c r="AB316" s="12"/>
      <c r="AC316" s="12"/>
      <c r="AD316" s="12"/>
      <c r="AE316" s="12" t="str">
        <f>IFERROR(VLOOKUP($A316,'Orientakcja M'!$M$3:$S$59,7,0),"")</f>
        <v/>
      </c>
      <c r="AF316" s="12"/>
      <c r="AG316" s="12" t="str">
        <f>IFERROR(VLOOKUP($A316,'Grassor222 M'!$BJ$6:$BP$7,7,0),"")</f>
        <v/>
      </c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23">
        <f>MIN(COUNT(F316:U316)+MIN(COUNT(X316:AU316)/2,2),6)</f>
        <v>0.5</v>
      </c>
    </row>
    <row r="317" spans="1:48">
      <c r="A317" s="13">
        <v>572</v>
      </c>
      <c r="B317" s="19" t="str">
        <f>VLOOKUP($A317,id!$C:$H,6,0)</f>
        <v>Ostaszkiewicz Jakub</v>
      </c>
      <c r="C317" s="19">
        <f>VLOOKUP($A317,id!$C:$H,4,0)</f>
        <v>0</v>
      </c>
      <c r="D317" s="2">
        <f>IF(E316=E317,D316,ROW(B315))</f>
        <v>315</v>
      </c>
      <c r="E317" s="11">
        <f>LARGE(F317:W317,1)+LARGE(F317:W317,2)+IFERROR(LARGE(F317:W317,3),0)+IFERROR(LARGE(F317:W317,4),0)+IFERROR(LARGE(F317:W317,5),0)+IFERROR(LARGE(F317:W317,6),0)</f>
        <v>20.877499075894224</v>
      </c>
      <c r="F317" s="12"/>
      <c r="G317" s="12"/>
      <c r="H317" s="12"/>
      <c r="I317" s="12"/>
      <c r="J317" s="12"/>
      <c r="K317" s="12"/>
      <c r="L317" s="12"/>
      <c r="M317" s="12" t="str">
        <f>IFERROR(VLOOKUP($A317,'Grassor444 M'!$DE$6:$DK$36,7,0),"")</f>
        <v/>
      </c>
      <c r="N317" s="12">
        <f>IFERROR(VLOOKUP($A317,'BO M'!$Q$2:$W$71,7,0),"")</f>
        <v>20.877499075894224</v>
      </c>
      <c r="O317" s="12" t="str">
        <f>IFERROR(VLOOKUP($A317,'Dukty M'!$T$1:$Z$33,7,0),"")</f>
        <v/>
      </c>
      <c r="P317" s="12"/>
      <c r="Q317" s="12"/>
      <c r="R317" s="12"/>
      <c r="S317" s="12"/>
      <c r="T317" s="12"/>
      <c r="U317" s="12"/>
      <c r="V317" s="10">
        <f>IFERROR(LARGE(X317:AU317,1),0)+IFERROR(LARGE(X317:AU317,2),0)</f>
        <v>0</v>
      </c>
      <c r="W317" s="10">
        <f>IFERROR(LARGE(X317:AU317,3),0)+IFERROR(LARGE(X317:AU317,4),0)</f>
        <v>0</v>
      </c>
      <c r="X317" s="12"/>
      <c r="Y317" s="12"/>
      <c r="Z317" s="12"/>
      <c r="AA317" s="12"/>
      <c r="AB317" s="12"/>
      <c r="AC317" s="12"/>
      <c r="AD317" s="12"/>
      <c r="AE317" s="12" t="str">
        <f>IFERROR(VLOOKUP($A317,'Orientakcja M'!$M$3:$S$59,7,0),"")</f>
        <v/>
      </c>
      <c r="AF317" s="12"/>
      <c r="AG317" s="12" t="str">
        <f>IFERROR(VLOOKUP($A317,'Grassor222 M'!$BJ$6:$BP$7,7,0),"")</f>
        <v/>
      </c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23">
        <f>MIN(COUNT(F317:U317)+MIN(COUNT(X317:AU317)/2,2),6)</f>
        <v>1</v>
      </c>
    </row>
    <row r="318" spans="1:48">
      <c r="A318" s="13">
        <v>304</v>
      </c>
      <c r="B318" s="19" t="str">
        <f>VLOOKUP($A318,id!$C:$H,6,0)</f>
        <v>Urban Mateusz</v>
      </c>
      <c r="C318" s="19" t="str">
        <f>VLOOKUP($A318,id!$C:$H,4,0)</f>
        <v>Połamańcy</v>
      </c>
      <c r="D318" s="2">
        <f>IF(E317=E318,D317,ROW(B316))</f>
        <v>316</v>
      </c>
      <c r="E318" s="11">
        <f>LARGE(F318:W318,1)+LARGE(F318:W318,2)+IFERROR(LARGE(F318:W318,3),0)+IFERROR(LARGE(F318:W318,4),0)+IFERROR(LARGE(F318:W318,5),0)+IFERROR(LARGE(F318:W318,6),0)</f>
        <v>20.587318698173025</v>
      </c>
      <c r="F318" s="12"/>
      <c r="G318" s="12">
        <f>IFERROR(VLOOKUP($A318,'H57 TR200 M'!$AT$2:$AZ$104,7,0),"")</f>
        <v>20.587318698173025</v>
      </c>
      <c r="H318" s="12"/>
      <c r="I318" s="12"/>
      <c r="J318" s="12" t="str">
        <f>IFERROR(VLOOKUP($A318,'XVI RzK M'!$K$3:$Q$23,7,0),"")</f>
        <v/>
      </c>
      <c r="K318" s="12" t="str">
        <f>IFERROR(VLOOKUP($A318,'Dymno M'!$U$2:$AA$21,7,0),"")</f>
        <v/>
      </c>
      <c r="L318" s="12" t="str">
        <f>IFERROR(VLOOKUP($A318,'Tropy M'!$R$3:$X$65,7,0),"")</f>
        <v/>
      </c>
      <c r="M318" s="12" t="str">
        <f>IFERROR(VLOOKUP($A318,'Grassor444 M'!$DE$6:$DK$36,7,0),"")</f>
        <v/>
      </c>
      <c r="N318" s="12" t="str">
        <f>IFERROR(VLOOKUP($A318,'BO M'!$Q$2:$W$71,7,0),"")</f>
        <v/>
      </c>
      <c r="O318" s="12" t="str">
        <f>IFERROR(VLOOKUP($A318,'Dukty M'!$T$1:$Z$33,7,0),"")</f>
        <v/>
      </c>
      <c r="P318" s="12"/>
      <c r="Q318" s="12"/>
      <c r="R318" s="12"/>
      <c r="S318" s="12"/>
      <c r="T318" s="12"/>
      <c r="U318" s="12"/>
      <c r="V318" s="10">
        <f>IFERROR(LARGE(X318:AU318,1),0)+IFERROR(LARGE(X318:AU318,2),0)</f>
        <v>0</v>
      </c>
      <c r="W318" s="10">
        <f>IFERROR(LARGE(X318:AU318,3),0)+IFERROR(LARGE(X318:AU318,4),0)</f>
        <v>0</v>
      </c>
      <c r="X318" s="12"/>
      <c r="Y318" s="12"/>
      <c r="Z318" s="12"/>
      <c r="AA318" s="12" t="str">
        <f>IFERROR(VLOOKUP($A318,'H57 TR100 M'!$AI$2:$AO$182,7,0),"")</f>
        <v/>
      </c>
      <c r="AB318" s="12"/>
      <c r="AC318" s="12"/>
      <c r="AD318" s="12"/>
      <c r="AE318" s="12" t="str">
        <f>IFERROR(VLOOKUP($A318,'Orientakcja M'!$M$3:$S$59,7,0),"")</f>
        <v/>
      </c>
      <c r="AF318" s="12"/>
      <c r="AG318" s="12" t="str">
        <f>IFERROR(VLOOKUP($A318,'Grassor222 M'!$BJ$6:$BP$7,7,0),"")</f>
        <v/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23">
        <f>MIN(COUNT(F318:U318)+MIN(COUNT(X318:AU318)/2,2),6)</f>
        <v>1</v>
      </c>
    </row>
    <row r="319" spans="1:48">
      <c r="A319">
        <v>305</v>
      </c>
      <c r="B319" s="19" t="str">
        <f>VLOOKUP($A319,id!$C:$H,6,0)</f>
        <v>Sosna Paweł</v>
      </c>
      <c r="C319" s="19">
        <f>VLOOKUP($A319,id!$C:$H,4,0)</f>
        <v>0</v>
      </c>
      <c r="D319" s="2">
        <f>IF(E318=E319,D318,ROW(B317))</f>
        <v>317</v>
      </c>
      <c r="E319" s="11">
        <f>LARGE(F319:W319,1)+LARGE(F319:W319,2)+IFERROR(LARGE(F319:W319,3),0)+IFERROR(LARGE(F319:W319,4),0)+IFERROR(LARGE(F319:W319,5),0)+IFERROR(LARGE(F319:W319,6),0)</f>
        <v>20.260369722166839</v>
      </c>
      <c r="F319" s="12"/>
      <c r="G319" s="12">
        <f>IFERROR(VLOOKUP($A319,'H57 TR200 M'!$AT$2:$AZ$104,7,0),"")</f>
        <v>20.260369722166839</v>
      </c>
      <c r="H319" s="12"/>
      <c r="I319" s="12"/>
      <c r="J319" s="12" t="str">
        <f>IFERROR(VLOOKUP($A319,'XVI RzK M'!$K$3:$Q$23,7,0),"")</f>
        <v/>
      </c>
      <c r="K319" s="12" t="str">
        <f>IFERROR(VLOOKUP($A319,'Dymno M'!$U$2:$AA$21,7,0),"")</f>
        <v/>
      </c>
      <c r="L319" s="12" t="str">
        <f>IFERROR(VLOOKUP($A319,'Tropy M'!$R$3:$X$65,7,0),"")</f>
        <v/>
      </c>
      <c r="M319" s="12" t="str">
        <f>IFERROR(VLOOKUP($A319,'Grassor444 M'!$DE$6:$DK$36,7,0),"")</f>
        <v/>
      </c>
      <c r="N319" s="12" t="str">
        <f>IFERROR(VLOOKUP($A319,'BO M'!$Q$2:$W$71,7,0),"")</f>
        <v/>
      </c>
      <c r="O319" s="12" t="str">
        <f>IFERROR(VLOOKUP($A319,'Dukty M'!$T$1:$Z$33,7,0),"")</f>
        <v/>
      </c>
      <c r="P319" s="12"/>
      <c r="Q319" s="12"/>
      <c r="R319" s="12"/>
      <c r="S319" s="12"/>
      <c r="T319" s="12"/>
      <c r="U319" s="12"/>
      <c r="V319" s="10">
        <f>IFERROR(LARGE(X319:AU319,1),0)+IFERROR(LARGE(X319:AU319,2),0)</f>
        <v>0</v>
      </c>
      <c r="W319" s="10">
        <f>IFERROR(LARGE(X319:AU319,3),0)+IFERROR(LARGE(X319:AU319,4),0)</f>
        <v>0</v>
      </c>
      <c r="X319" s="12"/>
      <c r="Y319" s="12"/>
      <c r="Z319" s="12"/>
      <c r="AA319" s="12" t="str">
        <f>IFERROR(VLOOKUP($A319,'H57 TR100 M'!$AI$2:$AO$182,7,0),"")</f>
        <v/>
      </c>
      <c r="AB319" s="12"/>
      <c r="AC319" s="12"/>
      <c r="AD319" s="12"/>
      <c r="AE319" s="12" t="str">
        <f>IFERROR(VLOOKUP($A319,'Orientakcja M'!$M$3:$S$59,7,0),"")</f>
        <v/>
      </c>
      <c r="AF319" s="12"/>
      <c r="AG319" s="12" t="str">
        <f>IFERROR(VLOOKUP($A319,'Grassor222 M'!$BJ$6:$BP$7,7,0),"")</f>
        <v/>
      </c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23">
        <f>MIN(COUNT(F319:U319)+MIN(COUNT(X319:AU319)/2,2),6)</f>
        <v>1</v>
      </c>
    </row>
    <row r="320" spans="1:48">
      <c r="A320" s="13">
        <v>394</v>
      </c>
      <c r="B320" s="19" t="str">
        <f>VLOOKUP($A320,id!$C:$H,6,0)</f>
        <v>Nawrocki Daniel</v>
      </c>
      <c r="C320" s="19" t="str">
        <f>VLOOKUP($A320,id!$C:$H,4,0)</f>
        <v>Pancerne rowery</v>
      </c>
      <c r="D320" s="2">
        <f>IF(E319=E320,D319,ROW(B318))</f>
        <v>318</v>
      </c>
      <c r="E320" s="11">
        <f>LARGE(F320:W320,1)+LARGE(F320:W320,2)+IFERROR(LARGE(F320:W320,3),0)+IFERROR(LARGE(F320:W320,4),0)+IFERROR(LARGE(F320:W320,5),0)+IFERROR(LARGE(F320:W320,6),0)</f>
        <v>19.802377338393065</v>
      </c>
      <c r="F320" s="12"/>
      <c r="G320" s="12"/>
      <c r="H320" s="12"/>
      <c r="I320" s="12"/>
      <c r="J320" s="12" t="str">
        <f>IFERROR(VLOOKUP($A320,'XVI RzK M'!$K$3:$Q$23,7,0),"")</f>
        <v/>
      </c>
      <c r="K320" s="12" t="str">
        <f>IFERROR(VLOOKUP($A320,'Dymno M'!$U$2:$AA$21,7,0),"")</f>
        <v/>
      </c>
      <c r="L320" s="12" t="str">
        <f>IFERROR(VLOOKUP($A320,'Tropy M'!$R$3:$X$65,7,0),"")</f>
        <v/>
      </c>
      <c r="M320" s="12" t="str">
        <f>IFERROR(VLOOKUP($A320,'Grassor444 M'!$DE$6:$DK$36,7,0),"")</f>
        <v/>
      </c>
      <c r="N320" s="12" t="str">
        <f>IFERROR(VLOOKUP($A320,'BO M'!$Q$2:$W$71,7,0),"")</f>
        <v/>
      </c>
      <c r="O320" s="12" t="str">
        <f>IFERROR(VLOOKUP($A320,'Dukty M'!$T$1:$Z$33,7,0),"")</f>
        <v/>
      </c>
      <c r="P320" s="12"/>
      <c r="Q320" s="12"/>
      <c r="R320" s="12"/>
      <c r="S320" s="12"/>
      <c r="T320" s="12"/>
      <c r="U320" s="12"/>
      <c r="V320" s="10">
        <f>IFERROR(LARGE(X320:AU320,1),0)+IFERROR(LARGE(X320:AU320,2),0)</f>
        <v>19.802377338393065</v>
      </c>
      <c r="W320" s="10">
        <f>IFERROR(LARGE(X320:AU320,3),0)+IFERROR(LARGE(X320:AU320,4),0)</f>
        <v>0</v>
      </c>
      <c r="X320" s="12"/>
      <c r="Y320" s="12"/>
      <c r="Z320" s="12"/>
      <c r="AA320" s="12">
        <f>IFERROR(VLOOKUP($A320,'H57 TR100 M'!$AI$2:$AO$182,7,0),"")</f>
        <v>19.802377338393065</v>
      </c>
      <c r="AB320" s="12"/>
      <c r="AC320" s="12"/>
      <c r="AD320" s="12"/>
      <c r="AE320" s="12" t="str">
        <f>IFERROR(VLOOKUP($A320,'Orientakcja M'!$M$3:$S$59,7,0),"")</f>
        <v/>
      </c>
      <c r="AF320" s="12"/>
      <c r="AG320" s="12" t="str">
        <f>IFERROR(VLOOKUP($A320,'Grassor222 M'!$BJ$6:$BP$7,7,0),"")</f>
        <v/>
      </c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23">
        <f>MIN(COUNT(F320:U320)+MIN(COUNT(X320:AU320)/2,2),6)</f>
        <v>0.5</v>
      </c>
    </row>
    <row r="321" spans="1:48">
      <c r="A321">
        <v>395</v>
      </c>
      <c r="B321" s="19" t="str">
        <f>VLOOKUP($A321,id!$C:$H,6,0)</f>
        <v>Surała Paweł</v>
      </c>
      <c r="C321" s="19" t="str">
        <f>VLOOKUP($A321,id!$C:$H,4,0)</f>
        <v>Pancerne Rowery</v>
      </c>
      <c r="D321" s="2">
        <f>IF(E320=E321,D320,ROW(B319))</f>
        <v>319</v>
      </c>
      <c r="E321" s="11">
        <f>LARGE(F321:W321,1)+LARGE(F321:W321,2)+IFERROR(LARGE(F321:W321,3),0)+IFERROR(LARGE(F321:W321,4),0)+IFERROR(LARGE(F321:W321,5),0)+IFERROR(LARGE(F321:W321,6),0)</f>
        <v>19.794471070526605</v>
      </c>
      <c r="F321" s="12"/>
      <c r="G321" s="12"/>
      <c r="H321" s="12"/>
      <c r="I321" s="12"/>
      <c r="J321" s="12" t="str">
        <f>IFERROR(VLOOKUP($A321,'XVI RzK M'!$K$3:$Q$23,7,0),"")</f>
        <v/>
      </c>
      <c r="K321" s="12" t="str">
        <f>IFERROR(VLOOKUP($A321,'Dymno M'!$U$2:$AA$21,7,0),"")</f>
        <v/>
      </c>
      <c r="L321" s="12" t="str">
        <f>IFERROR(VLOOKUP($A321,'Tropy M'!$R$3:$X$65,7,0),"")</f>
        <v/>
      </c>
      <c r="M321" s="12" t="str">
        <f>IFERROR(VLOOKUP($A321,'Grassor444 M'!$DE$6:$DK$36,7,0),"")</f>
        <v/>
      </c>
      <c r="N321" s="12" t="str">
        <f>IFERROR(VLOOKUP($A321,'BO M'!$Q$2:$W$71,7,0),"")</f>
        <v/>
      </c>
      <c r="O321" s="12" t="str">
        <f>IFERROR(VLOOKUP($A321,'Dukty M'!$T$1:$Z$33,7,0),"")</f>
        <v/>
      </c>
      <c r="P321" s="12"/>
      <c r="Q321" s="12"/>
      <c r="R321" s="12"/>
      <c r="S321" s="12"/>
      <c r="T321" s="12"/>
      <c r="U321" s="12"/>
      <c r="V321" s="10">
        <f>IFERROR(LARGE(X321:AU321,1),0)+IFERROR(LARGE(X321:AU321,2),0)</f>
        <v>19.794471070526605</v>
      </c>
      <c r="W321" s="10">
        <f>IFERROR(LARGE(X321:AU321,3),0)+IFERROR(LARGE(X321:AU321,4),0)</f>
        <v>0</v>
      </c>
      <c r="X321" s="12"/>
      <c r="Y321" s="12"/>
      <c r="Z321" s="12"/>
      <c r="AA321" s="12">
        <f>IFERROR(VLOOKUP($A321,'H57 TR100 M'!$AI$2:$AO$182,7,0),"")</f>
        <v>19.794471070526605</v>
      </c>
      <c r="AB321" s="12"/>
      <c r="AC321" s="12"/>
      <c r="AD321" s="12"/>
      <c r="AE321" s="12" t="str">
        <f>IFERROR(VLOOKUP($A321,'Orientakcja M'!$M$3:$S$59,7,0),"")</f>
        <v/>
      </c>
      <c r="AF321" s="12"/>
      <c r="AG321" s="12" t="str">
        <f>IFERROR(VLOOKUP($A321,'Grassor222 M'!$BJ$6:$BP$7,7,0),"")</f>
        <v/>
      </c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23">
        <f>MIN(COUNT(F321:U321)+MIN(COUNT(X321:AU321)/2,2),6)</f>
        <v>0.5</v>
      </c>
    </row>
    <row r="322" spans="1:48">
      <c r="A322" s="13">
        <v>396</v>
      </c>
      <c r="B322" s="19" t="str">
        <f>VLOOKUP($A322,id!$C:$H,6,0)</f>
        <v>Wójcik Wojciech</v>
      </c>
      <c r="C322" s="19" t="str">
        <f>VLOOKUP($A322,id!$C:$H,4,0)</f>
        <v>Pancerne Rowery</v>
      </c>
      <c r="D322" s="2">
        <f>IF(E321=E322,D321,ROW(B320))</f>
        <v>320</v>
      </c>
      <c r="E322" s="11">
        <f>LARGE(F322:W322,1)+LARGE(F322:W322,2)+IFERROR(LARGE(F322:W322,3),0)+IFERROR(LARGE(F322:W322,4),0)+IFERROR(LARGE(F322:W322,5),0)+IFERROR(LARGE(F322:W322,6),0)</f>
        <v>19.791084602321444</v>
      </c>
      <c r="F322" s="12"/>
      <c r="G322" s="12"/>
      <c r="H322" s="12"/>
      <c r="I322" s="12"/>
      <c r="J322" s="12" t="str">
        <f>IFERROR(VLOOKUP($A322,'XVI RzK M'!$K$3:$Q$23,7,0),"")</f>
        <v/>
      </c>
      <c r="K322" s="12" t="str">
        <f>IFERROR(VLOOKUP($A322,'Dymno M'!$U$2:$AA$21,7,0),"")</f>
        <v/>
      </c>
      <c r="L322" s="12" t="str">
        <f>IFERROR(VLOOKUP($A322,'Tropy M'!$R$3:$X$65,7,0),"")</f>
        <v/>
      </c>
      <c r="M322" s="12" t="str">
        <f>IFERROR(VLOOKUP($A322,'Grassor444 M'!$DE$6:$DK$36,7,0),"")</f>
        <v/>
      </c>
      <c r="N322" s="12" t="str">
        <f>IFERROR(VLOOKUP($A322,'BO M'!$Q$2:$W$71,7,0),"")</f>
        <v/>
      </c>
      <c r="O322" s="12" t="str">
        <f>IFERROR(VLOOKUP($A322,'Dukty M'!$T$1:$Z$33,7,0),"")</f>
        <v/>
      </c>
      <c r="P322" s="12"/>
      <c r="Q322" s="12"/>
      <c r="R322" s="12"/>
      <c r="S322" s="12"/>
      <c r="T322" s="12"/>
      <c r="U322" s="12"/>
      <c r="V322" s="10">
        <f>IFERROR(LARGE(X322:AU322,1),0)+IFERROR(LARGE(X322:AU322,2),0)</f>
        <v>19.791084602321444</v>
      </c>
      <c r="W322" s="10">
        <f>IFERROR(LARGE(X322:AU322,3),0)+IFERROR(LARGE(X322:AU322,4),0)</f>
        <v>0</v>
      </c>
      <c r="X322" s="12"/>
      <c r="Y322" s="12"/>
      <c r="Z322" s="12"/>
      <c r="AA322" s="12">
        <f>IFERROR(VLOOKUP($A322,'H57 TR100 M'!$AI$2:$AO$182,7,0),"")</f>
        <v>19.791084602321444</v>
      </c>
      <c r="AB322" s="12"/>
      <c r="AC322" s="12"/>
      <c r="AD322" s="12"/>
      <c r="AE322" s="12" t="str">
        <f>IFERROR(VLOOKUP($A322,'Orientakcja M'!$M$3:$S$59,7,0),"")</f>
        <v/>
      </c>
      <c r="AF322" s="12"/>
      <c r="AG322" s="12" t="str">
        <f>IFERROR(VLOOKUP($A322,'Grassor222 M'!$BJ$6:$BP$7,7,0),"")</f>
        <v/>
      </c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23">
        <f>MIN(COUNT(F322:U322)+MIN(COUNT(X322:AU322)/2,2),6)</f>
        <v>0.5</v>
      </c>
    </row>
    <row r="323" spans="1:48">
      <c r="A323" s="13">
        <v>397</v>
      </c>
      <c r="B323" s="19" t="str">
        <f>VLOOKUP($A323,id!$C:$H,6,0)</f>
        <v>Janusz Siewert</v>
      </c>
      <c r="C323" s="19" t="str">
        <f>VLOOKUP($A323,id!$C:$H,4,0)</f>
        <v>Pancerne Rowery</v>
      </c>
      <c r="D323" s="2">
        <f>IF(E322=E323,D322,ROW(B321))</f>
        <v>321</v>
      </c>
      <c r="E323" s="11">
        <f>LARGE(F323:W323,1)+LARGE(F323:W323,2)+IFERROR(LARGE(F323:W323,3),0)+IFERROR(LARGE(F323:W323,4),0)+IFERROR(LARGE(F323:W323,5),0)+IFERROR(LARGE(F323:W323,6),0)</f>
        <v>19.789391802703292</v>
      </c>
      <c r="F323" s="12"/>
      <c r="G323" s="12"/>
      <c r="H323" s="12"/>
      <c r="I323" s="12"/>
      <c r="J323" s="12" t="str">
        <f>IFERROR(VLOOKUP($A323,'XVI RzK M'!$K$3:$Q$23,7,0),"")</f>
        <v/>
      </c>
      <c r="K323" s="12" t="str">
        <f>IFERROR(VLOOKUP($A323,'Dymno M'!$U$2:$AA$21,7,0),"")</f>
        <v/>
      </c>
      <c r="L323" s="12" t="str">
        <f>IFERROR(VLOOKUP($A323,'Tropy M'!$R$3:$X$65,7,0),"")</f>
        <v/>
      </c>
      <c r="M323" s="12" t="str">
        <f>IFERROR(VLOOKUP($A323,'Grassor444 M'!$DE$6:$DK$36,7,0),"")</f>
        <v/>
      </c>
      <c r="N323" s="12" t="str">
        <f>IFERROR(VLOOKUP($A323,'BO M'!$Q$2:$W$71,7,0),"")</f>
        <v/>
      </c>
      <c r="O323" s="12" t="str">
        <f>IFERROR(VLOOKUP($A323,'Dukty M'!$T$1:$Z$33,7,0),"")</f>
        <v/>
      </c>
      <c r="P323" s="12"/>
      <c r="Q323" s="12"/>
      <c r="R323" s="12"/>
      <c r="S323" s="12"/>
      <c r="T323" s="12"/>
      <c r="U323" s="12"/>
      <c r="V323" s="10">
        <f>IFERROR(LARGE(X323:AU323,1),0)+IFERROR(LARGE(X323:AU323,2),0)</f>
        <v>19.789391802703292</v>
      </c>
      <c r="W323" s="10">
        <f>IFERROR(LARGE(X323:AU323,3),0)+IFERROR(LARGE(X323:AU323,4),0)</f>
        <v>0</v>
      </c>
      <c r="X323" s="12"/>
      <c r="Y323" s="12"/>
      <c r="Z323" s="12"/>
      <c r="AA323" s="12">
        <f>IFERROR(VLOOKUP($A323,'H57 TR100 M'!$AI$2:$AO$182,7,0),"")</f>
        <v>19.789391802703292</v>
      </c>
      <c r="AB323" s="12"/>
      <c r="AC323" s="12"/>
      <c r="AD323" s="12"/>
      <c r="AE323" s="12" t="str">
        <f>IFERROR(VLOOKUP($A323,'Orientakcja M'!$M$3:$S$59,7,0),"")</f>
        <v/>
      </c>
      <c r="AF323" s="12"/>
      <c r="AG323" s="12" t="str">
        <f>IFERROR(VLOOKUP($A323,'Grassor222 M'!$BJ$6:$BP$7,7,0),"")</f>
        <v/>
      </c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23">
        <f>MIN(COUNT(F323:U323)+MIN(COUNT(X323:AU323)/2,2),6)</f>
        <v>0.5</v>
      </c>
    </row>
    <row r="324" spans="1:48">
      <c r="A324">
        <v>398</v>
      </c>
      <c r="B324" s="19" t="str">
        <f>VLOOKUP($A324,id!$C:$H,6,0)</f>
        <v>Stępień Karol</v>
      </c>
      <c r="C324" s="19" t="str">
        <f>VLOOKUP($A324,id!$C:$H,4,0)</f>
        <v>CharzySquad</v>
      </c>
      <c r="D324" s="2">
        <f>IF(E323=E324,D323,ROW(B322))</f>
        <v>322</v>
      </c>
      <c r="E324" s="11">
        <f>LARGE(F324:W324,1)+LARGE(F324:W324,2)+IFERROR(LARGE(F324:W324,3),0)+IFERROR(LARGE(F324:W324,4),0)+IFERROR(LARGE(F324:W324,5),0)+IFERROR(LARGE(F324:W324,6),0)</f>
        <v>19.440206365897808</v>
      </c>
      <c r="F324" s="12"/>
      <c r="G324" s="12"/>
      <c r="H324" s="12"/>
      <c r="I324" s="12"/>
      <c r="J324" s="12" t="str">
        <f>IFERROR(VLOOKUP($A324,'XVI RzK M'!$K$3:$Q$23,7,0),"")</f>
        <v/>
      </c>
      <c r="K324" s="12" t="str">
        <f>IFERROR(VLOOKUP($A324,'Dymno M'!$U$2:$AA$21,7,0),"")</f>
        <v/>
      </c>
      <c r="L324" s="12" t="str">
        <f>IFERROR(VLOOKUP($A324,'Tropy M'!$R$3:$X$65,7,0),"")</f>
        <v/>
      </c>
      <c r="M324" s="12" t="str">
        <f>IFERROR(VLOOKUP($A324,'Grassor444 M'!$DE$6:$DK$36,7,0),"")</f>
        <v/>
      </c>
      <c r="N324" s="12" t="str">
        <f>IFERROR(VLOOKUP($A324,'BO M'!$Q$2:$W$71,7,0),"")</f>
        <v/>
      </c>
      <c r="O324" s="12" t="str">
        <f>IFERROR(VLOOKUP($A324,'Dukty M'!$T$1:$Z$33,7,0),"")</f>
        <v/>
      </c>
      <c r="P324" s="12"/>
      <c r="Q324" s="12"/>
      <c r="R324" s="12"/>
      <c r="S324" s="12"/>
      <c r="T324" s="12"/>
      <c r="U324" s="12"/>
      <c r="V324" s="10">
        <f>IFERROR(LARGE(X324:AU324,1),0)+IFERROR(LARGE(X324:AU324,2),0)</f>
        <v>19.440206365897808</v>
      </c>
      <c r="W324" s="10">
        <f>IFERROR(LARGE(X324:AU324,3),0)+IFERROR(LARGE(X324:AU324,4),0)</f>
        <v>0</v>
      </c>
      <c r="X324" s="12"/>
      <c r="Y324" s="12"/>
      <c r="Z324" s="12"/>
      <c r="AA324" s="12">
        <f>IFERROR(VLOOKUP($A324,'H57 TR100 M'!$AI$2:$AO$182,7,0),"")</f>
        <v>19.440206365897808</v>
      </c>
      <c r="AB324" s="12"/>
      <c r="AC324" s="12"/>
      <c r="AD324" s="12"/>
      <c r="AE324" s="12" t="str">
        <f>IFERROR(VLOOKUP($A324,'Orientakcja M'!$M$3:$S$59,7,0),"")</f>
        <v/>
      </c>
      <c r="AF324" s="12"/>
      <c r="AG324" s="12" t="str">
        <f>IFERROR(VLOOKUP($A324,'Grassor222 M'!$BJ$6:$BP$7,7,0),"")</f>
        <v/>
      </c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23">
        <f>MIN(COUNT(F324:U324)+MIN(COUNT(X324:AU324)/2,2),6)</f>
        <v>0.5</v>
      </c>
    </row>
    <row r="325" spans="1:48">
      <c r="A325">
        <v>399</v>
      </c>
      <c r="B325" s="19" t="str">
        <f>VLOOKUP($A325,id!$C:$H,6,0)</f>
        <v>Stanislawski Jakub</v>
      </c>
      <c r="C325" s="19" t="str">
        <f>VLOOKUP($A325,id!$C:$H,4,0)</f>
        <v>Charzyfornia</v>
      </c>
      <c r="D325" s="2">
        <f>IF(E324=E325,D324,ROW(B323))</f>
        <v>323</v>
      </c>
      <c r="E325" s="11">
        <f>LARGE(F325:W325,1)+LARGE(F325:W325,2)+IFERROR(LARGE(F325:W325,3),0)+IFERROR(LARGE(F325:W325,4),0)+IFERROR(LARGE(F325:W325,5),0)+IFERROR(LARGE(F325:W325,6),0)</f>
        <v>19.4353072575257</v>
      </c>
      <c r="F325" s="12"/>
      <c r="G325" s="12"/>
      <c r="H325" s="12"/>
      <c r="I325" s="12"/>
      <c r="J325" s="12" t="str">
        <f>IFERROR(VLOOKUP($A325,'XVI RzK M'!$K$3:$Q$23,7,0),"")</f>
        <v/>
      </c>
      <c r="K325" s="12" t="str">
        <f>IFERROR(VLOOKUP($A325,'Dymno M'!$U$2:$AA$21,7,0),"")</f>
        <v/>
      </c>
      <c r="L325" s="12" t="str">
        <f>IFERROR(VLOOKUP($A325,'Tropy M'!$R$3:$X$65,7,0),"")</f>
        <v/>
      </c>
      <c r="M325" s="12" t="str">
        <f>IFERROR(VLOOKUP($A325,'Grassor444 M'!$DE$6:$DK$36,7,0),"")</f>
        <v/>
      </c>
      <c r="N325" s="12" t="str">
        <f>IFERROR(VLOOKUP($A325,'BO M'!$Q$2:$W$71,7,0),"")</f>
        <v/>
      </c>
      <c r="O325" s="12" t="str">
        <f>IFERROR(VLOOKUP($A325,'Dukty M'!$T$1:$Z$33,7,0),"")</f>
        <v/>
      </c>
      <c r="P325" s="12"/>
      <c r="Q325" s="12"/>
      <c r="R325" s="12"/>
      <c r="S325" s="12"/>
      <c r="T325" s="12"/>
      <c r="U325" s="12"/>
      <c r="V325" s="10">
        <f>IFERROR(LARGE(X325:AU325,1),0)+IFERROR(LARGE(X325:AU325,2),0)</f>
        <v>19.4353072575257</v>
      </c>
      <c r="W325" s="10">
        <f>IFERROR(LARGE(X325:AU325,3),0)+IFERROR(LARGE(X325:AU325,4),0)</f>
        <v>0</v>
      </c>
      <c r="X325" s="12"/>
      <c r="Y325" s="12"/>
      <c r="Z325" s="12"/>
      <c r="AA325" s="12">
        <f>IFERROR(VLOOKUP($A325,'H57 TR100 M'!$AI$2:$AO$182,7,0),"")</f>
        <v>19.4353072575257</v>
      </c>
      <c r="AB325" s="12"/>
      <c r="AC325" s="12"/>
      <c r="AD325" s="12"/>
      <c r="AE325" s="12" t="str">
        <f>IFERROR(VLOOKUP($A325,'Orientakcja M'!$M$3:$S$59,7,0),"")</f>
        <v/>
      </c>
      <c r="AF325" s="12"/>
      <c r="AG325" s="12" t="str">
        <f>IFERROR(VLOOKUP($A325,'Grassor222 M'!$BJ$6:$BP$7,7,0),"")</f>
        <v/>
      </c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23">
        <f>MIN(COUNT(F325:U325)+MIN(COUNT(X325:AU325)/2,2),6)</f>
        <v>0.5</v>
      </c>
    </row>
    <row r="326" spans="1:48">
      <c r="A326" s="13">
        <v>400</v>
      </c>
      <c r="B326" s="19" t="str">
        <f>VLOOKUP($A326,id!$C:$H,6,0)</f>
        <v>Gałczyński Filip</v>
      </c>
      <c r="C326" s="19">
        <f>VLOOKUP($A326,id!$C:$H,4,0)</f>
        <v>0</v>
      </c>
      <c r="D326" s="2">
        <f>IF(E325=E326,D325,ROW(B324))</f>
        <v>324</v>
      </c>
      <c r="E326" s="11">
        <f>LARGE(F326:W326,1)+LARGE(F326:W326,2)+IFERROR(LARGE(F326:W326,3),0)+IFERROR(LARGE(F326:W326,4),0)+IFERROR(LARGE(F326:W326,5),0)+IFERROR(LARGE(F326:W326,6),0)</f>
        <v>19.430954567005834</v>
      </c>
      <c r="F326" s="12"/>
      <c r="G326" s="12"/>
      <c r="H326" s="12"/>
      <c r="I326" s="12"/>
      <c r="J326" s="12" t="str">
        <f>IFERROR(VLOOKUP($A326,'XVI RzK M'!$K$3:$Q$23,7,0),"")</f>
        <v/>
      </c>
      <c r="K326" s="12" t="str">
        <f>IFERROR(VLOOKUP($A326,'Dymno M'!$U$2:$AA$21,7,0),"")</f>
        <v/>
      </c>
      <c r="L326" s="12" t="str">
        <f>IFERROR(VLOOKUP($A326,'Tropy M'!$R$3:$X$65,7,0),"")</f>
        <v/>
      </c>
      <c r="M326" s="12" t="str">
        <f>IFERROR(VLOOKUP($A326,'Grassor444 M'!$DE$6:$DK$36,7,0),"")</f>
        <v/>
      </c>
      <c r="N326" s="12" t="str">
        <f>IFERROR(VLOOKUP($A326,'BO M'!$Q$2:$W$71,7,0),"")</f>
        <v/>
      </c>
      <c r="O326" s="12" t="str">
        <f>IFERROR(VLOOKUP($A326,'Dukty M'!$T$1:$Z$33,7,0),"")</f>
        <v/>
      </c>
      <c r="P326" s="12"/>
      <c r="Q326" s="12"/>
      <c r="R326" s="12"/>
      <c r="S326" s="12"/>
      <c r="T326" s="12"/>
      <c r="U326" s="12"/>
      <c r="V326" s="10">
        <f>IFERROR(LARGE(X326:AU326,1),0)+IFERROR(LARGE(X326:AU326,2),0)</f>
        <v>19.430954567005834</v>
      </c>
      <c r="W326" s="10">
        <f>IFERROR(LARGE(X326:AU326,3),0)+IFERROR(LARGE(X326:AU326,4),0)</f>
        <v>0</v>
      </c>
      <c r="X326" s="12"/>
      <c r="Y326" s="12"/>
      <c r="Z326" s="12"/>
      <c r="AA326" s="12">
        <f>IFERROR(VLOOKUP($A326,'H57 TR100 M'!$AI$2:$AO$182,7,0),"")</f>
        <v>19.430954567005834</v>
      </c>
      <c r="AB326" s="12"/>
      <c r="AC326" s="12"/>
      <c r="AD326" s="12"/>
      <c r="AE326" s="12" t="str">
        <f>IFERROR(VLOOKUP($A326,'Orientakcja M'!$M$3:$S$59,7,0),"")</f>
        <v/>
      </c>
      <c r="AF326" s="12"/>
      <c r="AG326" s="12" t="str">
        <f>IFERROR(VLOOKUP($A326,'Grassor222 M'!$BJ$6:$BP$7,7,0),"")</f>
        <v/>
      </c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23">
        <f>MIN(COUNT(F326:U326)+MIN(COUNT(X326:AU326)/2,2),6)</f>
        <v>0.5</v>
      </c>
    </row>
    <row r="327" spans="1:48">
      <c r="A327">
        <v>401</v>
      </c>
      <c r="B327" s="19" t="str">
        <f>VLOOKUP($A327,id!$C:$H,6,0)</f>
        <v>Cygan Tomasz Mateusz</v>
      </c>
      <c r="C327" s="19" t="str">
        <f>VLOOKUP($A327,id!$C:$H,4,0)</f>
        <v>CharzySquad</v>
      </c>
      <c r="D327" s="2">
        <f>IF(E326=E327,D326,ROW(B325))</f>
        <v>325</v>
      </c>
      <c r="E327" s="11">
        <f>LARGE(F327:W327,1)+LARGE(F327:W327,2)+IFERROR(LARGE(F327:W327,3),0)+IFERROR(LARGE(F327:W327,4),0)+IFERROR(LARGE(F327:W327,5),0)+IFERROR(LARGE(F327:W327,6),0)</f>
        <v>19.428235125343317</v>
      </c>
      <c r="F327" s="12"/>
      <c r="G327" s="12"/>
      <c r="H327" s="12"/>
      <c r="I327" s="12"/>
      <c r="J327" s="12" t="str">
        <f>IFERROR(VLOOKUP($A327,'XVI RzK M'!$K$3:$Q$23,7,0),"")</f>
        <v/>
      </c>
      <c r="K327" s="12" t="str">
        <f>IFERROR(VLOOKUP($A327,'Dymno M'!$U$2:$AA$21,7,0),"")</f>
        <v/>
      </c>
      <c r="L327" s="12" t="str">
        <f>IFERROR(VLOOKUP($A327,'Tropy M'!$R$3:$X$65,7,0),"")</f>
        <v/>
      </c>
      <c r="M327" s="12" t="str">
        <f>IFERROR(VLOOKUP($A327,'Grassor444 M'!$DE$6:$DK$36,7,0),"")</f>
        <v/>
      </c>
      <c r="N327" s="12" t="str">
        <f>IFERROR(VLOOKUP($A327,'BO M'!$Q$2:$W$71,7,0),"")</f>
        <v/>
      </c>
      <c r="O327" s="12" t="str">
        <f>IFERROR(VLOOKUP($A327,'Dukty M'!$T$1:$Z$33,7,0),"")</f>
        <v/>
      </c>
      <c r="P327" s="12"/>
      <c r="Q327" s="12"/>
      <c r="R327" s="12"/>
      <c r="S327" s="12"/>
      <c r="T327" s="12"/>
      <c r="U327" s="12"/>
      <c r="V327" s="10">
        <f>IFERROR(LARGE(X327:AU327,1),0)+IFERROR(LARGE(X327:AU327,2),0)</f>
        <v>19.428235125343317</v>
      </c>
      <c r="W327" s="10">
        <f>IFERROR(LARGE(X327:AU327,3),0)+IFERROR(LARGE(X327:AU327,4),0)</f>
        <v>0</v>
      </c>
      <c r="X327" s="12"/>
      <c r="Y327" s="12"/>
      <c r="Z327" s="12"/>
      <c r="AA327" s="12">
        <f>IFERROR(VLOOKUP($A327,'H57 TR100 M'!$AI$2:$AO$182,7,0),"")</f>
        <v>19.428235125343317</v>
      </c>
      <c r="AB327" s="12"/>
      <c r="AC327" s="12"/>
      <c r="AD327" s="12"/>
      <c r="AE327" s="12" t="str">
        <f>IFERROR(VLOOKUP($A327,'Orientakcja M'!$M$3:$S$59,7,0),"")</f>
        <v/>
      </c>
      <c r="AF327" s="12"/>
      <c r="AG327" s="12" t="str">
        <f>IFERROR(VLOOKUP($A327,'Grassor222 M'!$BJ$6:$BP$7,7,0),"")</f>
        <v/>
      </c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23">
        <f>MIN(COUNT(F327:U327)+MIN(COUNT(X327:AU327)/2,2),6)</f>
        <v>0.5</v>
      </c>
    </row>
    <row r="328" spans="1:48">
      <c r="A328" s="13">
        <v>402</v>
      </c>
      <c r="B328" s="19" t="str">
        <f>VLOOKUP($A328,id!$C:$H,6,0)</f>
        <v>Gałczyński Karol</v>
      </c>
      <c r="C328" s="19" t="str">
        <f>VLOOKUP($A328,id!$C:$H,4,0)</f>
        <v>CharzySquad</v>
      </c>
      <c r="D328" s="2">
        <f>IF(E327=E328,D327,ROW(B326))</f>
        <v>326</v>
      </c>
      <c r="E328" s="11">
        <f>LARGE(F328:W328,1)+LARGE(F328:W328,2)+IFERROR(LARGE(F328:W328,3),0)+IFERROR(LARGE(F328:W328,4),0)+IFERROR(LARGE(F328:W328,5),0)+IFERROR(LARGE(F328:W328,6),0)</f>
        <v>19.344847494091844</v>
      </c>
      <c r="F328" s="12"/>
      <c r="G328" s="12"/>
      <c r="H328" s="12"/>
      <c r="I328" s="12"/>
      <c r="J328" s="12" t="str">
        <f>IFERROR(VLOOKUP($A328,'XVI RzK M'!$K$3:$Q$23,7,0),"")</f>
        <v/>
      </c>
      <c r="K328" s="12" t="str">
        <f>IFERROR(VLOOKUP($A328,'Dymno M'!$U$2:$AA$21,7,0),"")</f>
        <v/>
      </c>
      <c r="L328" s="12" t="str">
        <f>IFERROR(VLOOKUP($A328,'Tropy M'!$R$3:$X$65,7,0),"")</f>
        <v/>
      </c>
      <c r="M328" s="12" t="str">
        <f>IFERROR(VLOOKUP($A328,'Grassor444 M'!$DE$6:$DK$36,7,0),"")</f>
        <v/>
      </c>
      <c r="N328" s="12" t="str">
        <f>IFERROR(VLOOKUP($A328,'BO M'!$Q$2:$W$71,7,0),"")</f>
        <v/>
      </c>
      <c r="O328" s="12" t="str">
        <f>IFERROR(VLOOKUP($A328,'Dukty M'!$T$1:$Z$33,7,0),"")</f>
        <v/>
      </c>
      <c r="P328" s="12"/>
      <c r="Q328" s="12"/>
      <c r="R328" s="12"/>
      <c r="S328" s="12"/>
      <c r="T328" s="12"/>
      <c r="U328" s="12"/>
      <c r="V328" s="10">
        <f>IFERROR(LARGE(X328:AU328,1),0)+IFERROR(LARGE(X328:AU328,2),0)</f>
        <v>19.344847494091844</v>
      </c>
      <c r="W328" s="10">
        <f>IFERROR(LARGE(X328:AU328,3),0)+IFERROR(LARGE(X328:AU328,4),0)</f>
        <v>0</v>
      </c>
      <c r="X328" s="12"/>
      <c r="Y328" s="12"/>
      <c r="Z328" s="12"/>
      <c r="AA328" s="12">
        <f>IFERROR(VLOOKUP($A328,'H57 TR100 M'!$AI$2:$AO$182,7,0),"")</f>
        <v>19.344847494091844</v>
      </c>
      <c r="AB328" s="12"/>
      <c r="AC328" s="12"/>
      <c r="AD328" s="12"/>
      <c r="AE328" s="12" t="str">
        <f>IFERROR(VLOOKUP($A328,'Orientakcja M'!$M$3:$S$59,7,0),"")</f>
        <v/>
      </c>
      <c r="AF328" s="12"/>
      <c r="AG328" s="12" t="str">
        <f>IFERROR(VLOOKUP($A328,'Grassor222 M'!$BJ$6:$BP$7,7,0),"")</f>
        <v/>
      </c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23">
        <f>MIN(COUNT(F328:U328)+MIN(COUNT(X328:AU328)/2,2),6)</f>
        <v>0.5</v>
      </c>
    </row>
    <row r="329" spans="1:48">
      <c r="A329">
        <v>403</v>
      </c>
      <c r="B329" s="19" t="str">
        <f>VLOOKUP($A329,id!$C:$H,6,0)</f>
        <v>Paterek Maciej</v>
      </c>
      <c r="C329" s="19" t="str">
        <f>VLOOKUP($A329,id!$C:$H,4,0)</f>
        <v>CharzySquad</v>
      </c>
      <c r="D329" s="2">
        <f>IF(E328=E329,D328,ROW(B327))</f>
        <v>327</v>
      </c>
      <c r="E329" s="11">
        <f>LARGE(F329:W329,1)+LARGE(F329:W329,2)+IFERROR(LARGE(F329:W329,3),0)+IFERROR(LARGE(F329:W329,4),0)+IFERROR(LARGE(F329:W329,5),0)+IFERROR(LARGE(F329:W329,6),0)</f>
        <v>19.341074151866007</v>
      </c>
      <c r="F329" s="12"/>
      <c r="G329" s="12"/>
      <c r="H329" s="12"/>
      <c r="I329" s="12"/>
      <c r="J329" s="12" t="str">
        <f>IFERROR(VLOOKUP($A329,'XVI RzK M'!$K$3:$Q$23,7,0),"")</f>
        <v/>
      </c>
      <c r="K329" s="12" t="str">
        <f>IFERROR(VLOOKUP($A329,'Dymno M'!$U$2:$AA$21,7,0),"")</f>
        <v/>
      </c>
      <c r="L329" s="12" t="str">
        <f>IFERROR(VLOOKUP($A329,'Tropy M'!$R$3:$X$65,7,0),"")</f>
        <v/>
      </c>
      <c r="M329" s="12" t="str">
        <f>IFERROR(VLOOKUP($A329,'Grassor444 M'!$DE$6:$DK$36,7,0),"")</f>
        <v/>
      </c>
      <c r="N329" s="12" t="str">
        <f>IFERROR(VLOOKUP($A329,'BO M'!$Q$2:$W$71,7,0),"")</f>
        <v/>
      </c>
      <c r="O329" s="12" t="str">
        <f>IFERROR(VLOOKUP($A329,'Dukty M'!$T$1:$Z$33,7,0),"")</f>
        <v/>
      </c>
      <c r="P329" s="12"/>
      <c r="Q329" s="12"/>
      <c r="R329" s="12"/>
      <c r="S329" s="12"/>
      <c r="T329" s="12"/>
      <c r="U329" s="12"/>
      <c r="V329" s="10">
        <f>IFERROR(LARGE(X329:AU329,1),0)+IFERROR(LARGE(X329:AU329,2),0)</f>
        <v>19.341074151866007</v>
      </c>
      <c r="W329" s="10">
        <f>IFERROR(LARGE(X329:AU329,3),0)+IFERROR(LARGE(X329:AU329,4),0)</f>
        <v>0</v>
      </c>
      <c r="X329" s="12"/>
      <c r="Y329" s="12"/>
      <c r="Z329" s="12"/>
      <c r="AA329" s="12">
        <f>IFERROR(VLOOKUP($A329,'H57 TR100 M'!$AI$2:$AO$182,7,0),"")</f>
        <v>19.341074151866007</v>
      </c>
      <c r="AB329" s="12"/>
      <c r="AC329" s="12"/>
      <c r="AD329" s="12"/>
      <c r="AE329" s="12" t="str">
        <f>IFERROR(VLOOKUP($A329,'Orientakcja M'!$M$3:$S$59,7,0),"")</f>
        <v/>
      </c>
      <c r="AF329" s="12"/>
      <c r="AG329" s="12" t="str">
        <f>IFERROR(VLOOKUP($A329,'Grassor222 M'!$BJ$6:$BP$7,7,0),"")</f>
        <v/>
      </c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23">
        <f>MIN(COUNT(F329:U329)+MIN(COUNT(X329:AU329)/2,2),6)</f>
        <v>0.5</v>
      </c>
    </row>
    <row r="330" spans="1:48">
      <c r="A330" s="13">
        <v>306</v>
      </c>
      <c r="B330" s="19" t="str">
        <f>VLOOKUP($A330,id!$C:$H,6,0)</f>
        <v>Wanat Rafał</v>
      </c>
      <c r="C330" s="19" t="str">
        <f>VLOOKUP($A330,id!$C:$H,4,0)</f>
        <v>MTB4FUN</v>
      </c>
      <c r="D330" s="2">
        <f>IF(E329=E330,D329,ROW(B328))</f>
        <v>328</v>
      </c>
      <c r="E330" s="11">
        <f>LARGE(F330:W330,1)+LARGE(F330:W330,2)+IFERROR(LARGE(F330:W330,3),0)+IFERROR(LARGE(F330:W330,4),0)+IFERROR(LARGE(F330:W330,5),0)+IFERROR(LARGE(F330:W330,6),0)</f>
        <v>18.999424219777488</v>
      </c>
      <c r="F330" s="12"/>
      <c r="G330" s="12">
        <f>IFERROR(VLOOKUP($A330,'H57 TR200 M'!$AT$2:$AZ$104,7,0),"")</f>
        <v>18.999424219777488</v>
      </c>
      <c r="H330" s="12"/>
      <c r="I330" s="12"/>
      <c r="J330" s="12" t="str">
        <f>IFERROR(VLOOKUP($A330,'XVI RzK M'!$K$3:$Q$23,7,0),"")</f>
        <v/>
      </c>
      <c r="K330" s="12" t="str">
        <f>IFERROR(VLOOKUP($A330,'Dymno M'!$U$2:$AA$21,7,0),"")</f>
        <v/>
      </c>
      <c r="L330" s="12" t="str">
        <f>IFERROR(VLOOKUP($A330,'Tropy M'!$R$3:$X$65,7,0),"")</f>
        <v/>
      </c>
      <c r="M330" s="12" t="str">
        <f>IFERROR(VLOOKUP($A330,'Grassor444 M'!$DE$6:$DK$36,7,0),"")</f>
        <v/>
      </c>
      <c r="N330" s="12" t="str">
        <f>IFERROR(VLOOKUP($A330,'BO M'!$Q$2:$W$71,7,0),"")</f>
        <v/>
      </c>
      <c r="O330" s="12" t="str">
        <f>IFERROR(VLOOKUP($A330,'Dukty M'!$T$1:$Z$33,7,0),"")</f>
        <v/>
      </c>
      <c r="P330" s="12"/>
      <c r="Q330" s="12"/>
      <c r="R330" s="12"/>
      <c r="S330" s="12"/>
      <c r="T330" s="12"/>
      <c r="U330" s="12"/>
      <c r="V330" s="10">
        <f>IFERROR(LARGE(X330:AU330,1),0)+IFERROR(LARGE(X330:AU330,2),0)</f>
        <v>0</v>
      </c>
      <c r="W330" s="10">
        <f>IFERROR(LARGE(X330:AU330,3),0)+IFERROR(LARGE(X330:AU330,4),0)</f>
        <v>0</v>
      </c>
      <c r="X330" s="12"/>
      <c r="Y330" s="12"/>
      <c r="Z330" s="12"/>
      <c r="AA330" s="12" t="str">
        <f>IFERROR(VLOOKUP($A330,'H57 TR100 M'!$AI$2:$AO$182,7,0),"")</f>
        <v/>
      </c>
      <c r="AB330" s="12"/>
      <c r="AC330" s="12"/>
      <c r="AD330" s="12"/>
      <c r="AE330" s="12" t="str">
        <f>IFERROR(VLOOKUP($A330,'Orientakcja M'!$M$3:$S$59,7,0),"")</f>
        <v/>
      </c>
      <c r="AF330" s="12"/>
      <c r="AG330" s="12" t="str">
        <f>IFERROR(VLOOKUP($A330,'Grassor222 M'!$BJ$6:$BP$7,7,0),"")</f>
        <v/>
      </c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23">
        <f>MIN(COUNT(F330:U330)+MIN(COUNT(X330:AU330)/2,2),6)</f>
        <v>1</v>
      </c>
    </row>
    <row r="331" spans="1:48">
      <c r="A331">
        <v>526</v>
      </c>
      <c r="B331" s="19" t="str">
        <f>VLOOKUP($A331,id!$C:$H,6,0)</f>
        <v>Szaryński Maciek</v>
      </c>
      <c r="C331" s="19" t="str">
        <f>VLOOKUP($A331,id!$C:$H,4,0)</f>
        <v>Włoszczyzna</v>
      </c>
      <c r="D331" s="2">
        <f>IF(E330=E331,D330,ROW(B329))</f>
        <v>329</v>
      </c>
      <c r="E331" s="11">
        <f>LARGE(F331:W331,1)+LARGE(F331:W331,2)+IFERROR(LARGE(F331:W331,3),0)+IFERROR(LARGE(F331:W331,4),0)+IFERROR(LARGE(F331:W331,5),0)+IFERROR(LARGE(F331:W331,6),0)</f>
        <v>18.341627089115043</v>
      </c>
      <c r="F331" s="12"/>
      <c r="G331" s="12"/>
      <c r="H331" s="12"/>
      <c r="I331" s="12"/>
      <c r="J331" s="12"/>
      <c r="K331" s="12"/>
      <c r="L331" s="12">
        <f>IFERROR(VLOOKUP($A331,'Tropy M'!$R$3:$X$65,7,0),"")</f>
        <v>18.341627089115043</v>
      </c>
      <c r="M331" s="12" t="str">
        <f>IFERROR(VLOOKUP($A331,'Grassor444 M'!$DE$6:$DK$36,7,0),"")</f>
        <v/>
      </c>
      <c r="N331" s="12" t="str">
        <f>IFERROR(VLOOKUP($A331,'BO M'!$Q$2:$W$71,7,0),"")</f>
        <v/>
      </c>
      <c r="O331" s="12" t="str">
        <f>IFERROR(VLOOKUP($A331,'Dukty M'!$T$1:$Z$33,7,0),"")</f>
        <v/>
      </c>
      <c r="P331" s="12"/>
      <c r="Q331" s="12"/>
      <c r="R331" s="12"/>
      <c r="S331" s="12"/>
      <c r="T331" s="12"/>
      <c r="U331" s="12"/>
      <c r="V331" s="10">
        <f>IFERROR(LARGE(X331:AU331,1),0)+IFERROR(LARGE(X331:AU331,2),0)</f>
        <v>0</v>
      </c>
      <c r="W331" s="10">
        <f>IFERROR(LARGE(X331:AU331,3),0)+IFERROR(LARGE(X331:AU331,4),0)</f>
        <v>0</v>
      </c>
      <c r="X331" s="12"/>
      <c r="Y331" s="12"/>
      <c r="Z331" s="12"/>
      <c r="AA331" s="12"/>
      <c r="AB331" s="12"/>
      <c r="AC331" s="12"/>
      <c r="AD331" s="12"/>
      <c r="AE331" s="12" t="str">
        <f>IFERROR(VLOOKUP($A331,'Orientakcja M'!$M$3:$S$59,7,0),"")</f>
        <v/>
      </c>
      <c r="AF331" s="12"/>
      <c r="AG331" s="12" t="str">
        <f>IFERROR(VLOOKUP($A331,'Grassor222 M'!$BJ$6:$BP$7,7,0),"")</f>
        <v/>
      </c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23">
        <f>MIN(COUNT(F331:U331)+MIN(COUNT(X331:AU331)/2,2),6)</f>
        <v>1</v>
      </c>
    </row>
    <row r="332" spans="1:48">
      <c r="A332" s="13">
        <v>527</v>
      </c>
      <c r="B332" s="19" t="str">
        <f>VLOOKUP($A332,id!$C:$H,6,0)</f>
        <v>Jarczewski Marcin</v>
      </c>
      <c r="C332" s="19" t="str">
        <f>VLOOKUP($A332,id!$C:$H,4,0)</f>
        <v>Włoszczyzna</v>
      </c>
      <c r="D332" s="2">
        <f>IF(E331=E332,D331,ROW(B330))</f>
        <v>330</v>
      </c>
      <c r="E332" s="11">
        <f>LARGE(F332:W332,1)+LARGE(F332:W332,2)+IFERROR(LARGE(F332:W332,3),0)+IFERROR(LARGE(F332:W332,4),0)+IFERROR(LARGE(F332:W332,5),0)+IFERROR(LARGE(F332:W332,6),0)</f>
        <v>18.328609940647368</v>
      </c>
      <c r="F332" s="12"/>
      <c r="G332" s="12"/>
      <c r="H332" s="12"/>
      <c r="I332" s="12"/>
      <c r="J332" s="12"/>
      <c r="K332" s="12"/>
      <c r="L332" s="12">
        <f>IFERROR(VLOOKUP($A332,'Tropy M'!$R$3:$X$65,7,0),"")</f>
        <v>18.328609940647368</v>
      </c>
      <c r="M332" s="12" t="str">
        <f>IFERROR(VLOOKUP($A332,'Grassor444 M'!$DE$6:$DK$36,7,0),"")</f>
        <v/>
      </c>
      <c r="N332" s="12" t="str">
        <f>IFERROR(VLOOKUP($A332,'BO M'!$Q$2:$W$71,7,0),"")</f>
        <v/>
      </c>
      <c r="O332" s="12" t="str">
        <f>IFERROR(VLOOKUP($A332,'Dukty M'!$T$1:$Z$33,7,0),"")</f>
        <v/>
      </c>
      <c r="P332" s="12"/>
      <c r="Q332" s="12"/>
      <c r="R332" s="12"/>
      <c r="S332" s="12"/>
      <c r="T332" s="12"/>
      <c r="U332" s="12"/>
      <c r="V332" s="10">
        <f>IFERROR(LARGE(X332:AU332,1),0)+IFERROR(LARGE(X332:AU332,2),0)</f>
        <v>0</v>
      </c>
      <c r="W332" s="10">
        <f>IFERROR(LARGE(X332:AU332,3),0)+IFERROR(LARGE(X332:AU332,4),0)</f>
        <v>0</v>
      </c>
      <c r="X332" s="12"/>
      <c r="Y332" s="12"/>
      <c r="Z332" s="12"/>
      <c r="AA332" s="12"/>
      <c r="AB332" s="12"/>
      <c r="AC332" s="12"/>
      <c r="AD332" s="12"/>
      <c r="AE332" s="12" t="str">
        <f>IFERROR(VLOOKUP($A332,'Orientakcja M'!$M$3:$S$59,7,0),"")</f>
        <v/>
      </c>
      <c r="AF332" s="12"/>
      <c r="AG332" s="12" t="str">
        <f>IFERROR(VLOOKUP($A332,'Grassor222 M'!$BJ$6:$BP$7,7,0),"")</f>
        <v/>
      </c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23">
        <f>MIN(COUNT(F332:U332)+MIN(COUNT(X332:AU332)/2,2),6)</f>
        <v>1</v>
      </c>
    </row>
    <row r="333" spans="1:48">
      <c r="A333">
        <v>145</v>
      </c>
      <c r="B333" s="19" t="str">
        <f>VLOOKUP($A333,id!$C:$H,6,0)</f>
        <v>Trzeciakiewicz Marcin</v>
      </c>
      <c r="C333" s="19" t="str">
        <f>VLOOKUP($A333,id!$C:$H,4,0)</f>
        <v>Smashing pĄpkins</v>
      </c>
      <c r="D333" s="2">
        <f>IF(E332=E333,D332,ROW(B331))</f>
        <v>331</v>
      </c>
      <c r="E333" s="11">
        <f>LARGE(F333:W333,1)+LARGE(F333:W333,2)+IFERROR(LARGE(F333:W333,3),0)+IFERROR(LARGE(F333:W333,4),0)+IFERROR(LARGE(F333:W333,5),0)+IFERROR(LARGE(F333:W333,6),0)</f>
        <v>18.243684328191371</v>
      </c>
      <c r="F333" s="12"/>
      <c r="G333" s="12" t="str">
        <f>IFERROR(VLOOKUP($A333,'H57 TR200 M'!$AT$2:$AZ$104,7,0),"")</f>
        <v/>
      </c>
      <c r="H333" s="12" t="str">
        <f>IFERROR(VLOOKUP($A333,'Pazur M'!$N$1:$T$47,7,0),"")</f>
        <v/>
      </c>
      <c r="I333" s="12" t="str">
        <f>IFERROR(VLOOKUP($A333,'Liczyrzepa wiosna 200 M'!$M$1:$S$29,7,0),"")</f>
        <v/>
      </c>
      <c r="J333" s="12" t="str">
        <f>IFERROR(VLOOKUP($A333,'XVI RzK M'!$K$3:$Q$23,7,0),"")</f>
        <v/>
      </c>
      <c r="K333" s="12" t="str">
        <f>IFERROR(VLOOKUP($A333,'Dymno M'!$U$2:$AA$21,7,0),"")</f>
        <v/>
      </c>
      <c r="L333" s="12" t="str">
        <f>IFERROR(VLOOKUP($A333,'Tropy M'!$R$3:$X$65,7,0),"")</f>
        <v/>
      </c>
      <c r="M333" s="12" t="str">
        <f>IFERROR(VLOOKUP($A333,'Grassor444 M'!$DE$6:$DK$36,7,0),"")</f>
        <v/>
      </c>
      <c r="N333" s="12" t="str">
        <f>IFERROR(VLOOKUP($A333,'BO M'!$Q$2:$W$71,7,0),"")</f>
        <v/>
      </c>
      <c r="O333" s="12" t="str">
        <f>IFERROR(VLOOKUP($A333,'Dukty M'!$T$1:$Z$33,7,0),"")</f>
        <v/>
      </c>
      <c r="P333" s="12"/>
      <c r="Q333" s="12"/>
      <c r="R333" s="12"/>
      <c r="S333" s="12"/>
      <c r="T333" s="12"/>
      <c r="U333" s="12"/>
      <c r="V333" s="10">
        <f>IFERROR(LARGE(X333:AU333,1),0)+IFERROR(LARGE(X333:AU333,2),0)</f>
        <v>18.243684328191371</v>
      </c>
      <c r="W333" s="10">
        <f>IFERROR(LARGE(X333:AU333,3),0)+IFERROR(LARGE(X333:AU333,4),0)</f>
        <v>0</v>
      </c>
      <c r="X333" s="12"/>
      <c r="Y333" s="12"/>
      <c r="Z333" s="12">
        <f>IFERROR(VLOOKUP($A333,'Wiosenne 360 M'!$J$2:$P$15,7,0),"")</f>
        <v>18.243684328191371</v>
      </c>
      <c r="AA333" s="12" t="str">
        <f>IFERROR(VLOOKUP($A333,'H57 TR100 M'!$AI$2:$AO$182,7,0),"")</f>
        <v/>
      </c>
      <c r="AB333" s="12" t="str">
        <f>IFERROR(VLOOKUP($A333,'RW TR200 M'!$K$2:$Q$6,7,0),"")</f>
        <v/>
      </c>
      <c r="AC333" s="12" t="str">
        <f>IFERROR(VLOOKUP($A333,'Hawran M'!$AT$2:$AZ$35,7,0),"")</f>
        <v/>
      </c>
      <c r="AD333" s="12" t="str">
        <f>IFERROR(VLOOKUP($A333,'Liczyrzepa wiosna 100 M'!$Q$2:$W$16,7,0),"")</f>
        <v/>
      </c>
      <c r="AE333" s="12" t="str">
        <f>IFERROR(VLOOKUP($A333,'Orientakcja M'!$M$3:$S$59,7,0),"")</f>
        <v/>
      </c>
      <c r="AF333" s="12" t="str">
        <f>IFERROR(VLOOKUP($A333,'13 M'!$J$6:$P$10,7,0),"")</f>
        <v/>
      </c>
      <c r="AG333" s="12" t="str">
        <f>IFERROR(VLOOKUP($A333,'Grassor222 M'!$BJ$6:$BP$7,7,0),"")</f>
        <v/>
      </c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23">
        <f>MIN(COUNT(F333:U333)+MIN(COUNT(X333:AU333)/2,2),6)</f>
        <v>0.5</v>
      </c>
    </row>
    <row r="334" spans="1:48">
      <c r="A334">
        <v>257</v>
      </c>
      <c r="B334" s="19" t="str">
        <f>VLOOKUP($A334,id!$C:$H,6,0)</f>
        <v>Nycz Piotr</v>
      </c>
      <c r="C334" s="19" t="str">
        <f>VLOOKUP($A334,id!$C:$H,4,0)</f>
        <v>Wataha</v>
      </c>
      <c r="D334" s="2">
        <f>IF(E333=E334,D333,ROW(B332))</f>
        <v>332</v>
      </c>
      <c r="E334" s="11">
        <f>LARGE(F334:W334,1)+LARGE(F334:W334,2)+IFERROR(LARGE(F334:W334,3),0)+IFERROR(LARGE(F334:W334,4),0)+IFERROR(LARGE(F334:W334,5),0)+IFERROR(LARGE(F334:W334,6),0)</f>
        <v>18.120577062449232</v>
      </c>
      <c r="F334" s="12"/>
      <c r="G334" s="12" t="str">
        <f>IFERROR(VLOOKUP($A334,'H57 TR200 M'!$AT$2:$AZ$104,7,0),"")</f>
        <v/>
      </c>
      <c r="H334" s="12"/>
      <c r="I334" s="12"/>
      <c r="J334" s="12" t="str">
        <f>IFERROR(VLOOKUP($A334,'XVI RzK M'!$K$3:$Q$23,7,0),"")</f>
        <v/>
      </c>
      <c r="K334" s="12" t="str">
        <f>IFERROR(VLOOKUP($A334,'Dymno M'!$U$2:$AA$21,7,0),"")</f>
        <v/>
      </c>
      <c r="L334" s="12" t="str">
        <f>IFERROR(VLOOKUP($A334,'Tropy M'!$R$3:$X$65,7,0),"")</f>
        <v/>
      </c>
      <c r="M334" s="12" t="str">
        <f>IFERROR(VLOOKUP($A334,'Grassor444 M'!$DE$6:$DK$36,7,0),"")</f>
        <v/>
      </c>
      <c r="N334" s="12" t="str">
        <f>IFERROR(VLOOKUP($A334,'BO M'!$Q$2:$W$71,7,0),"")</f>
        <v/>
      </c>
      <c r="O334" s="12" t="str">
        <f>IFERROR(VLOOKUP($A334,'Dukty M'!$T$1:$Z$33,7,0),"")</f>
        <v/>
      </c>
      <c r="P334" s="12"/>
      <c r="Q334" s="12"/>
      <c r="R334" s="12"/>
      <c r="S334" s="12"/>
      <c r="T334" s="12"/>
      <c r="U334" s="12"/>
      <c r="V334" s="10">
        <f>IFERROR(LARGE(X334:AU334,1),0)+IFERROR(LARGE(X334:AU334,2),0)</f>
        <v>18.120577062449232</v>
      </c>
      <c r="W334" s="10">
        <f>IFERROR(LARGE(X334:AU334,3),0)+IFERROR(LARGE(X334:AU334,4),0)</f>
        <v>0</v>
      </c>
      <c r="X334" s="12"/>
      <c r="Y334" s="12"/>
      <c r="Z334" s="12"/>
      <c r="AA334" s="12" t="str">
        <f>IFERROR(VLOOKUP($A334,'H57 TR100 M'!$AI$2:$AO$182,7,0),"")</f>
        <v/>
      </c>
      <c r="AB334" s="12"/>
      <c r="AC334" s="12"/>
      <c r="AD334" s="12"/>
      <c r="AE334" s="12">
        <f>IFERROR(VLOOKUP($A334,'Orientakcja M'!$M$3:$S$59,7,0),"")</f>
        <v>18.120577062449232</v>
      </c>
      <c r="AF334" s="12"/>
      <c r="AG334" s="12" t="str">
        <f>IFERROR(VLOOKUP($A334,'Grassor222 M'!$BJ$6:$BP$7,7,0),"")</f>
        <v/>
      </c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23">
        <f>MIN(COUNT(F334:U334)+MIN(COUNT(X334:AU334)/2,2),6)</f>
        <v>0.5</v>
      </c>
    </row>
    <row r="335" spans="1:48">
      <c r="A335" s="13">
        <v>258</v>
      </c>
      <c r="B335" s="19" t="str">
        <f>VLOOKUP($A335,id!$C:$H,6,0)</f>
        <v>Nycz Mateusz</v>
      </c>
      <c r="C335" s="19" t="str">
        <f>VLOOKUP($A335,id!$C:$H,4,0)</f>
        <v>Wataha</v>
      </c>
      <c r="D335" s="2">
        <f>IF(E334=E335,D334,ROW(B333))</f>
        <v>332</v>
      </c>
      <c r="E335" s="11">
        <f>LARGE(F335:W335,1)+LARGE(F335:W335,2)+IFERROR(LARGE(F335:W335,3),0)+IFERROR(LARGE(F335:W335,4),0)+IFERROR(LARGE(F335:W335,5),0)+IFERROR(LARGE(F335:W335,6),0)</f>
        <v>18.120577062449232</v>
      </c>
      <c r="F335" s="12"/>
      <c r="G335" s="12" t="str">
        <f>IFERROR(VLOOKUP($A335,'H57 TR200 M'!$AT$2:$AZ$104,7,0),"")</f>
        <v/>
      </c>
      <c r="H335" s="12"/>
      <c r="I335" s="12"/>
      <c r="J335" s="12" t="str">
        <f>IFERROR(VLOOKUP($A335,'XVI RzK M'!$K$3:$Q$23,7,0),"")</f>
        <v/>
      </c>
      <c r="K335" s="12" t="str">
        <f>IFERROR(VLOOKUP($A335,'Dymno M'!$U$2:$AA$21,7,0),"")</f>
        <v/>
      </c>
      <c r="L335" s="12" t="str">
        <f>IFERROR(VLOOKUP($A335,'Tropy M'!$R$3:$X$65,7,0),"")</f>
        <v/>
      </c>
      <c r="M335" s="12" t="str">
        <f>IFERROR(VLOOKUP($A335,'Grassor444 M'!$DE$6:$DK$36,7,0),"")</f>
        <v/>
      </c>
      <c r="N335" s="12" t="str">
        <f>IFERROR(VLOOKUP($A335,'BO M'!$Q$2:$W$71,7,0),"")</f>
        <v/>
      </c>
      <c r="O335" s="12" t="str">
        <f>IFERROR(VLOOKUP($A335,'Dukty M'!$T$1:$Z$33,7,0),"")</f>
        <v/>
      </c>
      <c r="P335" s="12"/>
      <c r="Q335" s="12"/>
      <c r="R335" s="12"/>
      <c r="S335" s="12"/>
      <c r="T335" s="12"/>
      <c r="U335" s="12"/>
      <c r="V335" s="10">
        <f>IFERROR(LARGE(X335:AU335,1),0)+IFERROR(LARGE(X335:AU335,2),0)</f>
        <v>18.120577062449232</v>
      </c>
      <c r="W335" s="10">
        <f>IFERROR(LARGE(X335:AU335,3),0)+IFERROR(LARGE(X335:AU335,4),0)</f>
        <v>0</v>
      </c>
      <c r="X335" s="12"/>
      <c r="Y335" s="12"/>
      <c r="Z335" s="12"/>
      <c r="AA335" s="12" t="str">
        <f>IFERROR(VLOOKUP($A335,'H57 TR100 M'!$AI$2:$AO$182,7,0),"")</f>
        <v/>
      </c>
      <c r="AB335" s="12"/>
      <c r="AC335" s="12"/>
      <c r="AD335" s="12"/>
      <c r="AE335" s="12">
        <f>IFERROR(VLOOKUP($A335,'Orientakcja M'!$M$3:$S$59,7,0),"")</f>
        <v>18.120577062449232</v>
      </c>
      <c r="AF335" s="12"/>
      <c r="AG335" s="12" t="str">
        <f>IFERROR(VLOOKUP($A335,'Grassor222 M'!$BJ$6:$BP$7,7,0),"")</f>
        <v/>
      </c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23">
        <f>MIN(COUNT(F335:U335)+MIN(COUNT(X335:AU335)/2,2),6)</f>
        <v>0.5</v>
      </c>
    </row>
    <row r="336" spans="1:48">
      <c r="A336">
        <v>259</v>
      </c>
      <c r="B336" s="19" t="str">
        <f>VLOOKUP($A336,id!$C:$H,6,0)</f>
        <v>Wiewiórski Piotr</v>
      </c>
      <c r="C336" s="19" t="str">
        <f>VLOOKUP($A336,id!$C:$H,4,0)</f>
        <v>Wataha</v>
      </c>
      <c r="D336" s="2">
        <f>IF(E335=E336,D335,ROW(B334))</f>
        <v>332</v>
      </c>
      <c r="E336" s="11">
        <f>LARGE(F336:W336,1)+LARGE(F336:W336,2)+IFERROR(LARGE(F336:W336,3),0)+IFERROR(LARGE(F336:W336,4),0)+IFERROR(LARGE(F336:W336,5),0)+IFERROR(LARGE(F336:W336,6),0)</f>
        <v>18.120577062449232</v>
      </c>
      <c r="F336" s="12"/>
      <c r="G336" s="12" t="str">
        <f>IFERROR(VLOOKUP($A336,'H57 TR200 M'!$AT$2:$AZ$104,7,0),"")</f>
        <v/>
      </c>
      <c r="H336" s="12"/>
      <c r="I336" s="12"/>
      <c r="J336" s="12" t="str">
        <f>IFERROR(VLOOKUP($A336,'XVI RzK M'!$K$3:$Q$23,7,0),"")</f>
        <v/>
      </c>
      <c r="K336" s="12" t="str">
        <f>IFERROR(VLOOKUP($A336,'Dymno M'!$U$2:$AA$21,7,0),"")</f>
        <v/>
      </c>
      <c r="L336" s="12" t="str">
        <f>IFERROR(VLOOKUP($A336,'Tropy M'!$R$3:$X$65,7,0),"")</f>
        <v/>
      </c>
      <c r="M336" s="12" t="str">
        <f>IFERROR(VLOOKUP($A336,'Grassor444 M'!$DE$6:$DK$36,7,0),"")</f>
        <v/>
      </c>
      <c r="N336" s="12" t="str">
        <f>IFERROR(VLOOKUP($A336,'BO M'!$Q$2:$W$71,7,0),"")</f>
        <v/>
      </c>
      <c r="O336" s="12" t="str">
        <f>IFERROR(VLOOKUP($A336,'Dukty M'!$T$1:$Z$33,7,0),"")</f>
        <v/>
      </c>
      <c r="P336" s="12"/>
      <c r="Q336" s="12"/>
      <c r="R336" s="12"/>
      <c r="S336" s="12"/>
      <c r="T336" s="12"/>
      <c r="U336" s="12"/>
      <c r="V336" s="10">
        <f>IFERROR(LARGE(X336:AU336,1),0)+IFERROR(LARGE(X336:AU336,2),0)</f>
        <v>18.120577062449232</v>
      </c>
      <c r="W336" s="10">
        <f>IFERROR(LARGE(X336:AU336,3),0)+IFERROR(LARGE(X336:AU336,4),0)</f>
        <v>0</v>
      </c>
      <c r="X336" s="12"/>
      <c r="Y336" s="12"/>
      <c r="Z336" s="12"/>
      <c r="AA336" s="12" t="str">
        <f>IFERROR(VLOOKUP($A336,'H57 TR100 M'!$AI$2:$AO$182,7,0),"")</f>
        <v/>
      </c>
      <c r="AB336" s="12"/>
      <c r="AC336" s="12"/>
      <c r="AD336" s="12"/>
      <c r="AE336" s="12">
        <f>IFERROR(VLOOKUP($A336,'Orientakcja M'!$M$3:$S$59,7,0),"")</f>
        <v>18.120577062449232</v>
      </c>
      <c r="AF336" s="12"/>
      <c r="AG336" s="12" t="str">
        <f>IFERROR(VLOOKUP($A336,'Grassor222 M'!$BJ$6:$BP$7,7,0),"")</f>
        <v/>
      </c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23">
        <f>MIN(COUNT(F336:U336)+MIN(COUNT(X336:AU336)/2,2),6)</f>
        <v>0.5</v>
      </c>
    </row>
    <row r="337" spans="1:48">
      <c r="A337">
        <v>260</v>
      </c>
      <c r="B337" s="19" t="str">
        <f>VLOOKUP($A337,id!$C:$H,6,0)</f>
        <v>Wiewiórski Dawid</v>
      </c>
      <c r="C337" s="19" t="str">
        <f>VLOOKUP($A337,id!$C:$H,4,0)</f>
        <v>Wataha</v>
      </c>
      <c r="D337" s="2">
        <f>IF(E336=E337,D336,ROW(B335))</f>
        <v>332</v>
      </c>
      <c r="E337" s="11">
        <f>LARGE(F337:W337,1)+LARGE(F337:W337,2)+IFERROR(LARGE(F337:W337,3),0)+IFERROR(LARGE(F337:W337,4),0)+IFERROR(LARGE(F337:W337,5),0)+IFERROR(LARGE(F337:W337,6),0)</f>
        <v>18.120577062449232</v>
      </c>
      <c r="F337" s="12"/>
      <c r="G337" s="12" t="str">
        <f>IFERROR(VLOOKUP($A337,'H57 TR200 M'!$AT$2:$AZ$104,7,0),"")</f>
        <v/>
      </c>
      <c r="H337" s="12"/>
      <c r="I337" s="12"/>
      <c r="J337" s="12" t="str">
        <f>IFERROR(VLOOKUP($A337,'XVI RzK M'!$K$3:$Q$23,7,0),"")</f>
        <v/>
      </c>
      <c r="K337" s="12" t="str">
        <f>IFERROR(VLOOKUP($A337,'Dymno M'!$U$2:$AA$21,7,0),"")</f>
        <v/>
      </c>
      <c r="L337" s="12" t="str">
        <f>IFERROR(VLOOKUP($A337,'Tropy M'!$R$3:$X$65,7,0),"")</f>
        <v/>
      </c>
      <c r="M337" s="12" t="str">
        <f>IFERROR(VLOOKUP($A337,'Grassor444 M'!$DE$6:$DK$36,7,0),"")</f>
        <v/>
      </c>
      <c r="N337" s="12" t="str">
        <f>IFERROR(VLOOKUP($A337,'BO M'!$Q$2:$W$71,7,0),"")</f>
        <v/>
      </c>
      <c r="O337" s="12" t="str">
        <f>IFERROR(VLOOKUP($A337,'Dukty M'!$T$1:$Z$33,7,0),"")</f>
        <v/>
      </c>
      <c r="P337" s="12"/>
      <c r="Q337" s="12"/>
      <c r="R337" s="12"/>
      <c r="S337" s="12"/>
      <c r="T337" s="12"/>
      <c r="U337" s="12"/>
      <c r="V337" s="10">
        <f>IFERROR(LARGE(X337:AU337,1),0)+IFERROR(LARGE(X337:AU337,2),0)</f>
        <v>18.120577062449232</v>
      </c>
      <c r="W337" s="10">
        <f>IFERROR(LARGE(X337:AU337,3),0)+IFERROR(LARGE(X337:AU337,4),0)</f>
        <v>0</v>
      </c>
      <c r="X337" s="12"/>
      <c r="Y337" s="12"/>
      <c r="Z337" s="12"/>
      <c r="AA337" s="12" t="str">
        <f>IFERROR(VLOOKUP($A337,'H57 TR100 M'!$AI$2:$AO$182,7,0),"")</f>
        <v/>
      </c>
      <c r="AB337" s="12"/>
      <c r="AC337" s="12"/>
      <c r="AD337" s="12"/>
      <c r="AE337" s="12">
        <f>IFERROR(VLOOKUP($A337,'Orientakcja M'!$M$3:$S$59,7,0),"")</f>
        <v>18.120577062449232</v>
      </c>
      <c r="AF337" s="12"/>
      <c r="AG337" s="12" t="str">
        <f>IFERROR(VLOOKUP($A337,'Grassor222 M'!$BJ$6:$BP$7,7,0),"")</f>
        <v/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23">
        <f>MIN(COUNT(F337:U337)+MIN(COUNT(X337:AU337)/2,2),6)</f>
        <v>0.5</v>
      </c>
    </row>
    <row r="338" spans="1:48">
      <c r="A338" s="13">
        <v>261</v>
      </c>
      <c r="B338" s="19" t="str">
        <f>VLOOKUP($A338,id!$C:$H,6,0)</f>
        <v>Mirowski Paweł</v>
      </c>
      <c r="C338" s="19" t="str">
        <f>VLOOKUP($A338,id!$C:$H,4,0)</f>
        <v>Wataha</v>
      </c>
      <c r="D338" s="2">
        <f>IF(E337=E338,D337,ROW(B336))</f>
        <v>336</v>
      </c>
      <c r="E338" s="11">
        <f>LARGE(F338:W338,1)+LARGE(F338:W338,2)+IFERROR(LARGE(F338:W338,3),0)+IFERROR(LARGE(F338:W338,4),0)+IFERROR(LARGE(F338:W338,5),0)+IFERROR(LARGE(F338:W338,6),0)</f>
        <v>18.113724887345263</v>
      </c>
      <c r="F338" s="12"/>
      <c r="G338" s="12" t="str">
        <f>IFERROR(VLOOKUP($A338,'H57 TR200 M'!$AT$2:$AZ$104,7,0),"")</f>
        <v/>
      </c>
      <c r="H338" s="12"/>
      <c r="I338" s="12"/>
      <c r="J338" s="12" t="str">
        <f>IFERROR(VLOOKUP($A338,'XVI RzK M'!$K$3:$Q$23,7,0),"")</f>
        <v/>
      </c>
      <c r="K338" s="12" t="str">
        <f>IFERROR(VLOOKUP($A338,'Dymno M'!$U$2:$AA$21,7,0),"")</f>
        <v/>
      </c>
      <c r="L338" s="12" t="str">
        <f>IFERROR(VLOOKUP($A338,'Tropy M'!$R$3:$X$65,7,0),"")</f>
        <v/>
      </c>
      <c r="M338" s="12" t="str">
        <f>IFERROR(VLOOKUP($A338,'Grassor444 M'!$DE$6:$DK$36,7,0),"")</f>
        <v/>
      </c>
      <c r="N338" s="12" t="str">
        <f>IFERROR(VLOOKUP($A338,'BO M'!$Q$2:$W$71,7,0),"")</f>
        <v/>
      </c>
      <c r="O338" s="12" t="str">
        <f>IFERROR(VLOOKUP($A338,'Dukty M'!$T$1:$Z$33,7,0),"")</f>
        <v/>
      </c>
      <c r="P338" s="12"/>
      <c r="Q338" s="12"/>
      <c r="R338" s="12"/>
      <c r="S338" s="12"/>
      <c r="T338" s="12"/>
      <c r="U338" s="12"/>
      <c r="V338" s="10">
        <f>IFERROR(LARGE(X338:AU338,1),0)+IFERROR(LARGE(X338:AU338,2),0)</f>
        <v>18.113724887345263</v>
      </c>
      <c r="W338" s="10">
        <f>IFERROR(LARGE(X338:AU338,3),0)+IFERROR(LARGE(X338:AU338,4),0)</f>
        <v>0</v>
      </c>
      <c r="X338" s="12"/>
      <c r="Y338" s="12"/>
      <c r="Z338" s="12"/>
      <c r="AA338" s="12" t="str">
        <f>IFERROR(VLOOKUP($A338,'H57 TR100 M'!$AI$2:$AO$182,7,0),"")</f>
        <v/>
      </c>
      <c r="AB338" s="12"/>
      <c r="AC338" s="12"/>
      <c r="AD338" s="12"/>
      <c r="AE338" s="12">
        <f>IFERROR(VLOOKUP($A338,'Orientakcja M'!$M$3:$S$59,7,0),"")</f>
        <v>18.113724887345263</v>
      </c>
      <c r="AF338" s="12"/>
      <c r="AG338" s="12" t="str">
        <f>IFERROR(VLOOKUP($A338,'Grassor222 M'!$BJ$6:$BP$7,7,0),"")</f>
        <v/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23">
        <f>MIN(COUNT(F338:U338)+MIN(COUNT(X338:AU338)/2,2),6)</f>
        <v>0.5</v>
      </c>
    </row>
    <row r="339" spans="1:48">
      <c r="A339" s="13">
        <v>83</v>
      </c>
      <c r="B339" s="19" t="str">
        <f>VLOOKUP($A339,id!$C:$H,6,0)</f>
        <v>Roszkowski Michał</v>
      </c>
      <c r="C339" s="19">
        <f>VLOOKUP($A339,id!$C:$H,4,0)</f>
        <v>0</v>
      </c>
      <c r="D339" s="2">
        <f>IF(E338=E339,D338,ROW(B337))</f>
        <v>337</v>
      </c>
      <c r="E339" s="11">
        <f>LARGE(F339:W339,1)+LARGE(F339:W339,2)+IFERROR(LARGE(F339:W339,3),0)+IFERROR(LARGE(F339:W339,4),0)+IFERROR(LARGE(F339:W339,5),0)+IFERROR(LARGE(F339:W339,6),0)</f>
        <v>17.956319699813701</v>
      </c>
      <c r="F339" s="12" t="str">
        <f>IFERROR(VLOOKUP($A339,'Liszkor M'!$L$1:$R$39,7,0),"")</f>
        <v/>
      </c>
      <c r="G339" s="12" t="str">
        <f>IFERROR(VLOOKUP($A339,'H57 TR200 M'!$AT$2:$AZ$104,7,0),"")</f>
        <v/>
      </c>
      <c r="H339" s="12" t="str">
        <f>IFERROR(VLOOKUP($A339,'Pazur M'!$N$1:$T$47,7,0),"")</f>
        <v/>
      </c>
      <c r="I339" s="12" t="str">
        <f>IFERROR(VLOOKUP($A339,'Liczyrzepa wiosna 200 M'!$M$1:$S$29,7,0),"")</f>
        <v/>
      </c>
      <c r="J339" s="12" t="str">
        <f>IFERROR(VLOOKUP($A339,'XVI RzK M'!$K$3:$Q$23,7,0),"")</f>
        <v/>
      </c>
      <c r="K339" s="12" t="str">
        <f>IFERROR(VLOOKUP($A339,'Dymno M'!$U$2:$AA$21,7,0),"")</f>
        <v/>
      </c>
      <c r="L339" s="12" t="str">
        <f>IFERROR(VLOOKUP($A339,'Tropy M'!$R$3:$X$65,7,0),"")</f>
        <v/>
      </c>
      <c r="M339" s="12" t="str">
        <f>IFERROR(VLOOKUP($A339,'Grassor444 M'!$DE$6:$DK$36,7,0),"")</f>
        <v/>
      </c>
      <c r="N339" s="12" t="str">
        <f>IFERROR(VLOOKUP($A339,'BO M'!$Q$2:$W$71,7,0),"")</f>
        <v/>
      </c>
      <c r="O339" s="12" t="str">
        <f>IFERROR(VLOOKUP($A339,'Dukty M'!$T$1:$Z$33,7,0),"")</f>
        <v/>
      </c>
      <c r="P339" s="12"/>
      <c r="Q339" s="12"/>
      <c r="R339" s="12"/>
      <c r="S339" s="12"/>
      <c r="T339" s="12"/>
      <c r="U339" s="12"/>
      <c r="V339" s="10">
        <f>IFERROR(LARGE(X339:AU339,1),0)+IFERROR(LARGE(X339:AU339,2),0)</f>
        <v>17.956319699813701</v>
      </c>
      <c r="W339" s="10">
        <f>IFERROR(LARGE(X339:AU339,3),0)+IFERROR(LARGE(X339:AU339,4),0)</f>
        <v>0</v>
      </c>
      <c r="X339" s="12"/>
      <c r="Y339" s="12">
        <f>IFERROR(VLOOKUP($A339,'XV Szago M'!$BM$4:$BS$73,7,0),"")</f>
        <v>17.956319699813701</v>
      </c>
      <c r="Z339" s="12" t="str">
        <f>IFERROR(VLOOKUP($A339,'Wiosenne 360 M'!$J$2:$P$15,7,0),"")</f>
        <v/>
      </c>
      <c r="AA339" s="12" t="str">
        <f>IFERROR(VLOOKUP($A339,'H57 TR100 M'!$AI$2:$AO$182,7,0),"")</f>
        <v/>
      </c>
      <c r="AB339" s="12" t="str">
        <f>IFERROR(VLOOKUP($A339,'RW TR200 M'!$K$2:$Q$6,7,0),"")</f>
        <v/>
      </c>
      <c r="AC339" s="12" t="str">
        <f>IFERROR(VLOOKUP($A339,'Hawran M'!$AT$2:$AZ$35,7,0),"")</f>
        <v/>
      </c>
      <c r="AD339" s="12" t="str">
        <f>IFERROR(VLOOKUP($A339,'Liczyrzepa wiosna 100 M'!$Q$2:$W$16,7,0),"")</f>
        <v/>
      </c>
      <c r="AE339" s="12" t="str">
        <f>IFERROR(VLOOKUP($A339,'Orientakcja M'!$M$3:$S$59,7,0),"")</f>
        <v/>
      </c>
      <c r="AF339" s="12" t="str">
        <f>IFERROR(VLOOKUP($A339,'13 M'!$J$6:$P$10,7,0),"")</f>
        <v/>
      </c>
      <c r="AG339" s="12" t="str">
        <f>IFERROR(VLOOKUP($A339,'Grassor222 M'!$BJ$6:$BP$7,7,0),"")</f>
        <v/>
      </c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23">
        <f>MIN(COUNT(F339:U339)+MIN(COUNT(X339:AU339)/2,2),6)</f>
        <v>0.5</v>
      </c>
    </row>
    <row r="340" spans="1:48">
      <c r="A340" s="13">
        <v>84</v>
      </c>
      <c r="B340" s="19" t="str">
        <f>VLOOKUP($A340,id!$C:$H,6,0)</f>
        <v>Ferdek Przemek</v>
      </c>
      <c r="C340" s="19">
        <f>VLOOKUP($A340,id!$C:$H,4,0)</f>
        <v>0</v>
      </c>
      <c r="D340" s="2">
        <f>IF(E339=E340,D339,ROW(B338))</f>
        <v>338</v>
      </c>
      <c r="E340" s="11">
        <f>LARGE(F340:W340,1)+LARGE(F340:W340,2)+IFERROR(LARGE(F340:W340,3),0)+IFERROR(LARGE(F340:W340,4),0)+IFERROR(LARGE(F340:W340,5),0)+IFERROR(LARGE(F340:W340,6),0)</f>
        <v>17.88995993744285</v>
      </c>
      <c r="F340" s="12" t="str">
        <f>IFERROR(VLOOKUP($A340,'Liszkor M'!$L$1:$R$39,7,0),"")</f>
        <v/>
      </c>
      <c r="G340" s="12" t="str">
        <f>IFERROR(VLOOKUP($A340,'H57 TR200 M'!$AT$2:$AZ$104,7,0),"")</f>
        <v/>
      </c>
      <c r="H340" s="12" t="str">
        <f>IFERROR(VLOOKUP($A340,'Pazur M'!$N$1:$T$47,7,0),"")</f>
        <v/>
      </c>
      <c r="I340" s="12" t="str">
        <f>IFERROR(VLOOKUP($A340,'Liczyrzepa wiosna 200 M'!$M$1:$S$29,7,0),"")</f>
        <v/>
      </c>
      <c r="J340" s="12" t="str">
        <f>IFERROR(VLOOKUP($A340,'XVI RzK M'!$K$3:$Q$23,7,0),"")</f>
        <v/>
      </c>
      <c r="K340" s="12" t="str">
        <f>IFERROR(VLOOKUP($A340,'Dymno M'!$U$2:$AA$21,7,0),"")</f>
        <v/>
      </c>
      <c r="L340" s="12" t="str">
        <f>IFERROR(VLOOKUP($A340,'Tropy M'!$R$3:$X$65,7,0),"")</f>
        <v/>
      </c>
      <c r="M340" s="12" t="str">
        <f>IFERROR(VLOOKUP($A340,'Grassor444 M'!$DE$6:$DK$36,7,0),"")</f>
        <v/>
      </c>
      <c r="N340" s="12" t="str">
        <f>IFERROR(VLOOKUP($A340,'BO M'!$Q$2:$W$71,7,0),"")</f>
        <v/>
      </c>
      <c r="O340" s="12" t="str">
        <f>IFERROR(VLOOKUP($A340,'Dukty M'!$T$1:$Z$33,7,0),"")</f>
        <v/>
      </c>
      <c r="P340" s="12"/>
      <c r="Q340" s="12"/>
      <c r="R340" s="12"/>
      <c r="S340" s="12"/>
      <c r="T340" s="12"/>
      <c r="U340" s="12"/>
      <c r="V340" s="10">
        <f>IFERROR(LARGE(X340:AU340,1),0)+IFERROR(LARGE(X340:AU340,2),0)</f>
        <v>17.88995993744285</v>
      </c>
      <c r="W340" s="10">
        <f>IFERROR(LARGE(X340:AU340,3),0)+IFERROR(LARGE(X340:AU340,4),0)</f>
        <v>0</v>
      </c>
      <c r="X340" s="12"/>
      <c r="Y340" s="12">
        <f>IFERROR(VLOOKUP($A340,'XV Szago M'!$BM$4:$BS$73,7,0),"")</f>
        <v>17.88995993744285</v>
      </c>
      <c r="Z340" s="12" t="str">
        <f>IFERROR(VLOOKUP($A340,'Wiosenne 360 M'!$J$2:$P$15,7,0),"")</f>
        <v/>
      </c>
      <c r="AA340" s="12" t="str">
        <f>IFERROR(VLOOKUP($A340,'H57 TR100 M'!$AI$2:$AO$182,7,0),"")</f>
        <v/>
      </c>
      <c r="AB340" s="12" t="str">
        <f>IFERROR(VLOOKUP($A340,'RW TR200 M'!$K$2:$Q$6,7,0),"")</f>
        <v/>
      </c>
      <c r="AC340" s="12" t="str">
        <f>IFERROR(VLOOKUP($A340,'Hawran M'!$AT$2:$AZ$35,7,0),"")</f>
        <v/>
      </c>
      <c r="AD340" s="12" t="str">
        <f>IFERROR(VLOOKUP($A340,'Liczyrzepa wiosna 100 M'!$Q$2:$W$16,7,0),"")</f>
        <v/>
      </c>
      <c r="AE340" s="12" t="str">
        <f>IFERROR(VLOOKUP($A340,'Orientakcja M'!$M$3:$S$59,7,0),"")</f>
        <v/>
      </c>
      <c r="AF340" s="12" t="str">
        <f>IFERROR(VLOOKUP($A340,'13 M'!$J$6:$P$10,7,0),"")</f>
        <v/>
      </c>
      <c r="AG340" s="12" t="str">
        <f>IFERROR(VLOOKUP($A340,'Grassor222 M'!$BJ$6:$BP$7,7,0),"")</f>
        <v/>
      </c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23">
        <f>MIN(COUNT(F340:U340)+MIN(COUNT(X340:AU340)/2,2),6)</f>
        <v>0.5</v>
      </c>
    </row>
    <row r="341" spans="1:48">
      <c r="A341">
        <v>190</v>
      </c>
      <c r="B341" s="19" t="str">
        <f>VLOOKUP($A341,id!$C:$H,6,0)</f>
        <v>Flis Artur</v>
      </c>
      <c r="C341" s="19" t="str">
        <f>VLOOKUP($A341,id!$C:$H,4,0)</f>
        <v>Hawran</v>
      </c>
      <c r="D341" s="2">
        <f>IF(E340=E341,D340,ROW(B339))</f>
        <v>339</v>
      </c>
      <c r="E341" s="11">
        <f>LARGE(F341:W341,1)+LARGE(F341:W341,2)+IFERROR(LARGE(F341:W341,3),0)+IFERROR(LARGE(F341:W341,4),0)+IFERROR(LARGE(F341:W341,5),0)+IFERROR(LARGE(F341:W341,6),0)</f>
        <v>17.758833415486915</v>
      </c>
      <c r="F341" s="12"/>
      <c r="G341" s="12" t="str">
        <f>IFERROR(VLOOKUP($A341,'H57 TR200 M'!$AT$2:$AZ$104,7,0),"")</f>
        <v/>
      </c>
      <c r="H341" s="12"/>
      <c r="I341" s="12" t="str">
        <f>IFERROR(VLOOKUP($A341,'Liczyrzepa wiosna 200 M'!$M$1:$S$29,7,0),"")</f>
        <v/>
      </c>
      <c r="J341" s="12" t="str">
        <f>IFERROR(VLOOKUP($A341,'XVI RzK M'!$K$3:$Q$23,7,0),"")</f>
        <v/>
      </c>
      <c r="K341" s="12" t="str">
        <f>IFERROR(VLOOKUP($A341,'Dymno M'!$U$2:$AA$21,7,0),"")</f>
        <v/>
      </c>
      <c r="L341" s="12" t="str">
        <f>IFERROR(VLOOKUP($A341,'Tropy M'!$R$3:$X$65,7,0),"")</f>
        <v/>
      </c>
      <c r="M341" s="12" t="str">
        <f>IFERROR(VLOOKUP($A341,'Grassor444 M'!$DE$6:$DK$36,7,0),"")</f>
        <v/>
      </c>
      <c r="N341" s="12" t="str">
        <f>IFERROR(VLOOKUP($A341,'BO M'!$Q$2:$W$71,7,0),"")</f>
        <v/>
      </c>
      <c r="O341" s="12" t="str">
        <f>IFERROR(VLOOKUP($A341,'Dukty M'!$T$1:$Z$33,7,0),"")</f>
        <v/>
      </c>
      <c r="P341" s="12"/>
      <c r="Q341" s="12"/>
      <c r="R341" s="12"/>
      <c r="S341" s="12"/>
      <c r="T341" s="12"/>
      <c r="U341" s="12"/>
      <c r="V341" s="10">
        <f>IFERROR(LARGE(X341:AU341,1),0)+IFERROR(LARGE(X341:AU341,2),0)</f>
        <v>17.758833415486915</v>
      </c>
      <c r="W341" s="10">
        <f>IFERROR(LARGE(X341:AU341,3),0)+IFERROR(LARGE(X341:AU341,4),0)</f>
        <v>0</v>
      </c>
      <c r="X341" s="12"/>
      <c r="Y341" s="12"/>
      <c r="Z341" s="12"/>
      <c r="AA341" s="12" t="str">
        <f>IFERROR(VLOOKUP($A341,'H57 TR100 M'!$AI$2:$AO$182,7,0),"")</f>
        <v/>
      </c>
      <c r="AB341" s="12"/>
      <c r="AC341" s="12">
        <f>IFERROR(VLOOKUP($A341,'Hawran M'!$AT$2:$AZ$35,7,0),"")</f>
        <v>17.758833415486915</v>
      </c>
      <c r="AD341" s="12" t="str">
        <f>IFERROR(VLOOKUP($A341,'Liczyrzepa wiosna 100 M'!$Q$2:$W$16,7,0),"")</f>
        <v/>
      </c>
      <c r="AE341" s="12" t="str">
        <f>IFERROR(VLOOKUP($A341,'Orientakcja M'!$M$3:$S$59,7,0),"")</f>
        <v/>
      </c>
      <c r="AF341" s="12" t="str">
        <f>IFERROR(VLOOKUP($A341,'13 M'!$J$6:$P$10,7,0),"")</f>
        <v/>
      </c>
      <c r="AG341" s="12" t="str">
        <f>IFERROR(VLOOKUP($A341,'Grassor222 M'!$BJ$6:$BP$7,7,0),"")</f>
        <v/>
      </c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23">
        <f>MIN(COUNT(F341:U341)+MIN(COUNT(X341:AU341)/2,2),6)</f>
        <v>0.5</v>
      </c>
    </row>
    <row r="342" spans="1:48">
      <c r="A342" s="13">
        <v>404</v>
      </c>
      <c r="B342" s="19" t="str">
        <f>VLOOKUP($A342,id!$C:$H,6,0)</f>
        <v>Miotk Szymon</v>
      </c>
      <c r="C342" s="19">
        <f>VLOOKUP($A342,id!$C:$H,4,0)</f>
        <v>0</v>
      </c>
      <c r="D342" s="2">
        <f>IF(E341=E342,D341,ROW(B340))</f>
        <v>340</v>
      </c>
      <c r="E342" s="11">
        <f>LARGE(F342:W342,1)+LARGE(F342:W342,2)+IFERROR(LARGE(F342:W342,3),0)+IFERROR(LARGE(F342:W342,4),0)+IFERROR(LARGE(F342:W342,5),0)+IFERROR(LARGE(F342:W342,6),0)</f>
        <v>17.403732531977937</v>
      </c>
      <c r="F342" s="12"/>
      <c r="G342" s="12"/>
      <c r="H342" s="12"/>
      <c r="I342" s="12"/>
      <c r="J342" s="12" t="str">
        <f>IFERROR(VLOOKUP($A342,'XVI RzK M'!$K$3:$Q$23,7,0),"")</f>
        <v/>
      </c>
      <c r="K342" s="12" t="str">
        <f>IFERROR(VLOOKUP($A342,'Dymno M'!$U$2:$AA$21,7,0),"")</f>
        <v/>
      </c>
      <c r="L342" s="12" t="str">
        <f>IFERROR(VLOOKUP($A342,'Tropy M'!$R$3:$X$65,7,0),"")</f>
        <v/>
      </c>
      <c r="M342" s="12" t="str">
        <f>IFERROR(VLOOKUP($A342,'Grassor444 M'!$DE$6:$DK$36,7,0),"")</f>
        <v/>
      </c>
      <c r="N342" s="12" t="str">
        <f>IFERROR(VLOOKUP($A342,'BO M'!$Q$2:$W$71,7,0),"")</f>
        <v/>
      </c>
      <c r="O342" s="12" t="str">
        <f>IFERROR(VLOOKUP($A342,'Dukty M'!$T$1:$Z$33,7,0),"")</f>
        <v/>
      </c>
      <c r="P342" s="12"/>
      <c r="Q342" s="12"/>
      <c r="R342" s="12"/>
      <c r="S342" s="12"/>
      <c r="T342" s="12"/>
      <c r="U342" s="12"/>
      <c r="V342" s="10">
        <f>IFERROR(LARGE(X342:AU342,1),0)+IFERROR(LARGE(X342:AU342,2),0)</f>
        <v>17.403732531977937</v>
      </c>
      <c r="W342" s="10">
        <f>IFERROR(LARGE(X342:AU342,3),0)+IFERROR(LARGE(X342:AU342,4),0)</f>
        <v>0</v>
      </c>
      <c r="X342" s="12"/>
      <c r="Y342" s="12"/>
      <c r="Z342" s="12"/>
      <c r="AA342" s="12">
        <f>IFERROR(VLOOKUP($A342,'H57 TR100 M'!$AI$2:$AO$182,7,0),"")</f>
        <v>17.403732531977937</v>
      </c>
      <c r="AB342" s="12"/>
      <c r="AC342" s="12"/>
      <c r="AD342" s="12"/>
      <c r="AE342" s="12" t="str">
        <f>IFERROR(VLOOKUP($A342,'Orientakcja M'!$M$3:$S$59,7,0),"")</f>
        <v/>
      </c>
      <c r="AF342" s="12"/>
      <c r="AG342" s="12" t="str">
        <f>IFERROR(VLOOKUP($A342,'Grassor222 M'!$BJ$6:$BP$7,7,0),"")</f>
        <v/>
      </c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23">
        <f>MIN(COUNT(F342:U342)+MIN(COUNT(X342:AU342)/2,2),6)</f>
        <v>0.5</v>
      </c>
    </row>
    <row r="343" spans="1:48">
      <c r="A343">
        <v>577</v>
      </c>
      <c r="B343" s="19" t="str">
        <f>VLOOKUP($A343,id!$C:$H,6,0)</f>
        <v>Grzegorzewski Iwo</v>
      </c>
      <c r="C343" s="19">
        <f>VLOOKUP($A343,id!$C:$H,4,0)</f>
        <v>0</v>
      </c>
      <c r="D343" s="2">
        <f>IF(E342=E343,D342,ROW(B341))</f>
        <v>341</v>
      </c>
      <c r="E343" s="11">
        <f>LARGE(F343:W343,1)+LARGE(F343:W343,2)+IFERROR(LARGE(F343:W343,3),0)+IFERROR(LARGE(F343:W343,4),0)+IFERROR(LARGE(F343:W343,5),0)+IFERROR(LARGE(F343:W343,6),0)</f>
        <v>17.380594299364887</v>
      </c>
      <c r="F343" s="12"/>
      <c r="G343" s="12"/>
      <c r="H343" s="12"/>
      <c r="I343" s="12"/>
      <c r="J343" s="12"/>
      <c r="K343" s="12"/>
      <c r="L343" s="12"/>
      <c r="M343" s="12" t="str">
        <f>IFERROR(VLOOKUP($A343,'Grassor444 M'!$DE$6:$DK$36,7,0),"")</f>
        <v/>
      </c>
      <c r="N343" s="12"/>
      <c r="O343" s="12">
        <f>IFERROR(VLOOKUP($A343,'Dukty M'!$T$1:$Z$33,7,0),"")</f>
        <v>17.380594299364887</v>
      </c>
      <c r="P343" s="12"/>
      <c r="Q343" s="12"/>
      <c r="R343" s="12"/>
      <c r="S343" s="12"/>
      <c r="T343" s="12"/>
      <c r="U343" s="12"/>
      <c r="V343" s="10">
        <f>IFERROR(LARGE(X343:AU343,1),0)+IFERROR(LARGE(X343:AU343,2),0)</f>
        <v>0</v>
      </c>
      <c r="W343" s="10">
        <f>IFERROR(LARGE(X343:AU343,3),0)+IFERROR(LARGE(X343:AU343,4),0)</f>
        <v>0</v>
      </c>
      <c r="X343" s="12"/>
      <c r="Y343" s="12"/>
      <c r="Z343" s="12"/>
      <c r="AA343" s="12"/>
      <c r="AB343" s="12"/>
      <c r="AC343" s="12"/>
      <c r="AD343" s="12"/>
      <c r="AE343" s="12" t="str">
        <f>IFERROR(VLOOKUP($A343,'Orientakcja M'!$M$3:$S$59,7,0),"")</f>
        <v/>
      </c>
      <c r="AF343" s="12"/>
      <c r="AG343" s="12" t="str">
        <f>IFERROR(VLOOKUP($A343,'Grassor222 M'!$BJ$6:$BP$7,7,0),"")</f>
        <v/>
      </c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23">
        <f>MIN(COUNT(F343:U343)+MIN(COUNT(X343:AU343)/2,2),6)</f>
        <v>1</v>
      </c>
    </row>
    <row r="344" spans="1:48">
      <c r="A344">
        <v>405</v>
      </c>
      <c r="B344" s="19" t="str">
        <f>VLOOKUP($A344,id!$C:$H,6,0)</f>
        <v>Beiger Karol</v>
      </c>
      <c r="C344" s="19" t="str">
        <f>VLOOKUP($A344,id!$C:$H,4,0)</f>
        <v>KKB Team</v>
      </c>
      <c r="D344" s="2">
        <f>IF(E343=E344,D343,ROW(B342))</f>
        <v>342</v>
      </c>
      <c r="E344" s="11">
        <f>LARGE(F344:W344,1)+LARGE(F344:W344,2)+IFERROR(LARGE(F344:W344,3),0)+IFERROR(LARGE(F344:W344,4),0)+IFERROR(LARGE(F344:W344,5),0)+IFERROR(LARGE(F344:W344,6),0)</f>
        <v>17.219568662522693</v>
      </c>
      <c r="F344" s="12"/>
      <c r="G344" s="12"/>
      <c r="H344" s="12"/>
      <c r="I344" s="12"/>
      <c r="J344" s="12" t="str">
        <f>IFERROR(VLOOKUP($A344,'XVI RzK M'!$K$3:$Q$23,7,0),"")</f>
        <v/>
      </c>
      <c r="K344" s="12" t="str">
        <f>IFERROR(VLOOKUP($A344,'Dymno M'!$U$2:$AA$21,7,0),"")</f>
        <v/>
      </c>
      <c r="L344" s="12" t="str">
        <f>IFERROR(VLOOKUP($A344,'Tropy M'!$R$3:$X$65,7,0),"")</f>
        <v/>
      </c>
      <c r="M344" s="12" t="str">
        <f>IFERROR(VLOOKUP($A344,'Grassor444 M'!$DE$6:$DK$36,7,0),"")</f>
        <v/>
      </c>
      <c r="N344" s="12" t="str">
        <f>IFERROR(VLOOKUP($A344,'BO M'!$Q$2:$W$71,7,0),"")</f>
        <v/>
      </c>
      <c r="O344" s="12" t="str">
        <f>IFERROR(VLOOKUP($A344,'Dukty M'!$T$1:$Z$33,7,0),"")</f>
        <v/>
      </c>
      <c r="P344" s="12"/>
      <c r="Q344" s="12"/>
      <c r="R344" s="12"/>
      <c r="S344" s="12"/>
      <c r="T344" s="12"/>
      <c r="U344" s="12"/>
      <c r="V344" s="10">
        <f>IFERROR(LARGE(X344:AU344,1),0)+IFERROR(LARGE(X344:AU344,2),0)</f>
        <v>17.219568662522693</v>
      </c>
      <c r="W344" s="10">
        <f>IFERROR(LARGE(X344:AU344,3),0)+IFERROR(LARGE(X344:AU344,4),0)</f>
        <v>0</v>
      </c>
      <c r="X344" s="12"/>
      <c r="Y344" s="12"/>
      <c r="Z344" s="12"/>
      <c r="AA344" s="12">
        <f>IFERROR(VLOOKUP($A344,'H57 TR100 M'!$AI$2:$AO$182,7,0),"")</f>
        <v>17.219568662522693</v>
      </c>
      <c r="AB344" s="12"/>
      <c r="AC344" s="12"/>
      <c r="AD344" s="12"/>
      <c r="AE344" s="12" t="str">
        <f>IFERROR(VLOOKUP($A344,'Orientakcja M'!$M$3:$S$59,7,0),"")</f>
        <v/>
      </c>
      <c r="AF344" s="12"/>
      <c r="AG344" s="12" t="str">
        <f>IFERROR(VLOOKUP($A344,'Grassor222 M'!$BJ$6:$BP$7,7,0),"")</f>
        <v/>
      </c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23">
        <f>MIN(COUNT(F344:U344)+MIN(COUNT(X344:AU344)/2,2),6)</f>
        <v>0.5</v>
      </c>
    </row>
    <row r="345" spans="1:48">
      <c r="A345">
        <v>86</v>
      </c>
      <c r="B345" s="19" t="str">
        <f>VLOOKUP($A345,id!$C:$H,6,0)</f>
        <v>Głomski Aleksander</v>
      </c>
      <c r="C345" s="19">
        <f>VLOOKUP($A345,id!$C:$H,4,0)</f>
        <v>0</v>
      </c>
      <c r="D345" s="2">
        <f>IF(E344=E345,D344,ROW(B343))</f>
        <v>343</v>
      </c>
      <c r="E345" s="11">
        <f>LARGE(F345:W345,1)+LARGE(F345:W345,2)+IFERROR(LARGE(F345:W345,3),0)+IFERROR(LARGE(F345:W345,4),0)+IFERROR(LARGE(F345:W345,5),0)+IFERROR(LARGE(F345:W345,6),0)</f>
        <v>16.98137740410262</v>
      </c>
      <c r="F345" s="12" t="str">
        <f>IFERROR(VLOOKUP($A345,'Liszkor M'!$L$1:$R$39,7,0),"")</f>
        <v/>
      </c>
      <c r="G345" s="12" t="str">
        <f>IFERROR(VLOOKUP($A345,'H57 TR200 M'!$AT$2:$AZ$104,7,0),"")</f>
        <v/>
      </c>
      <c r="H345" s="12" t="str">
        <f>IFERROR(VLOOKUP($A345,'Pazur M'!$N$1:$T$47,7,0),"")</f>
        <v/>
      </c>
      <c r="I345" s="12" t="str">
        <f>IFERROR(VLOOKUP($A345,'Liczyrzepa wiosna 200 M'!$M$1:$S$29,7,0),"")</f>
        <v/>
      </c>
      <c r="J345" s="12" t="str">
        <f>IFERROR(VLOOKUP($A345,'XVI RzK M'!$K$3:$Q$23,7,0),"")</f>
        <v/>
      </c>
      <c r="K345" s="12" t="str">
        <f>IFERROR(VLOOKUP($A345,'Dymno M'!$U$2:$AA$21,7,0),"")</f>
        <v/>
      </c>
      <c r="L345" s="12" t="str">
        <f>IFERROR(VLOOKUP($A345,'Tropy M'!$R$3:$X$65,7,0),"")</f>
        <v/>
      </c>
      <c r="M345" s="12" t="str">
        <f>IFERROR(VLOOKUP($A345,'Grassor444 M'!$DE$6:$DK$36,7,0),"")</f>
        <v/>
      </c>
      <c r="N345" s="12" t="str">
        <f>IFERROR(VLOOKUP($A345,'BO M'!$Q$2:$W$71,7,0),"")</f>
        <v/>
      </c>
      <c r="O345" s="12" t="str">
        <f>IFERROR(VLOOKUP($A345,'Dukty M'!$T$1:$Z$33,7,0),"")</f>
        <v/>
      </c>
      <c r="P345" s="12"/>
      <c r="Q345" s="12"/>
      <c r="R345" s="12"/>
      <c r="S345" s="12"/>
      <c r="T345" s="12"/>
      <c r="U345" s="12"/>
      <c r="V345" s="10">
        <f>IFERROR(LARGE(X345:AU345,1),0)+IFERROR(LARGE(X345:AU345,2),0)</f>
        <v>16.98137740410262</v>
      </c>
      <c r="W345" s="10">
        <f>IFERROR(LARGE(X345:AU345,3),0)+IFERROR(LARGE(X345:AU345,4),0)</f>
        <v>0</v>
      </c>
      <c r="X345" s="12"/>
      <c r="Y345" s="12">
        <f>IFERROR(VLOOKUP($A345,'XV Szago M'!$BM$4:$BS$73,7,0),"")</f>
        <v>16.98137740410262</v>
      </c>
      <c r="Z345" s="12" t="str">
        <f>IFERROR(VLOOKUP($A345,'Wiosenne 360 M'!$J$2:$P$15,7,0),"")</f>
        <v/>
      </c>
      <c r="AA345" s="12" t="str">
        <f>IFERROR(VLOOKUP($A345,'H57 TR100 M'!$AI$2:$AO$182,7,0),"")</f>
        <v/>
      </c>
      <c r="AB345" s="12" t="str">
        <f>IFERROR(VLOOKUP($A345,'RW TR200 M'!$K$2:$Q$6,7,0),"")</f>
        <v/>
      </c>
      <c r="AC345" s="12" t="str">
        <f>IFERROR(VLOOKUP($A345,'Hawran M'!$AT$2:$AZ$35,7,0),"")</f>
        <v/>
      </c>
      <c r="AD345" s="12" t="str">
        <f>IFERROR(VLOOKUP($A345,'Liczyrzepa wiosna 100 M'!$Q$2:$W$16,7,0),"")</f>
        <v/>
      </c>
      <c r="AE345" s="12" t="str">
        <f>IFERROR(VLOOKUP($A345,'Orientakcja M'!$M$3:$S$59,7,0),"")</f>
        <v/>
      </c>
      <c r="AF345" s="12" t="str">
        <f>IFERROR(VLOOKUP($A345,'13 M'!$J$6:$P$10,7,0),"")</f>
        <v/>
      </c>
      <c r="AG345" s="12" t="str">
        <f>IFERROR(VLOOKUP($A345,'Grassor222 M'!$BJ$6:$BP$7,7,0),"")</f>
        <v/>
      </c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23">
        <f>MIN(COUNT(F345:U345)+MIN(COUNT(X345:AU345)/2,2),6)</f>
        <v>0.5</v>
      </c>
    </row>
    <row r="346" spans="1:48">
      <c r="A346">
        <v>573</v>
      </c>
      <c r="B346" s="19" t="str">
        <f>VLOOKUP($A346,id!$C:$H,6,0)</f>
        <v>Michalski Maciek</v>
      </c>
      <c r="C346" s="19">
        <f>VLOOKUP($A346,id!$C:$H,4,0)</f>
        <v>0</v>
      </c>
      <c r="D346" s="2">
        <f>IF(E345=E346,D345,ROW(B344))</f>
        <v>344</v>
      </c>
      <c r="E346" s="11">
        <f>LARGE(F346:W346,1)+LARGE(F346:W346,2)+IFERROR(LARGE(F346:W346,3),0)+IFERROR(LARGE(F346:W346,4),0)+IFERROR(LARGE(F346:W346,5),0)+IFERROR(LARGE(F346:W346,6),0)</f>
        <v>16.876205250396893</v>
      </c>
      <c r="F346" s="12"/>
      <c r="G346" s="12"/>
      <c r="H346" s="12"/>
      <c r="I346" s="12"/>
      <c r="J346" s="12"/>
      <c r="K346" s="12"/>
      <c r="L346" s="12"/>
      <c r="M346" s="12" t="str">
        <f>IFERROR(VLOOKUP($A346,'Grassor444 M'!$DE$6:$DK$36,7,0),"")</f>
        <v/>
      </c>
      <c r="N346" s="12">
        <f>IFERROR(VLOOKUP($A346,'BO M'!$Q$2:$W$71,7,0),"")</f>
        <v>16.876205250396893</v>
      </c>
      <c r="O346" s="12" t="str">
        <f>IFERROR(VLOOKUP($A346,'Dukty M'!$T$1:$Z$33,7,0),"")</f>
        <v/>
      </c>
      <c r="P346" s="12"/>
      <c r="Q346" s="12"/>
      <c r="R346" s="12"/>
      <c r="S346" s="12"/>
      <c r="T346" s="12"/>
      <c r="U346" s="12"/>
      <c r="V346" s="10">
        <f>IFERROR(LARGE(X346:AU346,1),0)+IFERROR(LARGE(X346:AU346,2),0)</f>
        <v>0</v>
      </c>
      <c r="W346" s="10">
        <f>IFERROR(LARGE(X346:AU346,3),0)+IFERROR(LARGE(X346:AU346,4),0)</f>
        <v>0</v>
      </c>
      <c r="X346" s="12"/>
      <c r="Y346" s="12"/>
      <c r="Z346" s="12"/>
      <c r="AA346" s="12"/>
      <c r="AB346" s="12"/>
      <c r="AC346" s="12"/>
      <c r="AD346" s="12"/>
      <c r="AE346" s="12" t="str">
        <f>IFERROR(VLOOKUP($A346,'Orientakcja M'!$M$3:$S$59,7,0),"")</f>
        <v/>
      </c>
      <c r="AF346" s="12"/>
      <c r="AG346" s="12" t="str">
        <f>IFERROR(VLOOKUP($A346,'Grassor222 M'!$BJ$6:$BP$7,7,0),"")</f>
        <v/>
      </c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23">
        <f>MIN(COUNT(F346:U346)+MIN(COUNT(X346:AU346)/2,2),6)</f>
        <v>1</v>
      </c>
    </row>
    <row r="347" spans="1:48">
      <c r="A347" s="13">
        <v>574</v>
      </c>
      <c r="B347" s="19" t="str">
        <f>VLOOKUP($A347,id!$C:$H,6,0)</f>
        <v>Górecki Marcin</v>
      </c>
      <c r="C347" s="19" t="str">
        <f>VLOOKUP($A347,id!$C:$H,4,0)</f>
        <v>W i R</v>
      </c>
      <c r="D347" s="2">
        <f>IF(E346=E347,D346,ROW(B345))</f>
        <v>344</v>
      </c>
      <c r="E347" s="11">
        <f>LARGE(F347:W347,1)+LARGE(F347:W347,2)+IFERROR(LARGE(F347:W347,3),0)+IFERROR(LARGE(F347:W347,4),0)+IFERROR(LARGE(F347:W347,5),0)+IFERROR(LARGE(F347:W347,6),0)</f>
        <v>16.876205250396893</v>
      </c>
      <c r="F347" s="12"/>
      <c r="G347" s="12"/>
      <c r="H347" s="12"/>
      <c r="I347" s="12"/>
      <c r="J347" s="12"/>
      <c r="K347" s="12"/>
      <c r="L347" s="12"/>
      <c r="M347" s="12" t="str">
        <f>IFERROR(VLOOKUP($A347,'Grassor444 M'!$DE$6:$DK$36,7,0),"")</f>
        <v/>
      </c>
      <c r="N347" s="12">
        <f>IFERROR(VLOOKUP($A347,'BO M'!$Q$2:$W$71,7,0),"")</f>
        <v>16.876205250396893</v>
      </c>
      <c r="O347" s="12" t="str">
        <f>IFERROR(VLOOKUP($A347,'Dukty M'!$T$1:$Z$33,7,0),"")</f>
        <v/>
      </c>
      <c r="P347" s="12"/>
      <c r="Q347" s="12"/>
      <c r="R347" s="12"/>
      <c r="S347" s="12"/>
      <c r="T347" s="12"/>
      <c r="U347" s="12"/>
      <c r="V347" s="10">
        <f>IFERROR(LARGE(X347:AU347,1),0)+IFERROR(LARGE(X347:AU347,2),0)</f>
        <v>0</v>
      </c>
      <c r="W347" s="10">
        <f>IFERROR(LARGE(X347:AU347,3),0)+IFERROR(LARGE(X347:AU347,4),0)</f>
        <v>0</v>
      </c>
      <c r="X347" s="12"/>
      <c r="Y347" s="12"/>
      <c r="Z347" s="12"/>
      <c r="AA347" s="12"/>
      <c r="AB347" s="12"/>
      <c r="AC347" s="12"/>
      <c r="AD347" s="12"/>
      <c r="AE347" s="12" t="str">
        <f>IFERROR(VLOOKUP($A347,'Orientakcja M'!$M$3:$S$59,7,0),"")</f>
        <v/>
      </c>
      <c r="AF347" s="12"/>
      <c r="AG347" s="12" t="str">
        <f>IFERROR(VLOOKUP($A347,'Grassor222 M'!$BJ$6:$BP$7,7,0),"")</f>
        <v/>
      </c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23">
        <f>MIN(COUNT(F347:U347)+MIN(COUNT(X347:AU347)/2,2),6)</f>
        <v>1</v>
      </c>
    </row>
    <row r="348" spans="1:48">
      <c r="A348">
        <v>528</v>
      </c>
      <c r="B348" s="19" t="str">
        <f>VLOOKUP($A348,id!$C:$H,6,0)</f>
        <v>Hadyś Maciej</v>
      </c>
      <c r="C348" s="19" t="str">
        <f>VLOOKUP($A348,id!$C:$H,4,0)</f>
        <v>Szalone naleśniki</v>
      </c>
      <c r="D348" s="2">
        <f>IF(E347=E348,D347,ROW(B346))</f>
        <v>346</v>
      </c>
      <c r="E348" s="11">
        <f>LARGE(F348:W348,1)+LARGE(F348:W348,2)+IFERROR(LARGE(F348:W348,3),0)+IFERROR(LARGE(F348:W348,4),0)+IFERROR(LARGE(F348:W348,5),0)+IFERROR(LARGE(F348:W348,6),0)</f>
        <v>16.801225778926753</v>
      </c>
      <c r="F348" s="12"/>
      <c r="G348" s="12"/>
      <c r="H348" s="12"/>
      <c r="I348" s="12"/>
      <c r="J348" s="12"/>
      <c r="K348" s="12"/>
      <c r="L348" s="12">
        <f>IFERROR(VLOOKUP($A348,'Tropy M'!$R$3:$X$65,7,0),"")</f>
        <v>16.801225778926753</v>
      </c>
      <c r="M348" s="12" t="str">
        <f>IFERROR(VLOOKUP($A348,'Grassor444 M'!$DE$6:$DK$36,7,0),"")</f>
        <v/>
      </c>
      <c r="N348" s="12" t="str">
        <f>IFERROR(VLOOKUP($A348,'BO M'!$Q$2:$W$71,7,0),"")</f>
        <v/>
      </c>
      <c r="O348" s="12" t="str">
        <f>IFERROR(VLOOKUP($A348,'Dukty M'!$T$1:$Z$33,7,0),"")</f>
        <v/>
      </c>
      <c r="P348" s="12"/>
      <c r="Q348" s="12"/>
      <c r="R348" s="12"/>
      <c r="S348" s="12"/>
      <c r="T348" s="12"/>
      <c r="U348" s="12"/>
      <c r="V348" s="10">
        <f>IFERROR(LARGE(X348:AU348,1),0)+IFERROR(LARGE(X348:AU348,2),0)</f>
        <v>0</v>
      </c>
      <c r="W348" s="10">
        <f>IFERROR(LARGE(X348:AU348,3),0)+IFERROR(LARGE(X348:AU348,4),0)</f>
        <v>0</v>
      </c>
      <c r="X348" s="12"/>
      <c r="Y348" s="12"/>
      <c r="Z348" s="12"/>
      <c r="AA348" s="12"/>
      <c r="AB348" s="12"/>
      <c r="AC348" s="12"/>
      <c r="AD348" s="12"/>
      <c r="AE348" s="12" t="str">
        <f>IFERROR(VLOOKUP($A348,'Orientakcja M'!$M$3:$S$59,7,0),"")</f>
        <v/>
      </c>
      <c r="AF348" s="12"/>
      <c r="AG348" s="12" t="str">
        <f>IFERROR(VLOOKUP($A348,'Grassor222 M'!$BJ$6:$BP$7,7,0),"")</f>
        <v/>
      </c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23">
        <f>MIN(COUNT(F348:U348)+MIN(COUNT(X348:AU348)/2,2),6)</f>
        <v>1</v>
      </c>
    </row>
    <row r="349" spans="1:48">
      <c r="A349" s="13">
        <v>529</v>
      </c>
      <c r="B349" s="19" t="str">
        <f>VLOOKUP($A349,id!$C:$H,6,0)</f>
        <v>Maruszak Grzegorz</v>
      </c>
      <c r="C349" s="19" t="str">
        <f>VLOOKUP($A349,id!$C:$H,4,0)</f>
        <v>Szalone naleśniki</v>
      </c>
      <c r="D349" s="2">
        <f>IF(E348=E349,D348,ROW(B347))</f>
        <v>347</v>
      </c>
      <c r="E349" s="11">
        <f>LARGE(F349:W349,1)+LARGE(F349:W349,2)+IFERROR(LARGE(F349:W349,3),0)+IFERROR(LARGE(F349:W349,4),0)+IFERROR(LARGE(F349:W349,5),0)+IFERROR(LARGE(F349:W349,6),0)</f>
        <v>16.784444041616961</v>
      </c>
      <c r="F349" s="12"/>
      <c r="G349" s="12"/>
      <c r="H349" s="12"/>
      <c r="I349" s="12"/>
      <c r="J349" s="12"/>
      <c r="K349" s="12"/>
      <c r="L349" s="12">
        <f>IFERROR(VLOOKUP($A349,'Tropy M'!$R$3:$X$65,7,0),"")</f>
        <v>16.784444041616961</v>
      </c>
      <c r="M349" s="12" t="str">
        <f>IFERROR(VLOOKUP($A349,'Grassor444 M'!$DE$6:$DK$36,7,0),"")</f>
        <v/>
      </c>
      <c r="N349" s="12" t="str">
        <f>IFERROR(VLOOKUP($A349,'BO M'!$Q$2:$W$71,7,0),"")</f>
        <v/>
      </c>
      <c r="O349" s="12" t="str">
        <f>IFERROR(VLOOKUP($A349,'Dukty M'!$T$1:$Z$33,7,0),"")</f>
        <v/>
      </c>
      <c r="P349" s="12"/>
      <c r="Q349" s="12"/>
      <c r="R349" s="12"/>
      <c r="S349" s="12"/>
      <c r="T349" s="12"/>
      <c r="U349" s="12"/>
      <c r="V349" s="10">
        <f>IFERROR(LARGE(X349:AU349,1),0)+IFERROR(LARGE(X349:AU349,2),0)</f>
        <v>0</v>
      </c>
      <c r="W349" s="10">
        <f>IFERROR(LARGE(X349:AU349,3),0)+IFERROR(LARGE(X349:AU349,4),0)</f>
        <v>0</v>
      </c>
      <c r="X349" s="12"/>
      <c r="Y349" s="12"/>
      <c r="Z349" s="12"/>
      <c r="AA349" s="12"/>
      <c r="AB349" s="12"/>
      <c r="AC349" s="12"/>
      <c r="AD349" s="12"/>
      <c r="AE349" s="12" t="str">
        <f>IFERROR(VLOOKUP($A349,'Orientakcja M'!$M$3:$S$59,7,0),"")</f>
        <v/>
      </c>
      <c r="AF349" s="12"/>
      <c r="AG349" s="12" t="str">
        <f>IFERROR(VLOOKUP($A349,'Grassor222 M'!$BJ$6:$BP$7,7,0),"")</f>
        <v/>
      </c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23">
        <f>MIN(COUNT(F349:U349)+MIN(COUNT(X349:AU349)/2,2),6)</f>
        <v>1</v>
      </c>
    </row>
    <row r="350" spans="1:48">
      <c r="A350" s="13">
        <v>406</v>
      </c>
      <c r="B350" s="19" t="str">
        <f>VLOOKUP($A350,id!$C:$H,6,0)</f>
        <v>Woss Tomasz</v>
      </c>
      <c r="C350" s="19">
        <f>VLOOKUP($A350,id!$C:$H,4,0)</f>
        <v>0</v>
      </c>
      <c r="D350" s="2">
        <f>IF(E349=E350,D349,ROW(B348))</f>
        <v>348</v>
      </c>
      <c r="E350" s="11">
        <f>LARGE(F350:W350,1)+LARGE(F350:W350,2)+IFERROR(LARGE(F350:W350,3),0)+IFERROR(LARGE(F350:W350,4),0)+IFERROR(LARGE(F350:W350,5),0)+IFERROR(LARGE(F350:W350,6),0)</f>
        <v>16.681457141818861</v>
      </c>
      <c r="F350" s="12"/>
      <c r="G350" s="12"/>
      <c r="H350" s="12"/>
      <c r="I350" s="12"/>
      <c r="J350" s="12" t="str">
        <f>IFERROR(VLOOKUP($A350,'XVI RzK M'!$K$3:$Q$23,7,0),"")</f>
        <v/>
      </c>
      <c r="K350" s="12" t="str">
        <f>IFERROR(VLOOKUP($A350,'Dymno M'!$U$2:$AA$21,7,0),"")</f>
        <v/>
      </c>
      <c r="L350" s="12" t="str">
        <f>IFERROR(VLOOKUP($A350,'Tropy M'!$R$3:$X$65,7,0),"")</f>
        <v/>
      </c>
      <c r="M350" s="12" t="str">
        <f>IFERROR(VLOOKUP($A350,'Grassor444 M'!$DE$6:$DK$36,7,0),"")</f>
        <v/>
      </c>
      <c r="N350" s="12" t="str">
        <f>IFERROR(VLOOKUP($A350,'BO M'!$Q$2:$W$71,7,0),"")</f>
        <v/>
      </c>
      <c r="O350" s="12" t="str">
        <f>IFERROR(VLOOKUP($A350,'Dukty M'!$T$1:$Z$33,7,0),"")</f>
        <v/>
      </c>
      <c r="P350" s="12"/>
      <c r="Q350" s="12"/>
      <c r="R350" s="12"/>
      <c r="S350" s="12"/>
      <c r="T350" s="12"/>
      <c r="U350" s="12"/>
      <c r="V350" s="10">
        <f>IFERROR(LARGE(X350:AU350,1),0)+IFERROR(LARGE(X350:AU350,2),0)</f>
        <v>16.681457141818861</v>
      </c>
      <c r="W350" s="10">
        <f>IFERROR(LARGE(X350:AU350,3),0)+IFERROR(LARGE(X350:AU350,4),0)</f>
        <v>0</v>
      </c>
      <c r="X350" s="12"/>
      <c r="Y350" s="12"/>
      <c r="Z350" s="12"/>
      <c r="AA350" s="12">
        <f>IFERROR(VLOOKUP($A350,'H57 TR100 M'!$AI$2:$AO$182,7,0),"")</f>
        <v>16.681457141818861</v>
      </c>
      <c r="AB350" s="12"/>
      <c r="AC350" s="12"/>
      <c r="AD350" s="12"/>
      <c r="AE350" s="12" t="str">
        <f>IFERROR(VLOOKUP($A350,'Orientakcja M'!$M$3:$S$59,7,0),"")</f>
        <v/>
      </c>
      <c r="AF350" s="12"/>
      <c r="AG350" s="12" t="str">
        <f>IFERROR(VLOOKUP($A350,'Grassor222 M'!$BJ$6:$BP$7,7,0),"")</f>
        <v/>
      </c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23">
        <f>MIN(COUNT(F350:U350)+MIN(COUNT(X350:AU350)/2,2),6)</f>
        <v>0.5</v>
      </c>
    </row>
    <row r="351" spans="1:48">
      <c r="A351">
        <v>407</v>
      </c>
      <c r="B351" s="19" t="str">
        <f>VLOOKUP($A351,id!$C:$H,6,0)</f>
        <v>Zajk Michał</v>
      </c>
      <c r="C351" s="19">
        <f>VLOOKUP($A351,id!$C:$H,4,0)</f>
        <v>0</v>
      </c>
      <c r="D351" s="2">
        <f>IF(E350=E351,D350,ROW(B349))</f>
        <v>349</v>
      </c>
      <c r="E351" s="11">
        <f>LARGE(F351:W351,1)+LARGE(F351:W351,2)+IFERROR(LARGE(F351:W351,3),0)+IFERROR(LARGE(F351:W351,4),0)+IFERROR(LARGE(F351:W351,5),0)+IFERROR(LARGE(F351:W351,6),0)</f>
        <v>16.679473379523483</v>
      </c>
      <c r="F351" s="12"/>
      <c r="G351" s="12"/>
      <c r="H351" s="12"/>
      <c r="I351" s="12"/>
      <c r="J351" s="12" t="str">
        <f>IFERROR(VLOOKUP($A351,'XVI RzK M'!$K$3:$Q$23,7,0),"")</f>
        <v/>
      </c>
      <c r="K351" s="12" t="str">
        <f>IFERROR(VLOOKUP($A351,'Dymno M'!$U$2:$AA$21,7,0),"")</f>
        <v/>
      </c>
      <c r="L351" s="12" t="str">
        <f>IFERROR(VLOOKUP($A351,'Tropy M'!$R$3:$X$65,7,0),"")</f>
        <v/>
      </c>
      <c r="M351" s="12" t="str">
        <f>IFERROR(VLOOKUP($A351,'Grassor444 M'!$DE$6:$DK$36,7,0),"")</f>
        <v/>
      </c>
      <c r="N351" s="12" t="str">
        <f>IFERROR(VLOOKUP($A351,'BO M'!$Q$2:$W$71,7,0),"")</f>
        <v/>
      </c>
      <c r="O351" s="12" t="str">
        <f>IFERROR(VLOOKUP($A351,'Dukty M'!$T$1:$Z$33,7,0),"")</f>
        <v/>
      </c>
      <c r="P351" s="12"/>
      <c r="Q351" s="12"/>
      <c r="R351" s="12"/>
      <c r="S351" s="12"/>
      <c r="T351" s="12"/>
      <c r="U351" s="12"/>
      <c r="V351" s="10">
        <f>IFERROR(LARGE(X351:AU351,1),0)+IFERROR(LARGE(X351:AU351,2),0)</f>
        <v>16.679473379523483</v>
      </c>
      <c r="W351" s="10">
        <f>IFERROR(LARGE(X351:AU351,3),0)+IFERROR(LARGE(X351:AU351,4),0)</f>
        <v>0</v>
      </c>
      <c r="X351" s="12"/>
      <c r="Y351" s="12"/>
      <c r="Z351" s="12"/>
      <c r="AA351" s="12">
        <f>IFERROR(VLOOKUP($A351,'H57 TR100 M'!$AI$2:$AO$182,7,0),"")</f>
        <v>16.679473379523483</v>
      </c>
      <c r="AB351" s="12"/>
      <c r="AC351" s="12"/>
      <c r="AD351" s="12"/>
      <c r="AE351" s="12" t="str">
        <f>IFERROR(VLOOKUP($A351,'Orientakcja M'!$M$3:$S$59,7,0),"")</f>
        <v/>
      </c>
      <c r="AF351" s="12"/>
      <c r="AG351" s="12" t="str">
        <f>IFERROR(VLOOKUP($A351,'Grassor222 M'!$BJ$6:$BP$7,7,0),"")</f>
        <v/>
      </c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23">
        <f>MIN(COUNT(F351:U351)+MIN(COUNT(X351:AU351)/2,2),6)</f>
        <v>0.5</v>
      </c>
    </row>
    <row r="352" spans="1:48">
      <c r="A352" s="13">
        <v>408</v>
      </c>
      <c r="B352" s="19" t="str">
        <f>VLOOKUP($A352,id!$C:$H,6,0)</f>
        <v>Legat Leszek</v>
      </c>
      <c r="C352" s="19" t="str">
        <f>VLOOKUP($A352,id!$C:$H,4,0)</f>
        <v>Pekabex</v>
      </c>
      <c r="D352" s="2">
        <f>IF(E351=E352,D351,ROW(B350))</f>
        <v>350</v>
      </c>
      <c r="E352" s="11">
        <f>LARGE(F352:W352,1)+LARGE(F352:W352,2)+IFERROR(LARGE(F352:W352,3),0)+IFERROR(LARGE(F352:W352,4),0)+IFERROR(LARGE(F352:W352,5),0)+IFERROR(LARGE(F352:W352,6),0)</f>
        <v>16.520340594630504</v>
      </c>
      <c r="F352" s="12"/>
      <c r="G352" s="12"/>
      <c r="H352" s="12"/>
      <c r="I352" s="12"/>
      <c r="J352" s="12" t="str">
        <f>IFERROR(VLOOKUP($A352,'XVI RzK M'!$K$3:$Q$23,7,0),"")</f>
        <v/>
      </c>
      <c r="K352" s="12" t="str">
        <f>IFERROR(VLOOKUP($A352,'Dymno M'!$U$2:$AA$21,7,0),"")</f>
        <v/>
      </c>
      <c r="L352" s="12" t="str">
        <f>IFERROR(VLOOKUP($A352,'Tropy M'!$R$3:$X$65,7,0),"")</f>
        <v/>
      </c>
      <c r="M352" s="12" t="str">
        <f>IFERROR(VLOOKUP($A352,'Grassor444 M'!$DE$6:$DK$36,7,0),"")</f>
        <v/>
      </c>
      <c r="N352" s="12" t="str">
        <f>IFERROR(VLOOKUP($A352,'BO M'!$Q$2:$W$71,7,0),"")</f>
        <v/>
      </c>
      <c r="O352" s="12" t="str">
        <f>IFERROR(VLOOKUP($A352,'Dukty M'!$T$1:$Z$33,7,0),"")</f>
        <v/>
      </c>
      <c r="P352" s="12"/>
      <c r="Q352" s="12"/>
      <c r="R352" s="12"/>
      <c r="S352" s="12"/>
      <c r="T352" s="12"/>
      <c r="U352" s="12"/>
      <c r="V352" s="10">
        <f>IFERROR(LARGE(X352:AU352,1),0)+IFERROR(LARGE(X352:AU352,2),0)</f>
        <v>16.520340594630504</v>
      </c>
      <c r="W352" s="10">
        <f>IFERROR(LARGE(X352:AU352,3),0)+IFERROR(LARGE(X352:AU352,4),0)</f>
        <v>0</v>
      </c>
      <c r="X352" s="12"/>
      <c r="Y352" s="12"/>
      <c r="Z352" s="12"/>
      <c r="AA352" s="12">
        <f>IFERROR(VLOOKUP($A352,'H57 TR100 M'!$AI$2:$AO$182,7,0),"")</f>
        <v>16.520340594630504</v>
      </c>
      <c r="AB352" s="12"/>
      <c r="AC352" s="12"/>
      <c r="AD352" s="12"/>
      <c r="AE352" s="12" t="str">
        <f>IFERROR(VLOOKUP($A352,'Orientakcja M'!$M$3:$S$59,7,0),"")</f>
        <v/>
      </c>
      <c r="AF352" s="12"/>
      <c r="AG352" s="12" t="str">
        <f>IFERROR(VLOOKUP($A352,'Grassor222 M'!$BJ$6:$BP$7,7,0),"")</f>
        <v/>
      </c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23">
        <f>MIN(COUNT(F352:U352)+MIN(COUNT(X352:AU352)/2,2),6)</f>
        <v>0.5</v>
      </c>
    </row>
    <row r="353" spans="1:48">
      <c r="A353">
        <v>409</v>
      </c>
      <c r="B353" s="19" t="str">
        <f>VLOOKUP($A353,id!$C:$H,6,0)</f>
        <v>Filipek Piotr</v>
      </c>
      <c r="C353" s="19" t="str">
        <f>VLOOKUP($A353,id!$C:$H,4,0)</f>
        <v>PZU Sport Team</v>
      </c>
      <c r="D353" s="2">
        <f>IF(E352=E353,D352,ROW(B351))</f>
        <v>351</v>
      </c>
      <c r="E353" s="11">
        <f>LARGE(F353:W353,1)+LARGE(F353:W353,2)+IFERROR(LARGE(F353:W353,3),0)+IFERROR(LARGE(F353:W353,4),0)+IFERROR(LARGE(F353:W353,5),0)+IFERROR(LARGE(F353:W353,6),0)</f>
        <v>16.514505080467792</v>
      </c>
      <c r="F353" s="12"/>
      <c r="G353" s="12"/>
      <c r="H353" s="12"/>
      <c r="I353" s="12"/>
      <c r="J353" s="12" t="str">
        <f>IFERROR(VLOOKUP($A353,'XVI RzK M'!$K$3:$Q$23,7,0),"")</f>
        <v/>
      </c>
      <c r="K353" s="12" t="str">
        <f>IFERROR(VLOOKUP($A353,'Dymno M'!$U$2:$AA$21,7,0),"")</f>
        <v/>
      </c>
      <c r="L353" s="12" t="str">
        <f>IFERROR(VLOOKUP($A353,'Tropy M'!$R$3:$X$65,7,0),"")</f>
        <v/>
      </c>
      <c r="M353" s="12" t="str">
        <f>IFERROR(VLOOKUP($A353,'Grassor444 M'!$DE$6:$DK$36,7,0),"")</f>
        <v/>
      </c>
      <c r="N353" s="12" t="str">
        <f>IFERROR(VLOOKUP($A353,'BO M'!$Q$2:$W$71,7,0),"")</f>
        <v/>
      </c>
      <c r="O353" s="12" t="str">
        <f>IFERROR(VLOOKUP($A353,'Dukty M'!$T$1:$Z$33,7,0),"")</f>
        <v/>
      </c>
      <c r="P353" s="12"/>
      <c r="Q353" s="12"/>
      <c r="R353" s="12"/>
      <c r="S353" s="12"/>
      <c r="T353" s="12"/>
      <c r="U353" s="12"/>
      <c r="V353" s="10">
        <f>IFERROR(LARGE(X353:AU353,1),0)+IFERROR(LARGE(X353:AU353,2),0)</f>
        <v>16.514505080467792</v>
      </c>
      <c r="W353" s="10">
        <f>IFERROR(LARGE(X353:AU353,3),0)+IFERROR(LARGE(X353:AU353,4),0)</f>
        <v>0</v>
      </c>
      <c r="X353" s="12"/>
      <c r="Y353" s="12"/>
      <c r="Z353" s="12"/>
      <c r="AA353" s="12">
        <f>IFERROR(VLOOKUP($A353,'H57 TR100 M'!$AI$2:$AO$182,7,0),"")</f>
        <v>16.514505080467792</v>
      </c>
      <c r="AB353" s="12"/>
      <c r="AC353" s="12"/>
      <c r="AD353" s="12"/>
      <c r="AE353" s="12" t="str">
        <f>IFERROR(VLOOKUP($A353,'Orientakcja M'!$M$3:$S$59,7,0),"")</f>
        <v/>
      </c>
      <c r="AF353" s="12"/>
      <c r="AG353" s="12" t="str">
        <f>IFERROR(VLOOKUP($A353,'Grassor222 M'!$BJ$6:$BP$7,7,0),"")</f>
        <v/>
      </c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23">
        <f>MIN(COUNT(F353:U353)+MIN(COUNT(X353:AU353)/2,2),6)</f>
        <v>0.5</v>
      </c>
    </row>
    <row r="354" spans="1:48">
      <c r="A354" s="13">
        <v>410</v>
      </c>
      <c r="B354" s="19" t="str">
        <f>VLOOKUP($A354,id!$C:$H,6,0)</f>
        <v>Kasprzyk Dariusz</v>
      </c>
      <c r="C354" s="19" t="str">
        <f>VLOOKUP($A354,id!$C:$H,4,0)</f>
        <v>15 Gołdapski Pułk Przeciwlotniczy</v>
      </c>
      <c r="D354" s="2">
        <f>IF(E353=E354,D353,ROW(B352))</f>
        <v>352</v>
      </c>
      <c r="E354" s="11">
        <f>LARGE(F354:W354,1)+LARGE(F354:W354,2)+IFERROR(LARGE(F354:W354,3),0)+IFERROR(LARGE(F354:W354,4),0)+IFERROR(LARGE(F354:W354,5),0)+IFERROR(LARGE(F354:W354,6),0)</f>
        <v>16.511102933978393</v>
      </c>
      <c r="F354" s="12"/>
      <c r="G354" s="12"/>
      <c r="H354" s="12"/>
      <c r="I354" s="12"/>
      <c r="J354" s="12" t="str">
        <f>IFERROR(VLOOKUP($A354,'XVI RzK M'!$K$3:$Q$23,7,0),"")</f>
        <v/>
      </c>
      <c r="K354" s="12" t="str">
        <f>IFERROR(VLOOKUP($A354,'Dymno M'!$U$2:$AA$21,7,0),"")</f>
        <v/>
      </c>
      <c r="L354" s="12" t="str">
        <f>IFERROR(VLOOKUP($A354,'Tropy M'!$R$3:$X$65,7,0),"")</f>
        <v/>
      </c>
      <c r="M354" s="12" t="str">
        <f>IFERROR(VLOOKUP($A354,'Grassor444 M'!$DE$6:$DK$36,7,0),"")</f>
        <v/>
      </c>
      <c r="N354" s="12" t="str">
        <f>IFERROR(VLOOKUP($A354,'BO M'!$Q$2:$W$71,7,0),"")</f>
        <v/>
      </c>
      <c r="O354" s="12" t="str">
        <f>IFERROR(VLOOKUP($A354,'Dukty M'!$T$1:$Z$33,7,0),"")</f>
        <v/>
      </c>
      <c r="P354" s="12"/>
      <c r="Q354" s="12"/>
      <c r="R354" s="12"/>
      <c r="S354" s="12"/>
      <c r="T354" s="12"/>
      <c r="U354" s="12"/>
      <c r="V354" s="10">
        <f>IFERROR(LARGE(X354:AU354,1),0)+IFERROR(LARGE(X354:AU354,2),0)</f>
        <v>16.511102933978393</v>
      </c>
      <c r="W354" s="10">
        <f>IFERROR(LARGE(X354:AU354,3),0)+IFERROR(LARGE(X354:AU354,4),0)</f>
        <v>0</v>
      </c>
      <c r="X354" s="12"/>
      <c r="Y354" s="12"/>
      <c r="Z354" s="12"/>
      <c r="AA354" s="12">
        <f>IFERROR(VLOOKUP($A354,'H57 TR100 M'!$AI$2:$AO$182,7,0),"")</f>
        <v>16.511102933978393</v>
      </c>
      <c r="AB354" s="12"/>
      <c r="AC354" s="12"/>
      <c r="AD354" s="12"/>
      <c r="AE354" s="12" t="str">
        <f>IFERROR(VLOOKUP($A354,'Orientakcja M'!$M$3:$S$59,7,0),"")</f>
        <v/>
      </c>
      <c r="AF354" s="12"/>
      <c r="AG354" s="12" t="str">
        <f>IFERROR(VLOOKUP($A354,'Grassor222 M'!$BJ$6:$BP$7,7,0),"")</f>
        <v/>
      </c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23">
        <f>MIN(COUNT(F354:U354)+MIN(COUNT(X354:AU354)/2,2),6)</f>
        <v>0.5</v>
      </c>
    </row>
    <row r="355" spans="1:48">
      <c r="A355">
        <v>411</v>
      </c>
      <c r="B355" s="19" t="str">
        <f>VLOOKUP($A355,id!$C:$H,6,0)</f>
        <v>Kasprzyk Grzegorz</v>
      </c>
      <c r="C355" s="19">
        <f>VLOOKUP($A355,id!$C:$H,4,0)</f>
        <v>0</v>
      </c>
      <c r="D355" s="2">
        <f>IF(E354=E355,D354,ROW(B353))</f>
        <v>353</v>
      </c>
      <c r="E355" s="11">
        <f>LARGE(F355:W355,1)+LARGE(F355:W355,2)+IFERROR(LARGE(F355:W355,3),0)+IFERROR(LARGE(F355:W355,4),0)+IFERROR(LARGE(F355:W355,5),0)+IFERROR(LARGE(F355:W355,6),0)</f>
        <v>16.50818792389736</v>
      </c>
      <c r="F355" s="12"/>
      <c r="G355" s="12"/>
      <c r="H355" s="12"/>
      <c r="I355" s="12"/>
      <c r="J355" s="12" t="str">
        <f>IFERROR(VLOOKUP($A355,'XVI RzK M'!$K$3:$Q$23,7,0),"")</f>
        <v/>
      </c>
      <c r="K355" s="12" t="str">
        <f>IFERROR(VLOOKUP($A355,'Dymno M'!$U$2:$AA$21,7,0),"")</f>
        <v/>
      </c>
      <c r="L355" s="12" t="str">
        <f>IFERROR(VLOOKUP($A355,'Tropy M'!$R$3:$X$65,7,0),"")</f>
        <v/>
      </c>
      <c r="M355" s="12" t="str">
        <f>IFERROR(VLOOKUP($A355,'Grassor444 M'!$DE$6:$DK$36,7,0),"")</f>
        <v/>
      </c>
      <c r="N355" s="12" t="str">
        <f>IFERROR(VLOOKUP($A355,'BO M'!$Q$2:$W$71,7,0),"")</f>
        <v/>
      </c>
      <c r="O355" s="12" t="str">
        <f>IFERROR(VLOOKUP($A355,'Dukty M'!$T$1:$Z$33,7,0),"")</f>
        <v/>
      </c>
      <c r="P355" s="12"/>
      <c r="Q355" s="12"/>
      <c r="R355" s="12"/>
      <c r="S355" s="12"/>
      <c r="T355" s="12"/>
      <c r="U355" s="12"/>
      <c r="V355" s="10">
        <f>IFERROR(LARGE(X355:AU355,1),0)+IFERROR(LARGE(X355:AU355,2),0)</f>
        <v>16.50818792389736</v>
      </c>
      <c r="W355" s="10">
        <f>IFERROR(LARGE(X355:AU355,3),0)+IFERROR(LARGE(X355:AU355,4),0)</f>
        <v>0</v>
      </c>
      <c r="X355" s="12"/>
      <c r="Y355" s="12"/>
      <c r="Z355" s="12"/>
      <c r="AA355" s="12">
        <f>IFERROR(VLOOKUP($A355,'H57 TR100 M'!$AI$2:$AO$182,7,0),"")</f>
        <v>16.50818792389736</v>
      </c>
      <c r="AB355" s="12"/>
      <c r="AC355" s="12"/>
      <c r="AD355" s="12"/>
      <c r="AE355" s="12" t="str">
        <f>IFERROR(VLOOKUP($A355,'Orientakcja M'!$M$3:$S$59,7,0),"")</f>
        <v/>
      </c>
      <c r="AF355" s="12"/>
      <c r="AG355" s="12" t="str">
        <f>IFERROR(VLOOKUP($A355,'Grassor222 M'!$BJ$6:$BP$7,7,0),"")</f>
        <v/>
      </c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23">
        <f>MIN(COUNT(F355:U355)+MIN(COUNT(X355:AU355)/2,2),6)</f>
        <v>0.5</v>
      </c>
    </row>
    <row r="356" spans="1:48">
      <c r="A356">
        <v>530</v>
      </c>
      <c r="B356" s="19" t="str">
        <f>VLOOKUP($A356,id!$C:$H,6,0)</f>
        <v>Dziliński Marcin</v>
      </c>
      <c r="C356" s="19">
        <f>VLOOKUP($A356,id!$C:$H,4,0)</f>
        <v>0</v>
      </c>
      <c r="D356" s="2">
        <f>IF(E355=E356,D355,ROW(B354))</f>
        <v>354</v>
      </c>
      <c r="E356" s="11">
        <f>LARGE(F356:W356,1)+LARGE(F356:W356,2)+IFERROR(LARGE(F356:W356,3),0)+IFERROR(LARGE(F356:W356,4),0)+IFERROR(LARGE(F356:W356,5),0)+IFERROR(LARGE(F356:W356,6),0)</f>
        <v>16.328307848027581</v>
      </c>
      <c r="F356" s="12"/>
      <c r="G356" s="12"/>
      <c r="H356" s="12"/>
      <c r="I356" s="12"/>
      <c r="J356" s="12"/>
      <c r="K356" s="12"/>
      <c r="L356" s="12">
        <f>IFERROR(VLOOKUP($A356,'Tropy M'!$R$3:$X$65,7,0),"")</f>
        <v>16.328307848027581</v>
      </c>
      <c r="M356" s="12" t="str">
        <f>IFERROR(VLOOKUP($A356,'Grassor444 M'!$DE$6:$DK$36,7,0),"")</f>
        <v/>
      </c>
      <c r="N356" s="12" t="str">
        <f>IFERROR(VLOOKUP($A356,'BO M'!$Q$2:$W$71,7,0),"")</f>
        <v/>
      </c>
      <c r="O356" s="12" t="str">
        <f>IFERROR(VLOOKUP($A356,'Dukty M'!$T$1:$Z$33,7,0),"")</f>
        <v/>
      </c>
      <c r="P356" s="12"/>
      <c r="Q356" s="12"/>
      <c r="R356" s="12"/>
      <c r="S356" s="12"/>
      <c r="T356" s="12"/>
      <c r="U356" s="12"/>
      <c r="V356" s="10">
        <f>IFERROR(LARGE(X356:AU356,1),0)+IFERROR(LARGE(X356:AU356,2),0)</f>
        <v>0</v>
      </c>
      <c r="W356" s="10">
        <f>IFERROR(LARGE(X356:AU356,3),0)+IFERROR(LARGE(X356:AU356,4),0)</f>
        <v>0</v>
      </c>
      <c r="X356" s="12"/>
      <c r="Y356" s="12"/>
      <c r="Z356" s="12"/>
      <c r="AA356" s="12"/>
      <c r="AB356" s="12"/>
      <c r="AC356" s="12"/>
      <c r="AD356" s="12"/>
      <c r="AE356" s="12" t="str">
        <f>IFERROR(VLOOKUP($A356,'Orientakcja M'!$M$3:$S$59,7,0),"")</f>
        <v/>
      </c>
      <c r="AF356" s="12"/>
      <c r="AG356" s="12" t="str">
        <f>IFERROR(VLOOKUP($A356,'Grassor222 M'!$BJ$6:$BP$7,7,0),"")</f>
        <v/>
      </c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23">
        <f>MIN(COUNT(F356:U356)+MIN(COUNT(X356:AU356)/2,2),6)</f>
        <v>1</v>
      </c>
    </row>
    <row r="357" spans="1:48">
      <c r="A357" s="13">
        <v>531</v>
      </c>
      <c r="B357" s="19" t="str">
        <f>VLOOKUP($A357,id!$C:$H,6,0)</f>
        <v>Rychcik Mariusz</v>
      </c>
      <c r="C357" s="19" t="str">
        <f>VLOOKUP($A357,id!$C:$H,4,0)</f>
        <v>GREY WOLF</v>
      </c>
      <c r="D357" s="2">
        <f>IF(E356=E357,D356,ROW(B355))</f>
        <v>354</v>
      </c>
      <c r="E357" s="11">
        <f>LARGE(F357:W357,1)+LARGE(F357:W357,2)+IFERROR(LARGE(F357:W357,3),0)+IFERROR(LARGE(F357:W357,4),0)+IFERROR(LARGE(F357:W357,5),0)+IFERROR(LARGE(F357:W357,6),0)</f>
        <v>16.328307848027581</v>
      </c>
      <c r="F357" s="12"/>
      <c r="G357" s="12"/>
      <c r="H357" s="12"/>
      <c r="I357" s="12"/>
      <c r="J357" s="12"/>
      <c r="K357" s="12"/>
      <c r="L357" s="12">
        <f>IFERROR(VLOOKUP($A357,'Tropy M'!$R$3:$X$65,7,0),"")</f>
        <v>16.328307848027581</v>
      </c>
      <c r="M357" s="12" t="str">
        <f>IFERROR(VLOOKUP($A357,'Grassor444 M'!$DE$6:$DK$36,7,0),"")</f>
        <v/>
      </c>
      <c r="N357" s="12" t="str">
        <f>IFERROR(VLOOKUP($A357,'BO M'!$Q$2:$W$71,7,0),"")</f>
        <v/>
      </c>
      <c r="O357" s="12" t="str">
        <f>IFERROR(VLOOKUP($A357,'Dukty M'!$T$1:$Z$33,7,0),"")</f>
        <v/>
      </c>
      <c r="P357" s="12"/>
      <c r="Q357" s="12"/>
      <c r="R357" s="12"/>
      <c r="S357" s="12"/>
      <c r="T357" s="12"/>
      <c r="U357" s="12"/>
      <c r="V357" s="10">
        <f>IFERROR(LARGE(X357:AU357,1),0)+IFERROR(LARGE(X357:AU357,2),0)</f>
        <v>0</v>
      </c>
      <c r="W357" s="10">
        <f>IFERROR(LARGE(X357:AU357,3),0)+IFERROR(LARGE(X357:AU357,4),0)</f>
        <v>0</v>
      </c>
      <c r="X357" s="12"/>
      <c r="Y357" s="12"/>
      <c r="Z357" s="12"/>
      <c r="AA357" s="12"/>
      <c r="AB357" s="12"/>
      <c r="AC357" s="12"/>
      <c r="AD357" s="12"/>
      <c r="AE357" s="12" t="str">
        <f>IFERROR(VLOOKUP($A357,'Orientakcja M'!$M$3:$S$59,7,0),"")</f>
        <v/>
      </c>
      <c r="AF357" s="12"/>
      <c r="AG357" s="12" t="str">
        <f>IFERROR(VLOOKUP($A357,'Grassor222 M'!$BJ$6:$BP$7,7,0),"")</f>
        <v/>
      </c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23">
        <f>MIN(COUNT(F357:U357)+MIN(COUNT(X357:AU357)/2,2),6)</f>
        <v>1</v>
      </c>
    </row>
    <row r="358" spans="1:48">
      <c r="A358" s="13">
        <v>412</v>
      </c>
      <c r="B358" s="19" t="str">
        <f>VLOOKUP($A358,id!$C:$H,6,0)</f>
        <v>Duda Robert</v>
      </c>
      <c r="C358" s="19">
        <f>VLOOKUP($A358,id!$C:$H,4,0)</f>
        <v>0</v>
      </c>
      <c r="D358" s="2">
        <f>IF(E357=E358,D357,ROW(B356))</f>
        <v>356</v>
      </c>
      <c r="E358" s="11">
        <f>LARGE(F358:W358,1)+LARGE(F358:W358,2)+IFERROR(LARGE(F358:W358,3),0)+IFERROR(LARGE(F358:W358,4),0)+IFERROR(LARGE(F358:W358,5),0)+IFERROR(LARGE(F358:W358,6),0)</f>
        <v>16.117405458176098</v>
      </c>
      <c r="F358" s="12"/>
      <c r="G358" s="12"/>
      <c r="H358" s="12"/>
      <c r="I358" s="12"/>
      <c r="J358" s="12" t="str">
        <f>IFERROR(VLOOKUP($A358,'XVI RzK M'!$K$3:$Q$23,7,0),"")</f>
        <v/>
      </c>
      <c r="K358" s="12" t="str">
        <f>IFERROR(VLOOKUP($A358,'Dymno M'!$U$2:$AA$21,7,0),"")</f>
        <v/>
      </c>
      <c r="L358" s="12" t="str">
        <f>IFERROR(VLOOKUP($A358,'Tropy M'!$R$3:$X$65,7,0),"")</f>
        <v/>
      </c>
      <c r="M358" s="12" t="str">
        <f>IFERROR(VLOOKUP($A358,'Grassor444 M'!$DE$6:$DK$36,7,0),"")</f>
        <v/>
      </c>
      <c r="N358" s="12" t="str">
        <f>IFERROR(VLOOKUP($A358,'BO M'!$Q$2:$W$71,7,0),"")</f>
        <v/>
      </c>
      <c r="O358" s="12" t="str">
        <f>IFERROR(VLOOKUP($A358,'Dukty M'!$T$1:$Z$33,7,0),"")</f>
        <v/>
      </c>
      <c r="P358" s="12"/>
      <c r="Q358" s="12"/>
      <c r="R358" s="12"/>
      <c r="S358" s="12"/>
      <c r="T358" s="12"/>
      <c r="U358" s="12"/>
      <c r="V358" s="10">
        <f>IFERROR(LARGE(X358:AU358,1),0)+IFERROR(LARGE(X358:AU358,2),0)</f>
        <v>16.117405458176098</v>
      </c>
      <c r="W358" s="10">
        <f>IFERROR(LARGE(X358:AU358,3),0)+IFERROR(LARGE(X358:AU358,4),0)</f>
        <v>0</v>
      </c>
      <c r="X358" s="12"/>
      <c r="Y358" s="12"/>
      <c r="Z358" s="12"/>
      <c r="AA358" s="12">
        <f>IFERROR(VLOOKUP($A358,'H57 TR100 M'!$AI$2:$AO$182,7,0),"")</f>
        <v>16.117405458176098</v>
      </c>
      <c r="AB358" s="12"/>
      <c r="AC358" s="12"/>
      <c r="AD358" s="12"/>
      <c r="AE358" s="12" t="str">
        <f>IFERROR(VLOOKUP($A358,'Orientakcja M'!$M$3:$S$59,7,0),"")</f>
        <v/>
      </c>
      <c r="AF358" s="12"/>
      <c r="AG358" s="12" t="str">
        <f>IFERROR(VLOOKUP($A358,'Grassor222 M'!$BJ$6:$BP$7,7,0),"")</f>
        <v/>
      </c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23">
        <f>MIN(COUNT(F358:U358)+MIN(COUNT(X358:AU358)/2,2),6)</f>
        <v>0.5</v>
      </c>
    </row>
    <row r="359" spans="1:48">
      <c r="A359" s="13">
        <v>263</v>
      </c>
      <c r="B359" s="19" t="str">
        <f>VLOOKUP($A359,id!$C:$H,6,0)</f>
        <v>Jakubas Piotr</v>
      </c>
      <c r="C359" s="19" t="str">
        <f>VLOOKUP($A359,id!$C:$H,4,0)</f>
        <v>Rajd Hawran</v>
      </c>
      <c r="D359" s="2">
        <f>IF(E358=E359,D358,ROW(B357))</f>
        <v>357</v>
      </c>
      <c r="E359" s="11">
        <f>LARGE(F359:W359,1)+LARGE(F359:W359,2)+IFERROR(LARGE(F359:W359,3),0)+IFERROR(LARGE(F359:W359,4),0)+IFERROR(LARGE(F359:W359,5),0)+IFERROR(LARGE(F359:W359,6),0)</f>
        <v>15.99283702743875</v>
      </c>
      <c r="F359" s="12"/>
      <c r="G359" s="12" t="str">
        <f>IFERROR(VLOOKUP($A359,'H57 TR200 M'!$AT$2:$AZ$104,7,0),"")</f>
        <v/>
      </c>
      <c r="H359" s="12"/>
      <c r="I359" s="12"/>
      <c r="J359" s="12" t="str">
        <f>IFERROR(VLOOKUP($A359,'XVI RzK M'!$K$3:$Q$23,7,0),"")</f>
        <v/>
      </c>
      <c r="K359" s="12" t="str">
        <f>IFERROR(VLOOKUP($A359,'Dymno M'!$U$2:$AA$21,7,0),"")</f>
        <v/>
      </c>
      <c r="L359" s="12" t="str">
        <f>IFERROR(VLOOKUP($A359,'Tropy M'!$R$3:$X$65,7,0),"")</f>
        <v/>
      </c>
      <c r="M359" s="12" t="str">
        <f>IFERROR(VLOOKUP($A359,'Grassor444 M'!$DE$6:$DK$36,7,0),"")</f>
        <v/>
      </c>
      <c r="N359" s="12" t="str">
        <f>IFERROR(VLOOKUP($A359,'BO M'!$Q$2:$W$71,7,0),"")</f>
        <v/>
      </c>
      <c r="O359" s="12" t="str">
        <f>IFERROR(VLOOKUP($A359,'Dukty M'!$T$1:$Z$33,7,0),"")</f>
        <v/>
      </c>
      <c r="P359" s="12"/>
      <c r="Q359" s="12"/>
      <c r="R359" s="12"/>
      <c r="S359" s="12"/>
      <c r="T359" s="12"/>
      <c r="U359" s="12"/>
      <c r="V359" s="10">
        <f>IFERROR(LARGE(X359:AU359,1),0)+IFERROR(LARGE(X359:AU359,2),0)</f>
        <v>15.99283702743875</v>
      </c>
      <c r="W359" s="10">
        <f>IFERROR(LARGE(X359:AU359,3),0)+IFERROR(LARGE(X359:AU359,4),0)</f>
        <v>0</v>
      </c>
      <c r="X359" s="12"/>
      <c r="Y359" s="12"/>
      <c r="Z359" s="12"/>
      <c r="AA359" s="12" t="str">
        <f>IFERROR(VLOOKUP($A359,'H57 TR100 M'!$AI$2:$AO$182,7,0),"")</f>
        <v/>
      </c>
      <c r="AB359" s="12"/>
      <c r="AC359" s="12"/>
      <c r="AD359" s="12"/>
      <c r="AE359" s="12">
        <f>IFERROR(VLOOKUP($A359,'Orientakcja M'!$M$3:$S$59,7,0),"")</f>
        <v>15.99283702743875</v>
      </c>
      <c r="AF359" s="12"/>
      <c r="AG359" s="12" t="str">
        <f>IFERROR(VLOOKUP($A359,'Grassor222 M'!$BJ$6:$BP$7,7,0),"")</f>
        <v/>
      </c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23">
        <f>MIN(COUNT(F359:U359)+MIN(COUNT(X359:AU359)/2,2),6)</f>
        <v>0.5</v>
      </c>
    </row>
    <row r="360" spans="1:48">
      <c r="A360">
        <v>413</v>
      </c>
      <c r="B360" s="19" t="str">
        <f>VLOOKUP($A360,id!$C:$H,6,0)</f>
        <v>Świątkiewicz Jerzy</v>
      </c>
      <c r="C360" s="19">
        <f>VLOOKUP($A360,id!$C:$H,4,0)</f>
        <v>0</v>
      </c>
      <c r="D360" s="2">
        <f>IF(E359=E360,D359,ROW(B358))</f>
        <v>358</v>
      </c>
      <c r="E360" s="11">
        <f>LARGE(F360:W360,1)+LARGE(F360:W360,2)+IFERROR(LARGE(F360:W360,3),0)+IFERROR(LARGE(F360:W360,4),0)+IFERROR(LARGE(F360:W360,5),0)+IFERROR(LARGE(F360:W360,6),0)</f>
        <v>15.861443558149999</v>
      </c>
      <c r="F360" s="12"/>
      <c r="G360" s="12"/>
      <c r="H360" s="12"/>
      <c r="I360" s="12"/>
      <c r="J360" s="12" t="str">
        <f>IFERROR(VLOOKUP($A360,'XVI RzK M'!$K$3:$Q$23,7,0),"")</f>
        <v/>
      </c>
      <c r="K360" s="12" t="str">
        <f>IFERROR(VLOOKUP($A360,'Dymno M'!$U$2:$AA$21,7,0),"")</f>
        <v/>
      </c>
      <c r="L360" s="12" t="str">
        <f>IFERROR(VLOOKUP($A360,'Tropy M'!$R$3:$X$65,7,0),"")</f>
        <v/>
      </c>
      <c r="M360" s="12" t="str">
        <f>IFERROR(VLOOKUP($A360,'Grassor444 M'!$DE$6:$DK$36,7,0),"")</f>
        <v/>
      </c>
      <c r="N360" s="12" t="str">
        <f>IFERROR(VLOOKUP($A360,'BO M'!$Q$2:$W$71,7,0),"")</f>
        <v/>
      </c>
      <c r="O360" s="12" t="str">
        <f>IFERROR(VLOOKUP($A360,'Dukty M'!$T$1:$Z$33,7,0),"")</f>
        <v/>
      </c>
      <c r="P360" s="12"/>
      <c r="Q360" s="12"/>
      <c r="R360" s="12"/>
      <c r="S360" s="12"/>
      <c r="T360" s="12"/>
      <c r="U360" s="12"/>
      <c r="V360" s="10">
        <f>IFERROR(LARGE(X360:AU360,1),0)+IFERROR(LARGE(X360:AU360,2),0)</f>
        <v>15.861443558149999</v>
      </c>
      <c r="W360" s="10">
        <f>IFERROR(LARGE(X360:AU360,3),0)+IFERROR(LARGE(X360:AU360,4),0)</f>
        <v>0</v>
      </c>
      <c r="X360" s="12"/>
      <c r="Y360" s="12"/>
      <c r="Z360" s="12"/>
      <c r="AA360" s="12">
        <f>IFERROR(VLOOKUP($A360,'H57 TR100 M'!$AI$2:$AO$182,7,0),"")</f>
        <v>15.861443558149999</v>
      </c>
      <c r="AB360" s="12"/>
      <c r="AC360" s="12"/>
      <c r="AD360" s="12"/>
      <c r="AE360" s="12" t="str">
        <f>IFERROR(VLOOKUP($A360,'Orientakcja M'!$M$3:$S$59,7,0),"")</f>
        <v/>
      </c>
      <c r="AF360" s="12"/>
      <c r="AG360" s="12" t="str">
        <f>IFERROR(VLOOKUP($A360,'Grassor222 M'!$BJ$6:$BP$7,7,0),"")</f>
        <v/>
      </c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23">
        <f>MIN(COUNT(F360:U360)+MIN(COUNT(X360:AU360)/2,2),6)</f>
        <v>0.5</v>
      </c>
    </row>
    <row r="361" spans="1:48">
      <c r="A361" s="13">
        <v>414</v>
      </c>
      <c r="B361" s="19" t="str">
        <f>VLOOKUP($A361,id!$C:$H,6,0)</f>
        <v>Świątkiewicz Grzegorz</v>
      </c>
      <c r="C361" s="19">
        <f>VLOOKUP($A361,id!$C:$H,4,0)</f>
        <v>0</v>
      </c>
      <c r="D361" s="2">
        <f>IF(E360=E361,D360,ROW(B359))</f>
        <v>359</v>
      </c>
      <c r="E361" s="11">
        <f>LARGE(F361:W361,1)+LARGE(F361:W361,2)+IFERROR(LARGE(F361:W361,3),0)+IFERROR(LARGE(F361:W361,4),0)+IFERROR(LARGE(F361:W361,5),0)+IFERROR(LARGE(F361:W361,6),0)</f>
        <v>15.860466146050038</v>
      </c>
      <c r="F361" s="12"/>
      <c r="G361" s="12"/>
      <c r="H361" s="12"/>
      <c r="I361" s="12"/>
      <c r="J361" s="12" t="str">
        <f>IFERROR(VLOOKUP($A361,'XVI RzK M'!$K$3:$Q$23,7,0),"")</f>
        <v/>
      </c>
      <c r="K361" s="12" t="str">
        <f>IFERROR(VLOOKUP($A361,'Dymno M'!$U$2:$AA$21,7,0),"")</f>
        <v/>
      </c>
      <c r="L361" s="12" t="str">
        <f>IFERROR(VLOOKUP($A361,'Tropy M'!$R$3:$X$65,7,0),"")</f>
        <v/>
      </c>
      <c r="M361" s="12" t="str">
        <f>IFERROR(VLOOKUP($A361,'Grassor444 M'!$DE$6:$DK$36,7,0),"")</f>
        <v/>
      </c>
      <c r="N361" s="12" t="str">
        <f>IFERROR(VLOOKUP($A361,'BO M'!$Q$2:$W$71,7,0),"")</f>
        <v/>
      </c>
      <c r="O361" s="12" t="str">
        <f>IFERROR(VLOOKUP($A361,'Dukty M'!$T$1:$Z$33,7,0),"")</f>
        <v/>
      </c>
      <c r="P361" s="12"/>
      <c r="Q361" s="12"/>
      <c r="R361" s="12"/>
      <c r="S361" s="12"/>
      <c r="T361" s="12"/>
      <c r="U361" s="12"/>
      <c r="V361" s="10">
        <f>IFERROR(LARGE(X361:AU361,1),0)+IFERROR(LARGE(X361:AU361,2),0)</f>
        <v>15.860466146050038</v>
      </c>
      <c r="W361" s="10">
        <f>IFERROR(LARGE(X361:AU361,3),0)+IFERROR(LARGE(X361:AU361,4),0)</f>
        <v>0</v>
      </c>
      <c r="X361" s="12"/>
      <c r="Y361" s="12"/>
      <c r="Z361" s="12"/>
      <c r="AA361" s="12">
        <f>IFERROR(VLOOKUP($A361,'H57 TR100 M'!$AI$2:$AO$182,7,0),"")</f>
        <v>15.860466146050038</v>
      </c>
      <c r="AB361" s="12"/>
      <c r="AC361" s="12"/>
      <c r="AD361" s="12"/>
      <c r="AE361" s="12" t="str">
        <f>IFERROR(VLOOKUP($A361,'Orientakcja M'!$M$3:$S$59,7,0),"")</f>
        <v/>
      </c>
      <c r="AF361" s="12"/>
      <c r="AG361" s="12" t="str">
        <f>IFERROR(VLOOKUP($A361,'Grassor222 M'!$BJ$6:$BP$7,7,0),"")</f>
        <v/>
      </c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23">
        <f>MIN(COUNT(F361:U361)+MIN(COUNT(X361:AU361)/2,2),6)</f>
        <v>0.5</v>
      </c>
    </row>
    <row r="362" spans="1:48">
      <c r="A362">
        <v>307</v>
      </c>
      <c r="B362" s="19" t="str">
        <f>VLOOKUP($A362,id!$C:$H,6,0)</f>
        <v>Jóźwiuk Piotr</v>
      </c>
      <c r="C362" s="19" t="str">
        <f>VLOOKUP($A362,id!$C:$H,4,0)</f>
        <v>Nie przepraszam za Jedwabne!</v>
      </c>
      <c r="D362" s="2">
        <f>IF(E361=E362,D361,ROW(B360))</f>
        <v>360</v>
      </c>
      <c r="E362" s="11">
        <f>LARGE(F362:W362,1)+LARGE(F362:W362,2)+IFERROR(LARGE(F362:W362,3),0)+IFERROR(LARGE(F362:W362,4),0)+IFERROR(LARGE(F362:W362,5),0)+IFERROR(LARGE(F362:W362,6),0)</f>
        <v>15.780966709119625</v>
      </c>
      <c r="F362" s="12"/>
      <c r="G362" s="12">
        <f>IFERROR(VLOOKUP($A362,'H57 TR200 M'!$AT$2:$AZ$104,7,0),"")</f>
        <v>15.780966709119625</v>
      </c>
      <c r="H362" s="12"/>
      <c r="I362" s="12"/>
      <c r="J362" s="12" t="str">
        <f>IFERROR(VLOOKUP($A362,'XVI RzK M'!$K$3:$Q$23,7,0),"")</f>
        <v/>
      </c>
      <c r="K362" s="12" t="str">
        <f>IFERROR(VLOOKUP($A362,'Dymno M'!$U$2:$AA$21,7,0),"")</f>
        <v/>
      </c>
      <c r="L362" s="12" t="str">
        <f>IFERROR(VLOOKUP($A362,'Tropy M'!$R$3:$X$65,7,0),"")</f>
        <v/>
      </c>
      <c r="M362" s="12" t="str">
        <f>IFERROR(VLOOKUP($A362,'Grassor444 M'!$DE$6:$DK$36,7,0),"")</f>
        <v/>
      </c>
      <c r="N362" s="12" t="str">
        <f>IFERROR(VLOOKUP($A362,'BO M'!$Q$2:$W$71,7,0),"")</f>
        <v/>
      </c>
      <c r="O362" s="12" t="str">
        <f>IFERROR(VLOOKUP($A362,'Dukty M'!$T$1:$Z$33,7,0),"")</f>
        <v/>
      </c>
      <c r="P362" s="12"/>
      <c r="Q362" s="12"/>
      <c r="R362" s="12"/>
      <c r="S362" s="12"/>
      <c r="T362" s="12"/>
      <c r="U362" s="12"/>
      <c r="V362" s="10">
        <f>IFERROR(LARGE(X362:AU362,1),0)+IFERROR(LARGE(X362:AU362,2),0)</f>
        <v>0</v>
      </c>
      <c r="W362" s="10">
        <f>IFERROR(LARGE(X362:AU362,3),0)+IFERROR(LARGE(X362:AU362,4),0)</f>
        <v>0</v>
      </c>
      <c r="X362" s="12"/>
      <c r="Y362" s="12"/>
      <c r="Z362" s="12"/>
      <c r="AA362" s="12" t="str">
        <f>IFERROR(VLOOKUP($A362,'H57 TR100 M'!$AI$2:$AO$182,7,0),"")</f>
        <v/>
      </c>
      <c r="AB362" s="12"/>
      <c r="AC362" s="12"/>
      <c r="AD362" s="12"/>
      <c r="AE362" s="12" t="str">
        <f>IFERROR(VLOOKUP($A362,'Orientakcja M'!$M$3:$S$59,7,0),"")</f>
        <v/>
      </c>
      <c r="AF362" s="12"/>
      <c r="AG362" s="12" t="str">
        <f>IFERROR(VLOOKUP($A362,'Grassor222 M'!$BJ$6:$BP$7,7,0),"")</f>
        <v/>
      </c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23">
        <f>MIN(COUNT(F362:U362)+MIN(COUNT(X362:AU362)/2,2),6)</f>
        <v>1</v>
      </c>
    </row>
    <row r="363" spans="1:48">
      <c r="A363">
        <v>415</v>
      </c>
      <c r="B363" s="19" t="str">
        <f>VLOOKUP($A363,id!$C:$H,6,0)</f>
        <v>Nowisz Jarosław</v>
      </c>
      <c r="C363" s="19" t="str">
        <f>VLOOKUP($A363,id!$C:$H,4,0)</f>
        <v>Pięty Szalonego Gnoma i Spółka</v>
      </c>
      <c r="D363" s="2">
        <f>IF(E362=E363,D362,ROW(B361))</f>
        <v>361</v>
      </c>
      <c r="E363" s="11">
        <f>LARGE(F363:W363,1)+LARGE(F363:W363,2)+IFERROR(LARGE(F363:W363,3),0)+IFERROR(LARGE(F363:W363,4),0)+IFERROR(LARGE(F363:W363,5),0)+IFERROR(LARGE(F363:W363,6),0)</f>
        <v>15.586845660970559</v>
      </c>
      <c r="F363" s="12"/>
      <c r="G363" s="12"/>
      <c r="H363" s="12"/>
      <c r="I363" s="12"/>
      <c r="J363" s="12" t="str">
        <f>IFERROR(VLOOKUP($A363,'XVI RzK M'!$K$3:$Q$23,7,0),"")</f>
        <v/>
      </c>
      <c r="K363" s="12" t="str">
        <f>IFERROR(VLOOKUP($A363,'Dymno M'!$U$2:$AA$21,7,0),"")</f>
        <v/>
      </c>
      <c r="L363" s="12" t="str">
        <f>IFERROR(VLOOKUP($A363,'Tropy M'!$R$3:$X$65,7,0),"")</f>
        <v/>
      </c>
      <c r="M363" s="12" t="str">
        <f>IFERROR(VLOOKUP($A363,'Grassor444 M'!$DE$6:$DK$36,7,0),"")</f>
        <v/>
      </c>
      <c r="N363" s="12" t="str">
        <f>IFERROR(VLOOKUP($A363,'BO M'!$Q$2:$W$71,7,0),"")</f>
        <v/>
      </c>
      <c r="O363" s="12" t="str">
        <f>IFERROR(VLOOKUP($A363,'Dukty M'!$T$1:$Z$33,7,0),"")</f>
        <v/>
      </c>
      <c r="P363" s="12"/>
      <c r="Q363" s="12"/>
      <c r="R363" s="12"/>
      <c r="S363" s="12"/>
      <c r="T363" s="12"/>
      <c r="U363" s="12"/>
      <c r="V363" s="10">
        <f>IFERROR(LARGE(X363:AU363,1),0)+IFERROR(LARGE(X363:AU363,2),0)</f>
        <v>15.586845660970559</v>
      </c>
      <c r="W363" s="10">
        <f>IFERROR(LARGE(X363:AU363,3),0)+IFERROR(LARGE(X363:AU363,4),0)</f>
        <v>0</v>
      </c>
      <c r="X363" s="12"/>
      <c r="Y363" s="12"/>
      <c r="Z363" s="12"/>
      <c r="AA363" s="12">
        <f>IFERROR(VLOOKUP($A363,'H57 TR100 M'!$AI$2:$AO$182,7,0),"")</f>
        <v>15.586845660970559</v>
      </c>
      <c r="AB363" s="12"/>
      <c r="AC363" s="12"/>
      <c r="AD363" s="12"/>
      <c r="AE363" s="12" t="str">
        <f>IFERROR(VLOOKUP($A363,'Orientakcja M'!$M$3:$S$59,7,0),"")</f>
        <v/>
      </c>
      <c r="AF363" s="12"/>
      <c r="AG363" s="12" t="str">
        <f>IFERROR(VLOOKUP($A363,'Grassor222 M'!$BJ$6:$BP$7,7,0),"")</f>
        <v/>
      </c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23">
        <f>MIN(COUNT(F363:U363)+MIN(COUNT(X363:AU363)/2,2),6)</f>
        <v>0.5</v>
      </c>
    </row>
    <row r="364" spans="1:48">
      <c r="A364">
        <v>36</v>
      </c>
      <c r="B364" s="19" t="str">
        <f>VLOOKUP($A364,id!$C:$H,6,0)</f>
        <v>Kaźmierczuk Grzegorz</v>
      </c>
      <c r="C364" s="19">
        <f>VLOOKUP($A364,id!$C:$H,4,0)</f>
        <v>0</v>
      </c>
      <c r="D364" s="2">
        <f>IF(E363=E364,D363,ROW(B362))</f>
        <v>362</v>
      </c>
      <c r="E364" s="11">
        <f>LARGE(F364:W364,1)+LARGE(F364:W364,2)+IFERROR(LARGE(F364:W364,3),0)+IFERROR(LARGE(F364:W364,4),0)+IFERROR(LARGE(F364:W364,5),0)+IFERROR(LARGE(F364:W364,6),0)</f>
        <v>15.198237885462552</v>
      </c>
      <c r="F364" s="12" t="str">
        <f>IFERROR(VLOOKUP($A364,'Liszkor M'!$L$1:$R$39,7,0),"")</f>
        <v/>
      </c>
      <c r="G364" s="12" t="str">
        <f>IFERROR(VLOOKUP($A364,'H57 TR200 M'!$AT$2:$AZ$104,7,0),"")</f>
        <v/>
      </c>
      <c r="H364" s="12" t="str">
        <f>IFERROR(VLOOKUP($A364,'Pazur M'!$N$1:$T$47,7,0),"")</f>
        <v/>
      </c>
      <c r="I364" s="12" t="str">
        <f>IFERROR(VLOOKUP($A364,'Liczyrzepa wiosna 200 M'!$M$1:$S$29,7,0),"")</f>
        <v/>
      </c>
      <c r="J364" s="12" t="str">
        <f>IFERROR(VLOOKUP($A364,'XVI RzK M'!$K$3:$Q$23,7,0),"")</f>
        <v/>
      </c>
      <c r="K364" s="12" t="str">
        <f>IFERROR(VLOOKUP($A364,'Dymno M'!$U$2:$AA$21,7,0),"")</f>
        <v/>
      </c>
      <c r="L364" s="12" t="str">
        <f>IFERROR(VLOOKUP($A364,'Tropy M'!$R$3:$X$65,7,0),"")</f>
        <v/>
      </c>
      <c r="M364" s="12" t="str">
        <f>IFERROR(VLOOKUP($A364,'Grassor444 M'!$DE$6:$DK$36,7,0),"")</f>
        <v/>
      </c>
      <c r="N364" s="12" t="str">
        <f>IFERROR(VLOOKUP($A364,'BO M'!$Q$2:$W$71,7,0),"")</f>
        <v/>
      </c>
      <c r="O364" s="12" t="str">
        <f>IFERROR(VLOOKUP($A364,'Dukty M'!$T$1:$Z$33,7,0),"")</f>
        <v/>
      </c>
      <c r="P364" s="12"/>
      <c r="Q364" s="12"/>
      <c r="R364" s="12"/>
      <c r="S364" s="12"/>
      <c r="T364" s="12"/>
      <c r="U364" s="12"/>
      <c r="V364" s="10">
        <f>IFERROR(LARGE(X364:AU364,1),0)+IFERROR(LARGE(X364:AU364,2),0)</f>
        <v>15.198237885462552</v>
      </c>
      <c r="W364" s="10">
        <f>IFERROR(LARGE(X364:AU364,3),0)+IFERROR(LARGE(X364:AU364,4),0)</f>
        <v>0</v>
      </c>
      <c r="X364" s="12">
        <f>IFERROR(VLOOKUP($A364,'Liczyrzepa - zima M'!$M$2:$S$39,7,0),"")</f>
        <v>15.198237885462552</v>
      </c>
      <c r="Y364" s="12" t="str">
        <f>IFERROR(VLOOKUP($A364,'XV Szago M'!$BM$4:$BS$73,7,0),"")</f>
        <v/>
      </c>
      <c r="Z364" s="12" t="str">
        <f>IFERROR(VLOOKUP($A364,'Wiosenne 360 M'!$J$2:$P$15,7,0),"")</f>
        <v/>
      </c>
      <c r="AA364" s="12" t="str">
        <f>IFERROR(VLOOKUP($A364,'H57 TR100 M'!$AI$2:$AO$182,7,0),"")</f>
        <v/>
      </c>
      <c r="AB364" s="12" t="str">
        <f>IFERROR(VLOOKUP($A364,'RW TR200 M'!$K$2:$Q$6,7,0),"")</f>
        <v/>
      </c>
      <c r="AC364" s="12" t="str">
        <f>IFERROR(VLOOKUP($A364,'Hawran M'!$AT$2:$AZ$35,7,0),"")</f>
        <v/>
      </c>
      <c r="AD364" s="12" t="str">
        <f>IFERROR(VLOOKUP($A364,'Liczyrzepa wiosna 100 M'!$Q$2:$W$16,7,0),"")</f>
        <v/>
      </c>
      <c r="AE364" s="12" t="str">
        <f>IFERROR(VLOOKUP($A364,'Orientakcja M'!$M$3:$S$59,7,0),"")</f>
        <v/>
      </c>
      <c r="AF364" s="12" t="str">
        <f>IFERROR(VLOOKUP($A364,'13 M'!$J$6:$P$10,7,0),"")</f>
        <v/>
      </c>
      <c r="AG364" s="12" t="str">
        <f>IFERROR(VLOOKUP($A364,'Grassor222 M'!$BJ$6:$BP$7,7,0),"")</f>
        <v/>
      </c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23">
        <f>MIN(COUNT(F364:U364)+MIN(COUNT(X364:AU364)/2,2),6)</f>
        <v>0.5</v>
      </c>
    </row>
    <row r="365" spans="1:48">
      <c r="A365" s="13">
        <v>416</v>
      </c>
      <c r="B365" s="19" t="str">
        <f>VLOOKUP($A365,id!$C:$H,6,0)</f>
        <v>Nejman Robert</v>
      </c>
      <c r="C365" s="19">
        <f>VLOOKUP($A365,id!$C:$H,4,0)</f>
        <v>0</v>
      </c>
      <c r="D365" s="2">
        <f>IF(E364=E365,D364,ROW(B363))</f>
        <v>363</v>
      </c>
      <c r="E365" s="11">
        <f>LARGE(F365:W365,1)+LARGE(F365:W365,2)+IFERROR(LARGE(F365:W365,3),0)+IFERROR(LARGE(F365:W365,4),0)+IFERROR(LARGE(F365:W365,5),0)+IFERROR(LARGE(F365:W365,6),0)</f>
        <v>15.084044188036025</v>
      </c>
      <c r="F365" s="12"/>
      <c r="G365" s="12"/>
      <c r="H365" s="12"/>
      <c r="I365" s="12"/>
      <c r="J365" s="12" t="str">
        <f>IFERROR(VLOOKUP($A365,'XVI RzK M'!$K$3:$Q$23,7,0),"")</f>
        <v/>
      </c>
      <c r="K365" s="12" t="str">
        <f>IFERROR(VLOOKUP($A365,'Dymno M'!$U$2:$AA$21,7,0),"")</f>
        <v/>
      </c>
      <c r="L365" s="12" t="str">
        <f>IFERROR(VLOOKUP($A365,'Tropy M'!$R$3:$X$65,7,0),"")</f>
        <v/>
      </c>
      <c r="M365" s="12" t="str">
        <f>IFERROR(VLOOKUP($A365,'Grassor444 M'!$DE$6:$DK$36,7,0),"")</f>
        <v/>
      </c>
      <c r="N365" s="12" t="str">
        <f>IFERROR(VLOOKUP($A365,'BO M'!$Q$2:$W$71,7,0),"")</f>
        <v/>
      </c>
      <c r="O365" s="12" t="str">
        <f>IFERROR(VLOOKUP($A365,'Dukty M'!$T$1:$Z$33,7,0),"")</f>
        <v/>
      </c>
      <c r="P365" s="12"/>
      <c r="Q365" s="12"/>
      <c r="R365" s="12"/>
      <c r="S365" s="12"/>
      <c r="T365" s="12"/>
      <c r="U365" s="12"/>
      <c r="V365" s="10">
        <f>IFERROR(LARGE(X365:AU365,1),0)+IFERROR(LARGE(X365:AU365,2),0)</f>
        <v>15.084044188036025</v>
      </c>
      <c r="W365" s="10">
        <f>IFERROR(LARGE(X365:AU365,3),0)+IFERROR(LARGE(X365:AU365,4),0)</f>
        <v>0</v>
      </c>
      <c r="X365" s="12"/>
      <c r="Y365" s="12"/>
      <c r="Z365" s="12"/>
      <c r="AA365" s="12">
        <f>IFERROR(VLOOKUP($A365,'H57 TR100 M'!$AI$2:$AO$182,7,0),"")</f>
        <v>15.084044188036025</v>
      </c>
      <c r="AB365" s="12"/>
      <c r="AC365" s="12"/>
      <c r="AD365" s="12"/>
      <c r="AE365" s="12" t="str">
        <f>IFERROR(VLOOKUP($A365,'Orientakcja M'!$M$3:$S$59,7,0),"")</f>
        <v/>
      </c>
      <c r="AF365" s="12"/>
      <c r="AG365" s="12" t="str">
        <f>IFERROR(VLOOKUP($A365,'Grassor222 M'!$BJ$6:$BP$7,7,0),"")</f>
        <v/>
      </c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23">
        <f>MIN(COUNT(F365:U365)+MIN(COUNT(X365:AU365)/2,2),6)</f>
        <v>0.5</v>
      </c>
    </row>
    <row r="366" spans="1:48">
      <c r="A366">
        <v>417</v>
      </c>
      <c r="B366" s="19" t="str">
        <f>VLOOKUP($A366,id!$C:$H,6,0)</f>
        <v>Karkut Dariusz</v>
      </c>
      <c r="C366" s="19" t="str">
        <f>VLOOKUP($A366,id!$C:$H,4,0)</f>
        <v>MTS HAMER</v>
      </c>
      <c r="D366" s="2">
        <f>IF(E365=E366,D365,ROW(B364))</f>
        <v>364</v>
      </c>
      <c r="E366" s="11">
        <f>LARGE(F366:W366,1)+LARGE(F366:W366,2)+IFERROR(LARGE(F366:W366,3),0)+IFERROR(LARGE(F366:W366,4),0)+IFERROR(LARGE(F366:W366,5),0)+IFERROR(LARGE(F366:W366,6),0)</f>
        <v>15.082643800199047</v>
      </c>
      <c r="F366" s="12"/>
      <c r="G366" s="12"/>
      <c r="H366" s="12"/>
      <c r="I366" s="12"/>
      <c r="J366" s="12" t="str">
        <f>IFERROR(VLOOKUP($A366,'XVI RzK M'!$K$3:$Q$23,7,0),"")</f>
        <v/>
      </c>
      <c r="K366" s="12" t="str">
        <f>IFERROR(VLOOKUP($A366,'Dymno M'!$U$2:$AA$21,7,0),"")</f>
        <v/>
      </c>
      <c r="L366" s="12" t="str">
        <f>IFERROR(VLOOKUP($A366,'Tropy M'!$R$3:$X$65,7,0),"")</f>
        <v/>
      </c>
      <c r="M366" s="12" t="str">
        <f>IFERROR(VLOOKUP($A366,'Grassor444 M'!$DE$6:$DK$36,7,0),"")</f>
        <v/>
      </c>
      <c r="N366" s="12" t="str">
        <f>IFERROR(VLOOKUP($A366,'BO M'!$Q$2:$W$71,7,0),"")</f>
        <v/>
      </c>
      <c r="O366" s="12" t="str">
        <f>IFERROR(VLOOKUP($A366,'Dukty M'!$T$1:$Z$33,7,0),"")</f>
        <v/>
      </c>
      <c r="P366" s="12"/>
      <c r="Q366" s="12"/>
      <c r="R366" s="12"/>
      <c r="S366" s="12"/>
      <c r="T366" s="12"/>
      <c r="U366" s="12"/>
      <c r="V366" s="10">
        <f>IFERROR(LARGE(X366:AU366,1),0)+IFERROR(LARGE(X366:AU366,2),0)</f>
        <v>15.082643800199047</v>
      </c>
      <c r="W366" s="10">
        <f>IFERROR(LARGE(X366:AU366,3),0)+IFERROR(LARGE(X366:AU366,4),0)</f>
        <v>0</v>
      </c>
      <c r="X366" s="12"/>
      <c r="Y366" s="12"/>
      <c r="Z366" s="12"/>
      <c r="AA366" s="12">
        <f>IFERROR(VLOOKUP($A366,'H57 TR100 M'!$AI$2:$AO$182,7,0),"")</f>
        <v>15.082643800199047</v>
      </c>
      <c r="AB366" s="12"/>
      <c r="AC366" s="12"/>
      <c r="AD366" s="12"/>
      <c r="AE366" s="12" t="str">
        <f>IFERROR(VLOOKUP($A366,'Orientakcja M'!$M$3:$S$59,7,0),"")</f>
        <v/>
      </c>
      <c r="AF366" s="12"/>
      <c r="AG366" s="12" t="str">
        <f>IFERROR(VLOOKUP($A366,'Grassor222 M'!$BJ$6:$BP$7,7,0),"")</f>
        <v/>
      </c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23">
        <f>MIN(COUNT(F366:U366)+MIN(COUNT(X366:AU366)/2,2),6)</f>
        <v>0.5</v>
      </c>
    </row>
    <row r="367" spans="1:48">
      <c r="A367">
        <v>37</v>
      </c>
      <c r="B367" s="19" t="str">
        <f>VLOOKUP($A367,id!$C:$H,6,0)</f>
        <v>Zychowicz Roman</v>
      </c>
      <c r="C367" s="19">
        <f>VLOOKUP($A367,id!$C:$H,4,0)</f>
        <v>0</v>
      </c>
      <c r="D367" s="2">
        <f>IF(E366=E367,D366,ROW(B365))</f>
        <v>365</v>
      </c>
      <c r="E367" s="11">
        <f>LARGE(F367:W367,1)+LARGE(F367:W367,2)+IFERROR(LARGE(F367:W367,3),0)+IFERROR(LARGE(F367:W367,4),0)+IFERROR(LARGE(F367:W367,5),0)+IFERROR(LARGE(F367:W367,6),0)</f>
        <v>14.977973568281936</v>
      </c>
      <c r="F367" s="12" t="str">
        <f>IFERROR(VLOOKUP($A367,'Liszkor M'!$L$1:$R$39,7,0),"")</f>
        <v/>
      </c>
      <c r="G367" s="12" t="str">
        <f>IFERROR(VLOOKUP($A367,'H57 TR200 M'!$AT$2:$AZ$104,7,0),"")</f>
        <v/>
      </c>
      <c r="H367" s="12" t="str">
        <f>IFERROR(VLOOKUP($A367,'Pazur M'!$N$1:$T$47,7,0),"")</f>
        <v/>
      </c>
      <c r="I367" s="12" t="str">
        <f>IFERROR(VLOOKUP($A367,'Liczyrzepa wiosna 200 M'!$M$1:$S$29,7,0),"")</f>
        <v/>
      </c>
      <c r="J367" s="12" t="str">
        <f>IFERROR(VLOOKUP($A367,'XVI RzK M'!$K$3:$Q$23,7,0),"")</f>
        <v/>
      </c>
      <c r="K367" s="12" t="str">
        <f>IFERROR(VLOOKUP($A367,'Dymno M'!$U$2:$AA$21,7,0),"")</f>
        <v/>
      </c>
      <c r="L367" s="12" t="str">
        <f>IFERROR(VLOOKUP($A367,'Tropy M'!$R$3:$X$65,7,0),"")</f>
        <v/>
      </c>
      <c r="M367" s="12" t="str">
        <f>IFERROR(VLOOKUP($A367,'Grassor444 M'!$DE$6:$DK$36,7,0),"")</f>
        <v/>
      </c>
      <c r="N367" s="12" t="str">
        <f>IFERROR(VLOOKUP($A367,'BO M'!$Q$2:$W$71,7,0),"")</f>
        <v/>
      </c>
      <c r="O367" s="12" t="str">
        <f>IFERROR(VLOOKUP($A367,'Dukty M'!$T$1:$Z$33,7,0),"")</f>
        <v/>
      </c>
      <c r="P367" s="12"/>
      <c r="Q367" s="12"/>
      <c r="R367" s="12"/>
      <c r="S367" s="12"/>
      <c r="T367" s="12"/>
      <c r="U367" s="12"/>
      <c r="V367" s="10">
        <f>IFERROR(LARGE(X367:AU367,1),0)+IFERROR(LARGE(X367:AU367,2),0)</f>
        <v>14.977973568281936</v>
      </c>
      <c r="W367" s="10">
        <f>IFERROR(LARGE(X367:AU367,3),0)+IFERROR(LARGE(X367:AU367,4),0)</f>
        <v>0</v>
      </c>
      <c r="X367" s="12">
        <f>IFERROR(VLOOKUP($A367,'Liczyrzepa - zima M'!$M$2:$S$39,7,0),"")</f>
        <v>14.977973568281936</v>
      </c>
      <c r="Y367" s="12" t="str">
        <f>IFERROR(VLOOKUP($A367,'XV Szago M'!$BM$4:$BS$73,7,0),"")</f>
        <v/>
      </c>
      <c r="Z367" s="12" t="str">
        <f>IFERROR(VLOOKUP($A367,'Wiosenne 360 M'!$J$2:$P$15,7,0),"")</f>
        <v/>
      </c>
      <c r="AA367" s="12" t="str">
        <f>IFERROR(VLOOKUP($A367,'H57 TR100 M'!$AI$2:$AO$182,7,0),"")</f>
        <v/>
      </c>
      <c r="AB367" s="12" t="str">
        <f>IFERROR(VLOOKUP($A367,'RW TR200 M'!$K$2:$Q$6,7,0),"")</f>
        <v/>
      </c>
      <c r="AC367" s="12" t="str">
        <f>IFERROR(VLOOKUP($A367,'Hawran M'!$AT$2:$AZ$35,7,0),"")</f>
        <v/>
      </c>
      <c r="AD367" s="12" t="str">
        <f>IFERROR(VLOOKUP($A367,'Liczyrzepa wiosna 100 M'!$Q$2:$W$16,7,0),"")</f>
        <v/>
      </c>
      <c r="AE367" s="12" t="str">
        <f>IFERROR(VLOOKUP($A367,'Orientakcja M'!$M$3:$S$59,7,0),"")</f>
        <v/>
      </c>
      <c r="AF367" s="12" t="str">
        <f>IFERROR(VLOOKUP($A367,'13 M'!$J$6:$P$10,7,0),"")</f>
        <v/>
      </c>
      <c r="AG367" s="12" t="str">
        <f>IFERROR(VLOOKUP($A367,'Grassor222 M'!$BJ$6:$BP$7,7,0),"")</f>
        <v/>
      </c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23">
        <f>MIN(COUNT(F367:U367)+MIN(COUNT(X367:AU367)/2,2),6)</f>
        <v>0.5</v>
      </c>
    </row>
    <row r="368" spans="1:48">
      <c r="A368">
        <v>532</v>
      </c>
      <c r="B368" s="19" t="str">
        <f>VLOOKUP($A368,id!$C:$H,6,0)</f>
        <v>Kletkiewicz Krzysztof</v>
      </c>
      <c r="C368" s="19">
        <f>VLOOKUP($A368,id!$C:$H,4,0)</f>
        <v>0</v>
      </c>
      <c r="D368" s="2">
        <f>IF(E367=E368,D367,ROW(B366))</f>
        <v>366</v>
      </c>
      <c r="E368" s="11">
        <f>LARGE(F368:W368,1)+LARGE(F368:W368,2)+IFERROR(LARGE(F368:W368,3),0)+IFERROR(LARGE(F368:W368,4),0)+IFERROR(LARGE(F368:W368,5),0)+IFERROR(LARGE(F368:W368,6),0)</f>
        <v>14.843916225479619</v>
      </c>
      <c r="F368" s="12"/>
      <c r="G368" s="12"/>
      <c r="H368" s="12"/>
      <c r="I368" s="12"/>
      <c r="J368" s="12"/>
      <c r="K368" s="12"/>
      <c r="L368" s="12">
        <f>IFERROR(VLOOKUP($A368,'Tropy M'!$R$3:$X$65,7,0),"")</f>
        <v>14.843916225479619</v>
      </c>
      <c r="M368" s="12" t="str">
        <f>IFERROR(VLOOKUP($A368,'Grassor444 M'!$DE$6:$DK$36,7,0),"")</f>
        <v/>
      </c>
      <c r="N368" s="12" t="str">
        <f>IFERROR(VLOOKUP($A368,'BO M'!$Q$2:$W$71,7,0),"")</f>
        <v/>
      </c>
      <c r="O368" s="12" t="str">
        <f>IFERROR(VLOOKUP($A368,'Dukty M'!$T$1:$Z$33,7,0),"")</f>
        <v/>
      </c>
      <c r="P368" s="12"/>
      <c r="Q368" s="12"/>
      <c r="R368" s="12"/>
      <c r="S368" s="12"/>
      <c r="T368" s="12"/>
      <c r="U368" s="12"/>
      <c r="V368" s="10">
        <f>IFERROR(LARGE(X368:AU368,1),0)+IFERROR(LARGE(X368:AU368,2),0)</f>
        <v>0</v>
      </c>
      <c r="W368" s="10">
        <f>IFERROR(LARGE(X368:AU368,3),0)+IFERROR(LARGE(X368:AU368,4),0)</f>
        <v>0</v>
      </c>
      <c r="X368" s="12"/>
      <c r="Y368" s="12"/>
      <c r="Z368" s="12"/>
      <c r="AA368" s="12"/>
      <c r="AB368" s="12"/>
      <c r="AC368" s="12"/>
      <c r="AD368" s="12"/>
      <c r="AE368" s="12" t="str">
        <f>IFERROR(VLOOKUP($A368,'Orientakcja M'!$M$3:$S$59,7,0),"")</f>
        <v/>
      </c>
      <c r="AF368" s="12"/>
      <c r="AG368" s="12" t="str">
        <f>IFERROR(VLOOKUP($A368,'Grassor222 M'!$BJ$6:$BP$7,7,0),"")</f>
        <v/>
      </c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23">
        <f>MIN(COUNT(F368:U368)+MIN(COUNT(X368:AU368)/2,2),6)</f>
        <v>1</v>
      </c>
    </row>
    <row r="369" spans="1:48">
      <c r="A369" s="13">
        <v>191</v>
      </c>
      <c r="B369" s="19" t="str">
        <f>VLOOKUP($A369,id!$C:$H,6,0)</f>
        <v>Skorupka Dariusz</v>
      </c>
      <c r="C369" s="19" t="str">
        <f>VLOOKUP($A369,id!$C:$H,4,0)</f>
        <v>Carraluch</v>
      </c>
      <c r="D369" s="2">
        <f>IF(E368=E369,D368,ROW(B367))</f>
        <v>367</v>
      </c>
      <c r="E369" s="11">
        <f>LARGE(F369:W369,1)+LARGE(F369:W369,2)+IFERROR(LARGE(F369:W369,3),0)+IFERROR(LARGE(F369:W369,4),0)+IFERROR(LARGE(F369:W369,5),0)+IFERROR(LARGE(F369:W369,6),0)</f>
        <v>14.670340647576147</v>
      </c>
      <c r="F369" s="12"/>
      <c r="G369" s="12" t="str">
        <f>IFERROR(VLOOKUP($A369,'H57 TR200 M'!$AT$2:$AZ$104,7,0),"")</f>
        <v/>
      </c>
      <c r="H369" s="12"/>
      <c r="I369" s="12" t="str">
        <f>IFERROR(VLOOKUP($A369,'Liczyrzepa wiosna 200 M'!$M$1:$S$29,7,0),"")</f>
        <v/>
      </c>
      <c r="J369" s="12" t="str">
        <f>IFERROR(VLOOKUP($A369,'XVI RzK M'!$K$3:$Q$23,7,0),"")</f>
        <v/>
      </c>
      <c r="K369" s="12" t="str">
        <f>IFERROR(VLOOKUP($A369,'Dymno M'!$U$2:$AA$21,7,0),"")</f>
        <v/>
      </c>
      <c r="L369" s="12" t="str">
        <f>IFERROR(VLOOKUP($A369,'Tropy M'!$R$3:$X$65,7,0),"")</f>
        <v/>
      </c>
      <c r="M369" s="12" t="str">
        <f>IFERROR(VLOOKUP($A369,'Grassor444 M'!$DE$6:$DK$36,7,0),"")</f>
        <v/>
      </c>
      <c r="N369" s="12" t="str">
        <f>IFERROR(VLOOKUP($A369,'BO M'!$Q$2:$W$71,7,0),"")</f>
        <v/>
      </c>
      <c r="O369" s="12" t="str">
        <f>IFERROR(VLOOKUP($A369,'Dukty M'!$T$1:$Z$33,7,0),"")</f>
        <v/>
      </c>
      <c r="P369" s="12"/>
      <c r="Q369" s="12"/>
      <c r="R369" s="12"/>
      <c r="S369" s="12"/>
      <c r="T369" s="12"/>
      <c r="U369" s="12"/>
      <c r="V369" s="10">
        <f>IFERROR(LARGE(X369:AU369,1),0)+IFERROR(LARGE(X369:AU369,2),0)</f>
        <v>14.670340647576147</v>
      </c>
      <c r="W369" s="10">
        <f>IFERROR(LARGE(X369:AU369,3),0)+IFERROR(LARGE(X369:AU369,4),0)</f>
        <v>0</v>
      </c>
      <c r="X369" s="12"/>
      <c r="Y369" s="12"/>
      <c r="Z369" s="12"/>
      <c r="AA369" s="12" t="str">
        <f>IFERROR(VLOOKUP($A369,'H57 TR100 M'!$AI$2:$AO$182,7,0),"")</f>
        <v/>
      </c>
      <c r="AB369" s="12"/>
      <c r="AC369" s="12">
        <f>IFERROR(VLOOKUP($A369,'Hawran M'!$AT$2:$AZ$35,7,0),"")</f>
        <v>14.670340647576147</v>
      </c>
      <c r="AD369" s="12" t="str">
        <f>IFERROR(VLOOKUP($A369,'Liczyrzepa wiosna 100 M'!$Q$2:$W$16,7,0),"")</f>
        <v/>
      </c>
      <c r="AE369" s="12" t="str">
        <f>IFERROR(VLOOKUP($A369,'Orientakcja M'!$M$3:$S$59,7,0),"")</f>
        <v/>
      </c>
      <c r="AF369" s="12" t="str">
        <f>IFERROR(VLOOKUP($A369,'13 M'!$J$6:$P$10,7,0),"")</f>
        <v/>
      </c>
      <c r="AG369" s="12" t="str">
        <f>IFERROR(VLOOKUP($A369,'Grassor222 M'!$BJ$6:$BP$7,7,0),"")</f>
        <v/>
      </c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23">
        <f>MIN(COUNT(F369:U369)+MIN(COUNT(X369:AU369)/2,2),6)</f>
        <v>0.5</v>
      </c>
    </row>
    <row r="370" spans="1:48">
      <c r="A370" s="13">
        <v>418</v>
      </c>
      <c r="B370" s="19" t="str">
        <f>VLOOKUP($A370,id!$C:$H,6,0)</f>
        <v>Bowar Piotr</v>
      </c>
      <c r="C370" s="19" t="str">
        <f>VLOOKUP($A370,id!$C:$H,4,0)</f>
        <v>Pekabex</v>
      </c>
      <c r="D370" s="2">
        <f>IF(E369=E370,D369,ROW(B368))</f>
        <v>368</v>
      </c>
      <c r="E370" s="11">
        <f>LARGE(F370:W370,1)+LARGE(F370:W370,2)+IFERROR(LARGE(F370:W370,3),0)+IFERROR(LARGE(F370:W370,4),0)+IFERROR(LARGE(F370:W370,5),0)+IFERROR(LARGE(F370:W370,6),0)</f>
        <v>14.484681162613883</v>
      </c>
      <c r="F370" s="12"/>
      <c r="G370" s="12"/>
      <c r="H370" s="12"/>
      <c r="I370" s="12"/>
      <c r="J370" s="12" t="str">
        <f>IFERROR(VLOOKUP($A370,'XVI RzK M'!$K$3:$Q$23,7,0),"")</f>
        <v/>
      </c>
      <c r="K370" s="12" t="str">
        <f>IFERROR(VLOOKUP($A370,'Dymno M'!$U$2:$AA$21,7,0),"")</f>
        <v/>
      </c>
      <c r="L370" s="12" t="str">
        <f>IFERROR(VLOOKUP($A370,'Tropy M'!$R$3:$X$65,7,0),"")</f>
        <v/>
      </c>
      <c r="M370" s="12" t="str">
        <f>IFERROR(VLOOKUP($A370,'Grassor444 M'!$DE$6:$DK$36,7,0),"")</f>
        <v/>
      </c>
      <c r="N370" s="12" t="str">
        <f>IFERROR(VLOOKUP($A370,'BO M'!$Q$2:$W$71,7,0),"")</f>
        <v/>
      </c>
      <c r="O370" s="12" t="str">
        <f>IFERROR(VLOOKUP($A370,'Dukty M'!$T$1:$Z$33,7,0),"")</f>
        <v/>
      </c>
      <c r="P370" s="12"/>
      <c r="Q370" s="12"/>
      <c r="R370" s="12"/>
      <c r="S370" s="12"/>
      <c r="T370" s="12"/>
      <c r="U370" s="12"/>
      <c r="V370" s="10">
        <f>IFERROR(LARGE(X370:AU370,1),0)+IFERROR(LARGE(X370:AU370,2),0)</f>
        <v>14.484681162613883</v>
      </c>
      <c r="W370" s="10">
        <f>IFERROR(LARGE(X370:AU370,3),0)+IFERROR(LARGE(X370:AU370,4),0)</f>
        <v>0</v>
      </c>
      <c r="X370" s="12"/>
      <c r="Y370" s="12"/>
      <c r="Z370" s="12"/>
      <c r="AA370" s="12">
        <f>IFERROR(VLOOKUP($A370,'H57 TR100 M'!$AI$2:$AO$182,7,0),"")</f>
        <v>14.484681162613883</v>
      </c>
      <c r="AB370" s="12"/>
      <c r="AC370" s="12"/>
      <c r="AD370" s="12"/>
      <c r="AE370" s="12" t="str">
        <f>IFERROR(VLOOKUP($A370,'Orientakcja M'!$M$3:$S$59,7,0),"")</f>
        <v/>
      </c>
      <c r="AF370" s="12"/>
      <c r="AG370" s="12" t="str">
        <f>IFERROR(VLOOKUP($A370,'Grassor222 M'!$BJ$6:$BP$7,7,0),"")</f>
        <v/>
      </c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23">
        <f>MIN(COUNT(F370:U370)+MIN(COUNT(X370:AU370)/2,2),6)</f>
        <v>0.5</v>
      </c>
    </row>
    <row r="371" spans="1:48">
      <c r="A371" s="13">
        <v>308</v>
      </c>
      <c r="B371" s="19" t="str">
        <f>VLOOKUP($A371,id!$C:$H,6,0)</f>
        <v>Skolimowski Waldemar</v>
      </c>
      <c r="C371" s="19" t="str">
        <f>VLOOKUP($A371,id!$C:$H,4,0)</f>
        <v>MH Automatyka</v>
      </c>
      <c r="D371" s="2">
        <f>IF(E370=E371,D370,ROW(B369))</f>
        <v>369</v>
      </c>
      <c r="E371" s="11">
        <f>LARGE(F371:W371,1)+LARGE(F371:W371,2)+IFERROR(LARGE(F371:W371,3),0)+IFERROR(LARGE(F371:W371,4),0)+IFERROR(LARGE(F371:W371,5),0)+IFERROR(LARGE(F371:W371,6),0)</f>
        <v>14.086801879520303</v>
      </c>
      <c r="F371" s="12"/>
      <c r="G371" s="12">
        <f>IFERROR(VLOOKUP($A371,'H57 TR200 M'!$AT$2:$AZ$104,7,0),"")</f>
        <v>14.086801879520303</v>
      </c>
      <c r="H371" s="12"/>
      <c r="I371" s="12"/>
      <c r="J371" s="12" t="str">
        <f>IFERROR(VLOOKUP($A371,'XVI RzK M'!$K$3:$Q$23,7,0),"")</f>
        <v/>
      </c>
      <c r="K371" s="12" t="str">
        <f>IFERROR(VLOOKUP($A371,'Dymno M'!$U$2:$AA$21,7,0),"")</f>
        <v/>
      </c>
      <c r="L371" s="12" t="str">
        <f>IFERROR(VLOOKUP($A371,'Tropy M'!$R$3:$X$65,7,0),"")</f>
        <v/>
      </c>
      <c r="M371" s="12" t="str">
        <f>IFERROR(VLOOKUP($A371,'Grassor444 M'!$DE$6:$DK$36,7,0),"")</f>
        <v/>
      </c>
      <c r="N371" s="12" t="str">
        <f>IFERROR(VLOOKUP($A371,'BO M'!$Q$2:$W$71,7,0),"")</f>
        <v/>
      </c>
      <c r="O371" s="12" t="str">
        <f>IFERROR(VLOOKUP($A371,'Dukty M'!$T$1:$Z$33,7,0),"")</f>
        <v/>
      </c>
      <c r="P371" s="12"/>
      <c r="Q371" s="12"/>
      <c r="R371" s="12"/>
      <c r="S371" s="12"/>
      <c r="T371" s="12"/>
      <c r="U371" s="12"/>
      <c r="V371" s="10">
        <f>IFERROR(LARGE(X371:AU371,1),0)+IFERROR(LARGE(X371:AU371,2),0)</f>
        <v>0</v>
      </c>
      <c r="W371" s="10">
        <f>IFERROR(LARGE(X371:AU371,3),0)+IFERROR(LARGE(X371:AU371,4),0)</f>
        <v>0</v>
      </c>
      <c r="X371" s="12"/>
      <c r="Y371" s="12"/>
      <c r="Z371" s="12"/>
      <c r="AA371" s="12" t="str">
        <f>IFERROR(VLOOKUP($A371,'H57 TR100 M'!$AI$2:$AO$182,7,0),"")</f>
        <v/>
      </c>
      <c r="AB371" s="12"/>
      <c r="AC371" s="12"/>
      <c r="AD371" s="12"/>
      <c r="AE371" s="12" t="str">
        <f>IFERROR(VLOOKUP($A371,'Orientakcja M'!$M$3:$S$59,7,0),"")</f>
        <v/>
      </c>
      <c r="AF371" s="12"/>
      <c r="AG371" s="12" t="str">
        <f>IFERROR(VLOOKUP($A371,'Grassor222 M'!$BJ$6:$BP$7,7,0),"")</f>
        <v/>
      </c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23">
        <f>MIN(COUNT(F371:U371)+MIN(COUNT(X371:AU371)/2,2),6)</f>
        <v>1</v>
      </c>
    </row>
    <row r="372" spans="1:48">
      <c r="A372">
        <v>419</v>
      </c>
      <c r="B372" s="19" t="str">
        <f>VLOOKUP($A372,id!$C:$H,6,0)</f>
        <v>Wójcik Marcin</v>
      </c>
      <c r="C372" s="19">
        <f>VLOOKUP($A372,id!$C:$H,4,0)</f>
        <v>0</v>
      </c>
      <c r="D372" s="2">
        <f>IF(E371=E372,D371,ROW(B370))</f>
        <v>370</v>
      </c>
      <c r="E372" s="11">
        <f>LARGE(F372:W372,1)+LARGE(F372:W372,2)+IFERROR(LARGE(F372:W372,3),0)+IFERROR(LARGE(F372:W372,4),0)+IFERROR(LARGE(F372:W372,5),0)+IFERROR(LARGE(F372:W372,6),0)</f>
        <v>14.001858457193421</v>
      </c>
      <c r="F372" s="12"/>
      <c r="G372" s="12"/>
      <c r="H372" s="12"/>
      <c r="I372" s="12"/>
      <c r="J372" s="12" t="str">
        <f>IFERROR(VLOOKUP($A372,'XVI RzK M'!$K$3:$Q$23,7,0),"")</f>
        <v/>
      </c>
      <c r="K372" s="12" t="str">
        <f>IFERROR(VLOOKUP($A372,'Dymno M'!$U$2:$AA$21,7,0),"")</f>
        <v/>
      </c>
      <c r="L372" s="12" t="str">
        <f>IFERROR(VLOOKUP($A372,'Tropy M'!$R$3:$X$65,7,0),"")</f>
        <v/>
      </c>
      <c r="M372" s="12" t="str">
        <f>IFERROR(VLOOKUP($A372,'Grassor444 M'!$DE$6:$DK$36,7,0),"")</f>
        <v/>
      </c>
      <c r="N372" s="12" t="str">
        <f>IFERROR(VLOOKUP($A372,'BO M'!$Q$2:$W$71,7,0),"")</f>
        <v/>
      </c>
      <c r="O372" s="12" t="str">
        <f>IFERROR(VLOOKUP($A372,'Dukty M'!$T$1:$Z$33,7,0),"")</f>
        <v/>
      </c>
      <c r="P372" s="12"/>
      <c r="Q372" s="12"/>
      <c r="R372" s="12"/>
      <c r="S372" s="12"/>
      <c r="T372" s="12"/>
      <c r="U372" s="12"/>
      <c r="V372" s="10">
        <f>IFERROR(LARGE(X372:AU372,1),0)+IFERROR(LARGE(X372:AU372,2),0)</f>
        <v>14.001858457193421</v>
      </c>
      <c r="W372" s="10">
        <f>IFERROR(LARGE(X372:AU372,3),0)+IFERROR(LARGE(X372:AU372,4),0)</f>
        <v>0</v>
      </c>
      <c r="X372" s="12"/>
      <c r="Y372" s="12"/>
      <c r="Z372" s="12"/>
      <c r="AA372" s="12">
        <f>IFERROR(VLOOKUP($A372,'H57 TR100 M'!$AI$2:$AO$182,7,0),"")</f>
        <v>14.001858457193421</v>
      </c>
      <c r="AB372" s="12"/>
      <c r="AC372" s="12"/>
      <c r="AD372" s="12"/>
      <c r="AE372" s="12" t="str">
        <f>IFERROR(VLOOKUP($A372,'Orientakcja M'!$M$3:$S$59,7,0),"")</f>
        <v/>
      </c>
      <c r="AF372" s="12"/>
      <c r="AG372" s="12" t="str">
        <f>IFERROR(VLOOKUP($A372,'Grassor222 M'!$BJ$6:$BP$7,7,0),"")</f>
        <v/>
      </c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23">
        <f>MIN(COUNT(F372:U372)+MIN(COUNT(X372:AU372)/2,2),6)</f>
        <v>0.5</v>
      </c>
    </row>
    <row r="373" spans="1:48">
      <c r="A373">
        <v>309</v>
      </c>
      <c r="B373" s="19" t="str">
        <f>VLOOKUP($A373,id!$C:$H,6,0)</f>
        <v>Szyszlak Marcin</v>
      </c>
      <c r="C373" s="19" t="str">
        <f>VLOOKUP($A373,id!$C:$H,4,0)</f>
        <v>ParaCarpatia</v>
      </c>
      <c r="D373" s="2">
        <f>IF(E372=E373,D372,ROW(B371))</f>
        <v>371</v>
      </c>
      <c r="E373" s="11">
        <f>LARGE(F373:W373,1)+LARGE(F373:W373,2)+IFERROR(LARGE(F373:W373,3),0)+IFERROR(LARGE(F373:W373,4),0)+IFERROR(LARGE(F373:W373,5),0)+IFERROR(LARGE(F373:W373,6),0)</f>
        <v>13.769894177941415</v>
      </c>
      <c r="F373" s="12"/>
      <c r="G373" s="12">
        <f>IFERROR(VLOOKUP($A373,'H57 TR200 M'!$AT$2:$AZ$104,7,0),"")</f>
        <v>13.769894177941415</v>
      </c>
      <c r="H373" s="12"/>
      <c r="I373" s="12"/>
      <c r="J373" s="12" t="str">
        <f>IFERROR(VLOOKUP($A373,'XVI RzK M'!$K$3:$Q$23,7,0),"")</f>
        <v/>
      </c>
      <c r="K373" s="12" t="str">
        <f>IFERROR(VLOOKUP($A373,'Dymno M'!$U$2:$AA$21,7,0),"")</f>
        <v/>
      </c>
      <c r="L373" s="12" t="str">
        <f>IFERROR(VLOOKUP($A373,'Tropy M'!$R$3:$X$65,7,0),"")</f>
        <v/>
      </c>
      <c r="M373" s="12" t="str">
        <f>IFERROR(VLOOKUP($A373,'Grassor444 M'!$DE$6:$DK$36,7,0),"")</f>
        <v/>
      </c>
      <c r="N373" s="12" t="str">
        <f>IFERROR(VLOOKUP($A373,'BO M'!$Q$2:$W$71,7,0),"")</f>
        <v/>
      </c>
      <c r="O373" s="12" t="str">
        <f>IFERROR(VLOOKUP($A373,'Dukty M'!$T$1:$Z$33,7,0),"")</f>
        <v/>
      </c>
      <c r="P373" s="12"/>
      <c r="Q373" s="12"/>
      <c r="R373" s="12"/>
      <c r="S373" s="12"/>
      <c r="T373" s="12"/>
      <c r="U373" s="12"/>
      <c r="V373" s="10">
        <f>IFERROR(LARGE(X373:AU373,1),0)+IFERROR(LARGE(X373:AU373,2),0)</f>
        <v>0</v>
      </c>
      <c r="W373" s="10">
        <f>IFERROR(LARGE(X373:AU373,3),0)+IFERROR(LARGE(X373:AU373,4),0)</f>
        <v>0</v>
      </c>
      <c r="X373" s="12"/>
      <c r="Y373" s="12"/>
      <c r="Z373" s="12"/>
      <c r="AA373" s="12" t="str">
        <f>IFERROR(VLOOKUP($A373,'H57 TR100 M'!$AI$2:$AO$182,7,0),"")</f>
        <v/>
      </c>
      <c r="AB373" s="12"/>
      <c r="AC373" s="12"/>
      <c r="AD373" s="12"/>
      <c r="AE373" s="12" t="str">
        <f>IFERROR(VLOOKUP($A373,'Orientakcja M'!$M$3:$S$59,7,0),"")</f>
        <v/>
      </c>
      <c r="AF373" s="12"/>
      <c r="AG373" s="12" t="str">
        <f>IFERROR(VLOOKUP($A373,'Grassor222 M'!$BJ$6:$BP$7,7,0),"")</f>
        <v/>
      </c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23">
        <f>MIN(COUNT(F373:U373)+MIN(COUNT(X373:AU373)/2,2),6)</f>
        <v>1</v>
      </c>
    </row>
    <row r="374" spans="1:48">
      <c r="A374" s="13">
        <v>310</v>
      </c>
      <c r="B374" s="19" t="str">
        <f>VLOOKUP($A374,id!$C:$H,6,0)</f>
        <v>Kurzyński Krystian</v>
      </c>
      <c r="C374" s="19">
        <f>VLOOKUP($A374,id!$C:$H,4,0)</f>
        <v>0</v>
      </c>
      <c r="D374" s="2">
        <f>IF(E373=E374,D373,ROW(B372))</f>
        <v>372</v>
      </c>
      <c r="E374" s="11">
        <f>LARGE(F374:W374,1)+LARGE(F374:W374,2)+IFERROR(LARGE(F374:W374,3),0)+IFERROR(LARGE(F374:W374,4),0)+IFERROR(LARGE(F374:W374,5),0)+IFERROR(LARGE(F374:W374,6),0)</f>
        <v>13.738862031866232</v>
      </c>
      <c r="F374" s="12"/>
      <c r="G374" s="12">
        <f>IFERROR(VLOOKUP($A374,'H57 TR200 M'!$AT$2:$AZ$104,7,0),"")</f>
        <v>13.738862031866232</v>
      </c>
      <c r="H374" s="12"/>
      <c r="I374" s="12"/>
      <c r="J374" s="12" t="str">
        <f>IFERROR(VLOOKUP($A374,'XVI RzK M'!$K$3:$Q$23,7,0),"")</f>
        <v/>
      </c>
      <c r="K374" s="12" t="str">
        <f>IFERROR(VLOOKUP($A374,'Dymno M'!$U$2:$AA$21,7,0),"")</f>
        <v/>
      </c>
      <c r="L374" s="12" t="str">
        <f>IFERROR(VLOOKUP($A374,'Tropy M'!$R$3:$X$65,7,0),"")</f>
        <v/>
      </c>
      <c r="M374" s="12" t="str">
        <f>IFERROR(VLOOKUP($A374,'Grassor444 M'!$DE$6:$DK$36,7,0),"")</f>
        <v/>
      </c>
      <c r="N374" s="12" t="str">
        <f>IFERROR(VLOOKUP($A374,'BO M'!$Q$2:$W$71,7,0),"")</f>
        <v/>
      </c>
      <c r="O374" s="12" t="str">
        <f>IFERROR(VLOOKUP($A374,'Dukty M'!$T$1:$Z$33,7,0),"")</f>
        <v/>
      </c>
      <c r="P374" s="12"/>
      <c r="Q374" s="12"/>
      <c r="R374" s="12"/>
      <c r="S374" s="12"/>
      <c r="T374" s="12"/>
      <c r="U374" s="12"/>
      <c r="V374" s="10">
        <f>IFERROR(LARGE(X374:AU374,1),0)+IFERROR(LARGE(X374:AU374,2),0)</f>
        <v>0</v>
      </c>
      <c r="W374" s="10">
        <f>IFERROR(LARGE(X374:AU374,3),0)+IFERROR(LARGE(X374:AU374,4),0)</f>
        <v>0</v>
      </c>
      <c r="X374" s="12"/>
      <c r="Y374" s="12"/>
      <c r="Z374" s="12"/>
      <c r="AA374" s="12" t="str">
        <f>IFERROR(VLOOKUP($A374,'H57 TR100 M'!$AI$2:$AO$182,7,0),"")</f>
        <v/>
      </c>
      <c r="AB374" s="12"/>
      <c r="AC374" s="12"/>
      <c r="AD374" s="12"/>
      <c r="AE374" s="12" t="str">
        <f>IFERROR(VLOOKUP($A374,'Orientakcja M'!$M$3:$S$59,7,0),"")</f>
        <v/>
      </c>
      <c r="AF374" s="12"/>
      <c r="AG374" s="12" t="str">
        <f>IFERROR(VLOOKUP($A374,'Grassor222 M'!$BJ$6:$BP$7,7,0),"")</f>
        <v/>
      </c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23">
        <f>MIN(COUNT(F374:U374)+MIN(COUNT(X374:AU374)/2,2),6)</f>
        <v>1</v>
      </c>
    </row>
    <row r="375" spans="1:48">
      <c r="A375" s="13">
        <v>420</v>
      </c>
      <c r="B375" s="19" t="str">
        <f>VLOOKUP($A375,id!$C:$H,6,0)</f>
        <v>Kuster Maciej</v>
      </c>
      <c r="C375" s="19" t="str">
        <f>VLOOKUP($A375,id!$C:$H,4,0)</f>
        <v>Może teraz</v>
      </c>
      <c r="D375" s="2">
        <f>IF(E374=E375,D374,ROW(B373))</f>
        <v>373</v>
      </c>
      <c r="E375" s="11">
        <f>LARGE(F375:W375,1)+LARGE(F375:W375,2)+IFERROR(LARGE(F375:W375,3),0)+IFERROR(LARGE(F375:W375,4),0)+IFERROR(LARGE(F375:W375,5),0)+IFERROR(LARGE(F375:W375,6),0)</f>
        <v>13.519035751772959</v>
      </c>
      <c r="F375" s="12"/>
      <c r="G375" s="12"/>
      <c r="H375" s="12"/>
      <c r="I375" s="12"/>
      <c r="J375" s="12" t="str">
        <f>IFERROR(VLOOKUP($A375,'XVI RzK M'!$K$3:$Q$23,7,0),"")</f>
        <v/>
      </c>
      <c r="K375" s="12" t="str">
        <f>IFERROR(VLOOKUP($A375,'Dymno M'!$U$2:$AA$21,7,0),"")</f>
        <v/>
      </c>
      <c r="L375" s="12" t="str">
        <f>IFERROR(VLOOKUP($A375,'Tropy M'!$R$3:$X$65,7,0),"")</f>
        <v/>
      </c>
      <c r="M375" s="12" t="str">
        <f>IFERROR(VLOOKUP($A375,'Grassor444 M'!$DE$6:$DK$36,7,0),"")</f>
        <v/>
      </c>
      <c r="N375" s="12" t="str">
        <f>IFERROR(VLOOKUP($A375,'BO M'!$Q$2:$W$71,7,0),"")</f>
        <v/>
      </c>
      <c r="O375" s="12" t="str">
        <f>IFERROR(VLOOKUP($A375,'Dukty M'!$T$1:$Z$33,7,0),"")</f>
        <v/>
      </c>
      <c r="P375" s="12"/>
      <c r="Q375" s="12"/>
      <c r="R375" s="12"/>
      <c r="S375" s="12"/>
      <c r="T375" s="12"/>
      <c r="U375" s="12"/>
      <c r="V375" s="10">
        <f>IFERROR(LARGE(X375:AU375,1),0)+IFERROR(LARGE(X375:AU375,2),0)</f>
        <v>13.519035751772959</v>
      </c>
      <c r="W375" s="10">
        <f>IFERROR(LARGE(X375:AU375,3),0)+IFERROR(LARGE(X375:AU375,4),0)</f>
        <v>0</v>
      </c>
      <c r="X375" s="12"/>
      <c r="Y375" s="12"/>
      <c r="Z375" s="12"/>
      <c r="AA375" s="12">
        <f>IFERROR(VLOOKUP($A375,'H57 TR100 M'!$AI$2:$AO$182,7,0),"")</f>
        <v>13.519035751772959</v>
      </c>
      <c r="AB375" s="12"/>
      <c r="AC375" s="12"/>
      <c r="AD375" s="12"/>
      <c r="AE375" s="12" t="str">
        <f>IFERROR(VLOOKUP($A375,'Orientakcja M'!$M$3:$S$59,7,0),"")</f>
        <v/>
      </c>
      <c r="AF375" s="12"/>
      <c r="AG375" s="12" t="str">
        <f>IFERROR(VLOOKUP($A375,'Grassor222 M'!$BJ$6:$BP$7,7,0),"")</f>
        <v/>
      </c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23">
        <f>MIN(COUNT(F375:U375)+MIN(COUNT(X375:AU375)/2,2),6)</f>
        <v>0.5</v>
      </c>
    </row>
    <row r="376" spans="1:48">
      <c r="A376">
        <v>311</v>
      </c>
      <c r="B376" s="19" t="str">
        <f>VLOOKUP($A376,id!$C:$H,6,0)</f>
        <v>Wodziński Grzegorz</v>
      </c>
      <c r="C376" s="19" t="str">
        <f>VLOOKUP($A376,id!$C:$H,4,0)</f>
        <v>mamy.to</v>
      </c>
      <c r="D376" s="2">
        <f>IF(E375=E376,D375,ROW(B374))</f>
        <v>374</v>
      </c>
      <c r="E376" s="11">
        <f>LARGE(F376:W376,1)+LARGE(F376:W376,2)+IFERROR(LARGE(F376:W376,3),0)+IFERROR(LARGE(F376:W376,4),0)+IFERROR(LARGE(F376:W376,5),0)+IFERROR(LARGE(F376:W376,6),0)</f>
        <v>13.501842888861061</v>
      </c>
      <c r="F376" s="12"/>
      <c r="G376" s="12">
        <f>IFERROR(VLOOKUP($A376,'H57 TR200 M'!$AT$2:$AZ$104,7,0),"")</f>
        <v>13.501842888861061</v>
      </c>
      <c r="H376" s="12"/>
      <c r="I376" s="12"/>
      <c r="J376" s="12" t="str">
        <f>IFERROR(VLOOKUP($A376,'XVI RzK M'!$K$3:$Q$23,7,0),"")</f>
        <v/>
      </c>
      <c r="K376" s="12" t="str">
        <f>IFERROR(VLOOKUP($A376,'Dymno M'!$U$2:$AA$21,7,0),"")</f>
        <v/>
      </c>
      <c r="L376" s="12" t="str">
        <f>IFERROR(VLOOKUP($A376,'Tropy M'!$R$3:$X$65,7,0),"")</f>
        <v/>
      </c>
      <c r="M376" s="12" t="str">
        <f>IFERROR(VLOOKUP($A376,'Grassor444 M'!$DE$6:$DK$36,7,0),"")</f>
        <v/>
      </c>
      <c r="N376" s="12" t="str">
        <f>IFERROR(VLOOKUP($A376,'BO M'!$Q$2:$W$71,7,0),"")</f>
        <v/>
      </c>
      <c r="O376" s="12" t="str">
        <f>IFERROR(VLOOKUP($A376,'Dukty M'!$T$1:$Z$33,7,0),"")</f>
        <v/>
      </c>
      <c r="P376" s="12"/>
      <c r="Q376" s="12"/>
      <c r="R376" s="12"/>
      <c r="S376" s="12"/>
      <c r="T376" s="12"/>
      <c r="U376" s="12"/>
      <c r="V376" s="10">
        <f>IFERROR(LARGE(X376:AU376,1),0)+IFERROR(LARGE(X376:AU376,2),0)</f>
        <v>0</v>
      </c>
      <c r="W376" s="10">
        <f>IFERROR(LARGE(X376:AU376,3),0)+IFERROR(LARGE(X376:AU376,4),0)</f>
        <v>0</v>
      </c>
      <c r="X376" s="12"/>
      <c r="Y376" s="12"/>
      <c r="Z376" s="12"/>
      <c r="AA376" s="12" t="str">
        <f>IFERROR(VLOOKUP($A376,'H57 TR100 M'!$AI$2:$AO$182,7,0),"")</f>
        <v/>
      </c>
      <c r="AB376" s="12"/>
      <c r="AC376" s="12"/>
      <c r="AD376" s="12"/>
      <c r="AE376" s="12" t="str">
        <f>IFERROR(VLOOKUP($A376,'Orientakcja M'!$M$3:$S$59,7,0),"")</f>
        <v/>
      </c>
      <c r="AF376" s="12"/>
      <c r="AG376" s="12" t="str">
        <f>IFERROR(VLOOKUP($A376,'Grassor222 M'!$BJ$6:$BP$7,7,0),"")</f>
        <v/>
      </c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23">
        <f>MIN(COUNT(F376:U376)+MIN(COUNT(X376:AU376)/2,2),6)</f>
        <v>1</v>
      </c>
    </row>
    <row r="377" spans="1:48">
      <c r="A377">
        <v>312</v>
      </c>
      <c r="B377" s="19" t="str">
        <f>VLOOKUP($A377,id!$C:$H,6,0)</f>
        <v>Sielski Karol</v>
      </c>
      <c r="C377" s="19">
        <f>VLOOKUP($A377,id!$C:$H,4,0)</f>
        <v>0</v>
      </c>
      <c r="D377" s="2">
        <f>IF(E376=E377,D376,ROW(B375))</f>
        <v>375</v>
      </c>
      <c r="E377" s="11">
        <f>LARGE(F377:W377,1)+LARGE(F377:W377,2)+IFERROR(LARGE(F377:W377,3),0)+IFERROR(LARGE(F377:W377,4),0)+IFERROR(LARGE(F377:W377,5),0)+IFERROR(LARGE(F377:W377,6),0)</f>
        <v>12.617514137153563</v>
      </c>
      <c r="F377" s="12"/>
      <c r="G377" s="12">
        <f>IFERROR(VLOOKUP($A377,'H57 TR200 M'!$AT$2:$AZ$104,7,0),"")</f>
        <v>12.617514137153563</v>
      </c>
      <c r="H377" s="12"/>
      <c r="I377" s="12"/>
      <c r="J377" s="12" t="str">
        <f>IFERROR(VLOOKUP($A377,'XVI RzK M'!$K$3:$Q$23,7,0),"")</f>
        <v/>
      </c>
      <c r="K377" s="12" t="str">
        <f>IFERROR(VLOOKUP($A377,'Dymno M'!$U$2:$AA$21,7,0),"")</f>
        <v/>
      </c>
      <c r="L377" s="12" t="str">
        <f>IFERROR(VLOOKUP($A377,'Tropy M'!$R$3:$X$65,7,0),"")</f>
        <v/>
      </c>
      <c r="M377" s="12" t="str">
        <f>IFERROR(VLOOKUP($A377,'Grassor444 M'!$DE$6:$DK$36,7,0),"")</f>
        <v/>
      </c>
      <c r="N377" s="12" t="str">
        <f>IFERROR(VLOOKUP($A377,'BO M'!$Q$2:$W$71,7,0),"")</f>
        <v/>
      </c>
      <c r="O377" s="12" t="str">
        <f>IFERROR(VLOOKUP($A377,'Dukty M'!$T$1:$Z$33,7,0),"")</f>
        <v/>
      </c>
      <c r="P377" s="12"/>
      <c r="Q377" s="12"/>
      <c r="R377" s="12"/>
      <c r="S377" s="12"/>
      <c r="T377" s="12"/>
      <c r="U377" s="12"/>
      <c r="V377" s="10">
        <f>IFERROR(LARGE(X377:AU377,1),0)+IFERROR(LARGE(X377:AU377,2),0)</f>
        <v>0</v>
      </c>
      <c r="W377" s="10">
        <f>IFERROR(LARGE(X377:AU377,3),0)+IFERROR(LARGE(X377:AU377,4),0)</f>
        <v>0</v>
      </c>
      <c r="X377" s="12"/>
      <c r="Y377" s="12"/>
      <c r="Z377" s="12"/>
      <c r="AA377" s="12" t="str">
        <f>IFERROR(VLOOKUP($A377,'H57 TR100 M'!$AI$2:$AO$182,7,0),"")</f>
        <v/>
      </c>
      <c r="AB377" s="12"/>
      <c r="AC377" s="12"/>
      <c r="AD377" s="12"/>
      <c r="AE377" s="12" t="str">
        <f>IFERROR(VLOOKUP($A377,'Orientakcja M'!$M$3:$S$59,7,0),"")</f>
        <v/>
      </c>
      <c r="AF377" s="12"/>
      <c r="AG377" s="12" t="str">
        <f>IFERROR(VLOOKUP($A377,'Grassor222 M'!$BJ$6:$BP$7,7,0),"")</f>
        <v/>
      </c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23">
        <f>MIN(COUNT(F377:U377)+MIN(COUNT(X377:AU377)/2,2),6)</f>
        <v>1</v>
      </c>
    </row>
    <row r="378" spans="1:48">
      <c r="A378">
        <v>87</v>
      </c>
      <c r="B378" s="19" t="str">
        <f>VLOOKUP($A378,id!$C:$H,6,0)</f>
        <v>Morawski Mikołaj</v>
      </c>
      <c r="C378" s="19">
        <f>VLOOKUP($A378,id!$C:$H,4,0)</f>
        <v>0</v>
      </c>
      <c r="D378" s="2">
        <f>IF(E377=E378,D377,ROW(B376))</f>
        <v>376</v>
      </c>
      <c r="E378" s="11">
        <f>LARGE(F378:W378,1)+LARGE(F378:W378,2)+IFERROR(LARGE(F378:W378,3),0)+IFERROR(LARGE(F378:W378,4),0)+IFERROR(LARGE(F378:W378,5),0)+IFERROR(LARGE(F378:W378,6),0)</f>
        <v>12.551452863901936</v>
      </c>
      <c r="F378" s="12" t="str">
        <f>IFERROR(VLOOKUP($A378,'Liszkor M'!$L$1:$R$39,7,0),"")</f>
        <v/>
      </c>
      <c r="G378" s="12" t="str">
        <f>IFERROR(VLOOKUP($A378,'H57 TR200 M'!$AT$2:$AZ$104,7,0),"")</f>
        <v/>
      </c>
      <c r="H378" s="12" t="str">
        <f>IFERROR(VLOOKUP($A378,'Pazur M'!$N$1:$T$47,7,0),"")</f>
        <v/>
      </c>
      <c r="I378" s="12" t="str">
        <f>IFERROR(VLOOKUP($A378,'Liczyrzepa wiosna 200 M'!$M$1:$S$29,7,0),"")</f>
        <v/>
      </c>
      <c r="J378" s="12" t="str">
        <f>IFERROR(VLOOKUP($A378,'XVI RzK M'!$K$3:$Q$23,7,0),"")</f>
        <v/>
      </c>
      <c r="K378" s="12" t="str">
        <f>IFERROR(VLOOKUP($A378,'Dymno M'!$U$2:$AA$21,7,0),"")</f>
        <v/>
      </c>
      <c r="L378" s="12" t="str">
        <f>IFERROR(VLOOKUP($A378,'Tropy M'!$R$3:$X$65,7,0),"")</f>
        <v/>
      </c>
      <c r="M378" s="12" t="str">
        <f>IFERROR(VLOOKUP($A378,'Grassor444 M'!$DE$6:$DK$36,7,0),"")</f>
        <v/>
      </c>
      <c r="N378" s="12" t="str">
        <f>IFERROR(VLOOKUP($A378,'BO M'!$Q$2:$W$71,7,0),"")</f>
        <v/>
      </c>
      <c r="O378" s="12" t="str">
        <f>IFERROR(VLOOKUP($A378,'Dukty M'!$T$1:$Z$33,7,0),"")</f>
        <v/>
      </c>
      <c r="P378" s="12"/>
      <c r="Q378" s="12"/>
      <c r="R378" s="12"/>
      <c r="S378" s="12"/>
      <c r="T378" s="12"/>
      <c r="U378" s="12"/>
      <c r="V378" s="10">
        <f>IFERROR(LARGE(X378:AU378,1),0)+IFERROR(LARGE(X378:AU378,2),0)</f>
        <v>12.551452863901936</v>
      </c>
      <c r="W378" s="10">
        <f>IFERROR(LARGE(X378:AU378,3),0)+IFERROR(LARGE(X378:AU378,4),0)</f>
        <v>0</v>
      </c>
      <c r="X378" s="12"/>
      <c r="Y378" s="12">
        <f>IFERROR(VLOOKUP($A378,'XV Szago M'!$BM$4:$BS$73,7,0),"")</f>
        <v>12.551452863901936</v>
      </c>
      <c r="Z378" s="12" t="str">
        <f>IFERROR(VLOOKUP($A378,'Wiosenne 360 M'!$J$2:$P$15,7,0),"")</f>
        <v/>
      </c>
      <c r="AA378" s="12" t="str">
        <f>IFERROR(VLOOKUP($A378,'H57 TR100 M'!$AI$2:$AO$182,7,0),"")</f>
        <v/>
      </c>
      <c r="AB378" s="12" t="str">
        <f>IFERROR(VLOOKUP($A378,'RW TR200 M'!$K$2:$Q$6,7,0),"")</f>
        <v/>
      </c>
      <c r="AC378" s="12" t="str">
        <f>IFERROR(VLOOKUP($A378,'Hawran M'!$AT$2:$AZ$35,7,0),"")</f>
        <v/>
      </c>
      <c r="AD378" s="12" t="str">
        <f>IFERROR(VLOOKUP($A378,'Liczyrzepa wiosna 100 M'!$Q$2:$W$16,7,0),"")</f>
        <v/>
      </c>
      <c r="AE378" s="12" t="str">
        <f>IFERROR(VLOOKUP($A378,'Orientakcja M'!$M$3:$S$59,7,0),"")</f>
        <v/>
      </c>
      <c r="AF378" s="12" t="str">
        <f>IFERROR(VLOOKUP($A378,'13 M'!$J$6:$P$10,7,0),"")</f>
        <v/>
      </c>
      <c r="AG378" s="12" t="str">
        <f>IFERROR(VLOOKUP($A378,'Grassor222 M'!$BJ$6:$BP$7,7,0),"")</f>
        <v/>
      </c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23">
        <f>MIN(COUNT(F378:U378)+MIN(COUNT(X378:AU378)/2,2),6)</f>
        <v>0.5</v>
      </c>
    </row>
    <row r="379" spans="1:48">
      <c r="A379">
        <v>421</v>
      </c>
      <c r="B379" s="19" t="str">
        <f>VLOOKUP($A379,id!$C:$H,6,0)</f>
        <v>Klain Zbigniew</v>
      </c>
      <c r="C379" s="19" t="str">
        <f>VLOOKUP($A379,id!$C:$H,4,0)</f>
        <v>Klan Klainów</v>
      </c>
      <c r="D379" s="2">
        <f>IF(E378=E379,D378,ROW(B377))</f>
        <v>377</v>
      </c>
      <c r="E379" s="11">
        <f>LARGE(F379:W379,1)+LARGE(F379:W379,2)+IFERROR(LARGE(F379:W379,3),0)+IFERROR(LARGE(F379:W379,4),0)+IFERROR(LARGE(F379:W379,5),0)+IFERROR(LARGE(F379:W379,6),0)</f>
        <v>12.125184030233982</v>
      </c>
      <c r="F379" s="12"/>
      <c r="G379" s="12"/>
      <c r="H379" s="12"/>
      <c r="I379" s="12"/>
      <c r="J379" s="12" t="str">
        <f>IFERROR(VLOOKUP($A379,'XVI RzK M'!$K$3:$Q$23,7,0),"")</f>
        <v/>
      </c>
      <c r="K379" s="12" t="str">
        <f>IFERROR(VLOOKUP($A379,'Dymno M'!$U$2:$AA$21,7,0),"")</f>
        <v/>
      </c>
      <c r="L379" s="12" t="str">
        <f>IFERROR(VLOOKUP($A379,'Tropy M'!$R$3:$X$65,7,0),"")</f>
        <v/>
      </c>
      <c r="M379" s="12" t="str">
        <f>IFERROR(VLOOKUP($A379,'Grassor444 M'!$DE$6:$DK$36,7,0),"")</f>
        <v/>
      </c>
      <c r="N379" s="12" t="str">
        <f>IFERROR(VLOOKUP($A379,'BO M'!$Q$2:$W$71,7,0),"")</f>
        <v/>
      </c>
      <c r="O379" s="12" t="str">
        <f>IFERROR(VLOOKUP($A379,'Dukty M'!$T$1:$Z$33,7,0),"")</f>
        <v/>
      </c>
      <c r="P379" s="12"/>
      <c r="Q379" s="12"/>
      <c r="R379" s="12"/>
      <c r="S379" s="12"/>
      <c r="T379" s="12"/>
      <c r="U379" s="12"/>
      <c r="V379" s="10">
        <f>IFERROR(LARGE(X379:AU379,1),0)+IFERROR(LARGE(X379:AU379,2),0)</f>
        <v>12.125184030233982</v>
      </c>
      <c r="W379" s="10">
        <f>IFERROR(LARGE(X379:AU379,3),0)+IFERROR(LARGE(X379:AU379,4),0)</f>
        <v>0</v>
      </c>
      <c r="X379" s="12"/>
      <c r="Y379" s="12"/>
      <c r="Z379" s="12"/>
      <c r="AA379" s="12">
        <f>IFERROR(VLOOKUP($A379,'H57 TR100 M'!$AI$2:$AO$182,7,0),"")</f>
        <v>12.125184030233982</v>
      </c>
      <c r="AB379" s="12"/>
      <c r="AC379" s="12"/>
      <c r="AD379" s="12"/>
      <c r="AE379" s="12" t="str">
        <f>IFERROR(VLOOKUP($A379,'Orientakcja M'!$M$3:$S$59,7,0),"")</f>
        <v/>
      </c>
      <c r="AF379" s="12"/>
      <c r="AG379" s="12" t="str">
        <f>IFERROR(VLOOKUP($A379,'Grassor222 M'!$BJ$6:$BP$7,7,0),"")</f>
        <v/>
      </c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23">
        <f>MIN(COUNT(F379:U379)+MIN(COUNT(X379:AU379)/2,2),6)</f>
        <v>0.5</v>
      </c>
    </row>
    <row r="380" spans="1:48">
      <c r="A380" s="13">
        <v>422</v>
      </c>
      <c r="B380" s="19" t="str">
        <f>VLOOKUP($A380,id!$C:$H,6,0)</f>
        <v>Omieczyński Andrzej</v>
      </c>
      <c r="C380" s="19" t="str">
        <f>VLOOKUP($A380,id!$C:$H,4,0)</f>
        <v>Rowerek</v>
      </c>
      <c r="D380" s="2">
        <f>IF(E379=E380,D379,ROW(B378))</f>
        <v>378</v>
      </c>
      <c r="E380" s="11">
        <f>LARGE(F380:W380,1)+LARGE(F380:W380,2)+IFERROR(LARGE(F380:W380,3),0)+IFERROR(LARGE(F380:W380,4),0)+IFERROR(LARGE(F380:W380,5),0)+IFERROR(LARGE(F380:W380,6),0)</f>
        <v>12.120861069619485</v>
      </c>
      <c r="F380" s="12"/>
      <c r="G380" s="12"/>
      <c r="H380" s="12"/>
      <c r="I380" s="12"/>
      <c r="J380" s="12" t="str">
        <f>IFERROR(VLOOKUP($A380,'XVI RzK M'!$K$3:$Q$23,7,0),"")</f>
        <v/>
      </c>
      <c r="K380" s="12" t="str">
        <f>IFERROR(VLOOKUP($A380,'Dymno M'!$U$2:$AA$21,7,0),"")</f>
        <v/>
      </c>
      <c r="L380" s="12" t="str">
        <f>IFERROR(VLOOKUP($A380,'Tropy M'!$R$3:$X$65,7,0),"")</f>
        <v/>
      </c>
      <c r="M380" s="12" t="str">
        <f>IFERROR(VLOOKUP($A380,'Grassor444 M'!$DE$6:$DK$36,7,0),"")</f>
        <v/>
      </c>
      <c r="N380" s="12" t="str">
        <f>IFERROR(VLOOKUP($A380,'BO M'!$Q$2:$W$71,7,0),"")</f>
        <v/>
      </c>
      <c r="O380" s="12" t="str">
        <f>IFERROR(VLOOKUP($A380,'Dukty M'!$T$1:$Z$33,7,0),"")</f>
        <v/>
      </c>
      <c r="P380" s="12"/>
      <c r="Q380" s="12"/>
      <c r="R380" s="12"/>
      <c r="S380" s="12"/>
      <c r="T380" s="12"/>
      <c r="U380" s="12"/>
      <c r="V380" s="10">
        <f>IFERROR(LARGE(X380:AU380,1),0)+IFERROR(LARGE(X380:AU380,2),0)</f>
        <v>12.120861069619485</v>
      </c>
      <c r="W380" s="10">
        <f>IFERROR(LARGE(X380:AU380,3),0)+IFERROR(LARGE(X380:AU380,4),0)</f>
        <v>0</v>
      </c>
      <c r="X380" s="12"/>
      <c r="Y380" s="12"/>
      <c r="Z380" s="12"/>
      <c r="AA380" s="12">
        <f>IFERROR(VLOOKUP($A380,'H57 TR100 M'!$AI$2:$AO$182,7,0),"")</f>
        <v>12.120861069619485</v>
      </c>
      <c r="AB380" s="12"/>
      <c r="AC380" s="12"/>
      <c r="AD380" s="12"/>
      <c r="AE380" s="12" t="str">
        <f>IFERROR(VLOOKUP($A380,'Orientakcja M'!$M$3:$S$59,7,0),"")</f>
        <v/>
      </c>
      <c r="AF380" s="12"/>
      <c r="AG380" s="12" t="str">
        <f>IFERROR(VLOOKUP($A380,'Grassor222 M'!$BJ$6:$BP$7,7,0),"")</f>
        <v/>
      </c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23">
        <f>MIN(COUNT(F380:U380)+MIN(COUNT(X380:AU380)/2,2),6)</f>
        <v>0.5</v>
      </c>
    </row>
    <row r="381" spans="1:48">
      <c r="A381">
        <v>423</v>
      </c>
      <c r="B381" s="19" t="str">
        <f>VLOOKUP($A381,id!$C:$H,6,0)</f>
        <v>Obertyński Olgierd</v>
      </c>
      <c r="C381" s="19">
        <f>VLOOKUP($A381,id!$C:$H,4,0)</f>
        <v>0</v>
      </c>
      <c r="D381" s="2">
        <f>IF(E380=E381,D380,ROW(B379))</f>
        <v>379</v>
      </c>
      <c r="E381" s="11">
        <f>LARGE(F381:W381,1)+LARGE(F381:W381,2)+IFERROR(LARGE(F381:W381,3),0)+IFERROR(LARGE(F381:W381,4),0)+IFERROR(LARGE(F381:W381,5),0)+IFERROR(LARGE(F381:W381,6),0)</f>
        <v>12.109707675539571</v>
      </c>
      <c r="F381" s="12"/>
      <c r="G381" s="12"/>
      <c r="H381" s="12"/>
      <c r="I381" s="12"/>
      <c r="J381" s="12" t="str">
        <f>IFERROR(VLOOKUP($A381,'XVI RzK M'!$K$3:$Q$23,7,0),"")</f>
        <v/>
      </c>
      <c r="K381" s="12" t="str">
        <f>IFERROR(VLOOKUP($A381,'Dymno M'!$U$2:$AA$21,7,0),"")</f>
        <v/>
      </c>
      <c r="L381" s="12" t="str">
        <f>IFERROR(VLOOKUP($A381,'Tropy M'!$R$3:$X$65,7,0),"")</f>
        <v/>
      </c>
      <c r="M381" s="12" t="str">
        <f>IFERROR(VLOOKUP($A381,'Grassor444 M'!$DE$6:$DK$36,7,0),"")</f>
        <v/>
      </c>
      <c r="N381" s="12" t="str">
        <f>IFERROR(VLOOKUP($A381,'BO M'!$Q$2:$W$71,7,0),"")</f>
        <v/>
      </c>
      <c r="O381" s="12" t="str">
        <f>IFERROR(VLOOKUP($A381,'Dukty M'!$T$1:$Z$33,7,0),"")</f>
        <v/>
      </c>
      <c r="P381" s="12"/>
      <c r="Q381" s="12"/>
      <c r="R381" s="12"/>
      <c r="S381" s="12"/>
      <c r="T381" s="12"/>
      <c r="U381" s="12"/>
      <c r="V381" s="10">
        <f>IFERROR(LARGE(X381:AU381,1),0)+IFERROR(LARGE(X381:AU381,2),0)</f>
        <v>12.109707675539571</v>
      </c>
      <c r="W381" s="10">
        <f>IFERROR(LARGE(X381:AU381,3),0)+IFERROR(LARGE(X381:AU381,4),0)</f>
        <v>0</v>
      </c>
      <c r="X381" s="12"/>
      <c r="Y381" s="12"/>
      <c r="Z381" s="12"/>
      <c r="AA381" s="12">
        <f>IFERROR(VLOOKUP($A381,'H57 TR100 M'!$AI$2:$AO$182,7,0),"")</f>
        <v>12.109707675539571</v>
      </c>
      <c r="AB381" s="12"/>
      <c r="AC381" s="12"/>
      <c r="AD381" s="12"/>
      <c r="AE381" s="12" t="str">
        <f>IFERROR(VLOOKUP($A381,'Orientakcja M'!$M$3:$S$59,7,0),"")</f>
        <v/>
      </c>
      <c r="AF381" s="12"/>
      <c r="AG381" s="12" t="str">
        <f>IFERROR(VLOOKUP($A381,'Grassor222 M'!$BJ$6:$BP$7,7,0),"")</f>
        <v/>
      </c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23">
        <f>MIN(COUNT(F381:U381)+MIN(COUNT(X381:AU381)/2,2),6)</f>
        <v>0.5</v>
      </c>
    </row>
    <row r="382" spans="1:48">
      <c r="A382" s="13">
        <v>424</v>
      </c>
      <c r="B382" s="19" t="str">
        <f>VLOOKUP($A382,id!$C:$H,6,0)</f>
        <v>Daliga Karol</v>
      </c>
      <c r="C382" s="19" t="str">
        <f>VLOOKUP($A382,id!$C:$H,4,0)</f>
        <v>Rowerek</v>
      </c>
      <c r="D382" s="2">
        <f>IF(E381=E382,D381,ROW(B380))</f>
        <v>380</v>
      </c>
      <c r="E382" s="11">
        <f>LARGE(F382:W382,1)+LARGE(F382:W382,2)+IFERROR(LARGE(F382:W382,3),0)+IFERROR(LARGE(F382:W382,4),0)+IFERROR(LARGE(F382:W382,5),0)+IFERROR(LARGE(F382:W382,6),0)</f>
        <v>12.073511153632808</v>
      </c>
      <c r="F382" s="12"/>
      <c r="G382" s="12"/>
      <c r="H382" s="12"/>
      <c r="I382" s="12"/>
      <c r="J382" s="12" t="str">
        <f>IFERROR(VLOOKUP($A382,'XVI RzK M'!$K$3:$Q$23,7,0),"")</f>
        <v/>
      </c>
      <c r="K382" s="12" t="str">
        <f>IFERROR(VLOOKUP($A382,'Dymno M'!$U$2:$AA$21,7,0),"")</f>
        <v/>
      </c>
      <c r="L382" s="12" t="str">
        <f>IFERROR(VLOOKUP($A382,'Tropy M'!$R$3:$X$65,7,0),"")</f>
        <v/>
      </c>
      <c r="M382" s="12" t="str">
        <f>IFERROR(VLOOKUP($A382,'Grassor444 M'!$DE$6:$DK$36,7,0),"")</f>
        <v/>
      </c>
      <c r="N382" s="12" t="str">
        <f>IFERROR(VLOOKUP($A382,'BO M'!$Q$2:$W$71,7,0),"")</f>
        <v/>
      </c>
      <c r="O382" s="12" t="str">
        <f>IFERROR(VLOOKUP($A382,'Dukty M'!$T$1:$Z$33,7,0),"")</f>
        <v/>
      </c>
      <c r="P382" s="12"/>
      <c r="Q382" s="12"/>
      <c r="R382" s="12"/>
      <c r="S382" s="12"/>
      <c r="T382" s="12"/>
      <c r="U382" s="12"/>
      <c r="V382" s="10">
        <f>IFERROR(LARGE(X382:AU382,1),0)+IFERROR(LARGE(X382:AU382,2),0)</f>
        <v>12.073511153632808</v>
      </c>
      <c r="W382" s="10">
        <f>IFERROR(LARGE(X382:AU382,3),0)+IFERROR(LARGE(X382:AU382,4),0)</f>
        <v>0</v>
      </c>
      <c r="X382" s="12"/>
      <c r="Y382" s="12"/>
      <c r="Z382" s="12"/>
      <c r="AA382" s="12">
        <f>IFERROR(VLOOKUP($A382,'H57 TR100 M'!$AI$2:$AO$182,7,0),"")</f>
        <v>12.073511153632808</v>
      </c>
      <c r="AB382" s="12"/>
      <c r="AC382" s="12"/>
      <c r="AD382" s="12"/>
      <c r="AE382" s="12" t="str">
        <f>IFERROR(VLOOKUP($A382,'Orientakcja M'!$M$3:$S$59,7,0),"")</f>
        <v/>
      </c>
      <c r="AF382" s="12"/>
      <c r="AG382" s="12" t="str">
        <f>IFERROR(VLOOKUP($A382,'Grassor222 M'!$BJ$6:$BP$7,7,0),"")</f>
        <v/>
      </c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23">
        <f>MIN(COUNT(F382:U382)+MIN(COUNT(X382:AU382)/2,2),6)</f>
        <v>0.5</v>
      </c>
    </row>
    <row r="383" spans="1:48">
      <c r="A383" s="13">
        <v>533</v>
      </c>
      <c r="B383" s="19" t="str">
        <f>VLOOKUP($A383,id!$C:$H,6,0)</f>
        <v>Sidorowicz Mirosław</v>
      </c>
      <c r="C383" s="19" t="str">
        <f>VLOOKUP($A383,id!$C:$H,4,0)</f>
        <v>Studencki Klub Górski</v>
      </c>
      <c r="D383" s="2">
        <f>IF(E382=E383,D382,ROW(B381))</f>
        <v>381</v>
      </c>
      <c r="E383" s="11">
        <f>LARGE(F383:W383,1)+LARGE(F383:W383,2)+IFERROR(LARGE(F383:W383,3),0)+IFERROR(LARGE(F383:W383,4),0)+IFERROR(LARGE(F383:W383,5),0)+IFERROR(LARGE(F383:W383,6),0)</f>
        <v>11.875132980383695</v>
      </c>
      <c r="F383" s="12"/>
      <c r="G383" s="12"/>
      <c r="H383" s="12"/>
      <c r="I383" s="12"/>
      <c r="J383" s="12"/>
      <c r="K383" s="12"/>
      <c r="L383" s="12">
        <f>IFERROR(VLOOKUP($A383,'Tropy M'!$R$3:$X$65,7,0),"")</f>
        <v>11.875132980383695</v>
      </c>
      <c r="M383" s="12" t="str">
        <f>IFERROR(VLOOKUP($A383,'Grassor444 M'!$DE$6:$DK$36,7,0),"")</f>
        <v/>
      </c>
      <c r="N383" s="12" t="str">
        <f>IFERROR(VLOOKUP($A383,'BO M'!$Q$2:$W$71,7,0),"")</f>
        <v/>
      </c>
      <c r="O383" s="12" t="str">
        <f>IFERROR(VLOOKUP($A383,'Dukty M'!$T$1:$Z$33,7,0),"")</f>
        <v/>
      </c>
      <c r="P383" s="12"/>
      <c r="Q383" s="12"/>
      <c r="R383" s="12"/>
      <c r="S383" s="12"/>
      <c r="T383" s="12"/>
      <c r="U383" s="12"/>
      <c r="V383" s="10">
        <f>IFERROR(LARGE(X383:AU383,1),0)+IFERROR(LARGE(X383:AU383,2),0)</f>
        <v>0</v>
      </c>
      <c r="W383" s="10">
        <f>IFERROR(LARGE(X383:AU383,3),0)+IFERROR(LARGE(X383:AU383,4),0)</f>
        <v>0</v>
      </c>
      <c r="X383" s="12"/>
      <c r="Y383" s="12"/>
      <c r="Z383" s="12"/>
      <c r="AA383" s="12"/>
      <c r="AB383" s="12"/>
      <c r="AC383" s="12"/>
      <c r="AD383" s="12"/>
      <c r="AE383" s="12" t="str">
        <f>IFERROR(VLOOKUP($A383,'Orientakcja M'!$M$3:$S$59,7,0),"")</f>
        <v/>
      </c>
      <c r="AF383" s="12"/>
      <c r="AG383" s="12" t="str">
        <f>IFERROR(VLOOKUP($A383,'Grassor222 M'!$BJ$6:$BP$7,7,0),"")</f>
        <v/>
      </c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23">
        <f>MIN(COUNT(F383:U383)+MIN(COUNT(X383:AU383)/2,2),6)</f>
        <v>1</v>
      </c>
    </row>
    <row r="384" spans="1:48">
      <c r="A384">
        <v>425</v>
      </c>
      <c r="B384" s="19" t="str">
        <f>VLOOKUP($A384,id!$C:$H,6,0)</f>
        <v>Burkiciak Marcin</v>
      </c>
      <c r="C384" s="19">
        <f>VLOOKUP($A384,id!$C:$H,4,0)</f>
        <v>0</v>
      </c>
      <c r="D384" s="2">
        <f>IF(E383=E384,D383,ROW(B382))</f>
        <v>382</v>
      </c>
      <c r="E384" s="11">
        <f>LARGE(F384:W384,1)+LARGE(F384:W384,2)+IFERROR(LARGE(F384:W384,3),0)+IFERROR(LARGE(F384:W384,4),0)+IFERROR(LARGE(F384:W384,5),0)+IFERROR(LARGE(F384:W384,6),0)</f>
        <v>11.871150028553004</v>
      </c>
      <c r="F384" s="12"/>
      <c r="G384" s="12"/>
      <c r="H384" s="12"/>
      <c r="I384" s="12"/>
      <c r="J384" s="12" t="str">
        <f>IFERROR(VLOOKUP($A384,'XVI RzK M'!$K$3:$Q$23,7,0),"")</f>
        <v/>
      </c>
      <c r="K384" s="12" t="str">
        <f>IFERROR(VLOOKUP($A384,'Dymno M'!$U$2:$AA$21,7,0),"")</f>
        <v/>
      </c>
      <c r="L384" s="12" t="str">
        <f>IFERROR(VLOOKUP($A384,'Tropy M'!$R$3:$X$65,7,0),"")</f>
        <v/>
      </c>
      <c r="M384" s="12" t="str">
        <f>IFERROR(VLOOKUP($A384,'Grassor444 M'!$DE$6:$DK$36,7,0),"")</f>
        <v/>
      </c>
      <c r="N384" s="12" t="str">
        <f>IFERROR(VLOOKUP($A384,'BO M'!$Q$2:$W$71,7,0),"")</f>
        <v/>
      </c>
      <c r="O384" s="12" t="str">
        <f>IFERROR(VLOOKUP($A384,'Dukty M'!$T$1:$Z$33,7,0),"")</f>
        <v/>
      </c>
      <c r="P384" s="12"/>
      <c r="Q384" s="12"/>
      <c r="R384" s="12"/>
      <c r="S384" s="12"/>
      <c r="T384" s="12"/>
      <c r="U384" s="12"/>
      <c r="V384" s="10">
        <f>IFERROR(LARGE(X384:AU384,1),0)+IFERROR(LARGE(X384:AU384,2),0)</f>
        <v>11.871150028553004</v>
      </c>
      <c r="W384" s="10">
        <f>IFERROR(LARGE(X384:AU384,3),0)+IFERROR(LARGE(X384:AU384,4),0)</f>
        <v>0</v>
      </c>
      <c r="X384" s="12"/>
      <c r="Y384" s="12"/>
      <c r="Z384" s="12"/>
      <c r="AA384" s="12">
        <f>IFERROR(VLOOKUP($A384,'H57 TR100 M'!$AI$2:$AO$182,7,0),"")</f>
        <v>11.871150028553004</v>
      </c>
      <c r="AB384" s="12"/>
      <c r="AC384" s="12"/>
      <c r="AD384" s="12"/>
      <c r="AE384" s="12" t="str">
        <f>IFERROR(VLOOKUP($A384,'Orientakcja M'!$M$3:$S$59,7,0),"")</f>
        <v/>
      </c>
      <c r="AF384" s="12"/>
      <c r="AG384" s="12" t="str">
        <f>IFERROR(VLOOKUP($A384,'Grassor222 M'!$BJ$6:$BP$7,7,0),"")</f>
        <v/>
      </c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23">
        <f>MIN(COUNT(F384:U384)+MIN(COUNT(X384:AU384)/2,2),6)</f>
        <v>0.5</v>
      </c>
    </row>
    <row r="385" spans="1:48">
      <c r="A385" s="13">
        <v>426</v>
      </c>
      <c r="B385" s="19" t="str">
        <f>VLOOKUP($A385,id!$C:$H,6,0)</f>
        <v>Karaś Tomasz</v>
      </c>
      <c r="C385" s="19" t="str">
        <f>VLOOKUP($A385,id!$C:$H,4,0)</f>
        <v>Akwaryści</v>
      </c>
      <c r="D385" s="2">
        <f>IF(E384=E385,D384,ROW(B383))</f>
        <v>383</v>
      </c>
      <c r="E385" s="11">
        <f>LARGE(F385:W385,1)+LARGE(F385:W385,2)+IFERROR(LARGE(F385:W385,3),0)+IFERROR(LARGE(F385:W385,4),0)+IFERROR(LARGE(F385:W385,5),0)+IFERROR(LARGE(F385:W385,6),0)</f>
        <v>11.859416915152691</v>
      </c>
      <c r="F385" s="12"/>
      <c r="G385" s="12"/>
      <c r="H385" s="12"/>
      <c r="I385" s="12"/>
      <c r="J385" s="12" t="str">
        <f>IFERROR(VLOOKUP($A385,'XVI RzK M'!$K$3:$Q$23,7,0),"")</f>
        <v/>
      </c>
      <c r="K385" s="12" t="str">
        <f>IFERROR(VLOOKUP($A385,'Dymno M'!$U$2:$AA$21,7,0),"")</f>
        <v/>
      </c>
      <c r="L385" s="12" t="str">
        <f>IFERROR(VLOOKUP($A385,'Tropy M'!$R$3:$X$65,7,0),"")</f>
        <v/>
      </c>
      <c r="M385" s="12" t="str">
        <f>IFERROR(VLOOKUP($A385,'Grassor444 M'!$DE$6:$DK$36,7,0),"")</f>
        <v/>
      </c>
      <c r="N385" s="12" t="str">
        <f>IFERROR(VLOOKUP($A385,'BO M'!$Q$2:$W$71,7,0),"")</f>
        <v/>
      </c>
      <c r="O385" s="12" t="str">
        <f>IFERROR(VLOOKUP($A385,'Dukty M'!$T$1:$Z$33,7,0),"")</f>
        <v/>
      </c>
      <c r="P385" s="12"/>
      <c r="Q385" s="12"/>
      <c r="R385" s="12"/>
      <c r="S385" s="12"/>
      <c r="T385" s="12"/>
      <c r="U385" s="12"/>
      <c r="V385" s="10">
        <f>IFERROR(LARGE(X385:AU385,1),0)+IFERROR(LARGE(X385:AU385,2),0)</f>
        <v>11.859416915152691</v>
      </c>
      <c r="W385" s="10">
        <f>IFERROR(LARGE(X385:AU385,3),0)+IFERROR(LARGE(X385:AU385,4),0)</f>
        <v>0</v>
      </c>
      <c r="X385" s="12"/>
      <c r="Y385" s="12"/>
      <c r="Z385" s="12"/>
      <c r="AA385" s="12">
        <f>IFERROR(VLOOKUP($A385,'H57 TR100 M'!$AI$2:$AO$182,7,0),"")</f>
        <v>11.859416915152691</v>
      </c>
      <c r="AB385" s="12"/>
      <c r="AC385" s="12"/>
      <c r="AD385" s="12"/>
      <c r="AE385" s="12" t="str">
        <f>IFERROR(VLOOKUP($A385,'Orientakcja M'!$M$3:$S$59,7,0),"")</f>
        <v/>
      </c>
      <c r="AF385" s="12"/>
      <c r="AG385" s="12" t="str">
        <f>IFERROR(VLOOKUP($A385,'Grassor222 M'!$BJ$6:$BP$7,7,0),"")</f>
        <v/>
      </c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23">
        <f>MIN(COUNT(F385:U385)+MIN(COUNT(X385:AU385)/2,2),6)</f>
        <v>0.5</v>
      </c>
    </row>
    <row r="386" spans="1:48">
      <c r="A386">
        <v>427</v>
      </c>
      <c r="B386" s="19" t="str">
        <f>VLOOKUP($A386,id!$C:$H,6,0)</f>
        <v>Frąszczak Grzegorz</v>
      </c>
      <c r="C386" s="19" t="str">
        <f>VLOOKUP($A386,id!$C:$H,4,0)</f>
        <v>T-Mobile Cycling Team</v>
      </c>
      <c r="D386" s="2">
        <f>IF(E385=E386,D385,ROW(B384))</f>
        <v>384</v>
      </c>
      <c r="E386" s="11">
        <f>LARGE(F386:W386,1)+LARGE(F386:W386,2)+IFERROR(LARGE(F386:W386,3),0)+IFERROR(LARGE(F386:W386,4),0)+IFERROR(LARGE(F386:W386,5),0)+IFERROR(LARGE(F386:W386,6),0)</f>
        <v>11.435866311040096</v>
      </c>
      <c r="F386" s="12"/>
      <c r="G386" s="12"/>
      <c r="H386" s="12"/>
      <c r="I386" s="12"/>
      <c r="J386" s="12" t="str">
        <f>IFERROR(VLOOKUP($A386,'XVI RzK M'!$K$3:$Q$23,7,0),"")</f>
        <v/>
      </c>
      <c r="K386" s="12" t="str">
        <f>IFERROR(VLOOKUP($A386,'Dymno M'!$U$2:$AA$21,7,0),"")</f>
        <v/>
      </c>
      <c r="L386" s="12" t="str">
        <f>IFERROR(VLOOKUP($A386,'Tropy M'!$R$3:$X$65,7,0),"")</f>
        <v/>
      </c>
      <c r="M386" s="12" t="str">
        <f>IFERROR(VLOOKUP($A386,'Grassor444 M'!$DE$6:$DK$36,7,0),"")</f>
        <v/>
      </c>
      <c r="N386" s="12" t="str">
        <f>IFERROR(VLOOKUP($A386,'BO M'!$Q$2:$W$71,7,0),"")</f>
        <v/>
      </c>
      <c r="O386" s="12" t="str">
        <f>IFERROR(VLOOKUP($A386,'Dukty M'!$T$1:$Z$33,7,0),"")</f>
        <v/>
      </c>
      <c r="P386" s="12"/>
      <c r="Q386" s="12"/>
      <c r="R386" s="12"/>
      <c r="S386" s="12"/>
      <c r="T386" s="12"/>
      <c r="U386" s="12"/>
      <c r="V386" s="10">
        <f>IFERROR(LARGE(X386:AU386,1),0)+IFERROR(LARGE(X386:AU386,2),0)</f>
        <v>11.435866311040096</v>
      </c>
      <c r="W386" s="10">
        <f>IFERROR(LARGE(X386:AU386,3),0)+IFERROR(LARGE(X386:AU386,4),0)</f>
        <v>0</v>
      </c>
      <c r="X386" s="12"/>
      <c r="Y386" s="12"/>
      <c r="Z386" s="12"/>
      <c r="AA386" s="12">
        <f>IFERROR(VLOOKUP($A386,'H57 TR100 M'!$AI$2:$AO$182,7,0),"")</f>
        <v>11.435866311040096</v>
      </c>
      <c r="AB386" s="12"/>
      <c r="AC386" s="12"/>
      <c r="AD386" s="12"/>
      <c r="AE386" s="12" t="str">
        <f>IFERROR(VLOOKUP($A386,'Orientakcja M'!$M$3:$S$59,7,0),"")</f>
        <v/>
      </c>
      <c r="AF386" s="12"/>
      <c r="AG386" s="12" t="str">
        <f>IFERROR(VLOOKUP($A386,'Grassor222 M'!$BJ$6:$BP$7,7,0),"")</f>
        <v/>
      </c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23">
        <f>MIN(COUNT(F386:U386)+MIN(COUNT(X386:AU386)/2,2),6)</f>
        <v>0.5</v>
      </c>
    </row>
    <row r="387" spans="1:48">
      <c r="A387" s="13">
        <v>428</v>
      </c>
      <c r="B387" s="19" t="str">
        <f>VLOOKUP($A387,id!$C:$H,6,0)</f>
        <v>Drażan Marcin</v>
      </c>
      <c r="C387" s="19">
        <f>VLOOKUP($A387,id!$C:$H,4,0)</f>
        <v>0</v>
      </c>
      <c r="D387" s="2">
        <f>IF(E386=E387,D386,ROW(B385))</f>
        <v>385</v>
      </c>
      <c r="E387" s="11">
        <f>LARGE(F387:W387,1)+LARGE(F387:W387,2)+IFERROR(LARGE(F387:W387,3),0)+IFERROR(LARGE(F387:W387,4),0)+IFERROR(LARGE(F387:W387,5),0)+IFERROR(LARGE(F387:W387,6),0)</f>
        <v>11.424955486815962</v>
      </c>
      <c r="F387" s="12"/>
      <c r="G387" s="12"/>
      <c r="H387" s="12"/>
      <c r="I387" s="12"/>
      <c r="J387" s="12" t="str">
        <f>IFERROR(VLOOKUP($A387,'XVI RzK M'!$K$3:$Q$23,7,0),"")</f>
        <v/>
      </c>
      <c r="K387" s="12" t="str">
        <f>IFERROR(VLOOKUP($A387,'Dymno M'!$U$2:$AA$21,7,0),"")</f>
        <v/>
      </c>
      <c r="L387" s="12" t="str">
        <f>IFERROR(VLOOKUP($A387,'Tropy M'!$R$3:$X$65,7,0),"")</f>
        <v/>
      </c>
      <c r="M387" s="12" t="str">
        <f>IFERROR(VLOOKUP($A387,'Grassor444 M'!$DE$6:$DK$36,7,0),"")</f>
        <v/>
      </c>
      <c r="N387" s="12" t="str">
        <f>IFERROR(VLOOKUP($A387,'BO M'!$Q$2:$W$71,7,0),"")</f>
        <v/>
      </c>
      <c r="O387" s="12" t="str">
        <f>IFERROR(VLOOKUP($A387,'Dukty M'!$T$1:$Z$33,7,0),"")</f>
        <v/>
      </c>
      <c r="P387" s="12"/>
      <c r="Q387" s="12"/>
      <c r="R387" s="12"/>
      <c r="S387" s="12"/>
      <c r="T387" s="12"/>
      <c r="U387" s="12"/>
      <c r="V387" s="10">
        <f>IFERROR(LARGE(X387:AU387,1),0)+IFERROR(LARGE(X387:AU387,2),0)</f>
        <v>11.424955486815962</v>
      </c>
      <c r="W387" s="10">
        <f>IFERROR(LARGE(X387:AU387,3),0)+IFERROR(LARGE(X387:AU387,4),0)</f>
        <v>0</v>
      </c>
      <c r="X387" s="12"/>
      <c r="Y387" s="12"/>
      <c r="Z387" s="12"/>
      <c r="AA387" s="12">
        <f>IFERROR(VLOOKUP($A387,'H57 TR100 M'!$AI$2:$AO$182,7,0),"")</f>
        <v>11.424955486815962</v>
      </c>
      <c r="AB387" s="12"/>
      <c r="AC387" s="12"/>
      <c r="AD387" s="12"/>
      <c r="AE387" s="12" t="str">
        <f>IFERROR(VLOOKUP($A387,'Orientakcja M'!$M$3:$S$59,7,0),"")</f>
        <v/>
      </c>
      <c r="AF387" s="12"/>
      <c r="AG387" s="12" t="str">
        <f>IFERROR(VLOOKUP($A387,'Grassor222 M'!$BJ$6:$BP$7,7,0),"")</f>
        <v/>
      </c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23">
        <f>MIN(COUNT(F387:U387)+MIN(COUNT(X387:AU387)/2,2),6)</f>
        <v>0.5</v>
      </c>
    </row>
    <row r="388" spans="1:48">
      <c r="A388">
        <v>429</v>
      </c>
      <c r="B388" s="19" t="str">
        <f>VLOOKUP($A388,id!$C:$H,6,0)</f>
        <v>Górski Bartosz</v>
      </c>
      <c r="C388" s="19" t="str">
        <f>VLOOKUP($A388,id!$C:$H,4,0)</f>
        <v>T-Mobile Sport Team</v>
      </c>
      <c r="D388" s="2">
        <f>IF(E387=E388,D387,ROW(B386))</f>
        <v>386</v>
      </c>
      <c r="E388" s="11">
        <f>LARGE(F388:W388,1)+LARGE(F388:W388,2)+IFERROR(LARGE(F388:W388,3),0)+IFERROR(LARGE(F388:W388,4),0)+IFERROR(LARGE(F388:W388,5),0)+IFERROR(LARGE(F388:W388,6),0)</f>
        <v>11.423304147601842</v>
      </c>
      <c r="F388" s="12"/>
      <c r="G388" s="12"/>
      <c r="H388" s="12"/>
      <c r="I388" s="12"/>
      <c r="J388" s="12" t="str">
        <f>IFERROR(VLOOKUP($A388,'XVI RzK M'!$K$3:$Q$23,7,0),"")</f>
        <v/>
      </c>
      <c r="K388" s="12" t="str">
        <f>IFERROR(VLOOKUP($A388,'Dymno M'!$U$2:$AA$21,7,0),"")</f>
        <v/>
      </c>
      <c r="L388" s="12" t="str">
        <f>IFERROR(VLOOKUP($A388,'Tropy M'!$R$3:$X$65,7,0),"")</f>
        <v/>
      </c>
      <c r="M388" s="12" t="str">
        <f>IFERROR(VLOOKUP($A388,'Grassor444 M'!$DE$6:$DK$36,7,0),"")</f>
        <v/>
      </c>
      <c r="N388" s="12" t="str">
        <f>IFERROR(VLOOKUP($A388,'BO M'!$Q$2:$W$71,7,0),"")</f>
        <v/>
      </c>
      <c r="O388" s="12" t="str">
        <f>IFERROR(VLOOKUP($A388,'Dukty M'!$T$1:$Z$33,7,0),"")</f>
        <v/>
      </c>
      <c r="P388" s="12"/>
      <c r="Q388" s="12"/>
      <c r="R388" s="12"/>
      <c r="S388" s="12"/>
      <c r="T388" s="12"/>
      <c r="U388" s="12"/>
      <c r="V388" s="10">
        <f>IFERROR(LARGE(X388:AU388,1),0)+IFERROR(LARGE(X388:AU388,2),0)</f>
        <v>11.423304147601842</v>
      </c>
      <c r="W388" s="10">
        <f>IFERROR(LARGE(X388:AU388,3),0)+IFERROR(LARGE(X388:AU388,4),0)</f>
        <v>0</v>
      </c>
      <c r="X388" s="12"/>
      <c r="Y388" s="12"/>
      <c r="Z388" s="12"/>
      <c r="AA388" s="12">
        <f>IFERROR(VLOOKUP($A388,'H57 TR100 M'!$AI$2:$AO$182,7,0),"")</f>
        <v>11.423304147601842</v>
      </c>
      <c r="AB388" s="12"/>
      <c r="AC388" s="12"/>
      <c r="AD388" s="12"/>
      <c r="AE388" s="12" t="str">
        <f>IFERROR(VLOOKUP($A388,'Orientakcja M'!$M$3:$S$59,7,0),"")</f>
        <v/>
      </c>
      <c r="AF388" s="12"/>
      <c r="AG388" s="12" t="str">
        <f>IFERROR(VLOOKUP($A388,'Grassor222 M'!$BJ$6:$BP$7,7,0),"")</f>
        <v/>
      </c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23">
        <f>MIN(COUNT(F388:U388)+MIN(COUNT(X388:AU388)/2,2),6)</f>
        <v>0.5</v>
      </c>
    </row>
    <row r="389" spans="1:48">
      <c r="A389" s="13">
        <v>430</v>
      </c>
      <c r="B389" s="19" t="str">
        <f>VLOOKUP($A389,id!$C:$H,6,0)</f>
        <v>Staniszewski Bartosz</v>
      </c>
      <c r="C389" s="19" t="str">
        <f>VLOOKUP($A389,id!$C:$H,4,0)</f>
        <v>Pięty Szalonego Gnoma i Sp.</v>
      </c>
      <c r="D389" s="2">
        <f>IF(E388=E389,D388,ROW(B387))</f>
        <v>387</v>
      </c>
      <c r="E389" s="11">
        <f>LARGE(F389:W389,1)+LARGE(F389:W389,2)+IFERROR(LARGE(F389:W389,3),0)+IFERROR(LARGE(F389:W389,4),0)+IFERROR(LARGE(F389:W389,5),0)+IFERROR(LARGE(F389:W389,6),0)</f>
        <v>11.207614981518715</v>
      </c>
      <c r="F389" s="12"/>
      <c r="G389" s="12"/>
      <c r="H389" s="12"/>
      <c r="I389" s="12"/>
      <c r="J389" s="12" t="str">
        <f>IFERROR(VLOOKUP($A389,'XVI RzK M'!$K$3:$Q$23,7,0),"")</f>
        <v/>
      </c>
      <c r="K389" s="12" t="str">
        <f>IFERROR(VLOOKUP($A389,'Dymno M'!$U$2:$AA$21,7,0),"")</f>
        <v/>
      </c>
      <c r="L389" s="12" t="str">
        <f>IFERROR(VLOOKUP($A389,'Tropy M'!$R$3:$X$65,7,0),"")</f>
        <v/>
      </c>
      <c r="M389" s="12" t="str">
        <f>IFERROR(VLOOKUP($A389,'Grassor444 M'!$DE$6:$DK$36,7,0),"")</f>
        <v/>
      </c>
      <c r="N389" s="12" t="str">
        <f>IFERROR(VLOOKUP($A389,'BO M'!$Q$2:$W$71,7,0),"")</f>
        <v/>
      </c>
      <c r="O389" s="12" t="str">
        <f>IFERROR(VLOOKUP($A389,'Dukty M'!$T$1:$Z$33,7,0),"")</f>
        <v/>
      </c>
      <c r="P389" s="12"/>
      <c r="Q389" s="12"/>
      <c r="R389" s="12"/>
      <c r="S389" s="12"/>
      <c r="T389" s="12"/>
      <c r="U389" s="12"/>
      <c r="V389" s="10">
        <f>IFERROR(LARGE(X389:AU389,1),0)+IFERROR(LARGE(X389:AU389,2),0)</f>
        <v>11.207614981518715</v>
      </c>
      <c r="W389" s="10">
        <f>IFERROR(LARGE(X389:AU389,3),0)+IFERROR(LARGE(X389:AU389,4),0)</f>
        <v>0</v>
      </c>
      <c r="X389" s="12"/>
      <c r="Y389" s="12"/>
      <c r="Z389" s="12"/>
      <c r="AA389" s="12">
        <f>IFERROR(VLOOKUP($A389,'H57 TR100 M'!$AI$2:$AO$182,7,0),"")</f>
        <v>11.207614981518715</v>
      </c>
      <c r="AB389" s="12"/>
      <c r="AC389" s="12"/>
      <c r="AD389" s="12"/>
      <c r="AE389" s="12" t="str">
        <f>IFERROR(VLOOKUP($A389,'Orientakcja M'!$M$3:$S$59,7,0),"")</f>
        <v/>
      </c>
      <c r="AF389" s="12"/>
      <c r="AG389" s="12" t="str">
        <f>IFERROR(VLOOKUP($A389,'Grassor222 M'!$BJ$6:$BP$7,7,0),"")</f>
        <v/>
      </c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23">
        <f>MIN(COUNT(F389:U389)+MIN(COUNT(X389:AU389)/2,2),6)</f>
        <v>0.5</v>
      </c>
    </row>
    <row r="390" spans="1:48">
      <c r="A390" s="13">
        <v>313</v>
      </c>
      <c r="B390" s="19" t="str">
        <f>VLOOKUP($A390,id!$C:$H,6,0)</f>
        <v>Rutka Radosław</v>
      </c>
      <c r="C390" s="19">
        <f>VLOOKUP($A390,id!$C:$H,4,0)</f>
        <v>0</v>
      </c>
      <c r="D390" s="2">
        <f>IF(E389=E390,D389,ROW(B388))</f>
        <v>388</v>
      </c>
      <c r="E390" s="11">
        <f>LARGE(F390:W390,1)+LARGE(F390:W390,2)+IFERROR(LARGE(F390:W390,3),0)+IFERROR(LARGE(F390:W390,4),0)+IFERROR(LARGE(F390:W390,5),0)+IFERROR(LARGE(F390:W390,6),0)</f>
        <v>10.440204804463098</v>
      </c>
      <c r="F390" s="12"/>
      <c r="G390" s="12">
        <f>IFERROR(VLOOKUP($A390,'H57 TR200 M'!$AT$2:$AZ$104,7,0),"")</f>
        <v>10.440204804463098</v>
      </c>
      <c r="H390" s="12"/>
      <c r="I390" s="12"/>
      <c r="J390" s="12" t="str">
        <f>IFERROR(VLOOKUP($A390,'XVI RzK M'!$K$3:$Q$23,7,0),"")</f>
        <v/>
      </c>
      <c r="K390" s="12" t="str">
        <f>IFERROR(VLOOKUP($A390,'Dymno M'!$U$2:$AA$21,7,0),"")</f>
        <v/>
      </c>
      <c r="L390" s="12" t="str">
        <f>IFERROR(VLOOKUP($A390,'Tropy M'!$R$3:$X$65,7,0),"")</f>
        <v/>
      </c>
      <c r="M390" s="12" t="str">
        <f>IFERROR(VLOOKUP($A390,'Grassor444 M'!$DE$6:$DK$36,7,0),"")</f>
        <v/>
      </c>
      <c r="N390" s="12" t="str">
        <f>IFERROR(VLOOKUP($A390,'BO M'!$Q$2:$W$71,7,0),"")</f>
        <v/>
      </c>
      <c r="O390" s="12" t="str">
        <f>IFERROR(VLOOKUP($A390,'Dukty M'!$T$1:$Z$33,7,0),"")</f>
        <v/>
      </c>
      <c r="P390" s="12"/>
      <c r="Q390" s="12"/>
      <c r="R390" s="12"/>
      <c r="S390" s="12"/>
      <c r="T390" s="12"/>
      <c r="U390" s="12"/>
      <c r="V390" s="10">
        <f>IFERROR(LARGE(X390:AU390,1),0)+IFERROR(LARGE(X390:AU390,2),0)</f>
        <v>0</v>
      </c>
      <c r="W390" s="10">
        <f>IFERROR(LARGE(X390:AU390,3),0)+IFERROR(LARGE(X390:AU390,4),0)</f>
        <v>0</v>
      </c>
      <c r="X390" s="12"/>
      <c r="Y390" s="12"/>
      <c r="Z390" s="12"/>
      <c r="AA390" s="12" t="str">
        <f>IFERROR(VLOOKUP($A390,'H57 TR100 M'!$AI$2:$AO$182,7,0),"")</f>
        <v/>
      </c>
      <c r="AB390" s="12"/>
      <c r="AC390" s="12"/>
      <c r="AD390" s="12"/>
      <c r="AE390" s="12" t="str">
        <f>IFERROR(VLOOKUP($A390,'Orientakcja M'!$M$3:$S$59,7,0),"")</f>
        <v/>
      </c>
      <c r="AF390" s="12"/>
      <c r="AG390" s="12" t="str">
        <f>IFERROR(VLOOKUP($A390,'Grassor222 M'!$BJ$6:$BP$7,7,0),"")</f>
        <v/>
      </c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23">
        <f>MIN(COUNT(F390:U390)+MIN(COUNT(X390:AU390)/2,2),6)</f>
        <v>1</v>
      </c>
    </row>
    <row r="391" spans="1:48">
      <c r="A391" s="13">
        <v>91</v>
      </c>
      <c r="B391" s="19" t="str">
        <f>VLOOKUP($A391,id!$C:$H,6,0)</f>
        <v>Delke Łukasz</v>
      </c>
      <c r="C391" s="19">
        <f>VLOOKUP($A391,id!$C:$H,4,0)</f>
        <v>0</v>
      </c>
      <c r="D391" s="2">
        <f>IF(E390=E391,D390,ROW(B389))</f>
        <v>389</v>
      </c>
      <c r="E391" s="11">
        <f>LARGE(F391:W391,1)+LARGE(F391:W391,2)+IFERROR(LARGE(F391:W391,3),0)+IFERROR(LARGE(F391:W391,4),0)+IFERROR(LARGE(F391:W391,5),0)+IFERROR(LARGE(F391:W391,6),0)</f>
        <v>10.325765406500642</v>
      </c>
      <c r="F391" s="12" t="str">
        <f>IFERROR(VLOOKUP($A391,'Liszkor M'!$L$1:$R$39,7,0),"")</f>
        <v/>
      </c>
      <c r="G391" s="12" t="str">
        <f>IFERROR(VLOOKUP($A391,'H57 TR200 M'!$AT$2:$AZ$104,7,0),"")</f>
        <v/>
      </c>
      <c r="H391" s="12" t="str">
        <f>IFERROR(VLOOKUP($A391,'Pazur M'!$N$1:$T$47,7,0),"")</f>
        <v/>
      </c>
      <c r="I391" s="12" t="str">
        <f>IFERROR(VLOOKUP($A391,'Liczyrzepa wiosna 200 M'!$M$1:$S$29,7,0),"")</f>
        <v/>
      </c>
      <c r="J391" s="12" t="str">
        <f>IFERROR(VLOOKUP($A391,'XVI RzK M'!$K$3:$Q$23,7,0),"")</f>
        <v/>
      </c>
      <c r="K391" s="12" t="str">
        <f>IFERROR(VLOOKUP($A391,'Dymno M'!$U$2:$AA$21,7,0),"")</f>
        <v/>
      </c>
      <c r="L391" s="12" t="str">
        <f>IFERROR(VLOOKUP($A391,'Tropy M'!$R$3:$X$65,7,0),"")</f>
        <v/>
      </c>
      <c r="M391" s="12" t="str">
        <f>IFERROR(VLOOKUP($A391,'Grassor444 M'!$DE$6:$DK$36,7,0),"")</f>
        <v/>
      </c>
      <c r="N391" s="12" t="str">
        <f>IFERROR(VLOOKUP($A391,'BO M'!$Q$2:$W$71,7,0),"")</f>
        <v/>
      </c>
      <c r="O391" s="12" t="str">
        <f>IFERROR(VLOOKUP($A391,'Dukty M'!$T$1:$Z$33,7,0),"")</f>
        <v/>
      </c>
      <c r="P391" s="12"/>
      <c r="Q391" s="12"/>
      <c r="R391" s="12"/>
      <c r="S391" s="12"/>
      <c r="T391" s="12"/>
      <c r="U391" s="12"/>
      <c r="V391" s="10">
        <f>IFERROR(LARGE(X391:AU391,1),0)+IFERROR(LARGE(X391:AU391,2),0)</f>
        <v>10.325765406500642</v>
      </c>
      <c r="W391" s="10">
        <f>IFERROR(LARGE(X391:AU391,3),0)+IFERROR(LARGE(X391:AU391,4),0)</f>
        <v>0</v>
      </c>
      <c r="X391" s="12"/>
      <c r="Y391" s="12">
        <f>IFERROR(VLOOKUP($A391,'XV Szago M'!$BM$4:$BS$73,7,0),"")</f>
        <v>10.325765406500642</v>
      </c>
      <c r="Z391" s="12" t="str">
        <f>IFERROR(VLOOKUP($A391,'Wiosenne 360 M'!$J$2:$P$15,7,0),"")</f>
        <v/>
      </c>
      <c r="AA391" s="12" t="str">
        <f>IFERROR(VLOOKUP($A391,'H57 TR100 M'!$AI$2:$AO$182,7,0),"")</f>
        <v/>
      </c>
      <c r="AB391" s="12" t="str">
        <f>IFERROR(VLOOKUP($A391,'RW TR200 M'!$K$2:$Q$6,7,0),"")</f>
        <v/>
      </c>
      <c r="AC391" s="12" t="str">
        <f>IFERROR(VLOOKUP($A391,'Hawran M'!$AT$2:$AZ$35,7,0),"")</f>
        <v/>
      </c>
      <c r="AD391" s="12" t="str">
        <f>IFERROR(VLOOKUP($A391,'Liczyrzepa wiosna 100 M'!$Q$2:$W$16,7,0),"")</f>
        <v/>
      </c>
      <c r="AE391" s="12" t="str">
        <f>IFERROR(VLOOKUP($A391,'Orientakcja M'!$M$3:$S$59,7,0),"")</f>
        <v/>
      </c>
      <c r="AF391" s="12" t="str">
        <f>IFERROR(VLOOKUP($A391,'13 M'!$J$6:$P$10,7,0),"")</f>
        <v/>
      </c>
      <c r="AG391" s="12" t="str">
        <f>IFERROR(VLOOKUP($A391,'Grassor222 M'!$BJ$6:$BP$7,7,0),"")</f>
        <v/>
      </c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23">
        <f>MIN(COUNT(F391:U391)+MIN(COUNT(X391:AU391)/2,2),6)</f>
        <v>0.5</v>
      </c>
    </row>
    <row r="392" spans="1:48">
      <c r="A392">
        <v>314</v>
      </c>
      <c r="B392" s="19" t="str">
        <f>VLOOKUP($A392,id!$C:$H,6,0)</f>
        <v>Napiórkowski Sławomir</v>
      </c>
      <c r="C392" s="19" t="str">
        <f>VLOOKUP($A392,id!$C:$H,4,0)</f>
        <v>Tripaka Przechlewo</v>
      </c>
      <c r="D392" s="2">
        <f>IF(E391=E392,D391,ROW(B390))</f>
        <v>390</v>
      </c>
      <c r="E392" s="11">
        <f>LARGE(F392:W392,1)+LARGE(F392:W392,2)+IFERROR(LARGE(F392:W392,3),0)+IFERROR(LARGE(F392:W392,4),0)+IFERROR(LARGE(F392:W392,5),0)+IFERROR(LARGE(F392:W392,6),0)</f>
        <v>10.080197742240234</v>
      </c>
      <c r="F392" s="12"/>
      <c r="G392" s="12">
        <f>IFERROR(VLOOKUP($A392,'H57 TR200 M'!$AT$2:$AZ$104,7,0),"")</f>
        <v>10.080197742240234</v>
      </c>
      <c r="H392" s="12"/>
      <c r="I392" s="12"/>
      <c r="J392" s="12" t="str">
        <f>IFERROR(VLOOKUP($A392,'XVI RzK M'!$K$3:$Q$23,7,0),"")</f>
        <v/>
      </c>
      <c r="K392" s="12" t="str">
        <f>IFERROR(VLOOKUP($A392,'Dymno M'!$U$2:$AA$21,7,0),"")</f>
        <v/>
      </c>
      <c r="L392" s="12" t="str">
        <f>IFERROR(VLOOKUP($A392,'Tropy M'!$R$3:$X$65,7,0),"")</f>
        <v/>
      </c>
      <c r="M392" s="12" t="str">
        <f>IFERROR(VLOOKUP($A392,'Grassor444 M'!$DE$6:$DK$36,7,0),"")</f>
        <v/>
      </c>
      <c r="N392" s="12" t="str">
        <f>IFERROR(VLOOKUP($A392,'BO M'!$Q$2:$W$71,7,0),"")</f>
        <v/>
      </c>
      <c r="O392" s="12" t="str">
        <f>IFERROR(VLOOKUP($A392,'Dukty M'!$T$1:$Z$33,7,0),"")</f>
        <v/>
      </c>
      <c r="P392" s="12"/>
      <c r="Q392" s="12"/>
      <c r="R392" s="12"/>
      <c r="S392" s="12"/>
      <c r="T392" s="12"/>
      <c r="U392" s="12"/>
      <c r="V392" s="10">
        <f>IFERROR(LARGE(X392:AU392,1),0)+IFERROR(LARGE(X392:AU392,2),0)</f>
        <v>0</v>
      </c>
      <c r="W392" s="10">
        <f>IFERROR(LARGE(X392:AU392,3),0)+IFERROR(LARGE(X392:AU392,4),0)</f>
        <v>0</v>
      </c>
      <c r="X392" s="12"/>
      <c r="Y392" s="12"/>
      <c r="Z392" s="12"/>
      <c r="AA392" s="12" t="str">
        <f>IFERROR(VLOOKUP($A392,'H57 TR100 M'!$AI$2:$AO$182,7,0),"")</f>
        <v/>
      </c>
      <c r="AB392" s="12"/>
      <c r="AC392" s="12"/>
      <c r="AD392" s="12"/>
      <c r="AE392" s="12" t="str">
        <f>IFERROR(VLOOKUP($A392,'Orientakcja M'!$M$3:$S$59,7,0),"")</f>
        <v/>
      </c>
      <c r="AF392" s="12"/>
      <c r="AG392" s="12" t="str">
        <f>IFERROR(VLOOKUP($A392,'Grassor222 M'!$BJ$6:$BP$7,7,0),"")</f>
        <v/>
      </c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23">
        <f>MIN(COUNT(F392:U392)+MIN(COUNT(X392:AU392)/2,2),6)</f>
        <v>1</v>
      </c>
    </row>
    <row r="393" spans="1:48">
      <c r="A393" s="13">
        <v>315</v>
      </c>
      <c r="B393" s="19" t="str">
        <f>VLOOKUP($A393,id!$C:$H,6,0)</f>
        <v>Ławecki Darek</v>
      </c>
      <c r="C393" s="19" t="str">
        <f>VLOOKUP($A393,id!$C:$H,4,0)</f>
        <v>TRIPAKA</v>
      </c>
      <c r="D393" s="2">
        <f>IF(E392=E393,D392,ROW(B391))</f>
        <v>391</v>
      </c>
      <c r="E393" s="11">
        <f>LARGE(F393:W393,1)+LARGE(F393:W393,2)+IFERROR(LARGE(F393:W393,3),0)+IFERROR(LARGE(F393:W393,4),0)+IFERROR(LARGE(F393:W393,5),0)+IFERROR(LARGE(F393:W393,6),0)</f>
        <v>10.079607059506685</v>
      </c>
      <c r="F393" s="12"/>
      <c r="G393" s="12">
        <f>IFERROR(VLOOKUP($A393,'H57 TR200 M'!$AT$2:$AZ$104,7,0),"")</f>
        <v>10.079607059506685</v>
      </c>
      <c r="H393" s="12"/>
      <c r="I393" s="12"/>
      <c r="J393" s="12" t="str">
        <f>IFERROR(VLOOKUP($A393,'XVI RzK M'!$K$3:$Q$23,7,0),"")</f>
        <v/>
      </c>
      <c r="K393" s="12" t="str">
        <f>IFERROR(VLOOKUP($A393,'Dymno M'!$U$2:$AA$21,7,0),"")</f>
        <v/>
      </c>
      <c r="L393" s="12" t="str">
        <f>IFERROR(VLOOKUP($A393,'Tropy M'!$R$3:$X$65,7,0),"")</f>
        <v/>
      </c>
      <c r="M393" s="12" t="str">
        <f>IFERROR(VLOOKUP($A393,'Grassor444 M'!$DE$6:$DK$36,7,0),"")</f>
        <v/>
      </c>
      <c r="N393" s="12" t="str">
        <f>IFERROR(VLOOKUP($A393,'BO M'!$Q$2:$W$71,7,0),"")</f>
        <v/>
      </c>
      <c r="O393" s="12" t="str">
        <f>IFERROR(VLOOKUP($A393,'Dukty M'!$T$1:$Z$33,7,0),"")</f>
        <v/>
      </c>
      <c r="P393" s="12"/>
      <c r="Q393" s="12"/>
      <c r="R393" s="12"/>
      <c r="S393" s="12"/>
      <c r="T393" s="12"/>
      <c r="U393" s="12"/>
      <c r="V393" s="10">
        <f>IFERROR(LARGE(X393:AU393,1),0)+IFERROR(LARGE(X393:AU393,2),0)</f>
        <v>0</v>
      </c>
      <c r="W393" s="10">
        <f>IFERROR(LARGE(X393:AU393,3),0)+IFERROR(LARGE(X393:AU393,4),0)</f>
        <v>0</v>
      </c>
      <c r="X393" s="12"/>
      <c r="Y393" s="12"/>
      <c r="Z393" s="12"/>
      <c r="AA393" s="12" t="str">
        <f>IFERROR(VLOOKUP($A393,'H57 TR100 M'!$AI$2:$AO$182,7,0),"")</f>
        <v/>
      </c>
      <c r="AB393" s="12"/>
      <c r="AC393" s="12"/>
      <c r="AD393" s="12"/>
      <c r="AE393" s="12" t="str">
        <f>IFERROR(VLOOKUP($A393,'Orientakcja M'!$M$3:$S$59,7,0),"")</f>
        <v/>
      </c>
      <c r="AF393" s="12"/>
      <c r="AG393" s="12" t="str">
        <f>IFERROR(VLOOKUP($A393,'Grassor222 M'!$BJ$6:$BP$7,7,0),"")</f>
        <v/>
      </c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23">
        <f>MIN(COUNT(F393:U393)+MIN(COUNT(X393:AU393)/2,2),6)</f>
        <v>1</v>
      </c>
    </row>
    <row r="394" spans="1:48">
      <c r="A394">
        <v>431</v>
      </c>
      <c r="B394" s="19" t="str">
        <f>VLOOKUP($A394,id!$C:$H,6,0)</f>
        <v>Manista Paweł</v>
      </c>
      <c r="C394" s="19">
        <f>VLOOKUP($A394,id!$C:$H,4,0)</f>
        <v>0</v>
      </c>
      <c r="D394" s="2">
        <f>IF(E393=E394,D393,ROW(B392))</f>
        <v>392</v>
      </c>
      <c r="E394" s="11">
        <f>LARGE(F394:W394,1)+LARGE(F394:W394,2)+IFERROR(LARGE(F394:W394,3),0)+IFERROR(LARGE(F394:W394,4),0)+IFERROR(LARGE(F394:W394,5),0)+IFERROR(LARGE(F394:W394,6),0)</f>
        <v>9.6704533285968335</v>
      </c>
      <c r="F394" s="12"/>
      <c r="G394" s="12"/>
      <c r="H394" s="12"/>
      <c r="I394" s="12"/>
      <c r="J394" s="12" t="str">
        <f>IFERROR(VLOOKUP($A394,'XVI RzK M'!$K$3:$Q$23,7,0),"")</f>
        <v/>
      </c>
      <c r="K394" s="12" t="str">
        <f>IFERROR(VLOOKUP($A394,'Dymno M'!$U$2:$AA$21,7,0),"")</f>
        <v/>
      </c>
      <c r="L394" s="12" t="str">
        <f>IFERROR(VLOOKUP($A394,'Tropy M'!$R$3:$X$65,7,0),"")</f>
        <v/>
      </c>
      <c r="M394" s="12" t="str">
        <f>IFERROR(VLOOKUP($A394,'Grassor444 M'!$DE$6:$DK$36,7,0),"")</f>
        <v/>
      </c>
      <c r="N394" s="12" t="str">
        <f>IFERROR(VLOOKUP($A394,'BO M'!$Q$2:$W$71,7,0),"")</f>
        <v/>
      </c>
      <c r="O394" s="12" t="str">
        <f>IFERROR(VLOOKUP($A394,'Dukty M'!$T$1:$Z$33,7,0),"")</f>
        <v/>
      </c>
      <c r="P394" s="12"/>
      <c r="Q394" s="12"/>
      <c r="R394" s="12"/>
      <c r="S394" s="12"/>
      <c r="T394" s="12"/>
      <c r="U394" s="12"/>
      <c r="V394" s="10">
        <f>IFERROR(LARGE(X394:AU394,1),0)+IFERROR(LARGE(X394:AU394,2),0)</f>
        <v>9.6704533285968335</v>
      </c>
      <c r="W394" s="10">
        <f>IFERROR(LARGE(X394:AU394,3),0)+IFERROR(LARGE(X394:AU394,4),0)</f>
        <v>0</v>
      </c>
      <c r="X394" s="12"/>
      <c r="Y394" s="12"/>
      <c r="Z394" s="12"/>
      <c r="AA394" s="12">
        <f>IFERROR(VLOOKUP($A394,'H57 TR100 M'!$AI$2:$AO$182,7,0),"")</f>
        <v>9.6704533285968335</v>
      </c>
      <c r="AB394" s="12"/>
      <c r="AC394" s="12"/>
      <c r="AD394" s="12"/>
      <c r="AE394" s="12" t="str">
        <f>IFERROR(VLOOKUP($A394,'Orientakcja M'!$M$3:$S$59,7,0),"")</f>
        <v/>
      </c>
      <c r="AF394" s="12"/>
      <c r="AG394" s="12" t="str">
        <f>IFERROR(VLOOKUP($A394,'Grassor222 M'!$BJ$6:$BP$7,7,0),"")</f>
        <v/>
      </c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23">
        <f>MIN(COUNT(F394:U394)+MIN(COUNT(X394:AU394)/2,2),6)</f>
        <v>0.5</v>
      </c>
    </row>
    <row r="395" spans="1:48">
      <c r="A395" s="13">
        <v>432</v>
      </c>
      <c r="B395" s="19" t="str">
        <f>VLOOKUP($A395,id!$C:$H,6,0)</f>
        <v>Soroka Adam</v>
      </c>
      <c r="C395" s="19">
        <f>VLOOKUP($A395,id!$C:$H,4,0)</f>
        <v>0</v>
      </c>
      <c r="D395" s="2">
        <f>IF(E394=E395,D394,ROW(B393))</f>
        <v>393</v>
      </c>
      <c r="E395" s="11">
        <f>LARGE(F395:W395,1)+LARGE(F395:W395,2)+IFERROR(LARGE(F395:W395,3),0)+IFERROR(LARGE(F395:W395,4),0)+IFERROR(LARGE(F395:W395,5),0)+IFERROR(LARGE(F395:W395,6),0)</f>
        <v>9.669899798169622</v>
      </c>
      <c r="F395" s="12"/>
      <c r="G395" s="12"/>
      <c r="H395" s="12"/>
      <c r="I395" s="12"/>
      <c r="J395" s="12" t="str">
        <f>IFERROR(VLOOKUP($A395,'XVI RzK M'!$K$3:$Q$23,7,0),"")</f>
        <v/>
      </c>
      <c r="K395" s="12" t="str">
        <f>IFERROR(VLOOKUP($A395,'Dymno M'!$U$2:$AA$21,7,0),"")</f>
        <v/>
      </c>
      <c r="L395" s="12" t="str">
        <f>IFERROR(VLOOKUP($A395,'Tropy M'!$R$3:$X$65,7,0),"")</f>
        <v/>
      </c>
      <c r="M395" s="12" t="str">
        <f>IFERROR(VLOOKUP($A395,'Grassor444 M'!$DE$6:$DK$36,7,0),"")</f>
        <v/>
      </c>
      <c r="N395" s="12" t="str">
        <f>IFERROR(VLOOKUP($A395,'BO M'!$Q$2:$W$71,7,0),"")</f>
        <v/>
      </c>
      <c r="O395" s="12" t="str">
        <f>IFERROR(VLOOKUP($A395,'Dukty M'!$T$1:$Z$33,7,0),"")</f>
        <v/>
      </c>
      <c r="P395" s="12"/>
      <c r="Q395" s="12"/>
      <c r="R395" s="12"/>
      <c r="S395" s="12"/>
      <c r="T395" s="12"/>
      <c r="U395" s="12"/>
      <c r="V395" s="10">
        <f>IFERROR(LARGE(X395:AU395,1),0)+IFERROR(LARGE(X395:AU395,2),0)</f>
        <v>9.669899798169622</v>
      </c>
      <c r="W395" s="10">
        <f>IFERROR(LARGE(X395:AU395,3),0)+IFERROR(LARGE(X395:AU395,4),0)</f>
        <v>0</v>
      </c>
      <c r="X395" s="12"/>
      <c r="Y395" s="12"/>
      <c r="Z395" s="12"/>
      <c r="AA395" s="12">
        <f>IFERROR(VLOOKUP($A395,'H57 TR100 M'!$AI$2:$AO$182,7,0),"")</f>
        <v>9.669899798169622</v>
      </c>
      <c r="AB395" s="12"/>
      <c r="AC395" s="12"/>
      <c r="AD395" s="12"/>
      <c r="AE395" s="12" t="str">
        <f>IFERROR(VLOOKUP($A395,'Orientakcja M'!$M$3:$S$59,7,0),"")</f>
        <v/>
      </c>
      <c r="AF395" s="12"/>
      <c r="AG395" s="12" t="str">
        <f>IFERROR(VLOOKUP($A395,'Grassor222 M'!$BJ$6:$BP$7,7,0),"")</f>
        <v/>
      </c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23">
        <f>MIN(COUNT(F395:U395)+MIN(COUNT(X395:AU395)/2,2),6)</f>
        <v>0.5</v>
      </c>
    </row>
    <row r="396" spans="1:48">
      <c r="A396">
        <v>433</v>
      </c>
      <c r="B396" s="19" t="str">
        <f>VLOOKUP($A396,id!$C:$H,6,0)</f>
        <v>Piotrzkowski Maciej</v>
      </c>
      <c r="C396" s="19">
        <f>VLOOKUP($A396,id!$C:$H,4,0)</f>
        <v>0</v>
      </c>
      <c r="D396" s="2">
        <f>IF(E395=E396,D395,ROW(B394))</f>
        <v>394</v>
      </c>
      <c r="E396" s="11">
        <f>LARGE(F396:W396,1)+LARGE(F396:W396,2)+IFERROR(LARGE(F396:W396,3),0)+IFERROR(LARGE(F396:W396,4),0)+IFERROR(LARGE(F396:W396,5),0)+IFERROR(LARGE(F396:W396,6),0)</f>
        <v>9.6651973467545282</v>
      </c>
      <c r="F396" s="12"/>
      <c r="G396" s="12"/>
      <c r="H396" s="12"/>
      <c r="I396" s="12"/>
      <c r="J396" s="12" t="str">
        <f>IFERROR(VLOOKUP($A396,'XVI RzK M'!$K$3:$Q$23,7,0),"")</f>
        <v/>
      </c>
      <c r="K396" s="12" t="str">
        <f>IFERROR(VLOOKUP($A396,'Dymno M'!$U$2:$AA$21,7,0),"")</f>
        <v/>
      </c>
      <c r="L396" s="12" t="str">
        <f>IFERROR(VLOOKUP($A396,'Tropy M'!$R$3:$X$65,7,0),"")</f>
        <v/>
      </c>
      <c r="M396" s="12" t="str">
        <f>IFERROR(VLOOKUP($A396,'Grassor444 M'!$DE$6:$DK$36,7,0),"")</f>
        <v/>
      </c>
      <c r="N396" s="12" t="str">
        <f>IFERROR(VLOOKUP($A396,'BO M'!$Q$2:$W$71,7,0),"")</f>
        <v/>
      </c>
      <c r="O396" s="12" t="str">
        <f>IFERROR(VLOOKUP($A396,'Dukty M'!$T$1:$Z$33,7,0),"")</f>
        <v/>
      </c>
      <c r="P396" s="12"/>
      <c r="Q396" s="12"/>
      <c r="R396" s="12"/>
      <c r="S396" s="12"/>
      <c r="T396" s="12"/>
      <c r="U396" s="12"/>
      <c r="V396" s="10">
        <f>IFERROR(LARGE(X396:AU396,1),0)+IFERROR(LARGE(X396:AU396,2),0)</f>
        <v>9.6651973467545282</v>
      </c>
      <c r="W396" s="10">
        <f>IFERROR(LARGE(X396:AU396,3),0)+IFERROR(LARGE(X396:AU396,4),0)</f>
        <v>0</v>
      </c>
      <c r="X396" s="12"/>
      <c r="Y396" s="12"/>
      <c r="Z396" s="12"/>
      <c r="AA396" s="12">
        <f>IFERROR(VLOOKUP($A396,'H57 TR100 M'!$AI$2:$AO$182,7,0),"")</f>
        <v>9.6651973467545282</v>
      </c>
      <c r="AB396" s="12"/>
      <c r="AC396" s="12"/>
      <c r="AD396" s="12"/>
      <c r="AE396" s="12" t="str">
        <f>IFERROR(VLOOKUP($A396,'Orientakcja M'!$M$3:$S$59,7,0),"")</f>
        <v/>
      </c>
      <c r="AF396" s="12"/>
      <c r="AG396" s="12" t="str">
        <f>IFERROR(VLOOKUP($A396,'Grassor222 M'!$BJ$6:$BP$7,7,0),"")</f>
        <v/>
      </c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23">
        <f>MIN(COUNT(F396:U396)+MIN(COUNT(X396:AU396)/2,2),6)</f>
        <v>0.5</v>
      </c>
    </row>
    <row r="397" spans="1:48">
      <c r="A397" s="13">
        <v>434</v>
      </c>
      <c r="B397" s="19" t="str">
        <f>VLOOKUP($A397,id!$C:$H,6,0)</f>
        <v>Leśniewski Daniel</v>
      </c>
      <c r="C397" s="19" t="str">
        <f>VLOOKUP($A397,id!$C:$H,4,0)</f>
        <v>STOPA</v>
      </c>
      <c r="D397" s="2">
        <f>IF(E396=E397,D396,ROW(B395))</f>
        <v>395</v>
      </c>
      <c r="E397" s="11">
        <f>LARGE(F397:W397,1)+LARGE(F397:W397,2)+IFERROR(LARGE(F397:W397,3),0)+IFERROR(LARGE(F397:W397,4),0)+IFERROR(LARGE(F397:W397,5),0)+IFERROR(LARGE(F397:W397,6),0)</f>
        <v>9.3072270746525074</v>
      </c>
      <c r="F397" s="12"/>
      <c r="G397" s="12"/>
      <c r="H397" s="12"/>
      <c r="I397" s="12"/>
      <c r="J397" s="12" t="str">
        <f>IFERROR(VLOOKUP($A397,'XVI RzK M'!$K$3:$Q$23,7,0),"")</f>
        <v/>
      </c>
      <c r="K397" s="12" t="str">
        <f>IFERROR(VLOOKUP($A397,'Dymno M'!$U$2:$AA$21,7,0),"")</f>
        <v/>
      </c>
      <c r="L397" s="12" t="str">
        <f>IFERROR(VLOOKUP($A397,'Tropy M'!$R$3:$X$65,7,0),"")</f>
        <v/>
      </c>
      <c r="M397" s="12" t="str">
        <f>IFERROR(VLOOKUP($A397,'Grassor444 M'!$DE$6:$DK$36,7,0),"")</f>
        <v/>
      </c>
      <c r="N397" s="12" t="str">
        <f>IFERROR(VLOOKUP($A397,'BO M'!$Q$2:$W$71,7,0),"")</f>
        <v/>
      </c>
      <c r="O397" s="12" t="str">
        <f>IFERROR(VLOOKUP($A397,'Dukty M'!$T$1:$Z$33,7,0),"")</f>
        <v/>
      </c>
      <c r="P397" s="12"/>
      <c r="Q397" s="12"/>
      <c r="R397" s="12"/>
      <c r="S397" s="12"/>
      <c r="T397" s="12"/>
      <c r="U397" s="12"/>
      <c r="V397" s="10">
        <f>IFERROR(LARGE(X397:AU397,1),0)+IFERROR(LARGE(X397:AU397,2),0)</f>
        <v>9.3072270746525074</v>
      </c>
      <c r="W397" s="10">
        <f>IFERROR(LARGE(X397:AU397,3),0)+IFERROR(LARGE(X397:AU397,4),0)</f>
        <v>0</v>
      </c>
      <c r="X397" s="12"/>
      <c r="Y397" s="12"/>
      <c r="Z397" s="12"/>
      <c r="AA397" s="12">
        <f>IFERROR(VLOOKUP($A397,'H57 TR100 M'!$AI$2:$AO$182,7,0),"")</f>
        <v>9.3072270746525074</v>
      </c>
      <c r="AB397" s="12"/>
      <c r="AC397" s="12"/>
      <c r="AD397" s="12"/>
      <c r="AE397" s="12" t="str">
        <f>IFERROR(VLOOKUP($A397,'Orientakcja M'!$M$3:$S$59,7,0),"")</f>
        <v/>
      </c>
      <c r="AF397" s="12"/>
      <c r="AG397" s="12" t="str">
        <f>IFERROR(VLOOKUP($A397,'Grassor222 M'!$BJ$6:$BP$7,7,0),"")</f>
        <v/>
      </c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23">
        <f>MIN(COUNT(F397:U397)+MIN(COUNT(X397:AU397)/2,2),6)</f>
        <v>0.5</v>
      </c>
    </row>
    <row r="398" spans="1:48">
      <c r="A398">
        <v>316</v>
      </c>
      <c r="B398" s="19" t="str">
        <f>VLOOKUP($A398,id!$C:$H,6,0)</f>
        <v>Niewiadomski Daniel</v>
      </c>
      <c r="C398" s="19">
        <f>VLOOKUP($A398,id!$C:$H,4,0)</f>
        <v>0</v>
      </c>
      <c r="D398" s="2">
        <f>IF(E397=E398,D397,ROW(B396))</f>
        <v>396</v>
      </c>
      <c r="E398" s="11">
        <f>LARGE(F398:W398,1)+LARGE(F398:W398,2)+IFERROR(LARGE(F398:W398,3),0)+IFERROR(LARGE(F398:W398,4),0)+IFERROR(LARGE(F398:W398,5),0)+IFERROR(LARGE(F398:W398,6),0)</f>
        <v>8.999649160273826</v>
      </c>
      <c r="F398" s="12"/>
      <c r="G398" s="12">
        <f>IFERROR(VLOOKUP($A398,'H57 TR200 M'!$AT$2:$AZ$104,7,0),"")</f>
        <v>8.999649160273826</v>
      </c>
      <c r="H398" s="12"/>
      <c r="I398" s="12"/>
      <c r="J398" s="12" t="str">
        <f>IFERROR(VLOOKUP($A398,'XVI RzK M'!$K$3:$Q$23,7,0),"")</f>
        <v/>
      </c>
      <c r="K398" s="12" t="str">
        <f>IFERROR(VLOOKUP($A398,'Dymno M'!$U$2:$AA$21,7,0),"")</f>
        <v/>
      </c>
      <c r="L398" s="12" t="str">
        <f>IFERROR(VLOOKUP($A398,'Tropy M'!$R$3:$X$65,7,0),"")</f>
        <v/>
      </c>
      <c r="M398" s="12" t="str">
        <f>IFERROR(VLOOKUP($A398,'Grassor444 M'!$DE$6:$DK$36,7,0),"")</f>
        <v/>
      </c>
      <c r="N398" s="12" t="str">
        <f>IFERROR(VLOOKUP($A398,'BO M'!$Q$2:$W$71,7,0),"")</f>
        <v/>
      </c>
      <c r="O398" s="12" t="str">
        <f>IFERROR(VLOOKUP($A398,'Dukty M'!$T$1:$Z$33,7,0),"")</f>
        <v/>
      </c>
      <c r="P398" s="12"/>
      <c r="Q398" s="12"/>
      <c r="R398" s="12"/>
      <c r="S398" s="12"/>
      <c r="T398" s="12"/>
      <c r="U398" s="12"/>
      <c r="V398" s="10">
        <f>IFERROR(LARGE(X398:AU398,1),0)+IFERROR(LARGE(X398:AU398,2),0)</f>
        <v>0</v>
      </c>
      <c r="W398" s="10">
        <f>IFERROR(LARGE(X398:AU398,3),0)+IFERROR(LARGE(X398:AU398,4),0)</f>
        <v>0</v>
      </c>
      <c r="X398" s="12"/>
      <c r="Y398" s="12"/>
      <c r="Z398" s="12"/>
      <c r="AA398" s="12" t="str">
        <f>IFERROR(VLOOKUP($A398,'H57 TR100 M'!$AI$2:$AO$182,7,0),"")</f>
        <v/>
      </c>
      <c r="AB398" s="12"/>
      <c r="AC398" s="12"/>
      <c r="AD398" s="12"/>
      <c r="AE398" s="12" t="str">
        <f>IFERROR(VLOOKUP($A398,'Orientakcja M'!$M$3:$S$59,7,0),"")</f>
        <v/>
      </c>
      <c r="AF398" s="12"/>
      <c r="AG398" s="12" t="str">
        <f>IFERROR(VLOOKUP($A398,'Grassor222 M'!$BJ$6:$BP$7,7,0),"")</f>
        <v/>
      </c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23">
        <f>MIN(COUNT(F398:U398)+MIN(COUNT(X398:AU398)/2,2),6)</f>
        <v>1</v>
      </c>
    </row>
    <row r="399" spans="1:48">
      <c r="A399">
        <v>435</v>
      </c>
      <c r="B399" s="19" t="str">
        <f>VLOOKUP($A399,id!$C:$H,6,0)</f>
        <v>Przybył Tadeusz Paweł</v>
      </c>
      <c r="C399" s="19" t="str">
        <f>VLOOKUP($A399,id!$C:$H,4,0)</f>
        <v>Nadleśnictwo Miastko</v>
      </c>
      <c r="D399" s="2">
        <f>IF(E398=E399,D398,ROW(B397))</f>
        <v>397</v>
      </c>
      <c r="E399" s="11">
        <f>LARGE(F399:W399,1)+LARGE(F399:W399,2)+IFERROR(LARGE(F399:W399,3),0)+IFERROR(LARGE(F399:W399,4),0)+IFERROR(LARGE(F399:W399,5),0)+IFERROR(LARGE(F399:W399,6),0)</f>
        <v>8.8689710996413265</v>
      </c>
      <c r="F399" s="12"/>
      <c r="G399" s="12"/>
      <c r="H399" s="12"/>
      <c r="I399" s="12"/>
      <c r="J399" s="12" t="str">
        <f>IFERROR(VLOOKUP($A399,'XVI RzK M'!$K$3:$Q$23,7,0),"")</f>
        <v/>
      </c>
      <c r="K399" s="12" t="str">
        <f>IFERROR(VLOOKUP($A399,'Dymno M'!$U$2:$AA$21,7,0),"")</f>
        <v/>
      </c>
      <c r="L399" s="12" t="str">
        <f>IFERROR(VLOOKUP($A399,'Tropy M'!$R$3:$X$65,7,0),"")</f>
        <v/>
      </c>
      <c r="M399" s="12" t="str">
        <f>IFERROR(VLOOKUP($A399,'Grassor444 M'!$DE$6:$DK$36,7,0),"")</f>
        <v/>
      </c>
      <c r="N399" s="12" t="str">
        <f>IFERROR(VLOOKUP($A399,'BO M'!$Q$2:$W$71,7,0),"")</f>
        <v/>
      </c>
      <c r="O399" s="12" t="str">
        <f>IFERROR(VLOOKUP($A399,'Dukty M'!$T$1:$Z$33,7,0),"")</f>
        <v/>
      </c>
      <c r="P399" s="12"/>
      <c r="Q399" s="12"/>
      <c r="R399" s="12"/>
      <c r="S399" s="12"/>
      <c r="T399" s="12"/>
      <c r="U399" s="12"/>
      <c r="V399" s="10">
        <f>IFERROR(LARGE(X399:AU399,1),0)+IFERROR(LARGE(X399:AU399,2),0)</f>
        <v>8.8689710996413265</v>
      </c>
      <c r="W399" s="10">
        <f>IFERROR(LARGE(X399:AU399,3),0)+IFERROR(LARGE(X399:AU399,4),0)</f>
        <v>0</v>
      </c>
      <c r="X399" s="12"/>
      <c r="Y399" s="12"/>
      <c r="Z399" s="12"/>
      <c r="AA399" s="12">
        <f>IFERROR(VLOOKUP($A399,'H57 TR100 M'!$AI$2:$AO$182,7,0),"")</f>
        <v>8.8689710996413265</v>
      </c>
      <c r="AB399" s="12"/>
      <c r="AC399" s="12"/>
      <c r="AD399" s="12"/>
      <c r="AE399" s="12" t="str">
        <f>IFERROR(VLOOKUP($A399,'Orientakcja M'!$M$3:$S$59,7,0),"")</f>
        <v/>
      </c>
      <c r="AF399" s="12"/>
      <c r="AG399" s="12" t="str">
        <f>IFERROR(VLOOKUP($A399,'Grassor222 M'!$BJ$6:$BP$7,7,0),"")</f>
        <v/>
      </c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23">
        <f>MIN(COUNT(F399:U399)+MIN(COUNT(X399:AU399)/2,2),6)</f>
        <v>0.5</v>
      </c>
    </row>
    <row r="400" spans="1:48">
      <c r="A400" s="13">
        <v>100</v>
      </c>
      <c r="B400" s="19" t="str">
        <f>VLOOKUP($A400,id!$C:$H,6,0)</f>
        <v>Sitek Tomasz</v>
      </c>
      <c r="C400" s="19">
        <f>VLOOKUP($A400,id!$C:$H,4,0)</f>
        <v>0</v>
      </c>
      <c r="D400" s="2">
        <f>IF(E399=E400,D399,ROW(B398))</f>
        <v>398</v>
      </c>
      <c r="E400" s="11">
        <f>LARGE(F400:W400,1)+LARGE(F400:W400,2)+IFERROR(LARGE(F400:W400,3),0)+IFERROR(LARGE(F400:W400,4),0)+IFERROR(LARGE(F400:W400,5),0)+IFERROR(LARGE(F400:W400,6),0)</f>
        <v>8.7188733115586459</v>
      </c>
      <c r="F400" s="12" t="str">
        <f>IFERROR(VLOOKUP($A400,'Liszkor M'!$L$1:$R$39,7,0),"")</f>
        <v/>
      </c>
      <c r="G400" s="12" t="str">
        <f>IFERROR(VLOOKUP($A400,'H57 TR200 M'!$AT$2:$AZ$104,7,0),"")</f>
        <v/>
      </c>
      <c r="H400" s="12" t="str">
        <f>IFERROR(VLOOKUP($A400,'Pazur M'!$N$1:$T$47,7,0),"")</f>
        <v/>
      </c>
      <c r="I400" s="12" t="str">
        <f>IFERROR(VLOOKUP($A400,'Liczyrzepa wiosna 200 M'!$M$1:$S$29,7,0),"")</f>
        <v/>
      </c>
      <c r="J400" s="12" t="str">
        <f>IFERROR(VLOOKUP($A400,'XVI RzK M'!$K$3:$Q$23,7,0),"")</f>
        <v/>
      </c>
      <c r="K400" s="12" t="str">
        <f>IFERROR(VLOOKUP($A400,'Dymno M'!$U$2:$AA$21,7,0),"")</f>
        <v/>
      </c>
      <c r="L400" s="12" t="str">
        <f>IFERROR(VLOOKUP($A400,'Tropy M'!$R$3:$X$65,7,0),"")</f>
        <v/>
      </c>
      <c r="M400" s="12" t="str">
        <f>IFERROR(VLOOKUP($A400,'Grassor444 M'!$DE$6:$DK$36,7,0),"")</f>
        <v/>
      </c>
      <c r="N400" s="12" t="str">
        <f>IFERROR(VLOOKUP($A400,'BO M'!$Q$2:$W$71,7,0),"")</f>
        <v/>
      </c>
      <c r="O400" s="12" t="str">
        <f>IFERROR(VLOOKUP($A400,'Dukty M'!$T$1:$Z$33,7,0),"")</f>
        <v/>
      </c>
      <c r="P400" s="12"/>
      <c r="Q400" s="12"/>
      <c r="R400" s="12"/>
      <c r="S400" s="12"/>
      <c r="T400" s="12"/>
      <c r="U400" s="12"/>
      <c r="V400" s="10">
        <f>IFERROR(LARGE(X400:AU400,1),0)+IFERROR(LARGE(X400:AU400,2),0)</f>
        <v>8.7188733115586459</v>
      </c>
      <c r="W400" s="10">
        <f>IFERROR(LARGE(X400:AU400,3),0)+IFERROR(LARGE(X400:AU400,4),0)</f>
        <v>0</v>
      </c>
      <c r="X400" s="12"/>
      <c r="Y400" s="12">
        <f>IFERROR(VLOOKUP($A400,'XV Szago M'!$BM$4:$BS$73,7,0),"")</f>
        <v>5.1562634052646308</v>
      </c>
      <c r="Z400" s="12" t="str">
        <f>IFERROR(VLOOKUP($A400,'Wiosenne 360 M'!$J$2:$P$15,7,0),"")</f>
        <v/>
      </c>
      <c r="AA400" s="12">
        <f>IFERROR(VLOOKUP($A400,'H57 TR100 M'!$AI$2:$AO$182,7,0),"")</f>
        <v>3.5626099062940146</v>
      </c>
      <c r="AB400" s="12" t="str">
        <f>IFERROR(VLOOKUP($A400,'RW TR200 M'!$K$2:$Q$6,7,0),"")</f>
        <v/>
      </c>
      <c r="AC400" s="12" t="str">
        <f>IFERROR(VLOOKUP($A400,'Hawran M'!$AT$2:$AZ$35,7,0),"")</f>
        <v/>
      </c>
      <c r="AD400" s="12" t="str">
        <f>IFERROR(VLOOKUP($A400,'Liczyrzepa wiosna 100 M'!$Q$2:$W$16,7,0),"")</f>
        <v/>
      </c>
      <c r="AE400" s="12" t="str">
        <f>IFERROR(VLOOKUP($A400,'Orientakcja M'!$M$3:$S$59,7,0),"")</f>
        <v/>
      </c>
      <c r="AF400" s="12" t="str">
        <f>IFERROR(VLOOKUP($A400,'13 M'!$J$6:$P$10,7,0),"")</f>
        <v/>
      </c>
      <c r="AG400" s="12" t="str">
        <f>IFERROR(VLOOKUP($A400,'Grassor222 M'!$BJ$6:$BP$7,7,0),"")</f>
        <v/>
      </c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23">
        <f>MIN(COUNT(F400:U400)+MIN(COUNT(X400:AU400)/2,2),6)</f>
        <v>1</v>
      </c>
    </row>
    <row r="401" spans="1:48">
      <c r="A401" s="13">
        <v>101</v>
      </c>
      <c r="B401" s="19" t="str">
        <f>VLOOKUP($A401,id!$C:$H,6,0)</f>
        <v>Chylak Paweł</v>
      </c>
      <c r="C401" s="19" t="str">
        <f>VLOOKUP($A401,id!$C:$H,4,0)</f>
        <v>Archeo</v>
      </c>
      <c r="D401" s="2">
        <f>IF(E400=E401,D400,ROW(B399))</f>
        <v>399</v>
      </c>
      <c r="E401" s="11">
        <f>LARGE(F401:W401,1)+LARGE(F401:W401,2)+IFERROR(LARGE(F401:W401,3),0)+IFERROR(LARGE(F401:W401,4),0)+IFERROR(LARGE(F401:W401,5),0)+IFERROR(LARGE(F401:W401,6),0)</f>
        <v>8.7173871367720839</v>
      </c>
      <c r="F401" s="12" t="str">
        <f>IFERROR(VLOOKUP($A401,'Liszkor M'!$L$1:$R$39,7,0),"")</f>
        <v/>
      </c>
      <c r="G401" s="12" t="str">
        <f>IFERROR(VLOOKUP($A401,'H57 TR200 M'!$AT$2:$AZ$104,7,0),"")</f>
        <v/>
      </c>
      <c r="H401" s="12" t="str">
        <f>IFERROR(VLOOKUP($A401,'Pazur M'!$N$1:$T$47,7,0),"")</f>
        <v/>
      </c>
      <c r="I401" s="12" t="str">
        <f>IFERROR(VLOOKUP($A401,'Liczyrzepa wiosna 200 M'!$M$1:$S$29,7,0),"")</f>
        <v/>
      </c>
      <c r="J401" s="12" t="str">
        <f>IFERROR(VLOOKUP($A401,'XVI RzK M'!$K$3:$Q$23,7,0),"")</f>
        <v/>
      </c>
      <c r="K401" s="12" t="str">
        <f>IFERROR(VLOOKUP($A401,'Dymno M'!$U$2:$AA$21,7,0),"")</f>
        <v/>
      </c>
      <c r="L401" s="12" t="str">
        <f>IFERROR(VLOOKUP($A401,'Tropy M'!$R$3:$X$65,7,0),"")</f>
        <v/>
      </c>
      <c r="M401" s="12" t="str">
        <f>IFERROR(VLOOKUP($A401,'Grassor444 M'!$DE$6:$DK$36,7,0),"")</f>
        <v/>
      </c>
      <c r="N401" s="12" t="str">
        <f>IFERROR(VLOOKUP($A401,'BO M'!$Q$2:$W$71,7,0),"")</f>
        <v/>
      </c>
      <c r="O401" s="12" t="str">
        <f>IFERROR(VLOOKUP($A401,'Dukty M'!$T$1:$Z$33,7,0),"")</f>
        <v/>
      </c>
      <c r="P401" s="12"/>
      <c r="Q401" s="12"/>
      <c r="R401" s="12"/>
      <c r="S401" s="12"/>
      <c r="T401" s="12"/>
      <c r="U401" s="12"/>
      <c r="V401" s="10">
        <f>IFERROR(LARGE(X401:AU401,1),0)+IFERROR(LARGE(X401:AU401,2),0)</f>
        <v>8.7173871367720839</v>
      </c>
      <c r="W401" s="10">
        <f>IFERROR(LARGE(X401:AU401,3),0)+IFERROR(LARGE(X401:AU401,4),0)</f>
        <v>0</v>
      </c>
      <c r="X401" s="12"/>
      <c r="Y401" s="12">
        <f>IFERROR(VLOOKUP($A401,'XV Szago M'!$BM$4:$BS$73,7,0),"")</f>
        <v>5.1555143294448786</v>
      </c>
      <c r="Z401" s="12" t="str">
        <f>IFERROR(VLOOKUP($A401,'Wiosenne 360 M'!$J$2:$P$15,7,0),"")</f>
        <v/>
      </c>
      <c r="AA401" s="12">
        <f>IFERROR(VLOOKUP($A401,'H57 TR100 M'!$AI$2:$AO$182,7,0),"")</f>
        <v>3.5618728073272057</v>
      </c>
      <c r="AB401" s="12" t="str">
        <f>IFERROR(VLOOKUP($A401,'RW TR200 M'!$K$2:$Q$6,7,0),"")</f>
        <v/>
      </c>
      <c r="AC401" s="12" t="str">
        <f>IFERROR(VLOOKUP($A401,'Hawran M'!$AT$2:$AZ$35,7,0),"")</f>
        <v/>
      </c>
      <c r="AD401" s="12" t="str">
        <f>IFERROR(VLOOKUP($A401,'Liczyrzepa wiosna 100 M'!$Q$2:$W$16,7,0),"")</f>
        <v/>
      </c>
      <c r="AE401" s="12" t="str">
        <f>IFERROR(VLOOKUP($A401,'Orientakcja M'!$M$3:$S$59,7,0),"")</f>
        <v/>
      </c>
      <c r="AF401" s="12" t="str">
        <f>IFERROR(VLOOKUP($A401,'13 M'!$J$6:$P$10,7,0),"")</f>
        <v/>
      </c>
      <c r="AG401" s="12" t="str">
        <f>IFERROR(VLOOKUP($A401,'Grassor222 M'!$BJ$6:$BP$7,7,0),"")</f>
        <v/>
      </c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23">
        <f>MIN(COUNT(F401:U401)+MIN(COUNT(X401:AU401)/2,2),6)</f>
        <v>1</v>
      </c>
    </row>
    <row r="402" spans="1:48">
      <c r="A402" s="13">
        <v>436</v>
      </c>
      <c r="B402" s="19" t="str">
        <f>VLOOKUP($A402,id!$C:$H,6,0)</f>
        <v>Westfal Darek</v>
      </c>
      <c r="C402" s="19">
        <f>VLOOKUP($A402,id!$C:$H,4,0)</f>
        <v>0</v>
      </c>
      <c r="D402" s="2">
        <f>IF(E401=E402,D401,ROW(B400))</f>
        <v>400</v>
      </c>
      <c r="E402" s="11">
        <f>LARGE(F402:W402,1)+LARGE(F402:W402,2)+IFERROR(LARGE(F402:W402,3),0)+IFERROR(LARGE(F402:W402,4),0)+IFERROR(LARGE(F402:W402,5),0)+IFERROR(LARGE(F402:W402,6),0)</f>
        <v>8.7002822095790471</v>
      </c>
      <c r="F402" s="12"/>
      <c r="G402" s="12"/>
      <c r="H402" s="12"/>
      <c r="I402" s="12"/>
      <c r="J402" s="12" t="str">
        <f>IFERROR(VLOOKUP($A402,'XVI RzK M'!$K$3:$Q$23,7,0),"")</f>
        <v/>
      </c>
      <c r="K402" s="12" t="str">
        <f>IFERROR(VLOOKUP($A402,'Dymno M'!$U$2:$AA$21,7,0),"")</f>
        <v/>
      </c>
      <c r="L402" s="12" t="str">
        <f>IFERROR(VLOOKUP($A402,'Tropy M'!$R$3:$X$65,7,0),"")</f>
        <v/>
      </c>
      <c r="M402" s="12" t="str">
        <f>IFERROR(VLOOKUP($A402,'Grassor444 M'!$DE$6:$DK$36,7,0),"")</f>
        <v/>
      </c>
      <c r="N402" s="12" t="str">
        <f>IFERROR(VLOOKUP($A402,'BO M'!$Q$2:$W$71,7,0),"")</f>
        <v/>
      </c>
      <c r="O402" s="12" t="str">
        <f>IFERROR(VLOOKUP($A402,'Dukty M'!$T$1:$Z$33,7,0),"")</f>
        <v/>
      </c>
      <c r="P402" s="12"/>
      <c r="Q402" s="12"/>
      <c r="R402" s="12"/>
      <c r="S402" s="12"/>
      <c r="T402" s="12"/>
      <c r="U402" s="12"/>
      <c r="V402" s="10">
        <f>IFERROR(LARGE(X402:AU402,1),0)+IFERROR(LARGE(X402:AU402,2),0)</f>
        <v>8.7002822095790471</v>
      </c>
      <c r="W402" s="10">
        <f>IFERROR(LARGE(X402:AU402,3),0)+IFERROR(LARGE(X402:AU402,4),0)</f>
        <v>0</v>
      </c>
      <c r="X402" s="12"/>
      <c r="Y402" s="12"/>
      <c r="Z402" s="12"/>
      <c r="AA402" s="12">
        <f>IFERROR(VLOOKUP($A402,'H57 TR100 M'!$AI$2:$AO$182,7,0),"")</f>
        <v>8.7002822095790471</v>
      </c>
      <c r="AB402" s="12"/>
      <c r="AC402" s="12"/>
      <c r="AD402" s="12"/>
      <c r="AE402" s="12" t="str">
        <f>IFERROR(VLOOKUP($A402,'Orientakcja M'!$M$3:$S$59,7,0),"")</f>
        <v/>
      </c>
      <c r="AF402" s="12"/>
      <c r="AG402" s="12" t="str">
        <f>IFERROR(VLOOKUP($A402,'Grassor222 M'!$BJ$6:$BP$7,7,0),"")</f>
        <v/>
      </c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23">
        <f>MIN(COUNT(F402:U402)+MIN(COUNT(X402:AU402)/2,2),6)</f>
        <v>0.5</v>
      </c>
    </row>
    <row r="403" spans="1:48">
      <c r="A403" s="13">
        <v>317</v>
      </c>
      <c r="B403" s="19" t="str">
        <f>VLOOKUP($A403,id!$C:$H,6,0)</f>
        <v>Sosna Rafał</v>
      </c>
      <c r="C403" s="19">
        <f>VLOOKUP($A403,id!$C:$H,4,0)</f>
        <v>0</v>
      </c>
      <c r="D403" s="2">
        <f>IF(E402=E403,D402,ROW(B401))</f>
        <v>401</v>
      </c>
      <c r="E403" s="11">
        <f>LARGE(F403:W403,1)+LARGE(F403:W403,2)+IFERROR(LARGE(F403:W403,3),0)+IFERROR(LARGE(F403:W403,4),0)+IFERROR(LARGE(F403:W403,5),0)+IFERROR(LARGE(F403:W403,6),0)</f>
        <v>8.639663193862873</v>
      </c>
      <c r="F403" s="12"/>
      <c r="G403" s="12">
        <f>IFERROR(VLOOKUP($A403,'H57 TR200 M'!$AT$2:$AZ$104,7,0),"")</f>
        <v>8.639663193862873</v>
      </c>
      <c r="H403" s="12"/>
      <c r="I403" s="12"/>
      <c r="J403" s="12" t="str">
        <f>IFERROR(VLOOKUP($A403,'XVI RzK M'!$K$3:$Q$23,7,0),"")</f>
        <v/>
      </c>
      <c r="K403" s="12" t="str">
        <f>IFERROR(VLOOKUP($A403,'Dymno M'!$U$2:$AA$21,7,0),"")</f>
        <v/>
      </c>
      <c r="L403" s="12" t="str">
        <f>IFERROR(VLOOKUP($A403,'Tropy M'!$R$3:$X$65,7,0),"")</f>
        <v/>
      </c>
      <c r="M403" s="12" t="str">
        <f>IFERROR(VLOOKUP($A403,'Grassor444 M'!$DE$6:$DK$36,7,0),"")</f>
        <v/>
      </c>
      <c r="N403" s="12" t="str">
        <f>IFERROR(VLOOKUP($A403,'BO M'!$Q$2:$W$71,7,0),"")</f>
        <v/>
      </c>
      <c r="O403" s="12" t="str">
        <f>IFERROR(VLOOKUP($A403,'Dukty M'!$T$1:$Z$33,7,0),"")</f>
        <v/>
      </c>
      <c r="P403" s="12"/>
      <c r="Q403" s="12"/>
      <c r="R403" s="12"/>
      <c r="S403" s="12"/>
      <c r="T403" s="12"/>
      <c r="U403" s="12"/>
      <c r="V403" s="10">
        <f>IFERROR(LARGE(X403:AU403,1),0)+IFERROR(LARGE(X403:AU403,2),0)</f>
        <v>0</v>
      </c>
      <c r="W403" s="10">
        <f>IFERROR(LARGE(X403:AU403,3),0)+IFERROR(LARGE(X403:AU403,4),0)</f>
        <v>0</v>
      </c>
      <c r="X403" s="12"/>
      <c r="Y403" s="12"/>
      <c r="Z403" s="12"/>
      <c r="AA403" s="12" t="str">
        <f>IFERROR(VLOOKUP($A403,'H57 TR100 M'!$AI$2:$AO$182,7,0),"")</f>
        <v/>
      </c>
      <c r="AB403" s="12"/>
      <c r="AC403" s="12"/>
      <c r="AD403" s="12"/>
      <c r="AE403" s="12" t="str">
        <f>IFERROR(VLOOKUP($A403,'Orientakcja M'!$M$3:$S$59,7,0),"")</f>
        <v/>
      </c>
      <c r="AF403" s="12"/>
      <c r="AG403" s="12" t="str">
        <f>IFERROR(VLOOKUP($A403,'Grassor222 M'!$BJ$6:$BP$7,7,0),"")</f>
        <v/>
      </c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23">
        <f>MIN(COUNT(F403:U403)+MIN(COUNT(X403:AU403)/2,2),6)</f>
        <v>1</v>
      </c>
    </row>
    <row r="404" spans="1:48">
      <c r="A404">
        <v>437</v>
      </c>
      <c r="B404" s="19" t="str">
        <f>VLOOKUP($A404,id!$C:$H,6,0)</f>
        <v>Mackiewicz Grzegorz</v>
      </c>
      <c r="C404" s="19">
        <f>VLOOKUP($A404,id!$C:$H,4,0)</f>
        <v>0</v>
      </c>
      <c r="D404" s="2">
        <f>IF(E403=E404,D403,ROW(B402))</f>
        <v>402</v>
      </c>
      <c r="E404" s="11">
        <f>LARGE(F404:W404,1)+LARGE(F404:W404,2)+IFERROR(LARGE(F404:W404,3),0)+IFERROR(LARGE(F404:W404,4),0)+IFERROR(LARGE(F404:W404,5),0)+IFERROR(LARGE(F404:W404,6),0)</f>
        <v>8.5188670775876645</v>
      </c>
      <c r="F404" s="12"/>
      <c r="G404" s="12"/>
      <c r="H404" s="12"/>
      <c r="I404" s="12"/>
      <c r="J404" s="12" t="str">
        <f>IFERROR(VLOOKUP($A404,'XVI RzK M'!$K$3:$Q$23,7,0),"")</f>
        <v/>
      </c>
      <c r="K404" s="12" t="str">
        <f>IFERROR(VLOOKUP($A404,'Dymno M'!$U$2:$AA$21,7,0),"")</f>
        <v/>
      </c>
      <c r="L404" s="12" t="str">
        <f>IFERROR(VLOOKUP($A404,'Tropy M'!$R$3:$X$65,7,0),"")</f>
        <v/>
      </c>
      <c r="M404" s="12" t="str">
        <f>IFERROR(VLOOKUP($A404,'Grassor444 M'!$DE$6:$DK$36,7,0),"")</f>
        <v/>
      </c>
      <c r="N404" s="12" t="str">
        <f>IFERROR(VLOOKUP($A404,'BO M'!$Q$2:$W$71,7,0),"")</f>
        <v/>
      </c>
      <c r="O404" s="12" t="str">
        <f>IFERROR(VLOOKUP($A404,'Dukty M'!$T$1:$Z$33,7,0),"")</f>
        <v/>
      </c>
      <c r="P404" s="12"/>
      <c r="Q404" s="12"/>
      <c r="R404" s="12"/>
      <c r="S404" s="12"/>
      <c r="T404" s="12"/>
      <c r="U404" s="12"/>
      <c r="V404" s="10">
        <f>IFERROR(LARGE(X404:AU404,1),0)+IFERROR(LARGE(X404:AU404,2),0)</f>
        <v>8.5188670775876645</v>
      </c>
      <c r="W404" s="10">
        <f>IFERROR(LARGE(X404:AU404,3),0)+IFERROR(LARGE(X404:AU404,4),0)</f>
        <v>0</v>
      </c>
      <c r="X404" s="12"/>
      <c r="Y404" s="12"/>
      <c r="Z404" s="12"/>
      <c r="AA404" s="12">
        <f>IFERROR(VLOOKUP($A404,'H57 TR100 M'!$AI$2:$AO$182,7,0),"")</f>
        <v>8.5188670775876645</v>
      </c>
      <c r="AB404" s="12"/>
      <c r="AC404" s="12"/>
      <c r="AD404" s="12"/>
      <c r="AE404" s="12" t="str">
        <f>IFERROR(VLOOKUP($A404,'Orientakcja M'!$M$3:$S$59,7,0),"")</f>
        <v/>
      </c>
      <c r="AF404" s="12"/>
      <c r="AG404" s="12" t="str">
        <f>IFERROR(VLOOKUP($A404,'Grassor222 M'!$BJ$6:$BP$7,7,0),"")</f>
        <v/>
      </c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23">
        <f>MIN(COUNT(F404:U404)+MIN(COUNT(X404:AU404)/2,2),6)</f>
        <v>0.5</v>
      </c>
    </row>
    <row r="405" spans="1:48">
      <c r="A405" s="13">
        <v>438</v>
      </c>
      <c r="B405" s="19" t="str">
        <f>VLOOKUP($A405,id!$C:$H,6,0)</f>
        <v>Sawicki Krzysztof</v>
      </c>
      <c r="C405" s="19">
        <f>VLOOKUP($A405,id!$C:$H,4,0)</f>
        <v>0</v>
      </c>
      <c r="D405" s="2">
        <f>IF(E404=E405,D404,ROW(B403))</f>
        <v>403</v>
      </c>
      <c r="E405" s="11">
        <f>LARGE(F405:W405,1)+LARGE(F405:W405,2)+IFERROR(LARGE(F405:W405,3),0)+IFERROR(LARGE(F405:W405,4),0)+IFERROR(LARGE(F405:W405,5),0)+IFERROR(LARGE(F405:W405,6),0)</f>
        <v>8.1912183438342936</v>
      </c>
      <c r="F405" s="12"/>
      <c r="G405" s="12"/>
      <c r="H405" s="12"/>
      <c r="I405" s="12"/>
      <c r="J405" s="12" t="str">
        <f>IFERROR(VLOOKUP($A405,'XVI RzK M'!$K$3:$Q$23,7,0),"")</f>
        <v/>
      </c>
      <c r="K405" s="12" t="str">
        <f>IFERROR(VLOOKUP($A405,'Dymno M'!$U$2:$AA$21,7,0),"")</f>
        <v/>
      </c>
      <c r="L405" s="12" t="str">
        <f>IFERROR(VLOOKUP($A405,'Tropy M'!$R$3:$X$65,7,0),"")</f>
        <v/>
      </c>
      <c r="M405" s="12" t="str">
        <f>IFERROR(VLOOKUP($A405,'Grassor444 M'!$DE$6:$DK$36,7,0),"")</f>
        <v/>
      </c>
      <c r="N405" s="12" t="str">
        <f>IFERROR(VLOOKUP($A405,'BO M'!$Q$2:$W$71,7,0),"")</f>
        <v/>
      </c>
      <c r="O405" s="12" t="str">
        <f>IFERROR(VLOOKUP($A405,'Dukty M'!$T$1:$Z$33,7,0),"")</f>
        <v/>
      </c>
      <c r="P405" s="12"/>
      <c r="Q405" s="12"/>
      <c r="R405" s="12"/>
      <c r="S405" s="12"/>
      <c r="T405" s="12"/>
      <c r="U405" s="12"/>
      <c r="V405" s="10">
        <f>IFERROR(LARGE(X405:AU405,1),0)+IFERROR(LARGE(X405:AU405,2),0)</f>
        <v>8.1912183438342936</v>
      </c>
      <c r="W405" s="10">
        <f>IFERROR(LARGE(X405:AU405,3),0)+IFERROR(LARGE(X405:AU405,4),0)</f>
        <v>0</v>
      </c>
      <c r="X405" s="12"/>
      <c r="Y405" s="12"/>
      <c r="Z405" s="12"/>
      <c r="AA405" s="12">
        <f>IFERROR(VLOOKUP($A405,'H57 TR100 M'!$AI$2:$AO$182,7,0),"")</f>
        <v>8.1912183438342936</v>
      </c>
      <c r="AB405" s="12"/>
      <c r="AC405" s="12"/>
      <c r="AD405" s="12"/>
      <c r="AE405" s="12" t="str">
        <f>IFERROR(VLOOKUP($A405,'Orientakcja M'!$M$3:$S$59,7,0),"")</f>
        <v/>
      </c>
      <c r="AF405" s="12"/>
      <c r="AG405" s="12" t="str">
        <f>IFERROR(VLOOKUP($A405,'Grassor222 M'!$BJ$6:$BP$7,7,0),"")</f>
        <v/>
      </c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23">
        <f>MIN(COUNT(F405:U405)+MIN(COUNT(X405:AU405)/2,2),6)</f>
        <v>0.5</v>
      </c>
    </row>
    <row r="406" spans="1:48">
      <c r="A406">
        <v>439</v>
      </c>
      <c r="B406" s="19" t="str">
        <f>VLOOKUP($A406,id!$C:$H,6,0)</f>
        <v>Kałka Tadeusz</v>
      </c>
      <c r="C406" s="19">
        <f>VLOOKUP($A406,id!$C:$H,4,0)</f>
        <v>0</v>
      </c>
      <c r="D406" s="2">
        <f>IF(E405=E406,D405,ROW(B404))</f>
        <v>404</v>
      </c>
      <c r="E406" s="11">
        <f>LARGE(F406:W406,1)+LARGE(F406:W406,2)+IFERROR(LARGE(F406:W406,3),0)+IFERROR(LARGE(F406:W406,4),0)+IFERROR(LARGE(F406:W406,5),0)+IFERROR(LARGE(F406:W406,6),0)</f>
        <v>8.1900759782279344</v>
      </c>
      <c r="F406" s="12"/>
      <c r="G406" s="12"/>
      <c r="H406" s="12"/>
      <c r="I406" s="12"/>
      <c r="J406" s="12" t="str">
        <f>IFERROR(VLOOKUP($A406,'XVI RzK M'!$K$3:$Q$23,7,0),"")</f>
        <v/>
      </c>
      <c r="K406" s="12" t="str">
        <f>IFERROR(VLOOKUP($A406,'Dymno M'!$U$2:$AA$21,7,0),"")</f>
        <v/>
      </c>
      <c r="L406" s="12" t="str">
        <f>IFERROR(VLOOKUP($A406,'Tropy M'!$R$3:$X$65,7,0),"")</f>
        <v/>
      </c>
      <c r="M406" s="12" t="str">
        <f>IFERROR(VLOOKUP($A406,'Grassor444 M'!$DE$6:$DK$36,7,0),"")</f>
        <v/>
      </c>
      <c r="N406" s="12" t="str">
        <f>IFERROR(VLOOKUP($A406,'BO M'!$Q$2:$W$71,7,0),"")</f>
        <v/>
      </c>
      <c r="O406" s="12" t="str">
        <f>IFERROR(VLOOKUP($A406,'Dukty M'!$T$1:$Z$33,7,0),"")</f>
        <v/>
      </c>
      <c r="P406" s="12"/>
      <c r="Q406" s="12"/>
      <c r="R406" s="12"/>
      <c r="S406" s="12"/>
      <c r="T406" s="12"/>
      <c r="U406" s="12"/>
      <c r="V406" s="10">
        <f>IFERROR(LARGE(X406:AU406,1),0)+IFERROR(LARGE(X406:AU406,2),0)</f>
        <v>8.1900759782279344</v>
      </c>
      <c r="W406" s="10">
        <f>IFERROR(LARGE(X406:AU406,3),0)+IFERROR(LARGE(X406:AU406,4),0)</f>
        <v>0</v>
      </c>
      <c r="X406" s="12"/>
      <c r="Y406" s="12"/>
      <c r="Z406" s="12"/>
      <c r="AA406" s="12">
        <f>IFERROR(VLOOKUP($A406,'H57 TR100 M'!$AI$2:$AO$182,7,0),"")</f>
        <v>8.1900759782279344</v>
      </c>
      <c r="AB406" s="12"/>
      <c r="AC406" s="12"/>
      <c r="AD406" s="12"/>
      <c r="AE406" s="12" t="str">
        <f>IFERROR(VLOOKUP($A406,'Orientakcja M'!$M$3:$S$59,7,0),"")</f>
        <v/>
      </c>
      <c r="AF406" s="12"/>
      <c r="AG406" s="12" t="str">
        <f>IFERROR(VLOOKUP($A406,'Grassor222 M'!$BJ$6:$BP$7,7,0),"")</f>
        <v/>
      </c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23">
        <f>MIN(COUNT(F406:U406)+MIN(COUNT(X406:AU406)/2,2),6)</f>
        <v>0.5</v>
      </c>
    </row>
    <row r="407" spans="1:48">
      <c r="A407" s="13">
        <v>440</v>
      </c>
      <c r="B407" s="19" t="str">
        <f>VLOOKUP($A407,id!$C:$H,6,0)</f>
        <v>Maciejewski Jacek</v>
      </c>
      <c r="C407" s="19">
        <f>VLOOKUP($A407,id!$C:$H,4,0)</f>
        <v>0</v>
      </c>
      <c r="D407" s="2">
        <f>IF(E406=E407,D406,ROW(B405))</f>
        <v>405</v>
      </c>
      <c r="E407" s="11">
        <f>LARGE(F407:W407,1)+LARGE(F407:W407,2)+IFERROR(LARGE(F407:W407,3),0)+IFERROR(LARGE(F407:W407,4),0)+IFERROR(LARGE(F407:W407,5),0)+IFERROR(LARGE(F407:W407,6),0)</f>
        <v>8.1864225485510183</v>
      </c>
      <c r="F407" s="12"/>
      <c r="G407" s="12"/>
      <c r="H407" s="12"/>
      <c r="I407" s="12"/>
      <c r="J407" s="12" t="str">
        <f>IFERROR(VLOOKUP($A407,'XVI RzK M'!$K$3:$Q$23,7,0),"")</f>
        <v/>
      </c>
      <c r="K407" s="12" t="str">
        <f>IFERROR(VLOOKUP($A407,'Dymno M'!$U$2:$AA$21,7,0),"")</f>
        <v/>
      </c>
      <c r="L407" s="12" t="str">
        <f>IFERROR(VLOOKUP($A407,'Tropy M'!$R$3:$X$65,7,0),"")</f>
        <v/>
      </c>
      <c r="M407" s="12" t="str">
        <f>IFERROR(VLOOKUP($A407,'Grassor444 M'!$DE$6:$DK$36,7,0),"")</f>
        <v/>
      </c>
      <c r="N407" s="12" t="str">
        <f>IFERROR(VLOOKUP($A407,'BO M'!$Q$2:$W$71,7,0),"")</f>
        <v/>
      </c>
      <c r="O407" s="12" t="str">
        <f>IFERROR(VLOOKUP($A407,'Dukty M'!$T$1:$Z$33,7,0),"")</f>
        <v/>
      </c>
      <c r="P407" s="12"/>
      <c r="Q407" s="12"/>
      <c r="R407" s="12"/>
      <c r="S407" s="12"/>
      <c r="T407" s="12"/>
      <c r="U407" s="12"/>
      <c r="V407" s="10">
        <f>IFERROR(LARGE(X407:AU407,1),0)+IFERROR(LARGE(X407:AU407,2),0)</f>
        <v>8.1864225485510183</v>
      </c>
      <c r="W407" s="10">
        <f>IFERROR(LARGE(X407:AU407,3),0)+IFERROR(LARGE(X407:AU407,4),0)</f>
        <v>0</v>
      </c>
      <c r="X407" s="12"/>
      <c r="Y407" s="12"/>
      <c r="Z407" s="12"/>
      <c r="AA407" s="12">
        <f>IFERROR(VLOOKUP($A407,'H57 TR100 M'!$AI$2:$AO$182,7,0),"")</f>
        <v>8.1864225485510183</v>
      </c>
      <c r="AB407" s="12"/>
      <c r="AC407" s="12"/>
      <c r="AD407" s="12"/>
      <c r="AE407" s="12" t="str">
        <f>IFERROR(VLOOKUP($A407,'Orientakcja M'!$M$3:$S$59,7,0),"")</f>
        <v/>
      </c>
      <c r="AF407" s="12"/>
      <c r="AG407" s="12" t="str">
        <f>IFERROR(VLOOKUP($A407,'Grassor222 M'!$BJ$6:$BP$7,7,0),"")</f>
        <v/>
      </c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23">
        <f>MIN(COUNT(F407:U407)+MIN(COUNT(X407:AU407)/2,2),6)</f>
        <v>0.5</v>
      </c>
    </row>
    <row r="408" spans="1:48">
      <c r="A408">
        <v>441</v>
      </c>
      <c r="B408" s="19" t="str">
        <f>VLOOKUP($A408,id!$C:$H,6,0)</f>
        <v>Skalski Marcin</v>
      </c>
      <c r="C408" s="19">
        <f>VLOOKUP($A408,id!$C:$H,4,0)</f>
        <v>0</v>
      </c>
      <c r="D408" s="2">
        <f>IF(E407=E408,D407,ROW(B406))</f>
        <v>406</v>
      </c>
      <c r="E408" s="11">
        <f>LARGE(F408:W408,1)+LARGE(F408:W408,2)+IFERROR(LARGE(F408:W408,3),0)+IFERROR(LARGE(F408:W408,4),0)+IFERROR(LARGE(F408:W408,5),0)+IFERROR(LARGE(F408:W408,6),0)</f>
        <v>7.8589656466089775</v>
      </c>
      <c r="F408" s="12"/>
      <c r="G408" s="12"/>
      <c r="H408" s="12"/>
      <c r="I408" s="12"/>
      <c r="J408" s="12" t="str">
        <f>IFERROR(VLOOKUP($A408,'XVI RzK M'!$K$3:$Q$23,7,0),"")</f>
        <v/>
      </c>
      <c r="K408" s="12" t="str">
        <f>IFERROR(VLOOKUP($A408,'Dymno M'!$U$2:$AA$21,7,0),"")</f>
        <v/>
      </c>
      <c r="L408" s="12" t="str">
        <f>IFERROR(VLOOKUP($A408,'Tropy M'!$R$3:$X$65,7,0),"")</f>
        <v/>
      </c>
      <c r="M408" s="12" t="str">
        <f>IFERROR(VLOOKUP($A408,'Grassor444 M'!$DE$6:$DK$36,7,0),"")</f>
        <v/>
      </c>
      <c r="N408" s="12" t="str">
        <f>IFERROR(VLOOKUP($A408,'BO M'!$Q$2:$W$71,7,0),"")</f>
        <v/>
      </c>
      <c r="O408" s="12" t="str">
        <f>IFERROR(VLOOKUP($A408,'Dukty M'!$T$1:$Z$33,7,0),"")</f>
        <v/>
      </c>
      <c r="P408" s="12"/>
      <c r="Q408" s="12"/>
      <c r="R408" s="12"/>
      <c r="S408" s="12"/>
      <c r="T408" s="12"/>
      <c r="U408" s="12"/>
      <c r="V408" s="10">
        <f>IFERROR(LARGE(X408:AU408,1),0)+IFERROR(LARGE(X408:AU408,2),0)</f>
        <v>7.8589656466089775</v>
      </c>
      <c r="W408" s="10">
        <f>IFERROR(LARGE(X408:AU408,3),0)+IFERROR(LARGE(X408:AU408,4),0)</f>
        <v>0</v>
      </c>
      <c r="X408" s="12"/>
      <c r="Y408" s="12"/>
      <c r="Z408" s="12"/>
      <c r="AA408" s="12">
        <f>IFERROR(VLOOKUP($A408,'H57 TR100 M'!$AI$2:$AO$182,7,0),"")</f>
        <v>7.8589656466089775</v>
      </c>
      <c r="AB408" s="12"/>
      <c r="AC408" s="12"/>
      <c r="AD408" s="12"/>
      <c r="AE408" s="12" t="str">
        <f>IFERROR(VLOOKUP($A408,'Orientakcja M'!$M$3:$S$59,7,0),"")</f>
        <v/>
      </c>
      <c r="AF408" s="12"/>
      <c r="AG408" s="12" t="str">
        <f>IFERROR(VLOOKUP($A408,'Grassor222 M'!$BJ$6:$BP$7,7,0),"")</f>
        <v/>
      </c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23">
        <f>MIN(COUNT(F408:U408)+MIN(COUNT(X408:AU408)/2,2),6)</f>
        <v>0.5</v>
      </c>
    </row>
    <row r="409" spans="1:48">
      <c r="A409" s="13">
        <v>442</v>
      </c>
      <c r="B409" s="19" t="str">
        <f>VLOOKUP($A409,id!$C:$H,6,0)</f>
        <v>Rybak Wawrzyniec</v>
      </c>
      <c r="C409" s="19" t="str">
        <f>VLOOKUP($A409,id!$C:$H,4,0)</f>
        <v>Biegający Tczew</v>
      </c>
      <c r="D409" s="2">
        <f>IF(E408=E409,D408,ROW(B407))</f>
        <v>407</v>
      </c>
      <c r="E409" s="11">
        <f>LARGE(F409:W409,1)+LARGE(F409:W409,2)+IFERROR(LARGE(F409:W409,3),0)+IFERROR(LARGE(F409:W409,4),0)+IFERROR(LARGE(F409:W409,5),0)+IFERROR(LARGE(F409:W409,6),0)</f>
        <v>7.8573938983867482</v>
      </c>
      <c r="F409" s="12"/>
      <c r="G409" s="12"/>
      <c r="H409" s="12"/>
      <c r="I409" s="12"/>
      <c r="J409" s="12" t="str">
        <f>IFERROR(VLOOKUP($A409,'XVI RzK M'!$K$3:$Q$23,7,0),"")</f>
        <v/>
      </c>
      <c r="K409" s="12" t="str">
        <f>IFERROR(VLOOKUP($A409,'Dymno M'!$U$2:$AA$21,7,0),"")</f>
        <v/>
      </c>
      <c r="L409" s="12" t="str">
        <f>IFERROR(VLOOKUP($A409,'Tropy M'!$R$3:$X$65,7,0),"")</f>
        <v/>
      </c>
      <c r="M409" s="12" t="str">
        <f>IFERROR(VLOOKUP($A409,'Grassor444 M'!$DE$6:$DK$36,7,0),"")</f>
        <v/>
      </c>
      <c r="N409" s="12" t="str">
        <f>IFERROR(VLOOKUP($A409,'BO M'!$Q$2:$W$71,7,0),"")</f>
        <v/>
      </c>
      <c r="O409" s="12" t="str">
        <f>IFERROR(VLOOKUP($A409,'Dukty M'!$T$1:$Z$33,7,0),"")</f>
        <v/>
      </c>
      <c r="P409" s="12"/>
      <c r="Q409" s="12"/>
      <c r="R409" s="12"/>
      <c r="S409" s="12"/>
      <c r="T409" s="12"/>
      <c r="U409" s="12"/>
      <c r="V409" s="10">
        <f>IFERROR(LARGE(X409:AU409,1),0)+IFERROR(LARGE(X409:AU409,2),0)</f>
        <v>7.8573938983867482</v>
      </c>
      <c r="W409" s="10">
        <f>IFERROR(LARGE(X409:AU409,3),0)+IFERROR(LARGE(X409:AU409,4),0)</f>
        <v>0</v>
      </c>
      <c r="X409" s="12"/>
      <c r="Y409" s="12"/>
      <c r="Z409" s="12"/>
      <c r="AA409" s="12">
        <f>IFERROR(VLOOKUP($A409,'H57 TR100 M'!$AI$2:$AO$182,7,0),"")</f>
        <v>7.8573938983867482</v>
      </c>
      <c r="AB409" s="12"/>
      <c r="AC409" s="12"/>
      <c r="AD409" s="12"/>
      <c r="AE409" s="12" t="str">
        <f>IFERROR(VLOOKUP($A409,'Orientakcja M'!$M$3:$S$59,7,0),"")</f>
        <v/>
      </c>
      <c r="AF409" s="12"/>
      <c r="AG409" s="12" t="str">
        <f>IFERROR(VLOOKUP($A409,'Grassor222 M'!$BJ$6:$BP$7,7,0),"")</f>
        <v/>
      </c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23">
        <f>MIN(COUNT(F409:U409)+MIN(COUNT(X409:AU409)/2,2),6)</f>
        <v>0.5</v>
      </c>
    </row>
    <row r="410" spans="1:48">
      <c r="A410">
        <v>443</v>
      </c>
      <c r="B410" s="19" t="str">
        <f>VLOOKUP($A410,id!$C:$H,6,0)</f>
        <v>Stępień Jarosław</v>
      </c>
      <c r="C410" s="19" t="str">
        <f>VLOOKUP($A410,id!$C:$H,4,0)</f>
        <v>Slimaki</v>
      </c>
      <c r="D410" s="2">
        <f>IF(E409=E410,D409,ROW(B408))</f>
        <v>408</v>
      </c>
      <c r="E410" s="11">
        <f>LARGE(F410:W410,1)+LARGE(F410:W410,2)+IFERROR(LARGE(F410:W410,3),0)+IFERROR(LARGE(F410:W410,4),0)+IFERROR(LARGE(F410:W410,5),0)+IFERROR(LARGE(F410:W410,6),0)</f>
        <v>7.6698174369700354</v>
      </c>
      <c r="F410" s="12"/>
      <c r="G410" s="12"/>
      <c r="H410" s="12"/>
      <c r="I410" s="12"/>
      <c r="J410" s="12" t="str">
        <f>IFERROR(VLOOKUP($A410,'XVI RzK M'!$K$3:$Q$23,7,0),"")</f>
        <v/>
      </c>
      <c r="K410" s="12" t="str">
        <f>IFERROR(VLOOKUP($A410,'Dymno M'!$U$2:$AA$21,7,0),"")</f>
        <v/>
      </c>
      <c r="L410" s="12" t="str">
        <f>IFERROR(VLOOKUP($A410,'Tropy M'!$R$3:$X$65,7,0),"")</f>
        <v/>
      </c>
      <c r="M410" s="12" t="str">
        <f>IFERROR(VLOOKUP($A410,'Grassor444 M'!$DE$6:$DK$36,7,0),"")</f>
        <v/>
      </c>
      <c r="N410" s="12" t="str">
        <f>IFERROR(VLOOKUP($A410,'BO M'!$Q$2:$W$71,7,0),"")</f>
        <v/>
      </c>
      <c r="O410" s="12" t="str">
        <f>IFERROR(VLOOKUP($A410,'Dukty M'!$T$1:$Z$33,7,0),"")</f>
        <v/>
      </c>
      <c r="P410" s="12"/>
      <c r="Q410" s="12"/>
      <c r="R410" s="12"/>
      <c r="S410" s="12"/>
      <c r="T410" s="12"/>
      <c r="U410" s="12"/>
      <c r="V410" s="10">
        <f>IFERROR(LARGE(X410:AU410,1),0)+IFERROR(LARGE(X410:AU410,2),0)</f>
        <v>7.6698174369700354</v>
      </c>
      <c r="W410" s="10">
        <f>IFERROR(LARGE(X410:AU410,3),0)+IFERROR(LARGE(X410:AU410,4),0)</f>
        <v>0</v>
      </c>
      <c r="X410" s="12"/>
      <c r="Y410" s="12"/>
      <c r="Z410" s="12"/>
      <c r="AA410" s="12">
        <f>IFERROR(VLOOKUP($A410,'H57 TR100 M'!$AI$2:$AO$182,7,0),"")</f>
        <v>7.6698174369700354</v>
      </c>
      <c r="AB410" s="12"/>
      <c r="AC410" s="12"/>
      <c r="AD410" s="12"/>
      <c r="AE410" s="12" t="str">
        <f>IFERROR(VLOOKUP($A410,'Orientakcja M'!$M$3:$S$59,7,0),"")</f>
        <v/>
      </c>
      <c r="AF410" s="12"/>
      <c r="AG410" s="12" t="str">
        <f>IFERROR(VLOOKUP($A410,'Grassor222 M'!$BJ$6:$BP$7,7,0),"")</f>
        <v/>
      </c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23">
        <f>MIN(COUNT(F410:U410)+MIN(COUNT(X410:AU410)/2,2),6)</f>
        <v>0.5</v>
      </c>
    </row>
    <row r="411" spans="1:48">
      <c r="A411" s="13">
        <v>444</v>
      </c>
      <c r="B411" s="19" t="str">
        <f>VLOOKUP($A411,id!$C:$H,6,0)</f>
        <v>Roszman Michał</v>
      </c>
      <c r="C411" s="19" t="str">
        <f>VLOOKUP($A411,id!$C:$H,4,0)</f>
        <v>Ślimaki</v>
      </c>
      <c r="D411" s="2">
        <f>IF(E410=E411,D410,ROW(B409))</f>
        <v>409</v>
      </c>
      <c r="E411" s="11">
        <f>LARGE(F411:W411,1)+LARGE(F411:W411,2)+IFERROR(LARGE(F411:W411,3),0)+IFERROR(LARGE(F411:W411,4),0)+IFERROR(LARGE(F411:W411,5),0)+IFERROR(LARGE(F411:W411,6),0)</f>
        <v>7.6595639559235353</v>
      </c>
      <c r="F411" s="12"/>
      <c r="G411" s="12"/>
      <c r="H411" s="12"/>
      <c r="I411" s="12"/>
      <c r="J411" s="12" t="str">
        <f>IFERROR(VLOOKUP($A411,'XVI RzK M'!$K$3:$Q$23,7,0),"")</f>
        <v/>
      </c>
      <c r="K411" s="12" t="str">
        <f>IFERROR(VLOOKUP($A411,'Dymno M'!$U$2:$AA$21,7,0),"")</f>
        <v/>
      </c>
      <c r="L411" s="12" t="str">
        <f>IFERROR(VLOOKUP($A411,'Tropy M'!$R$3:$X$65,7,0),"")</f>
        <v/>
      </c>
      <c r="M411" s="12" t="str">
        <f>IFERROR(VLOOKUP($A411,'Grassor444 M'!$DE$6:$DK$36,7,0),"")</f>
        <v/>
      </c>
      <c r="N411" s="12" t="str">
        <f>IFERROR(VLOOKUP($A411,'BO M'!$Q$2:$W$71,7,0),"")</f>
        <v/>
      </c>
      <c r="O411" s="12" t="str">
        <f>IFERROR(VLOOKUP($A411,'Dukty M'!$T$1:$Z$33,7,0),"")</f>
        <v/>
      </c>
      <c r="P411" s="12"/>
      <c r="Q411" s="12"/>
      <c r="R411" s="12"/>
      <c r="S411" s="12"/>
      <c r="T411" s="12"/>
      <c r="U411" s="12"/>
      <c r="V411" s="10">
        <f>IFERROR(LARGE(X411:AU411,1),0)+IFERROR(LARGE(X411:AU411,2),0)</f>
        <v>7.6595639559235353</v>
      </c>
      <c r="W411" s="10">
        <f>IFERROR(LARGE(X411:AU411,3),0)+IFERROR(LARGE(X411:AU411,4),0)</f>
        <v>0</v>
      </c>
      <c r="X411" s="12"/>
      <c r="Y411" s="12"/>
      <c r="Z411" s="12"/>
      <c r="AA411" s="12">
        <f>IFERROR(VLOOKUP($A411,'H57 TR100 M'!$AI$2:$AO$182,7,0),"")</f>
        <v>7.6595639559235353</v>
      </c>
      <c r="AB411" s="12"/>
      <c r="AC411" s="12"/>
      <c r="AD411" s="12"/>
      <c r="AE411" s="12" t="str">
        <f>IFERROR(VLOOKUP($A411,'Orientakcja M'!$M$3:$S$59,7,0),"")</f>
        <v/>
      </c>
      <c r="AF411" s="12"/>
      <c r="AG411" s="12" t="str">
        <f>IFERROR(VLOOKUP($A411,'Grassor222 M'!$BJ$6:$BP$7,7,0),"")</f>
        <v/>
      </c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23">
        <f>MIN(COUNT(F411:U411)+MIN(COUNT(X411:AU411)/2,2),6)</f>
        <v>0.5</v>
      </c>
    </row>
    <row r="412" spans="1:48">
      <c r="A412">
        <v>445</v>
      </c>
      <c r="B412" s="19" t="str">
        <f>VLOOKUP($A412,id!$C:$H,6,0)</f>
        <v>Kaźmierczak Tomasz</v>
      </c>
      <c r="C412" s="19" t="str">
        <f>VLOOKUP($A412,id!$C:$H,4,0)</f>
        <v>mItO</v>
      </c>
      <c r="D412" s="2">
        <f>IF(E411=E412,D411,ROW(B410))</f>
        <v>410</v>
      </c>
      <c r="E412" s="11">
        <f>LARGE(F412:W412,1)+LARGE(F412:W412,2)+IFERROR(LARGE(F412:W412,3),0)+IFERROR(LARGE(F412:W412,4),0)+IFERROR(LARGE(F412:W412,5),0)+IFERROR(LARGE(F412:W412,6),0)</f>
        <v>7.5149398663548128</v>
      </c>
      <c r="F412" s="12"/>
      <c r="G412" s="12"/>
      <c r="H412" s="12"/>
      <c r="I412" s="12"/>
      <c r="J412" s="12" t="str">
        <f>IFERROR(VLOOKUP($A412,'XVI RzK M'!$K$3:$Q$23,7,0),"")</f>
        <v/>
      </c>
      <c r="K412" s="12" t="str">
        <f>IFERROR(VLOOKUP($A412,'Dymno M'!$U$2:$AA$21,7,0),"")</f>
        <v/>
      </c>
      <c r="L412" s="12" t="str">
        <f>IFERROR(VLOOKUP($A412,'Tropy M'!$R$3:$X$65,7,0),"")</f>
        <v/>
      </c>
      <c r="M412" s="12" t="str">
        <f>IFERROR(VLOOKUP($A412,'Grassor444 M'!$DE$6:$DK$36,7,0),"")</f>
        <v/>
      </c>
      <c r="N412" s="12" t="str">
        <f>IFERROR(VLOOKUP($A412,'BO M'!$Q$2:$W$71,7,0),"")</f>
        <v/>
      </c>
      <c r="O412" s="12" t="str">
        <f>IFERROR(VLOOKUP($A412,'Dukty M'!$T$1:$Z$33,7,0),"")</f>
        <v/>
      </c>
      <c r="P412" s="12"/>
      <c r="Q412" s="12"/>
      <c r="R412" s="12"/>
      <c r="S412" s="12"/>
      <c r="T412" s="12"/>
      <c r="U412" s="12"/>
      <c r="V412" s="10">
        <f>IFERROR(LARGE(X412:AU412,1),0)+IFERROR(LARGE(X412:AU412,2),0)</f>
        <v>7.5149398663548128</v>
      </c>
      <c r="W412" s="10">
        <f>IFERROR(LARGE(X412:AU412,3),0)+IFERROR(LARGE(X412:AU412,4),0)</f>
        <v>0</v>
      </c>
      <c r="X412" s="12"/>
      <c r="Y412" s="12"/>
      <c r="Z412" s="12"/>
      <c r="AA412" s="12">
        <f>IFERROR(VLOOKUP($A412,'H57 TR100 M'!$AI$2:$AO$182,7,0),"")</f>
        <v>7.5149398663548128</v>
      </c>
      <c r="AB412" s="12"/>
      <c r="AC412" s="12"/>
      <c r="AD412" s="12"/>
      <c r="AE412" s="12" t="str">
        <f>IFERROR(VLOOKUP($A412,'Orientakcja M'!$M$3:$S$59,7,0),"")</f>
        <v/>
      </c>
      <c r="AF412" s="12"/>
      <c r="AG412" s="12" t="str">
        <f>IFERROR(VLOOKUP($A412,'Grassor222 M'!$BJ$6:$BP$7,7,0),"")</f>
        <v/>
      </c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23">
        <f>MIN(COUNT(F412:U412)+MIN(COUNT(X412:AU412)/2,2),6)</f>
        <v>0.5</v>
      </c>
    </row>
    <row r="413" spans="1:48">
      <c r="A413" s="13">
        <v>446</v>
      </c>
      <c r="B413" s="19" t="str">
        <f>VLOOKUP($A413,id!$C:$H,6,0)</f>
        <v>Łuszczyk Mirosław</v>
      </c>
      <c r="C413" s="19" t="str">
        <f>VLOOKUP($A413,id!$C:$H,4,0)</f>
        <v>mItO</v>
      </c>
      <c r="D413" s="2">
        <f>IF(E412=E413,D412,ROW(B411))</f>
        <v>411</v>
      </c>
      <c r="E413" s="11">
        <f>LARGE(F413:W413,1)+LARGE(F413:W413,2)+IFERROR(LARGE(F413:W413,3),0)+IFERROR(LARGE(F413:W413,4),0)+IFERROR(LARGE(F413:W413,5),0)+IFERROR(LARGE(F413:W413,6),0)</f>
        <v>7.5100544115201515</v>
      </c>
      <c r="F413" s="12"/>
      <c r="G413" s="12"/>
      <c r="H413" s="12"/>
      <c r="I413" s="12"/>
      <c r="J413" s="12" t="str">
        <f>IFERROR(VLOOKUP($A413,'XVI RzK M'!$K$3:$Q$23,7,0),"")</f>
        <v/>
      </c>
      <c r="K413" s="12" t="str">
        <f>IFERROR(VLOOKUP($A413,'Dymno M'!$U$2:$AA$21,7,0),"")</f>
        <v/>
      </c>
      <c r="L413" s="12" t="str">
        <f>IFERROR(VLOOKUP($A413,'Tropy M'!$R$3:$X$65,7,0),"")</f>
        <v/>
      </c>
      <c r="M413" s="12" t="str">
        <f>IFERROR(VLOOKUP($A413,'Grassor444 M'!$DE$6:$DK$36,7,0),"")</f>
        <v/>
      </c>
      <c r="N413" s="12" t="str">
        <f>IFERROR(VLOOKUP($A413,'BO M'!$Q$2:$W$71,7,0),"")</f>
        <v/>
      </c>
      <c r="O413" s="12" t="str">
        <f>IFERROR(VLOOKUP($A413,'Dukty M'!$T$1:$Z$33,7,0),"")</f>
        <v/>
      </c>
      <c r="P413" s="12"/>
      <c r="Q413" s="12"/>
      <c r="R413" s="12"/>
      <c r="S413" s="12"/>
      <c r="T413" s="12"/>
      <c r="U413" s="12"/>
      <c r="V413" s="10">
        <f>IFERROR(LARGE(X413:AU413,1),0)+IFERROR(LARGE(X413:AU413,2),0)</f>
        <v>7.5100544115201515</v>
      </c>
      <c r="W413" s="10">
        <f>IFERROR(LARGE(X413:AU413,3),0)+IFERROR(LARGE(X413:AU413,4),0)</f>
        <v>0</v>
      </c>
      <c r="X413" s="12"/>
      <c r="Y413" s="12"/>
      <c r="Z413" s="12"/>
      <c r="AA413" s="12">
        <f>IFERROR(VLOOKUP($A413,'H57 TR100 M'!$AI$2:$AO$182,7,0),"")</f>
        <v>7.5100544115201515</v>
      </c>
      <c r="AB413" s="12"/>
      <c r="AC413" s="12"/>
      <c r="AD413" s="12"/>
      <c r="AE413" s="12" t="str">
        <f>IFERROR(VLOOKUP($A413,'Orientakcja M'!$M$3:$S$59,7,0),"")</f>
        <v/>
      </c>
      <c r="AF413" s="12"/>
      <c r="AG413" s="12" t="str">
        <f>IFERROR(VLOOKUP($A413,'Grassor222 M'!$BJ$6:$BP$7,7,0),"")</f>
        <v/>
      </c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23">
        <f>MIN(COUNT(F413:U413)+MIN(COUNT(X413:AU413)/2,2),6)</f>
        <v>0.5</v>
      </c>
    </row>
    <row r="414" spans="1:48">
      <c r="A414" s="13">
        <v>447</v>
      </c>
      <c r="B414" s="19" t="str">
        <f>VLOOKUP($A414,id!$C:$H,6,0)</f>
        <v>Lipiński Tomasz</v>
      </c>
      <c r="C414" s="19" t="str">
        <f>VLOOKUP($A414,id!$C:$H,4,0)</f>
        <v>Lipiński Mosty</v>
      </c>
      <c r="D414" s="2">
        <f>IF(E413=E414,D413,ROW(B412))</f>
        <v>412</v>
      </c>
      <c r="E414" s="11">
        <f>LARGE(F414:W414,1)+LARGE(F414:W414,2)+IFERROR(LARGE(F414:W414,3),0)+IFERROR(LARGE(F414:W414,4),0)+IFERROR(LARGE(F414:W414,5),0)+IFERROR(LARGE(F414:W414,6),0)</f>
        <v>7.3534574782817854</v>
      </c>
      <c r="F414" s="12"/>
      <c r="G414" s="12"/>
      <c r="H414" s="12"/>
      <c r="I414" s="12"/>
      <c r="J414" s="12" t="str">
        <f>IFERROR(VLOOKUP($A414,'XVI RzK M'!$K$3:$Q$23,7,0),"")</f>
        <v/>
      </c>
      <c r="K414" s="12" t="str">
        <f>IFERROR(VLOOKUP($A414,'Dymno M'!$U$2:$AA$21,7,0),"")</f>
        <v/>
      </c>
      <c r="L414" s="12" t="str">
        <f>IFERROR(VLOOKUP($A414,'Tropy M'!$R$3:$X$65,7,0),"")</f>
        <v/>
      </c>
      <c r="M414" s="12" t="str">
        <f>IFERROR(VLOOKUP($A414,'Grassor444 M'!$DE$6:$DK$36,7,0),"")</f>
        <v/>
      </c>
      <c r="N414" s="12" t="str">
        <f>IFERROR(VLOOKUP($A414,'BO M'!$Q$2:$W$71,7,0),"")</f>
        <v/>
      </c>
      <c r="O414" s="12" t="str">
        <f>IFERROR(VLOOKUP($A414,'Dukty M'!$T$1:$Z$33,7,0),"")</f>
        <v/>
      </c>
      <c r="P414" s="12"/>
      <c r="Q414" s="12"/>
      <c r="R414" s="12"/>
      <c r="S414" s="12"/>
      <c r="T414" s="12"/>
      <c r="U414" s="12"/>
      <c r="V414" s="10">
        <f>IFERROR(LARGE(X414:AU414,1),0)+IFERROR(LARGE(X414:AU414,2),0)</f>
        <v>7.3534574782817854</v>
      </c>
      <c r="W414" s="10">
        <f>IFERROR(LARGE(X414:AU414,3),0)+IFERROR(LARGE(X414:AU414,4),0)</f>
        <v>0</v>
      </c>
      <c r="X414" s="12"/>
      <c r="Y414" s="12"/>
      <c r="Z414" s="12"/>
      <c r="AA414" s="12">
        <f>IFERROR(VLOOKUP($A414,'H57 TR100 M'!$AI$2:$AO$182,7,0),"")</f>
        <v>7.3534574782817854</v>
      </c>
      <c r="AB414" s="12"/>
      <c r="AC414" s="12"/>
      <c r="AD414" s="12"/>
      <c r="AE414" s="12" t="str">
        <f>IFERROR(VLOOKUP($A414,'Orientakcja M'!$M$3:$S$59,7,0),"")</f>
        <v/>
      </c>
      <c r="AF414" s="12"/>
      <c r="AG414" s="12" t="str">
        <f>IFERROR(VLOOKUP($A414,'Grassor222 M'!$BJ$6:$BP$7,7,0),"")</f>
        <v/>
      </c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23">
        <f>MIN(COUNT(F414:U414)+MIN(COUNT(X414:AU414)/2,2),6)</f>
        <v>0.5</v>
      </c>
    </row>
    <row r="415" spans="1:48">
      <c r="A415">
        <v>92</v>
      </c>
      <c r="B415" s="19" t="str">
        <f>VLOOKUP($A415,id!$C:$H,6,0)</f>
        <v>Adkonis Konrad</v>
      </c>
      <c r="C415" s="19">
        <f>VLOOKUP($A415,id!$C:$H,4,0)</f>
        <v>0</v>
      </c>
      <c r="D415" s="2">
        <f>IF(E414=E415,D414,ROW(B413))</f>
        <v>413</v>
      </c>
      <c r="E415" s="11">
        <f>LARGE(F415:W415,1)+LARGE(F415:W415,2)+IFERROR(LARGE(F415:W415,3),0)+IFERROR(LARGE(F415:W415,4),0)+IFERROR(LARGE(F415:W415,5),0)+IFERROR(LARGE(F415:W415,6),0)</f>
        <v>7.098963716969191</v>
      </c>
      <c r="F415" s="12" t="str">
        <f>IFERROR(VLOOKUP($A415,'Liszkor M'!$L$1:$R$39,7,0),"")</f>
        <v/>
      </c>
      <c r="G415" s="12" t="str">
        <f>IFERROR(VLOOKUP($A415,'H57 TR200 M'!$AT$2:$AZ$104,7,0),"")</f>
        <v/>
      </c>
      <c r="H415" s="12" t="str">
        <f>IFERROR(VLOOKUP($A415,'Pazur M'!$N$1:$T$47,7,0),"")</f>
        <v/>
      </c>
      <c r="I415" s="12" t="str">
        <f>IFERROR(VLOOKUP($A415,'Liczyrzepa wiosna 200 M'!$M$1:$S$29,7,0),"")</f>
        <v/>
      </c>
      <c r="J415" s="12" t="str">
        <f>IFERROR(VLOOKUP($A415,'XVI RzK M'!$K$3:$Q$23,7,0),"")</f>
        <v/>
      </c>
      <c r="K415" s="12" t="str">
        <f>IFERROR(VLOOKUP($A415,'Dymno M'!$U$2:$AA$21,7,0),"")</f>
        <v/>
      </c>
      <c r="L415" s="12" t="str">
        <f>IFERROR(VLOOKUP($A415,'Tropy M'!$R$3:$X$65,7,0),"")</f>
        <v/>
      </c>
      <c r="M415" s="12" t="str">
        <f>IFERROR(VLOOKUP($A415,'Grassor444 M'!$DE$6:$DK$36,7,0),"")</f>
        <v/>
      </c>
      <c r="N415" s="12" t="str">
        <f>IFERROR(VLOOKUP($A415,'BO M'!$Q$2:$W$71,7,0),"")</f>
        <v/>
      </c>
      <c r="O415" s="12" t="str">
        <f>IFERROR(VLOOKUP($A415,'Dukty M'!$T$1:$Z$33,7,0),"")</f>
        <v/>
      </c>
      <c r="P415" s="12"/>
      <c r="Q415" s="12"/>
      <c r="R415" s="12"/>
      <c r="S415" s="12"/>
      <c r="T415" s="12"/>
      <c r="U415" s="12"/>
      <c r="V415" s="10">
        <f>IFERROR(LARGE(X415:AU415,1),0)+IFERROR(LARGE(X415:AU415,2),0)</f>
        <v>7.098963716969191</v>
      </c>
      <c r="W415" s="10">
        <f>IFERROR(LARGE(X415:AU415,3),0)+IFERROR(LARGE(X415:AU415,4),0)</f>
        <v>0</v>
      </c>
      <c r="X415" s="12"/>
      <c r="Y415" s="12">
        <f>IFERROR(VLOOKUP($A415,'XV Szago M'!$BM$4:$BS$73,7,0),"")</f>
        <v>7.098963716969191</v>
      </c>
      <c r="Z415" s="12" t="str">
        <f>IFERROR(VLOOKUP($A415,'Wiosenne 360 M'!$J$2:$P$15,7,0),"")</f>
        <v/>
      </c>
      <c r="AA415" s="12" t="str">
        <f>IFERROR(VLOOKUP($A415,'H57 TR100 M'!$AI$2:$AO$182,7,0),"")</f>
        <v/>
      </c>
      <c r="AB415" s="12" t="str">
        <f>IFERROR(VLOOKUP($A415,'RW TR200 M'!$K$2:$Q$6,7,0),"")</f>
        <v/>
      </c>
      <c r="AC415" s="12" t="str">
        <f>IFERROR(VLOOKUP($A415,'Hawran M'!$AT$2:$AZ$35,7,0),"")</f>
        <v/>
      </c>
      <c r="AD415" s="12" t="str">
        <f>IFERROR(VLOOKUP($A415,'Liczyrzepa wiosna 100 M'!$Q$2:$W$16,7,0),"")</f>
        <v/>
      </c>
      <c r="AE415" s="12" t="str">
        <f>IFERROR(VLOOKUP($A415,'Orientakcja M'!$M$3:$S$59,7,0),"")</f>
        <v/>
      </c>
      <c r="AF415" s="12" t="str">
        <f>IFERROR(VLOOKUP($A415,'13 M'!$J$6:$P$10,7,0),"")</f>
        <v/>
      </c>
      <c r="AG415" s="12" t="str">
        <f>IFERROR(VLOOKUP($A415,'Grassor222 M'!$BJ$6:$BP$7,7,0),"")</f>
        <v/>
      </c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23">
        <f>MIN(COUNT(F415:U415)+MIN(COUNT(X415:AU415)/2,2),6)</f>
        <v>0.5</v>
      </c>
    </row>
    <row r="416" spans="1:48">
      <c r="A416">
        <v>93</v>
      </c>
      <c r="B416" s="19" t="str">
        <f>VLOOKUP($A416,id!$C:$H,6,0)</f>
        <v>Krasodomski Jan</v>
      </c>
      <c r="C416" s="19">
        <f>VLOOKUP($A416,id!$C:$H,4,0)</f>
        <v>0</v>
      </c>
      <c r="D416" s="2">
        <f>IF(E415=E416,D415,ROW(B414))</f>
        <v>414</v>
      </c>
      <c r="E416" s="11">
        <f>LARGE(F416:W416,1)+LARGE(F416:W416,2)+IFERROR(LARGE(F416:W416,3),0)+IFERROR(LARGE(F416:W416,4),0)+IFERROR(LARGE(F416:W416,5),0)+IFERROR(LARGE(F416:W416,6),0)</f>
        <v>7.0952269285933687</v>
      </c>
      <c r="F416" s="12" t="str">
        <f>IFERROR(VLOOKUP($A416,'Liszkor M'!$L$1:$R$39,7,0),"")</f>
        <v/>
      </c>
      <c r="G416" s="12" t="str">
        <f>IFERROR(VLOOKUP($A416,'H57 TR200 M'!$AT$2:$AZ$104,7,0),"")</f>
        <v/>
      </c>
      <c r="H416" s="12" t="str">
        <f>IFERROR(VLOOKUP($A416,'Pazur M'!$N$1:$T$47,7,0),"")</f>
        <v/>
      </c>
      <c r="I416" s="12" t="str">
        <f>IFERROR(VLOOKUP($A416,'Liczyrzepa wiosna 200 M'!$M$1:$S$29,7,0),"")</f>
        <v/>
      </c>
      <c r="J416" s="12" t="str">
        <f>IFERROR(VLOOKUP($A416,'XVI RzK M'!$K$3:$Q$23,7,0),"")</f>
        <v/>
      </c>
      <c r="K416" s="12" t="str">
        <f>IFERROR(VLOOKUP($A416,'Dymno M'!$U$2:$AA$21,7,0),"")</f>
        <v/>
      </c>
      <c r="L416" s="12" t="str">
        <f>IFERROR(VLOOKUP($A416,'Tropy M'!$R$3:$X$65,7,0),"")</f>
        <v/>
      </c>
      <c r="M416" s="12" t="str">
        <f>IFERROR(VLOOKUP($A416,'Grassor444 M'!$DE$6:$DK$36,7,0),"")</f>
        <v/>
      </c>
      <c r="N416" s="12" t="str">
        <f>IFERROR(VLOOKUP($A416,'BO M'!$Q$2:$W$71,7,0),"")</f>
        <v/>
      </c>
      <c r="O416" s="12" t="str">
        <f>IFERROR(VLOOKUP($A416,'Dukty M'!$T$1:$Z$33,7,0),"")</f>
        <v/>
      </c>
      <c r="P416" s="12"/>
      <c r="Q416" s="12"/>
      <c r="R416" s="12"/>
      <c r="S416" s="12"/>
      <c r="T416" s="12"/>
      <c r="U416" s="12"/>
      <c r="V416" s="10">
        <f>IFERROR(LARGE(X416:AU416,1),0)+IFERROR(LARGE(X416:AU416,2),0)</f>
        <v>7.0952269285933687</v>
      </c>
      <c r="W416" s="10">
        <f>IFERROR(LARGE(X416:AU416,3),0)+IFERROR(LARGE(X416:AU416,4),0)</f>
        <v>0</v>
      </c>
      <c r="X416" s="12"/>
      <c r="Y416" s="12">
        <f>IFERROR(VLOOKUP($A416,'XV Szago M'!$BM$4:$BS$73,7,0),"")</f>
        <v>7.0952269285933687</v>
      </c>
      <c r="Z416" s="12" t="str">
        <f>IFERROR(VLOOKUP($A416,'Wiosenne 360 M'!$J$2:$P$15,7,0),"")</f>
        <v/>
      </c>
      <c r="AA416" s="12" t="str">
        <f>IFERROR(VLOOKUP($A416,'H57 TR100 M'!$AI$2:$AO$182,7,0),"")</f>
        <v/>
      </c>
      <c r="AB416" s="12" t="str">
        <f>IFERROR(VLOOKUP($A416,'RW TR200 M'!$K$2:$Q$6,7,0),"")</f>
        <v/>
      </c>
      <c r="AC416" s="12" t="str">
        <f>IFERROR(VLOOKUP($A416,'Hawran M'!$AT$2:$AZ$35,7,0),"")</f>
        <v/>
      </c>
      <c r="AD416" s="12" t="str">
        <f>IFERROR(VLOOKUP($A416,'Liczyrzepa wiosna 100 M'!$Q$2:$W$16,7,0),"")</f>
        <v/>
      </c>
      <c r="AE416" s="12" t="str">
        <f>IFERROR(VLOOKUP($A416,'Orientakcja M'!$M$3:$S$59,7,0),"")</f>
        <v/>
      </c>
      <c r="AF416" s="12" t="str">
        <f>IFERROR(VLOOKUP($A416,'13 M'!$J$6:$P$10,7,0),"")</f>
        <v/>
      </c>
      <c r="AG416" s="12" t="str">
        <f>IFERROR(VLOOKUP($A416,'Grassor222 M'!$BJ$6:$BP$7,7,0),"")</f>
        <v/>
      </c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23">
        <f>MIN(COUNT(F416:U416)+MIN(COUNT(X416:AU416)/2,2),6)</f>
        <v>0.5</v>
      </c>
    </row>
    <row r="417" spans="1:48">
      <c r="A417" s="13">
        <v>94</v>
      </c>
      <c r="B417" s="19" t="str">
        <f>VLOOKUP($A417,id!$C:$H,6,0)</f>
        <v>Guździoł Zbigniew</v>
      </c>
      <c r="C417" s="19">
        <f>VLOOKUP($A417,id!$C:$H,4,0)</f>
        <v>0</v>
      </c>
      <c r="D417" s="2">
        <f>IF(E416=E417,D416,ROW(B415))</f>
        <v>415</v>
      </c>
      <c r="E417" s="11">
        <f>LARGE(F417:W417,1)+LARGE(F417:W417,2)+IFERROR(LARGE(F417:W417,3),0)+IFERROR(LARGE(F417:W417,4),0)+IFERROR(LARGE(F417:W417,5),0)+IFERROR(LARGE(F417:W417,6),0)</f>
        <v>7.0905614716440049</v>
      </c>
      <c r="F417" s="12" t="str">
        <f>IFERROR(VLOOKUP($A417,'Liszkor M'!$L$1:$R$39,7,0),"")</f>
        <v/>
      </c>
      <c r="G417" s="12" t="str">
        <f>IFERROR(VLOOKUP($A417,'H57 TR200 M'!$AT$2:$AZ$104,7,0),"")</f>
        <v/>
      </c>
      <c r="H417" s="12" t="str">
        <f>IFERROR(VLOOKUP($A417,'Pazur M'!$N$1:$T$47,7,0),"")</f>
        <v/>
      </c>
      <c r="I417" s="12" t="str">
        <f>IFERROR(VLOOKUP($A417,'Liczyrzepa wiosna 200 M'!$M$1:$S$29,7,0),"")</f>
        <v/>
      </c>
      <c r="J417" s="12" t="str">
        <f>IFERROR(VLOOKUP($A417,'XVI RzK M'!$K$3:$Q$23,7,0),"")</f>
        <v/>
      </c>
      <c r="K417" s="12" t="str">
        <f>IFERROR(VLOOKUP($A417,'Dymno M'!$U$2:$AA$21,7,0),"")</f>
        <v/>
      </c>
      <c r="L417" s="12" t="str">
        <f>IFERROR(VLOOKUP($A417,'Tropy M'!$R$3:$X$65,7,0),"")</f>
        <v/>
      </c>
      <c r="M417" s="12" t="str">
        <f>IFERROR(VLOOKUP($A417,'Grassor444 M'!$DE$6:$DK$36,7,0),"")</f>
        <v/>
      </c>
      <c r="N417" s="12" t="str">
        <f>IFERROR(VLOOKUP($A417,'BO M'!$Q$2:$W$71,7,0),"")</f>
        <v/>
      </c>
      <c r="O417" s="12" t="str">
        <f>IFERROR(VLOOKUP($A417,'Dukty M'!$T$1:$Z$33,7,0),"")</f>
        <v/>
      </c>
      <c r="P417" s="12"/>
      <c r="Q417" s="12"/>
      <c r="R417" s="12"/>
      <c r="S417" s="12"/>
      <c r="T417" s="12"/>
      <c r="U417" s="12"/>
      <c r="V417" s="10">
        <f>IFERROR(LARGE(X417:AU417,1),0)+IFERROR(LARGE(X417:AU417,2),0)</f>
        <v>7.0905614716440049</v>
      </c>
      <c r="W417" s="10">
        <f>IFERROR(LARGE(X417:AU417,3),0)+IFERROR(LARGE(X417:AU417,4),0)</f>
        <v>0</v>
      </c>
      <c r="X417" s="12"/>
      <c r="Y417" s="12">
        <f>IFERROR(VLOOKUP($A417,'XV Szago M'!$BM$4:$BS$73,7,0),"")</f>
        <v>7.0905614716440049</v>
      </c>
      <c r="Z417" s="12" t="str">
        <f>IFERROR(VLOOKUP($A417,'Wiosenne 360 M'!$J$2:$P$15,7,0),"")</f>
        <v/>
      </c>
      <c r="AA417" s="12" t="str">
        <f>IFERROR(VLOOKUP($A417,'H57 TR100 M'!$AI$2:$AO$182,7,0),"")</f>
        <v/>
      </c>
      <c r="AB417" s="12" t="str">
        <f>IFERROR(VLOOKUP($A417,'RW TR200 M'!$K$2:$Q$6,7,0),"")</f>
        <v/>
      </c>
      <c r="AC417" s="12" t="str">
        <f>IFERROR(VLOOKUP($A417,'Hawran M'!$AT$2:$AZ$35,7,0),"")</f>
        <v/>
      </c>
      <c r="AD417" s="12" t="str">
        <f>IFERROR(VLOOKUP($A417,'Liczyrzepa wiosna 100 M'!$Q$2:$W$16,7,0),"")</f>
        <v/>
      </c>
      <c r="AE417" s="12" t="str">
        <f>IFERROR(VLOOKUP($A417,'Orientakcja M'!$M$3:$S$59,7,0),"")</f>
        <v/>
      </c>
      <c r="AF417" s="12" t="str">
        <f>IFERROR(VLOOKUP($A417,'13 M'!$J$6:$P$10,7,0),"")</f>
        <v/>
      </c>
      <c r="AG417" s="12" t="str">
        <f>IFERROR(VLOOKUP($A417,'Grassor222 M'!$BJ$6:$BP$7,7,0),"")</f>
        <v/>
      </c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23">
        <f>MIN(COUNT(F417:U417)+MIN(COUNT(X417:AU417)/2,2),6)</f>
        <v>0.5</v>
      </c>
    </row>
    <row r="418" spans="1:48">
      <c r="A418">
        <v>95</v>
      </c>
      <c r="B418" s="19" t="str">
        <f>VLOOKUP($A418,id!$C:$H,6,0)</f>
        <v>Wiśniewski Tomasz</v>
      </c>
      <c r="C418" s="19">
        <f>VLOOKUP($A418,id!$C:$H,4,0)</f>
        <v>0</v>
      </c>
      <c r="D418" s="2">
        <f>IF(E417=E418,D417,ROW(B416))</f>
        <v>415</v>
      </c>
      <c r="E418" s="11">
        <f>LARGE(F418:W418,1)+LARGE(F418:W418,2)+IFERROR(LARGE(F418:W418,3),0)+IFERROR(LARGE(F418:W418,4),0)+IFERROR(LARGE(F418:W418,5),0)+IFERROR(LARGE(F418:W418,6),0)</f>
        <v>7.0905614716440049</v>
      </c>
      <c r="F418" s="12" t="str">
        <f>IFERROR(VLOOKUP($A418,'Liszkor M'!$L$1:$R$39,7,0),"")</f>
        <v/>
      </c>
      <c r="G418" s="12" t="str">
        <f>IFERROR(VLOOKUP($A418,'H57 TR200 M'!$AT$2:$AZ$104,7,0),"")</f>
        <v/>
      </c>
      <c r="H418" s="12" t="str">
        <f>IFERROR(VLOOKUP($A418,'Pazur M'!$N$1:$T$47,7,0),"")</f>
        <v/>
      </c>
      <c r="I418" s="12" t="str">
        <f>IFERROR(VLOOKUP($A418,'Liczyrzepa wiosna 200 M'!$M$1:$S$29,7,0),"")</f>
        <v/>
      </c>
      <c r="J418" s="12" t="str">
        <f>IFERROR(VLOOKUP($A418,'XVI RzK M'!$K$3:$Q$23,7,0),"")</f>
        <v/>
      </c>
      <c r="K418" s="12" t="str">
        <f>IFERROR(VLOOKUP($A418,'Dymno M'!$U$2:$AA$21,7,0),"")</f>
        <v/>
      </c>
      <c r="L418" s="12" t="str">
        <f>IFERROR(VLOOKUP($A418,'Tropy M'!$R$3:$X$65,7,0),"")</f>
        <v/>
      </c>
      <c r="M418" s="12" t="str">
        <f>IFERROR(VLOOKUP($A418,'Grassor444 M'!$DE$6:$DK$36,7,0),"")</f>
        <v/>
      </c>
      <c r="N418" s="12" t="str">
        <f>IFERROR(VLOOKUP($A418,'BO M'!$Q$2:$W$71,7,0),"")</f>
        <v/>
      </c>
      <c r="O418" s="12" t="str">
        <f>IFERROR(VLOOKUP($A418,'Dukty M'!$T$1:$Z$33,7,0),"")</f>
        <v/>
      </c>
      <c r="P418" s="12"/>
      <c r="Q418" s="12"/>
      <c r="R418" s="12"/>
      <c r="S418" s="12"/>
      <c r="T418" s="12"/>
      <c r="U418" s="12"/>
      <c r="V418" s="10">
        <f>IFERROR(LARGE(X418:AU418,1),0)+IFERROR(LARGE(X418:AU418,2),0)</f>
        <v>7.0905614716440049</v>
      </c>
      <c r="W418" s="10">
        <f>IFERROR(LARGE(X418:AU418,3),0)+IFERROR(LARGE(X418:AU418,4),0)</f>
        <v>0</v>
      </c>
      <c r="X418" s="12"/>
      <c r="Y418" s="12">
        <f>IFERROR(VLOOKUP($A418,'XV Szago M'!$BM$4:$BS$73,7,0),"")</f>
        <v>7.0905614716440049</v>
      </c>
      <c r="Z418" s="12" t="str">
        <f>IFERROR(VLOOKUP($A418,'Wiosenne 360 M'!$J$2:$P$15,7,0),"")</f>
        <v/>
      </c>
      <c r="AA418" s="12" t="str">
        <f>IFERROR(VLOOKUP($A418,'H57 TR100 M'!$AI$2:$AO$182,7,0),"")</f>
        <v/>
      </c>
      <c r="AB418" s="12" t="str">
        <f>IFERROR(VLOOKUP($A418,'RW TR200 M'!$K$2:$Q$6,7,0),"")</f>
        <v/>
      </c>
      <c r="AC418" s="12" t="str">
        <f>IFERROR(VLOOKUP($A418,'Hawran M'!$AT$2:$AZ$35,7,0),"")</f>
        <v/>
      </c>
      <c r="AD418" s="12" t="str">
        <f>IFERROR(VLOOKUP($A418,'Liczyrzepa wiosna 100 M'!$Q$2:$W$16,7,0),"")</f>
        <v/>
      </c>
      <c r="AE418" s="12" t="str">
        <f>IFERROR(VLOOKUP($A418,'Orientakcja M'!$M$3:$S$59,7,0),"")</f>
        <v/>
      </c>
      <c r="AF418" s="12" t="str">
        <f>IFERROR(VLOOKUP($A418,'13 M'!$J$6:$P$10,7,0),"")</f>
        <v/>
      </c>
      <c r="AG418" s="12" t="str">
        <f>IFERROR(VLOOKUP($A418,'Grassor222 M'!$BJ$6:$BP$7,7,0),"")</f>
        <v/>
      </c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23">
        <f>MIN(COUNT(F418:U418)+MIN(COUNT(X418:AU418)/2,2),6)</f>
        <v>0.5</v>
      </c>
    </row>
    <row r="419" spans="1:48">
      <c r="A419">
        <v>96</v>
      </c>
      <c r="B419" s="19" t="str">
        <f>VLOOKUP($A419,id!$C:$H,6,0)</f>
        <v>Krasodomski Maciek</v>
      </c>
      <c r="C419" s="19">
        <f>VLOOKUP($A419,id!$C:$H,4,0)</f>
        <v>0</v>
      </c>
      <c r="D419" s="2">
        <f>IF(E418=E419,D418,ROW(B417))</f>
        <v>415</v>
      </c>
      <c r="E419" s="11">
        <f>LARGE(F419:W419,1)+LARGE(F419:W419,2)+IFERROR(LARGE(F419:W419,3),0)+IFERROR(LARGE(F419:W419,4),0)+IFERROR(LARGE(F419:W419,5),0)+IFERROR(LARGE(F419:W419,6),0)</f>
        <v>7.0905614716440049</v>
      </c>
      <c r="F419" s="12" t="str">
        <f>IFERROR(VLOOKUP($A419,'Liszkor M'!$L$1:$R$39,7,0),"")</f>
        <v/>
      </c>
      <c r="G419" s="12" t="str">
        <f>IFERROR(VLOOKUP($A419,'H57 TR200 M'!$AT$2:$AZ$104,7,0),"")</f>
        <v/>
      </c>
      <c r="H419" s="12" t="str">
        <f>IFERROR(VLOOKUP($A419,'Pazur M'!$N$1:$T$47,7,0),"")</f>
        <v/>
      </c>
      <c r="I419" s="12" t="str">
        <f>IFERROR(VLOOKUP($A419,'Liczyrzepa wiosna 200 M'!$M$1:$S$29,7,0),"")</f>
        <v/>
      </c>
      <c r="J419" s="12" t="str">
        <f>IFERROR(VLOOKUP($A419,'XVI RzK M'!$K$3:$Q$23,7,0),"")</f>
        <v/>
      </c>
      <c r="K419" s="12" t="str">
        <f>IFERROR(VLOOKUP($A419,'Dymno M'!$U$2:$AA$21,7,0),"")</f>
        <v/>
      </c>
      <c r="L419" s="12" t="str">
        <f>IFERROR(VLOOKUP($A419,'Tropy M'!$R$3:$X$65,7,0),"")</f>
        <v/>
      </c>
      <c r="M419" s="12" t="str">
        <f>IFERROR(VLOOKUP($A419,'Grassor444 M'!$DE$6:$DK$36,7,0),"")</f>
        <v/>
      </c>
      <c r="N419" s="12" t="str">
        <f>IFERROR(VLOOKUP($A419,'BO M'!$Q$2:$W$71,7,0),"")</f>
        <v/>
      </c>
      <c r="O419" s="12" t="str">
        <f>IFERROR(VLOOKUP($A419,'Dukty M'!$T$1:$Z$33,7,0),"")</f>
        <v/>
      </c>
      <c r="P419" s="12"/>
      <c r="Q419" s="12"/>
      <c r="R419" s="12"/>
      <c r="S419" s="12"/>
      <c r="T419" s="12"/>
      <c r="U419" s="12"/>
      <c r="V419" s="10">
        <f>IFERROR(LARGE(X419:AU419,1),0)+IFERROR(LARGE(X419:AU419,2),0)</f>
        <v>7.0905614716440049</v>
      </c>
      <c r="W419" s="10">
        <f>IFERROR(LARGE(X419:AU419,3),0)+IFERROR(LARGE(X419:AU419,4),0)</f>
        <v>0</v>
      </c>
      <c r="X419" s="12"/>
      <c r="Y419" s="12">
        <f>IFERROR(VLOOKUP($A419,'XV Szago M'!$BM$4:$BS$73,7,0),"")</f>
        <v>7.0905614716440049</v>
      </c>
      <c r="Z419" s="12" t="str">
        <f>IFERROR(VLOOKUP($A419,'Wiosenne 360 M'!$J$2:$P$15,7,0),"")</f>
        <v/>
      </c>
      <c r="AA419" s="12" t="str">
        <f>IFERROR(VLOOKUP($A419,'H57 TR100 M'!$AI$2:$AO$182,7,0),"")</f>
        <v/>
      </c>
      <c r="AB419" s="12" t="str">
        <f>IFERROR(VLOOKUP($A419,'RW TR200 M'!$K$2:$Q$6,7,0),"")</f>
        <v/>
      </c>
      <c r="AC419" s="12" t="str">
        <f>IFERROR(VLOOKUP($A419,'Hawran M'!$AT$2:$AZ$35,7,0),"")</f>
        <v/>
      </c>
      <c r="AD419" s="12" t="str">
        <f>IFERROR(VLOOKUP($A419,'Liczyrzepa wiosna 100 M'!$Q$2:$W$16,7,0),"")</f>
        <v/>
      </c>
      <c r="AE419" s="12" t="str">
        <f>IFERROR(VLOOKUP($A419,'Orientakcja M'!$M$3:$S$59,7,0),"")</f>
        <v/>
      </c>
      <c r="AF419" s="12" t="str">
        <f>IFERROR(VLOOKUP($A419,'13 M'!$J$6:$P$10,7,0),"")</f>
        <v/>
      </c>
      <c r="AG419" s="12" t="str">
        <f>IFERROR(VLOOKUP($A419,'Grassor222 M'!$BJ$6:$BP$7,7,0),"")</f>
        <v/>
      </c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23">
        <f>MIN(COUNT(F419:U419)+MIN(COUNT(X419:AU419)/2,2),6)</f>
        <v>0.5</v>
      </c>
    </row>
    <row r="420" spans="1:48">
      <c r="A420" s="13">
        <v>97</v>
      </c>
      <c r="B420" s="19" t="str">
        <f>VLOOKUP($A420,id!$C:$H,6,0)</f>
        <v>Drobniewski Marcin</v>
      </c>
      <c r="C420" s="19">
        <f>VLOOKUP($A420,id!$C:$H,4,0)</f>
        <v>0</v>
      </c>
      <c r="D420" s="2">
        <f>IF(E419=E420,D419,ROW(B418))</f>
        <v>418</v>
      </c>
      <c r="E420" s="11">
        <f>LARGE(F420:W420,1)+LARGE(F420:W420,2)+IFERROR(LARGE(F420:W420,3),0)+IFERROR(LARGE(F420:W420,4),0)+IFERROR(LARGE(F420:W420,5),0)+IFERROR(LARGE(F420:W420,6),0)</f>
        <v>7.0898621822388677</v>
      </c>
      <c r="F420" s="12" t="str">
        <f>IFERROR(VLOOKUP($A420,'Liszkor M'!$L$1:$R$39,7,0),"")</f>
        <v/>
      </c>
      <c r="G420" s="12" t="str">
        <f>IFERROR(VLOOKUP($A420,'H57 TR200 M'!$AT$2:$AZ$104,7,0),"")</f>
        <v/>
      </c>
      <c r="H420" s="12" t="str">
        <f>IFERROR(VLOOKUP($A420,'Pazur M'!$N$1:$T$47,7,0),"")</f>
        <v/>
      </c>
      <c r="I420" s="12" t="str">
        <f>IFERROR(VLOOKUP($A420,'Liczyrzepa wiosna 200 M'!$M$1:$S$29,7,0),"")</f>
        <v/>
      </c>
      <c r="J420" s="12" t="str">
        <f>IFERROR(VLOOKUP($A420,'XVI RzK M'!$K$3:$Q$23,7,0),"")</f>
        <v/>
      </c>
      <c r="K420" s="12" t="str">
        <f>IFERROR(VLOOKUP($A420,'Dymno M'!$U$2:$AA$21,7,0),"")</f>
        <v/>
      </c>
      <c r="L420" s="12" t="str">
        <f>IFERROR(VLOOKUP($A420,'Tropy M'!$R$3:$X$65,7,0),"")</f>
        <v/>
      </c>
      <c r="M420" s="12" t="str">
        <f>IFERROR(VLOOKUP($A420,'Grassor444 M'!$DE$6:$DK$36,7,0),"")</f>
        <v/>
      </c>
      <c r="N420" s="12" t="str">
        <f>IFERROR(VLOOKUP($A420,'BO M'!$Q$2:$W$71,7,0),"")</f>
        <v/>
      </c>
      <c r="O420" s="12" t="str">
        <f>IFERROR(VLOOKUP($A420,'Dukty M'!$T$1:$Z$33,7,0),"")</f>
        <v/>
      </c>
      <c r="P420" s="12"/>
      <c r="Q420" s="12"/>
      <c r="R420" s="12"/>
      <c r="S420" s="12"/>
      <c r="T420" s="12"/>
      <c r="U420" s="12"/>
      <c r="V420" s="10">
        <f>IFERROR(LARGE(X420:AU420,1),0)+IFERROR(LARGE(X420:AU420,2),0)</f>
        <v>7.0898621822388677</v>
      </c>
      <c r="W420" s="10">
        <f>IFERROR(LARGE(X420:AU420,3),0)+IFERROR(LARGE(X420:AU420,4),0)</f>
        <v>0</v>
      </c>
      <c r="X420" s="12"/>
      <c r="Y420" s="12">
        <f>IFERROR(VLOOKUP($A420,'XV Szago M'!$BM$4:$BS$73,7,0),"")</f>
        <v>7.0898621822388677</v>
      </c>
      <c r="Z420" s="12" t="str">
        <f>IFERROR(VLOOKUP($A420,'Wiosenne 360 M'!$J$2:$P$15,7,0),"")</f>
        <v/>
      </c>
      <c r="AA420" s="12" t="str">
        <f>IFERROR(VLOOKUP($A420,'H57 TR100 M'!$AI$2:$AO$182,7,0),"")</f>
        <v/>
      </c>
      <c r="AB420" s="12" t="str">
        <f>IFERROR(VLOOKUP($A420,'RW TR200 M'!$K$2:$Q$6,7,0),"")</f>
        <v/>
      </c>
      <c r="AC420" s="12" t="str">
        <f>IFERROR(VLOOKUP($A420,'Hawran M'!$AT$2:$AZ$35,7,0),"")</f>
        <v/>
      </c>
      <c r="AD420" s="12" t="str">
        <f>IFERROR(VLOOKUP($A420,'Liczyrzepa wiosna 100 M'!$Q$2:$W$16,7,0),"")</f>
        <v/>
      </c>
      <c r="AE420" s="12" t="str">
        <f>IFERROR(VLOOKUP($A420,'Orientakcja M'!$M$3:$S$59,7,0),"")</f>
        <v/>
      </c>
      <c r="AF420" s="12" t="str">
        <f>IFERROR(VLOOKUP($A420,'13 M'!$J$6:$P$10,7,0),"")</f>
        <v/>
      </c>
      <c r="AG420" s="12" t="str">
        <f>IFERROR(VLOOKUP($A420,'Grassor222 M'!$BJ$6:$BP$7,7,0),"")</f>
        <v/>
      </c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23">
        <f>MIN(COUNT(F420:U420)+MIN(COUNT(X420:AU420)/2,2),6)</f>
        <v>0.5</v>
      </c>
    </row>
    <row r="421" spans="1:48">
      <c r="A421">
        <v>318</v>
      </c>
      <c r="B421" s="19" t="str">
        <f>VLOOKUP($A421,id!$C:$H,6,0)</f>
        <v>Koropecki Juliusz</v>
      </c>
      <c r="C421" s="19">
        <f>VLOOKUP($A421,id!$C:$H,4,0)</f>
        <v>0</v>
      </c>
      <c r="D421" s="2">
        <f>IF(E420=E421,D420,ROW(B419))</f>
        <v>419</v>
      </c>
      <c r="E421" s="11">
        <f>LARGE(F421:W421,1)+LARGE(F421:W421,2)+IFERROR(LARGE(F421:W421,3),0)+IFERROR(LARGE(F421:W421,4),0)+IFERROR(LARGE(F421:W421,5),0)+IFERROR(LARGE(F421:W421,6),0)</f>
        <v>5.9660396711646735</v>
      </c>
      <c r="F421" s="12"/>
      <c r="G421" s="12">
        <f>IFERROR(VLOOKUP($A421,'H57 TR200 M'!$AT$2:$AZ$104,7,0),"")</f>
        <v>5.9660396711646735</v>
      </c>
      <c r="H421" s="12"/>
      <c r="I421" s="12"/>
      <c r="J421" s="12" t="str">
        <f>IFERROR(VLOOKUP($A421,'XVI RzK M'!$K$3:$Q$23,7,0),"")</f>
        <v/>
      </c>
      <c r="K421" s="12" t="str">
        <f>IFERROR(VLOOKUP($A421,'Dymno M'!$U$2:$AA$21,7,0),"")</f>
        <v/>
      </c>
      <c r="L421" s="12" t="str">
        <f>IFERROR(VLOOKUP($A421,'Tropy M'!$R$3:$X$65,7,0),"")</f>
        <v/>
      </c>
      <c r="M421" s="12" t="str">
        <f>IFERROR(VLOOKUP($A421,'Grassor444 M'!$DE$6:$DK$36,7,0),"")</f>
        <v/>
      </c>
      <c r="N421" s="12" t="str">
        <f>IFERROR(VLOOKUP($A421,'BO M'!$Q$2:$W$71,7,0),"")</f>
        <v/>
      </c>
      <c r="O421" s="12" t="str">
        <f>IFERROR(VLOOKUP($A421,'Dukty M'!$T$1:$Z$33,7,0),"")</f>
        <v/>
      </c>
      <c r="P421" s="12"/>
      <c r="Q421" s="12"/>
      <c r="R421" s="12"/>
      <c r="S421" s="12"/>
      <c r="T421" s="12"/>
      <c r="U421" s="12"/>
      <c r="V421" s="10">
        <f>IFERROR(LARGE(X421:AU421,1),0)+IFERROR(LARGE(X421:AU421,2),0)</f>
        <v>0</v>
      </c>
      <c r="W421" s="10">
        <f>IFERROR(LARGE(X421:AU421,3),0)+IFERROR(LARGE(X421:AU421,4),0)</f>
        <v>0</v>
      </c>
      <c r="X421" s="12"/>
      <c r="Y421" s="12"/>
      <c r="Z421" s="12"/>
      <c r="AA421" s="12" t="str">
        <f>IFERROR(VLOOKUP($A421,'H57 TR100 M'!$AI$2:$AO$182,7,0),"")</f>
        <v/>
      </c>
      <c r="AB421" s="12"/>
      <c r="AC421" s="12"/>
      <c r="AD421" s="12"/>
      <c r="AE421" s="12" t="str">
        <f>IFERROR(VLOOKUP($A421,'Orientakcja M'!$M$3:$S$59,7,0),"")</f>
        <v/>
      </c>
      <c r="AF421" s="12"/>
      <c r="AG421" s="12" t="str">
        <f>IFERROR(VLOOKUP($A421,'Grassor222 M'!$BJ$6:$BP$7,7,0),"")</f>
        <v/>
      </c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23">
        <f>MIN(COUNT(F421:U421)+MIN(COUNT(X421:AU421)/2,2),6)</f>
        <v>1</v>
      </c>
    </row>
    <row r="422" spans="1:48">
      <c r="A422">
        <v>448</v>
      </c>
      <c r="B422" s="19" t="str">
        <f>VLOOKUP($A422,id!$C:$H,6,0)</f>
        <v>Prażyński Tymon</v>
      </c>
      <c r="C422" s="19" t="str">
        <f>VLOOKUP($A422,id!$C:$H,4,0)</f>
        <v>Zielonka</v>
      </c>
      <c r="D422" s="2">
        <f>IF(E421=E422,D421,ROW(B420))</f>
        <v>420</v>
      </c>
      <c r="E422" s="11">
        <f>LARGE(F422:W422,1)+LARGE(F422:W422,2)+IFERROR(LARGE(F422:W422,3),0)+IFERROR(LARGE(F422:W422,4),0)+IFERROR(LARGE(F422:W422,5),0)+IFERROR(LARGE(F422:W422,6),0)</f>
        <v>5.7500023997866911</v>
      </c>
      <c r="F422" s="12"/>
      <c r="G422" s="12"/>
      <c r="H422" s="12"/>
      <c r="I422" s="12"/>
      <c r="J422" s="12" t="str">
        <f>IFERROR(VLOOKUP($A422,'XVI RzK M'!$K$3:$Q$23,7,0),"")</f>
        <v/>
      </c>
      <c r="K422" s="12" t="str">
        <f>IFERROR(VLOOKUP($A422,'Dymno M'!$U$2:$AA$21,7,0),"")</f>
        <v/>
      </c>
      <c r="L422" s="12" t="str">
        <f>IFERROR(VLOOKUP($A422,'Tropy M'!$R$3:$X$65,7,0),"")</f>
        <v/>
      </c>
      <c r="M422" s="12" t="str">
        <f>IFERROR(VLOOKUP($A422,'Grassor444 M'!$DE$6:$DK$36,7,0),"")</f>
        <v/>
      </c>
      <c r="N422" s="12" t="str">
        <f>IFERROR(VLOOKUP($A422,'BO M'!$Q$2:$W$71,7,0),"")</f>
        <v/>
      </c>
      <c r="O422" s="12" t="str">
        <f>IFERROR(VLOOKUP($A422,'Dukty M'!$T$1:$Z$33,7,0),"")</f>
        <v/>
      </c>
      <c r="P422" s="12"/>
      <c r="Q422" s="12"/>
      <c r="R422" s="12"/>
      <c r="S422" s="12"/>
      <c r="T422" s="12"/>
      <c r="U422" s="12"/>
      <c r="V422" s="10">
        <f>IFERROR(LARGE(X422:AU422,1),0)+IFERROR(LARGE(X422:AU422,2),0)</f>
        <v>5.7500023997866911</v>
      </c>
      <c r="W422" s="10">
        <f>IFERROR(LARGE(X422:AU422,3),0)+IFERROR(LARGE(X422:AU422,4),0)</f>
        <v>0</v>
      </c>
      <c r="X422" s="12"/>
      <c r="Y422" s="12"/>
      <c r="Z422" s="12"/>
      <c r="AA422" s="12">
        <f>IFERROR(VLOOKUP($A422,'H57 TR100 M'!$AI$2:$AO$182,7,0),"")</f>
        <v>5.7500023997866911</v>
      </c>
      <c r="AB422" s="12"/>
      <c r="AC422" s="12"/>
      <c r="AD422" s="12"/>
      <c r="AE422" s="12" t="str">
        <f>IFERROR(VLOOKUP($A422,'Orientakcja M'!$M$3:$S$59,7,0),"")</f>
        <v/>
      </c>
      <c r="AF422" s="12"/>
      <c r="AG422" s="12" t="str">
        <f>IFERROR(VLOOKUP($A422,'Grassor222 M'!$BJ$6:$BP$7,7,0),"")</f>
        <v/>
      </c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23">
        <f>MIN(COUNT(F422:U422)+MIN(COUNT(X422:AU422)/2,2),6)</f>
        <v>0.5</v>
      </c>
    </row>
    <row r="423" spans="1:48">
      <c r="A423" s="13">
        <v>449</v>
      </c>
      <c r="B423" s="19" t="str">
        <f>VLOOKUP($A423,id!$C:$H,6,0)</f>
        <v>Prażyński Michał</v>
      </c>
      <c r="C423" s="19" t="str">
        <f>VLOOKUP($A423,id!$C:$H,4,0)</f>
        <v>Zielonka</v>
      </c>
      <c r="D423" s="2">
        <f>IF(E422=E423,D422,ROW(B421))</f>
        <v>421</v>
      </c>
      <c r="E423" s="11">
        <f>LARGE(F423:W423,1)+LARGE(F423:W423,2)+IFERROR(LARGE(F423:W423,3),0)+IFERROR(LARGE(F423:W423,4),0)+IFERROR(LARGE(F423:W423,5),0)+IFERROR(LARGE(F423:W423,6),0)</f>
        <v>5.7496656894511649</v>
      </c>
      <c r="F423" s="12"/>
      <c r="G423" s="12"/>
      <c r="H423" s="12"/>
      <c r="I423" s="12"/>
      <c r="J423" s="12" t="str">
        <f>IFERROR(VLOOKUP($A423,'XVI RzK M'!$K$3:$Q$23,7,0),"")</f>
        <v/>
      </c>
      <c r="K423" s="12" t="str">
        <f>IFERROR(VLOOKUP($A423,'Dymno M'!$U$2:$AA$21,7,0),"")</f>
        <v/>
      </c>
      <c r="L423" s="12" t="str">
        <f>IFERROR(VLOOKUP($A423,'Tropy M'!$R$3:$X$65,7,0),"")</f>
        <v/>
      </c>
      <c r="M423" s="12" t="str">
        <f>IFERROR(VLOOKUP($A423,'Grassor444 M'!$DE$6:$DK$36,7,0),"")</f>
        <v/>
      </c>
      <c r="N423" s="12" t="str">
        <f>IFERROR(VLOOKUP($A423,'BO M'!$Q$2:$W$71,7,0),"")</f>
        <v/>
      </c>
      <c r="O423" s="12" t="str">
        <f>IFERROR(VLOOKUP($A423,'Dukty M'!$T$1:$Z$33,7,0),"")</f>
        <v/>
      </c>
      <c r="P423" s="12"/>
      <c r="Q423" s="12"/>
      <c r="R423" s="12"/>
      <c r="S423" s="12"/>
      <c r="T423" s="12"/>
      <c r="U423" s="12"/>
      <c r="V423" s="10">
        <f>IFERROR(LARGE(X423:AU423,1),0)+IFERROR(LARGE(X423:AU423,2),0)</f>
        <v>5.7496656894511649</v>
      </c>
      <c r="W423" s="10">
        <f>IFERROR(LARGE(X423:AU423,3),0)+IFERROR(LARGE(X423:AU423,4),0)</f>
        <v>0</v>
      </c>
      <c r="X423" s="12"/>
      <c r="Y423" s="12"/>
      <c r="Z423" s="12"/>
      <c r="AA423" s="12">
        <f>IFERROR(VLOOKUP($A423,'H57 TR100 M'!$AI$2:$AO$182,7,0),"")</f>
        <v>5.7496656894511649</v>
      </c>
      <c r="AB423" s="12"/>
      <c r="AC423" s="12"/>
      <c r="AD423" s="12"/>
      <c r="AE423" s="12" t="str">
        <f>IFERROR(VLOOKUP($A423,'Orientakcja M'!$M$3:$S$59,7,0),"")</f>
        <v/>
      </c>
      <c r="AF423" s="12"/>
      <c r="AG423" s="12" t="str">
        <f>IFERROR(VLOOKUP($A423,'Grassor222 M'!$BJ$6:$BP$7,7,0),"")</f>
        <v/>
      </c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23">
        <f>MIN(COUNT(F423:U423)+MIN(COUNT(X423:AU423)/2,2),6)</f>
        <v>0.5</v>
      </c>
    </row>
    <row r="424" spans="1:48">
      <c r="A424" s="13">
        <v>319</v>
      </c>
      <c r="B424" s="19" t="str">
        <f>VLOOKUP($A424,id!$C:$H,6,0)</f>
        <v>Buczek Rafał</v>
      </c>
      <c r="C424" s="19" t="str">
        <f>VLOOKUP($A424,id!$C:$H,4,0)</f>
        <v>CUMULUS sleeping bags</v>
      </c>
      <c r="D424" s="2">
        <f>IF(E423=E424,D423,ROW(B422))</f>
        <v>422</v>
      </c>
      <c r="E424" s="11">
        <f>LARGE(F424:W424,1)+LARGE(F424:W424,2)+IFERROR(LARGE(F424:W424,3),0)+IFERROR(LARGE(F424:W424,4),0)+IFERROR(LARGE(F424:W424,5),0)+IFERROR(LARGE(F424:W424,6),0)</f>
        <v>5.2202847122690894</v>
      </c>
      <c r="F424" s="12"/>
      <c r="G424" s="12">
        <f>IFERROR(VLOOKUP($A424,'H57 TR200 M'!$AT$2:$AZ$104,7,0),"")</f>
        <v>5.2202847122690894</v>
      </c>
      <c r="H424" s="12"/>
      <c r="I424" s="12"/>
      <c r="J424" s="12" t="str">
        <f>IFERROR(VLOOKUP($A424,'XVI RzK M'!$K$3:$Q$23,7,0),"")</f>
        <v/>
      </c>
      <c r="K424" s="12" t="str">
        <f>IFERROR(VLOOKUP($A424,'Dymno M'!$U$2:$AA$21,7,0),"")</f>
        <v/>
      </c>
      <c r="L424" s="12" t="str">
        <f>IFERROR(VLOOKUP($A424,'Tropy M'!$R$3:$X$65,7,0),"")</f>
        <v/>
      </c>
      <c r="M424" s="12" t="str">
        <f>IFERROR(VLOOKUP($A424,'Grassor444 M'!$DE$6:$DK$36,7,0),"")</f>
        <v/>
      </c>
      <c r="N424" s="12" t="str">
        <f>IFERROR(VLOOKUP($A424,'BO M'!$Q$2:$W$71,7,0),"")</f>
        <v/>
      </c>
      <c r="O424" s="12" t="str">
        <f>IFERROR(VLOOKUP($A424,'Dukty M'!$T$1:$Z$33,7,0),"")</f>
        <v/>
      </c>
      <c r="P424" s="12"/>
      <c r="Q424" s="12"/>
      <c r="R424" s="12"/>
      <c r="S424" s="12"/>
      <c r="T424" s="12"/>
      <c r="U424" s="12"/>
      <c r="V424" s="10">
        <f>IFERROR(LARGE(X424:AU424,1),0)+IFERROR(LARGE(X424:AU424,2),0)</f>
        <v>0</v>
      </c>
      <c r="W424" s="10">
        <f>IFERROR(LARGE(X424:AU424,3),0)+IFERROR(LARGE(X424:AU424,4),0)</f>
        <v>0</v>
      </c>
      <c r="X424" s="12"/>
      <c r="Y424" s="12"/>
      <c r="Z424" s="12"/>
      <c r="AA424" s="12" t="str">
        <f>IFERROR(VLOOKUP($A424,'H57 TR100 M'!$AI$2:$AO$182,7,0),"")</f>
        <v/>
      </c>
      <c r="AB424" s="12"/>
      <c r="AC424" s="12"/>
      <c r="AD424" s="12"/>
      <c r="AE424" s="12" t="str">
        <f>IFERROR(VLOOKUP($A424,'Orientakcja M'!$M$3:$S$59,7,0),"")</f>
        <v/>
      </c>
      <c r="AF424" s="12"/>
      <c r="AG424" s="12" t="str">
        <f>IFERROR(VLOOKUP($A424,'Grassor222 M'!$BJ$6:$BP$7,7,0),"")</f>
        <v/>
      </c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23">
        <f>MIN(COUNT(F424:U424)+MIN(COUNT(X424:AU424)/2,2),6)</f>
        <v>1</v>
      </c>
    </row>
    <row r="425" spans="1:48">
      <c r="A425">
        <v>450</v>
      </c>
      <c r="B425" s="19" t="str">
        <f>VLOOKUP($A425,id!$C:$H,6,0)</f>
        <v>Gilewski Marcin</v>
      </c>
      <c r="C425" s="19" t="str">
        <f>VLOOKUP($A425,id!$C:$H,4,0)</f>
        <v>iTaxi</v>
      </c>
      <c r="D425" s="2">
        <f>IF(E424=E425,D424,ROW(B423))</f>
        <v>423</v>
      </c>
      <c r="E425" s="11">
        <f>LARGE(F425:W425,1)+LARGE(F425:W425,2)+IFERROR(LARGE(F425:W425,3),0)+IFERROR(LARGE(F425:W425,4),0)+IFERROR(LARGE(F425:W425,5),0)+IFERROR(LARGE(F425:W425,6),0)</f>
        <v>5.1514985370152582</v>
      </c>
      <c r="F425" s="12"/>
      <c r="G425" s="12"/>
      <c r="H425" s="12"/>
      <c r="I425" s="12"/>
      <c r="J425" s="12" t="str">
        <f>IFERROR(VLOOKUP($A425,'XVI RzK M'!$K$3:$Q$23,7,0),"")</f>
        <v/>
      </c>
      <c r="K425" s="12" t="str">
        <f>IFERROR(VLOOKUP($A425,'Dymno M'!$U$2:$AA$21,7,0),"")</f>
        <v/>
      </c>
      <c r="L425" s="12" t="str">
        <f>IFERROR(VLOOKUP($A425,'Tropy M'!$R$3:$X$65,7,0),"")</f>
        <v/>
      </c>
      <c r="M425" s="12" t="str">
        <f>IFERROR(VLOOKUP($A425,'Grassor444 M'!$DE$6:$DK$36,7,0),"")</f>
        <v/>
      </c>
      <c r="N425" s="12" t="str">
        <f>IFERROR(VLOOKUP($A425,'BO M'!$Q$2:$W$71,7,0),"")</f>
        <v/>
      </c>
      <c r="O425" s="12" t="str">
        <f>IFERROR(VLOOKUP($A425,'Dukty M'!$T$1:$Z$33,7,0),"")</f>
        <v/>
      </c>
      <c r="P425" s="12"/>
      <c r="Q425" s="12"/>
      <c r="R425" s="12"/>
      <c r="S425" s="12"/>
      <c r="T425" s="12"/>
      <c r="U425" s="12"/>
      <c r="V425" s="10">
        <f>IFERROR(LARGE(X425:AU425,1),0)+IFERROR(LARGE(X425:AU425,2),0)</f>
        <v>5.1514985370152582</v>
      </c>
      <c r="W425" s="10">
        <f>IFERROR(LARGE(X425:AU425,3),0)+IFERROR(LARGE(X425:AU425,4),0)</f>
        <v>0</v>
      </c>
      <c r="X425" s="12"/>
      <c r="Y425" s="12"/>
      <c r="Z425" s="12"/>
      <c r="AA425" s="12">
        <f>IFERROR(VLOOKUP($A425,'H57 TR100 M'!$AI$2:$AO$182,7,0),"")</f>
        <v>5.1514985370152582</v>
      </c>
      <c r="AB425" s="12"/>
      <c r="AC425" s="12"/>
      <c r="AD425" s="12"/>
      <c r="AE425" s="12" t="str">
        <f>IFERROR(VLOOKUP($A425,'Orientakcja M'!$M$3:$S$59,7,0),"")</f>
        <v/>
      </c>
      <c r="AF425" s="12"/>
      <c r="AG425" s="12" t="str">
        <f>IFERROR(VLOOKUP($A425,'Grassor222 M'!$BJ$6:$BP$7,7,0),"")</f>
        <v/>
      </c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23">
        <f>MIN(COUNT(F425:U425)+MIN(COUNT(X425:AU425)/2,2),6)</f>
        <v>0.5</v>
      </c>
    </row>
    <row r="426" spans="1:48">
      <c r="A426" s="13">
        <v>451</v>
      </c>
      <c r="B426" s="19" t="str">
        <f>VLOOKUP($A426,id!$C:$H,6,0)</f>
        <v>Rudnicki Krzysztof</v>
      </c>
      <c r="C426" s="19">
        <f>VLOOKUP($A426,id!$C:$H,4,0)</f>
        <v>0</v>
      </c>
      <c r="D426" s="2">
        <f>IF(E425=E426,D425,ROW(B424))</f>
        <v>424</v>
      </c>
      <c r="E426" s="11">
        <f>LARGE(F426:W426,1)+LARGE(F426:W426,2)+IFERROR(LARGE(F426:W426,3),0)+IFERROR(LARGE(F426:W426,4),0)+IFERROR(LARGE(F426:W426,5),0)+IFERROR(LARGE(F426:W426,6),0)</f>
        <v>4.7082211958215794</v>
      </c>
      <c r="F426" s="12"/>
      <c r="G426" s="12"/>
      <c r="H426" s="12"/>
      <c r="I426" s="12"/>
      <c r="J426" s="12" t="str">
        <f>IFERROR(VLOOKUP($A426,'XVI RzK M'!$K$3:$Q$23,7,0),"")</f>
        <v/>
      </c>
      <c r="K426" s="12" t="str">
        <f>IFERROR(VLOOKUP($A426,'Dymno M'!$U$2:$AA$21,7,0),"")</f>
        <v/>
      </c>
      <c r="L426" s="12" t="str">
        <f>IFERROR(VLOOKUP($A426,'Tropy M'!$R$3:$X$65,7,0),"")</f>
        <v/>
      </c>
      <c r="M426" s="12" t="str">
        <f>IFERROR(VLOOKUP($A426,'Grassor444 M'!$DE$6:$DK$36,7,0),"")</f>
        <v/>
      </c>
      <c r="N426" s="12" t="str">
        <f>IFERROR(VLOOKUP($A426,'BO M'!$Q$2:$W$71,7,0),"")</f>
        <v/>
      </c>
      <c r="O426" s="12" t="str">
        <f>IFERROR(VLOOKUP($A426,'Dukty M'!$T$1:$Z$33,7,0),"")</f>
        <v/>
      </c>
      <c r="P426" s="12"/>
      <c r="Q426" s="12"/>
      <c r="R426" s="12"/>
      <c r="S426" s="12"/>
      <c r="T426" s="12"/>
      <c r="U426" s="12"/>
      <c r="V426" s="10">
        <f>IFERROR(LARGE(X426:AU426,1),0)+IFERROR(LARGE(X426:AU426,2),0)</f>
        <v>4.7082211958215794</v>
      </c>
      <c r="W426" s="10">
        <f>IFERROR(LARGE(X426:AU426,3),0)+IFERROR(LARGE(X426:AU426,4),0)</f>
        <v>0</v>
      </c>
      <c r="X426" s="12"/>
      <c r="Y426" s="12"/>
      <c r="Z426" s="12"/>
      <c r="AA426" s="12">
        <f>IFERROR(VLOOKUP($A426,'H57 TR100 M'!$AI$2:$AO$182,7,0),"")</f>
        <v>4.7082211958215794</v>
      </c>
      <c r="AB426" s="12"/>
      <c r="AC426" s="12"/>
      <c r="AD426" s="12"/>
      <c r="AE426" s="12" t="str">
        <f>IFERROR(VLOOKUP($A426,'Orientakcja M'!$M$3:$S$59,7,0),"")</f>
        <v/>
      </c>
      <c r="AF426" s="12"/>
      <c r="AG426" s="12" t="str">
        <f>IFERROR(VLOOKUP($A426,'Grassor222 M'!$BJ$6:$BP$7,7,0),"")</f>
        <v/>
      </c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23">
        <f>MIN(COUNT(F426:U426)+MIN(COUNT(X426:AU426)/2,2),6)</f>
        <v>0.5</v>
      </c>
    </row>
    <row r="427" spans="1:48">
      <c r="A427">
        <v>103</v>
      </c>
      <c r="B427" s="19" t="str">
        <f>VLOOKUP($A427,id!$C:$H,6,0)</f>
        <v>Wiśniewski Łukasz</v>
      </c>
      <c r="C427" s="19">
        <f>VLOOKUP($A427,id!$C:$H,4,0)</f>
        <v>0</v>
      </c>
      <c r="D427" s="2">
        <f>IF(E426=E427,D426,ROW(B425))</f>
        <v>425</v>
      </c>
      <c r="E427" s="11">
        <f>LARGE(F427:W427,1)+LARGE(F427:W427,2)+IFERROR(LARGE(F427:W427,3),0)+IFERROR(LARGE(F427:W427,4),0)+IFERROR(LARGE(F427:W427,5),0)+IFERROR(LARGE(F427:W427,6),0)</f>
        <v>4.511075038264269</v>
      </c>
      <c r="F427" s="12" t="str">
        <f>IFERROR(VLOOKUP($A427,'Liszkor M'!$L$1:$R$39,7,0),"")</f>
        <v/>
      </c>
      <c r="G427" s="12" t="str">
        <f>IFERROR(VLOOKUP($A427,'H57 TR200 M'!$AT$2:$AZ$104,7,0),"")</f>
        <v/>
      </c>
      <c r="H427" s="12" t="str">
        <f>IFERROR(VLOOKUP($A427,'Pazur M'!$N$1:$T$47,7,0),"")</f>
        <v/>
      </c>
      <c r="I427" s="12" t="str">
        <f>IFERROR(VLOOKUP($A427,'Liczyrzepa wiosna 200 M'!$M$1:$S$29,7,0),"")</f>
        <v/>
      </c>
      <c r="J427" s="12" t="str">
        <f>IFERROR(VLOOKUP($A427,'XVI RzK M'!$K$3:$Q$23,7,0),"")</f>
        <v/>
      </c>
      <c r="K427" s="12" t="str">
        <f>IFERROR(VLOOKUP($A427,'Dymno M'!$U$2:$AA$21,7,0),"")</f>
        <v/>
      </c>
      <c r="L427" s="12" t="str">
        <f>IFERROR(VLOOKUP($A427,'Tropy M'!$R$3:$X$65,7,0),"")</f>
        <v/>
      </c>
      <c r="M427" s="12" t="str">
        <f>IFERROR(VLOOKUP($A427,'Grassor444 M'!$DE$6:$DK$36,7,0),"")</f>
        <v/>
      </c>
      <c r="N427" s="12" t="str">
        <f>IFERROR(VLOOKUP($A427,'BO M'!$Q$2:$W$71,7,0),"")</f>
        <v/>
      </c>
      <c r="O427" s="12" t="str">
        <f>IFERROR(VLOOKUP($A427,'Dukty M'!$T$1:$Z$33,7,0),"")</f>
        <v/>
      </c>
      <c r="P427" s="12"/>
      <c r="Q427" s="12"/>
      <c r="R427" s="12"/>
      <c r="S427" s="12"/>
      <c r="T427" s="12"/>
      <c r="U427" s="12"/>
      <c r="V427" s="10">
        <f>IFERROR(LARGE(X427:AU427,1),0)+IFERROR(LARGE(X427:AU427,2),0)</f>
        <v>4.511075038264269</v>
      </c>
      <c r="W427" s="10">
        <f>IFERROR(LARGE(X427:AU427,3),0)+IFERROR(LARGE(X427:AU427,4),0)</f>
        <v>0</v>
      </c>
      <c r="X427" s="12"/>
      <c r="Y427" s="12">
        <f>IFERROR(VLOOKUP($A427,'XV Szago M'!$BM$4:$BS$73,7,0),"")</f>
        <v>4.511075038264269</v>
      </c>
      <c r="Z427" s="12" t="str">
        <f>IFERROR(VLOOKUP($A427,'Wiosenne 360 M'!$J$2:$P$15,7,0),"")</f>
        <v/>
      </c>
      <c r="AA427" s="12" t="str">
        <f>IFERROR(VLOOKUP($A427,'H57 TR100 M'!$AI$2:$AO$182,7,0),"")</f>
        <v/>
      </c>
      <c r="AB427" s="12" t="str">
        <f>IFERROR(VLOOKUP($A427,'RW TR200 M'!$K$2:$Q$6,7,0),"")</f>
        <v/>
      </c>
      <c r="AC427" s="12" t="str">
        <f>IFERROR(VLOOKUP($A427,'Hawran M'!$AT$2:$AZ$35,7,0),"")</f>
        <v/>
      </c>
      <c r="AD427" s="12" t="str">
        <f>IFERROR(VLOOKUP($A427,'Liczyrzepa wiosna 100 M'!$Q$2:$W$16,7,0),"")</f>
        <v/>
      </c>
      <c r="AE427" s="12" t="str">
        <f>IFERROR(VLOOKUP($A427,'Orientakcja M'!$M$3:$S$59,7,0),"")</f>
        <v/>
      </c>
      <c r="AF427" s="12" t="str">
        <f>IFERROR(VLOOKUP($A427,'13 M'!$J$6:$P$10,7,0),"")</f>
        <v/>
      </c>
      <c r="AG427" s="12" t="str">
        <f>IFERROR(VLOOKUP($A427,'Grassor222 M'!$BJ$6:$BP$7,7,0),"")</f>
        <v/>
      </c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23">
        <f>MIN(COUNT(F427:U427)+MIN(COUNT(X427:AU427)/2,2),6)</f>
        <v>0.5</v>
      </c>
    </row>
    <row r="428" spans="1:48">
      <c r="A428">
        <v>452</v>
      </c>
      <c r="B428" s="19" t="str">
        <f>VLOOKUP($A428,id!$C:$H,6,0)</f>
        <v>Kuczyński Adam</v>
      </c>
      <c r="C428" s="19" t="str">
        <f>VLOOKUP($A428,id!$C:$H,4,0)</f>
        <v>Lipno Team</v>
      </c>
      <c r="D428" s="2">
        <f>IF(E427=E428,D427,ROW(B426))</f>
        <v>426</v>
      </c>
      <c r="E428" s="11">
        <f>LARGE(F428:W428,1)+LARGE(F428:W428,2)+IFERROR(LARGE(F428:W428,3),0)+IFERROR(LARGE(F428:W428,4),0)+IFERROR(LARGE(F428:W428,5),0)+IFERROR(LARGE(F428:W428,6),0)</f>
        <v>4.4932321052973636</v>
      </c>
      <c r="F428" s="12"/>
      <c r="G428" s="12"/>
      <c r="H428" s="12"/>
      <c r="I428" s="12"/>
      <c r="J428" s="12" t="str">
        <f>IFERROR(VLOOKUP($A428,'XVI RzK M'!$K$3:$Q$23,7,0),"")</f>
        <v/>
      </c>
      <c r="K428" s="12" t="str">
        <f>IFERROR(VLOOKUP($A428,'Dymno M'!$U$2:$AA$21,7,0),"")</f>
        <v/>
      </c>
      <c r="L428" s="12" t="str">
        <f>IFERROR(VLOOKUP($A428,'Tropy M'!$R$3:$X$65,7,0),"")</f>
        <v/>
      </c>
      <c r="M428" s="12" t="str">
        <f>IFERROR(VLOOKUP($A428,'Grassor444 M'!$DE$6:$DK$36,7,0),"")</f>
        <v/>
      </c>
      <c r="N428" s="12" t="str">
        <f>IFERROR(VLOOKUP($A428,'BO M'!$Q$2:$W$71,7,0),"")</f>
        <v/>
      </c>
      <c r="O428" s="12" t="str">
        <f>IFERROR(VLOOKUP($A428,'Dukty M'!$T$1:$Z$33,7,0),"")</f>
        <v/>
      </c>
      <c r="P428" s="12"/>
      <c r="Q428" s="12"/>
      <c r="R428" s="12"/>
      <c r="S428" s="12"/>
      <c r="T428" s="12"/>
      <c r="U428" s="12"/>
      <c r="V428" s="10">
        <f>IFERROR(LARGE(X428:AU428,1),0)+IFERROR(LARGE(X428:AU428,2),0)</f>
        <v>4.4932321052973636</v>
      </c>
      <c r="W428" s="10">
        <f>IFERROR(LARGE(X428:AU428,3),0)+IFERROR(LARGE(X428:AU428,4),0)</f>
        <v>0</v>
      </c>
      <c r="X428" s="12"/>
      <c r="Y428" s="12"/>
      <c r="Z428" s="12"/>
      <c r="AA428" s="12">
        <f>IFERROR(VLOOKUP($A428,'H57 TR100 M'!$AI$2:$AO$182,7,0),"")</f>
        <v>4.4932321052973636</v>
      </c>
      <c r="AB428" s="12"/>
      <c r="AC428" s="12"/>
      <c r="AD428" s="12"/>
      <c r="AE428" s="12" t="str">
        <f>IFERROR(VLOOKUP($A428,'Orientakcja M'!$M$3:$S$59,7,0),"")</f>
        <v/>
      </c>
      <c r="AF428" s="12"/>
      <c r="AG428" s="12" t="str">
        <f>IFERROR(VLOOKUP($A428,'Grassor222 M'!$BJ$6:$BP$7,7,0),"")</f>
        <v/>
      </c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23">
        <f>MIN(COUNT(F428:U428)+MIN(COUNT(X428:AU428)/2,2),6)</f>
        <v>0.5</v>
      </c>
    </row>
    <row r="429" spans="1:48">
      <c r="A429" s="13">
        <v>453</v>
      </c>
      <c r="B429" s="19" t="str">
        <f>VLOOKUP($A429,id!$C:$H,6,0)</f>
        <v>Kuczyński Jerzy</v>
      </c>
      <c r="C429" s="19" t="str">
        <f>VLOOKUP($A429,id!$C:$H,4,0)</f>
        <v>Lipno team</v>
      </c>
      <c r="D429" s="2">
        <f>IF(E428=E429,D428,ROW(B427))</f>
        <v>427</v>
      </c>
      <c r="E429" s="11">
        <f>LARGE(F429:W429,1)+LARGE(F429:W429,2)+IFERROR(LARGE(F429:W429,3),0)+IFERROR(LARGE(F429:W429,4),0)+IFERROR(LARGE(F429:W429,5),0)+IFERROR(LARGE(F429:W429,6),0)</f>
        <v>4.4928514841956853</v>
      </c>
      <c r="F429" s="12"/>
      <c r="G429" s="12"/>
      <c r="H429" s="12"/>
      <c r="I429" s="12"/>
      <c r="J429" s="12" t="str">
        <f>IFERROR(VLOOKUP($A429,'XVI RzK M'!$K$3:$Q$23,7,0),"")</f>
        <v/>
      </c>
      <c r="K429" s="12" t="str">
        <f>IFERROR(VLOOKUP($A429,'Dymno M'!$U$2:$AA$21,7,0),"")</f>
        <v/>
      </c>
      <c r="L429" s="12" t="str">
        <f>IFERROR(VLOOKUP($A429,'Tropy M'!$R$3:$X$65,7,0),"")</f>
        <v/>
      </c>
      <c r="M429" s="12" t="str">
        <f>IFERROR(VLOOKUP($A429,'Grassor444 M'!$DE$6:$DK$36,7,0),"")</f>
        <v/>
      </c>
      <c r="N429" s="12" t="str">
        <f>IFERROR(VLOOKUP($A429,'BO M'!$Q$2:$W$71,7,0),"")</f>
        <v/>
      </c>
      <c r="O429" s="12" t="str">
        <f>IFERROR(VLOOKUP($A429,'Dukty M'!$T$1:$Z$33,7,0),"")</f>
        <v/>
      </c>
      <c r="P429" s="12"/>
      <c r="Q429" s="12"/>
      <c r="R429" s="12"/>
      <c r="S429" s="12"/>
      <c r="T429" s="12"/>
      <c r="U429" s="12"/>
      <c r="V429" s="10">
        <f>IFERROR(LARGE(X429:AU429,1),0)+IFERROR(LARGE(X429:AU429,2),0)</f>
        <v>4.4928514841956853</v>
      </c>
      <c r="W429" s="10">
        <f>IFERROR(LARGE(X429:AU429,3),0)+IFERROR(LARGE(X429:AU429,4),0)</f>
        <v>0</v>
      </c>
      <c r="X429" s="12"/>
      <c r="Y429" s="12"/>
      <c r="Z429" s="12"/>
      <c r="AA429" s="12">
        <f>IFERROR(VLOOKUP($A429,'H57 TR100 M'!$AI$2:$AO$182,7,0),"")</f>
        <v>4.4928514841956853</v>
      </c>
      <c r="AB429" s="12"/>
      <c r="AC429" s="12"/>
      <c r="AD429" s="12"/>
      <c r="AE429" s="12" t="str">
        <f>IFERROR(VLOOKUP($A429,'Orientakcja M'!$M$3:$S$59,7,0),"")</f>
        <v/>
      </c>
      <c r="AF429" s="12"/>
      <c r="AG429" s="12" t="str">
        <f>IFERROR(VLOOKUP($A429,'Grassor222 M'!$BJ$6:$BP$7,7,0),"")</f>
        <v/>
      </c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23">
        <f>MIN(COUNT(F429:U429)+MIN(COUNT(X429:AU429)/2,2),6)</f>
        <v>0.5</v>
      </c>
    </row>
    <row r="430" spans="1:48">
      <c r="A430" s="13">
        <v>454</v>
      </c>
      <c r="B430" s="19" t="str">
        <f>VLOOKUP($A430,id!$C:$H,6,0)</f>
        <v>Kozłowski Jan</v>
      </c>
      <c r="C430" s="19">
        <f>VLOOKUP($A430,id!$C:$H,4,0)</f>
        <v>0</v>
      </c>
      <c r="D430" s="2">
        <f>IF(E429=E430,D429,ROW(B428))</f>
        <v>428</v>
      </c>
      <c r="E430" s="11">
        <f>LARGE(F430:W430,1)+LARGE(F430:W430,2)+IFERROR(LARGE(F430:W430,3),0)+IFERROR(LARGE(F430:W430,4),0)+IFERROR(LARGE(F430:W430,5),0)+IFERROR(LARGE(F430:W430,6),0)</f>
        <v>4.492344089691696</v>
      </c>
      <c r="F430" s="12"/>
      <c r="G430" s="12"/>
      <c r="H430" s="12"/>
      <c r="I430" s="12"/>
      <c r="J430" s="12" t="str">
        <f>IFERROR(VLOOKUP($A430,'XVI RzK M'!$K$3:$Q$23,7,0),"")</f>
        <v/>
      </c>
      <c r="K430" s="12" t="str">
        <f>IFERROR(VLOOKUP($A430,'Dymno M'!$U$2:$AA$21,7,0),"")</f>
        <v/>
      </c>
      <c r="L430" s="12" t="str">
        <f>IFERROR(VLOOKUP($A430,'Tropy M'!$R$3:$X$65,7,0),"")</f>
        <v/>
      </c>
      <c r="M430" s="12" t="str">
        <f>IFERROR(VLOOKUP($A430,'Grassor444 M'!$DE$6:$DK$36,7,0),"")</f>
        <v/>
      </c>
      <c r="N430" s="12" t="str">
        <f>IFERROR(VLOOKUP($A430,'BO M'!$Q$2:$W$71,7,0),"")</f>
        <v/>
      </c>
      <c r="O430" s="12" t="str">
        <f>IFERROR(VLOOKUP($A430,'Dukty M'!$T$1:$Z$33,7,0),"")</f>
        <v/>
      </c>
      <c r="P430" s="12"/>
      <c r="Q430" s="12"/>
      <c r="R430" s="12"/>
      <c r="S430" s="12"/>
      <c r="T430" s="12"/>
      <c r="U430" s="12"/>
      <c r="V430" s="10">
        <f>IFERROR(LARGE(X430:AU430,1),0)+IFERROR(LARGE(X430:AU430,2),0)</f>
        <v>4.492344089691696</v>
      </c>
      <c r="W430" s="10">
        <f>IFERROR(LARGE(X430:AU430,3),0)+IFERROR(LARGE(X430:AU430,4),0)</f>
        <v>0</v>
      </c>
      <c r="X430" s="12"/>
      <c r="Y430" s="12"/>
      <c r="Z430" s="12"/>
      <c r="AA430" s="12">
        <f>IFERROR(VLOOKUP($A430,'H57 TR100 M'!$AI$2:$AO$182,7,0),"")</f>
        <v>4.492344089691696</v>
      </c>
      <c r="AB430" s="12"/>
      <c r="AC430" s="12"/>
      <c r="AD430" s="12"/>
      <c r="AE430" s="12" t="str">
        <f>IFERROR(VLOOKUP($A430,'Orientakcja M'!$M$3:$S$59,7,0),"")</f>
        <v/>
      </c>
      <c r="AF430" s="12"/>
      <c r="AG430" s="12" t="str">
        <f>IFERROR(VLOOKUP($A430,'Grassor222 M'!$BJ$6:$BP$7,7,0),"")</f>
        <v/>
      </c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23">
        <f>MIN(COUNT(F430:U430)+MIN(COUNT(X430:AU430)/2,2),6)</f>
        <v>0.5</v>
      </c>
    </row>
    <row r="431" spans="1:48">
      <c r="A431">
        <v>455</v>
      </c>
      <c r="B431" s="19" t="str">
        <f>VLOOKUP($A431,id!$C:$H,6,0)</f>
        <v>Kletkiewicz Krzysztof Jan</v>
      </c>
      <c r="C431" s="19" t="str">
        <f>VLOOKUP($A431,id!$C:$H,4,0)</f>
        <v>Lipno Team</v>
      </c>
      <c r="D431" s="2">
        <f>IF(E430=E431,D430,ROW(B429))</f>
        <v>429</v>
      </c>
      <c r="E431" s="11">
        <f>LARGE(F431:W431,1)+LARGE(F431:W431,2)+IFERROR(LARGE(F431:W431,3),0)+IFERROR(LARGE(F431:W431,4),0)+IFERROR(LARGE(F431:W431,5),0)+IFERROR(LARGE(F431:W431,6),0)</f>
        <v>4.4872764407566539</v>
      </c>
      <c r="F431" s="12"/>
      <c r="G431" s="12"/>
      <c r="H431" s="12"/>
      <c r="I431" s="12"/>
      <c r="J431" s="12" t="str">
        <f>IFERROR(VLOOKUP($A431,'XVI RzK M'!$K$3:$Q$23,7,0),"")</f>
        <v/>
      </c>
      <c r="K431" s="12" t="str">
        <f>IFERROR(VLOOKUP($A431,'Dymno M'!$U$2:$AA$21,7,0),"")</f>
        <v/>
      </c>
      <c r="L431" s="12" t="str">
        <f>IFERROR(VLOOKUP($A431,'Tropy M'!$R$3:$X$65,7,0),"")</f>
        <v/>
      </c>
      <c r="M431" s="12" t="str">
        <f>IFERROR(VLOOKUP($A431,'Grassor444 M'!$DE$6:$DK$36,7,0),"")</f>
        <v/>
      </c>
      <c r="N431" s="12" t="str">
        <f>IFERROR(VLOOKUP($A431,'BO M'!$Q$2:$W$71,7,0),"")</f>
        <v/>
      </c>
      <c r="O431" s="12" t="str">
        <f>IFERROR(VLOOKUP($A431,'Dukty M'!$T$1:$Z$33,7,0),"")</f>
        <v/>
      </c>
      <c r="P431" s="12"/>
      <c r="Q431" s="12"/>
      <c r="R431" s="12"/>
      <c r="S431" s="12"/>
      <c r="T431" s="12"/>
      <c r="U431" s="12"/>
      <c r="V431" s="10">
        <f>IFERROR(LARGE(X431:AU431,1),0)+IFERROR(LARGE(X431:AU431,2),0)</f>
        <v>4.4872764407566539</v>
      </c>
      <c r="W431" s="10">
        <f>IFERROR(LARGE(X431:AU431,3),0)+IFERROR(LARGE(X431:AU431,4),0)</f>
        <v>0</v>
      </c>
      <c r="X431" s="12"/>
      <c r="Y431" s="12"/>
      <c r="Z431" s="12"/>
      <c r="AA431" s="12">
        <f>IFERROR(VLOOKUP($A431,'H57 TR100 M'!$AI$2:$AO$182,7,0),"")</f>
        <v>4.4872764407566539</v>
      </c>
      <c r="AB431" s="12"/>
      <c r="AC431" s="12"/>
      <c r="AD431" s="12"/>
      <c r="AE431" s="12" t="str">
        <f>IFERROR(VLOOKUP($A431,'Orientakcja M'!$M$3:$S$59,7,0),"")</f>
        <v/>
      </c>
      <c r="AF431" s="12"/>
      <c r="AG431" s="12" t="str">
        <f>IFERROR(VLOOKUP($A431,'Grassor222 M'!$BJ$6:$BP$7,7,0),"")</f>
        <v/>
      </c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23">
        <f>MIN(COUNT(F431:U431)+MIN(COUNT(X431:AU431)/2,2),6)</f>
        <v>0.5</v>
      </c>
    </row>
    <row r="432" spans="1:48">
      <c r="A432" s="13">
        <v>456</v>
      </c>
      <c r="B432" s="19" t="str">
        <f>VLOOKUP($A432,id!$C:$H,6,0)</f>
        <v>Połczyński Przemysław</v>
      </c>
      <c r="C432" s="19">
        <f>VLOOKUP($A432,id!$C:$H,4,0)</f>
        <v>0</v>
      </c>
      <c r="D432" s="2">
        <f>IF(E431=E432,D431,ROW(B430))</f>
        <v>430</v>
      </c>
      <c r="E432" s="11">
        <f>LARGE(F432:W432,1)+LARGE(F432:W432,2)+IFERROR(LARGE(F432:W432,3),0)+IFERROR(LARGE(F432:W432,4),0)+IFERROR(LARGE(F432:W432,5),0)+IFERROR(LARGE(F432:W432,6),0)</f>
        <v>4.3937093784278707</v>
      </c>
      <c r="F432" s="12"/>
      <c r="G432" s="12"/>
      <c r="H432" s="12"/>
      <c r="I432" s="12"/>
      <c r="J432" s="12" t="str">
        <f>IFERROR(VLOOKUP($A432,'XVI RzK M'!$K$3:$Q$23,7,0),"")</f>
        <v/>
      </c>
      <c r="K432" s="12" t="str">
        <f>IFERROR(VLOOKUP($A432,'Dymno M'!$U$2:$AA$21,7,0),"")</f>
        <v/>
      </c>
      <c r="L432" s="12" t="str">
        <f>IFERROR(VLOOKUP($A432,'Tropy M'!$R$3:$X$65,7,0),"")</f>
        <v/>
      </c>
      <c r="M432" s="12" t="str">
        <f>IFERROR(VLOOKUP($A432,'Grassor444 M'!$DE$6:$DK$36,7,0),"")</f>
        <v/>
      </c>
      <c r="N432" s="12" t="str">
        <f>IFERROR(VLOOKUP($A432,'BO M'!$Q$2:$W$71,7,0),"")</f>
        <v/>
      </c>
      <c r="O432" s="12" t="str">
        <f>IFERROR(VLOOKUP($A432,'Dukty M'!$T$1:$Z$33,7,0),"")</f>
        <v/>
      </c>
      <c r="P432" s="12"/>
      <c r="Q432" s="12"/>
      <c r="R432" s="12"/>
      <c r="S432" s="12"/>
      <c r="T432" s="12"/>
      <c r="U432" s="12"/>
      <c r="V432" s="10">
        <f>IFERROR(LARGE(X432:AU432,1),0)+IFERROR(LARGE(X432:AU432,2),0)</f>
        <v>4.3937093784278707</v>
      </c>
      <c r="W432" s="10">
        <f>IFERROR(LARGE(X432:AU432,3),0)+IFERROR(LARGE(X432:AU432,4),0)</f>
        <v>0</v>
      </c>
      <c r="X432" s="12"/>
      <c r="Y432" s="12"/>
      <c r="Z432" s="12"/>
      <c r="AA432" s="12">
        <f>IFERROR(VLOOKUP($A432,'H57 TR100 M'!$AI$2:$AO$182,7,0),"")</f>
        <v>4.3937093784278707</v>
      </c>
      <c r="AB432" s="12"/>
      <c r="AC432" s="12"/>
      <c r="AD432" s="12"/>
      <c r="AE432" s="12" t="str">
        <f>IFERROR(VLOOKUP($A432,'Orientakcja M'!$M$3:$S$59,7,0),"")</f>
        <v/>
      </c>
      <c r="AF432" s="12"/>
      <c r="AG432" s="12" t="str">
        <f>IFERROR(VLOOKUP($A432,'Grassor222 M'!$BJ$6:$BP$7,7,0),"")</f>
        <v/>
      </c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23">
        <f>MIN(COUNT(F432:U432)+MIN(COUNT(X432:AU432)/2,2),6)</f>
        <v>0.5</v>
      </c>
    </row>
    <row r="433" spans="1:48">
      <c r="A433">
        <v>457</v>
      </c>
      <c r="B433" s="19" t="str">
        <f>VLOOKUP($A433,id!$C:$H,6,0)</f>
        <v>Owsik Damian Wiesław</v>
      </c>
      <c r="C433" s="19" t="str">
        <f>VLOOKUP($A433,id!$C:$H,4,0)</f>
        <v>zZiajani Team</v>
      </c>
      <c r="D433" s="2">
        <f>IF(E432=E433,D432,ROW(B431))</f>
        <v>431</v>
      </c>
      <c r="E433" s="11">
        <f>LARGE(F433:W433,1)+LARGE(F433:W433,2)+IFERROR(LARGE(F433:W433,3),0)+IFERROR(LARGE(F433:W433,4),0)+IFERROR(LARGE(F433:W433,5),0)+IFERROR(LARGE(F433:W433,6),0)</f>
        <v>4.392956558270507</v>
      </c>
      <c r="F433" s="12"/>
      <c r="G433" s="12"/>
      <c r="H433" s="12"/>
      <c r="I433" s="12"/>
      <c r="J433" s="12" t="str">
        <f>IFERROR(VLOOKUP($A433,'XVI RzK M'!$K$3:$Q$23,7,0),"")</f>
        <v/>
      </c>
      <c r="K433" s="12" t="str">
        <f>IFERROR(VLOOKUP($A433,'Dymno M'!$U$2:$AA$21,7,0),"")</f>
        <v/>
      </c>
      <c r="L433" s="12" t="str">
        <f>IFERROR(VLOOKUP($A433,'Tropy M'!$R$3:$X$65,7,0),"")</f>
        <v/>
      </c>
      <c r="M433" s="12" t="str">
        <f>IFERROR(VLOOKUP($A433,'Grassor444 M'!$DE$6:$DK$36,7,0),"")</f>
        <v/>
      </c>
      <c r="N433" s="12" t="str">
        <f>IFERROR(VLOOKUP($A433,'BO M'!$Q$2:$W$71,7,0),"")</f>
        <v/>
      </c>
      <c r="O433" s="12" t="str">
        <f>IFERROR(VLOOKUP($A433,'Dukty M'!$T$1:$Z$33,7,0),"")</f>
        <v/>
      </c>
      <c r="P433" s="12"/>
      <c r="Q433" s="12"/>
      <c r="R433" s="12"/>
      <c r="S433" s="12"/>
      <c r="T433" s="12"/>
      <c r="U433" s="12"/>
      <c r="V433" s="10">
        <f>IFERROR(LARGE(X433:AU433,1),0)+IFERROR(LARGE(X433:AU433,2),0)</f>
        <v>4.392956558270507</v>
      </c>
      <c r="W433" s="10">
        <f>IFERROR(LARGE(X433:AU433,3),0)+IFERROR(LARGE(X433:AU433,4),0)</f>
        <v>0</v>
      </c>
      <c r="X433" s="12"/>
      <c r="Y433" s="12"/>
      <c r="Z433" s="12"/>
      <c r="AA433" s="12">
        <f>IFERROR(VLOOKUP($A433,'H57 TR100 M'!$AI$2:$AO$182,7,0),"")</f>
        <v>4.392956558270507</v>
      </c>
      <c r="AB433" s="12"/>
      <c r="AC433" s="12"/>
      <c r="AD433" s="12"/>
      <c r="AE433" s="12" t="str">
        <f>IFERROR(VLOOKUP($A433,'Orientakcja M'!$M$3:$S$59,7,0),"")</f>
        <v/>
      </c>
      <c r="AF433" s="12"/>
      <c r="AG433" s="12" t="str">
        <f>IFERROR(VLOOKUP($A433,'Grassor222 M'!$BJ$6:$BP$7,7,0),"")</f>
        <v/>
      </c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23">
        <f>MIN(COUNT(F433:U433)+MIN(COUNT(X433:AU433)/2,2),6)</f>
        <v>0.5</v>
      </c>
    </row>
    <row r="434" spans="1:48">
      <c r="A434" s="13">
        <v>458</v>
      </c>
      <c r="B434" s="19" t="str">
        <f>VLOOKUP($A434,id!$C:$H,6,0)</f>
        <v>Pulikowski Paweł</v>
      </c>
      <c r="C434" s="19" t="str">
        <f>VLOOKUP($A434,id!$C:$H,4,0)</f>
        <v>zZiajani Team</v>
      </c>
      <c r="D434" s="2">
        <f>IF(E433=E434,D433,ROW(B432))</f>
        <v>432</v>
      </c>
      <c r="E434" s="11">
        <f>LARGE(F434:W434,1)+LARGE(F434:W434,2)+IFERROR(LARGE(F434:W434,3),0)+IFERROR(LARGE(F434:W434,4),0)+IFERROR(LARGE(F434:W434,5),0)+IFERROR(LARGE(F434:W434,6),0)</f>
        <v>4.390449019850351</v>
      </c>
      <c r="F434" s="12"/>
      <c r="G434" s="12"/>
      <c r="H434" s="12"/>
      <c r="I434" s="12"/>
      <c r="J434" s="12" t="str">
        <f>IFERROR(VLOOKUP($A434,'XVI RzK M'!$K$3:$Q$23,7,0),"")</f>
        <v/>
      </c>
      <c r="K434" s="12" t="str">
        <f>IFERROR(VLOOKUP($A434,'Dymno M'!$U$2:$AA$21,7,0),"")</f>
        <v/>
      </c>
      <c r="L434" s="12" t="str">
        <f>IFERROR(VLOOKUP($A434,'Tropy M'!$R$3:$X$65,7,0),"")</f>
        <v/>
      </c>
      <c r="M434" s="12" t="str">
        <f>IFERROR(VLOOKUP($A434,'Grassor444 M'!$DE$6:$DK$36,7,0),"")</f>
        <v/>
      </c>
      <c r="N434" s="12" t="str">
        <f>IFERROR(VLOOKUP($A434,'BO M'!$Q$2:$W$71,7,0),"")</f>
        <v/>
      </c>
      <c r="O434" s="12" t="str">
        <f>IFERROR(VLOOKUP($A434,'Dukty M'!$T$1:$Z$33,7,0),"")</f>
        <v/>
      </c>
      <c r="P434" s="12"/>
      <c r="Q434" s="12"/>
      <c r="R434" s="12"/>
      <c r="S434" s="12"/>
      <c r="T434" s="12"/>
      <c r="U434" s="12"/>
      <c r="V434" s="10">
        <f>IFERROR(LARGE(X434:AU434,1),0)+IFERROR(LARGE(X434:AU434,2),0)</f>
        <v>4.390449019850351</v>
      </c>
      <c r="W434" s="10">
        <f>IFERROR(LARGE(X434:AU434,3),0)+IFERROR(LARGE(X434:AU434,4),0)</f>
        <v>0</v>
      </c>
      <c r="X434" s="12"/>
      <c r="Y434" s="12"/>
      <c r="Z434" s="12"/>
      <c r="AA434" s="12">
        <f>IFERROR(VLOOKUP($A434,'H57 TR100 M'!$AI$2:$AO$182,7,0),"")</f>
        <v>4.390449019850351</v>
      </c>
      <c r="AB434" s="12"/>
      <c r="AC434" s="12"/>
      <c r="AD434" s="12"/>
      <c r="AE434" s="12" t="str">
        <f>IFERROR(VLOOKUP($A434,'Orientakcja M'!$M$3:$S$59,7,0),"")</f>
        <v/>
      </c>
      <c r="AF434" s="12"/>
      <c r="AG434" s="12" t="str">
        <f>IFERROR(VLOOKUP($A434,'Grassor222 M'!$BJ$6:$BP$7,7,0),"")</f>
        <v/>
      </c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23">
        <f>MIN(COUNT(F434:U434)+MIN(COUNT(X434:AU434)/2,2),6)</f>
        <v>0.5</v>
      </c>
    </row>
    <row r="435" spans="1:48">
      <c r="A435">
        <v>459</v>
      </c>
      <c r="B435" s="19" t="str">
        <f>VLOOKUP($A435,id!$C:$H,6,0)</f>
        <v>Nadolny Lech</v>
      </c>
      <c r="C435" s="19" t="str">
        <f>VLOOKUP($A435,id!$C:$H,4,0)</f>
        <v>ROWEREK</v>
      </c>
      <c r="D435" s="2">
        <f>IF(E434=E435,D434,ROW(B433))</f>
        <v>433</v>
      </c>
      <c r="E435" s="11">
        <f>LARGE(F435:W435,1)+LARGE(F435:W435,2)+IFERROR(LARGE(F435:W435,3),0)+IFERROR(LARGE(F435:W435,4),0)+IFERROR(LARGE(F435:W435,5),0)+IFERROR(LARGE(F435:W435,6),0)</f>
        <v>4.2882335882278158</v>
      </c>
      <c r="F435" s="12"/>
      <c r="G435" s="12"/>
      <c r="H435" s="12"/>
      <c r="I435" s="12"/>
      <c r="J435" s="12" t="str">
        <f>IFERROR(VLOOKUP($A435,'XVI RzK M'!$K$3:$Q$23,7,0),"")</f>
        <v/>
      </c>
      <c r="K435" s="12" t="str">
        <f>IFERROR(VLOOKUP($A435,'Dymno M'!$U$2:$AA$21,7,0),"")</f>
        <v/>
      </c>
      <c r="L435" s="12" t="str">
        <f>IFERROR(VLOOKUP($A435,'Tropy M'!$R$3:$X$65,7,0),"")</f>
        <v/>
      </c>
      <c r="M435" s="12" t="str">
        <f>IFERROR(VLOOKUP($A435,'Grassor444 M'!$DE$6:$DK$36,7,0),"")</f>
        <v/>
      </c>
      <c r="N435" s="12" t="str">
        <f>IFERROR(VLOOKUP($A435,'BO M'!$Q$2:$W$71,7,0),"")</f>
        <v/>
      </c>
      <c r="O435" s="12" t="str">
        <f>IFERROR(VLOOKUP($A435,'Dukty M'!$T$1:$Z$33,7,0),"")</f>
        <v/>
      </c>
      <c r="P435" s="12"/>
      <c r="Q435" s="12"/>
      <c r="R435" s="12"/>
      <c r="S435" s="12"/>
      <c r="T435" s="12"/>
      <c r="U435" s="12"/>
      <c r="V435" s="10">
        <f>IFERROR(LARGE(X435:AU435,1),0)+IFERROR(LARGE(X435:AU435,2),0)</f>
        <v>4.2882335882278158</v>
      </c>
      <c r="W435" s="10">
        <f>IFERROR(LARGE(X435:AU435,3),0)+IFERROR(LARGE(X435:AU435,4),0)</f>
        <v>0</v>
      </c>
      <c r="X435" s="12"/>
      <c r="Y435" s="12"/>
      <c r="Z435" s="12"/>
      <c r="AA435" s="12">
        <f>IFERROR(VLOOKUP($A435,'H57 TR100 M'!$AI$2:$AO$182,7,0),"")</f>
        <v>4.2882335882278158</v>
      </c>
      <c r="AB435" s="12"/>
      <c r="AC435" s="12"/>
      <c r="AD435" s="12"/>
      <c r="AE435" s="12" t="str">
        <f>IFERROR(VLOOKUP($A435,'Orientakcja M'!$M$3:$S$59,7,0),"")</f>
        <v/>
      </c>
      <c r="AF435" s="12"/>
      <c r="AG435" s="12" t="str">
        <f>IFERROR(VLOOKUP($A435,'Grassor222 M'!$BJ$6:$BP$7,7,0),"")</f>
        <v/>
      </c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23">
        <f>MIN(COUNT(F435:U435)+MIN(COUNT(X435:AU435)/2,2),6)</f>
        <v>0.5</v>
      </c>
    </row>
    <row r="436" spans="1:48">
      <c r="A436" s="13">
        <v>460</v>
      </c>
      <c r="B436" s="19" t="str">
        <f>VLOOKUP($A436,id!$C:$H,6,0)</f>
        <v>Chrześciański Bartosz</v>
      </c>
      <c r="C436" s="19" t="str">
        <f>VLOOKUP($A436,id!$C:$H,4,0)</f>
        <v>Cycliści</v>
      </c>
      <c r="D436" s="2">
        <f>IF(E435=E436,D435,ROW(B434))</f>
        <v>434</v>
      </c>
      <c r="E436" s="11">
        <f>LARGE(F436:W436,1)+LARGE(F436:W436,2)+IFERROR(LARGE(F436:W436,3),0)+IFERROR(LARGE(F436:W436,4),0)+IFERROR(LARGE(F436:W436,5),0)+IFERROR(LARGE(F436:W436,6),0)</f>
        <v>4.1752265429972786</v>
      </c>
      <c r="F436" s="12"/>
      <c r="G436" s="12"/>
      <c r="H436" s="12"/>
      <c r="I436" s="12"/>
      <c r="J436" s="12" t="str">
        <f>IFERROR(VLOOKUP($A436,'XVI RzK M'!$K$3:$Q$23,7,0),"")</f>
        <v/>
      </c>
      <c r="K436" s="12" t="str">
        <f>IFERROR(VLOOKUP($A436,'Dymno M'!$U$2:$AA$21,7,0),"")</f>
        <v/>
      </c>
      <c r="L436" s="12" t="str">
        <f>IFERROR(VLOOKUP($A436,'Tropy M'!$R$3:$X$65,7,0),"")</f>
        <v/>
      </c>
      <c r="M436" s="12" t="str">
        <f>IFERROR(VLOOKUP($A436,'Grassor444 M'!$DE$6:$DK$36,7,0),"")</f>
        <v/>
      </c>
      <c r="N436" s="12" t="str">
        <f>IFERROR(VLOOKUP($A436,'BO M'!$Q$2:$W$71,7,0),"")</f>
        <v/>
      </c>
      <c r="O436" s="12" t="str">
        <f>IFERROR(VLOOKUP($A436,'Dukty M'!$T$1:$Z$33,7,0),"")</f>
        <v/>
      </c>
      <c r="P436" s="12"/>
      <c r="Q436" s="12"/>
      <c r="R436" s="12"/>
      <c r="S436" s="12"/>
      <c r="T436" s="12"/>
      <c r="U436" s="12"/>
      <c r="V436" s="10">
        <f>IFERROR(LARGE(X436:AU436,1),0)+IFERROR(LARGE(X436:AU436,2),0)</f>
        <v>4.1752265429972786</v>
      </c>
      <c r="W436" s="10">
        <f>IFERROR(LARGE(X436:AU436,3),0)+IFERROR(LARGE(X436:AU436,4),0)</f>
        <v>0</v>
      </c>
      <c r="X436" s="12"/>
      <c r="Y436" s="12"/>
      <c r="Z436" s="12"/>
      <c r="AA436" s="12">
        <f>IFERROR(VLOOKUP($A436,'H57 TR100 M'!$AI$2:$AO$182,7,0),"")</f>
        <v>4.1752265429972786</v>
      </c>
      <c r="AB436" s="12"/>
      <c r="AC436" s="12"/>
      <c r="AD436" s="12"/>
      <c r="AE436" s="12" t="str">
        <f>IFERROR(VLOOKUP($A436,'Orientakcja M'!$M$3:$S$59,7,0),"")</f>
        <v/>
      </c>
      <c r="AF436" s="12"/>
      <c r="AG436" s="12" t="str">
        <f>IFERROR(VLOOKUP($A436,'Grassor222 M'!$BJ$6:$BP$7,7,0),"")</f>
        <v/>
      </c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23">
        <f>MIN(COUNT(F436:U436)+MIN(COUNT(X436:AU436)/2,2),6)</f>
        <v>0.5</v>
      </c>
    </row>
    <row r="437" spans="1:48">
      <c r="A437">
        <v>461</v>
      </c>
      <c r="B437" s="19" t="str">
        <f>VLOOKUP($A437,id!$C:$H,6,0)</f>
        <v>Krankiewicz Jakub</v>
      </c>
      <c r="C437" s="19">
        <f>VLOOKUP($A437,id!$C:$H,4,0)</f>
        <v>0</v>
      </c>
      <c r="D437" s="2">
        <f>IF(E436=E437,D436,ROW(B435))</f>
        <v>435</v>
      </c>
      <c r="E437" s="11">
        <f>LARGE(F437:W437,1)+LARGE(F437:W437,2)+IFERROR(LARGE(F437:W437,3),0)+IFERROR(LARGE(F437:W437,4),0)+IFERROR(LARGE(F437:W437,5),0)+IFERROR(LARGE(F437:W437,6),0)</f>
        <v>4.1728443746039448</v>
      </c>
      <c r="F437" s="12"/>
      <c r="G437" s="12"/>
      <c r="H437" s="12"/>
      <c r="I437" s="12"/>
      <c r="J437" s="12" t="str">
        <f>IFERROR(VLOOKUP($A437,'XVI RzK M'!$K$3:$Q$23,7,0),"")</f>
        <v/>
      </c>
      <c r="K437" s="12" t="str">
        <f>IFERROR(VLOOKUP($A437,'Dymno M'!$U$2:$AA$21,7,0),"")</f>
        <v/>
      </c>
      <c r="L437" s="12" t="str">
        <f>IFERROR(VLOOKUP($A437,'Tropy M'!$R$3:$X$65,7,0),"")</f>
        <v/>
      </c>
      <c r="M437" s="12" t="str">
        <f>IFERROR(VLOOKUP($A437,'Grassor444 M'!$DE$6:$DK$36,7,0),"")</f>
        <v/>
      </c>
      <c r="N437" s="12" t="str">
        <f>IFERROR(VLOOKUP($A437,'BO M'!$Q$2:$W$71,7,0),"")</f>
        <v/>
      </c>
      <c r="O437" s="12" t="str">
        <f>IFERROR(VLOOKUP($A437,'Dukty M'!$T$1:$Z$33,7,0),"")</f>
        <v/>
      </c>
      <c r="P437" s="12"/>
      <c r="Q437" s="12"/>
      <c r="R437" s="12"/>
      <c r="S437" s="12"/>
      <c r="T437" s="12"/>
      <c r="U437" s="12"/>
      <c r="V437" s="10">
        <f>IFERROR(LARGE(X437:AU437,1),0)+IFERROR(LARGE(X437:AU437,2),0)</f>
        <v>4.1728443746039448</v>
      </c>
      <c r="W437" s="10">
        <f>IFERROR(LARGE(X437:AU437,3),0)+IFERROR(LARGE(X437:AU437,4),0)</f>
        <v>0</v>
      </c>
      <c r="X437" s="12"/>
      <c r="Y437" s="12"/>
      <c r="Z437" s="12"/>
      <c r="AA437" s="12">
        <f>IFERROR(VLOOKUP($A437,'H57 TR100 M'!$AI$2:$AO$182,7,0),"")</f>
        <v>4.1728443746039448</v>
      </c>
      <c r="AB437" s="12"/>
      <c r="AC437" s="12"/>
      <c r="AD437" s="12"/>
      <c r="AE437" s="12" t="str">
        <f>IFERROR(VLOOKUP($A437,'Orientakcja M'!$M$3:$S$59,7,0),"")</f>
        <v/>
      </c>
      <c r="AF437" s="12"/>
      <c r="AG437" s="12" t="str">
        <f>IFERROR(VLOOKUP($A437,'Grassor222 M'!$BJ$6:$BP$7,7,0),"")</f>
        <v/>
      </c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23">
        <f>MIN(COUNT(F437:U437)+MIN(COUNT(X437:AU437)/2,2),6)</f>
        <v>0.5</v>
      </c>
    </row>
    <row r="438" spans="1:48">
      <c r="A438" s="13">
        <v>462</v>
      </c>
      <c r="B438" s="19" t="str">
        <f>VLOOKUP($A438,id!$C:$H,6,0)</f>
        <v>Sudolski Wojciech</v>
      </c>
      <c r="C438" s="19">
        <f>VLOOKUP($A438,id!$C:$H,4,0)</f>
        <v>0</v>
      </c>
      <c r="D438" s="2">
        <f>IF(E437=E438,D437,ROW(B436))</f>
        <v>436</v>
      </c>
      <c r="E438" s="11">
        <f>LARGE(F438:W438,1)+LARGE(F438:W438,2)+IFERROR(LARGE(F438:W438,3),0)+IFERROR(LARGE(F438:W438,4),0)+IFERROR(LARGE(F438:W438,5),0)+IFERROR(LARGE(F438:W438,6),0)</f>
        <v>3.9914163583168167</v>
      </c>
      <c r="F438" s="12"/>
      <c r="G438" s="12"/>
      <c r="H438" s="12"/>
      <c r="I438" s="12"/>
      <c r="J438" s="12" t="str">
        <f>IFERROR(VLOOKUP($A438,'XVI RzK M'!$K$3:$Q$23,7,0),"")</f>
        <v/>
      </c>
      <c r="K438" s="12" t="str">
        <f>IFERROR(VLOOKUP($A438,'Dymno M'!$U$2:$AA$21,7,0),"")</f>
        <v/>
      </c>
      <c r="L438" s="12" t="str">
        <f>IFERROR(VLOOKUP($A438,'Tropy M'!$R$3:$X$65,7,0),"")</f>
        <v/>
      </c>
      <c r="M438" s="12" t="str">
        <f>IFERROR(VLOOKUP($A438,'Grassor444 M'!$DE$6:$DK$36,7,0),"")</f>
        <v/>
      </c>
      <c r="N438" s="12" t="str">
        <f>IFERROR(VLOOKUP($A438,'BO M'!$Q$2:$W$71,7,0),"")</f>
        <v/>
      </c>
      <c r="O438" s="12" t="str">
        <f>IFERROR(VLOOKUP($A438,'Dukty M'!$T$1:$Z$33,7,0),"")</f>
        <v/>
      </c>
      <c r="P438" s="12"/>
      <c r="Q438" s="12"/>
      <c r="R438" s="12"/>
      <c r="S438" s="12"/>
      <c r="T438" s="12"/>
      <c r="U438" s="12"/>
      <c r="V438" s="10">
        <f>IFERROR(LARGE(X438:AU438,1),0)+IFERROR(LARGE(X438:AU438,2),0)</f>
        <v>3.9914163583168167</v>
      </c>
      <c r="W438" s="10">
        <f>IFERROR(LARGE(X438:AU438,3),0)+IFERROR(LARGE(X438:AU438,4),0)</f>
        <v>0</v>
      </c>
      <c r="X438" s="12"/>
      <c r="Y438" s="12"/>
      <c r="Z438" s="12"/>
      <c r="AA438" s="12">
        <f>IFERROR(VLOOKUP($A438,'H57 TR100 M'!$AI$2:$AO$182,7,0),"")</f>
        <v>3.9914163583168167</v>
      </c>
      <c r="AB438" s="12"/>
      <c r="AC438" s="12"/>
      <c r="AD438" s="12"/>
      <c r="AE438" s="12" t="str">
        <f>IFERROR(VLOOKUP($A438,'Orientakcja M'!$M$3:$S$59,7,0),"")</f>
        <v/>
      </c>
      <c r="AF438" s="12"/>
      <c r="AG438" s="12" t="str">
        <f>IFERROR(VLOOKUP($A438,'Grassor222 M'!$BJ$6:$BP$7,7,0),"")</f>
        <v/>
      </c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23">
        <f>MIN(COUNT(F438:U438)+MIN(COUNT(X438:AU438)/2,2),6)</f>
        <v>0.5</v>
      </c>
    </row>
    <row r="439" spans="1:48">
      <c r="A439">
        <v>463</v>
      </c>
      <c r="B439" s="19" t="str">
        <f>VLOOKUP($A439,id!$C:$H,6,0)</f>
        <v>Sprutta Damian</v>
      </c>
      <c r="C439" s="19">
        <f>VLOOKUP($A439,id!$C:$H,4,0)</f>
        <v>0</v>
      </c>
      <c r="D439" s="2">
        <f>IF(E438=E439,D438,ROW(B437))</f>
        <v>437</v>
      </c>
      <c r="E439" s="11">
        <f>LARGE(F439:W439,1)+LARGE(F439:W439,2)+IFERROR(LARGE(F439:W439,3),0)+IFERROR(LARGE(F439:W439,4),0)+IFERROR(LARGE(F439:W439,5),0)+IFERROR(LARGE(F439:W439,6),0)</f>
        <v>3.9910197943467911</v>
      </c>
      <c r="F439" s="12"/>
      <c r="G439" s="12"/>
      <c r="H439" s="12"/>
      <c r="I439" s="12"/>
      <c r="J439" s="12" t="str">
        <f>IFERROR(VLOOKUP($A439,'XVI RzK M'!$K$3:$Q$23,7,0),"")</f>
        <v/>
      </c>
      <c r="K439" s="12" t="str">
        <f>IFERROR(VLOOKUP($A439,'Dymno M'!$U$2:$AA$21,7,0),"")</f>
        <v/>
      </c>
      <c r="L439" s="12" t="str">
        <f>IFERROR(VLOOKUP($A439,'Tropy M'!$R$3:$X$65,7,0),"")</f>
        <v/>
      </c>
      <c r="M439" s="12" t="str">
        <f>IFERROR(VLOOKUP($A439,'Grassor444 M'!$DE$6:$DK$36,7,0),"")</f>
        <v/>
      </c>
      <c r="N439" s="12" t="str">
        <f>IFERROR(VLOOKUP($A439,'BO M'!$Q$2:$W$71,7,0),"")</f>
        <v/>
      </c>
      <c r="O439" s="12" t="str">
        <f>IFERROR(VLOOKUP($A439,'Dukty M'!$T$1:$Z$33,7,0),"")</f>
        <v/>
      </c>
      <c r="P439" s="12"/>
      <c r="Q439" s="12"/>
      <c r="R439" s="12"/>
      <c r="S439" s="12"/>
      <c r="T439" s="12"/>
      <c r="U439" s="12"/>
      <c r="V439" s="10">
        <f>IFERROR(LARGE(X439:AU439,1),0)+IFERROR(LARGE(X439:AU439,2),0)</f>
        <v>3.9910197943467911</v>
      </c>
      <c r="W439" s="10">
        <f>IFERROR(LARGE(X439:AU439,3),0)+IFERROR(LARGE(X439:AU439,4),0)</f>
        <v>0</v>
      </c>
      <c r="X439" s="12"/>
      <c r="Y439" s="12"/>
      <c r="Z439" s="12"/>
      <c r="AA439" s="12">
        <f>IFERROR(VLOOKUP($A439,'H57 TR100 M'!$AI$2:$AO$182,7,0),"")</f>
        <v>3.9910197943467911</v>
      </c>
      <c r="AB439" s="12"/>
      <c r="AC439" s="12"/>
      <c r="AD439" s="12"/>
      <c r="AE439" s="12" t="str">
        <f>IFERROR(VLOOKUP($A439,'Orientakcja M'!$M$3:$S$59,7,0),"")</f>
        <v/>
      </c>
      <c r="AF439" s="12"/>
      <c r="AG439" s="12" t="str">
        <f>IFERROR(VLOOKUP($A439,'Grassor222 M'!$BJ$6:$BP$7,7,0),"")</f>
        <v/>
      </c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23">
        <f>MIN(COUNT(F439:U439)+MIN(COUNT(X439:AU439)/2,2),6)</f>
        <v>0.5</v>
      </c>
    </row>
    <row r="440" spans="1:48">
      <c r="A440" s="13">
        <v>464</v>
      </c>
      <c r="B440" s="19" t="str">
        <f>VLOOKUP($A440,id!$C:$H,6,0)</f>
        <v>Puka Kamil</v>
      </c>
      <c r="C440" s="19" t="str">
        <f>VLOOKUP($A440,id!$C:$H,4,0)</f>
        <v>KaroLTaam-Narty@Rower</v>
      </c>
      <c r="D440" s="2">
        <f>IF(E439=E440,D439,ROW(B438))</f>
        <v>438</v>
      </c>
      <c r="E440" s="11">
        <f>LARGE(F440:W440,1)+LARGE(F440:W440,2)+IFERROR(LARGE(F440:W440,3),0)+IFERROR(LARGE(F440:W440,4),0)+IFERROR(LARGE(F440:W440,5),0)+IFERROR(LARGE(F440:W440,6),0)</f>
        <v>3.9878501171548146</v>
      </c>
      <c r="F440" s="12"/>
      <c r="G440" s="12"/>
      <c r="H440" s="12"/>
      <c r="I440" s="12"/>
      <c r="J440" s="12" t="str">
        <f>IFERROR(VLOOKUP($A440,'XVI RzK M'!$K$3:$Q$23,7,0),"")</f>
        <v/>
      </c>
      <c r="K440" s="12" t="str">
        <f>IFERROR(VLOOKUP($A440,'Dymno M'!$U$2:$AA$21,7,0),"")</f>
        <v/>
      </c>
      <c r="L440" s="12" t="str">
        <f>IFERROR(VLOOKUP($A440,'Tropy M'!$R$3:$X$65,7,0),"")</f>
        <v/>
      </c>
      <c r="M440" s="12" t="str">
        <f>IFERROR(VLOOKUP($A440,'Grassor444 M'!$DE$6:$DK$36,7,0),"")</f>
        <v/>
      </c>
      <c r="N440" s="12" t="str">
        <f>IFERROR(VLOOKUP($A440,'BO M'!$Q$2:$W$71,7,0),"")</f>
        <v/>
      </c>
      <c r="O440" s="12" t="str">
        <f>IFERROR(VLOOKUP($A440,'Dukty M'!$T$1:$Z$33,7,0),"")</f>
        <v/>
      </c>
      <c r="P440" s="12"/>
      <c r="Q440" s="12"/>
      <c r="R440" s="12"/>
      <c r="S440" s="12"/>
      <c r="T440" s="12"/>
      <c r="U440" s="12"/>
      <c r="V440" s="10">
        <f>IFERROR(LARGE(X440:AU440,1),0)+IFERROR(LARGE(X440:AU440,2),0)</f>
        <v>3.9878501171548146</v>
      </c>
      <c r="W440" s="10">
        <f>IFERROR(LARGE(X440:AU440,3),0)+IFERROR(LARGE(X440:AU440,4),0)</f>
        <v>0</v>
      </c>
      <c r="X440" s="12"/>
      <c r="Y440" s="12"/>
      <c r="Z440" s="12"/>
      <c r="AA440" s="12">
        <f>IFERROR(VLOOKUP($A440,'H57 TR100 M'!$AI$2:$AO$182,7,0),"")</f>
        <v>3.9878501171548146</v>
      </c>
      <c r="AB440" s="12"/>
      <c r="AC440" s="12"/>
      <c r="AD440" s="12"/>
      <c r="AE440" s="12" t="str">
        <f>IFERROR(VLOOKUP($A440,'Orientakcja M'!$M$3:$S$59,7,0),"")</f>
        <v/>
      </c>
      <c r="AF440" s="12"/>
      <c r="AG440" s="12" t="str">
        <f>IFERROR(VLOOKUP($A440,'Grassor222 M'!$BJ$6:$BP$7,7,0),"")</f>
        <v/>
      </c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23">
        <f>MIN(COUNT(F440:U440)+MIN(COUNT(X440:AU440)/2,2),6)</f>
        <v>0.5</v>
      </c>
    </row>
    <row r="441" spans="1:48">
      <c r="A441">
        <v>465</v>
      </c>
      <c r="B441" s="19" t="str">
        <f>VLOOKUP($A441,id!$C:$H,6,0)</f>
        <v>Jaśkiewicz Maciej</v>
      </c>
      <c r="C441" s="19" t="str">
        <f>VLOOKUP($A441,id!$C:$H,4,0)</f>
        <v>DPF Paterek TEAM</v>
      </c>
      <c r="D441" s="2">
        <f>IF(E440=E441,D440,ROW(B439))</f>
        <v>439</v>
      </c>
      <c r="E441" s="11">
        <f>LARGE(F441:W441,1)+LARGE(F441:W441,2)+IFERROR(LARGE(F441:W441,3),0)+IFERROR(LARGE(F441:W441,4),0)+IFERROR(LARGE(F441:W441,5),0)+IFERROR(LARGE(F441:W441,6),0)</f>
        <v>3.5829470978861071</v>
      </c>
      <c r="F441" s="12"/>
      <c r="G441" s="12"/>
      <c r="H441" s="12"/>
      <c r="I441" s="12"/>
      <c r="J441" s="12" t="str">
        <f>IFERROR(VLOOKUP($A441,'XVI RzK M'!$K$3:$Q$23,7,0),"")</f>
        <v/>
      </c>
      <c r="K441" s="12" t="str">
        <f>IFERROR(VLOOKUP($A441,'Dymno M'!$U$2:$AA$21,7,0),"")</f>
        <v/>
      </c>
      <c r="L441" s="12" t="str">
        <f>IFERROR(VLOOKUP($A441,'Tropy M'!$R$3:$X$65,7,0),"")</f>
        <v/>
      </c>
      <c r="M441" s="12" t="str">
        <f>IFERROR(VLOOKUP($A441,'Grassor444 M'!$DE$6:$DK$36,7,0),"")</f>
        <v/>
      </c>
      <c r="N441" s="12" t="str">
        <f>IFERROR(VLOOKUP($A441,'BO M'!$Q$2:$W$71,7,0),"")</f>
        <v/>
      </c>
      <c r="O441" s="12" t="str">
        <f>IFERROR(VLOOKUP($A441,'Dukty M'!$T$1:$Z$33,7,0),"")</f>
        <v/>
      </c>
      <c r="P441" s="12"/>
      <c r="Q441" s="12"/>
      <c r="R441" s="12"/>
      <c r="S441" s="12"/>
      <c r="T441" s="12"/>
      <c r="U441" s="12"/>
      <c r="V441" s="10">
        <f>IFERROR(LARGE(X441:AU441,1),0)+IFERROR(LARGE(X441:AU441,2),0)</f>
        <v>3.5829470978861071</v>
      </c>
      <c r="W441" s="10">
        <f>IFERROR(LARGE(X441:AU441,3),0)+IFERROR(LARGE(X441:AU441,4),0)</f>
        <v>0</v>
      </c>
      <c r="X441" s="12"/>
      <c r="Y441" s="12"/>
      <c r="Z441" s="12"/>
      <c r="AA441" s="12">
        <f>IFERROR(VLOOKUP($A441,'H57 TR100 M'!$AI$2:$AO$182,7,0),"")</f>
        <v>3.5829470978861071</v>
      </c>
      <c r="AB441" s="12"/>
      <c r="AC441" s="12"/>
      <c r="AD441" s="12"/>
      <c r="AE441" s="12" t="str">
        <f>IFERROR(VLOOKUP($A441,'Orientakcja M'!$M$3:$S$59,7,0),"")</f>
        <v/>
      </c>
      <c r="AF441" s="12"/>
      <c r="AG441" s="12" t="str">
        <f>IFERROR(VLOOKUP($A441,'Grassor222 M'!$BJ$6:$BP$7,7,0),"")</f>
        <v/>
      </c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23">
        <f>MIN(COUNT(F441:U441)+MIN(COUNT(X441:AU441)/2,2),6)</f>
        <v>0.5</v>
      </c>
    </row>
    <row r="442" spans="1:48">
      <c r="A442" s="13">
        <v>466</v>
      </c>
      <c r="B442" s="19" t="str">
        <f>VLOOKUP($A442,id!$C:$H,6,0)</f>
        <v>Staśkiewicz Olaf</v>
      </c>
      <c r="C442" s="19" t="str">
        <f>VLOOKUP($A442,id!$C:$H,4,0)</f>
        <v>DPF Paterek TEAM</v>
      </c>
      <c r="D442" s="2">
        <f>IF(E441=E442,D441,ROW(B440))</f>
        <v>440</v>
      </c>
      <c r="E442" s="11">
        <f>LARGE(F442:W442,1)+LARGE(F442:W442,2)+IFERROR(LARGE(F442:W442,3),0)+IFERROR(LARGE(F442:W442,4),0)+IFERROR(LARGE(F442:W442,5),0)+IFERROR(LARGE(F442:W442,6),0)</f>
        <v>3.5823080466795876</v>
      </c>
      <c r="F442" s="12"/>
      <c r="G442" s="12"/>
      <c r="H442" s="12"/>
      <c r="I442" s="12"/>
      <c r="J442" s="12" t="str">
        <f>IFERROR(VLOOKUP($A442,'XVI RzK M'!$K$3:$Q$23,7,0),"")</f>
        <v/>
      </c>
      <c r="K442" s="12" t="str">
        <f>IFERROR(VLOOKUP($A442,'Dymno M'!$U$2:$AA$21,7,0),"")</f>
        <v/>
      </c>
      <c r="L442" s="12" t="str">
        <f>IFERROR(VLOOKUP($A442,'Tropy M'!$R$3:$X$65,7,0),"")</f>
        <v/>
      </c>
      <c r="M442" s="12" t="str">
        <f>IFERROR(VLOOKUP($A442,'Grassor444 M'!$DE$6:$DK$36,7,0),"")</f>
        <v/>
      </c>
      <c r="N442" s="12" t="str">
        <f>IFERROR(VLOOKUP($A442,'BO M'!$Q$2:$W$71,7,0),"")</f>
        <v/>
      </c>
      <c r="O442" s="12" t="str">
        <f>IFERROR(VLOOKUP($A442,'Dukty M'!$T$1:$Z$33,7,0),"")</f>
        <v/>
      </c>
      <c r="P442" s="12"/>
      <c r="Q442" s="12"/>
      <c r="R442" s="12"/>
      <c r="S442" s="12"/>
      <c r="T442" s="12"/>
      <c r="U442" s="12"/>
      <c r="V442" s="10">
        <f>IFERROR(LARGE(X442:AU442,1),0)+IFERROR(LARGE(X442:AU442,2),0)</f>
        <v>3.5823080466795876</v>
      </c>
      <c r="W442" s="10">
        <f>IFERROR(LARGE(X442:AU442,3),0)+IFERROR(LARGE(X442:AU442,4),0)</f>
        <v>0</v>
      </c>
      <c r="X442" s="12"/>
      <c r="Y442" s="12"/>
      <c r="Z442" s="12"/>
      <c r="AA442" s="12">
        <f>IFERROR(VLOOKUP($A442,'H57 TR100 M'!$AI$2:$AO$182,7,0),"")</f>
        <v>3.5823080466795876</v>
      </c>
      <c r="AB442" s="12"/>
      <c r="AC442" s="12"/>
      <c r="AD442" s="12"/>
      <c r="AE442" s="12" t="str">
        <f>IFERROR(VLOOKUP($A442,'Orientakcja M'!$M$3:$S$59,7,0),"")</f>
        <v/>
      </c>
      <c r="AF442" s="12"/>
      <c r="AG442" s="12" t="str">
        <f>IFERROR(VLOOKUP($A442,'Grassor222 M'!$BJ$6:$BP$7,7,0),"")</f>
        <v/>
      </c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23">
        <f>MIN(COUNT(F442:U442)+MIN(COUNT(X442:AU442)/2,2),6)</f>
        <v>0.5</v>
      </c>
    </row>
    <row r="443" spans="1:48">
      <c r="A443" s="13">
        <v>468</v>
      </c>
      <c r="B443" s="19" t="str">
        <f>VLOOKUP($A443,id!$C:$H,6,0)</f>
        <v>Lila Michał</v>
      </c>
      <c r="C443" s="19" t="str">
        <f>VLOOKUP($A443,id!$C:$H,4,0)</f>
        <v>Pożeracze Ciastkuff!</v>
      </c>
      <c r="D443" s="2">
        <f>IF(E442=E443,D442,ROW(B441))</f>
        <v>441</v>
      </c>
      <c r="E443" s="11">
        <f>LARGE(F443:W443,1)+LARGE(F443:W443,2)+IFERROR(LARGE(F443:W443,3),0)+IFERROR(LARGE(F443:W443,4),0)+IFERROR(LARGE(F443:W443,5),0)+IFERROR(LARGE(F443:W443,6),0)</f>
        <v>3.5509574414444804</v>
      </c>
      <c r="F443" s="12"/>
      <c r="G443" s="12"/>
      <c r="H443" s="12"/>
      <c r="I443" s="12"/>
      <c r="J443" s="12" t="str">
        <f>IFERROR(VLOOKUP($A443,'XVI RzK M'!$K$3:$Q$23,7,0),"")</f>
        <v/>
      </c>
      <c r="K443" s="12" t="str">
        <f>IFERROR(VLOOKUP($A443,'Dymno M'!$U$2:$AA$21,7,0),"")</f>
        <v/>
      </c>
      <c r="L443" s="12" t="str">
        <f>IFERROR(VLOOKUP($A443,'Tropy M'!$R$3:$X$65,7,0),"")</f>
        <v/>
      </c>
      <c r="M443" s="12" t="str">
        <f>IFERROR(VLOOKUP($A443,'Grassor444 M'!$DE$6:$DK$36,7,0),"")</f>
        <v/>
      </c>
      <c r="N443" s="12" t="str">
        <f>IFERROR(VLOOKUP($A443,'BO M'!$Q$2:$W$71,7,0),"")</f>
        <v/>
      </c>
      <c r="O443" s="12" t="str">
        <f>IFERROR(VLOOKUP($A443,'Dukty M'!$T$1:$Z$33,7,0),"")</f>
        <v/>
      </c>
      <c r="P443" s="12"/>
      <c r="Q443" s="12"/>
      <c r="R443" s="12"/>
      <c r="S443" s="12"/>
      <c r="T443" s="12"/>
      <c r="U443" s="12"/>
      <c r="V443" s="10">
        <f>IFERROR(LARGE(X443:AU443,1),0)+IFERROR(LARGE(X443:AU443,2),0)</f>
        <v>3.5509574414444804</v>
      </c>
      <c r="W443" s="10">
        <f>IFERROR(LARGE(X443:AU443,3),0)+IFERROR(LARGE(X443:AU443,4),0)</f>
        <v>0</v>
      </c>
      <c r="X443" s="12"/>
      <c r="Y443" s="12"/>
      <c r="Z443" s="12"/>
      <c r="AA443" s="12">
        <f>IFERROR(VLOOKUP($A443,'H57 TR100 M'!$AI$2:$AO$182,7,0),"")</f>
        <v>3.5509574414444804</v>
      </c>
      <c r="AB443" s="12"/>
      <c r="AC443" s="12"/>
      <c r="AD443" s="12"/>
      <c r="AE443" s="12" t="str">
        <f>IFERROR(VLOOKUP($A443,'Orientakcja M'!$M$3:$S$59,7,0),"")</f>
        <v/>
      </c>
      <c r="AF443" s="12"/>
      <c r="AG443" s="12" t="str">
        <f>IFERROR(VLOOKUP($A443,'Grassor222 M'!$BJ$6:$BP$7,7,0),"")</f>
        <v/>
      </c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23">
        <f>MIN(COUNT(F443:U443)+MIN(COUNT(X443:AU443)/2,2),6)</f>
        <v>0.5</v>
      </c>
    </row>
    <row r="444" spans="1:48">
      <c r="A444">
        <v>469</v>
      </c>
      <c r="B444" s="19" t="str">
        <f>VLOOKUP($A444,id!$C:$H,6,0)</f>
        <v>Gizela Michał</v>
      </c>
      <c r="C444" s="19">
        <f>VLOOKUP($A444,id!$C:$H,4,0)</f>
        <v>0</v>
      </c>
      <c r="D444" s="2">
        <f>IF(E443=E444,D443,ROW(B442))</f>
        <v>442</v>
      </c>
      <c r="E444" s="11">
        <f>LARGE(F444:W444,1)+LARGE(F444:W444,2)+IFERROR(LARGE(F444:W444,3),0)+IFERROR(LARGE(F444:W444,4),0)+IFERROR(LARGE(F444:W444,5),0)+IFERROR(LARGE(F444:W444,6),0)</f>
        <v>3.3959670257734627</v>
      </c>
      <c r="F444" s="12"/>
      <c r="G444" s="12"/>
      <c r="H444" s="12"/>
      <c r="I444" s="12"/>
      <c r="J444" s="12" t="str">
        <f>IFERROR(VLOOKUP($A444,'XVI RzK M'!$K$3:$Q$23,7,0),"")</f>
        <v/>
      </c>
      <c r="K444" s="12" t="str">
        <f>IFERROR(VLOOKUP($A444,'Dymno M'!$U$2:$AA$21,7,0),"")</f>
        <v/>
      </c>
      <c r="L444" s="12" t="str">
        <f>IFERROR(VLOOKUP($A444,'Tropy M'!$R$3:$X$65,7,0),"")</f>
        <v/>
      </c>
      <c r="M444" s="12" t="str">
        <f>IFERROR(VLOOKUP($A444,'Grassor444 M'!$DE$6:$DK$36,7,0),"")</f>
        <v/>
      </c>
      <c r="N444" s="12" t="str">
        <f>IFERROR(VLOOKUP($A444,'BO M'!$Q$2:$W$71,7,0),"")</f>
        <v/>
      </c>
      <c r="O444" s="12" t="str">
        <f>IFERROR(VLOOKUP($A444,'Dukty M'!$T$1:$Z$33,7,0),"")</f>
        <v/>
      </c>
      <c r="P444" s="12"/>
      <c r="Q444" s="12"/>
      <c r="R444" s="12"/>
      <c r="S444" s="12"/>
      <c r="T444" s="12"/>
      <c r="U444" s="12"/>
      <c r="V444" s="10">
        <f>IFERROR(LARGE(X444:AU444,1),0)+IFERROR(LARGE(X444:AU444,2),0)</f>
        <v>3.3959670257734627</v>
      </c>
      <c r="W444" s="10">
        <f>IFERROR(LARGE(X444:AU444,3),0)+IFERROR(LARGE(X444:AU444,4),0)</f>
        <v>0</v>
      </c>
      <c r="X444" s="12"/>
      <c r="Y444" s="12"/>
      <c r="Z444" s="12"/>
      <c r="AA444" s="12">
        <f>IFERROR(VLOOKUP($A444,'H57 TR100 M'!$AI$2:$AO$182,7,0),"")</f>
        <v>3.3959670257734627</v>
      </c>
      <c r="AB444" s="12"/>
      <c r="AC444" s="12"/>
      <c r="AD444" s="12"/>
      <c r="AE444" s="12" t="str">
        <f>IFERROR(VLOOKUP($A444,'Orientakcja M'!$M$3:$S$59,7,0),"")</f>
        <v/>
      </c>
      <c r="AF444" s="12"/>
      <c r="AG444" s="12" t="str">
        <f>IFERROR(VLOOKUP($A444,'Grassor222 M'!$BJ$6:$BP$7,7,0),"")</f>
        <v/>
      </c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23">
        <f>MIN(COUNT(F444:U444)+MIN(COUNT(X444:AU444)/2,2),6)</f>
        <v>0.5</v>
      </c>
    </row>
    <row r="445" spans="1:48">
      <c r="A445" s="13">
        <v>470</v>
      </c>
      <c r="B445" s="19" t="str">
        <f>VLOOKUP($A445,id!$C:$H,6,0)</f>
        <v>Priebe Jakub</v>
      </c>
      <c r="C445" s="19">
        <f>VLOOKUP($A445,id!$C:$H,4,0)</f>
        <v>0</v>
      </c>
      <c r="D445" s="2">
        <f>IF(E444=E445,D444,ROW(B443))</f>
        <v>443</v>
      </c>
      <c r="E445" s="11">
        <f>LARGE(F445:W445,1)+LARGE(F445:W445,2)+IFERROR(LARGE(F445:W445,3),0)+IFERROR(LARGE(F445:W445,4),0)+IFERROR(LARGE(F445:W445,5),0)+IFERROR(LARGE(F445:W445,6),0)</f>
        <v>3.2416048882383053</v>
      </c>
      <c r="F445" s="12"/>
      <c r="G445" s="12"/>
      <c r="H445" s="12"/>
      <c r="I445" s="12"/>
      <c r="J445" s="12" t="str">
        <f>IFERROR(VLOOKUP($A445,'XVI RzK M'!$K$3:$Q$23,7,0),"")</f>
        <v/>
      </c>
      <c r="K445" s="12" t="str">
        <f>IFERROR(VLOOKUP($A445,'Dymno M'!$U$2:$AA$21,7,0),"")</f>
        <v/>
      </c>
      <c r="L445" s="12" t="str">
        <f>IFERROR(VLOOKUP($A445,'Tropy M'!$R$3:$X$65,7,0),"")</f>
        <v/>
      </c>
      <c r="M445" s="12" t="str">
        <f>IFERROR(VLOOKUP($A445,'Grassor444 M'!$DE$6:$DK$36,7,0),"")</f>
        <v/>
      </c>
      <c r="N445" s="12" t="str">
        <f>IFERROR(VLOOKUP($A445,'BO M'!$Q$2:$W$71,7,0),"")</f>
        <v/>
      </c>
      <c r="O445" s="12" t="str">
        <f>IFERROR(VLOOKUP($A445,'Dukty M'!$T$1:$Z$33,7,0),"")</f>
        <v/>
      </c>
      <c r="P445" s="12"/>
      <c r="Q445" s="12"/>
      <c r="R445" s="12"/>
      <c r="S445" s="12"/>
      <c r="T445" s="12"/>
      <c r="U445" s="12"/>
      <c r="V445" s="10">
        <f>IFERROR(LARGE(X445:AU445,1),0)+IFERROR(LARGE(X445:AU445,2),0)</f>
        <v>3.2416048882383053</v>
      </c>
      <c r="W445" s="10">
        <f>IFERROR(LARGE(X445:AU445,3),0)+IFERROR(LARGE(X445:AU445,4),0)</f>
        <v>0</v>
      </c>
      <c r="X445" s="12"/>
      <c r="Y445" s="12"/>
      <c r="Z445" s="12"/>
      <c r="AA445" s="12">
        <f>IFERROR(VLOOKUP($A445,'H57 TR100 M'!$AI$2:$AO$182,7,0),"")</f>
        <v>3.2416048882383053</v>
      </c>
      <c r="AB445" s="12"/>
      <c r="AC445" s="12"/>
      <c r="AD445" s="12"/>
      <c r="AE445" s="12" t="str">
        <f>IFERROR(VLOOKUP($A445,'Orientakcja M'!$M$3:$S$59,7,0),"")</f>
        <v/>
      </c>
      <c r="AF445" s="12"/>
      <c r="AG445" s="12" t="str">
        <f>IFERROR(VLOOKUP($A445,'Grassor222 M'!$BJ$6:$BP$7,7,0),"")</f>
        <v/>
      </c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23">
        <f>MIN(COUNT(F445:U445)+MIN(COUNT(X445:AU445)/2,2),6)</f>
        <v>0.5</v>
      </c>
    </row>
    <row r="446" spans="1:48">
      <c r="A446" s="13">
        <v>320</v>
      </c>
      <c r="B446" s="19" t="str">
        <f>VLOOKUP($A446,id!$C:$H,6,0)</f>
        <v>Jędrzejczak Wiktor</v>
      </c>
      <c r="C446" s="19" t="str">
        <f>VLOOKUP($A446,id!$C:$H,4,0)</f>
        <v>RS Team</v>
      </c>
      <c r="D446" s="2">
        <f>IF(E445=E446,D445,ROW(B444))</f>
        <v>444</v>
      </c>
      <c r="E446" s="11">
        <f>LARGE(F446:W446,1)+LARGE(F446:W446,2)+IFERROR(LARGE(F446:W446,3),0)+IFERROR(LARGE(F446:W446,4),0)+IFERROR(LARGE(F446:W446,5),0)+IFERROR(LARGE(F446:W446,6),0)</f>
        <v>3.2316048218808651</v>
      </c>
      <c r="F446" s="12"/>
      <c r="G446" s="12">
        <f>IFERROR(VLOOKUP($A446,'H57 TR200 M'!$AT$2:$AZ$104,7,0),"")</f>
        <v>3.2316048218808651</v>
      </c>
      <c r="H446" s="12"/>
      <c r="I446" s="12"/>
      <c r="J446" s="12" t="str">
        <f>IFERROR(VLOOKUP($A446,'XVI RzK M'!$K$3:$Q$23,7,0),"")</f>
        <v/>
      </c>
      <c r="K446" s="12" t="str">
        <f>IFERROR(VLOOKUP($A446,'Dymno M'!$U$2:$AA$21,7,0),"")</f>
        <v/>
      </c>
      <c r="L446" s="12" t="str">
        <f>IFERROR(VLOOKUP($A446,'Tropy M'!$R$3:$X$65,7,0),"")</f>
        <v/>
      </c>
      <c r="M446" s="12" t="str">
        <f>IFERROR(VLOOKUP($A446,'Grassor444 M'!$DE$6:$DK$36,7,0),"")</f>
        <v/>
      </c>
      <c r="N446" s="12" t="str">
        <f>IFERROR(VLOOKUP($A446,'BO M'!$Q$2:$W$71,7,0),"")</f>
        <v/>
      </c>
      <c r="O446" s="12" t="str">
        <f>IFERROR(VLOOKUP($A446,'Dukty M'!$T$1:$Z$33,7,0),"")</f>
        <v/>
      </c>
      <c r="P446" s="12"/>
      <c r="Q446" s="12"/>
      <c r="R446" s="12"/>
      <c r="S446" s="12"/>
      <c r="T446" s="12"/>
      <c r="U446" s="12"/>
      <c r="V446" s="10">
        <f>IFERROR(LARGE(X446:AU446,1),0)+IFERROR(LARGE(X446:AU446,2),0)</f>
        <v>0</v>
      </c>
      <c r="W446" s="10">
        <f>IFERROR(LARGE(X446:AU446,3),0)+IFERROR(LARGE(X446:AU446,4),0)</f>
        <v>0</v>
      </c>
      <c r="X446" s="12"/>
      <c r="Y446" s="12"/>
      <c r="Z446" s="12"/>
      <c r="AA446" s="12" t="str">
        <f>IFERROR(VLOOKUP($A446,'H57 TR100 M'!$AI$2:$AO$182,7,0),"")</f>
        <v/>
      </c>
      <c r="AB446" s="12"/>
      <c r="AC446" s="12"/>
      <c r="AD446" s="12"/>
      <c r="AE446" s="12" t="str">
        <f>IFERROR(VLOOKUP($A446,'Orientakcja M'!$M$3:$S$59,7,0),"")</f>
        <v/>
      </c>
      <c r="AF446" s="12"/>
      <c r="AG446" s="12" t="str">
        <f>IFERROR(VLOOKUP($A446,'Grassor222 M'!$BJ$6:$BP$7,7,0),"")</f>
        <v/>
      </c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23">
        <f>MIN(COUNT(F446:U446)+MIN(COUNT(X446:AU446)/2,2),6)</f>
        <v>1</v>
      </c>
    </row>
    <row r="447" spans="1:48">
      <c r="A447">
        <v>471</v>
      </c>
      <c r="B447" s="19" t="str">
        <f>VLOOKUP($A447,id!$C:$H,6,0)</f>
        <v>Glaser Jakub</v>
      </c>
      <c r="C447" s="19" t="str">
        <f>VLOOKUP($A447,id!$C:$H,4,0)</f>
        <v>Archeo</v>
      </c>
      <c r="D447" s="2">
        <f>IF(E446=E447,D446,ROW(B445))</f>
        <v>445</v>
      </c>
      <c r="E447" s="11">
        <f>LARGE(F447:W447,1)+LARGE(F447:W447,2)+IFERROR(LARGE(F447:W447,3),0)+IFERROR(LARGE(F447:W447,4),0)+IFERROR(LARGE(F447:W447,5),0)+IFERROR(LARGE(F447:W447,6),0)</f>
        <v>2.5181027258233639</v>
      </c>
      <c r="F447" s="12"/>
      <c r="G447" s="12"/>
      <c r="H447" s="12"/>
      <c r="I447" s="12"/>
      <c r="J447" s="12" t="str">
        <f>IFERROR(VLOOKUP($A447,'XVI RzK M'!$K$3:$Q$23,7,0),"")</f>
        <v/>
      </c>
      <c r="K447" s="12" t="str">
        <f>IFERROR(VLOOKUP($A447,'Dymno M'!$U$2:$AA$21,7,0),"")</f>
        <v/>
      </c>
      <c r="L447" s="12" t="str">
        <f>IFERROR(VLOOKUP($A447,'Tropy M'!$R$3:$X$65,7,0),"")</f>
        <v/>
      </c>
      <c r="M447" s="12" t="str">
        <f>IFERROR(VLOOKUP($A447,'Grassor444 M'!$DE$6:$DK$36,7,0),"")</f>
        <v/>
      </c>
      <c r="N447" s="12" t="str">
        <f>IFERROR(VLOOKUP($A447,'BO M'!$Q$2:$W$71,7,0),"")</f>
        <v/>
      </c>
      <c r="O447" s="12" t="str">
        <f>IFERROR(VLOOKUP($A447,'Dukty M'!$T$1:$Z$33,7,0),"")</f>
        <v/>
      </c>
      <c r="P447" s="12"/>
      <c r="Q447" s="12"/>
      <c r="R447" s="12"/>
      <c r="S447" s="12"/>
      <c r="T447" s="12"/>
      <c r="U447" s="12"/>
      <c r="V447" s="10">
        <f>IFERROR(LARGE(X447:AU447,1),0)+IFERROR(LARGE(X447:AU447,2),0)</f>
        <v>2.5181027258233639</v>
      </c>
      <c r="W447" s="10">
        <f>IFERROR(LARGE(X447:AU447,3),0)+IFERROR(LARGE(X447:AU447,4),0)</f>
        <v>0</v>
      </c>
      <c r="X447" s="12"/>
      <c r="Y447" s="12"/>
      <c r="Z447" s="12"/>
      <c r="AA447" s="12">
        <f>IFERROR(VLOOKUP($A447,'H57 TR100 M'!$AI$2:$AO$182,7,0),"")</f>
        <v>2.5181027258233639</v>
      </c>
      <c r="AB447" s="12"/>
      <c r="AC447" s="12"/>
      <c r="AD447" s="12"/>
      <c r="AE447" s="12" t="str">
        <f>IFERROR(VLOOKUP($A447,'Orientakcja M'!$M$3:$S$59,7,0),"")</f>
        <v/>
      </c>
      <c r="AF447" s="12"/>
      <c r="AG447" s="12" t="str">
        <f>IFERROR(VLOOKUP($A447,'Grassor222 M'!$BJ$6:$BP$7,7,0),"")</f>
        <v/>
      </c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23">
        <f>MIN(COUNT(F447:U447)+MIN(COUNT(X447:AU447)/2,2),6)</f>
        <v>0.5</v>
      </c>
    </row>
    <row r="448" spans="1:48">
      <c r="A448" s="13">
        <v>472</v>
      </c>
      <c r="B448" s="19" t="str">
        <f>VLOOKUP($A448,id!$C:$H,6,0)</f>
        <v>Wrześniewski Waldemar</v>
      </c>
      <c r="C448" s="19">
        <f>VLOOKUP($A448,id!$C:$H,4,0)</f>
        <v>0</v>
      </c>
      <c r="D448" s="2">
        <f>IF(E447=E448,D447,ROW(B446))</f>
        <v>446</v>
      </c>
      <c r="E448" s="11">
        <f>LARGE(F448:W448,1)+LARGE(F448:W448,2)+IFERROR(LARGE(F448:W448,3),0)+IFERROR(LARGE(F448:W448,4),0)+IFERROR(LARGE(F448:W448,5),0)+IFERROR(LARGE(F448:W448,6),0)</f>
        <v>2.3981930722127274</v>
      </c>
      <c r="F448" s="12"/>
      <c r="G448" s="12"/>
      <c r="H448" s="12"/>
      <c r="I448" s="12"/>
      <c r="J448" s="12" t="str">
        <f>IFERROR(VLOOKUP($A448,'XVI RzK M'!$K$3:$Q$23,7,0),"")</f>
        <v/>
      </c>
      <c r="K448" s="12" t="str">
        <f>IFERROR(VLOOKUP($A448,'Dymno M'!$U$2:$AA$21,7,0),"")</f>
        <v/>
      </c>
      <c r="L448" s="12" t="str">
        <f>IFERROR(VLOOKUP($A448,'Tropy M'!$R$3:$X$65,7,0),"")</f>
        <v/>
      </c>
      <c r="M448" s="12" t="str">
        <f>IFERROR(VLOOKUP($A448,'Grassor444 M'!$DE$6:$DK$36,7,0),"")</f>
        <v/>
      </c>
      <c r="N448" s="12" t="str">
        <f>IFERROR(VLOOKUP($A448,'BO M'!$Q$2:$W$71,7,0),"")</f>
        <v/>
      </c>
      <c r="O448" s="12" t="str">
        <f>IFERROR(VLOOKUP($A448,'Dukty M'!$T$1:$Z$33,7,0),"")</f>
        <v/>
      </c>
      <c r="P448" s="12"/>
      <c r="Q448" s="12"/>
      <c r="R448" s="12"/>
      <c r="S448" s="12"/>
      <c r="T448" s="12"/>
      <c r="U448" s="12"/>
      <c r="V448" s="10">
        <f>IFERROR(LARGE(X448:AU448,1),0)+IFERROR(LARGE(X448:AU448,2),0)</f>
        <v>2.3981930722127274</v>
      </c>
      <c r="W448" s="10">
        <f>IFERROR(LARGE(X448:AU448,3),0)+IFERROR(LARGE(X448:AU448,4),0)</f>
        <v>0</v>
      </c>
      <c r="X448" s="12"/>
      <c r="Y448" s="12"/>
      <c r="Z448" s="12"/>
      <c r="AA448" s="12">
        <f>IFERROR(VLOOKUP($A448,'H57 TR100 M'!$AI$2:$AO$182,7,0),"")</f>
        <v>2.3981930722127274</v>
      </c>
      <c r="AB448" s="12"/>
      <c r="AC448" s="12"/>
      <c r="AD448" s="12"/>
      <c r="AE448" s="12" t="str">
        <f>IFERROR(VLOOKUP($A448,'Orientakcja M'!$M$3:$S$59,7,0),"")</f>
        <v/>
      </c>
      <c r="AF448" s="12"/>
      <c r="AG448" s="12" t="str">
        <f>IFERROR(VLOOKUP($A448,'Grassor222 M'!$BJ$6:$BP$7,7,0),"")</f>
        <v/>
      </c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23">
        <f>MIN(COUNT(F448:U448)+MIN(COUNT(X448:AU448)/2,2),6)</f>
        <v>0.5</v>
      </c>
    </row>
    <row r="449" spans="1:48">
      <c r="A449">
        <v>473</v>
      </c>
      <c r="B449" s="19" t="str">
        <f>VLOOKUP($A449,id!$C:$H,6,0)</f>
        <v>Tomaszewski Piotr</v>
      </c>
      <c r="C449" s="19" t="str">
        <f>VLOOKUP($A449,id!$C:$H,4,0)</f>
        <v>BYSEWO TEAM</v>
      </c>
      <c r="D449" s="2">
        <f>IF(E448=E449,D448,ROW(B447))</f>
        <v>447</v>
      </c>
      <c r="E449" s="11">
        <f>LARGE(F449:W449,1)+LARGE(F449:W449,2)+IFERROR(LARGE(F449:W449,3),0)+IFERROR(LARGE(F449:W449,4),0)+IFERROR(LARGE(F449:W449,5),0)+IFERROR(LARGE(F449:W449,6),0)</f>
        <v>1.931128151326778</v>
      </c>
      <c r="F449" s="12"/>
      <c r="G449" s="12"/>
      <c r="H449" s="12"/>
      <c r="I449" s="12"/>
      <c r="J449" s="12" t="str">
        <f>IFERROR(VLOOKUP($A449,'XVI RzK M'!$K$3:$Q$23,7,0),"")</f>
        <v/>
      </c>
      <c r="K449" s="12" t="str">
        <f>IFERROR(VLOOKUP($A449,'Dymno M'!$U$2:$AA$21,7,0),"")</f>
        <v/>
      </c>
      <c r="L449" s="12" t="str">
        <f>IFERROR(VLOOKUP($A449,'Tropy M'!$R$3:$X$65,7,0),"")</f>
        <v/>
      </c>
      <c r="M449" s="12" t="str">
        <f>IFERROR(VLOOKUP($A449,'Grassor444 M'!$DE$6:$DK$36,7,0),"")</f>
        <v/>
      </c>
      <c r="N449" s="12" t="str">
        <f>IFERROR(VLOOKUP($A449,'BO M'!$Q$2:$W$71,7,0),"")</f>
        <v/>
      </c>
      <c r="O449" s="12" t="str">
        <f>IFERROR(VLOOKUP($A449,'Dukty M'!$T$1:$Z$33,7,0),"")</f>
        <v/>
      </c>
      <c r="P449" s="12"/>
      <c r="Q449" s="12"/>
      <c r="R449" s="12"/>
      <c r="S449" s="12"/>
      <c r="T449" s="12"/>
      <c r="U449" s="12"/>
      <c r="V449" s="10">
        <f>IFERROR(LARGE(X449:AU449,1),0)+IFERROR(LARGE(X449:AU449,2),0)</f>
        <v>1.931128151326778</v>
      </c>
      <c r="W449" s="10">
        <f>IFERROR(LARGE(X449:AU449,3),0)+IFERROR(LARGE(X449:AU449,4),0)</f>
        <v>0</v>
      </c>
      <c r="X449" s="12"/>
      <c r="Y449" s="12"/>
      <c r="Z449" s="12"/>
      <c r="AA449" s="12">
        <f>IFERROR(VLOOKUP($A449,'H57 TR100 M'!$AI$2:$AO$182,7,0),"")</f>
        <v>1.931128151326778</v>
      </c>
      <c r="AB449" s="12"/>
      <c r="AC449" s="12"/>
      <c r="AD449" s="12"/>
      <c r="AE449" s="12" t="str">
        <f>IFERROR(VLOOKUP($A449,'Orientakcja M'!$M$3:$S$59,7,0),"")</f>
        <v/>
      </c>
      <c r="AF449" s="12"/>
      <c r="AG449" s="12" t="str">
        <f>IFERROR(VLOOKUP($A449,'Grassor222 M'!$BJ$6:$BP$7,7,0),"")</f>
        <v/>
      </c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23">
        <f>MIN(COUNT(F449:U449)+MIN(COUNT(X449:AU449)/2,2),6)</f>
        <v>0.5</v>
      </c>
    </row>
    <row r="450" spans="1:48">
      <c r="A450" s="13">
        <v>474</v>
      </c>
      <c r="B450" s="19" t="str">
        <f>VLOOKUP($A450,id!$C:$H,6,0)</f>
        <v>Sosin Tomasz</v>
      </c>
      <c r="C450" s="19" t="str">
        <f>VLOOKUP($A450,id!$C:$H,4,0)</f>
        <v>BYSEWO TEAM</v>
      </c>
      <c r="D450" s="2">
        <f>IF(E449=E450,D449,ROW(B448))</f>
        <v>448</v>
      </c>
      <c r="E450" s="11">
        <f>LARGE(F450:W450,1)+LARGE(F450:W450,2)+IFERROR(LARGE(F450:W450,3),0)+IFERROR(LARGE(F450:W450,4),0)+IFERROR(LARGE(F450:W450,5),0)+IFERROR(LARGE(F450:W450,6),0)</f>
        <v>1.9305954099902787</v>
      </c>
      <c r="F450" s="12"/>
      <c r="G450" s="12"/>
      <c r="H450" s="12"/>
      <c r="I450" s="12"/>
      <c r="J450" s="12" t="str">
        <f>IFERROR(VLOOKUP($A450,'XVI RzK M'!$K$3:$Q$23,7,0),"")</f>
        <v/>
      </c>
      <c r="K450" s="12" t="str">
        <f>IFERROR(VLOOKUP($A450,'Dymno M'!$U$2:$AA$21,7,0),"")</f>
        <v/>
      </c>
      <c r="L450" s="12" t="str">
        <f>IFERROR(VLOOKUP($A450,'Tropy M'!$R$3:$X$65,7,0),"")</f>
        <v/>
      </c>
      <c r="M450" s="12" t="str">
        <f>IFERROR(VLOOKUP($A450,'Grassor444 M'!$DE$6:$DK$36,7,0),"")</f>
        <v/>
      </c>
      <c r="N450" s="12" t="str">
        <f>IFERROR(VLOOKUP($A450,'BO M'!$Q$2:$W$71,7,0),"")</f>
        <v/>
      </c>
      <c r="O450" s="12" t="str">
        <f>IFERROR(VLOOKUP($A450,'Dukty M'!$T$1:$Z$33,7,0),"")</f>
        <v/>
      </c>
      <c r="P450" s="12"/>
      <c r="Q450" s="12"/>
      <c r="R450" s="12"/>
      <c r="S450" s="12"/>
      <c r="T450" s="12"/>
      <c r="U450" s="12"/>
      <c r="V450" s="10">
        <f>IFERROR(LARGE(X450:AU450,1),0)+IFERROR(LARGE(X450:AU450,2),0)</f>
        <v>1.9305954099902787</v>
      </c>
      <c r="W450" s="10">
        <f>IFERROR(LARGE(X450:AU450,3),0)+IFERROR(LARGE(X450:AU450,4),0)</f>
        <v>0</v>
      </c>
      <c r="X450" s="12"/>
      <c r="Y450" s="12"/>
      <c r="Z450" s="12"/>
      <c r="AA450" s="12">
        <f>IFERROR(VLOOKUP($A450,'H57 TR100 M'!$AI$2:$AO$182,7,0),"")</f>
        <v>1.9305954099902787</v>
      </c>
      <c r="AB450" s="12"/>
      <c r="AC450" s="12"/>
      <c r="AD450" s="12"/>
      <c r="AE450" s="12" t="str">
        <f>IFERROR(VLOOKUP($A450,'Orientakcja M'!$M$3:$S$59,7,0),"")</f>
        <v/>
      </c>
      <c r="AF450" s="12"/>
      <c r="AG450" s="12" t="str">
        <f>IFERROR(VLOOKUP($A450,'Grassor222 M'!$BJ$6:$BP$7,7,0),"")</f>
        <v/>
      </c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23">
        <f>MIN(COUNT(F450:U450)+MIN(COUNT(X450:AU450)/2,2),6)</f>
        <v>0.5</v>
      </c>
    </row>
    <row r="451" spans="1:48">
      <c r="A451">
        <v>475</v>
      </c>
      <c r="B451" s="19" t="str">
        <f>VLOOKUP($A451,id!$C:$H,6,0)</f>
        <v>Michniewicz Łukasz</v>
      </c>
      <c r="C451" s="19" t="str">
        <f>VLOOKUP($A451,id!$C:$H,4,0)</f>
        <v>Bysewo Team</v>
      </c>
      <c r="D451" s="2">
        <f>IF(E450=E451,D450,ROW(B449))</f>
        <v>449</v>
      </c>
      <c r="E451" s="11">
        <f>LARGE(F451:W451,1)+LARGE(F451:W451,2)+IFERROR(LARGE(F451:W451,3),0)+IFERROR(LARGE(F451:W451,4),0)+IFERROR(LARGE(F451:W451,5),0)+IFERROR(LARGE(F451:W451,6),0)</f>
        <v>1.9302995695707152</v>
      </c>
      <c r="F451" s="12"/>
      <c r="G451" s="12"/>
      <c r="H451" s="12"/>
      <c r="I451" s="12"/>
      <c r="J451" s="12" t="str">
        <f>IFERROR(VLOOKUP($A451,'XVI RzK M'!$K$3:$Q$23,7,0),"")</f>
        <v/>
      </c>
      <c r="K451" s="12" t="str">
        <f>IFERROR(VLOOKUP($A451,'Dymno M'!$U$2:$AA$21,7,0),"")</f>
        <v/>
      </c>
      <c r="L451" s="12" t="str">
        <f>IFERROR(VLOOKUP($A451,'Tropy M'!$R$3:$X$65,7,0),"")</f>
        <v/>
      </c>
      <c r="M451" s="12" t="str">
        <f>IFERROR(VLOOKUP($A451,'Grassor444 M'!$DE$6:$DK$36,7,0),"")</f>
        <v/>
      </c>
      <c r="N451" s="12" t="str">
        <f>IFERROR(VLOOKUP($A451,'BO M'!$Q$2:$W$71,7,0),"")</f>
        <v/>
      </c>
      <c r="O451" s="12" t="str">
        <f>IFERROR(VLOOKUP($A451,'Dukty M'!$T$1:$Z$33,7,0),"")</f>
        <v/>
      </c>
      <c r="P451" s="12"/>
      <c r="Q451" s="12"/>
      <c r="R451" s="12"/>
      <c r="S451" s="12"/>
      <c r="T451" s="12"/>
      <c r="U451" s="12"/>
      <c r="V451" s="10">
        <f>IFERROR(LARGE(X451:AU451,1),0)+IFERROR(LARGE(X451:AU451,2),0)</f>
        <v>1.9302995695707152</v>
      </c>
      <c r="W451" s="10">
        <f>IFERROR(LARGE(X451:AU451,3),0)+IFERROR(LARGE(X451:AU451,4),0)</f>
        <v>0</v>
      </c>
      <c r="X451" s="12"/>
      <c r="Y451" s="12"/>
      <c r="Z451" s="12"/>
      <c r="AA451" s="12">
        <f>IFERROR(VLOOKUP($A451,'H57 TR100 M'!$AI$2:$AO$182,7,0),"")</f>
        <v>1.9302995695707152</v>
      </c>
      <c r="AB451" s="12"/>
      <c r="AC451" s="12"/>
      <c r="AD451" s="12"/>
      <c r="AE451" s="12" t="str">
        <f>IFERROR(VLOOKUP($A451,'Orientakcja M'!$M$3:$S$59,7,0),"")</f>
        <v/>
      </c>
      <c r="AF451" s="12"/>
      <c r="AG451" s="12" t="str">
        <f>IFERROR(VLOOKUP($A451,'Grassor222 M'!$BJ$6:$BP$7,7,0),"")</f>
        <v/>
      </c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23">
        <f>MIN(COUNT(F451:U451)+MIN(COUNT(X451:AU451)/2,2),6)</f>
        <v>0.5</v>
      </c>
    </row>
    <row r="452" spans="1:48">
      <c r="A452" s="13">
        <v>476</v>
      </c>
      <c r="B452" s="19" t="str">
        <f>VLOOKUP($A452,id!$C:$H,6,0)</f>
        <v>Mikołajczyk Przemysław</v>
      </c>
      <c r="C452" s="19" t="str">
        <f>VLOOKUP($A452,id!$C:$H,4,0)</f>
        <v>BYSEWO TEAM</v>
      </c>
      <c r="D452" s="2">
        <f>IF(E451=E452,D451,ROW(B450))</f>
        <v>450</v>
      </c>
      <c r="E452" s="11">
        <f>LARGE(F452:W452,1)+LARGE(F452:W452,2)+IFERROR(LARGE(F452:W452,3),0)+IFERROR(LARGE(F452:W452,4),0)+IFERROR(LARGE(F452:W452,5),0)+IFERROR(LARGE(F452:W452,6),0)</f>
        <v>1.9294716985425009</v>
      </c>
      <c r="F452" s="12"/>
      <c r="G452" s="12"/>
      <c r="H452" s="12"/>
      <c r="I452" s="12"/>
      <c r="J452" s="12" t="str">
        <f>IFERROR(VLOOKUP($A452,'XVI RzK M'!$K$3:$Q$23,7,0),"")</f>
        <v/>
      </c>
      <c r="K452" s="12" t="str">
        <f>IFERROR(VLOOKUP($A452,'Dymno M'!$U$2:$AA$21,7,0),"")</f>
        <v/>
      </c>
      <c r="L452" s="12" t="str">
        <f>IFERROR(VLOOKUP($A452,'Tropy M'!$R$3:$X$65,7,0),"")</f>
        <v/>
      </c>
      <c r="M452" s="12" t="str">
        <f>IFERROR(VLOOKUP($A452,'Grassor444 M'!$DE$6:$DK$36,7,0),"")</f>
        <v/>
      </c>
      <c r="N452" s="12" t="str">
        <f>IFERROR(VLOOKUP($A452,'BO M'!$Q$2:$W$71,7,0),"")</f>
        <v/>
      </c>
      <c r="O452" s="12" t="str">
        <f>IFERROR(VLOOKUP($A452,'Dukty M'!$T$1:$Z$33,7,0),"")</f>
        <v/>
      </c>
      <c r="P452" s="12"/>
      <c r="Q452" s="12"/>
      <c r="R452" s="12"/>
      <c r="S452" s="12"/>
      <c r="T452" s="12"/>
      <c r="U452" s="12"/>
      <c r="V452" s="10">
        <f>IFERROR(LARGE(X452:AU452,1),0)+IFERROR(LARGE(X452:AU452,2),0)</f>
        <v>1.9294716985425009</v>
      </c>
      <c r="W452" s="10">
        <f>IFERROR(LARGE(X452:AU452,3),0)+IFERROR(LARGE(X452:AU452,4),0)</f>
        <v>0</v>
      </c>
      <c r="X452" s="12"/>
      <c r="Y452" s="12"/>
      <c r="Z452" s="12"/>
      <c r="AA452" s="12">
        <f>IFERROR(VLOOKUP($A452,'H57 TR100 M'!$AI$2:$AO$182,7,0),"")</f>
        <v>1.9294716985425009</v>
      </c>
      <c r="AB452" s="12"/>
      <c r="AC452" s="12"/>
      <c r="AD452" s="12"/>
      <c r="AE452" s="12" t="str">
        <f>IFERROR(VLOOKUP($A452,'Orientakcja M'!$M$3:$S$59,7,0),"")</f>
        <v/>
      </c>
      <c r="AF452" s="12"/>
      <c r="AG452" s="12" t="str">
        <f>IFERROR(VLOOKUP($A452,'Grassor222 M'!$BJ$6:$BP$7,7,0),"")</f>
        <v/>
      </c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23">
        <f>MIN(COUNT(F452:U452)+MIN(COUNT(X452:AU452)/2,2),6)</f>
        <v>0.5</v>
      </c>
    </row>
    <row r="453" spans="1:48">
      <c r="A453">
        <v>477</v>
      </c>
      <c r="B453" s="19" t="str">
        <f>VLOOKUP($A453,id!$C:$H,6,0)</f>
        <v>Napierała Wojciech</v>
      </c>
      <c r="C453" s="19" t="str">
        <f>VLOOKUP($A453,id!$C:$H,4,0)</f>
        <v>WLKP</v>
      </c>
      <c r="D453" s="2">
        <f>IF(E452=E453,D452,ROW(B451))</f>
        <v>451</v>
      </c>
      <c r="E453" s="11">
        <f>LARGE(F453:W453,1)+LARGE(F453:W453,2)+IFERROR(LARGE(F453:W453,3),0)+IFERROR(LARGE(F453:W453,4),0)+IFERROR(LARGE(F453:W453,5),0)+IFERROR(LARGE(F453:W453,6),0)</f>
        <v>1.9277590798090987</v>
      </c>
      <c r="F453" s="12"/>
      <c r="G453" s="12"/>
      <c r="H453" s="12"/>
      <c r="I453" s="12"/>
      <c r="J453" s="12" t="str">
        <f>IFERROR(VLOOKUP($A453,'XVI RzK M'!$K$3:$Q$23,7,0),"")</f>
        <v/>
      </c>
      <c r="K453" s="12" t="str">
        <f>IFERROR(VLOOKUP($A453,'Dymno M'!$U$2:$AA$21,7,0),"")</f>
        <v/>
      </c>
      <c r="L453" s="12" t="str">
        <f>IFERROR(VLOOKUP($A453,'Tropy M'!$R$3:$X$65,7,0),"")</f>
        <v/>
      </c>
      <c r="M453" s="12" t="str">
        <f>IFERROR(VLOOKUP($A453,'Grassor444 M'!$DE$6:$DK$36,7,0),"")</f>
        <v/>
      </c>
      <c r="N453" s="12" t="str">
        <f>IFERROR(VLOOKUP($A453,'BO M'!$Q$2:$W$71,7,0),"")</f>
        <v/>
      </c>
      <c r="O453" s="12" t="str">
        <f>IFERROR(VLOOKUP($A453,'Dukty M'!$T$1:$Z$33,7,0),"")</f>
        <v/>
      </c>
      <c r="P453" s="12"/>
      <c r="Q453" s="12"/>
      <c r="R453" s="12"/>
      <c r="S453" s="12"/>
      <c r="T453" s="12"/>
      <c r="U453" s="12"/>
      <c r="V453" s="10">
        <f>IFERROR(LARGE(X453:AU453,1),0)+IFERROR(LARGE(X453:AU453,2),0)</f>
        <v>1.9277590798090987</v>
      </c>
      <c r="W453" s="10">
        <f>IFERROR(LARGE(X453:AU453,3),0)+IFERROR(LARGE(X453:AU453,4),0)</f>
        <v>0</v>
      </c>
      <c r="X453" s="12"/>
      <c r="Y453" s="12"/>
      <c r="Z453" s="12"/>
      <c r="AA453" s="12">
        <f>IFERROR(VLOOKUP($A453,'H57 TR100 M'!$AI$2:$AO$182,7,0),"")</f>
        <v>1.9277590798090987</v>
      </c>
      <c r="AB453" s="12"/>
      <c r="AC453" s="12"/>
      <c r="AD453" s="12"/>
      <c r="AE453" s="12" t="str">
        <f>IFERROR(VLOOKUP($A453,'Orientakcja M'!$M$3:$S$59,7,0),"")</f>
        <v/>
      </c>
      <c r="AF453" s="12"/>
      <c r="AG453" s="12" t="str">
        <f>IFERROR(VLOOKUP($A453,'Grassor222 M'!$BJ$6:$BP$7,7,0),"")</f>
        <v/>
      </c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23">
        <f>MIN(COUNT(F453:U453)+MIN(COUNT(X453:AU453)/2,2),6)</f>
        <v>0.5</v>
      </c>
    </row>
    <row r="454" spans="1:48">
      <c r="A454" s="13">
        <v>478</v>
      </c>
      <c r="B454" s="19" t="str">
        <f>VLOOKUP($A454,id!$C:$H,6,0)</f>
        <v>Banachewicz Dariusz</v>
      </c>
      <c r="C454" s="19" t="str">
        <f>VLOOKUP($A454,id!$C:$H,4,0)</f>
        <v>Szfeje</v>
      </c>
      <c r="D454" s="2">
        <f>IF(E453=E454,D453,ROW(B452))</f>
        <v>452</v>
      </c>
      <c r="E454" s="11">
        <f>LARGE(F454:W454,1)+LARGE(F454:W454,2)+IFERROR(LARGE(F454:W454,3),0)+IFERROR(LARGE(F454:W454,4),0)+IFERROR(LARGE(F454:W454,5),0)+IFERROR(LARGE(F454:W454,6),0)</f>
        <v>1.8369569998985875</v>
      </c>
      <c r="F454" s="12"/>
      <c r="G454" s="12"/>
      <c r="H454" s="12"/>
      <c r="I454" s="12"/>
      <c r="J454" s="12" t="str">
        <f>IFERROR(VLOOKUP($A454,'XVI RzK M'!$K$3:$Q$23,7,0),"")</f>
        <v/>
      </c>
      <c r="K454" s="12" t="str">
        <f>IFERROR(VLOOKUP($A454,'Dymno M'!$U$2:$AA$21,7,0),"")</f>
        <v/>
      </c>
      <c r="L454" s="12" t="str">
        <f>IFERROR(VLOOKUP($A454,'Tropy M'!$R$3:$X$65,7,0),"")</f>
        <v/>
      </c>
      <c r="M454" s="12" t="str">
        <f>IFERROR(VLOOKUP($A454,'Grassor444 M'!$DE$6:$DK$36,7,0),"")</f>
        <v/>
      </c>
      <c r="N454" s="12" t="str">
        <f>IFERROR(VLOOKUP($A454,'BO M'!$Q$2:$W$71,7,0),"")</f>
        <v/>
      </c>
      <c r="O454" s="12" t="str">
        <f>IFERROR(VLOOKUP($A454,'Dukty M'!$T$1:$Z$33,7,0),"")</f>
        <v/>
      </c>
      <c r="P454" s="12"/>
      <c r="Q454" s="12"/>
      <c r="R454" s="12"/>
      <c r="S454" s="12"/>
      <c r="T454" s="12"/>
      <c r="U454" s="12"/>
      <c r="V454" s="10">
        <f>IFERROR(LARGE(X454:AU454,1),0)+IFERROR(LARGE(X454:AU454,2),0)</f>
        <v>1.8369569998985875</v>
      </c>
      <c r="W454" s="10">
        <f>IFERROR(LARGE(X454:AU454,3),0)+IFERROR(LARGE(X454:AU454,4),0)</f>
        <v>0</v>
      </c>
      <c r="X454" s="12"/>
      <c r="Y454" s="12"/>
      <c r="Z454" s="12"/>
      <c r="AA454" s="12">
        <f>IFERROR(VLOOKUP($A454,'H57 TR100 M'!$AI$2:$AO$182,7,0),"")</f>
        <v>1.8369569998985875</v>
      </c>
      <c r="AB454" s="12"/>
      <c r="AC454" s="12"/>
      <c r="AD454" s="12"/>
      <c r="AE454" s="12" t="str">
        <f>IFERROR(VLOOKUP($A454,'Orientakcja M'!$M$3:$S$59,7,0),"")</f>
        <v/>
      </c>
      <c r="AF454" s="12"/>
      <c r="AG454" s="12" t="str">
        <f>IFERROR(VLOOKUP($A454,'Grassor222 M'!$BJ$6:$BP$7,7,0),"")</f>
        <v/>
      </c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23">
        <f>MIN(COUNT(F454:U454)+MIN(COUNT(X454:AU454)/2,2),6)</f>
        <v>0.5</v>
      </c>
    </row>
    <row r="455" spans="1:48">
      <c r="A455">
        <v>479</v>
      </c>
      <c r="B455" s="19" t="str">
        <f>VLOOKUP($A455,id!$C:$H,6,0)</f>
        <v>Banachewicz Grzegorz</v>
      </c>
      <c r="C455" s="19" t="str">
        <f>VLOOKUP($A455,id!$C:$H,4,0)</f>
        <v>Szfeje</v>
      </c>
      <c r="D455" s="2">
        <f>IF(E454=E455,D454,ROW(B453))</f>
        <v>453</v>
      </c>
      <c r="E455" s="11">
        <f>LARGE(F455:W455,1)+LARGE(F455:W455,2)+IFERROR(LARGE(F455:W455,3),0)+IFERROR(LARGE(F455:W455,4),0)+IFERROR(LARGE(F455:W455,5),0)+IFERROR(LARGE(F455:W455,6),0)</f>
        <v>1.8368498543417096</v>
      </c>
      <c r="F455" s="12"/>
      <c r="G455" s="12"/>
      <c r="H455" s="12"/>
      <c r="I455" s="12"/>
      <c r="J455" s="12" t="str">
        <f>IFERROR(VLOOKUP($A455,'XVI RzK M'!$K$3:$Q$23,7,0),"")</f>
        <v/>
      </c>
      <c r="K455" s="12" t="str">
        <f>IFERROR(VLOOKUP($A455,'Dymno M'!$U$2:$AA$21,7,0),"")</f>
        <v/>
      </c>
      <c r="L455" s="12" t="str">
        <f>IFERROR(VLOOKUP($A455,'Tropy M'!$R$3:$X$65,7,0),"")</f>
        <v/>
      </c>
      <c r="M455" s="12" t="str">
        <f>IFERROR(VLOOKUP($A455,'Grassor444 M'!$DE$6:$DK$36,7,0),"")</f>
        <v/>
      </c>
      <c r="N455" s="12" t="str">
        <f>IFERROR(VLOOKUP($A455,'BO M'!$Q$2:$W$71,7,0),"")</f>
        <v/>
      </c>
      <c r="O455" s="12" t="str">
        <f>IFERROR(VLOOKUP($A455,'Dukty M'!$T$1:$Z$33,7,0),"")</f>
        <v/>
      </c>
      <c r="P455" s="12"/>
      <c r="Q455" s="12"/>
      <c r="R455" s="12"/>
      <c r="S455" s="12"/>
      <c r="T455" s="12"/>
      <c r="U455" s="12"/>
      <c r="V455" s="10">
        <f>IFERROR(LARGE(X455:AU455,1),0)+IFERROR(LARGE(X455:AU455,2),0)</f>
        <v>1.8368498543417096</v>
      </c>
      <c r="W455" s="10">
        <f>IFERROR(LARGE(X455:AU455,3),0)+IFERROR(LARGE(X455:AU455,4),0)</f>
        <v>0</v>
      </c>
      <c r="X455" s="12"/>
      <c r="Y455" s="12"/>
      <c r="Z455" s="12"/>
      <c r="AA455" s="12">
        <f>IFERROR(VLOOKUP($A455,'H57 TR100 M'!$AI$2:$AO$182,7,0),"")</f>
        <v>1.8368498543417096</v>
      </c>
      <c r="AB455" s="12"/>
      <c r="AC455" s="12"/>
      <c r="AD455" s="12"/>
      <c r="AE455" s="12" t="str">
        <f>IFERROR(VLOOKUP($A455,'Orientakcja M'!$M$3:$S$59,7,0),"")</f>
        <v/>
      </c>
      <c r="AF455" s="12"/>
      <c r="AG455" s="12" t="str">
        <f>IFERROR(VLOOKUP($A455,'Grassor222 M'!$BJ$6:$BP$7,7,0),"")</f>
        <v/>
      </c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23">
        <f>MIN(COUNT(F455:U455)+MIN(COUNT(X455:AU455)/2,2),6)</f>
        <v>0.5</v>
      </c>
    </row>
    <row r="456" spans="1:48">
      <c r="A456" s="13">
        <v>480</v>
      </c>
      <c r="B456" s="19" t="str">
        <f>VLOOKUP($A456,id!$C:$H,6,0)</f>
        <v>Wenta Marek</v>
      </c>
      <c r="C456" s="19" t="str">
        <f>VLOOKUP($A456,id!$C:$H,4,0)</f>
        <v>szweje</v>
      </c>
      <c r="D456" s="2">
        <f>IF(E455=E456,D455,ROW(B454))</f>
        <v>454</v>
      </c>
      <c r="E456" s="11">
        <f>LARGE(F456:W456,1)+LARGE(F456:W456,2)+IFERROR(LARGE(F456:W456,3),0)+IFERROR(LARGE(F456:W456,4),0)+IFERROR(LARGE(F456:W456,5),0)+IFERROR(LARGE(F456:W456,6),0)</f>
        <v>1.8363678539717436</v>
      </c>
      <c r="F456" s="12"/>
      <c r="G456" s="12"/>
      <c r="H456" s="12"/>
      <c r="I456" s="12"/>
      <c r="J456" s="12" t="str">
        <f>IFERROR(VLOOKUP($A456,'XVI RzK M'!$K$3:$Q$23,7,0),"")</f>
        <v/>
      </c>
      <c r="K456" s="12" t="str">
        <f>IFERROR(VLOOKUP($A456,'Dymno M'!$U$2:$AA$21,7,0),"")</f>
        <v/>
      </c>
      <c r="L456" s="12" t="str">
        <f>IFERROR(VLOOKUP($A456,'Tropy M'!$R$3:$X$65,7,0),"")</f>
        <v/>
      </c>
      <c r="M456" s="12" t="str">
        <f>IFERROR(VLOOKUP($A456,'Grassor444 M'!$DE$6:$DK$36,7,0),"")</f>
        <v/>
      </c>
      <c r="N456" s="12" t="str">
        <f>IFERROR(VLOOKUP($A456,'BO M'!$Q$2:$W$71,7,0),"")</f>
        <v/>
      </c>
      <c r="O456" s="12" t="str">
        <f>IFERROR(VLOOKUP($A456,'Dukty M'!$T$1:$Z$33,7,0),"")</f>
        <v/>
      </c>
      <c r="P456" s="12"/>
      <c r="Q456" s="12"/>
      <c r="R456" s="12"/>
      <c r="S456" s="12"/>
      <c r="T456" s="12"/>
      <c r="U456" s="12"/>
      <c r="V456" s="10">
        <f>IFERROR(LARGE(X456:AU456,1),0)+IFERROR(LARGE(X456:AU456,2),0)</f>
        <v>1.8363678539717436</v>
      </c>
      <c r="W456" s="10">
        <f>IFERROR(LARGE(X456:AU456,3),0)+IFERROR(LARGE(X456:AU456,4),0)</f>
        <v>0</v>
      </c>
      <c r="X456" s="12"/>
      <c r="Y456" s="12"/>
      <c r="Z456" s="12"/>
      <c r="AA456" s="12">
        <f>IFERROR(VLOOKUP($A456,'H57 TR100 M'!$AI$2:$AO$182,7,0),"")</f>
        <v>1.8363678539717436</v>
      </c>
      <c r="AB456" s="12"/>
      <c r="AC456" s="12"/>
      <c r="AD456" s="12"/>
      <c r="AE456" s="12" t="str">
        <f>IFERROR(VLOOKUP($A456,'Orientakcja M'!$M$3:$S$59,7,0),"")</f>
        <v/>
      </c>
      <c r="AF456" s="12"/>
      <c r="AG456" s="12" t="str">
        <f>IFERROR(VLOOKUP($A456,'Grassor222 M'!$BJ$6:$BP$7,7,0),"")</f>
        <v/>
      </c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23">
        <f>MIN(COUNT(F456:U456)+MIN(COUNT(X456:AU456)/2,2),6)</f>
        <v>0.5</v>
      </c>
    </row>
    <row r="457" spans="1:48">
      <c r="A457" s="13">
        <v>481</v>
      </c>
      <c r="B457" s="19" t="str">
        <f>VLOOKUP($A457,id!$C:$H,6,0)</f>
        <v>Ginter Paweł Bolesław</v>
      </c>
      <c r="C457" s="19" t="str">
        <f>VLOOKUP($A457,id!$C:$H,4,0)</f>
        <v>Stojące Wentyle</v>
      </c>
      <c r="D457" s="2">
        <f>IF(E456=E457,D456,ROW(B455))</f>
        <v>455</v>
      </c>
      <c r="E457" s="11">
        <f>LARGE(F457:W457,1)+LARGE(F457:W457,2)+IFERROR(LARGE(F457:W457,3),0)+IFERROR(LARGE(F457:W457,4),0)+IFERROR(LARGE(F457:W457,5),0)+IFERROR(LARGE(F457:W457,6),0)</f>
        <v>1.7506669443122791</v>
      </c>
      <c r="F457" s="12"/>
      <c r="G457" s="12"/>
      <c r="H457" s="12"/>
      <c r="I457" s="12"/>
      <c r="J457" s="12" t="str">
        <f>IFERROR(VLOOKUP($A457,'XVI RzK M'!$K$3:$Q$23,7,0),"")</f>
        <v/>
      </c>
      <c r="K457" s="12" t="str">
        <f>IFERROR(VLOOKUP($A457,'Dymno M'!$U$2:$AA$21,7,0),"")</f>
        <v/>
      </c>
      <c r="L457" s="12" t="str">
        <f>IFERROR(VLOOKUP($A457,'Tropy M'!$R$3:$X$65,7,0),"")</f>
        <v/>
      </c>
      <c r="M457" s="12" t="str">
        <f>IFERROR(VLOOKUP($A457,'Grassor444 M'!$DE$6:$DK$36,7,0),"")</f>
        <v/>
      </c>
      <c r="N457" s="12" t="str">
        <f>IFERROR(VLOOKUP($A457,'BO M'!$Q$2:$W$71,7,0),"")</f>
        <v/>
      </c>
      <c r="O457" s="12" t="str">
        <f>IFERROR(VLOOKUP($A457,'Dukty M'!$T$1:$Z$33,7,0),"")</f>
        <v/>
      </c>
      <c r="P457" s="12"/>
      <c r="Q457" s="12"/>
      <c r="R457" s="12"/>
      <c r="S457" s="12"/>
      <c r="T457" s="12"/>
      <c r="U457" s="12"/>
      <c r="V457" s="10">
        <f>IFERROR(LARGE(X457:AU457,1),0)+IFERROR(LARGE(X457:AU457,2),0)</f>
        <v>1.7506669443122791</v>
      </c>
      <c r="W457" s="10">
        <f>IFERROR(LARGE(X457:AU457,3),0)+IFERROR(LARGE(X457:AU457,4),0)</f>
        <v>0</v>
      </c>
      <c r="X457" s="12"/>
      <c r="Y457" s="12"/>
      <c r="Z457" s="12"/>
      <c r="AA457" s="12">
        <f>IFERROR(VLOOKUP($A457,'H57 TR100 M'!$AI$2:$AO$182,7,0),"")</f>
        <v>1.7506669443122791</v>
      </c>
      <c r="AB457" s="12"/>
      <c r="AC457" s="12"/>
      <c r="AD457" s="12"/>
      <c r="AE457" s="12" t="str">
        <f>IFERROR(VLOOKUP($A457,'Orientakcja M'!$M$3:$S$59,7,0),"")</f>
        <v/>
      </c>
      <c r="AF457" s="12"/>
      <c r="AG457" s="12" t="str">
        <f>IFERROR(VLOOKUP($A457,'Grassor222 M'!$BJ$6:$BP$7,7,0),"")</f>
        <v/>
      </c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23">
        <f>MIN(COUNT(F457:U457)+MIN(COUNT(X457:AU457)/2,2),6)</f>
        <v>0.5</v>
      </c>
    </row>
    <row r="458" spans="1:48">
      <c r="A458">
        <v>482</v>
      </c>
      <c r="B458" s="19" t="str">
        <f>VLOOKUP($A458,id!$C:$H,6,0)</f>
        <v>Gatzke Mateusz</v>
      </c>
      <c r="C458" s="19" t="str">
        <f>VLOOKUP($A458,id!$C:$H,4,0)</f>
        <v>Stojące Wentyle</v>
      </c>
      <c r="D458" s="2">
        <f>IF(E457=E458,D457,ROW(B456))</f>
        <v>456</v>
      </c>
      <c r="E458" s="11">
        <f>LARGE(F458:W458,1)+LARGE(F458:W458,2)+IFERROR(LARGE(F458:W458,3),0)+IFERROR(LARGE(F458:W458,4),0)+IFERROR(LARGE(F458:W458,5),0)+IFERROR(LARGE(F458:W458,6),0)</f>
        <v>1.663133597096665</v>
      </c>
      <c r="F458" s="12"/>
      <c r="G458" s="12"/>
      <c r="H458" s="12"/>
      <c r="I458" s="12"/>
      <c r="J458" s="12" t="str">
        <f>IFERROR(VLOOKUP($A458,'XVI RzK M'!$K$3:$Q$23,7,0),"")</f>
        <v/>
      </c>
      <c r="K458" s="12" t="str">
        <f>IFERROR(VLOOKUP($A458,'Dymno M'!$U$2:$AA$21,7,0),"")</f>
        <v/>
      </c>
      <c r="L458" s="12" t="str">
        <f>IFERROR(VLOOKUP($A458,'Tropy M'!$R$3:$X$65,7,0),"")</f>
        <v/>
      </c>
      <c r="M458" s="12" t="str">
        <f>IFERROR(VLOOKUP($A458,'Grassor444 M'!$DE$6:$DK$36,7,0),"")</f>
        <v/>
      </c>
      <c r="N458" s="12" t="str">
        <f>IFERROR(VLOOKUP($A458,'BO M'!$Q$2:$W$71,7,0),"")</f>
        <v/>
      </c>
      <c r="O458" s="12" t="str">
        <f>IFERROR(VLOOKUP($A458,'Dukty M'!$T$1:$Z$33,7,0),"")</f>
        <v/>
      </c>
      <c r="P458" s="12"/>
      <c r="Q458" s="12"/>
      <c r="R458" s="12"/>
      <c r="S458" s="12"/>
      <c r="T458" s="12"/>
      <c r="U458" s="12"/>
      <c r="V458" s="10">
        <f>IFERROR(LARGE(X458:AU458,1),0)+IFERROR(LARGE(X458:AU458,2),0)</f>
        <v>1.663133597096665</v>
      </c>
      <c r="W458" s="10">
        <f>IFERROR(LARGE(X458:AU458,3),0)+IFERROR(LARGE(X458:AU458,4),0)</f>
        <v>0</v>
      </c>
      <c r="X458" s="12"/>
      <c r="Y458" s="12"/>
      <c r="Z458" s="12"/>
      <c r="AA458" s="12">
        <f>IFERROR(VLOOKUP($A458,'H57 TR100 M'!$AI$2:$AO$182,7,0),"")</f>
        <v>1.663133597096665</v>
      </c>
      <c r="AB458" s="12"/>
      <c r="AC458" s="12"/>
      <c r="AD458" s="12"/>
      <c r="AE458" s="12" t="str">
        <f>IFERROR(VLOOKUP($A458,'Orientakcja M'!$M$3:$S$59,7,0),"")</f>
        <v/>
      </c>
      <c r="AF458" s="12"/>
      <c r="AG458" s="12" t="str">
        <f>IFERROR(VLOOKUP($A458,'Grassor222 M'!$BJ$6:$BP$7,7,0),"")</f>
        <v/>
      </c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23">
        <f>MIN(COUNT(F458:U458)+MIN(COUNT(X458:AU458)/2,2),6)</f>
        <v>0.5</v>
      </c>
    </row>
    <row r="459" spans="1:48">
      <c r="A459">
        <v>321</v>
      </c>
      <c r="B459" s="19" t="str">
        <f>VLOOKUP($A459,id!$C:$H,6,0)</f>
        <v>Przybyła Rafał</v>
      </c>
      <c r="C459" s="19" t="str">
        <f>VLOOKUP($A459,id!$C:$H,4,0)</f>
        <v>Simply the Best</v>
      </c>
      <c r="D459" s="2">
        <f>IF(E458=E459,D458,ROW(B457))</f>
        <v>457</v>
      </c>
      <c r="E459" s="11">
        <f>LARGE(F459:W459,1)+LARGE(F459:W459,2)+IFERROR(LARGE(F459:W459,3),0)+IFERROR(LARGE(F459:W459,4),0)+IFERROR(LARGE(F459:W459,5),0)+IFERROR(LARGE(F459:W459,6),0)</f>
        <v>1.6238983638657933</v>
      </c>
      <c r="F459" s="12"/>
      <c r="G459" s="12">
        <f>IFERROR(VLOOKUP($A459,'H57 TR200 M'!$AT$2:$AZ$104,7,0),"")</f>
        <v>1.6238983638657933</v>
      </c>
      <c r="H459" s="12"/>
      <c r="I459" s="12"/>
      <c r="J459" s="12" t="str">
        <f>IFERROR(VLOOKUP($A459,'XVI RzK M'!$K$3:$Q$23,7,0),"")</f>
        <v/>
      </c>
      <c r="K459" s="12" t="str">
        <f>IFERROR(VLOOKUP($A459,'Dymno M'!$U$2:$AA$21,7,0),"")</f>
        <v/>
      </c>
      <c r="L459" s="12" t="str">
        <f>IFERROR(VLOOKUP($A459,'Tropy M'!$R$3:$X$65,7,0),"")</f>
        <v/>
      </c>
      <c r="M459" s="12" t="str">
        <f>IFERROR(VLOOKUP($A459,'Grassor444 M'!$DE$6:$DK$36,7,0),"")</f>
        <v/>
      </c>
      <c r="N459" s="12" t="str">
        <f>IFERROR(VLOOKUP($A459,'BO M'!$Q$2:$W$71,7,0),"")</f>
        <v/>
      </c>
      <c r="O459" s="12" t="str">
        <f>IFERROR(VLOOKUP($A459,'Dukty M'!$T$1:$Z$33,7,0),"")</f>
        <v/>
      </c>
      <c r="P459" s="12"/>
      <c r="Q459" s="12"/>
      <c r="R459" s="12"/>
      <c r="S459" s="12"/>
      <c r="T459" s="12"/>
      <c r="U459" s="12"/>
      <c r="V459" s="10">
        <f>IFERROR(LARGE(X459:AU459,1),0)+IFERROR(LARGE(X459:AU459,2),0)</f>
        <v>0</v>
      </c>
      <c r="W459" s="10">
        <f>IFERROR(LARGE(X459:AU459,3),0)+IFERROR(LARGE(X459:AU459,4),0)</f>
        <v>0</v>
      </c>
      <c r="X459" s="12"/>
      <c r="Y459" s="12"/>
      <c r="Z459" s="12"/>
      <c r="AA459" s="12" t="str">
        <f>IFERROR(VLOOKUP($A459,'H57 TR100 M'!$AI$2:$AO$182,7,0),"")</f>
        <v/>
      </c>
      <c r="AB459" s="12"/>
      <c r="AC459" s="12"/>
      <c r="AD459" s="12"/>
      <c r="AE459" s="12" t="str">
        <f>IFERROR(VLOOKUP($A459,'Orientakcja M'!$M$3:$S$59,7,0),"")</f>
        <v/>
      </c>
      <c r="AF459" s="12"/>
      <c r="AG459" s="12" t="str">
        <f>IFERROR(VLOOKUP($A459,'Grassor222 M'!$BJ$6:$BP$7,7,0),"")</f>
        <v/>
      </c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23">
        <f>MIN(COUNT(F459:U459)+MIN(COUNT(X459:AU459)/2,2),6)</f>
        <v>1</v>
      </c>
    </row>
    <row r="460" spans="1:48">
      <c r="A460" s="13">
        <v>322</v>
      </c>
      <c r="B460" s="19" t="str">
        <f>VLOOKUP($A460,id!$C:$H,6,0)</f>
        <v>Gappa Jacek Piotr</v>
      </c>
      <c r="C460" s="19" t="str">
        <f>VLOOKUP($A460,id!$C:$H,4,0)</f>
        <v>Simply the Best</v>
      </c>
      <c r="D460" s="2">
        <f>IF(E459=E460,D459,ROW(B458))</f>
        <v>458</v>
      </c>
      <c r="E460" s="11">
        <f>LARGE(F460:W460,1)+LARGE(F460:W460,2)+IFERROR(LARGE(F460:W460,3),0)+IFERROR(LARGE(F460:W460,4),0)+IFERROR(LARGE(F460:W460,5),0)+IFERROR(LARGE(F460:W460,6),0)</f>
        <v>1.6232176192511643</v>
      </c>
      <c r="F460" s="12"/>
      <c r="G460" s="12">
        <f>IFERROR(VLOOKUP($A460,'H57 TR200 M'!$AT$2:$AZ$104,7,0),"")</f>
        <v>1.6232176192511643</v>
      </c>
      <c r="H460" s="12"/>
      <c r="I460" s="12"/>
      <c r="J460" s="12" t="str">
        <f>IFERROR(VLOOKUP($A460,'XVI RzK M'!$K$3:$Q$23,7,0),"")</f>
        <v/>
      </c>
      <c r="K460" s="12" t="str">
        <f>IFERROR(VLOOKUP($A460,'Dymno M'!$U$2:$AA$21,7,0),"")</f>
        <v/>
      </c>
      <c r="L460" s="12" t="str">
        <f>IFERROR(VLOOKUP($A460,'Tropy M'!$R$3:$X$65,7,0),"")</f>
        <v/>
      </c>
      <c r="M460" s="12" t="str">
        <f>IFERROR(VLOOKUP($A460,'Grassor444 M'!$DE$6:$DK$36,7,0),"")</f>
        <v/>
      </c>
      <c r="N460" s="12" t="str">
        <f>IFERROR(VLOOKUP($A460,'BO M'!$Q$2:$W$71,7,0),"")</f>
        <v/>
      </c>
      <c r="O460" s="12" t="str">
        <f>IFERROR(VLOOKUP($A460,'Dukty M'!$T$1:$Z$33,7,0),"")</f>
        <v/>
      </c>
      <c r="P460" s="12"/>
      <c r="Q460" s="12"/>
      <c r="R460" s="12"/>
      <c r="S460" s="12"/>
      <c r="T460" s="12"/>
      <c r="U460" s="12"/>
      <c r="V460" s="10">
        <f>IFERROR(LARGE(X460:AU460,1),0)+IFERROR(LARGE(X460:AU460,2),0)</f>
        <v>0</v>
      </c>
      <c r="W460" s="10">
        <f>IFERROR(LARGE(X460:AU460,3),0)+IFERROR(LARGE(X460:AU460,4),0)</f>
        <v>0</v>
      </c>
      <c r="X460" s="12"/>
      <c r="Y460" s="12"/>
      <c r="Z460" s="12"/>
      <c r="AA460" s="12" t="str">
        <f>IFERROR(VLOOKUP($A460,'H57 TR100 M'!$AI$2:$AO$182,7,0),"")</f>
        <v/>
      </c>
      <c r="AB460" s="12"/>
      <c r="AC460" s="12"/>
      <c r="AD460" s="12"/>
      <c r="AE460" s="12" t="str">
        <f>IFERROR(VLOOKUP($A460,'Orientakcja M'!$M$3:$S$59,7,0),"")</f>
        <v/>
      </c>
      <c r="AF460" s="12"/>
      <c r="AG460" s="12" t="str">
        <f>IFERROR(VLOOKUP($A460,'Grassor222 M'!$BJ$6:$BP$7,7,0),"")</f>
        <v/>
      </c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23">
        <f>MIN(COUNT(F460:U460)+MIN(COUNT(X460:AU460)/2,2),6)</f>
        <v>1</v>
      </c>
    </row>
    <row r="461" spans="1:48">
      <c r="A461">
        <v>483</v>
      </c>
      <c r="B461" s="19" t="str">
        <f>VLOOKUP($A461,id!$C:$H,6,0)</f>
        <v>Jankowski Maciej</v>
      </c>
      <c r="C461" s="19" t="str">
        <f>VLOOKUP($A461,id!$C:$H,4,0)</f>
        <v>GR3miasto</v>
      </c>
      <c r="D461" s="2">
        <f>IF(E460=E461,D460,ROW(B459))</f>
        <v>459</v>
      </c>
      <c r="E461" s="11">
        <f>LARGE(F461:W461,1)+LARGE(F461:W461,2)+IFERROR(LARGE(F461:W461,3),0)+IFERROR(LARGE(F461:W461,4),0)+IFERROR(LARGE(F461:W461,5),0)+IFERROR(LARGE(F461:W461,6),0)</f>
        <v>1.5756002498810509</v>
      </c>
      <c r="F461" s="12"/>
      <c r="G461" s="12"/>
      <c r="H461" s="12"/>
      <c r="I461" s="12"/>
      <c r="J461" s="12" t="str">
        <f>IFERROR(VLOOKUP($A461,'XVI RzK M'!$K$3:$Q$23,7,0),"")</f>
        <v/>
      </c>
      <c r="K461" s="12" t="str">
        <f>IFERROR(VLOOKUP($A461,'Dymno M'!$U$2:$AA$21,7,0),"")</f>
        <v/>
      </c>
      <c r="L461" s="12" t="str">
        <f>IFERROR(VLOOKUP($A461,'Tropy M'!$R$3:$X$65,7,0),"")</f>
        <v/>
      </c>
      <c r="M461" s="12" t="str">
        <f>IFERROR(VLOOKUP($A461,'Grassor444 M'!$DE$6:$DK$36,7,0),"")</f>
        <v/>
      </c>
      <c r="N461" s="12" t="str">
        <f>IFERROR(VLOOKUP($A461,'BO M'!$Q$2:$W$71,7,0),"")</f>
        <v/>
      </c>
      <c r="O461" s="12" t="str">
        <f>IFERROR(VLOOKUP($A461,'Dukty M'!$T$1:$Z$33,7,0),"")</f>
        <v/>
      </c>
      <c r="P461" s="12"/>
      <c r="Q461" s="12"/>
      <c r="R461" s="12"/>
      <c r="S461" s="12"/>
      <c r="T461" s="12"/>
      <c r="U461" s="12"/>
      <c r="V461" s="10">
        <f>IFERROR(LARGE(X461:AU461,1),0)+IFERROR(LARGE(X461:AU461,2),0)</f>
        <v>1.5756002498810509</v>
      </c>
      <c r="W461" s="10">
        <f>IFERROR(LARGE(X461:AU461,3),0)+IFERROR(LARGE(X461:AU461,4),0)</f>
        <v>0</v>
      </c>
      <c r="X461" s="12"/>
      <c r="Y461" s="12"/>
      <c r="Z461" s="12"/>
      <c r="AA461" s="12">
        <f>IFERROR(VLOOKUP($A461,'H57 TR100 M'!$AI$2:$AO$182,7,0),"")</f>
        <v>1.5756002498810509</v>
      </c>
      <c r="AB461" s="12"/>
      <c r="AC461" s="12"/>
      <c r="AD461" s="12"/>
      <c r="AE461" s="12" t="str">
        <f>IFERROR(VLOOKUP($A461,'Orientakcja M'!$M$3:$S$59,7,0),"")</f>
        <v/>
      </c>
      <c r="AF461" s="12"/>
      <c r="AG461" s="12" t="str">
        <f>IFERROR(VLOOKUP($A461,'Grassor222 M'!$BJ$6:$BP$7,7,0),"")</f>
        <v/>
      </c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23">
        <f>MIN(COUNT(F461:U461)+MIN(COUNT(X461:AU461)/2,2),6)</f>
        <v>0.5</v>
      </c>
    </row>
    <row r="462" spans="1:48">
      <c r="A462" s="13">
        <v>484</v>
      </c>
      <c r="B462" s="19" t="str">
        <f>VLOOKUP($A462,id!$C:$H,6,0)</f>
        <v>Ceier Grzegorz</v>
      </c>
      <c r="C462" s="19" t="str">
        <f>VLOOKUP($A462,id!$C:$H,4,0)</f>
        <v>Rowerek</v>
      </c>
      <c r="D462" s="2">
        <f>IF(E461=E462,D461,ROW(B460))</f>
        <v>460</v>
      </c>
      <c r="E462" s="11">
        <f>LARGE(F462:W462,1)+LARGE(F462:W462,2)+IFERROR(LARGE(F462:W462,3),0)+IFERROR(LARGE(F462:W462,4),0)+IFERROR(LARGE(F462:W462,5),0)+IFERROR(LARGE(F462:W462,6),0)</f>
        <v>1.5755574451254235</v>
      </c>
      <c r="F462" s="12"/>
      <c r="G462" s="12"/>
      <c r="H462" s="12"/>
      <c r="I462" s="12"/>
      <c r="J462" s="12" t="str">
        <f>IFERROR(VLOOKUP($A462,'XVI RzK M'!$K$3:$Q$23,7,0),"")</f>
        <v/>
      </c>
      <c r="K462" s="12" t="str">
        <f>IFERROR(VLOOKUP($A462,'Dymno M'!$U$2:$AA$21,7,0),"")</f>
        <v/>
      </c>
      <c r="L462" s="12" t="str">
        <f>IFERROR(VLOOKUP($A462,'Tropy M'!$R$3:$X$65,7,0),"")</f>
        <v/>
      </c>
      <c r="M462" s="12" t="str">
        <f>IFERROR(VLOOKUP($A462,'Grassor444 M'!$DE$6:$DK$36,7,0),"")</f>
        <v/>
      </c>
      <c r="N462" s="12" t="str">
        <f>IFERROR(VLOOKUP($A462,'BO M'!$Q$2:$W$71,7,0),"")</f>
        <v/>
      </c>
      <c r="O462" s="12" t="str">
        <f>IFERROR(VLOOKUP($A462,'Dukty M'!$T$1:$Z$33,7,0),"")</f>
        <v/>
      </c>
      <c r="P462" s="12"/>
      <c r="Q462" s="12"/>
      <c r="R462" s="12"/>
      <c r="S462" s="12"/>
      <c r="T462" s="12"/>
      <c r="U462" s="12"/>
      <c r="V462" s="10">
        <f>IFERROR(LARGE(X462:AU462,1),0)+IFERROR(LARGE(X462:AU462,2),0)</f>
        <v>1.5755574451254235</v>
      </c>
      <c r="W462" s="10">
        <f>IFERROR(LARGE(X462:AU462,3),0)+IFERROR(LARGE(X462:AU462,4),0)</f>
        <v>0</v>
      </c>
      <c r="X462" s="12"/>
      <c r="Y462" s="12"/>
      <c r="Z462" s="12"/>
      <c r="AA462" s="12">
        <f>IFERROR(VLOOKUP($A462,'H57 TR100 M'!$AI$2:$AO$182,7,0),"")</f>
        <v>1.5755574451254235</v>
      </c>
      <c r="AB462" s="12"/>
      <c r="AC462" s="12"/>
      <c r="AD462" s="12"/>
      <c r="AE462" s="12" t="str">
        <f>IFERROR(VLOOKUP($A462,'Orientakcja M'!$M$3:$S$59,7,0),"")</f>
        <v/>
      </c>
      <c r="AF462" s="12"/>
      <c r="AG462" s="12" t="str">
        <f>IFERROR(VLOOKUP($A462,'Grassor222 M'!$BJ$6:$BP$7,7,0),"")</f>
        <v/>
      </c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23">
        <f>MIN(COUNT(F462:U462)+MIN(COUNT(X462:AU462)/2,2),6)</f>
        <v>0.5</v>
      </c>
    </row>
    <row r="463" spans="1:48">
      <c r="A463">
        <v>485</v>
      </c>
      <c r="B463" s="19" t="str">
        <f>VLOOKUP($A463,id!$C:$H,6,0)</f>
        <v>Herba Dariusz</v>
      </c>
      <c r="C463" s="19">
        <f>VLOOKUP($A463,id!$C:$H,4,0)</f>
        <v>0</v>
      </c>
      <c r="D463" s="2">
        <f>IF(E462=E463,D462,ROW(B461))</f>
        <v>461</v>
      </c>
      <c r="E463" s="11">
        <f>LARGE(F463:W463,1)+LARGE(F463:W463,2)+IFERROR(LARGE(F463:W463,3),0)+IFERROR(LARGE(F463:W463,4),0)+IFERROR(LARGE(F463:W463,5),0)+IFERROR(LARGE(F463:W463,6),0)</f>
        <v>1.4874641072706152</v>
      </c>
      <c r="F463" s="12"/>
      <c r="G463" s="12"/>
      <c r="H463" s="12"/>
      <c r="I463" s="12"/>
      <c r="J463" s="12" t="str">
        <f>IFERROR(VLOOKUP($A463,'XVI RzK M'!$K$3:$Q$23,7,0),"")</f>
        <v/>
      </c>
      <c r="K463" s="12" t="str">
        <f>IFERROR(VLOOKUP($A463,'Dymno M'!$U$2:$AA$21,7,0),"")</f>
        <v/>
      </c>
      <c r="L463" s="12" t="str">
        <f>IFERROR(VLOOKUP($A463,'Tropy M'!$R$3:$X$65,7,0),"")</f>
        <v/>
      </c>
      <c r="M463" s="12" t="str">
        <f>IFERROR(VLOOKUP($A463,'Grassor444 M'!$DE$6:$DK$36,7,0),"")</f>
        <v/>
      </c>
      <c r="N463" s="12" t="str">
        <f>IFERROR(VLOOKUP($A463,'BO M'!$Q$2:$W$71,7,0),"")</f>
        <v/>
      </c>
      <c r="O463" s="12" t="str">
        <f>IFERROR(VLOOKUP($A463,'Dukty M'!$T$1:$Z$33,7,0),"")</f>
        <v/>
      </c>
      <c r="P463" s="12"/>
      <c r="Q463" s="12"/>
      <c r="R463" s="12"/>
      <c r="S463" s="12"/>
      <c r="T463" s="12"/>
      <c r="U463" s="12"/>
      <c r="V463" s="10">
        <f>IFERROR(LARGE(X463:AU463,1),0)+IFERROR(LARGE(X463:AU463,2),0)</f>
        <v>1.4874641072706152</v>
      </c>
      <c r="W463" s="10">
        <f>IFERROR(LARGE(X463:AU463,3),0)+IFERROR(LARGE(X463:AU463,4),0)</f>
        <v>0</v>
      </c>
      <c r="X463" s="12"/>
      <c r="Y463" s="12"/>
      <c r="Z463" s="12"/>
      <c r="AA463" s="12">
        <f>IFERROR(VLOOKUP($A463,'H57 TR100 M'!$AI$2:$AO$182,7,0),"")</f>
        <v>1.4874641072706152</v>
      </c>
      <c r="AB463" s="12"/>
      <c r="AC463" s="12"/>
      <c r="AD463" s="12"/>
      <c r="AE463" s="12" t="str">
        <f>IFERROR(VLOOKUP($A463,'Orientakcja M'!$M$3:$S$59,7,0),"")</f>
        <v/>
      </c>
      <c r="AF463" s="12"/>
      <c r="AG463" s="12" t="str">
        <f>IFERROR(VLOOKUP($A463,'Grassor222 M'!$BJ$6:$BP$7,7,0),"")</f>
        <v/>
      </c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23">
        <f>MIN(COUNT(F463:U463)+MIN(COUNT(X463:AU463)/2,2),6)</f>
        <v>0.5</v>
      </c>
    </row>
    <row r="464" spans="1:48">
      <c r="A464" s="13">
        <v>486</v>
      </c>
      <c r="B464" s="19" t="str">
        <f>VLOOKUP($A464,id!$C:$H,6,0)</f>
        <v>Nowak Piotr</v>
      </c>
      <c r="C464" s="19">
        <f>VLOOKUP($A464,id!$C:$H,4,0)</f>
        <v>0</v>
      </c>
      <c r="D464" s="2">
        <f>IF(E463=E464,D463,ROW(B462))</f>
        <v>462</v>
      </c>
      <c r="E464" s="11">
        <f>LARGE(F464:W464,1)+LARGE(F464:W464,2)+IFERROR(LARGE(F464:W464,3),0)+IFERROR(LARGE(F464:W464,4),0)+IFERROR(LARGE(F464:W464,5),0)+IFERROR(LARGE(F464:W464,6),0)</f>
        <v>1.4873321267813717</v>
      </c>
      <c r="F464" s="12"/>
      <c r="G464" s="12"/>
      <c r="H464" s="12"/>
      <c r="I464" s="12"/>
      <c r="J464" s="12" t="str">
        <f>IFERROR(VLOOKUP($A464,'XVI RzK M'!$K$3:$Q$23,7,0),"")</f>
        <v/>
      </c>
      <c r="K464" s="12" t="str">
        <f>IFERROR(VLOOKUP($A464,'Dymno M'!$U$2:$AA$21,7,0),"")</f>
        <v/>
      </c>
      <c r="L464" s="12" t="str">
        <f>IFERROR(VLOOKUP($A464,'Tropy M'!$R$3:$X$65,7,0),"")</f>
        <v/>
      </c>
      <c r="M464" s="12" t="str">
        <f>IFERROR(VLOOKUP($A464,'Grassor444 M'!$DE$6:$DK$36,7,0),"")</f>
        <v/>
      </c>
      <c r="N464" s="12" t="str">
        <f>IFERROR(VLOOKUP($A464,'BO M'!$Q$2:$W$71,7,0),"")</f>
        <v/>
      </c>
      <c r="O464" s="12" t="str">
        <f>IFERROR(VLOOKUP($A464,'Dukty M'!$T$1:$Z$33,7,0),"")</f>
        <v/>
      </c>
      <c r="P464" s="12"/>
      <c r="Q464" s="12"/>
      <c r="R464" s="12"/>
      <c r="S464" s="12"/>
      <c r="T464" s="12"/>
      <c r="U464" s="12"/>
      <c r="V464" s="10">
        <f>IFERROR(LARGE(X464:AU464,1),0)+IFERROR(LARGE(X464:AU464,2),0)</f>
        <v>1.4873321267813717</v>
      </c>
      <c r="W464" s="10">
        <f>IFERROR(LARGE(X464:AU464,3),0)+IFERROR(LARGE(X464:AU464,4),0)</f>
        <v>0</v>
      </c>
      <c r="X464" s="12"/>
      <c r="Y464" s="12"/>
      <c r="Z464" s="12"/>
      <c r="AA464" s="12">
        <f>IFERROR(VLOOKUP($A464,'H57 TR100 M'!$AI$2:$AO$182,7,0),"")</f>
        <v>1.4873321267813717</v>
      </c>
      <c r="AB464" s="12"/>
      <c r="AC464" s="12"/>
      <c r="AD464" s="12"/>
      <c r="AE464" s="12" t="str">
        <f>IFERROR(VLOOKUP($A464,'Orientakcja M'!$M$3:$S$59,7,0),"")</f>
        <v/>
      </c>
      <c r="AF464" s="12"/>
      <c r="AG464" s="12" t="str">
        <f>IFERROR(VLOOKUP($A464,'Grassor222 M'!$BJ$6:$BP$7,7,0),"")</f>
        <v/>
      </c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23">
        <f>MIN(COUNT(F464:U464)+MIN(COUNT(X464:AU464)/2,2),6)</f>
        <v>0.5</v>
      </c>
    </row>
    <row r="465" spans="1:48">
      <c r="A465">
        <v>487</v>
      </c>
      <c r="B465" s="19" t="str">
        <f>VLOOKUP($A465,id!$C:$H,6,0)</f>
        <v>Gorzycki Adam</v>
      </c>
      <c r="C465" s="19">
        <f>VLOOKUP($A465,id!$C:$H,4,0)</f>
        <v>0</v>
      </c>
      <c r="D465" s="2">
        <f>IF(E464=E465,D464,ROW(B463))</f>
        <v>463</v>
      </c>
      <c r="E465" s="11">
        <f>LARGE(F465:W465,1)+LARGE(F465:W465,2)+IFERROR(LARGE(F465:W465,3),0)+IFERROR(LARGE(F465:W465,4),0)+IFERROR(LARGE(F465:W465,5),0)+IFERROR(LARGE(F465:W465,6),0)</f>
        <v>1.4812862393179462</v>
      </c>
      <c r="F465" s="12"/>
      <c r="G465" s="12"/>
      <c r="H465" s="12"/>
      <c r="I465" s="12"/>
      <c r="J465" s="12" t="str">
        <f>IFERROR(VLOOKUP($A465,'XVI RzK M'!$K$3:$Q$23,7,0),"")</f>
        <v/>
      </c>
      <c r="K465" s="12" t="str">
        <f>IFERROR(VLOOKUP($A465,'Dymno M'!$U$2:$AA$21,7,0),"")</f>
        <v/>
      </c>
      <c r="L465" s="12" t="str">
        <f>IFERROR(VLOOKUP($A465,'Tropy M'!$R$3:$X$65,7,0),"")</f>
        <v/>
      </c>
      <c r="M465" s="12" t="str">
        <f>IFERROR(VLOOKUP($A465,'Grassor444 M'!$DE$6:$DK$36,7,0),"")</f>
        <v/>
      </c>
      <c r="N465" s="12" t="str">
        <f>IFERROR(VLOOKUP($A465,'BO M'!$Q$2:$W$71,7,0),"")</f>
        <v/>
      </c>
      <c r="O465" s="12" t="str">
        <f>IFERROR(VLOOKUP($A465,'Dukty M'!$T$1:$Z$33,7,0),"")</f>
        <v/>
      </c>
      <c r="P465" s="12"/>
      <c r="Q465" s="12"/>
      <c r="R465" s="12"/>
      <c r="S465" s="12"/>
      <c r="T465" s="12"/>
      <c r="U465" s="12"/>
      <c r="V465" s="10">
        <f>IFERROR(LARGE(X465:AU465,1),0)+IFERROR(LARGE(X465:AU465,2),0)</f>
        <v>1.4812862393179462</v>
      </c>
      <c r="W465" s="10">
        <f>IFERROR(LARGE(X465:AU465,3),0)+IFERROR(LARGE(X465:AU465,4),0)</f>
        <v>0</v>
      </c>
      <c r="X465" s="12"/>
      <c r="Y465" s="12"/>
      <c r="Z465" s="12"/>
      <c r="AA465" s="12">
        <f>IFERROR(VLOOKUP($A465,'H57 TR100 M'!$AI$2:$AO$182,7,0),"")</f>
        <v>1.4812862393179462</v>
      </c>
      <c r="AB465" s="12"/>
      <c r="AC465" s="12"/>
      <c r="AD465" s="12"/>
      <c r="AE465" s="12" t="str">
        <f>IFERROR(VLOOKUP($A465,'Orientakcja M'!$M$3:$S$59,7,0),"")</f>
        <v/>
      </c>
      <c r="AF465" s="12"/>
      <c r="AG465" s="12" t="str">
        <f>IFERROR(VLOOKUP($A465,'Grassor222 M'!$BJ$6:$BP$7,7,0),"")</f>
        <v/>
      </c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23">
        <f>MIN(COUNT(F465:U465)+MIN(COUNT(X465:AU465)/2,2),6)</f>
        <v>0.5</v>
      </c>
    </row>
    <row r="466" spans="1:48">
      <c r="A466" s="13">
        <v>488</v>
      </c>
      <c r="B466" s="19" t="str">
        <f>VLOOKUP($A466,id!$C:$H,6,0)</f>
        <v>Czerny Rafał</v>
      </c>
      <c r="C466" s="19" t="str">
        <f>VLOOKUP($A466,id!$C:$H,4,0)</f>
        <v>Stojące Wentyle</v>
      </c>
      <c r="D466" s="2">
        <f>IF(E465=E466,D465,ROW(B464))</f>
        <v>464</v>
      </c>
      <c r="E466" s="11">
        <f>LARGE(F466:W466,1)+LARGE(F466:W466,2)+IFERROR(LARGE(F466:W466,3),0)+IFERROR(LARGE(F466:W466,4),0)+IFERROR(LARGE(F466:W466,5),0)+IFERROR(LARGE(F466:W466,6),0)</f>
        <v>1.4467999460882923</v>
      </c>
      <c r="F466" s="12"/>
      <c r="G466" s="12"/>
      <c r="H466" s="12"/>
      <c r="I466" s="12"/>
      <c r="J466" s="12" t="str">
        <f>IFERROR(VLOOKUP($A466,'XVI RzK M'!$K$3:$Q$23,7,0),"")</f>
        <v/>
      </c>
      <c r="K466" s="12" t="str">
        <f>IFERROR(VLOOKUP($A466,'Dymno M'!$U$2:$AA$21,7,0),"")</f>
        <v/>
      </c>
      <c r="L466" s="12" t="str">
        <f>IFERROR(VLOOKUP($A466,'Tropy M'!$R$3:$X$65,7,0),"")</f>
        <v/>
      </c>
      <c r="M466" s="12" t="str">
        <f>IFERROR(VLOOKUP($A466,'Grassor444 M'!$DE$6:$DK$36,7,0),"")</f>
        <v/>
      </c>
      <c r="N466" s="12" t="str">
        <f>IFERROR(VLOOKUP($A466,'BO M'!$Q$2:$W$71,7,0),"")</f>
        <v/>
      </c>
      <c r="O466" s="12" t="str">
        <f>IFERROR(VLOOKUP($A466,'Dukty M'!$T$1:$Z$33,7,0),"")</f>
        <v/>
      </c>
      <c r="P466" s="12"/>
      <c r="Q466" s="12"/>
      <c r="R466" s="12"/>
      <c r="S466" s="12"/>
      <c r="T466" s="12"/>
      <c r="U466" s="12"/>
      <c r="V466" s="10">
        <f>IFERROR(LARGE(X466:AU466,1),0)+IFERROR(LARGE(X466:AU466,2),0)</f>
        <v>1.4467999460882923</v>
      </c>
      <c r="W466" s="10">
        <f>IFERROR(LARGE(X466:AU466,3),0)+IFERROR(LARGE(X466:AU466,4),0)</f>
        <v>0</v>
      </c>
      <c r="X466" s="12"/>
      <c r="Y466" s="12"/>
      <c r="Z466" s="12"/>
      <c r="AA466" s="12">
        <f>IFERROR(VLOOKUP($A466,'H57 TR100 M'!$AI$2:$AO$182,7,0),"")</f>
        <v>1.4467999460882923</v>
      </c>
      <c r="AB466" s="12"/>
      <c r="AC466" s="12"/>
      <c r="AD466" s="12"/>
      <c r="AE466" s="12" t="str">
        <f>IFERROR(VLOOKUP($A466,'Orientakcja M'!$M$3:$S$59,7,0),"")</f>
        <v/>
      </c>
      <c r="AF466" s="12"/>
      <c r="AG466" s="12" t="str">
        <f>IFERROR(VLOOKUP($A466,'Grassor222 M'!$BJ$6:$BP$7,7,0),"")</f>
        <v/>
      </c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23">
        <f>MIN(COUNT(F466:U466)+MIN(COUNT(X466:AU466)/2,2),6)</f>
        <v>0.5</v>
      </c>
    </row>
    <row r="467" spans="1:48">
      <c r="A467">
        <v>323</v>
      </c>
      <c r="B467" s="19" t="str">
        <f>VLOOKUP($A467,id!$C:$H,6,0)</f>
        <v>Radoła Błażej</v>
      </c>
      <c r="C467" s="19">
        <f>VLOOKUP($A467,id!$C:$H,4,0)</f>
        <v>0</v>
      </c>
      <c r="D467" s="2">
        <f>IF(E466=E467,D466,ROW(B465))</f>
        <v>465</v>
      </c>
      <c r="E467" s="11">
        <f>LARGE(F467:W467,1)+LARGE(F467:W467,2)+IFERROR(LARGE(F467:W467,3),0)+IFERROR(LARGE(F467:W467,4),0)+IFERROR(LARGE(F467:W467,5),0)+IFERROR(LARGE(F467:W467,6),0)</f>
        <v>1.3734918316740621</v>
      </c>
      <c r="F467" s="12"/>
      <c r="G467" s="12">
        <f>IFERROR(VLOOKUP($A467,'H57 TR200 M'!$AT$2:$AZ$104,7,0),"")</f>
        <v>1.3734918316740621</v>
      </c>
      <c r="H467" s="12"/>
      <c r="I467" s="12"/>
      <c r="J467" s="12" t="str">
        <f>IFERROR(VLOOKUP($A467,'XVI RzK M'!$K$3:$Q$23,7,0),"")</f>
        <v/>
      </c>
      <c r="K467" s="12" t="str">
        <f>IFERROR(VLOOKUP($A467,'Dymno M'!$U$2:$AA$21,7,0),"")</f>
        <v/>
      </c>
      <c r="L467" s="12" t="str">
        <f>IFERROR(VLOOKUP($A467,'Tropy M'!$R$3:$X$65,7,0),"")</f>
        <v/>
      </c>
      <c r="M467" s="12" t="str">
        <f>IFERROR(VLOOKUP($A467,'Grassor444 M'!$DE$6:$DK$36,7,0),"")</f>
        <v/>
      </c>
      <c r="N467" s="12" t="str">
        <f>IFERROR(VLOOKUP($A467,'BO M'!$Q$2:$W$71,7,0),"")</f>
        <v/>
      </c>
      <c r="O467" s="12" t="str">
        <f>IFERROR(VLOOKUP($A467,'Dukty M'!$T$1:$Z$33,7,0),"")</f>
        <v/>
      </c>
      <c r="P467" s="12"/>
      <c r="Q467" s="12"/>
      <c r="R467" s="12"/>
      <c r="S467" s="12"/>
      <c r="T467" s="12"/>
      <c r="U467" s="12"/>
      <c r="V467" s="10">
        <f>IFERROR(LARGE(X467:AU467,1),0)+IFERROR(LARGE(X467:AU467,2),0)</f>
        <v>0</v>
      </c>
      <c r="W467" s="10">
        <f>IFERROR(LARGE(X467:AU467,3),0)+IFERROR(LARGE(X467:AU467,4),0)</f>
        <v>0</v>
      </c>
      <c r="X467" s="12"/>
      <c r="Y467" s="12"/>
      <c r="Z467" s="12"/>
      <c r="AA467" s="12" t="str">
        <f>IFERROR(VLOOKUP($A467,'H57 TR100 M'!$AI$2:$AO$182,7,0),"")</f>
        <v/>
      </c>
      <c r="AB467" s="12"/>
      <c r="AC467" s="12"/>
      <c r="AD467" s="12"/>
      <c r="AE467" s="12" t="str">
        <f>IFERROR(VLOOKUP($A467,'Orientakcja M'!$M$3:$S$59,7,0),"")</f>
        <v/>
      </c>
      <c r="AF467" s="12"/>
      <c r="AG467" s="12" t="str">
        <f>IFERROR(VLOOKUP($A467,'Grassor222 M'!$BJ$6:$BP$7,7,0),"")</f>
        <v/>
      </c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23">
        <f>MIN(COUNT(F467:U467)+MIN(COUNT(X467:AU467)/2,2),6)</f>
        <v>1</v>
      </c>
    </row>
    <row r="468" spans="1:48">
      <c r="A468" s="13">
        <v>324</v>
      </c>
      <c r="B468" s="19" t="str">
        <f>VLOOKUP($A468,id!$C:$H,6,0)</f>
        <v>Golembka Karol</v>
      </c>
      <c r="C468" s="19" t="str">
        <f>VLOOKUP($A468,id!$C:$H,4,0)</f>
        <v>KaroLTaam-Narty@Rower</v>
      </c>
      <c r="D468" s="2">
        <f>IF(E467=E468,D467,ROW(B466))</f>
        <v>466</v>
      </c>
      <c r="E468" s="11">
        <f>LARGE(F468:W468,1)+LARGE(F468:W468,2)+IFERROR(LARGE(F468:W468,3),0)+IFERROR(LARGE(F468:W468,4),0)+IFERROR(LARGE(F468:W468,5),0)+IFERROR(LARGE(F468:W468,6),0)</f>
        <v>1.3733132086683821</v>
      </c>
      <c r="F468" s="12"/>
      <c r="G468" s="12">
        <f>IFERROR(VLOOKUP($A468,'H57 TR200 M'!$AT$2:$AZ$104,7,0),"")</f>
        <v>1.3733132086683821</v>
      </c>
      <c r="H468" s="12"/>
      <c r="I468" s="12"/>
      <c r="J468" s="12" t="str">
        <f>IFERROR(VLOOKUP($A468,'XVI RzK M'!$K$3:$Q$23,7,0),"")</f>
        <v/>
      </c>
      <c r="K468" s="12" t="str">
        <f>IFERROR(VLOOKUP($A468,'Dymno M'!$U$2:$AA$21,7,0),"")</f>
        <v/>
      </c>
      <c r="L468" s="12" t="str">
        <f>IFERROR(VLOOKUP($A468,'Tropy M'!$R$3:$X$65,7,0),"")</f>
        <v/>
      </c>
      <c r="M468" s="12" t="str">
        <f>IFERROR(VLOOKUP($A468,'Grassor444 M'!$DE$6:$DK$36,7,0),"")</f>
        <v/>
      </c>
      <c r="N468" s="12" t="str">
        <f>IFERROR(VLOOKUP($A468,'BO M'!$Q$2:$W$71,7,0),"")</f>
        <v/>
      </c>
      <c r="O468" s="12" t="str">
        <f>IFERROR(VLOOKUP($A468,'Dukty M'!$T$1:$Z$33,7,0),"")</f>
        <v/>
      </c>
      <c r="P468" s="12"/>
      <c r="Q468" s="12"/>
      <c r="R468" s="12"/>
      <c r="S468" s="12"/>
      <c r="T468" s="12"/>
      <c r="U468" s="12"/>
      <c r="V468" s="10">
        <f>IFERROR(LARGE(X468:AU468,1),0)+IFERROR(LARGE(X468:AU468,2),0)</f>
        <v>0</v>
      </c>
      <c r="W468" s="10">
        <f>IFERROR(LARGE(X468:AU468,3),0)+IFERROR(LARGE(X468:AU468,4),0)</f>
        <v>0</v>
      </c>
      <c r="X468" s="12"/>
      <c r="Y468" s="12"/>
      <c r="Z468" s="12"/>
      <c r="AA468" s="12" t="str">
        <f>IFERROR(VLOOKUP($A468,'H57 TR100 M'!$AI$2:$AO$182,7,0),"")</f>
        <v/>
      </c>
      <c r="AB468" s="12"/>
      <c r="AC468" s="12"/>
      <c r="AD468" s="12"/>
      <c r="AE468" s="12" t="str">
        <f>IFERROR(VLOOKUP($A468,'Orientakcja M'!$M$3:$S$59,7,0),"")</f>
        <v/>
      </c>
      <c r="AF468" s="12"/>
      <c r="AG468" s="12" t="str">
        <f>IFERROR(VLOOKUP($A468,'Grassor222 M'!$BJ$6:$BP$7,7,0),"")</f>
        <v/>
      </c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23">
        <f>MIN(COUNT(F468:U468)+MIN(COUNT(X468:AU468)/2,2),6)</f>
        <v>1</v>
      </c>
    </row>
    <row r="469" spans="1:48">
      <c r="A469">
        <v>489</v>
      </c>
      <c r="B469" s="19" t="str">
        <f>VLOOKUP($A469,id!$C:$H,6,0)</f>
        <v>Tempczyk Jacek</v>
      </c>
      <c r="C469" s="19" t="str">
        <f>VLOOKUP($A469,id!$C:$H,4,0)</f>
        <v>Jo-Dziki</v>
      </c>
      <c r="D469" s="2">
        <f>IF(E468=E469,D468,ROW(B467))</f>
        <v>467</v>
      </c>
      <c r="E469" s="11">
        <f>LARGE(F469:W469,1)+LARGE(F469:W469,2)+IFERROR(LARGE(F469:W469,3),0)+IFERROR(LARGE(F469:W469,4),0)+IFERROR(LARGE(F469:W469,5),0)+IFERROR(LARGE(F469:W469,6),0)</f>
        <v>1.3659057604440943</v>
      </c>
      <c r="F469" s="12"/>
      <c r="G469" s="12"/>
      <c r="H469" s="12"/>
      <c r="I469" s="12"/>
      <c r="J469" s="12" t="str">
        <f>IFERROR(VLOOKUP($A469,'XVI RzK M'!$K$3:$Q$23,7,0),"")</f>
        <v/>
      </c>
      <c r="K469" s="12" t="str">
        <f>IFERROR(VLOOKUP($A469,'Dymno M'!$U$2:$AA$21,7,0),"")</f>
        <v/>
      </c>
      <c r="L469" s="12" t="str">
        <f>IFERROR(VLOOKUP($A469,'Tropy M'!$R$3:$X$65,7,0),"")</f>
        <v/>
      </c>
      <c r="M469" s="12" t="str">
        <f>IFERROR(VLOOKUP($A469,'Grassor444 M'!$DE$6:$DK$36,7,0),"")</f>
        <v/>
      </c>
      <c r="N469" s="12" t="str">
        <f>IFERROR(VLOOKUP($A469,'BO M'!$Q$2:$W$71,7,0),"")</f>
        <v/>
      </c>
      <c r="O469" s="12" t="str">
        <f>IFERROR(VLOOKUP($A469,'Dukty M'!$T$1:$Z$33,7,0),"")</f>
        <v/>
      </c>
      <c r="P469" s="12"/>
      <c r="Q469" s="12"/>
      <c r="R469" s="12"/>
      <c r="S469" s="12"/>
      <c r="T469" s="12"/>
      <c r="U469" s="12"/>
      <c r="V469" s="10">
        <f>IFERROR(LARGE(X469:AU469,1),0)+IFERROR(LARGE(X469:AU469,2),0)</f>
        <v>1.3659057604440943</v>
      </c>
      <c r="W469" s="10">
        <f>IFERROR(LARGE(X469:AU469,3),0)+IFERROR(LARGE(X469:AU469,4),0)</f>
        <v>0</v>
      </c>
      <c r="X469" s="12"/>
      <c r="Y469" s="12"/>
      <c r="Z469" s="12"/>
      <c r="AA469" s="12">
        <f>IFERROR(VLOOKUP($A469,'H57 TR100 M'!$AI$2:$AO$182,7,0),"")</f>
        <v>1.3659057604440943</v>
      </c>
      <c r="AB469" s="12"/>
      <c r="AC469" s="12"/>
      <c r="AD469" s="12"/>
      <c r="AE469" s="12" t="str">
        <f>IFERROR(VLOOKUP($A469,'Orientakcja M'!$M$3:$S$59,7,0),"")</f>
        <v/>
      </c>
      <c r="AF469" s="12"/>
      <c r="AG469" s="12" t="str">
        <f>IFERROR(VLOOKUP($A469,'Grassor222 M'!$BJ$6:$BP$7,7,0),"")</f>
        <v/>
      </c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23">
        <f>MIN(COUNT(F469:U469)+MIN(COUNT(X469:AU469)/2,2),6)</f>
        <v>0.5</v>
      </c>
    </row>
    <row r="470" spans="1:48">
      <c r="A470" s="13">
        <v>490</v>
      </c>
      <c r="B470" s="19" t="str">
        <f>VLOOKUP($A470,id!$C:$H,6,0)</f>
        <v>Diering Przemysław</v>
      </c>
      <c r="C470" s="19" t="str">
        <f>VLOOKUP($A470,id!$C:$H,4,0)</f>
        <v>Systemtourguide.com</v>
      </c>
      <c r="D470" s="2">
        <f>IF(E469=E470,D469,ROW(B468))</f>
        <v>468</v>
      </c>
      <c r="E470" s="11">
        <f>LARGE(F470:W470,1)+LARGE(F470:W470,2)+IFERROR(LARGE(F470:W470,3),0)+IFERROR(LARGE(F470:W470,4),0)+IFERROR(LARGE(F470:W470,5),0)+IFERROR(LARGE(F470:W470,6),0)</f>
        <v>1.2900221070860891</v>
      </c>
      <c r="F470" s="12"/>
      <c r="G470" s="12"/>
      <c r="H470" s="12"/>
      <c r="I470" s="12"/>
      <c r="J470" s="12" t="str">
        <f>IFERROR(VLOOKUP($A470,'XVI RzK M'!$K$3:$Q$23,7,0),"")</f>
        <v/>
      </c>
      <c r="K470" s="12" t="str">
        <f>IFERROR(VLOOKUP($A470,'Dymno M'!$U$2:$AA$21,7,0),"")</f>
        <v/>
      </c>
      <c r="L470" s="12" t="str">
        <f>IFERROR(VLOOKUP($A470,'Tropy M'!$R$3:$X$65,7,0),"")</f>
        <v/>
      </c>
      <c r="M470" s="12" t="str">
        <f>IFERROR(VLOOKUP($A470,'Grassor444 M'!$DE$6:$DK$36,7,0),"")</f>
        <v/>
      </c>
      <c r="N470" s="12" t="str">
        <f>IFERROR(VLOOKUP($A470,'BO M'!$Q$2:$W$71,7,0),"")</f>
        <v/>
      </c>
      <c r="O470" s="12" t="str">
        <f>IFERROR(VLOOKUP($A470,'Dukty M'!$T$1:$Z$33,7,0),"")</f>
        <v/>
      </c>
      <c r="P470" s="12"/>
      <c r="Q470" s="12"/>
      <c r="R470" s="12"/>
      <c r="S470" s="12"/>
      <c r="T470" s="12"/>
      <c r="U470" s="12"/>
      <c r="V470" s="10">
        <f>IFERROR(LARGE(X470:AU470,1),0)+IFERROR(LARGE(X470:AU470,2),0)</f>
        <v>1.2900221070860891</v>
      </c>
      <c r="W470" s="10">
        <f>IFERROR(LARGE(X470:AU470,3),0)+IFERROR(LARGE(X470:AU470,4),0)</f>
        <v>0</v>
      </c>
      <c r="X470" s="12"/>
      <c r="Y470" s="12"/>
      <c r="Z470" s="12"/>
      <c r="AA470" s="12">
        <f>IFERROR(VLOOKUP($A470,'H57 TR100 M'!$AI$2:$AO$182,7,0),"")</f>
        <v>1.2900221070860891</v>
      </c>
      <c r="AB470" s="12"/>
      <c r="AC470" s="12"/>
      <c r="AD470" s="12"/>
      <c r="AE470" s="12" t="str">
        <f>IFERROR(VLOOKUP($A470,'Orientakcja M'!$M$3:$S$59,7,0),"")</f>
        <v/>
      </c>
      <c r="AF470" s="12"/>
      <c r="AG470" s="12" t="str">
        <f>IFERROR(VLOOKUP($A470,'Grassor222 M'!$BJ$6:$BP$7,7,0),"")</f>
        <v/>
      </c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23">
        <f>MIN(COUNT(F470:U470)+MIN(COUNT(X470:AU470)/2,2),6)</f>
        <v>0.5</v>
      </c>
    </row>
    <row r="471" spans="1:48">
      <c r="A471">
        <v>491</v>
      </c>
      <c r="B471" s="19" t="str">
        <f>VLOOKUP($A471,id!$C:$H,6,0)</f>
        <v>Michalski Grzegorz</v>
      </c>
      <c r="C471" s="19" t="str">
        <f>VLOOKUP($A471,id!$C:$H,4,0)</f>
        <v>Pędzące Żółwie</v>
      </c>
      <c r="D471" s="2">
        <f>IF(E470=E471,D470,ROW(B469))</f>
        <v>469</v>
      </c>
      <c r="E471" s="11">
        <f>LARGE(F471:W471,1)+LARGE(F471:W471,2)+IFERROR(LARGE(F471:W471,3),0)+IFERROR(LARGE(F471:W471,4),0)+IFERROR(LARGE(F471:W471,5),0)+IFERROR(LARGE(F471:W471,6),0)</f>
        <v>1.0889345960518622</v>
      </c>
      <c r="F471" s="12"/>
      <c r="G471" s="12"/>
      <c r="H471" s="12"/>
      <c r="I471" s="12"/>
      <c r="J471" s="12" t="str">
        <f>IFERROR(VLOOKUP($A471,'XVI RzK M'!$K$3:$Q$23,7,0),"")</f>
        <v/>
      </c>
      <c r="K471" s="12" t="str">
        <f>IFERROR(VLOOKUP($A471,'Dymno M'!$U$2:$AA$21,7,0),"")</f>
        <v/>
      </c>
      <c r="L471" s="12" t="str">
        <f>IFERROR(VLOOKUP($A471,'Tropy M'!$R$3:$X$65,7,0),"")</f>
        <v/>
      </c>
      <c r="M471" s="12" t="str">
        <f>IFERROR(VLOOKUP($A471,'Grassor444 M'!$DE$6:$DK$36,7,0),"")</f>
        <v/>
      </c>
      <c r="N471" s="12" t="str">
        <f>IFERROR(VLOOKUP($A471,'BO M'!$Q$2:$W$71,7,0),"")</f>
        <v/>
      </c>
      <c r="O471" s="12" t="str">
        <f>IFERROR(VLOOKUP($A471,'Dukty M'!$T$1:$Z$33,7,0),"")</f>
        <v/>
      </c>
      <c r="P471" s="12"/>
      <c r="Q471" s="12"/>
      <c r="R471" s="12"/>
      <c r="S471" s="12"/>
      <c r="T471" s="12"/>
      <c r="U471" s="12"/>
      <c r="V471" s="10">
        <f>IFERROR(LARGE(X471:AU471,1),0)+IFERROR(LARGE(X471:AU471,2),0)</f>
        <v>1.0889345960518622</v>
      </c>
      <c r="W471" s="10">
        <f>IFERROR(LARGE(X471:AU471,3),0)+IFERROR(LARGE(X471:AU471,4),0)</f>
        <v>0</v>
      </c>
      <c r="X471" s="12"/>
      <c r="Y471" s="12"/>
      <c r="Z471" s="12"/>
      <c r="AA471" s="12">
        <f>IFERROR(VLOOKUP($A471,'H57 TR100 M'!$AI$2:$AO$182,7,0),"")</f>
        <v>1.0889345960518622</v>
      </c>
      <c r="AB471" s="12"/>
      <c r="AC471" s="12"/>
      <c r="AD471" s="12"/>
      <c r="AE471" s="12" t="str">
        <f>IFERROR(VLOOKUP($A471,'Orientakcja M'!$M$3:$S$59,7,0),"")</f>
        <v/>
      </c>
      <c r="AF471" s="12"/>
      <c r="AG471" s="12" t="str">
        <f>IFERROR(VLOOKUP($A471,'Grassor222 M'!$BJ$6:$BP$7,7,0),"")</f>
        <v/>
      </c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23">
        <f>MIN(COUNT(F471:U471)+MIN(COUNT(X471:AU471)/2,2),6)</f>
        <v>0.5</v>
      </c>
    </row>
    <row r="472" spans="1:48">
      <c r="A472" s="13">
        <v>492</v>
      </c>
      <c r="B472" s="19" t="str">
        <f>VLOOKUP($A472,id!$C:$H,6,0)</f>
        <v>Lewandowski Rafał</v>
      </c>
      <c r="C472" s="19" t="str">
        <f>VLOOKUP($A472,id!$C:$H,4,0)</f>
        <v>Pędzące źółwie</v>
      </c>
      <c r="D472" s="2">
        <f>IF(E471=E472,D471,ROW(B470))</f>
        <v>470</v>
      </c>
      <c r="E472" s="11">
        <f>LARGE(F472:W472,1)+LARGE(F472:W472,2)+IFERROR(LARGE(F472:W472,3),0)+IFERROR(LARGE(F472:W472,4),0)+IFERROR(LARGE(F472:W472,5),0)+IFERROR(LARGE(F472:W472,6),0)</f>
        <v>1.0886498493680201</v>
      </c>
      <c r="F472" s="12"/>
      <c r="G472" s="12"/>
      <c r="H472" s="12"/>
      <c r="I472" s="12"/>
      <c r="J472" s="12" t="str">
        <f>IFERROR(VLOOKUP($A472,'XVI RzK M'!$K$3:$Q$23,7,0),"")</f>
        <v/>
      </c>
      <c r="K472" s="12" t="str">
        <f>IFERROR(VLOOKUP($A472,'Dymno M'!$U$2:$AA$21,7,0),"")</f>
        <v/>
      </c>
      <c r="L472" s="12" t="str">
        <f>IFERROR(VLOOKUP($A472,'Tropy M'!$R$3:$X$65,7,0),"")</f>
        <v/>
      </c>
      <c r="M472" s="12" t="str">
        <f>IFERROR(VLOOKUP($A472,'Grassor444 M'!$DE$6:$DK$36,7,0),"")</f>
        <v/>
      </c>
      <c r="N472" s="12" t="str">
        <f>IFERROR(VLOOKUP($A472,'BO M'!$Q$2:$W$71,7,0),"")</f>
        <v/>
      </c>
      <c r="O472" s="12" t="str">
        <f>IFERROR(VLOOKUP($A472,'Dukty M'!$T$1:$Z$33,7,0),"")</f>
        <v/>
      </c>
      <c r="P472" s="12"/>
      <c r="Q472" s="12"/>
      <c r="R472" s="12"/>
      <c r="S472" s="12"/>
      <c r="T472" s="12"/>
      <c r="U472" s="12"/>
      <c r="V472" s="10">
        <f>IFERROR(LARGE(X472:AU472,1),0)+IFERROR(LARGE(X472:AU472,2),0)</f>
        <v>1.0886498493680201</v>
      </c>
      <c r="W472" s="10">
        <f>IFERROR(LARGE(X472:AU472,3),0)+IFERROR(LARGE(X472:AU472,4),0)</f>
        <v>0</v>
      </c>
      <c r="X472" s="12"/>
      <c r="Y472" s="12"/>
      <c r="Z472" s="12"/>
      <c r="AA472" s="12">
        <f>IFERROR(VLOOKUP($A472,'H57 TR100 M'!$AI$2:$AO$182,7,0),"")</f>
        <v>1.0886498493680201</v>
      </c>
      <c r="AB472" s="12"/>
      <c r="AC472" s="12"/>
      <c r="AD472" s="12"/>
      <c r="AE472" s="12" t="str">
        <f>IFERROR(VLOOKUP($A472,'Orientakcja M'!$M$3:$S$59,7,0),"")</f>
        <v/>
      </c>
      <c r="AF472" s="12"/>
      <c r="AG472" s="12" t="str">
        <f>IFERROR(VLOOKUP($A472,'Grassor222 M'!$BJ$6:$BP$7,7,0),"")</f>
        <v/>
      </c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23">
        <f>MIN(COUNT(F472:U472)+MIN(COUNT(X472:AU472)/2,2),6)</f>
        <v>0.5</v>
      </c>
    </row>
    <row r="473" spans="1:48">
      <c r="A473" s="13">
        <v>325</v>
      </c>
      <c r="B473" s="19" t="str">
        <f>VLOOKUP($A473,id!$C:$H,6,0)</f>
        <v>Zieniuk Dominik</v>
      </c>
      <c r="C473" s="19" t="str">
        <f>VLOOKUP($A473,id!$C:$H,4,0)</f>
        <v>Na ch... nam to było</v>
      </c>
      <c r="D473" s="2">
        <f>IF(E472=E473,D472,ROW(B471))</f>
        <v>471</v>
      </c>
      <c r="E473" s="11">
        <f>LARGE(F473:W473,1)+LARGE(F473:W473,2)+IFERROR(LARGE(F473:W473,3),0)+IFERROR(LARGE(F473:W473,4),0)+IFERROR(LARGE(F473:W473,5),0)+IFERROR(LARGE(F473:W473,6),0)</f>
        <v>1.0540538711549572</v>
      </c>
      <c r="F473" s="12"/>
      <c r="G473" s="12">
        <f>IFERROR(VLOOKUP($A473,'H57 TR200 M'!$AT$2:$AZ$104,7,0),"")</f>
        <v>1.0540538711549572</v>
      </c>
      <c r="H473" s="12"/>
      <c r="I473" s="12"/>
      <c r="J473" s="12" t="str">
        <f>IFERROR(VLOOKUP($A473,'XVI RzK M'!$K$3:$Q$23,7,0),"")</f>
        <v/>
      </c>
      <c r="K473" s="12" t="str">
        <f>IFERROR(VLOOKUP($A473,'Dymno M'!$U$2:$AA$21,7,0),"")</f>
        <v/>
      </c>
      <c r="L473" s="12" t="str">
        <f>IFERROR(VLOOKUP($A473,'Tropy M'!$R$3:$X$65,7,0),"")</f>
        <v/>
      </c>
      <c r="M473" s="12" t="str">
        <f>IFERROR(VLOOKUP($A473,'Grassor444 M'!$DE$6:$DK$36,7,0),"")</f>
        <v/>
      </c>
      <c r="N473" s="12" t="str">
        <f>IFERROR(VLOOKUP($A473,'BO M'!$Q$2:$W$71,7,0),"")</f>
        <v/>
      </c>
      <c r="O473" s="12" t="str">
        <f>IFERROR(VLOOKUP($A473,'Dukty M'!$T$1:$Z$33,7,0),"")</f>
        <v/>
      </c>
      <c r="P473" s="12"/>
      <c r="Q473" s="12"/>
      <c r="R473" s="12"/>
      <c r="S473" s="12"/>
      <c r="T473" s="12"/>
      <c r="U473" s="12"/>
      <c r="V473" s="10">
        <f>IFERROR(LARGE(X473:AU473,1),0)+IFERROR(LARGE(X473:AU473,2),0)</f>
        <v>0</v>
      </c>
      <c r="W473" s="10">
        <f>IFERROR(LARGE(X473:AU473,3),0)+IFERROR(LARGE(X473:AU473,4),0)</f>
        <v>0</v>
      </c>
      <c r="X473" s="12"/>
      <c r="Y473" s="12"/>
      <c r="Z473" s="12"/>
      <c r="AA473" s="12" t="str">
        <f>IFERROR(VLOOKUP($A473,'H57 TR100 M'!$AI$2:$AO$182,7,0),"")</f>
        <v/>
      </c>
      <c r="AB473" s="12"/>
      <c r="AC473" s="12"/>
      <c r="AD473" s="12"/>
      <c r="AE473" s="12" t="str">
        <f>IFERROR(VLOOKUP($A473,'Orientakcja M'!$M$3:$S$59,7,0),"")</f>
        <v/>
      </c>
      <c r="AF473" s="12"/>
      <c r="AG473" s="12" t="str">
        <f>IFERROR(VLOOKUP($A473,'Grassor222 M'!$BJ$6:$BP$7,7,0),"")</f>
        <v/>
      </c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23">
        <f>MIN(COUNT(F473:U473)+MIN(COUNT(X473:AU473)/2,2),6)</f>
        <v>1</v>
      </c>
    </row>
    <row r="474" spans="1:48">
      <c r="A474">
        <v>326</v>
      </c>
      <c r="B474" s="19" t="str">
        <f>VLOOKUP($A474,id!$C:$H,6,0)</f>
        <v>Gryszun Mariusz</v>
      </c>
      <c r="C474" s="19" t="str">
        <f>VLOOKUP($A474,id!$C:$H,4,0)</f>
        <v>Na ch... nam to było</v>
      </c>
      <c r="D474" s="2">
        <f>IF(E473=E474,D473,ROW(B472))</f>
        <v>472</v>
      </c>
      <c r="E474" s="11">
        <f>LARGE(F474:W474,1)+LARGE(F474:W474,2)+IFERROR(LARGE(F474:W474,3),0)+IFERROR(LARGE(F474:W474,4),0)+IFERROR(LARGE(F474:W474,5),0)+IFERROR(LARGE(F474:W474,6),0)</f>
        <v>1.0535631081034369</v>
      </c>
      <c r="F474" s="12"/>
      <c r="G474" s="12">
        <f>IFERROR(VLOOKUP($A474,'H57 TR200 M'!$AT$2:$AZ$104,7,0),"")</f>
        <v>1.0535631081034369</v>
      </c>
      <c r="H474" s="12"/>
      <c r="I474" s="12"/>
      <c r="J474" s="12" t="str">
        <f>IFERROR(VLOOKUP($A474,'XVI RzK M'!$K$3:$Q$23,7,0),"")</f>
        <v/>
      </c>
      <c r="K474" s="12" t="str">
        <f>IFERROR(VLOOKUP($A474,'Dymno M'!$U$2:$AA$21,7,0),"")</f>
        <v/>
      </c>
      <c r="L474" s="12" t="str">
        <f>IFERROR(VLOOKUP($A474,'Tropy M'!$R$3:$X$65,7,0),"")</f>
        <v/>
      </c>
      <c r="M474" s="12" t="str">
        <f>IFERROR(VLOOKUP($A474,'Grassor444 M'!$DE$6:$DK$36,7,0),"")</f>
        <v/>
      </c>
      <c r="N474" s="12" t="str">
        <f>IFERROR(VLOOKUP($A474,'BO M'!$Q$2:$W$71,7,0),"")</f>
        <v/>
      </c>
      <c r="O474" s="12" t="str">
        <f>IFERROR(VLOOKUP($A474,'Dukty M'!$T$1:$Z$33,7,0),"")</f>
        <v/>
      </c>
      <c r="P474" s="12"/>
      <c r="Q474" s="12"/>
      <c r="R474" s="12"/>
      <c r="S474" s="12"/>
      <c r="T474" s="12"/>
      <c r="U474" s="12"/>
      <c r="V474" s="10">
        <f>IFERROR(LARGE(X474:AU474,1),0)+IFERROR(LARGE(X474:AU474,2),0)</f>
        <v>0</v>
      </c>
      <c r="W474" s="10">
        <f>IFERROR(LARGE(X474:AU474,3),0)+IFERROR(LARGE(X474:AU474,4),0)</f>
        <v>0</v>
      </c>
      <c r="X474" s="12"/>
      <c r="Y474" s="12"/>
      <c r="Z474" s="12"/>
      <c r="AA474" s="12" t="str">
        <f>IFERROR(VLOOKUP($A474,'H57 TR100 M'!$AI$2:$AO$182,7,0),"")</f>
        <v/>
      </c>
      <c r="AB474" s="12"/>
      <c r="AC474" s="12"/>
      <c r="AD474" s="12"/>
      <c r="AE474" s="12" t="str">
        <f>IFERROR(VLOOKUP($A474,'Orientakcja M'!$M$3:$S$59,7,0),"")</f>
        <v/>
      </c>
      <c r="AF474" s="12"/>
      <c r="AG474" s="12" t="str">
        <f>IFERROR(VLOOKUP($A474,'Grassor222 M'!$BJ$6:$BP$7,7,0),"")</f>
        <v/>
      </c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23">
        <f>MIN(COUNT(F474:U474)+MIN(COUNT(X474:AU474)/2,2),6)</f>
        <v>1</v>
      </c>
    </row>
    <row r="475" spans="1:48">
      <c r="A475">
        <v>327</v>
      </c>
      <c r="B475" s="19" t="str">
        <f>VLOOKUP($A475,id!$C:$H,6,0)</f>
        <v>Zieniuk Damian</v>
      </c>
      <c r="C475" s="19" t="str">
        <f>VLOOKUP($A475,id!$C:$H,4,0)</f>
        <v>Na ch... nam to było</v>
      </c>
      <c r="D475" s="2">
        <f>IF(E474=E475,D474,ROW(B473))</f>
        <v>473</v>
      </c>
      <c r="E475" s="11">
        <f>LARGE(F475:W475,1)+LARGE(F475:W475,2)+IFERROR(LARGE(F475:W475,3),0)+IFERROR(LARGE(F475:W475,4),0)+IFERROR(LARGE(F475:W475,5),0)+IFERROR(LARGE(F475:W475,6),0)</f>
        <v>1.0519188835689415</v>
      </c>
      <c r="F475" s="12"/>
      <c r="G475" s="12">
        <f>IFERROR(VLOOKUP($A475,'H57 TR200 M'!$AT$2:$AZ$104,7,0),"")</f>
        <v>1.0519188835689415</v>
      </c>
      <c r="H475" s="12"/>
      <c r="I475" s="12"/>
      <c r="J475" s="12" t="str">
        <f>IFERROR(VLOOKUP($A475,'XVI RzK M'!$K$3:$Q$23,7,0),"")</f>
        <v/>
      </c>
      <c r="K475" s="12" t="str">
        <f>IFERROR(VLOOKUP($A475,'Dymno M'!$U$2:$AA$21,7,0),"")</f>
        <v/>
      </c>
      <c r="L475" s="12" t="str">
        <f>IFERROR(VLOOKUP($A475,'Tropy M'!$R$3:$X$65,7,0),"")</f>
        <v/>
      </c>
      <c r="M475" s="12" t="str">
        <f>IFERROR(VLOOKUP($A475,'Grassor444 M'!$DE$6:$DK$36,7,0),"")</f>
        <v/>
      </c>
      <c r="N475" s="12" t="str">
        <f>IFERROR(VLOOKUP($A475,'BO M'!$Q$2:$W$71,7,0),"")</f>
        <v/>
      </c>
      <c r="O475" s="12" t="str">
        <f>IFERROR(VLOOKUP($A475,'Dukty M'!$T$1:$Z$33,7,0),"")</f>
        <v/>
      </c>
      <c r="P475" s="12"/>
      <c r="Q475" s="12"/>
      <c r="R475" s="12"/>
      <c r="S475" s="12"/>
      <c r="T475" s="12"/>
      <c r="U475" s="12"/>
      <c r="V475" s="10">
        <f>IFERROR(LARGE(X475:AU475,1),0)+IFERROR(LARGE(X475:AU475,2),0)</f>
        <v>0</v>
      </c>
      <c r="W475" s="10">
        <f>IFERROR(LARGE(X475:AU475,3),0)+IFERROR(LARGE(X475:AU475,4),0)</f>
        <v>0</v>
      </c>
      <c r="X475" s="12"/>
      <c r="Y475" s="12"/>
      <c r="Z475" s="12"/>
      <c r="AA475" s="12" t="str">
        <f>IFERROR(VLOOKUP($A475,'H57 TR100 M'!$AI$2:$AO$182,7,0),"")</f>
        <v/>
      </c>
      <c r="AB475" s="12"/>
      <c r="AC475" s="12"/>
      <c r="AD475" s="12"/>
      <c r="AE475" s="12" t="str">
        <f>IFERROR(VLOOKUP($A475,'Orientakcja M'!$M$3:$S$59,7,0),"")</f>
        <v/>
      </c>
      <c r="AF475" s="12"/>
      <c r="AG475" s="12" t="str">
        <f>IFERROR(VLOOKUP($A475,'Grassor222 M'!$BJ$6:$BP$7,7,0),"")</f>
        <v/>
      </c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23">
        <f>MIN(COUNT(F475:U475)+MIN(COUNT(X475:AU475)/2,2),6)</f>
        <v>1</v>
      </c>
    </row>
    <row r="476" spans="1:48">
      <c r="A476" s="13">
        <v>328</v>
      </c>
      <c r="B476" s="19" t="str">
        <f>VLOOKUP($A476,id!$C:$H,6,0)</f>
        <v>Burzawa Rafał</v>
      </c>
      <c r="C476" s="19" t="str">
        <f>VLOOKUP($A476,id!$C:$H,4,0)</f>
        <v>Na ch... nam to było</v>
      </c>
      <c r="D476" s="2">
        <f>IF(E475=E476,D475,ROW(B474))</f>
        <v>474</v>
      </c>
      <c r="E476" s="11">
        <f>LARGE(F476:W476,1)+LARGE(F476:W476,2)+IFERROR(LARGE(F476:W476,3),0)+IFERROR(LARGE(F476:W476,4),0)+IFERROR(LARGE(F476:W476,5),0)+IFERROR(LARGE(F476:W476,6),0)</f>
        <v>1.0518490303991714</v>
      </c>
      <c r="F476" s="12"/>
      <c r="G476" s="12">
        <f>IFERROR(VLOOKUP($A476,'H57 TR200 M'!$AT$2:$AZ$104,7,0),"")</f>
        <v>1.0518490303991714</v>
      </c>
      <c r="H476" s="12"/>
      <c r="I476" s="12"/>
      <c r="J476" s="12" t="str">
        <f>IFERROR(VLOOKUP($A476,'XVI RzK M'!$K$3:$Q$23,7,0),"")</f>
        <v/>
      </c>
      <c r="K476" s="12" t="str">
        <f>IFERROR(VLOOKUP($A476,'Dymno M'!$U$2:$AA$21,7,0),"")</f>
        <v/>
      </c>
      <c r="L476" s="12" t="str">
        <f>IFERROR(VLOOKUP($A476,'Tropy M'!$R$3:$X$65,7,0),"")</f>
        <v/>
      </c>
      <c r="M476" s="12" t="str">
        <f>IFERROR(VLOOKUP($A476,'Grassor444 M'!$DE$6:$DK$36,7,0),"")</f>
        <v/>
      </c>
      <c r="N476" s="12" t="str">
        <f>IFERROR(VLOOKUP($A476,'BO M'!$Q$2:$W$71,7,0),"")</f>
        <v/>
      </c>
      <c r="O476" s="12" t="str">
        <f>IFERROR(VLOOKUP($A476,'Dukty M'!$T$1:$Z$33,7,0),"")</f>
        <v/>
      </c>
      <c r="P476" s="12"/>
      <c r="Q476" s="12"/>
      <c r="R476" s="12"/>
      <c r="S476" s="12"/>
      <c r="T476" s="12"/>
      <c r="U476" s="12"/>
      <c r="V476" s="10">
        <f>IFERROR(LARGE(X476:AU476,1),0)+IFERROR(LARGE(X476:AU476,2),0)</f>
        <v>0</v>
      </c>
      <c r="W476" s="10">
        <f>IFERROR(LARGE(X476:AU476,3),0)+IFERROR(LARGE(X476:AU476,4),0)</f>
        <v>0</v>
      </c>
      <c r="X476" s="12"/>
      <c r="Y476" s="12"/>
      <c r="Z476" s="12"/>
      <c r="AA476" s="12" t="str">
        <f>IFERROR(VLOOKUP($A476,'H57 TR100 M'!$AI$2:$AO$182,7,0),"")</f>
        <v/>
      </c>
      <c r="AB476" s="12"/>
      <c r="AC476" s="12"/>
      <c r="AD476" s="12"/>
      <c r="AE476" s="12" t="str">
        <f>IFERROR(VLOOKUP($A476,'Orientakcja M'!$M$3:$S$59,7,0),"")</f>
        <v/>
      </c>
      <c r="AF476" s="12"/>
      <c r="AG476" s="12" t="str">
        <f>IFERROR(VLOOKUP($A476,'Grassor222 M'!$BJ$6:$BP$7,7,0),"")</f>
        <v/>
      </c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23">
        <f>MIN(COUNT(F476:U476)+MIN(COUNT(X476:AU476)/2,2),6)</f>
        <v>1</v>
      </c>
    </row>
    <row r="477" spans="1:48">
      <c r="A477">
        <v>493</v>
      </c>
      <c r="B477" s="19" t="str">
        <f>VLOOKUP($A477,id!$C:$H,6,0)</f>
        <v>Janczyszyn Paweł</v>
      </c>
      <c r="C477" s="19">
        <f>VLOOKUP($A477,id!$C:$H,4,0)</f>
        <v>0</v>
      </c>
      <c r="D477" s="2">
        <f>IF(E476=E477,D476,ROW(B475))</f>
        <v>475</v>
      </c>
      <c r="E477" s="11">
        <f>LARGE(F477:W477,1)+LARGE(F477:W477,2)+IFERROR(LARGE(F477:W477,3),0)+IFERROR(LARGE(F477:W477,4),0)+IFERROR(LARGE(F477:W477,5),0)+IFERROR(LARGE(F477:W477,6),0)</f>
        <v>1.0246116229346072</v>
      </c>
      <c r="F477" s="12"/>
      <c r="G477" s="12"/>
      <c r="H477" s="12"/>
      <c r="I477" s="12"/>
      <c r="J477" s="12" t="str">
        <f>IFERROR(VLOOKUP($A477,'XVI RzK M'!$K$3:$Q$23,7,0),"")</f>
        <v/>
      </c>
      <c r="K477" s="12" t="str">
        <f>IFERROR(VLOOKUP($A477,'Dymno M'!$U$2:$AA$21,7,0),"")</f>
        <v/>
      </c>
      <c r="L477" s="12" t="str">
        <f>IFERROR(VLOOKUP($A477,'Tropy M'!$R$3:$X$65,7,0),"")</f>
        <v/>
      </c>
      <c r="M477" s="12" t="str">
        <f>IFERROR(VLOOKUP($A477,'Grassor444 M'!$DE$6:$DK$36,7,0),"")</f>
        <v/>
      </c>
      <c r="N477" s="12" t="str">
        <f>IFERROR(VLOOKUP($A477,'BO M'!$Q$2:$W$71,7,0),"")</f>
        <v/>
      </c>
      <c r="O477" s="12" t="str">
        <f>IFERROR(VLOOKUP($A477,'Dukty M'!$T$1:$Z$33,7,0),"")</f>
        <v/>
      </c>
      <c r="P477" s="12"/>
      <c r="Q477" s="12"/>
      <c r="R477" s="12"/>
      <c r="S477" s="12"/>
      <c r="T477" s="12"/>
      <c r="U477" s="12"/>
      <c r="V477" s="10">
        <f>IFERROR(LARGE(X477:AU477,1),0)+IFERROR(LARGE(X477:AU477,2),0)</f>
        <v>1.0246116229346072</v>
      </c>
      <c r="W477" s="10">
        <f>IFERROR(LARGE(X477:AU477,3),0)+IFERROR(LARGE(X477:AU477,4),0)</f>
        <v>0</v>
      </c>
      <c r="X477" s="12"/>
      <c r="Y477" s="12"/>
      <c r="Z477" s="12"/>
      <c r="AA477" s="12">
        <f>IFERROR(VLOOKUP($A477,'H57 TR100 M'!$AI$2:$AO$182,7,0),"")</f>
        <v>1.0246116229346072</v>
      </c>
      <c r="AB477" s="12"/>
      <c r="AC477" s="12"/>
      <c r="AD477" s="12"/>
      <c r="AE477" s="12" t="str">
        <f>IFERROR(VLOOKUP($A477,'Orientakcja M'!$M$3:$S$59,7,0),"")</f>
        <v/>
      </c>
      <c r="AF477" s="12"/>
      <c r="AG477" s="12" t="str">
        <f>IFERROR(VLOOKUP($A477,'Grassor222 M'!$BJ$6:$BP$7,7,0),"")</f>
        <v/>
      </c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23">
        <f>MIN(COUNT(F477:U477)+MIN(COUNT(X477:AU477)/2,2),6)</f>
        <v>0.5</v>
      </c>
    </row>
    <row r="478" spans="1:48">
      <c r="A478" s="13">
        <v>494</v>
      </c>
      <c r="B478" s="19" t="str">
        <f>VLOOKUP($A478,id!$C:$H,6,0)</f>
        <v>Trzciński Dawid</v>
      </c>
      <c r="C478" s="19" t="str">
        <f>VLOOKUP($A478,id!$C:$H,4,0)</f>
        <v>Stojące Wentyle</v>
      </c>
      <c r="D478" s="2">
        <f>IF(E477=E478,D477,ROW(B476))</f>
        <v>476</v>
      </c>
      <c r="E478" s="11">
        <f>LARGE(F478:W478,1)+LARGE(F478:W478,2)+IFERROR(LARGE(F478:W478,3),0)+IFERROR(LARGE(F478:W478,4),0)+IFERROR(LARGE(F478:W478,5),0)+IFERROR(LARGE(F478:W478,6),0)</f>
        <v>0.96057339650119422</v>
      </c>
      <c r="F478" s="12"/>
      <c r="G478" s="12"/>
      <c r="H478" s="12"/>
      <c r="I478" s="12"/>
      <c r="J478" s="12" t="str">
        <f>IFERROR(VLOOKUP($A478,'XVI RzK M'!$K$3:$Q$23,7,0),"")</f>
        <v/>
      </c>
      <c r="K478" s="12" t="str">
        <f>IFERROR(VLOOKUP($A478,'Dymno M'!$U$2:$AA$21,7,0),"")</f>
        <v/>
      </c>
      <c r="L478" s="12" t="str">
        <f>IFERROR(VLOOKUP($A478,'Tropy M'!$R$3:$X$65,7,0),"")</f>
        <v/>
      </c>
      <c r="M478" s="12" t="str">
        <f>IFERROR(VLOOKUP($A478,'Grassor444 M'!$DE$6:$DK$36,7,0),"")</f>
        <v/>
      </c>
      <c r="N478" s="12" t="str">
        <f>IFERROR(VLOOKUP($A478,'BO M'!$Q$2:$W$71,7,0),"")</f>
        <v/>
      </c>
      <c r="O478" s="12" t="str">
        <f>IFERROR(VLOOKUP($A478,'Dukty M'!$T$1:$Z$33,7,0),"")</f>
        <v/>
      </c>
      <c r="P478" s="12"/>
      <c r="Q478" s="12"/>
      <c r="R478" s="12"/>
      <c r="S478" s="12"/>
      <c r="T478" s="12"/>
      <c r="U478" s="12"/>
      <c r="V478" s="10">
        <f>IFERROR(LARGE(X478:AU478,1),0)+IFERROR(LARGE(X478:AU478,2),0)</f>
        <v>0.96057339650119422</v>
      </c>
      <c r="W478" s="10">
        <f>IFERROR(LARGE(X478:AU478,3),0)+IFERROR(LARGE(X478:AU478,4),0)</f>
        <v>0</v>
      </c>
      <c r="X478" s="12"/>
      <c r="Y478" s="12"/>
      <c r="Z478" s="12"/>
      <c r="AA478" s="12">
        <f>IFERROR(VLOOKUP($A478,'H57 TR100 M'!$AI$2:$AO$182,7,0),"")</f>
        <v>0.96057339650119422</v>
      </c>
      <c r="AB478" s="12"/>
      <c r="AC478" s="12"/>
      <c r="AD478" s="12"/>
      <c r="AE478" s="12" t="str">
        <f>IFERROR(VLOOKUP($A478,'Orientakcja M'!$M$3:$S$59,7,0),"")</f>
        <v/>
      </c>
      <c r="AF478" s="12"/>
      <c r="AG478" s="12" t="str">
        <f>IFERROR(VLOOKUP($A478,'Grassor222 M'!$BJ$6:$BP$7,7,0),"")</f>
        <v/>
      </c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23">
        <f>MIN(COUNT(F478:U478)+MIN(COUNT(X478:AU478)/2,2),6)</f>
        <v>0.5</v>
      </c>
    </row>
    <row r="479" spans="1:48">
      <c r="A479">
        <v>495</v>
      </c>
      <c r="B479" s="19" t="str">
        <f>VLOOKUP($A479,id!$C:$H,6,0)</f>
        <v>Trzynski Marek</v>
      </c>
      <c r="C479" s="19" t="str">
        <f>VLOOKUP($A479,id!$C:$H,4,0)</f>
        <v>Stojące Wentyle</v>
      </c>
      <c r="D479" s="2">
        <f>IF(E478=E479,D478,ROW(B477))</f>
        <v>477</v>
      </c>
      <c r="E479" s="11">
        <f>LARGE(F479:W479,1)+LARGE(F479:W479,2)+IFERROR(LARGE(F479:W479,3),0)+IFERROR(LARGE(F479:W479,4),0)+IFERROR(LARGE(F479:W479,5),0)+IFERROR(LARGE(F479:W479,6),0)</f>
        <v>0.96033521156157231</v>
      </c>
      <c r="F479" s="12"/>
      <c r="G479" s="12"/>
      <c r="H479" s="12"/>
      <c r="I479" s="12"/>
      <c r="J479" s="12" t="str">
        <f>IFERROR(VLOOKUP($A479,'XVI RzK M'!$K$3:$Q$23,7,0),"")</f>
        <v/>
      </c>
      <c r="K479" s="12" t="str">
        <f>IFERROR(VLOOKUP($A479,'Dymno M'!$U$2:$AA$21,7,0),"")</f>
        <v/>
      </c>
      <c r="L479" s="12" t="str">
        <f>IFERROR(VLOOKUP($A479,'Tropy M'!$R$3:$X$65,7,0),"")</f>
        <v/>
      </c>
      <c r="M479" s="12" t="str">
        <f>IFERROR(VLOOKUP($A479,'Grassor444 M'!$DE$6:$DK$36,7,0),"")</f>
        <v/>
      </c>
      <c r="N479" s="12" t="str">
        <f>IFERROR(VLOOKUP($A479,'BO M'!$Q$2:$W$71,7,0),"")</f>
        <v/>
      </c>
      <c r="O479" s="12" t="str">
        <f>IFERROR(VLOOKUP($A479,'Dukty M'!$T$1:$Z$33,7,0),"")</f>
        <v/>
      </c>
      <c r="P479" s="12"/>
      <c r="Q479" s="12"/>
      <c r="R479" s="12"/>
      <c r="S479" s="12"/>
      <c r="T479" s="12"/>
      <c r="U479" s="12"/>
      <c r="V479" s="10">
        <f>IFERROR(LARGE(X479:AU479,1),0)+IFERROR(LARGE(X479:AU479,2),0)</f>
        <v>0.96033521156157231</v>
      </c>
      <c r="W479" s="10">
        <f>IFERROR(LARGE(X479:AU479,3),0)+IFERROR(LARGE(X479:AU479,4),0)</f>
        <v>0</v>
      </c>
      <c r="X479" s="12"/>
      <c r="Y479" s="12"/>
      <c r="Z479" s="12"/>
      <c r="AA479" s="12">
        <f>IFERROR(VLOOKUP($A479,'H57 TR100 M'!$AI$2:$AO$182,7,0),"")</f>
        <v>0.96033521156157231</v>
      </c>
      <c r="AB479" s="12"/>
      <c r="AC479" s="12"/>
      <c r="AD479" s="12"/>
      <c r="AE479" s="12" t="str">
        <f>IFERROR(VLOOKUP($A479,'Orientakcja M'!$M$3:$S$59,7,0),"")</f>
        <v/>
      </c>
      <c r="AF479" s="12"/>
      <c r="AG479" s="12" t="str">
        <f>IFERROR(VLOOKUP($A479,'Grassor222 M'!$BJ$6:$BP$7,7,0),"")</f>
        <v/>
      </c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23">
        <f>MIN(COUNT(F479:U479)+MIN(COUNT(X479:AU479)/2,2),6)</f>
        <v>0.5</v>
      </c>
    </row>
    <row r="480" spans="1:48">
      <c r="A480" s="13">
        <v>496</v>
      </c>
      <c r="B480" s="19" t="str">
        <f>VLOOKUP($A480,id!$C:$H,6,0)</f>
        <v>Łapiński Sławomir</v>
      </c>
      <c r="C480" s="19" t="str">
        <f>VLOOKUP($A480,id!$C:$H,4,0)</f>
        <v>BIKE NOW BEER LATER</v>
      </c>
      <c r="D480" s="2">
        <f>IF(E479=E480,D479,ROW(B478))</f>
        <v>478</v>
      </c>
      <c r="E480" s="11">
        <f>LARGE(F480:W480,1)+LARGE(F480:W480,2)+IFERROR(LARGE(F480:W480,3),0)+IFERROR(LARGE(F480:W480,4),0)+IFERROR(LARGE(F480:W480,5),0)+IFERROR(LARGE(F480:W480,6),0)</f>
        <v>0.87417595453723806</v>
      </c>
      <c r="F480" s="12"/>
      <c r="G480" s="12"/>
      <c r="H480" s="12"/>
      <c r="I480" s="12"/>
      <c r="J480" s="12" t="str">
        <f>IFERROR(VLOOKUP($A480,'XVI RzK M'!$K$3:$Q$23,7,0),"")</f>
        <v/>
      </c>
      <c r="K480" s="12" t="str">
        <f>IFERROR(VLOOKUP($A480,'Dymno M'!$U$2:$AA$21,7,0),"")</f>
        <v/>
      </c>
      <c r="L480" s="12" t="str">
        <f>IFERROR(VLOOKUP($A480,'Tropy M'!$R$3:$X$65,7,0),"")</f>
        <v/>
      </c>
      <c r="M480" s="12" t="str">
        <f>IFERROR(VLOOKUP($A480,'Grassor444 M'!$DE$6:$DK$36,7,0),"")</f>
        <v/>
      </c>
      <c r="N480" s="12" t="str">
        <f>IFERROR(VLOOKUP($A480,'BO M'!$Q$2:$W$71,7,0),"")</f>
        <v/>
      </c>
      <c r="O480" s="12" t="str">
        <f>IFERROR(VLOOKUP($A480,'Dukty M'!$T$1:$Z$33,7,0),"")</f>
        <v/>
      </c>
      <c r="P480" s="12"/>
      <c r="Q480" s="12"/>
      <c r="R480" s="12"/>
      <c r="S480" s="12"/>
      <c r="T480" s="12"/>
      <c r="U480" s="12"/>
      <c r="V480" s="10">
        <f>IFERROR(LARGE(X480:AU480,1),0)+IFERROR(LARGE(X480:AU480,2),0)</f>
        <v>0.87417595453723806</v>
      </c>
      <c r="W480" s="10">
        <f>IFERROR(LARGE(X480:AU480,3),0)+IFERROR(LARGE(X480:AU480,4),0)</f>
        <v>0</v>
      </c>
      <c r="X480" s="12"/>
      <c r="Y480" s="12"/>
      <c r="Z480" s="12"/>
      <c r="AA480" s="12">
        <f>IFERROR(VLOOKUP($A480,'H57 TR100 M'!$AI$2:$AO$182,7,0),"")</f>
        <v>0.87417595453723806</v>
      </c>
      <c r="AB480" s="12"/>
      <c r="AC480" s="12"/>
      <c r="AD480" s="12"/>
      <c r="AE480" s="12" t="str">
        <f>IFERROR(VLOOKUP($A480,'Orientakcja M'!$M$3:$S$59,7,0),"")</f>
        <v/>
      </c>
      <c r="AF480" s="12"/>
      <c r="AG480" s="12" t="str">
        <f>IFERROR(VLOOKUP($A480,'Grassor222 M'!$BJ$6:$BP$7,7,0),"")</f>
        <v/>
      </c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23">
        <f>MIN(COUNT(F480:U480)+MIN(COUNT(X480:AU480)/2,2),6)</f>
        <v>0.5</v>
      </c>
    </row>
    <row r="481" spans="1:48">
      <c r="A481">
        <v>329</v>
      </c>
      <c r="B481" s="19" t="str">
        <f>VLOOKUP($A481,id!$C:$H,6,0)</f>
        <v>Łukawski Mirosław</v>
      </c>
      <c r="C481" s="19" t="str">
        <f>VLOOKUP($A481,id!$C:$H,4,0)</f>
        <v>Road-Racing.pl</v>
      </c>
      <c r="D481" s="2">
        <f>IF(E480=E481,D480,ROW(B479))</f>
        <v>479</v>
      </c>
      <c r="E481" s="11">
        <f>LARGE(F481:W481,1)+LARGE(F481:W481,2)+IFERROR(LARGE(F481:W481,3),0)+IFERROR(LARGE(F481:W481,4),0)+IFERROR(LARGE(F481:W481,5),0)+IFERROR(LARGE(F481:W481,6),0)</f>
        <v>0.86060375214477669</v>
      </c>
      <c r="F481" s="12"/>
      <c r="G481" s="12">
        <f>IFERROR(VLOOKUP($A481,'H57 TR200 M'!$AT$2:$AZ$104,7,0),"")</f>
        <v>0.86060375214477669</v>
      </c>
      <c r="H481" s="12"/>
      <c r="I481" s="12"/>
      <c r="J481" s="12" t="str">
        <f>IFERROR(VLOOKUP($A481,'XVI RzK M'!$K$3:$Q$23,7,0),"")</f>
        <v/>
      </c>
      <c r="K481" s="12" t="str">
        <f>IFERROR(VLOOKUP($A481,'Dymno M'!$U$2:$AA$21,7,0),"")</f>
        <v/>
      </c>
      <c r="L481" s="12" t="str">
        <f>IFERROR(VLOOKUP($A481,'Tropy M'!$R$3:$X$65,7,0),"")</f>
        <v/>
      </c>
      <c r="M481" s="12" t="str">
        <f>IFERROR(VLOOKUP($A481,'Grassor444 M'!$DE$6:$DK$36,7,0),"")</f>
        <v/>
      </c>
      <c r="N481" s="12" t="str">
        <f>IFERROR(VLOOKUP($A481,'BO M'!$Q$2:$W$71,7,0),"")</f>
        <v/>
      </c>
      <c r="O481" s="12" t="str">
        <f>IFERROR(VLOOKUP($A481,'Dukty M'!$T$1:$Z$33,7,0),"")</f>
        <v/>
      </c>
      <c r="P481" s="12"/>
      <c r="Q481" s="12"/>
      <c r="R481" s="12"/>
      <c r="S481" s="12"/>
      <c r="T481" s="12"/>
      <c r="U481" s="12"/>
      <c r="V481" s="10">
        <f>IFERROR(LARGE(X481:AU481,1),0)+IFERROR(LARGE(X481:AU481,2),0)</f>
        <v>0</v>
      </c>
      <c r="W481" s="10">
        <f>IFERROR(LARGE(X481:AU481,3),0)+IFERROR(LARGE(X481:AU481,4),0)</f>
        <v>0</v>
      </c>
      <c r="X481" s="12"/>
      <c r="Y481" s="12"/>
      <c r="Z481" s="12"/>
      <c r="AA481" s="12" t="str">
        <f>IFERROR(VLOOKUP($A481,'H57 TR100 M'!$AI$2:$AO$182,7,0),"")</f>
        <v/>
      </c>
      <c r="AB481" s="12"/>
      <c r="AC481" s="12"/>
      <c r="AD481" s="12"/>
      <c r="AE481" s="12" t="str">
        <f>IFERROR(VLOOKUP($A481,'Orientakcja M'!$M$3:$S$59,7,0),"")</f>
        <v/>
      </c>
      <c r="AF481" s="12"/>
      <c r="AG481" s="12" t="str">
        <f>IFERROR(VLOOKUP($A481,'Grassor222 M'!$BJ$6:$BP$7,7,0),"")</f>
        <v/>
      </c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23">
        <f>MIN(COUNT(F481:U481)+MIN(COUNT(X481:AU481)/2,2),6)</f>
        <v>1</v>
      </c>
    </row>
    <row r="482" spans="1:48">
      <c r="A482">
        <v>497</v>
      </c>
      <c r="B482" s="19" t="str">
        <f>VLOOKUP($A482,id!$C:$H,6,0)</f>
        <v>Trzciński Tomasz</v>
      </c>
      <c r="C482" s="19" t="str">
        <f>VLOOKUP($A482,id!$C:$H,4,0)</f>
        <v>Stojące Wentyle</v>
      </c>
      <c r="D482" s="2">
        <f>IF(E481=E482,D481,ROW(B480))</f>
        <v>480</v>
      </c>
      <c r="E482" s="11">
        <f>LARGE(F482:W482,1)+LARGE(F482:W482,2)+IFERROR(LARGE(F482:W482,3),0)+IFERROR(LARGE(F482:W482,4),0)+IFERROR(LARGE(F482:W482,5),0)+IFERROR(LARGE(F482:W482,6),0)</f>
        <v>0.8158975575680889</v>
      </c>
      <c r="F482" s="12"/>
      <c r="G482" s="12"/>
      <c r="H482" s="12"/>
      <c r="I482" s="12"/>
      <c r="J482" s="12" t="str">
        <f>IFERROR(VLOOKUP($A482,'XVI RzK M'!$K$3:$Q$23,7,0),"")</f>
        <v/>
      </c>
      <c r="K482" s="12" t="str">
        <f>IFERROR(VLOOKUP($A482,'Dymno M'!$U$2:$AA$21,7,0),"")</f>
        <v/>
      </c>
      <c r="L482" s="12" t="str">
        <f>IFERROR(VLOOKUP($A482,'Tropy M'!$R$3:$X$65,7,0),"")</f>
        <v/>
      </c>
      <c r="M482" s="12" t="str">
        <f>IFERROR(VLOOKUP($A482,'Grassor444 M'!$DE$6:$DK$36,7,0),"")</f>
        <v/>
      </c>
      <c r="N482" s="12" t="str">
        <f>IFERROR(VLOOKUP($A482,'BO M'!$Q$2:$W$71,7,0),"")</f>
        <v/>
      </c>
      <c r="O482" s="12" t="str">
        <f>IFERROR(VLOOKUP($A482,'Dukty M'!$T$1:$Z$33,7,0),"")</f>
        <v/>
      </c>
      <c r="P482" s="12"/>
      <c r="Q482" s="12"/>
      <c r="R482" s="12"/>
      <c r="S482" s="12"/>
      <c r="T482" s="12"/>
      <c r="U482" s="12"/>
      <c r="V482" s="10">
        <f>IFERROR(LARGE(X482:AU482,1),0)+IFERROR(LARGE(X482:AU482,2),0)</f>
        <v>0.8158975575680889</v>
      </c>
      <c r="W482" s="10">
        <f>IFERROR(LARGE(X482:AU482,3),0)+IFERROR(LARGE(X482:AU482,4),0)</f>
        <v>0</v>
      </c>
      <c r="X482" s="12"/>
      <c r="Y482" s="12"/>
      <c r="Z482" s="12"/>
      <c r="AA482" s="12">
        <f>IFERROR(VLOOKUP($A482,'H57 TR100 M'!$AI$2:$AO$182,7,0),"")</f>
        <v>0.8158975575680889</v>
      </c>
      <c r="AB482" s="12"/>
      <c r="AC482" s="12"/>
      <c r="AD482" s="12"/>
      <c r="AE482" s="12" t="str">
        <f>IFERROR(VLOOKUP($A482,'Orientakcja M'!$M$3:$S$59,7,0),"")</f>
        <v/>
      </c>
      <c r="AF482" s="12"/>
      <c r="AG482" s="12" t="str">
        <f>IFERROR(VLOOKUP($A482,'Grassor222 M'!$BJ$6:$BP$7,7,0),"")</f>
        <v/>
      </c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23">
        <f>MIN(COUNT(F482:U482)+MIN(COUNT(X482:AU482)/2,2),6)</f>
        <v>0.5</v>
      </c>
    </row>
    <row r="483" spans="1:48">
      <c r="A483">
        <v>498</v>
      </c>
      <c r="B483" s="19" t="str">
        <f>VLOOKUP($A483,id!$C:$H,6,0)</f>
        <v>Jankowski Mariusz</v>
      </c>
      <c r="C483" s="19" t="str">
        <f>VLOOKUP($A483,id!$C:$H,4,0)</f>
        <v>Masterlease Team</v>
      </c>
      <c r="D483" s="2">
        <f>IF(E482=E483,D482,ROW(B481))</f>
        <v>481</v>
      </c>
      <c r="E483" s="11">
        <f>LARGE(F483:W483,1)+LARGE(F483:W483,2)+IFERROR(LARGE(F483:W483,3),0)+IFERROR(LARGE(F483:W483,4),0)+IFERROR(LARGE(F483:W483,5),0)+IFERROR(LARGE(F483:W483,6),0)</f>
        <v>0.75761916059893974</v>
      </c>
      <c r="F483" s="12"/>
      <c r="G483" s="12"/>
      <c r="H483" s="12"/>
      <c r="I483" s="12"/>
      <c r="J483" s="12" t="str">
        <f>IFERROR(VLOOKUP($A483,'XVI RzK M'!$K$3:$Q$23,7,0),"")</f>
        <v/>
      </c>
      <c r="K483" s="12" t="str">
        <f>IFERROR(VLOOKUP($A483,'Dymno M'!$U$2:$AA$21,7,0),"")</f>
        <v/>
      </c>
      <c r="L483" s="12" t="str">
        <f>IFERROR(VLOOKUP($A483,'Tropy M'!$R$3:$X$65,7,0),"")</f>
        <v/>
      </c>
      <c r="M483" s="12" t="str">
        <f>IFERROR(VLOOKUP($A483,'Grassor444 M'!$DE$6:$DK$36,7,0),"")</f>
        <v/>
      </c>
      <c r="N483" s="12" t="str">
        <f>IFERROR(VLOOKUP($A483,'BO M'!$Q$2:$W$71,7,0),"")</f>
        <v/>
      </c>
      <c r="O483" s="12" t="str">
        <f>IFERROR(VLOOKUP($A483,'Dukty M'!$T$1:$Z$33,7,0),"")</f>
        <v/>
      </c>
      <c r="P483" s="12"/>
      <c r="Q483" s="12"/>
      <c r="R483" s="12"/>
      <c r="S483" s="12"/>
      <c r="T483" s="12"/>
      <c r="U483" s="12"/>
      <c r="V483" s="10">
        <f>IFERROR(LARGE(X483:AU483,1),0)+IFERROR(LARGE(X483:AU483,2),0)</f>
        <v>0.75761916059893974</v>
      </c>
      <c r="W483" s="10">
        <f>IFERROR(LARGE(X483:AU483,3),0)+IFERROR(LARGE(X483:AU483,4),0)</f>
        <v>0</v>
      </c>
      <c r="X483" s="12"/>
      <c r="Y483" s="12"/>
      <c r="Z483" s="12"/>
      <c r="AA483" s="12">
        <f>IFERROR(VLOOKUP($A483,'H57 TR100 M'!$AI$2:$AO$182,7,0),"")</f>
        <v>0.75761916059893974</v>
      </c>
      <c r="AB483" s="12"/>
      <c r="AC483" s="12"/>
      <c r="AD483" s="12"/>
      <c r="AE483" s="12" t="str">
        <f>IFERROR(VLOOKUP($A483,'Orientakcja M'!$M$3:$S$59,7,0),"")</f>
        <v/>
      </c>
      <c r="AF483" s="12"/>
      <c r="AG483" s="12" t="str">
        <f>IFERROR(VLOOKUP($A483,'Grassor222 M'!$BJ$6:$BP$7,7,0),"")</f>
        <v/>
      </c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23">
        <f>MIN(COUNT(F483:U483)+MIN(COUNT(X483:AU483)/2,2),6)</f>
        <v>0.5</v>
      </c>
    </row>
    <row r="484" spans="1:48">
      <c r="A484" s="13">
        <v>499</v>
      </c>
      <c r="B484" s="19" t="str">
        <f>VLOOKUP($A484,id!$C:$H,6,0)</f>
        <v>Zdancewicz Krzysztof</v>
      </c>
      <c r="C484" s="19" t="str">
        <f>VLOOKUP($A484,id!$C:$H,4,0)</f>
        <v>15 Gołdapski Pułk Przeciwlotniczy</v>
      </c>
      <c r="D484" s="2">
        <f>IF(E483=E484,D483,ROW(B482))</f>
        <v>482</v>
      </c>
      <c r="E484" s="11">
        <f>LARGE(F484:W484,1)+LARGE(F484:W484,2)+IFERROR(LARGE(F484:W484,3),0)+IFERROR(LARGE(F484:W484,4),0)+IFERROR(LARGE(F484:W484,5),0)+IFERROR(LARGE(F484:W484,6),0)</f>
        <v>0.61662246551810984</v>
      </c>
      <c r="F484" s="12"/>
      <c r="G484" s="12"/>
      <c r="H484" s="12"/>
      <c r="I484" s="12"/>
      <c r="J484" s="12" t="str">
        <f>IFERROR(VLOOKUP($A484,'XVI RzK M'!$K$3:$Q$23,7,0),"")</f>
        <v/>
      </c>
      <c r="K484" s="12" t="str">
        <f>IFERROR(VLOOKUP($A484,'Dymno M'!$U$2:$AA$21,7,0),"")</f>
        <v/>
      </c>
      <c r="L484" s="12" t="str">
        <f>IFERROR(VLOOKUP($A484,'Tropy M'!$R$3:$X$65,7,0),"")</f>
        <v/>
      </c>
      <c r="M484" s="12" t="str">
        <f>IFERROR(VLOOKUP($A484,'Grassor444 M'!$DE$6:$DK$36,7,0),"")</f>
        <v/>
      </c>
      <c r="N484" s="12" t="str">
        <f>IFERROR(VLOOKUP($A484,'BO M'!$Q$2:$W$71,7,0),"")</f>
        <v/>
      </c>
      <c r="O484" s="12" t="str">
        <f>IFERROR(VLOOKUP($A484,'Dukty M'!$T$1:$Z$33,7,0),"")</f>
        <v/>
      </c>
      <c r="P484" s="12"/>
      <c r="Q484" s="12"/>
      <c r="R484" s="12"/>
      <c r="S484" s="12"/>
      <c r="T484" s="12"/>
      <c r="U484" s="12"/>
      <c r="V484" s="10">
        <f>IFERROR(LARGE(X484:AU484,1),0)+IFERROR(LARGE(X484:AU484,2),0)</f>
        <v>0.61662246551810984</v>
      </c>
      <c r="W484" s="10">
        <f>IFERROR(LARGE(X484:AU484,3),0)+IFERROR(LARGE(X484:AU484,4),0)</f>
        <v>0</v>
      </c>
      <c r="X484" s="12"/>
      <c r="Y484" s="12"/>
      <c r="Z484" s="12"/>
      <c r="AA484" s="12">
        <f>IFERROR(VLOOKUP($A484,'H57 TR100 M'!$AI$2:$AO$182,7,0),"")</f>
        <v>0.61662246551810984</v>
      </c>
      <c r="AB484" s="12"/>
      <c r="AC484" s="12"/>
      <c r="AD484" s="12"/>
      <c r="AE484" s="12" t="str">
        <f>IFERROR(VLOOKUP($A484,'Orientakcja M'!$M$3:$S$59,7,0),"")</f>
        <v/>
      </c>
      <c r="AF484" s="12"/>
      <c r="AG484" s="12" t="str">
        <f>IFERROR(VLOOKUP($A484,'Grassor222 M'!$BJ$6:$BP$7,7,0),"")</f>
        <v/>
      </c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23">
        <f>MIN(COUNT(F484:U484)+MIN(COUNT(X484:AU484)/2,2),6)</f>
        <v>0.5</v>
      </c>
    </row>
    <row r="485" spans="1:48">
      <c r="A485">
        <v>500</v>
      </c>
      <c r="B485" s="19" t="str">
        <f>VLOOKUP($A485,id!$C:$H,6,0)</f>
        <v>Przyłucki Wojciech</v>
      </c>
      <c r="C485" s="19">
        <f>VLOOKUP($A485,id!$C:$H,4,0)</f>
        <v>0</v>
      </c>
      <c r="D485" s="2">
        <f>IF(E484=E485,D484,ROW(B483))</f>
        <v>483</v>
      </c>
      <c r="E485" s="11">
        <f>LARGE(F485:W485,1)+LARGE(F485:W485,2)+IFERROR(LARGE(F485:W485,3),0)+IFERROR(LARGE(F485:W485,4),0)+IFERROR(LARGE(F485:W485,5),0)+IFERROR(LARGE(F485:W485,6),0)</f>
        <v>0.47432497347546915</v>
      </c>
      <c r="F485" s="12"/>
      <c r="G485" s="12"/>
      <c r="H485" s="12"/>
      <c r="I485" s="12"/>
      <c r="J485" s="12" t="str">
        <f>IFERROR(VLOOKUP($A485,'XVI RzK M'!$K$3:$Q$23,7,0),"")</f>
        <v/>
      </c>
      <c r="K485" s="12" t="str">
        <f>IFERROR(VLOOKUP($A485,'Dymno M'!$U$2:$AA$21,7,0),"")</f>
        <v/>
      </c>
      <c r="L485" s="12" t="str">
        <f>IFERROR(VLOOKUP($A485,'Tropy M'!$R$3:$X$65,7,0),"")</f>
        <v/>
      </c>
      <c r="M485" s="12" t="str">
        <f>IFERROR(VLOOKUP($A485,'Grassor444 M'!$DE$6:$DK$36,7,0),"")</f>
        <v/>
      </c>
      <c r="N485" s="12" t="str">
        <f>IFERROR(VLOOKUP($A485,'BO M'!$Q$2:$W$71,7,0),"")</f>
        <v/>
      </c>
      <c r="O485" s="12" t="str">
        <f>IFERROR(VLOOKUP($A485,'Dukty M'!$T$1:$Z$33,7,0),"")</f>
        <v/>
      </c>
      <c r="P485" s="12"/>
      <c r="Q485" s="12"/>
      <c r="R485" s="12"/>
      <c r="S485" s="12"/>
      <c r="T485" s="12"/>
      <c r="U485" s="12"/>
      <c r="V485" s="10">
        <f>IFERROR(LARGE(X485:AU485,1),0)+IFERROR(LARGE(X485:AU485,2),0)</f>
        <v>0.47432497347546915</v>
      </c>
      <c r="W485" s="10">
        <f>IFERROR(LARGE(X485:AU485,3),0)+IFERROR(LARGE(X485:AU485,4),0)</f>
        <v>0</v>
      </c>
      <c r="X485" s="12"/>
      <c r="Y485" s="12"/>
      <c r="Z485" s="12"/>
      <c r="AA485" s="12">
        <f>IFERROR(VLOOKUP($A485,'H57 TR100 M'!$AI$2:$AO$182,7,0),"")</f>
        <v>0.47432497347546915</v>
      </c>
      <c r="AB485" s="12"/>
      <c r="AC485" s="12"/>
      <c r="AD485" s="12"/>
      <c r="AE485" s="12" t="str">
        <f>IFERROR(VLOOKUP($A485,'Orientakcja M'!$M$3:$S$59,7,0),"")</f>
        <v/>
      </c>
      <c r="AF485" s="12"/>
      <c r="AG485" s="12" t="str">
        <f>IFERROR(VLOOKUP($A485,'Grassor222 M'!$BJ$6:$BP$7,7,0),"")</f>
        <v/>
      </c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23">
        <f>MIN(COUNT(F485:U485)+MIN(COUNT(X485:AU485)/2,2),6)</f>
        <v>0.5</v>
      </c>
    </row>
    <row r="486" spans="1:48">
      <c r="A486" s="13">
        <v>501</v>
      </c>
      <c r="B486" s="19" t="str">
        <f>VLOOKUP($A486,id!$C:$H,6,0)</f>
        <v>Prażanowski Mariusz</v>
      </c>
      <c r="C486" s="19" t="str">
        <f>VLOOKUP($A486,id!$C:$H,4,0)</f>
        <v>CykloKwidzyn</v>
      </c>
      <c r="D486" s="2">
        <f>IF(E485=E486,D485,ROW(B484))</f>
        <v>484</v>
      </c>
      <c r="E486" s="11">
        <f>LARGE(F486:W486,1)+LARGE(F486:W486,2)+IFERROR(LARGE(F486:W486,3),0)+IFERROR(LARGE(F486:W486,4),0)+IFERROR(LARGE(F486:W486,5),0)+IFERROR(LARGE(F486:W486,6),0)</f>
        <v>0.42689247612792225</v>
      </c>
      <c r="F486" s="12"/>
      <c r="G486" s="12"/>
      <c r="H486" s="12"/>
      <c r="I486" s="12"/>
      <c r="J486" s="12" t="str">
        <f>IFERROR(VLOOKUP($A486,'XVI RzK M'!$K$3:$Q$23,7,0),"")</f>
        <v/>
      </c>
      <c r="K486" s="12" t="str">
        <f>IFERROR(VLOOKUP($A486,'Dymno M'!$U$2:$AA$21,7,0),"")</f>
        <v/>
      </c>
      <c r="L486" s="12" t="str">
        <f>IFERROR(VLOOKUP($A486,'Tropy M'!$R$3:$X$65,7,0),"")</f>
        <v/>
      </c>
      <c r="M486" s="12" t="str">
        <f>IFERROR(VLOOKUP($A486,'Grassor444 M'!$DE$6:$DK$36,7,0),"")</f>
        <v/>
      </c>
      <c r="N486" s="12" t="str">
        <f>IFERROR(VLOOKUP($A486,'BO M'!$Q$2:$W$71,7,0),"")</f>
        <v/>
      </c>
      <c r="O486" s="12" t="str">
        <f>IFERROR(VLOOKUP($A486,'Dukty M'!$T$1:$Z$33,7,0),"")</f>
        <v/>
      </c>
      <c r="P486" s="12"/>
      <c r="Q486" s="12"/>
      <c r="R486" s="12"/>
      <c r="S486" s="12"/>
      <c r="T486" s="12"/>
      <c r="U486" s="12"/>
      <c r="V486" s="10">
        <f>IFERROR(LARGE(X486:AU486,1),0)+IFERROR(LARGE(X486:AU486,2),0)</f>
        <v>0.42689247612792225</v>
      </c>
      <c r="W486" s="10">
        <f>IFERROR(LARGE(X486:AU486,3),0)+IFERROR(LARGE(X486:AU486,4),0)</f>
        <v>0</v>
      </c>
      <c r="X486" s="12"/>
      <c r="Y486" s="12"/>
      <c r="Z486" s="12"/>
      <c r="AA486" s="12">
        <f>IFERROR(VLOOKUP($A486,'H57 TR100 M'!$AI$2:$AO$182,7,0),"")</f>
        <v>0.42689247612792225</v>
      </c>
      <c r="AB486" s="12"/>
      <c r="AC486" s="12"/>
      <c r="AD486" s="12"/>
      <c r="AE486" s="12" t="str">
        <f>IFERROR(VLOOKUP($A486,'Orientakcja M'!$M$3:$S$59,7,0),"")</f>
        <v/>
      </c>
      <c r="AF486" s="12"/>
      <c r="AG486" s="12" t="str">
        <f>IFERROR(VLOOKUP($A486,'Grassor222 M'!$BJ$6:$BP$7,7,0),"")</f>
        <v/>
      </c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23">
        <f>MIN(COUNT(F486:U486)+MIN(COUNT(X486:AU486)/2,2),6)</f>
        <v>0.5</v>
      </c>
    </row>
    <row r="487" spans="1:48">
      <c r="A487">
        <v>502</v>
      </c>
      <c r="B487" s="19" t="str">
        <f>VLOOKUP($A487,id!$C:$H,6,0)</f>
        <v>Glazik Tomasz</v>
      </c>
      <c r="C487" s="19" t="str">
        <f>VLOOKUP($A487,id!$C:$H,4,0)</f>
        <v>Kolejny Nudny Weekend</v>
      </c>
      <c r="D487" s="2">
        <f>IF(E486=E487,D486,ROW(B485))</f>
        <v>485</v>
      </c>
      <c r="E487" s="11">
        <f>LARGE(F487:W487,1)+LARGE(F487:W487,2)+IFERROR(LARGE(F487:W487,3),0)+IFERROR(LARGE(F487:W487,4),0)+IFERROR(LARGE(F487:W487,5),0)+IFERROR(LARGE(F487:W487,6),0)</f>
        <v>0.2371624867377346</v>
      </c>
      <c r="F487" s="12"/>
      <c r="G487" s="12"/>
      <c r="H487" s="12"/>
      <c r="I487" s="12"/>
      <c r="J487" s="12" t="str">
        <f>IFERROR(VLOOKUP($A487,'XVI RzK M'!$K$3:$Q$23,7,0),"")</f>
        <v/>
      </c>
      <c r="K487" s="12" t="str">
        <f>IFERROR(VLOOKUP($A487,'Dymno M'!$U$2:$AA$21,7,0),"")</f>
        <v/>
      </c>
      <c r="L487" s="12" t="str">
        <f>IFERROR(VLOOKUP($A487,'Tropy M'!$R$3:$X$65,7,0),"")</f>
        <v/>
      </c>
      <c r="M487" s="12" t="str">
        <f>IFERROR(VLOOKUP($A487,'Grassor444 M'!$DE$6:$DK$36,7,0),"")</f>
        <v/>
      </c>
      <c r="N487" s="12" t="str">
        <f>IFERROR(VLOOKUP($A487,'BO M'!$Q$2:$W$71,7,0),"")</f>
        <v/>
      </c>
      <c r="O487" s="12" t="str">
        <f>IFERROR(VLOOKUP($A487,'Dukty M'!$T$1:$Z$33,7,0),"")</f>
        <v/>
      </c>
      <c r="P487" s="12"/>
      <c r="Q487" s="12"/>
      <c r="R487" s="12"/>
      <c r="S487" s="12"/>
      <c r="T487" s="12"/>
      <c r="U487" s="12"/>
      <c r="V487" s="10">
        <f>IFERROR(LARGE(X487:AU487,1),0)+IFERROR(LARGE(X487:AU487,2),0)</f>
        <v>0.2371624867377346</v>
      </c>
      <c r="W487" s="10">
        <f>IFERROR(LARGE(X487:AU487,3),0)+IFERROR(LARGE(X487:AU487,4),0)</f>
        <v>0</v>
      </c>
      <c r="X487" s="12"/>
      <c r="Y487" s="12"/>
      <c r="Z487" s="12"/>
      <c r="AA487" s="12">
        <f>IFERROR(VLOOKUP($A487,'H57 TR100 M'!$AI$2:$AO$182,7,0),"")</f>
        <v>0.2371624867377346</v>
      </c>
      <c r="AB487" s="12"/>
      <c r="AC487" s="12"/>
      <c r="AD487" s="12"/>
      <c r="AE487" s="12" t="str">
        <f>IFERROR(VLOOKUP($A487,'Orientakcja M'!$M$3:$S$59,7,0),"")</f>
        <v/>
      </c>
      <c r="AF487" s="12"/>
      <c r="AG487" s="12" t="str">
        <f>IFERROR(VLOOKUP($A487,'Grassor222 M'!$BJ$6:$BP$7,7,0),"")</f>
        <v/>
      </c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23">
        <f>MIN(COUNT(F487:U487)+MIN(COUNT(X487:AU487)/2,2),6)</f>
        <v>0.5</v>
      </c>
    </row>
    <row r="488" spans="1:48">
      <c r="A488">
        <v>503</v>
      </c>
      <c r="B488" s="19" t="str">
        <f>VLOOKUP($A488,id!$C:$H,6,0)</f>
        <v>Borek Paweł</v>
      </c>
      <c r="C488" s="19">
        <f>VLOOKUP($A488,id!$C:$H,4,0)</f>
        <v>0</v>
      </c>
      <c r="D488" s="2">
        <f>IF(E487=E488,D487,ROW(B486))</f>
        <v>486</v>
      </c>
      <c r="E488" s="11">
        <f>LARGE(F488:W488,1)+LARGE(F488:W488,2)+IFERROR(LARGE(F488:W488,3),0)+IFERROR(LARGE(F488:W488,4),0)+IFERROR(LARGE(F488:W488,5),0)+IFERROR(LARGE(F488:W488,6),0)</f>
        <v>0.17189054737474121</v>
      </c>
      <c r="F488" s="12"/>
      <c r="G488" s="12"/>
      <c r="H488" s="12"/>
      <c r="I488" s="12"/>
      <c r="J488" s="12" t="str">
        <f>IFERROR(VLOOKUP($A488,'XVI RzK M'!$K$3:$Q$23,7,0),"")</f>
        <v/>
      </c>
      <c r="K488" s="12" t="str">
        <f>IFERROR(VLOOKUP($A488,'Dymno M'!$U$2:$AA$21,7,0),"")</f>
        <v/>
      </c>
      <c r="L488" s="12" t="str">
        <f>IFERROR(VLOOKUP($A488,'Tropy M'!$R$3:$X$65,7,0),"")</f>
        <v/>
      </c>
      <c r="M488" s="12" t="str">
        <f>IFERROR(VLOOKUP($A488,'Grassor444 M'!$DE$6:$DK$36,7,0),"")</f>
        <v/>
      </c>
      <c r="N488" s="12" t="str">
        <f>IFERROR(VLOOKUP($A488,'BO M'!$Q$2:$W$71,7,0),"")</f>
        <v/>
      </c>
      <c r="O488" s="12" t="str">
        <f>IFERROR(VLOOKUP($A488,'Dukty M'!$T$1:$Z$33,7,0),"")</f>
        <v/>
      </c>
      <c r="P488" s="12"/>
      <c r="Q488" s="12"/>
      <c r="R488" s="12"/>
      <c r="S488" s="12"/>
      <c r="T488" s="12"/>
      <c r="U488" s="12"/>
      <c r="V488" s="10">
        <f>IFERROR(LARGE(X488:AU488,1),0)+IFERROR(LARGE(X488:AU488,2),0)</f>
        <v>0.17189054737474121</v>
      </c>
      <c r="W488" s="10">
        <f>IFERROR(LARGE(X488:AU488,3),0)+IFERROR(LARGE(X488:AU488,4),0)</f>
        <v>0</v>
      </c>
      <c r="X488" s="12"/>
      <c r="Y488" s="12"/>
      <c r="Z488" s="12"/>
      <c r="AA488" s="12">
        <f>IFERROR(VLOOKUP($A488,'H57 TR100 M'!$AI$2:$AO$182,7,0),"")</f>
        <v>0.17189054737474121</v>
      </c>
      <c r="AB488" s="12"/>
      <c r="AC488" s="12"/>
      <c r="AD488" s="12"/>
      <c r="AE488" s="12" t="str">
        <f>IFERROR(VLOOKUP($A488,'Orientakcja M'!$M$3:$S$59,7,0),"")</f>
        <v/>
      </c>
      <c r="AF488" s="12"/>
      <c r="AG488" s="12" t="str">
        <f>IFERROR(VLOOKUP($A488,'Grassor222 M'!$BJ$6:$BP$7,7,0),"")</f>
        <v/>
      </c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23">
        <f>MIN(COUNT(F488:U488)+MIN(COUNT(X488:AU488)/2,2),6)</f>
        <v>0.5</v>
      </c>
    </row>
    <row r="489" spans="1:48">
      <c r="A489" s="13">
        <v>107</v>
      </c>
      <c r="B489" s="19" t="str">
        <f>VLOOKUP($A489,id!$C:$H,6,0)</f>
        <v>Frozyna Marcin</v>
      </c>
      <c r="C489" s="19">
        <f>VLOOKUP($A489,id!$C:$H,4,0)</f>
        <v>0</v>
      </c>
      <c r="D489" s="2">
        <f>IF(E488=E489,D488,ROW(B487))</f>
        <v>487</v>
      </c>
      <c r="E489" s="11">
        <f>LARGE(F489:W489,1)+LARGE(F489:W489,2)+IFERROR(LARGE(F489:W489,3),0)+IFERROR(LARGE(F489:W489,4),0)+IFERROR(LARGE(F489:W489,5),0)+IFERROR(LARGE(F489:W489,6),0)</f>
        <v>0</v>
      </c>
      <c r="F489" s="12" t="str">
        <f>IFERROR(VLOOKUP($A489,'Liszkor M'!$L$1:$R$39,7,0),"")</f>
        <v/>
      </c>
      <c r="G489" s="12" t="str">
        <f>IFERROR(VLOOKUP($A489,'H57 TR200 M'!$AT$2:$AZ$104,7,0),"")</f>
        <v/>
      </c>
      <c r="H489" s="12" t="str">
        <f>IFERROR(VLOOKUP($A489,'Pazur M'!$N$1:$T$47,7,0),"")</f>
        <v/>
      </c>
      <c r="I489" s="12" t="str">
        <f>IFERROR(VLOOKUP($A489,'Liczyrzepa wiosna 200 M'!$M$1:$S$29,7,0),"")</f>
        <v/>
      </c>
      <c r="J489" s="12" t="str">
        <f>IFERROR(VLOOKUP($A489,'XVI RzK M'!$K$3:$Q$23,7,0),"")</f>
        <v/>
      </c>
      <c r="K489" s="12" t="str">
        <f>IFERROR(VLOOKUP($A489,'Dymno M'!$U$2:$AA$21,7,0),"")</f>
        <v/>
      </c>
      <c r="L489" s="12" t="str">
        <f>IFERROR(VLOOKUP($A489,'Tropy M'!$R$3:$X$65,7,0),"")</f>
        <v/>
      </c>
      <c r="M489" s="12" t="str">
        <f>IFERROR(VLOOKUP($A489,'Grassor444 M'!$DE$6:$DK$36,7,0),"")</f>
        <v/>
      </c>
      <c r="N489" s="12" t="str">
        <f>IFERROR(VLOOKUP($A489,'BO M'!$Q$2:$W$71,7,0),"")</f>
        <v/>
      </c>
      <c r="O489" s="12" t="str">
        <f>IFERROR(VLOOKUP($A489,'Dukty M'!$T$1:$Z$33,7,0),"")</f>
        <v/>
      </c>
      <c r="P489" s="12"/>
      <c r="Q489" s="12"/>
      <c r="R489" s="12"/>
      <c r="S489" s="12"/>
      <c r="T489" s="12"/>
      <c r="U489" s="12"/>
      <c r="V489" s="10">
        <f>IFERROR(LARGE(X489:AU489,1),0)+IFERROR(LARGE(X489:AU489,2),0)</f>
        <v>0</v>
      </c>
      <c r="W489" s="10">
        <f>IFERROR(LARGE(X489:AU489,3),0)+IFERROR(LARGE(X489:AU489,4),0)</f>
        <v>0</v>
      </c>
      <c r="X489" s="12"/>
      <c r="Y489" s="12">
        <f>IFERROR(VLOOKUP($A489,'XV Szago M'!$BM$4:$BS$73,7,0),"")</f>
        <v>0</v>
      </c>
      <c r="Z489" s="12" t="str">
        <f>IFERROR(VLOOKUP($A489,'Wiosenne 360 M'!$J$2:$P$15,7,0),"")</f>
        <v/>
      </c>
      <c r="AA489" s="12" t="str">
        <f>IFERROR(VLOOKUP($A489,'H57 TR100 M'!$AI$2:$AO$182,7,0),"")</f>
        <v/>
      </c>
      <c r="AB489" s="12" t="str">
        <f>IFERROR(VLOOKUP($A489,'RW TR200 M'!$K$2:$Q$6,7,0),"")</f>
        <v/>
      </c>
      <c r="AC489" s="12" t="str">
        <f>IFERROR(VLOOKUP($A489,'Hawran M'!$AT$2:$AZ$35,7,0),"")</f>
        <v/>
      </c>
      <c r="AD489" s="12" t="str">
        <f>IFERROR(VLOOKUP($A489,'Liczyrzepa wiosna 100 M'!$Q$2:$W$16,7,0),"")</f>
        <v/>
      </c>
      <c r="AE489" s="12" t="str">
        <f>IFERROR(VLOOKUP($A489,'Orientakcja M'!$M$3:$S$59,7,0),"")</f>
        <v/>
      </c>
      <c r="AF489" s="12" t="str">
        <f>IFERROR(VLOOKUP($A489,'13 M'!$J$6:$P$10,7,0),"")</f>
        <v/>
      </c>
      <c r="AG489" s="12" t="str">
        <f>IFERROR(VLOOKUP($A489,'Grassor222 M'!$BJ$6:$BP$7,7,0),"")</f>
        <v/>
      </c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23">
        <f>MIN(COUNT(F489:U489)+MIN(COUNT(X489:AU489)/2,2),6)</f>
        <v>0.5</v>
      </c>
    </row>
    <row r="490" spans="1:48">
      <c r="A490" s="13">
        <v>330</v>
      </c>
      <c r="B490" s="19" t="str">
        <f>VLOOKUP($A490,id!$C:$H,6,0)</f>
        <v>Mucha Bartosz</v>
      </c>
      <c r="C490" s="19">
        <f>VLOOKUP($A490,id!$C:$H,4,0)</f>
        <v>0</v>
      </c>
      <c r="D490" s="2">
        <f>IF(E489=E490,D489,ROW(B488))</f>
        <v>487</v>
      </c>
      <c r="E490" s="11">
        <f>LARGE(F490:W490,1)+LARGE(F490:W490,2)+IFERROR(LARGE(F490:W490,3),0)+IFERROR(LARGE(F490:W490,4),0)+IFERROR(LARGE(F490:W490,5),0)+IFERROR(LARGE(F490:W490,6),0)</f>
        <v>0</v>
      </c>
      <c r="F490" s="12"/>
      <c r="G490" s="12">
        <f>IFERROR(VLOOKUP($A490,'H57 TR200 M'!$AT$2:$AZ$104,7,0),"")</f>
        <v>0</v>
      </c>
      <c r="H490" s="12"/>
      <c r="I490" s="12"/>
      <c r="J490" s="12" t="str">
        <f>IFERROR(VLOOKUP($A490,'XVI RzK M'!$K$3:$Q$23,7,0),"")</f>
        <v/>
      </c>
      <c r="K490" s="12" t="str">
        <f>IFERROR(VLOOKUP($A490,'Dymno M'!$U$2:$AA$21,7,0),"")</f>
        <v/>
      </c>
      <c r="L490" s="12" t="str">
        <f>IFERROR(VLOOKUP($A490,'Tropy M'!$R$3:$X$65,7,0),"")</f>
        <v/>
      </c>
      <c r="M490" s="12" t="str">
        <f>IFERROR(VLOOKUP($A490,'Grassor444 M'!$DE$6:$DK$36,7,0),"")</f>
        <v/>
      </c>
      <c r="N490" s="12" t="str">
        <f>IFERROR(VLOOKUP($A490,'BO M'!$Q$2:$W$71,7,0),"")</f>
        <v/>
      </c>
      <c r="O490" s="12" t="str">
        <f>IFERROR(VLOOKUP($A490,'Dukty M'!$T$1:$Z$33,7,0),"")</f>
        <v/>
      </c>
      <c r="P490" s="12"/>
      <c r="Q490" s="12"/>
      <c r="R490" s="12"/>
      <c r="S490" s="12"/>
      <c r="T490" s="12"/>
      <c r="U490" s="12"/>
      <c r="V490" s="10">
        <f>IFERROR(LARGE(X490:AU490,1),0)+IFERROR(LARGE(X490:AU490,2),0)</f>
        <v>0</v>
      </c>
      <c r="W490" s="10">
        <f>IFERROR(LARGE(X490:AU490,3),0)+IFERROR(LARGE(X490:AU490,4),0)</f>
        <v>0</v>
      </c>
      <c r="X490" s="12"/>
      <c r="Y490" s="12"/>
      <c r="Z490" s="12"/>
      <c r="AA490" s="12" t="str">
        <f>IFERROR(VLOOKUP($A490,'H57 TR100 M'!$AI$2:$AO$182,7,0),"")</f>
        <v/>
      </c>
      <c r="AB490" s="12"/>
      <c r="AC490" s="12"/>
      <c r="AD490" s="12"/>
      <c r="AE490" s="12" t="str">
        <f>IFERROR(VLOOKUP($A490,'Orientakcja M'!$M$3:$S$59,7,0),"")</f>
        <v/>
      </c>
      <c r="AF490" s="12"/>
      <c r="AG490" s="12" t="str">
        <f>IFERROR(VLOOKUP($A490,'Grassor222 M'!$BJ$6:$BP$7,7,0),"")</f>
        <v/>
      </c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23">
        <f>MIN(COUNT(F490:U490)+MIN(COUNT(X490:AU490)/2,2),6)</f>
        <v>1</v>
      </c>
    </row>
    <row r="491" spans="1:48">
      <c r="A491" s="13">
        <v>504</v>
      </c>
      <c r="B491" s="19" t="str">
        <f>VLOOKUP($A491,id!$C:$H,6,0)</f>
        <v>Szwed Mariusz</v>
      </c>
      <c r="C491" s="19">
        <f>VLOOKUP($A491,id!$C:$H,4,0)</f>
        <v>0</v>
      </c>
      <c r="D491" s="2">
        <f>IF(E490=E491,D490,ROW(B489))</f>
        <v>487</v>
      </c>
      <c r="E491" s="11">
        <f>LARGE(F491:W491,1)+LARGE(F491:W491,2)+IFERROR(LARGE(F491:W491,3),0)+IFERROR(LARGE(F491:W491,4),0)+IFERROR(LARGE(F491:W491,5),0)+IFERROR(LARGE(F491:W491,6),0)</f>
        <v>0</v>
      </c>
      <c r="F491" s="12"/>
      <c r="G491" s="12"/>
      <c r="H491" s="12"/>
      <c r="I491" s="12"/>
      <c r="J491" s="12" t="str">
        <f>IFERROR(VLOOKUP($A491,'XVI RzK M'!$K$3:$Q$23,7,0),"")</f>
        <v/>
      </c>
      <c r="K491" s="12" t="str">
        <f>IFERROR(VLOOKUP($A491,'Dymno M'!$U$2:$AA$21,7,0),"")</f>
        <v/>
      </c>
      <c r="L491" s="12" t="str">
        <f>IFERROR(VLOOKUP($A491,'Tropy M'!$R$3:$X$65,7,0),"")</f>
        <v/>
      </c>
      <c r="M491" s="12" t="str">
        <f>IFERROR(VLOOKUP($A491,'Grassor444 M'!$DE$6:$DK$36,7,0),"")</f>
        <v/>
      </c>
      <c r="N491" s="12" t="str">
        <f>IFERROR(VLOOKUP($A491,'BO M'!$Q$2:$W$71,7,0),"")</f>
        <v/>
      </c>
      <c r="O491" s="12" t="str">
        <f>IFERROR(VLOOKUP($A491,'Dukty M'!$T$1:$Z$33,7,0),"")</f>
        <v/>
      </c>
      <c r="P491" s="12"/>
      <c r="Q491" s="12"/>
      <c r="R491" s="12"/>
      <c r="S491" s="12"/>
      <c r="T491" s="12"/>
      <c r="U491" s="12"/>
      <c r="V491" s="10">
        <f>IFERROR(LARGE(X491:AU491,1),0)+IFERROR(LARGE(X491:AU491,2),0)</f>
        <v>0</v>
      </c>
      <c r="W491" s="10">
        <f>IFERROR(LARGE(X491:AU491,3),0)+IFERROR(LARGE(X491:AU491,4),0)</f>
        <v>0</v>
      </c>
      <c r="X491" s="12"/>
      <c r="Y491" s="12"/>
      <c r="Z491" s="12"/>
      <c r="AA491" s="12">
        <f>IFERROR(VLOOKUP($A491,'H57 TR100 M'!$AI$2:$AO$182,7,0),"")</f>
        <v>0</v>
      </c>
      <c r="AB491" s="12"/>
      <c r="AC491" s="12"/>
      <c r="AD491" s="12"/>
      <c r="AE491" s="12" t="str">
        <f>IFERROR(VLOOKUP($A491,'Orientakcja M'!$M$3:$S$59,7,0),"")</f>
        <v/>
      </c>
      <c r="AF491" s="12"/>
      <c r="AG491" s="12" t="str">
        <f>IFERROR(VLOOKUP($A491,'Grassor222 M'!$BJ$6:$BP$7,7,0),"")</f>
        <v/>
      </c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23">
        <f>MIN(COUNT(F491:U491)+MIN(COUNT(X491:AU491)/2,2),6)</f>
        <v>0.5</v>
      </c>
    </row>
    <row r="492" spans="1:48">
      <c r="A492" s="13">
        <v>505</v>
      </c>
      <c r="B492" s="19" t="str">
        <f>VLOOKUP($A492,id!$C:$H,6,0)</f>
        <v>Kwaśniak Adam</v>
      </c>
      <c r="C492" s="19" t="str">
        <f>VLOOKUP($A492,id!$C:$H,4,0)</f>
        <v>STN - Tęcza</v>
      </c>
      <c r="D492" s="2">
        <f>IF(E491=E492,D491,ROW(B490))</f>
        <v>487</v>
      </c>
      <c r="E492" s="11">
        <f>LARGE(F492:W492,1)+LARGE(F492:W492,2)+IFERROR(LARGE(F492:W492,3),0)+IFERROR(LARGE(F492:W492,4),0)+IFERROR(LARGE(F492:W492,5),0)+IFERROR(LARGE(F492:W492,6),0)</f>
        <v>0</v>
      </c>
      <c r="F492" s="12"/>
      <c r="G492" s="12"/>
      <c r="H492" s="12"/>
      <c r="I492" s="12"/>
      <c r="J492" s="12" t="str">
        <f>IFERROR(VLOOKUP($A492,'XVI RzK M'!$K$3:$Q$23,7,0),"")</f>
        <v/>
      </c>
      <c r="K492" s="12" t="str">
        <f>IFERROR(VLOOKUP($A492,'Dymno M'!$U$2:$AA$21,7,0),"")</f>
        <v/>
      </c>
      <c r="L492" s="12" t="str">
        <f>IFERROR(VLOOKUP($A492,'Tropy M'!$R$3:$X$65,7,0),"")</f>
        <v/>
      </c>
      <c r="M492" s="12" t="str">
        <f>IFERROR(VLOOKUP($A492,'Grassor444 M'!$DE$6:$DK$36,7,0),"")</f>
        <v/>
      </c>
      <c r="N492" s="12" t="str">
        <f>IFERROR(VLOOKUP($A492,'BO M'!$Q$2:$W$71,7,0),"")</f>
        <v/>
      </c>
      <c r="O492" s="12" t="str">
        <f>IFERROR(VLOOKUP($A492,'Dukty M'!$T$1:$Z$33,7,0),"")</f>
        <v/>
      </c>
      <c r="P492" s="12"/>
      <c r="Q492" s="12"/>
      <c r="R492" s="12"/>
      <c r="S492" s="12"/>
      <c r="T492" s="12"/>
      <c r="U492" s="12"/>
      <c r="V492" s="10">
        <f>IFERROR(LARGE(X492:AU492,1),0)+IFERROR(LARGE(X492:AU492,2),0)</f>
        <v>0</v>
      </c>
      <c r="W492" s="10">
        <f>IFERROR(LARGE(X492:AU492,3),0)+IFERROR(LARGE(X492:AU492,4),0)</f>
        <v>0</v>
      </c>
      <c r="X492" s="12"/>
      <c r="Y492" s="12"/>
      <c r="Z492" s="12"/>
      <c r="AA492" s="12">
        <f>IFERROR(VLOOKUP($A492,'H57 TR100 M'!$AI$2:$AO$182,7,0),"")</f>
        <v>0</v>
      </c>
      <c r="AB492" s="12"/>
      <c r="AC492" s="12"/>
      <c r="AD492" s="12"/>
      <c r="AE492" s="12" t="str">
        <f>IFERROR(VLOOKUP($A492,'Orientakcja M'!$M$3:$S$59,7,0),"")</f>
        <v/>
      </c>
      <c r="AF492" s="12"/>
      <c r="AG492" s="12" t="str">
        <f>IFERROR(VLOOKUP($A492,'Grassor222 M'!$BJ$6:$BP$7,7,0),"")</f>
        <v/>
      </c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23">
        <f>MIN(COUNT(F492:U492)+MIN(COUNT(X492:AU492)/2,2),6)</f>
        <v>0.5</v>
      </c>
    </row>
    <row r="493" spans="1:48">
      <c r="A493">
        <v>506</v>
      </c>
      <c r="B493" s="19" t="str">
        <f>VLOOKUP($A493,id!$C:$H,6,0)</f>
        <v>Waliszewski Szymon</v>
      </c>
      <c r="C493" s="19" t="str">
        <f>VLOOKUP($A493,id!$C:$H,4,0)</f>
        <v>STN-Tęcza</v>
      </c>
      <c r="D493" s="2">
        <f>IF(E492=E493,D492,ROW(B491))</f>
        <v>487</v>
      </c>
      <c r="E493" s="11">
        <f>LARGE(F493:W493,1)+LARGE(F493:W493,2)+IFERROR(LARGE(F493:W493,3),0)+IFERROR(LARGE(F493:W493,4),0)+IFERROR(LARGE(F493:W493,5),0)+IFERROR(LARGE(F493:W493,6),0)</f>
        <v>0</v>
      </c>
      <c r="F493" s="12"/>
      <c r="G493" s="12"/>
      <c r="H493" s="12"/>
      <c r="I493" s="12"/>
      <c r="J493" s="12" t="str">
        <f>IFERROR(VLOOKUP($A493,'XVI RzK M'!$K$3:$Q$23,7,0),"")</f>
        <v/>
      </c>
      <c r="K493" s="12" t="str">
        <f>IFERROR(VLOOKUP($A493,'Dymno M'!$U$2:$AA$21,7,0),"")</f>
        <v/>
      </c>
      <c r="L493" s="12" t="str">
        <f>IFERROR(VLOOKUP($A493,'Tropy M'!$R$3:$X$65,7,0),"")</f>
        <v/>
      </c>
      <c r="M493" s="12" t="str">
        <f>IFERROR(VLOOKUP($A493,'Grassor444 M'!$DE$6:$DK$36,7,0),"")</f>
        <v/>
      </c>
      <c r="N493" s="12" t="str">
        <f>IFERROR(VLOOKUP($A493,'BO M'!$Q$2:$W$71,7,0),"")</f>
        <v/>
      </c>
      <c r="O493" s="12" t="str">
        <f>IFERROR(VLOOKUP($A493,'Dukty M'!$T$1:$Z$33,7,0),"")</f>
        <v/>
      </c>
      <c r="P493" s="12"/>
      <c r="Q493" s="12"/>
      <c r="R493" s="12"/>
      <c r="S493" s="12"/>
      <c r="T493" s="12"/>
      <c r="U493" s="12"/>
      <c r="V493" s="10">
        <f>IFERROR(LARGE(X493:AU493,1),0)+IFERROR(LARGE(X493:AU493,2),0)</f>
        <v>0</v>
      </c>
      <c r="W493" s="10">
        <f>IFERROR(LARGE(X493:AU493,3),0)+IFERROR(LARGE(X493:AU493,4),0)</f>
        <v>0</v>
      </c>
      <c r="X493" s="12"/>
      <c r="Y493" s="12"/>
      <c r="Z493" s="12"/>
      <c r="AA493" s="12">
        <f>IFERROR(VLOOKUP($A493,'H57 TR100 M'!$AI$2:$AO$182,7,0),"")</f>
        <v>0</v>
      </c>
      <c r="AB493" s="12"/>
      <c r="AC493" s="12"/>
      <c r="AD493" s="12"/>
      <c r="AE493" s="12" t="str">
        <f>IFERROR(VLOOKUP($A493,'Orientakcja M'!$M$3:$S$59,7,0),"")</f>
        <v/>
      </c>
      <c r="AF493" s="12"/>
      <c r="AG493" s="12" t="str">
        <f>IFERROR(VLOOKUP($A493,'Grassor222 M'!$BJ$6:$BP$7,7,0),"")</f>
        <v/>
      </c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23">
        <f>MIN(COUNT(F493:U493)+MIN(COUNT(X493:AU493)/2,2),6)</f>
        <v>0.5</v>
      </c>
    </row>
    <row r="494" spans="1:48">
      <c r="A494" s="13">
        <v>507</v>
      </c>
      <c r="B494" s="19" t="str">
        <f>VLOOKUP($A494,id!$C:$H,6,0)</f>
        <v>Kwaśniak Ignacy</v>
      </c>
      <c r="C494" s="19" t="str">
        <f>VLOOKUP($A494,id!$C:$H,4,0)</f>
        <v>STN-Tęcza</v>
      </c>
      <c r="D494" s="2">
        <f>IF(E493=E494,D493,ROW(B492))</f>
        <v>487</v>
      </c>
      <c r="E494" s="11">
        <f>LARGE(F494:W494,1)+LARGE(F494:W494,2)+IFERROR(LARGE(F494:W494,3),0)+IFERROR(LARGE(F494:W494,4),0)+IFERROR(LARGE(F494:W494,5),0)+IFERROR(LARGE(F494:W494,6),0)</f>
        <v>0</v>
      </c>
      <c r="F494" s="12"/>
      <c r="G494" s="12"/>
      <c r="H494" s="12"/>
      <c r="I494" s="12"/>
      <c r="J494" s="12" t="str">
        <f>IFERROR(VLOOKUP($A494,'XVI RzK M'!$K$3:$Q$23,7,0),"")</f>
        <v/>
      </c>
      <c r="K494" s="12" t="str">
        <f>IFERROR(VLOOKUP($A494,'Dymno M'!$U$2:$AA$21,7,0),"")</f>
        <v/>
      </c>
      <c r="L494" s="12" t="str">
        <f>IFERROR(VLOOKUP($A494,'Tropy M'!$R$3:$X$65,7,0),"")</f>
        <v/>
      </c>
      <c r="M494" s="12" t="str">
        <f>IFERROR(VLOOKUP($A494,'Grassor444 M'!$DE$6:$DK$36,7,0),"")</f>
        <v/>
      </c>
      <c r="N494" s="12" t="str">
        <f>IFERROR(VLOOKUP($A494,'BO M'!$Q$2:$W$71,7,0),"")</f>
        <v/>
      </c>
      <c r="O494" s="12" t="str">
        <f>IFERROR(VLOOKUP($A494,'Dukty M'!$T$1:$Z$33,7,0),"")</f>
        <v/>
      </c>
      <c r="P494" s="12"/>
      <c r="Q494" s="12"/>
      <c r="R494" s="12"/>
      <c r="S494" s="12"/>
      <c r="T494" s="12"/>
      <c r="U494" s="12"/>
      <c r="V494" s="10">
        <f>IFERROR(LARGE(X494:AU494,1),0)+IFERROR(LARGE(X494:AU494,2),0)</f>
        <v>0</v>
      </c>
      <c r="W494" s="10">
        <f>IFERROR(LARGE(X494:AU494,3),0)+IFERROR(LARGE(X494:AU494,4),0)</f>
        <v>0</v>
      </c>
      <c r="X494" s="12"/>
      <c r="Y494" s="12"/>
      <c r="Z494" s="12"/>
      <c r="AA494" s="12">
        <f>IFERROR(VLOOKUP($A494,'H57 TR100 M'!$AI$2:$AO$182,7,0),"")</f>
        <v>0</v>
      </c>
      <c r="AB494" s="12"/>
      <c r="AC494" s="12"/>
      <c r="AD494" s="12"/>
      <c r="AE494" s="12" t="str">
        <f>IFERROR(VLOOKUP($A494,'Orientakcja M'!$M$3:$S$59,7,0),"")</f>
        <v/>
      </c>
      <c r="AF494" s="12"/>
      <c r="AG494" s="12" t="str">
        <f>IFERROR(VLOOKUP($A494,'Grassor222 M'!$BJ$6:$BP$7,7,0),"")</f>
        <v/>
      </c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23">
        <f>MIN(COUNT(F494:U494)+MIN(COUNT(X494:AU494)/2,2),6)</f>
        <v>0.5</v>
      </c>
    </row>
    <row r="495" spans="1:48">
      <c r="A495">
        <v>508</v>
      </c>
      <c r="B495" s="19" t="str">
        <f>VLOOKUP($A495,id!$C:$H,6,0)</f>
        <v>Skuczyński Robert</v>
      </c>
      <c r="C495" s="19" t="str">
        <f>VLOOKUP($A495,id!$C:$H,4,0)</f>
        <v>Pancerne Rowery</v>
      </c>
      <c r="D495" s="2">
        <f>IF(E494=E495,D494,ROW(B493))</f>
        <v>487</v>
      </c>
      <c r="E495" s="11">
        <f>LARGE(F495:W495,1)+LARGE(F495:W495,2)+IFERROR(LARGE(F495:W495,3),0)+IFERROR(LARGE(F495:W495,4),0)+IFERROR(LARGE(F495:W495,5),0)+IFERROR(LARGE(F495:W495,6),0)</f>
        <v>0</v>
      </c>
      <c r="F495" s="12"/>
      <c r="G495" s="12"/>
      <c r="H495" s="12"/>
      <c r="I495" s="12"/>
      <c r="J495" s="12" t="str">
        <f>IFERROR(VLOOKUP($A495,'XVI RzK M'!$K$3:$Q$23,7,0),"")</f>
        <v/>
      </c>
      <c r="K495" s="12" t="str">
        <f>IFERROR(VLOOKUP($A495,'Dymno M'!$U$2:$AA$21,7,0),"")</f>
        <v/>
      </c>
      <c r="L495" s="12" t="str">
        <f>IFERROR(VLOOKUP($A495,'Tropy M'!$R$3:$X$65,7,0),"")</f>
        <v/>
      </c>
      <c r="M495" s="12" t="str">
        <f>IFERROR(VLOOKUP($A495,'Grassor444 M'!$DE$6:$DK$36,7,0),"")</f>
        <v/>
      </c>
      <c r="N495" s="12" t="str">
        <f>IFERROR(VLOOKUP($A495,'BO M'!$Q$2:$W$71,7,0),"")</f>
        <v/>
      </c>
      <c r="O495" s="12" t="str">
        <f>IFERROR(VLOOKUP($A495,'Dukty M'!$T$1:$Z$33,7,0),"")</f>
        <v/>
      </c>
      <c r="P495" s="12"/>
      <c r="Q495" s="12"/>
      <c r="R495" s="12"/>
      <c r="S495" s="12"/>
      <c r="T495" s="12"/>
      <c r="U495" s="12"/>
      <c r="V495" s="10">
        <f>IFERROR(LARGE(X495:AU495,1),0)+IFERROR(LARGE(X495:AU495,2),0)</f>
        <v>0</v>
      </c>
      <c r="W495" s="10">
        <f>IFERROR(LARGE(X495:AU495,3),0)+IFERROR(LARGE(X495:AU495,4),0)</f>
        <v>0</v>
      </c>
      <c r="X495" s="12"/>
      <c r="Y495" s="12"/>
      <c r="Z495" s="12"/>
      <c r="AA495" s="12">
        <f>IFERROR(VLOOKUP($A495,'H57 TR100 M'!$AI$2:$AO$182,7,0),"")</f>
        <v>0</v>
      </c>
      <c r="AB495" s="12"/>
      <c r="AC495" s="12"/>
      <c r="AD495" s="12"/>
      <c r="AE495" s="12" t="str">
        <f>IFERROR(VLOOKUP($A495,'Orientakcja M'!$M$3:$S$59,7,0),"")</f>
        <v/>
      </c>
      <c r="AF495" s="12"/>
      <c r="AG495" s="12" t="str">
        <f>IFERROR(VLOOKUP($A495,'Grassor222 M'!$BJ$6:$BP$7,7,0),"")</f>
        <v/>
      </c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23">
        <f>MIN(COUNT(F495:U495)+MIN(COUNT(X495:AU495)/2,2),6)</f>
        <v>0.5</v>
      </c>
    </row>
    <row r="496" spans="1:48">
      <c r="A496">
        <v>509</v>
      </c>
      <c r="B496" s="19" t="str">
        <f>VLOOKUP($A496,id!$C:$H,6,0)</f>
        <v>Brzóska Jacek</v>
      </c>
      <c r="C496" s="19" t="str">
        <f>VLOOKUP($A496,id!$C:$H,4,0)</f>
        <v>w-kiblu-jest-tygrys</v>
      </c>
      <c r="D496" s="2">
        <f>IF(E495=E496,D495,ROW(B494))</f>
        <v>487</v>
      </c>
      <c r="E496" s="11">
        <f>LARGE(F496:W496,1)+LARGE(F496:W496,2)+IFERROR(LARGE(F496:W496,3),0)+IFERROR(LARGE(F496:W496,4),0)+IFERROR(LARGE(F496:W496,5),0)+IFERROR(LARGE(F496:W496,6),0)</f>
        <v>0</v>
      </c>
      <c r="F496" s="12"/>
      <c r="G496" s="12"/>
      <c r="H496" s="12"/>
      <c r="I496" s="12"/>
      <c r="J496" s="12" t="str">
        <f>IFERROR(VLOOKUP($A496,'XVI RzK M'!$K$3:$Q$23,7,0),"")</f>
        <v/>
      </c>
      <c r="K496" s="12" t="str">
        <f>IFERROR(VLOOKUP($A496,'Dymno M'!$U$2:$AA$21,7,0),"")</f>
        <v/>
      </c>
      <c r="L496" s="12" t="str">
        <f>IFERROR(VLOOKUP($A496,'Tropy M'!$R$3:$X$65,7,0),"")</f>
        <v/>
      </c>
      <c r="M496" s="12" t="str">
        <f>IFERROR(VLOOKUP($A496,'Grassor444 M'!$DE$6:$DK$36,7,0),"")</f>
        <v/>
      </c>
      <c r="N496" s="12" t="str">
        <f>IFERROR(VLOOKUP($A496,'BO M'!$Q$2:$W$71,7,0),"")</f>
        <v/>
      </c>
      <c r="O496" s="12" t="str">
        <f>IFERROR(VLOOKUP($A496,'Dukty M'!$T$1:$Z$33,7,0),"")</f>
        <v/>
      </c>
      <c r="P496" s="12"/>
      <c r="Q496" s="12"/>
      <c r="R496" s="12"/>
      <c r="S496" s="12"/>
      <c r="T496" s="12"/>
      <c r="U496" s="12"/>
      <c r="V496" s="10">
        <f>IFERROR(LARGE(X496:AU496,1),0)+IFERROR(LARGE(X496:AU496,2),0)</f>
        <v>0</v>
      </c>
      <c r="W496" s="10">
        <f>IFERROR(LARGE(X496:AU496,3),0)+IFERROR(LARGE(X496:AU496,4),0)</f>
        <v>0</v>
      </c>
      <c r="X496" s="12"/>
      <c r="Y496" s="12"/>
      <c r="Z496" s="12"/>
      <c r="AA496" s="12">
        <f>IFERROR(VLOOKUP($A496,'H57 TR100 M'!$AI$2:$AO$182,7,0),"")</f>
        <v>0</v>
      </c>
      <c r="AB496" s="12"/>
      <c r="AC496" s="12"/>
      <c r="AD496" s="12"/>
      <c r="AE496" s="12" t="str">
        <f>IFERROR(VLOOKUP($A496,'Orientakcja M'!$M$3:$S$59,7,0),"")</f>
        <v/>
      </c>
      <c r="AF496" s="12"/>
      <c r="AG496" s="12" t="str">
        <f>IFERROR(VLOOKUP($A496,'Grassor222 M'!$BJ$6:$BP$7,7,0),"")</f>
        <v/>
      </c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23">
        <f>MIN(COUNT(F496:U496)+MIN(COUNT(X496:AU496)/2,2),6)</f>
        <v>0.5</v>
      </c>
    </row>
    <row r="497" spans="1:48">
      <c r="A497" s="13">
        <v>510</v>
      </c>
      <c r="B497" s="19" t="str">
        <f>VLOOKUP($A497,id!$C:$H,6,0)</f>
        <v>Kowalczyk Tomasz</v>
      </c>
      <c r="C497" s="19" t="str">
        <f>VLOOKUP($A497,id!$C:$H,4,0)</f>
        <v>Słupsk</v>
      </c>
      <c r="D497" s="2">
        <f>IF(E496=E497,D496,ROW(B495))</f>
        <v>487</v>
      </c>
      <c r="E497" s="11">
        <f>LARGE(F497:W497,1)+LARGE(F497:W497,2)+IFERROR(LARGE(F497:W497,3),0)+IFERROR(LARGE(F497:W497,4),0)+IFERROR(LARGE(F497:W497,5),0)+IFERROR(LARGE(F497:W497,6),0)</f>
        <v>0</v>
      </c>
      <c r="F497" s="12"/>
      <c r="G497" s="12"/>
      <c r="H497" s="12"/>
      <c r="I497" s="12"/>
      <c r="J497" s="12" t="str">
        <f>IFERROR(VLOOKUP($A497,'XVI RzK M'!$K$3:$Q$23,7,0),"")</f>
        <v/>
      </c>
      <c r="K497" s="12" t="str">
        <f>IFERROR(VLOOKUP($A497,'Dymno M'!$U$2:$AA$21,7,0),"")</f>
        <v/>
      </c>
      <c r="L497" s="12" t="str">
        <f>IFERROR(VLOOKUP($A497,'Tropy M'!$R$3:$X$65,7,0),"")</f>
        <v/>
      </c>
      <c r="M497" s="12" t="str">
        <f>IFERROR(VLOOKUP($A497,'Grassor444 M'!$DE$6:$DK$36,7,0),"")</f>
        <v/>
      </c>
      <c r="N497" s="12" t="str">
        <f>IFERROR(VLOOKUP($A497,'BO M'!$Q$2:$W$71,7,0),"")</f>
        <v/>
      </c>
      <c r="O497" s="12" t="str">
        <f>IFERROR(VLOOKUP($A497,'Dukty M'!$T$1:$Z$33,7,0),"")</f>
        <v/>
      </c>
      <c r="P497" s="12"/>
      <c r="Q497" s="12"/>
      <c r="R497" s="12"/>
      <c r="S497" s="12"/>
      <c r="T497" s="12"/>
      <c r="U497" s="12"/>
      <c r="V497" s="10">
        <f>IFERROR(LARGE(X497:AU497,1),0)+IFERROR(LARGE(X497:AU497,2),0)</f>
        <v>0</v>
      </c>
      <c r="W497" s="10">
        <f>IFERROR(LARGE(X497:AU497,3),0)+IFERROR(LARGE(X497:AU497,4),0)</f>
        <v>0</v>
      </c>
      <c r="X497" s="12"/>
      <c r="Y497" s="12"/>
      <c r="Z497" s="12"/>
      <c r="AA497" s="12">
        <f>IFERROR(VLOOKUP($A497,'H57 TR100 M'!$AI$2:$AO$182,7,0),"")</f>
        <v>0</v>
      </c>
      <c r="AB497" s="12"/>
      <c r="AC497" s="12"/>
      <c r="AD497" s="12"/>
      <c r="AE497" s="12" t="str">
        <f>IFERROR(VLOOKUP($A497,'Orientakcja M'!$M$3:$S$59,7,0),"")</f>
        <v/>
      </c>
      <c r="AF497" s="12"/>
      <c r="AG497" s="12" t="str">
        <f>IFERROR(VLOOKUP($A497,'Grassor222 M'!$BJ$6:$BP$7,7,0),"")</f>
        <v/>
      </c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23">
        <f>MIN(COUNT(F497:U497)+MIN(COUNT(X497:AU497)/2,2),6)</f>
        <v>0.5</v>
      </c>
    </row>
    <row r="498" spans="1:48">
      <c r="A498">
        <v>511</v>
      </c>
      <c r="B498" s="19" t="str">
        <f>VLOOKUP($A498,id!$C:$H,6,0)</f>
        <v>Nawrocki Sławomir</v>
      </c>
      <c r="C498" s="19" t="str">
        <f>VLOOKUP($A498,id!$C:$H,4,0)</f>
        <v>15 Gołdapski Pułk Przeciwlotniczy</v>
      </c>
      <c r="D498" s="2">
        <f>IF(E497=E498,D497,ROW(B496))</f>
        <v>487</v>
      </c>
      <c r="E498" s="11">
        <f>LARGE(F498:W498,1)+LARGE(F498:W498,2)+IFERROR(LARGE(F498:W498,3),0)+IFERROR(LARGE(F498:W498,4),0)+IFERROR(LARGE(F498:W498,5),0)+IFERROR(LARGE(F498:W498,6),0)</f>
        <v>0</v>
      </c>
      <c r="F498" s="12"/>
      <c r="G498" s="12"/>
      <c r="H498" s="12"/>
      <c r="I498" s="12"/>
      <c r="J498" s="12" t="str">
        <f>IFERROR(VLOOKUP($A498,'XVI RzK M'!$K$3:$Q$23,7,0),"")</f>
        <v/>
      </c>
      <c r="K498" s="12" t="str">
        <f>IFERROR(VLOOKUP($A498,'Dymno M'!$U$2:$AA$21,7,0),"")</f>
        <v/>
      </c>
      <c r="L498" s="12" t="str">
        <f>IFERROR(VLOOKUP($A498,'Tropy M'!$R$3:$X$65,7,0),"")</f>
        <v/>
      </c>
      <c r="M498" s="12" t="str">
        <f>IFERROR(VLOOKUP($A498,'Grassor444 M'!$DE$6:$DK$36,7,0),"")</f>
        <v/>
      </c>
      <c r="N498" s="12" t="str">
        <f>IFERROR(VLOOKUP($A498,'BO M'!$Q$2:$W$71,7,0),"")</f>
        <v/>
      </c>
      <c r="O498" s="12" t="str">
        <f>IFERROR(VLOOKUP($A498,'Dukty M'!$T$1:$Z$33,7,0),"")</f>
        <v/>
      </c>
      <c r="P498" s="12"/>
      <c r="Q498" s="12"/>
      <c r="R498" s="12"/>
      <c r="S498" s="12"/>
      <c r="T498" s="12"/>
      <c r="U498" s="12"/>
      <c r="V498" s="10">
        <f>IFERROR(LARGE(X498:AU498,1),0)+IFERROR(LARGE(X498:AU498,2),0)</f>
        <v>0</v>
      </c>
      <c r="W498" s="10">
        <f>IFERROR(LARGE(X498:AU498,3),0)+IFERROR(LARGE(X498:AU498,4),0)</f>
        <v>0</v>
      </c>
      <c r="X498" s="12"/>
      <c r="Y498" s="12"/>
      <c r="Z498" s="12"/>
      <c r="AA498" s="12">
        <f>IFERROR(VLOOKUP($A498,'H57 TR100 M'!$AI$2:$AO$182,7,0),"")</f>
        <v>0</v>
      </c>
      <c r="AB498" s="12"/>
      <c r="AC498" s="12"/>
      <c r="AD498" s="12"/>
      <c r="AE498" s="12" t="str">
        <f>IFERROR(VLOOKUP($A498,'Orientakcja M'!$M$3:$S$59,7,0),"")</f>
        <v/>
      </c>
      <c r="AF498" s="12"/>
      <c r="AG498" s="12" t="str">
        <f>IFERROR(VLOOKUP($A498,'Grassor222 M'!$BJ$6:$BP$7,7,0),"")</f>
        <v/>
      </c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23">
        <f>MIN(COUNT(F498:U498)+MIN(COUNT(X498:AU498)/2,2),6)</f>
        <v>0.5</v>
      </c>
    </row>
    <row r="499" spans="1:48">
      <c r="A499" s="13">
        <v>512</v>
      </c>
      <c r="B499" s="19" t="str">
        <f>VLOOKUP($A499,id!$C:$H,6,0)</f>
        <v>Ananicz Maciej</v>
      </c>
      <c r="C499" s="19">
        <f>VLOOKUP($A499,id!$C:$H,4,0)</f>
        <v>0</v>
      </c>
      <c r="D499" s="2">
        <f>IF(E498=E499,D498,ROW(B497))</f>
        <v>487</v>
      </c>
      <c r="E499" s="11">
        <f>LARGE(F499:W499,1)+LARGE(F499:W499,2)+IFERROR(LARGE(F499:W499,3),0)+IFERROR(LARGE(F499:W499,4),0)+IFERROR(LARGE(F499:W499,5),0)+IFERROR(LARGE(F499:W499,6),0)</f>
        <v>0</v>
      </c>
      <c r="F499" s="12"/>
      <c r="G499" s="12"/>
      <c r="H499" s="12"/>
      <c r="I499" s="12"/>
      <c r="J499" s="12" t="str">
        <f>IFERROR(VLOOKUP($A499,'XVI RzK M'!$K$3:$Q$23,7,0),"")</f>
        <v/>
      </c>
      <c r="K499" s="12" t="str">
        <f>IFERROR(VLOOKUP($A499,'Dymno M'!$U$2:$AA$21,7,0),"")</f>
        <v/>
      </c>
      <c r="L499" s="12" t="str">
        <f>IFERROR(VLOOKUP($A499,'Tropy M'!$R$3:$X$65,7,0),"")</f>
        <v/>
      </c>
      <c r="M499" s="12" t="str">
        <f>IFERROR(VLOOKUP($A499,'Grassor444 M'!$DE$6:$DK$36,7,0),"")</f>
        <v/>
      </c>
      <c r="N499" s="12" t="str">
        <f>IFERROR(VLOOKUP($A499,'BO M'!$Q$2:$W$71,7,0),"")</f>
        <v/>
      </c>
      <c r="O499" s="12" t="str">
        <f>IFERROR(VLOOKUP($A499,'Dukty M'!$T$1:$Z$33,7,0),"")</f>
        <v/>
      </c>
      <c r="P499" s="12"/>
      <c r="Q499" s="12"/>
      <c r="R499" s="12"/>
      <c r="S499" s="12"/>
      <c r="T499" s="12"/>
      <c r="U499" s="12"/>
      <c r="V499" s="10">
        <f>IFERROR(LARGE(X499:AU499,1),0)+IFERROR(LARGE(X499:AU499,2),0)</f>
        <v>0</v>
      </c>
      <c r="W499" s="10">
        <f>IFERROR(LARGE(X499:AU499,3),0)+IFERROR(LARGE(X499:AU499,4),0)</f>
        <v>0</v>
      </c>
      <c r="X499" s="12"/>
      <c r="Y499" s="12"/>
      <c r="Z499" s="12"/>
      <c r="AA499" s="12">
        <f>IFERROR(VLOOKUP($A499,'H57 TR100 M'!$AI$2:$AO$182,7,0),"")</f>
        <v>0</v>
      </c>
      <c r="AB499" s="12"/>
      <c r="AC499" s="12"/>
      <c r="AD499" s="12"/>
      <c r="AE499" s="12" t="str">
        <f>IFERROR(VLOOKUP($A499,'Orientakcja M'!$M$3:$S$59,7,0),"")</f>
        <v/>
      </c>
      <c r="AF499" s="12"/>
      <c r="AG499" s="12" t="str">
        <f>IFERROR(VLOOKUP($A499,'Grassor222 M'!$BJ$6:$BP$7,7,0),"")</f>
        <v/>
      </c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23">
        <f>MIN(COUNT(F499:U499)+MIN(COUNT(X499:AU499)/2,2),6)</f>
        <v>0.5</v>
      </c>
    </row>
    <row r="500" spans="1:48">
      <c r="A500" s="13">
        <v>578</v>
      </c>
      <c r="B500" s="19" t="str">
        <f>VLOOKUP($A500,id!$C:$H,6,0)</f>
        <v>Sakowicz Kajetan</v>
      </c>
      <c r="C500" s="19">
        <f>VLOOKUP($A500,id!$C:$H,4,0)</f>
        <v>0</v>
      </c>
      <c r="D500" s="2">
        <f>IF(E499=E500,D499,ROW(B498))</f>
        <v>487</v>
      </c>
      <c r="E500" s="11">
        <f>LARGE(F500:W500,1)+LARGE(F500:W500,2)+IFERROR(LARGE(F500:W500,3),0)+IFERROR(LARGE(F500:W500,4),0)+IFERROR(LARGE(F500:W500,5),0)+IFERROR(LARGE(F500:W500,6),0)</f>
        <v>0</v>
      </c>
      <c r="F500" s="12"/>
      <c r="G500" s="12"/>
      <c r="H500" s="12"/>
      <c r="I500" s="12"/>
      <c r="J500" s="12"/>
      <c r="K500" s="12"/>
      <c r="L500" s="12"/>
      <c r="M500" s="12" t="str">
        <f>IFERROR(VLOOKUP($A500,'Grassor444 M'!$DE$6:$DK$36,7,0),"")</f>
        <v/>
      </c>
      <c r="N500" s="12"/>
      <c r="O500" s="12">
        <f>IFERROR(VLOOKUP($A500,'Dukty M'!$T$1:$Z$33,7,0),"")</f>
        <v>0</v>
      </c>
      <c r="P500" s="12"/>
      <c r="Q500" s="12"/>
      <c r="R500" s="12"/>
      <c r="S500" s="12"/>
      <c r="T500" s="12"/>
      <c r="U500" s="12"/>
      <c r="V500" s="10">
        <f>IFERROR(LARGE(X500:AU500,1),0)+IFERROR(LARGE(X500:AU500,2),0)</f>
        <v>0</v>
      </c>
      <c r="W500" s="10">
        <f>IFERROR(LARGE(X500:AU500,3),0)+IFERROR(LARGE(X500:AU500,4),0)</f>
        <v>0</v>
      </c>
      <c r="X500" s="12"/>
      <c r="Y500" s="12"/>
      <c r="Z500" s="12"/>
      <c r="AA500" s="12"/>
      <c r="AB500" s="12"/>
      <c r="AC500" s="12"/>
      <c r="AD500" s="12"/>
      <c r="AE500" s="12" t="str">
        <f>IFERROR(VLOOKUP($A500,'Orientakcja M'!$M$3:$S$59,7,0),"")</f>
        <v/>
      </c>
      <c r="AF500" s="12"/>
      <c r="AG500" s="12" t="str">
        <f>IFERROR(VLOOKUP($A500,'Grassor222 M'!$BJ$6:$BP$7,7,0),"")</f>
        <v/>
      </c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23">
        <f>MIN(COUNT(F500:U500)+MIN(COUNT(X500:AU500)/2,2),6)</f>
        <v>1</v>
      </c>
    </row>
    <row r="501" spans="1:48">
      <c r="B501" s="19" t="e">
        <f>VLOOKUP($A501,id!$C:$H,6,0)</f>
        <v>#N/A</v>
      </c>
      <c r="C501" s="19" t="e">
        <f>VLOOKUP($A501,id!$C:$H,4,0)</f>
        <v>#N/A</v>
      </c>
      <c r="D501" s="2">
        <f>IF(E500=E501,D500,ROW(B499))</f>
        <v>487</v>
      </c>
      <c r="E501" s="11">
        <f>LARGE(F501:W501,1)+LARGE(F501:W501,2)+IFERROR(LARGE(F501:W501,3),0)+IFERROR(LARGE(F501:W501,4),0)+IFERROR(LARGE(F501:W501,5),0)+IFERROR(LARGE(F501:W501,6),0)</f>
        <v>0</v>
      </c>
      <c r="F501" s="12"/>
      <c r="G501" s="12"/>
      <c r="H501" s="12"/>
      <c r="I501" s="12"/>
      <c r="J501" s="12"/>
      <c r="K501" s="12"/>
      <c r="L501" s="12"/>
      <c r="M501" s="12" t="str">
        <f>IFERROR(VLOOKUP($A501,'Grassor444 M'!$DE$6:$DK$36,7,0),"")</f>
        <v/>
      </c>
      <c r="N501" s="12"/>
      <c r="O501" s="12" t="str">
        <f>IFERROR(VLOOKUP($A501,'Dukty M'!$T$1:$Z$33,7,0),"")</f>
        <v/>
      </c>
      <c r="P501" s="12"/>
      <c r="Q501" s="12"/>
      <c r="R501" s="12"/>
      <c r="S501" s="12"/>
      <c r="T501" s="12"/>
      <c r="U501" s="12"/>
      <c r="V501" s="10">
        <f>IFERROR(LARGE(X501:AU501,1),0)+IFERROR(LARGE(X501:AU501,2),0)</f>
        <v>0</v>
      </c>
      <c r="W501" s="10">
        <f>IFERROR(LARGE(X501:AU501,3),0)+IFERROR(LARGE(X501:AU501,4),0)</f>
        <v>0</v>
      </c>
      <c r="X501" s="12"/>
      <c r="Y501" s="12"/>
      <c r="Z501" s="12"/>
      <c r="AA501" s="12"/>
      <c r="AB501" s="12"/>
      <c r="AC501" s="12"/>
      <c r="AD501" s="12"/>
      <c r="AE501" s="12" t="str">
        <f>IFERROR(VLOOKUP($A501,'Orientakcja M'!$M$3:$S$59,7,0),"")</f>
        <v/>
      </c>
      <c r="AF501" s="12"/>
      <c r="AG501" s="12" t="str">
        <f>IFERROR(VLOOKUP($A501,'Grassor222 M'!$BJ$6:$BP$7,7,0),"")</f>
        <v/>
      </c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23">
        <f>MIN(COUNT(F501:U501)+MIN(COUNT(X501:AU501)/2,2),6)</f>
        <v>0</v>
      </c>
    </row>
    <row r="502" spans="1:48">
      <c r="A502" s="13"/>
      <c r="B502" s="19" t="e">
        <f>VLOOKUP($A502,id!$C:$H,6,0)</f>
        <v>#N/A</v>
      </c>
      <c r="C502" s="19" t="e">
        <f>VLOOKUP($A502,id!$C:$H,4,0)</f>
        <v>#N/A</v>
      </c>
      <c r="D502" s="2">
        <f>IF(E501=E502,D501,ROW(B500))</f>
        <v>487</v>
      </c>
      <c r="E502" s="11">
        <f>LARGE(F502:W502,1)+LARGE(F502:W502,2)+IFERROR(LARGE(F502:W502,3),0)+IFERROR(LARGE(F502:W502,4),0)+IFERROR(LARGE(F502:W502,5),0)+IFERROR(LARGE(F502:W502,6),0)</f>
        <v>0</v>
      </c>
      <c r="F502" s="12"/>
      <c r="G502" s="12"/>
      <c r="H502" s="12"/>
      <c r="I502" s="12"/>
      <c r="J502" s="12"/>
      <c r="K502" s="12"/>
      <c r="L502" s="12"/>
      <c r="M502" s="12" t="str">
        <f>IFERROR(VLOOKUP($A502,'Grassor444 M'!$DE$6:$DK$36,7,0),"")</f>
        <v/>
      </c>
      <c r="N502" s="12"/>
      <c r="O502" s="12" t="str">
        <f>IFERROR(VLOOKUP($A502,'Dukty M'!$T$1:$Z$33,7,0),"")</f>
        <v/>
      </c>
      <c r="P502" s="12"/>
      <c r="Q502" s="12"/>
      <c r="R502" s="12"/>
      <c r="S502" s="12"/>
      <c r="T502" s="12"/>
      <c r="U502" s="12"/>
      <c r="V502" s="10">
        <f>IFERROR(LARGE(X502:AU502,1),0)+IFERROR(LARGE(X502:AU502,2),0)</f>
        <v>0</v>
      </c>
      <c r="W502" s="10">
        <f>IFERROR(LARGE(X502:AU502,3),0)+IFERROR(LARGE(X502:AU502,4),0)</f>
        <v>0</v>
      </c>
      <c r="X502" s="12"/>
      <c r="Y502" s="12"/>
      <c r="Z502" s="12"/>
      <c r="AA502" s="12"/>
      <c r="AB502" s="12"/>
      <c r="AC502" s="12"/>
      <c r="AD502" s="12"/>
      <c r="AE502" s="12" t="str">
        <f>IFERROR(VLOOKUP($A502,'Orientakcja M'!$M$3:$S$59,7,0),"")</f>
        <v/>
      </c>
      <c r="AF502" s="12"/>
      <c r="AG502" s="12" t="str">
        <f>IFERROR(VLOOKUP($A502,'Grassor222 M'!$BJ$6:$BP$7,7,0),"")</f>
        <v/>
      </c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23">
        <f>MIN(COUNT(F502:U502)+MIN(COUNT(X502:AU502)/2,2),6)</f>
        <v>0</v>
      </c>
    </row>
    <row r="503" spans="1:48">
      <c r="B503" s="19" t="e">
        <f>VLOOKUP($A503,id!$C:$H,6,0)</f>
        <v>#N/A</v>
      </c>
      <c r="C503" s="19" t="e">
        <f>VLOOKUP($A503,id!$C:$H,4,0)</f>
        <v>#N/A</v>
      </c>
      <c r="D503" s="2">
        <f>IF(E502=E503,D502,ROW(B501))</f>
        <v>487</v>
      </c>
      <c r="E503" s="11">
        <f>LARGE(F503:W503,1)+LARGE(F503:W503,2)+IFERROR(LARGE(F503:W503,3),0)+IFERROR(LARGE(F503:W503,4),0)+IFERROR(LARGE(F503:W503,5),0)+IFERROR(LARGE(F503:W503,6),0)</f>
        <v>0</v>
      </c>
      <c r="F503" s="12"/>
      <c r="G503" s="12"/>
      <c r="H503" s="12"/>
      <c r="I503" s="12"/>
      <c r="J503" s="12"/>
      <c r="K503" s="12"/>
      <c r="L503" s="12"/>
      <c r="M503" s="12" t="str">
        <f>IFERROR(VLOOKUP($A503,'Grassor444 M'!$DE$6:$DK$36,7,0),"")</f>
        <v/>
      </c>
      <c r="N503" s="12"/>
      <c r="O503" s="12" t="str">
        <f>IFERROR(VLOOKUP($A503,'Dukty M'!$T$1:$Z$33,7,0),"")</f>
        <v/>
      </c>
      <c r="P503" s="12"/>
      <c r="Q503" s="12"/>
      <c r="R503" s="12"/>
      <c r="S503" s="12"/>
      <c r="T503" s="12"/>
      <c r="U503" s="12"/>
      <c r="V503" s="10">
        <f>IFERROR(LARGE(X503:AU503,1),0)+IFERROR(LARGE(X503:AU503,2),0)</f>
        <v>0</v>
      </c>
      <c r="W503" s="10">
        <f>IFERROR(LARGE(X503:AU503,3),0)+IFERROR(LARGE(X503:AU503,4),0)</f>
        <v>0</v>
      </c>
      <c r="X503" s="12"/>
      <c r="Y503" s="12"/>
      <c r="Z503" s="12"/>
      <c r="AA503" s="12"/>
      <c r="AB503" s="12"/>
      <c r="AC503" s="12"/>
      <c r="AD503" s="12"/>
      <c r="AE503" s="12" t="str">
        <f>IFERROR(VLOOKUP($A503,'Orientakcja M'!$M$3:$S$59,7,0),"")</f>
        <v/>
      </c>
      <c r="AF503" s="12"/>
      <c r="AG503" s="12" t="str">
        <f>IFERROR(VLOOKUP($A503,'Grassor222 M'!$BJ$6:$BP$7,7,0),"")</f>
        <v/>
      </c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23">
        <f>MIN(COUNT(F503:U503)+MIN(COUNT(X503:AU503)/2,2),6)</f>
        <v>0</v>
      </c>
    </row>
    <row r="504" spans="1:48">
      <c r="A504" s="13"/>
      <c r="B504" s="19" t="e">
        <f>VLOOKUP($A504,id!$C:$H,6,0)</f>
        <v>#N/A</v>
      </c>
      <c r="C504" s="19" t="e">
        <f>VLOOKUP($A504,id!$C:$H,4,0)</f>
        <v>#N/A</v>
      </c>
      <c r="D504" s="2">
        <f>IF(E503=E504,D503,ROW(B502))</f>
        <v>487</v>
      </c>
      <c r="E504" s="11">
        <f>LARGE(F504:W504,1)+LARGE(F504:W504,2)+IFERROR(LARGE(F504:W504,3),0)+IFERROR(LARGE(F504:W504,4),0)+IFERROR(LARGE(F504:W504,5),0)+IFERROR(LARGE(F504:W504,6),0)</f>
        <v>0</v>
      </c>
      <c r="F504" s="12"/>
      <c r="G504" s="12"/>
      <c r="H504" s="12"/>
      <c r="I504" s="12"/>
      <c r="J504" s="12"/>
      <c r="K504" s="12"/>
      <c r="L504" s="12"/>
      <c r="M504" s="12" t="str">
        <f>IFERROR(VLOOKUP($A504,'Grassor444 M'!$DE$6:$DK$36,7,0),"")</f>
        <v/>
      </c>
      <c r="N504" s="12"/>
      <c r="O504" s="12" t="str">
        <f>IFERROR(VLOOKUP($A504,'Dukty M'!$T$1:$Z$33,7,0),"")</f>
        <v/>
      </c>
      <c r="P504" s="12"/>
      <c r="Q504" s="12"/>
      <c r="R504" s="12"/>
      <c r="S504" s="12"/>
      <c r="T504" s="12"/>
      <c r="U504" s="12"/>
      <c r="V504" s="10">
        <f>IFERROR(LARGE(X504:AU504,1),0)+IFERROR(LARGE(X504:AU504,2),0)</f>
        <v>0</v>
      </c>
      <c r="W504" s="10">
        <f>IFERROR(LARGE(X504:AU504,3),0)+IFERROR(LARGE(X504:AU504,4),0)</f>
        <v>0</v>
      </c>
      <c r="X504" s="12"/>
      <c r="Y504" s="12"/>
      <c r="Z504" s="12"/>
      <c r="AA504" s="12"/>
      <c r="AB504" s="12"/>
      <c r="AC504" s="12"/>
      <c r="AD504" s="12"/>
      <c r="AE504" s="12" t="str">
        <f>IFERROR(VLOOKUP($A504,'Orientakcja M'!$M$3:$S$59,7,0),"")</f>
        <v/>
      </c>
      <c r="AF504" s="12"/>
      <c r="AG504" s="12" t="str">
        <f>IFERROR(VLOOKUP($A504,'Grassor222 M'!$BJ$6:$BP$7,7,0),"")</f>
        <v/>
      </c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23">
        <f>MIN(COUNT(F504:U504)+MIN(COUNT(X504:AU504)/2,2),6)</f>
        <v>0</v>
      </c>
    </row>
    <row r="505" spans="1:48">
      <c r="B505" s="19" t="e">
        <f>VLOOKUP($A505,id!$C:$H,6,0)</f>
        <v>#N/A</v>
      </c>
      <c r="C505" s="19" t="e">
        <f>VLOOKUP($A505,id!$C:$H,4,0)</f>
        <v>#N/A</v>
      </c>
      <c r="D505" s="2">
        <f>IF(E504=E505,D504,ROW(B503))</f>
        <v>487</v>
      </c>
      <c r="E505" s="11">
        <f>LARGE(F505:W505,1)+LARGE(F505:W505,2)+IFERROR(LARGE(F505:W505,3),0)+IFERROR(LARGE(F505:W505,4),0)+IFERROR(LARGE(F505:W505,5),0)+IFERROR(LARGE(F505:W505,6),0)</f>
        <v>0</v>
      </c>
      <c r="F505" s="12"/>
      <c r="G505" s="12"/>
      <c r="H505" s="12"/>
      <c r="I505" s="12"/>
      <c r="J505" s="12"/>
      <c r="K505" s="12"/>
      <c r="L505" s="12"/>
      <c r="M505" s="12" t="str">
        <f>IFERROR(VLOOKUP($A505,'Grassor444 M'!$DE$6:$DK$36,7,0),"")</f>
        <v/>
      </c>
      <c r="N505" s="12"/>
      <c r="O505" s="12" t="str">
        <f>IFERROR(VLOOKUP($A505,'Dukty M'!$T$1:$Z$33,7,0),"")</f>
        <v/>
      </c>
      <c r="P505" s="12"/>
      <c r="Q505" s="12"/>
      <c r="R505" s="12"/>
      <c r="S505" s="12"/>
      <c r="T505" s="12"/>
      <c r="U505" s="12"/>
      <c r="V505" s="10">
        <f>IFERROR(LARGE(X505:AU505,1),0)+IFERROR(LARGE(X505:AU505,2),0)</f>
        <v>0</v>
      </c>
      <c r="W505" s="10">
        <f>IFERROR(LARGE(X505:AU505,3),0)+IFERROR(LARGE(X505:AU505,4),0)</f>
        <v>0</v>
      </c>
      <c r="X505" s="12"/>
      <c r="Y505" s="12"/>
      <c r="Z505" s="12"/>
      <c r="AA505" s="12"/>
      <c r="AB505" s="12"/>
      <c r="AC505" s="12"/>
      <c r="AD505" s="12"/>
      <c r="AE505" s="12" t="str">
        <f>IFERROR(VLOOKUP($A505,'Orientakcja M'!$M$3:$S$59,7,0),"")</f>
        <v/>
      </c>
      <c r="AF505" s="12"/>
      <c r="AG505" s="12" t="str">
        <f>IFERROR(VLOOKUP($A505,'Grassor222 M'!$BJ$6:$BP$7,7,0),"")</f>
        <v/>
      </c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23">
        <f>MIN(COUNT(F505:U505)+MIN(COUNT(X505:AU505)/2,2),6)</f>
        <v>0</v>
      </c>
    </row>
    <row r="506" spans="1:48">
      <c r="A506" s="13"/>
      <c r="B506" s="19" t="e">
        <f>VLOOKUP($A506,id!$C:$H,6,0)</f>
        <v>#N/A</v>
      </c>
      <c r="C506" s="19" t="e">
        <f>VLOOKUP($A506,id!$C:$H,4,0)</f>
        <v>#N/A</v>
      </c>
      <c r="D506" s="2">
        <f>IF(E505=E506,D505,ROW(B504))</f>
        <v>487</v>
      </c>
      <c r="E506" s="11">
        <f>LARGE(F506:W506,1)+LARGE(F506:W506,2)+IFERROR(LARGE(F506:W506,3),0)+IFERROR(LARGE(F506:W506,4),0)+IFERROR(LARGE(F506:W506,5),0)+IFERROR(LARGE(F506:W506,6),0)</f>
        <v>0</v>
      </c>
      <c r="F506" s="12"/>
      <c r="G506" s="12"/>
      <c r="H506" s="12"/>
      <c r="I506" s="12"/>
      <c r="J506" s="12"/>
      <c r="K506" s="12"/>
      <c r="L506" s="12"/>
      <c r="M506" s="12" t="str">
        <f>IFERROR(VLOOKUP($A506,'Grassor444 M'!$DE$6:$DK$36,7,0),"")</f>
        <v/>
      </c>
      <c r="N506" s="12"/>
      <c r="O506" s="12" t="str">
        <f>IFERROR(VLOOKUP($A506,'Dukty M'!$T$1:$Z$33,7,0),"")</f>
        <v/>
      </c>
      <c r="P506" s="12"/>
      <c r="Q506" s="12"/>
      <c r="R506" s="12"/>
      <c r="S506" s="12"/>
      <c r="T506" s="12"/>
      <c r="U506" s="12"/>
      <c r="V506" s="10">
        <f>IFERROR(LARGE(X506:AU506,1),0)+IFERROR(LARGE(X506:AU506,2),0)</f>
        <v>0</v>
      </c>
      <c r="W506" s="10">
        <f>IFERROR(LARGE(X506:AU506,3),0)+IFERROR(LARGE(X506:AU506,4),0)</f>
        <v>0</v>
      </c>
      <c r="X506" s="12"/>
      <c r="Y506" s="12"/>
      <c r="Z506" s="12"/>
      <c r="AA506" s="12"/>
      <c r="AB506" s="12"/>
      <c r="AC506" s="12"/>
      <c r="AD506" s="12"/>
      <c r="AE506" s="12" t="str">
        <f>IFERROR(VLOOKUP($A506,'Orientakcja M'!$M$3:$S$59,7,0),"")</f>
        <v/>
      </c>
      <c r="AF506" s="12"/>
      <c r="AG506" s="12" t="str">
        <f>IFERROR(VLOOKUP($A506,'Grassor222 M'!$BJ$6:$BP$7,7,0),"")</f>
        <v/>
      </c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23">
        <f>MIN(COUNT(F506:U506)+MIN(COUNT(X506:AU506)/2,2),6)</f>
        <v>0</v>
      </c>
    </row>
    <row r="507" spans="1:48">
      <c r="B507" s="19" t="e">
        <f>VLOOKUP($A507,id!$C:$H,6,0)</f>
        <v>#N/A</v>
      </c>
      <c r="C507" s="19" t="e">
        <f>VLOOKUP($A507,id!$C:$H,4,0)</f>
        <v>#N/A</v>
      </c>
      <c r="D507" s="2">
        <f>IF(E506=E507,D506,ROW(B505))</f>
        <v>487</v>
      </c>
      <c r="E507" s="11">
        <f>LARGE(F507:W507,1)+LARGE(F507:W507,2)+IFERROR(LARGE(F507:W507,3),0)+IFERROR(LARGE(F507:W507,4),0)+IFERROR(LARGE(F507:W507,5),0)+IFERROR(LARGE(F507:W507,6),0)</f>
        <v>0</v>
      </c>
      <c r="F507" s="12"/>
      <c r="G507" s="12"/>
      <c r="H507" s="12"/>
      <c r="I507" s="12"/>
      <c r="J507" s="12"/>
      <c r="K507" s="12"/>
      <c r="L507" s="12"/>
      <c r="M507" s="12" t="str">
        <f>IFERROR(VLOOKUP($A507,'Grassor444 M'!$DE$6:$DK$36,7,0),"")</f>
        <v/>
      </c>
      <c r="N507" s="12"/>
      <c r="O507" s="12" t="str">
        <f>IFERROR(VLOOKUP($A507,'Dukty M'!$T$1:$Z$33,7,0),"")</f>
        <v/>
      </c>
      <c r="P507" s="12"/>
      <c r="Q507" s="12"/>
      <c r="R507" s="12"/>
      <c r="S507" s="12"/>
      <c r="T507" s="12"/>
      <c r="U507" s="12"/>
      <c r="V507" s="10">
        <f>IFERROR(LARGE(X507:AU507,1),0)+IFERROR(LARGE(X507:AU507,2),0)</f>
        <v>0</v>
      </c>
      <c r="W507" s="10">
        <f>IFERROR(LARGE(X507:AU507,3),0)+IFERROR(LARGE(X507:AU507,4),0)</f>
        <v>0</v>
      </c>
      <c r="X507" s="12"/>
      <c r="Y507" s="12"/>
      <c r="Z507" s="12"/>
      <c r="AA507" s="12"/>
      <c r="AB507" s="12"/>
      <c r="AC507" s="12"/>
      <c r="AD507" s="12"/>
      <c r="AE507" s="12" t="str">
        <f>IFERROR(VLOOKUP($A507,'Orientakcja M'!$M$3:$S$59,7,0),"")</f>
        <v/>
      </c>
      <c r="AF507" s="12"/>
      <c r="AG507" s="12" t="str">
        <f>IFERROR(VLOOKUP($A507,'Grassor222 M'!$BJ$6:$BP$7,7,0),"")</f>
        <v/>
      </c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23">
        <f>MIN(COUNT(F507:U507)+MIN(COUNT(X507:AU507)/2,2),6)</f>
        <v>0</v>
      </c>
    </row>
    <row r="508" spans="1:48">
      <c r="A508" s="13"/>
      <c r="B508" s="19" t="e">
        <f>VLOOKUP($A508,id!$C:$H,6,0)</f>
        <v>#N/A</v>
      </c>
      <c r="C508" s="19" t="e">
        <f>VLOOKUP($A508,id!$C:$H,4,0)</f>
        <v>#N/A</v>
      </c>
      <c r="D508" s="2">
        <f>IF(E507=E508,D507,ROW(B506))</f>
        <v>487</v>
      </c>
      <c r="E508" s="11">
        <f>LARGE(F508:W508,1)+LARGE(F508:W508,2)+IFERROR(LARGE(F508:W508,3),0)+IFERROR(LARGE(F508:W508,4),0)+IFERROR(LARGE(F508:W508,5),0)+IFERROR(LARGE(F508:W508,6),0)</f>
        <v>0</v>
      </c>
      <c r="F508" s="12"/>
      <c r="G508" s="12"/>
      <c r="H508" s="12"/>
      <c r="I508" s="12"/>
      <c r="J508" s="12"/>
      <c r="K508" s="12"/>
      <c r="L508" s="12"/>
      <c r="M508" s="12" t="str">
        <f>IFERROR(VLOOKUP($A508,'Grassor444 M'!$DE$6:$DK$36,7,0),"")</f>
        <v/>
      </c>
      <c r="N508" s="12"/>
      <c r="O508" s="12" t="str">
        <f>IFERROR(VLOOKUP($A508,'Dukty M'!$T$1:$Z$33,7,0),"")</f>
        <v/>
      </c>
      <c r="P508" s="12"/>
      <c r="Q508" s="12"/>
      <c r="R508" s="12"/>
      <c r="S508" s="12"/>
      <c r="T508" s="12"/>
      <c r="U508" s="12"/>
      <c r="V508" s="10">
        <f>IFERROR(LARGE(X508:AU508,1),0)+IFERROR(LARGE(X508:AU508,2),0)</f>
        <v>0</v>
      </c>
      <c r="W508" s="10">
        <f>IFERROR(LARGE(X508:AU508,3),0)+IFERROR(LARGE(X508:AU508,4),0)</f>
        <v>0</v>
      </c>
      <c r="X508" s="12"/>
      <c r="Y508" s="12"/>
      <c r="Z508" s="12"/>
      <c r="AA508" s="12"/>
      <c r="AB508" s="12"/>
      <c r="AC508" s="12"/>
      <c r="AD508" s="12"/>
      <c r="AE508" s="12" t="str">
        <f>IFERROR(VLOOKUP($A508,'Orientakcja M'!$M$3:$S$59,7,0),"")</f>
        <v/>
      </c>
      <c r="AF508" s="12"/>
      <c r="AG508" s="12" t="str">
        <f>IFERROR(VLOOKUP($A508,'Grassor222 M'!$BJ$6:$BP$7,7,0),"")</f>
        <v/>
      </c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23">
        <f>MIN(COUNT(F508:U508)+MIN(COUNT(X508:AU508)/2,2),6)</f>
        <v>0</v>
      </c>
    </row>
    <row r="509" spans="1:48">
      <c r="B509" s="19" t="e">
        <f>VLOOKUP($A509,id!$C:$H,6,0)</f>
        <v>#N/A</v>
      </c>
      <c r="C509" s="19" t="e">
        <f>VLOOKUP($A509,id!$C:$H,4,0)</f>
        <v>#N/A</v>
      </c>
      <c r="D509" s="2">
        <f>IF(E508=E509,D508,ROW(B507))</f>
        <v>487</v>
      </c>
      <c r="E509" s="11">
        <f>LARGE(F509:W509,1)+LARGE(F509:W509,2)+IFERROR(LARGE(F509:W509,3),0)+IFERROR(LARGE(F509:W509,4),0)+IFERROR(LARGE(F509:W509,5),0)+IFERROR(LARGE(F509:W509,6),0)</f>
        <v>0</v>
      </c>
      <c r="F509" s="12"/>
      <c r="G509" s="12"/>
      <c r="H509" s="12"/>
      <c r="I509" s="12"/>
      <c r="J509" s="12"/>
      <c r="K509" s="12"/>
      <c r="L509" s="12"/>
      <c r="M509" s="12" t="str">
        <f>IFERROR(VLOOKUP($A509,'Grassor444 M'!$DE$6:$DK$36,7,0),"")</f>
        <v/>
      </c>
      <c r="N509" s="12"/>
      <c r="O509" s="12" t="str">
        <f>IFERROR(VLOOKUP($A509,'Dukty M'!$T$1:$Z$33,7,0),"")</f>
        <v/>
      </c>
      <c r="P509" s="12"/>
      <c r="Q509" s="12"/>
      <c r="R509" s="12"/>
      <c r="S509" s="12"/>
      <c r="T509" s="12"/>
      <c r="U509" s="12"/>
      <c r="V509" s="10">
        <f>IFERROR(LARGE(X509:AU509,1),0)+IFERROR(LARGE(X509:AU509,2),0)</f>
        <v>0</v>
      </c>
      <c r="W509" s="10">
        <f>IFERROR(LARGE(X509:AU509,3),0)+IFERROR(LARGE(X509:AU509,4),0)</f>
        <v>0</v>
      </c>
      <c r="X509" s="12"/>
      <c r="Y509" s="12"/>
      <c r="Z509" s="12"/>
      <c r="AA509" s="12"/>
      <c r="AB509" s="12"/>
      <c r="AC509" s="12"/>
      <c r="AD509" s="12"/>
      <c r="AE509" s="12" t="str">
        <f>IFERROR(VLOOKUP($A509,'Orientakcja M'!$M$3:$S$59,7,0),"")</f>
        <v/>
      </c>
      <c r="AF509" s="12"/>
      <c r="AG509" s="12" t="str">
        <f>IFERROR(VLOOKUP($A509,'Grassor222 M'!$BJ$6:$BP$7,7,0),"")</f>
        <v/>
      </c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23">
        <f>MIN(COUNT(F509:U509)+MIN(COUNT(X509:AU509)/2,2),6)</f>
        <v>0</v>
      </c>
    </row>
    <row r="510" spans="1:48">
      <c r="B510" s="19" t="e">
        <f>VLOOKUP($A510,id!$C:$H,6,0)</f>
        <v>#N/A</v>
      </c>
      <c r="C510" s="19" t="e">
        <f>VLOOKUP($A510,id!$C:$H,4,0)</f>
        <v>#N/A</v>
      </c>
      <c r="D510" s="2">
        <f>IF(E509=E510,D509,ROW(B508))</f>
        <v>487</v>
      </c>
      <c r="E510" s="11">
        <f>LARGE(F510:W510,1)+LARGE(F510:W510,2)+IFERROR(LARGE(F510:W510,3),0)+IFERROR(LARGE(F510:W510,4),0)+IFERROR(LARGE(F510:W510,5),0)+IFERROR(LARGE(F510:W510,6),0)</f>
        <v>0</v>
      </c>
      <c r="F510" s="12"/>
      <c r="G510" s="12"/>
      <c r="H510" s="12"/>
      <c r="I510" s="12"/>
      <c r="J510" s="12"/>
      <c r="K510" s="12"/>
      <c r="L510" s="12"/>
      <c r="M510" s="12" t="str">
        <f>IFERROR(VLOOKUP($A510,'Grassor444 M'!$DE$6:$DK$36,7,0),"")</f>
        <v/>
      </c>
      <c r="N510" s="12"/>
      <c r="O510" s="12" t="str">
        <f>IFERROR(VLOOKUP($A510,'Dukty M'!$T$1:$Z$33,7,0),"")</f>
        <v/>
      </c>
      <c r="P510" s="12"/>
      <c r="Q510" s="12"/>
      <c r="R510" s="12"/>
      <c r="S510" s="12"/>
      <c r="T510" s="12"/>
      <c r="U510" s="12"/>
      <c r="V510" s="10">
        <f>IFERROR(LARGE(X510:AU510,1),0)+IFERROR(LARGE(X510:AU510,2),0)</f>
        <v>0</v>
      </c>
      <c r="W510" s="10">
        <f>IFERROR(LARGE(X510:AU510,3),0)+IFERROR(LARGE(X510:AU510,4),0)</f>
        <v>0</v>
      </c>
      <c r="X510" s="12"/>
      <c r="Y510" s="12"/>
      <c r="Z510" s="12"/>
      <c r="AA510" s="12"/>
      <c r="AB510" s="12"/>
      <c r="AC510" s="12"/>
      <c r="AD510" s="12"/>
      <c r="AE510" s="12" t="str">
        <f>IFERROR(VLOOKUP($A510,'Orientakcja M'!$M$3:$S$59,7,0),"")</f>
        <v/>
      </c>
      <c r="AF510" s="12"/>
      <c r="AG510" s="12" t="str">
        <f>IFERROR(VLOOKUP($A510,'Grassor222 M'!$BJ$6:$BP$7,7,0),"")</f>
        <v/>
      </c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23">
        <f>MIN(COUNT(F510:U510)+MIN(COUNT(X510:AU510)/2,2),6)</f>
        <v>0</v>
      </c>
    </row>
    <row r="511" spans="1:48">
      <c r="A511" s="13"/>
      <c r="B511" s="19" t="e">
        <f>VLOOKUP($A511,id!$C:$H,6,0)</f>
        <v>#N/A</v>
      </c>
      <c r="C511" s="19" t="e">
        <f>VLOOKUP($A511,id!$C:$H,4,0)</f>
        <v>#N/A</v>
      </c>
      <c r="D511" s="2">
        <f>IF(E510=E511,D510,ROW(B509))</f>
        <v>487</v>
      </c>
      <c r="E511" s="11">
        <f>LARGE(F511:W511,1)+LARGE(F511:W511,2)+IFERROR(LARGE(F511:W511,3),0)+IFERROR(LARGE(F511:W511,4),0)+IFERROR(LARGE(F511:W511,5),0)+IFERROR(LARGE(F511:W511,6),0)</f>
        <v>0</v>
      </c>
      <c r="F511" s="12"/>
      <c r="G511" s="12"/>
      <c r="H511" s="12"/>
      <c r="I511" s="12"/>
      <c r="J511" s="12"/>
      <c r="K511" s="12"/>
      <c r="L511" s="12"/>
      <c r="M511" s="12" t="str">
        <f>IFERROR(VLOOKUP($A511,'Grassor444 M'!$DE$6:$DK$36,7,0),"")</f>
        <v/>
      </c>
      <c r="N511" s="12"/>
      <c r="O511" s="12" t="str">
        <f>IFERROR(VLOOKUP($A511,'Dukty M'!$T$1:$Z$33,7,0),"")</f>
        <v/>
      </c>
      <c r="P511" s="12"/>
      <c r="Q511" s="12"/>
      <c r="R511" s="12"/>
      <c r="S511" s="12"/>
      <c r="T511" s="12"/>
      <c r="U511" s="12"/>
      <c r="V511" s="10">
        <f>IFERROR(LARGE(X511:AU511,1),0)+IFERROR(LARGE(X511:AU511,2),0)</f>
        <v>0</v>
      </c>
      <c r="W511" s="10">
        <f>IFERROR(LARGE(X511:AU511,3),0)+IFERROR(LARGE(X511:AU511,4),0)</f>
        <v>0</v>
      </c>
      <c r="X511" s="12"/>
      <c r="Y511" s="12"/>
      <c r="Z511" s="12"/>
      <c r="AA511" s="12"/>
      <c r="AB511" s="12"/>
      <c r="AC511" s="12"/>
      <c r="AD511" s="12"/>
      <c r="AE511" s="12" t="str">
        <f>IFERROR(VLOOKUP($A511,'Orientakcja M'!$M$3:$S$59,7,0),"")</f>
        <v/>
      </c>
      <c r="AF511" s="12"/>
      <c r="AG511" s="12" t="str">
        <f>IFERROR(VLOOKUP($A511,'Grassor222 M'!$BJ$6:$BP$7,7,0),"")</f>
        <v/>
      </c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23">
        <f>MIN(COUNT(F511:U511)+MIN(COUNT(X511:AU511)/2,2),6)</f>
        <v>0</v>
      </c>
    </row>
    <row r="512" spans="1:48">
      <c r="B512" s="19" t="e">
        <f>VLOOKUP($A512,id!$C:$H,6,0)</f>
        <v>#N/A</v>
      </c>
      <c r="C512" s="19" t="e">
        <f>VLOOKUP($A512,id!$C:$H,4,0)</f>
        <v>#N/A</v>
      </c>
      <c r="D512" s="2">
        <f>IF(E511=E512,D511,ROW(B510))</f>
        <v>487</v>
      </c>
      <c r="E512" s="11">
        <f>LARGE(F512:W512,1)+LARGE(F512:W512,2)+IFERROR(LARGE(F512:W512,3),0)+IFERROR(LARGE(F512:W512,4),0)+IFERROR(LARGE(F512:W512,5),0)+IFERROR(LARGE(F512:W512,6),0)</f>
        <v>0</v>
      </c>
      <c r="F512" s="12"/>
      <c r="G512" s="12"/>
      <c r="H512" s="12"/>
      <c r="I512" s="12"/>
      <c r="J512" s="12"/>
      <c r="K512" s="12"/>
      <c r="L512" s="12"/>
      <c r="M512" s="12" t="str">
        <f>IFERROR(VLOOKUP($A512,'Grassor444 M'!$DE$6:$DK$36,7,0),"")</f>
        <v/>
      </c>
      <c r="N512" s="12"/>
      <c r="O512" s="12" t="str">
        <f>IFERROR(VLOOKUP($A512,'Dukty M'!$T$1:$Z$33,7,0),"")</f>
        <v/>
      </c>
      <c r="P512" s="12"/>
      <c r="Q512" s="12"/>
      <c r="R512" s="12"/>
      <c r="S512" s="12"/>
      <c r="T512" s="12"/>
      <c r="U512" s="12"/>
      <c r="V512" s="10">
        <f>IFERROR(LARGE(X512:AU512,1),0)+IFERROR(LARGE(X512:AU512,2),0)</f>
        <v>0</v>
      </c>
      <c r="W512" s="10">
        <f>IFERROR(LARGE(X512:AU512,3),0)+IFERROR(LARGE(X512:AU512,4),0)</f>
        <v>0</v>
      </c>
      <c r="X512" s="12"/>
      <c r="Y512" s="12"/>
      <c r="Z512" s="12"/>
      <c r="AA512" s="12"/>
      <c r="AB512" s="12"/>
      <c r="AC512" s="12"/>
      <c r="AD512" s="12"/>
      <c r="AE512" s="12" t="str">
        <f>IFERROR(VLOOKUP($A512,'Orientakcja M'!$M$3:$S$59,7,0),"")</f>
        <v/>
      </c>
      <c r="AF512" s="12"/>
      <c r="AG512" s="12" t="str">
        <f>IFERROR(VLOOKUP($A512,'Grassor222 M'!$BJ$6:$BP$7,7,0),"")</f>
        <v/>
      </c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23">
        <f>MIN(COUNT(F512:U512)+MIN(COUNT(X512:AU512)/2,2),6)</f>
        <v>0</v>
      </c>
    </row>
    <row r="513" spans="1:48">
      <c r="A513" s="13"/>
      <c r="B513" s="19" t="e">
        <f>VLOOKUP($A513,id!$C:$H,6,0)</f>
        <v>#N/A</v>
      </c>
      <c r="C513" s="19" t="e">
        <f>VLOOKUP($A513,id!$C:$H,4,0)</f>
        <v>#N/A</v>
      </c>
      <c r="D513" s="2">
        <f>IF(E512=E513,D512,ROW(B511))</f>
        <v>487</v>
      </c>
      <c r="E513" s="11">
        <f>LARGE(F513:W513,1)+LARGE(F513:W513,2)+IFERROR(LARGE(F513:W513,3),0)+IFERROR(LARGE(F513:W513,4),0)+IFERROR(LARGE(F513:W513,5),0)+IFERROR(LARGE(F513:W513,6),0)</f>
        <v>0</v>
      </c>
      <c r="F513" s="12"/>
      <c r="G513" s="12"/>
      <c r="H513" s="12"/>
      <c r="I513" s="12"/>
      <c r="J513" s="12"/>
      <c r="K513" s="12"/>
      <c r="L513" s="12"/>
      <c r="M513" s="12" t="str">
        <f>IFERROR(VLOOKUP($A513,'Grassor444 M'!$DE$6:$DK$36,7,0),"")</f>
        <v/>
      </c>
      <c r="N513" s="12"/>
      <c r="O513" s="12" t="str">
        <f>IFERROR(VLOOKUP($A513,'Dukty M'!$T$1:$Z$33,7,0),"")</f>
        <v/>
      </c>
      <c r="P513" s="12"/>
      <c r="Q513" s="12"/>
      <c r="R513" s="12"/>
      <c r="S513" s="12"/>
      <c r="T513" s="12"/>
      <c r="U513" s="12"/>
      <c r="V513" s="10">
        <f>IFERROR(LARGE(X513:AU513,1),0)+IFERROR(LARGE(X513:AU513,2),0)</f>
        <v>0</v>
      </c>
      <c r="W513" s="10">
        <f>IFERROR(LARGE(X513:AU513,3),0)+IFERROR(LARGE(X513:AU513,4),0)</f>
        <v>0</v>
      </c>
      <c r="X513" s="12"/>
      <c r="Y513" s="12"/>
      <c r="Z513" s="12"/>
      <c r="AA513" s="12"/>
      <c r="AB513" s="12"/>
      <c r="AC513" s="12"/>
      <c r="AD513" s="12"/>
      <c r="AE513" s="12" t="str">
        <f>IFERROR(VLOOKUP($A513,'Orientakcja M'!$M$3:$S$59,7,0),"")</f>
        <v/>
      </c>
      <c r="AF513" s="12"/>
      <c r="AG513" s="12" t="str">
        <f>IFERROR(VLOOKUP($A513,'Grassor222 M'!$BJ$6:$BP$7,7,0),"")</f>
        <v/>
      </c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23">
        <f>MIN(COUNT(F513:U513)+MIN(COUNT(X513:AU513)/2,2),6)</f>
        <v>0</v>
      </c>
    </row>
    <row r="514" spans="1:48">
      <c r="B514" s="19" t="e">
        <f>VLOOKUP($A514,id!$C:$H,6,0)</f>
        <v>#N/A</v>
      </c>
      <c r="C514" s="19" t="e">
        <f>VLOOKUP($A514,id!$C:$H,4,0)</f>
        <v>#N/A</v>
      </c>
      <c r="D514" s="2">
        <f>IF(E513=E514,D513,ROW(B512))</f>
        <v>487</v>
      </c>
      <c r="E514" s="11">
        <f>LARGE(F514:W514,1)+LARGE(F514:W514,2)+IFERROR(LARGE(F514:W514,3),0)+IFERROR(LARGE(F514:W514,4),0)+IFERROR(LARGE(F514:W514,5),0)+IFERROR(LARGE(F514:W514,6),0)</f>
        <v>0</v>
      </c>
      <c r="F514" s="12"/>
      <c r="G514" s="12"/>
      <c r="H514" s="12"/>
      <c r="I514" s="12"/>
      <c r="J514" s="12"/>
      <c r="K514" s="12"/>
      <c r="L514" s="12"/>
      <c r="M514" s="12" t="str">
        <f>IFERROR(VLOOKUP($A514,'Grassor444 M'!$DE$6:$DK$36,7,0),"")</f>
        <v/>
      </c>
      <c r="N514" s="12"/>
      <c r="O514" s="12" t="str">
        <f>IFERROR(VLOOKUP($A514,'Dukty M'!$T$1:$Z$33,7,0),"")</f>
        <v/>
      </c>
      <c r="P514" s="12"/>
      <c r="Q514" s="12"/>
      <c r="R514" s="12"/>
      <c r="S514" s="12"/>
      <c r="T514" s="12"/>
      <c r="U514" s="12"/>
      <c r="V514" s="10">
        <f>IFERROR(LARGE(X514:AU514,1),0)+IFERROR(LARGE(X514:AU514,2),0)</f>
        <v>0</v>
      </c>
      <c r="W514" s="10">
        <f>IFERROR(LARGE(X514:AU514,3),0)+IFERROR(LARGE(X514:AU514,4),0)</f>
        <v>0</v>
      </c>
      <c r="X514" s="12"/>
      <c r="Y514" s="12"/>
      <c r="Z514" s="12"/>
      <c r="AA514" s="12"/>
      <c r="AB514" s="12"/>
      <c r="AC514" s="12"/>
      <c r="AD514" s="12"/>
      <c r="AE514" s="12" t="str">
        <f>IFERROR(VLOOKUP($A514,'Orientakcja M'!$M$3:$S$59,7,0),"")</f>
        <v/>
      </c>
      <c r="AF514" s="12"/>
      <c r="AG514" s="12" t="str">
        <f>IFERROR(VLOOKUP($A514,'Grassor222 M'!$BJ$6:$BP$7,7,0),"")</f>
        <v/>
      </c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23">
        <f>MIN(COUNT(F514:U514)+MIN(COUNT(X514:AU514)/2,2),6)</f>
        <v>0</v>
      </c>
    </row>
    <row r="515" spans="1:48">
      <c r="B515" s="19" t="e">
        <f>VLOOKUP($A515,id!$C:$H,6,0)</f>
        <v>#N/A</v>
      </c>
      <c r="C515" s="19" t="e">
        <f>VLOOKUP($A515,id!$C:$H,4,0)</f>
        <v>#N/A</v>
      </c>
      <c r="D515" s="2">
        <f>IF(E514=E515,D514,ROW(B513))</f>
        <v>487</v>
      </c>
      <c r="E515" s="11">
        <f>LARGE(F515:W515,1)+LARGE(F515:W515,2)+IFERROR(LARGE(F515:W515,3),0)+IFERROR(LARGE(F515:W515,4),0)+IFERROR(LARGE(F515:W515,5),0)+IFERROR(LARGE(F515:W515,6),0)</f>
        <v>0</v>
      </c>
      <c r="F515" s="12"/>
      <c r="G515" s="12"/>
      <c r="H515" s="12"/>
      <c r="I515" s="12"/>
      <c r="J515" s="12"/>
      <c r="K515" s="12"/>
      <c r="L515" s="12"/>
      <c r="M515" s="12" t="str">
        <f>IFERROR(VLOOKUP($A515,'Grassor444 M'!$DE$6:$DK$36,7,0),"")</f>
        <v/>
      </c>
      <c r="N515" s="12"/>
      <c r="O515" s="12" t="str">
        <f>IFERROR(VLOOKUP($A515,'Dukty M'!$T$1:$Z$33,7,0),"")</f>
        <v/>
      </c>
      <c r="P515" s="12"/>
      <c r="Q515" s="12"/>
      <c r="R515" s="12"/>
      <c r="S515" s="12"/>
      <c r="T515" s="12"/>
      <c r="U515" s="12"/>
      <c r="V515" s="10">
        <f>IFERROR(LARGE(X515:AU515,1),0)+IFERROR(LARGE(X515:AU515,2),0)</f>
        <v>0</v>
      </c>
      <c r="W515" s="10">
        <f>IFERROR(LARGE(X515:AU515,3),0)+IFERROR(LARGE(X515:AU515,4),0)</f>
        <v>0</v>
      </c>
      <c r="X515" s="12"/>
      <c r="Y515" s="12"/>
      <c r="Z515" s="12"/>
      <c r="AA515" s="12"/>
      <c r="AB515" s="12"/>
      <c r="AC515" s="12"/>
      <c r="AD515" s="12"/>
      <c r="AE515" s="12" t="str">
        <f>IFERROR(VLOOKUP($A515,'Orientakcja M'!$M$3:$S$59,7,0),"")</f>
        <v/>
      </c>
      <c r="AF515" s="12"/>
      <c r="AG515" s="12" t="str">
        <f>IFERROR(VLOOKUP($A515,'Grassor222 M'!$BJ$6:$BP$7,7,0),"")</f>
        <v/>
      </c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23">
        <f>MIN(COUNT(F515:U515)+MIN(COUNT(X515:AU515)/2,2),6)</f>
        <v>0</v>
      </c>
    </row>
    <row r="516" spans="1:48">
      <c r="A516" s="13"/>
      <c r="B516" s="19" t="e">
        <f>VLOOKUP($A516,id!$C:$H,6,0)</f>
        <v>#N/A</v>
      </c>
      <c r="C516" s="19" t="e">
        <f>VLOOKUP($A516,id!$C:$H,4,0)</f>
        <v>#N/A</v>
      </c>
      <c r="D516" s="2">
        <f>IF(E515=E516,D515,ROW(B514))</f>
        <v>487</v>
      </c>
      <c r="E516" s="11">
        <f>LARGE(F516:W516,1)+LARGE(F516:W516,2)+IFERROR(LARGE(F516:W516,3),0)+IFERROR(LARGE(F516:W516,4),0)+IFERROR(LARGE(F516:W516,5),0)+IFERROR(LARGE(F516:W516,6),0)</f>
        <v>0</v>
      </c>
      <c r="F516" s="12"/>
      <c r="G516" s="12"/>
      <c r="H516" s="12"/>
      <c r="I516" s="12"/>
      <c r="J516" s="12"/>
      <c r="K516" s="12"/>
      <c r="L516" s="12"/>
      <c r="M516" s="12" t="str">
        <f>IFERROR(VLOOKUP($A516,'Grassor444 M'!$DE$6:$DK$36,7,0),"")</f>
        <v/>
      </c>
      <c r="N516" s="12"/>
      <c r="O516" s="12" t="str">
        <f>IFERROR(VLOOKUP($A516,'Dukty M'!$T$1:$Z$33,7,0),"")</f>
        <v/>
      </c>
      <c r="P516" s="12"/>
      <c r="Q516" s="12"/>
      <c r="R516" s="12"/>
      <c r="S516" s="12"/>
      <c r="T516" s="12"/>
      <c r="U516" s="12"/>
      <c r="V516" s="10">
        <f>IFERROR(LARGE(X516:AU516,1),0)+IFERROR(LARGE(X516:AU516,2),0)</f>
        <v>0</v>
      </c>
      <c r="W516" s="10">
        <f>IFERROR(LARGE(X516:AU516,3),0)+IFERROR(LARGE(X516:AU516,4),0)</f>
        <v>0</v>
      </c>
      <c r="X516" s="12"/>
      <c r="Y516" s="12"/>
      <c r="Z516" s="12"/>
      <c r="AA516" s="12"/>
      <c r="AB516" s="12"/>
      <c r="AC516" s="12"/>
      <c r="AD516" s="12"/>
      <c r="AE516" s="12" t="str">
        <f>IFERROR(VLOOKUP($A516,'Orientakcja M'!$M$3:$S$59,7,0),"")</f>
        <v/>
      </c>
      <c r="AF516" s="12"/>
      <c r="AG516" s="12" t="str">
        <f>IFERROR(VLOOKUP($A516,'Grassor222 M'!$BJ$6:$BP$7,7,0),"")</f>
        <v/>
      </c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23">
        <f>MIN(COUNT(F516:U516)+MIN(COUNT(X516:AU516)/2,2),6)</f>
        <v>0</v>
      </c>
    </row>
    <row r="517" spans="1:48">
      <c r="B517" s="19" t="e">
        <f>VLOOKUP($A517,id!$C:$H,6,0)</f>
        <v>#N/A</v>
      </c>
      <c r="C517" s="19" t="e">
        <f>VLOOKUP($A517,id!$C:$H,4,0)</f>
        <v>#N/A</v>
      </c>
      <c r="D517" s="2">
        <f>IF(E516=E517,D516,ROW(B515))</f>
        <v>487</v>
      </c>
      <c r="E517" s="11">
        <f>LARGE(F517:W517,1)+LARGE(F517:W517,2)+IFERROR(LARGE(F517:W517,3),0)+IFERROR(LARGE(F517:W517,4),0)+IFERROR(LARGE(F517:W517,5),0)+IFERROR(LARGE(F517:W517,6),0)</f>
        <v>0</v>
      </c>
      <c r="F517" s="12"/>
      <c r="G517" s="12"/>
      <c r="H517" s="12"/>
      <c r="I517" s="12"/>
      <c r="J517" s="12"/>
      <c r="K517" s="12"/>
      <c r="L517" s="12"/>
      <c r="M517" s="12" t="str">
        <f>IFERROR(VLOOKUP($A517,'Grassor444 M'!$DE$6:$DK$36,7,0),"")</f>
        <v/>
      </c>
      <c r="N517" s="12"/>
      <c r="O517" s="12" t="str">
        <f>IFERROR(VLOOKUP($A517,'Dukty M'!$T$1:$Z$33,7,0),"")</f>
        <v/>
      </c>
      <c r="P517" s="12"/>
      <c r="Q517" s="12"/>
      <c r="R517" s="12"/>
      <c r="S517" s="12"/>
      <c r="T517" s="12"/>
      <c r="U517" s="12"/>
      <c r="V517" s="10">
        <f>IFERROR(LARGE(X517:AU517,1),0)+IFERROR(LARGE(X517:AU517,2),0)</f>
        <v>0</v>
      </c>
      <c r="W517" s="10">
        <f>IFERROR(LARGE(X517:AU517,3),0)+IFERROR(LARGE(X517:AU517,4),0)</f>
        <v>0</v>
      </c>
      <c r="X517" s="12"/>
      <c r="Y517" s="12"/>
      <c r="Z517" s="12"/>
      <c r="AA517" s="12"/>
      <c r="AB517" s="12"/>
      <c r="AC517" s="12"/>
      <c r="AD517" s="12"/>
      <c r="AE517" s="12" t="str">
        <f>IFERROR(VLOOKUP($A517,'Orientakcja M'!$M$3:$S$59,7,0),"")</f>
        <v/>
      </c>
      <c r="AF517" s="12"/>
      <c r="AG517" s="12" t="str">
        <f>IFERROR(VLOOKUP($A517,'Grassor222 M'!$BJ$6:$BP$7,7,0),"")</f>
        <v/>
      </c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23">
        <f>MIN(COUNT(F517:U517)+MIN(COUNT(X517:AU517)/2,2),6)</f>
        <v>0</v>
      </c>
    </row>
    <row r="518" spans="1:48">
      <c r="A518" s="13"/>
      <c r="B518" s="19" t="e">
        <f>VLOOKUP($A518,id!$C:$H,6,0)</f>
        <v>#N/A</v>
      </c>
      <c r="C518" s="19" t="e">
        <f>VLOOKUP($A518,id!$C:$H,4,0)</f>
        <v>#N/A</v>
      </c>
      <c r="D518" s="2">
        <f>IF(E517=E518,D517,ROW(B516))</f>
        <v>487</v>
      </c>
      <c r="E518" s="11">
        <f>LARGE(F518:W518,1)+LARGE(F518:W518,2)+IFERROR(LARGE(F518:W518,3),0)+IFERROR(LARGE(F518:W518,4),0)+IFERROR(LARGE(F518:W518,5),0)+IFERROR(LARGE(F518:W518,6),0)</f>
        <v>0</v>
      </c>
      <c r="F518" s="12"/>
      <c r="G518" s="12"/>
      <c r="H518" s="12"/>
      <c r="I518" s="12"/>
      <c r="J518" s="12"/>
      <c r="K518" s="12"/>
      <c r="L518" s="12"/>
      <c r="M518" s="12" t="str">
        <f>IFERROR(VLOOKUP($A518,'Grassor444 M'!$DE$6:$DK$36,7,0),"")</f>
        <v/>
      </c>
      <c r="N518" s="12"/>
      <c r="O518" s="12" t="str">
        <f>IFERROR(VLOOKUP($A518,'Dukty M'!$T$1:$Z$33,7,0),"")</f>
        <v/>
      </c>
      <c r="P518" s="12"/>
      <c r="Q518" s="12"/>
      <c r="R518" s="12"/>
      <c r="S518" s="12"/>
      <c r="T518" s="12"/>
      <c r="U518" s="12"/>
      <c r="V518" s="10">
        <f>IFERROR(LARGE(X518:AU518,1),0)+IFERROR(LARGE(X518:AU518,2),0)</f>
        <v>0</v>
      </c>
      <c r="W518" s="10">
        <f>IFERROR(LARGE(X518:AU518,3),0)+IFERROR(LARGE(X518:AU518,4),0)</f>
        <v>0</v>
      </c>
      <c r="X518" s="12"/>
      <c r="Y518" s="12"/>
      <c r="Z518" s="12"/>
      <c r="AA518" s="12"/>
      <c r="AB518" s="12"/>
      <c r="AC518" s="12"/>
      <c r="AD518" s="12"/>
      <c r="AE518" s="12" t="str">
        <f>IFERROR(VLOOKUP($A518,'Orientakcja M'!$M$3:$S$59,7,0),"")</f>
        <v/>
      </c>
      <c r="AF518" s="12"/>
      <c r="AG518" s="12" t="str">
        <f>IFERROR(VLOOKUP($A518,'Grassor222 M'!$BJ$6:$BP$7,7,0),"")</f>
        <v/>
      </c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23">
        <f>MIN(COUNT(F518:U518)+MIN(COUNT(X518:AU518)/2,2),6)</f>
        <v>0</v>
      </c>
    </row>
    <row r="519" spans="1:48">
      <c r="A519" s="13"/>
      <c r="B519" s="19" t="e">
        <f>VLOOKUP($A519,id!$C:$H,6,0)</f>
        <v>#N/A</v>
      </c>
      <c r="C519" s="19" t="e">
        <f>VLOOKUP($A519,id!$C:$H,4,0)</f>
        <v>#N/A</v>
      </c>
      <c r="D519" s="2">
        <f>IF(E518=E519,D518,ROW(B517))</f>
        <v>487</v>
      </c>
      <c r="E519" s="11">
        <f>LARGE(F519:W519,1)+LARGE(F519:W519,2)+IFERROR(LARGE(F519:W519,3),0)+IFERROR(LARGE(F519:W519,4),0)+IFERROR(LARGE(F519:W519,5),0)+IFERROR(LARGE(F519:W519,6),0)</f>
        <v>0</v>
      </c>
      <c r="F519" s="12"/>
      <c r="G519" s="12"/>
      <c r="H519" s="12"/>
      <c r="I519" s="12"/>
      <c r="J519" s="12"/>
      <c r="K519" s="12"/>
      <c r="L519" s="12"/>
      <c r="M519" s="12" t="str">
        <f>IFERROR(VLOOKUP($A519,'Grassor444 M'!$DE$6:$DK$36,7,0),"")</f>
        <v/>
      </c>
      <c r="N519" s="12"/>
      <c r="O519" s="12" t="str">
        <f>IFERROR(VLOOKUP($A519,'Dukty M'!$T$1:$Z$33,7,0),"")</f>
        <v/>
      </c>
      <c r="P519" s="12"/>
      <c r="Q519" s="12"/>
      <c r="R519" s="12"/>
      <c r="S519" s="12"/>
      <c r="T519" s="12"/>
      <c r="U519" s="12"/>
      <c r="V519" s="10">
        <f>IFERROR(LARGE(X519:AU519,1),0)+IFERROR(LARGE(X519:AU519,2),0)</f>
        <v>0</v>
      </c>
      <c r="W519" s="10">
        <f>IFERROR(LARGE(X519:AU519,3),0)+IFERROR(LARGE(X519:AU519,4),0)</f>
        <v>0</v>
      </c>
      <c r="X519" s="12"/>
      <c r="Y519" s="12"/>
      <c r="Z519" s="12"/>
      <c r="AA519" s="12"/>
      <c r="AB519" s="12"/>
      <c r="AC519" s="12"/>
      <c r="AD519" s="12"/>
      <c r="AE519" s="12" t="str">
        <f>IFERROR(VLOOKUP($A519,'Orientakcja M'!$M$3:$S$59,7,0),"")</f>
        <v/>
      </c>
      <c r="AF519" s="12"/>
      <c r="AG519" s="12" t="str">
        <f>IFERROR(VLOOKUP($A519,'Grassor222 M'!$BJ$6:$BP$7,7,0),"")</f>
        <v/>
      </c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23">
        <f>MIN(COUNT(F519:U519)+MIN(COUNT(X519:AU519)/2,2),6)</f>
        <v>0</v>
      </c>
    </row>
    <row r="520" spans="1:48">
      <c r="B520" s="19" t="e">
        <f>VLOOKUP($A520,id!$C:$H,6,0)</f>
        <v>#N/A</v>
      </c>
      <c r="C520" s="19" t="e">
        <f>VLOOKUP($A520,id!$C:$H,4,0)</f>
        <v>#N/A</v>
      </c>
      <c r="D520" s="2">
        <f>IF(E519=E520,D519,ROW(B518))</f>
        <v>487</v>
      </c>
      <c r="E520" s="11">
        <f>LARGE(F520:W520,1)+LARGE(F520:W520,2)+IFERROR(LARGE(F520:W520,3),0)+IFERROR(LARGE(F520:W520,4),0)+IFERROR(LARGE(F520:W520,5),0)+IFERROR(LARGE(F520:W520,6),0)</f>
        <v>0</v>
      </c>
      <c r="F520" s="12"/>
      <c r="G520" s="12"/>
      <c r="H520" s="12"/>
      <c r="I520" s="12"/>
      <c r="J520" s="12"/>
      <c r="K520" s="12"/>
      <c r="L520" s="12"/>
      <c r="M520" s="12" t="str">
        <f>IFERROR(VLOOKUP($A520,'Grassor444 M'!$DE$6:$DK$36,7,0),"")</f>
        <v/>
      </c>
      <c r="N520" s="12"/>
      <c r="O520" s="12" t="str">
        <f>IFERROR(VLOOKUP($A520,'Dukty M'!$T$1:$Z$33,7,0),"")</f>
        <v/>
      </c>
      <c r="P520" s="12"/>
      <c r="Q520" s="12"/>
      <c r="R520" s="12"/>
      <c r="S520" s="12"/>
      <c r="T520" s="12"/>
      <c r="U520" s="12"/>
      <c r="V520" s="10">
        <f>IFERROR(LARGE(X520:AU520,1),0)+IFERROR(LARGE(X520:AU520,2),0)</f>
        <v>0</v>
      </c>
      <c r="W520" s="10">
        <f>IFERROR(LARGE(X520:AU520,3),0)+IFERROR(LARGE(X520:AU520,4),0)</f>
        <v>0</v>
      </c>
      <c r="X520" s="12"/>
      <c r="Y520" s="12"/>
      <c r="Z520" s="12"/>
      <c r="AA520" s="12"/>
      <c r="AB520" s="12"/>
      <c r="AC520" s="12"/>
      <c r="AD520" s="12"/>
      <c r="AE520" s="12" t="str">
        <f>IFERROR(VLOOKUP($A520,'Orientakcja M'!$M$3:$S$59,7,0),"")</f>
        <v/>
      </c>
      <c r="AF520" s="12"/>
      <c r="AG520" s="12" t="str">
        <f>IFERROR(VLOOKUP($A520,'Grassor222 M'!$BJ$6:$BP$7,7,0),"")</f>
        <v/>
      </c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23">
        <f>MIN(COUNT(F520:U520)+MIN(COUNT(X520:AU520)/2,2),6)</f>
        <v>0</v>
      </c>
    </row>
    <row r="521" spans="1:48">
      <c r="A521" s="13"/>
      <c r="B521" s="19" t="e">
        <f>VLOOKUP($A521,id!$C:$H,6,0)</f>
        <v>#N/A</v>
      </c>
      <c r="C521" s="19" t="e">
        <f>VLOOKUP($A521,id!$C:$H,4,0)</f>
        <v>#N/A</v>
      </c>
      <c r="D521" s="2">
        <f>IF(E520=E521,D520,ROW(B519))</f>
        <v>487</v>
      </c>
      <c r="E521" s="11">
        <f>LARGE(F521:W521,1)+LARGE(F521:W521,2)+IFERROR(LARGE(F521:W521,3),0)+IFERROR(LARGE(F521:W521,4),0)+IFERROR(LARGE(F521:W521,5),0)+IFERROR(LARGE(F521:W521,6),0)</f>
        <v>0</v>
      </c>
      <c r="F521" s="12"/>
      <c r="G521" s="12"/>
      <c r="H521" s="12"/>
      <c r="I521" s="12"/>
      <c r="J521" s="12"/>
      <c r="K521" s="12"/>
      <c r="L521" s="12"/>
      <c r="M521" s="12" t="str">
        <f>IFERROR(VLOOKUP($A521,'Grassor444 M'!$DE$6:$DK$36,7,0),"")</f>
        <v/>
      </c>
      <c r="N521" s="12"/>
      <c r="O521" s="12" t="str">
        <f>IFERROR(VLOOKUP($A521,'Dukty M'!$T$1:$Z$33,7,0),"")</f>
        <v/>
      </c>
      <c r="P521" s="12"/>
      <c r="Q521" s="12"/>
      <c r="R521" s="12"/>
      <c r="S521" s="12"/>
      <c r="T521" s="12"/>
      <c r="U521" s="12"/>
      <c r="V521" s="10">
        <f>IFERROR(LARGE(X521:AU521,1),0)+IFERROR(LARGE(X521:AU521,2),0)</f>
        <v>0</v>
      </c>
      <c r="W521" s="10">
        <f>IFERROR(LARGE(X521:AU521,3),0)+IFERROR(LARGE(X521:AU521,4),0)</f>
        <v>0</v>
      </c>
      <c r="X521" s="12"/>
      <c r="Y521" s="12"/>
      <c r="Z521" s="12"/>
      <c r="AA521" s="12"/>
      <c r="AB521" s="12"/>
      <c r="AC521" s="12"/>
      <c r="AD521" s="12"/>
      <c r="AE521" s="12" t="str">
        <f>IFERROR(VLOOKUP($A521,'Orientakcja M'!$M$3:$S$59,7,0),"")</f>
        <v/>
      </c>
      <c r="AF521" s="12"/>
      <c r="AG521" s="12" t="str">
        <f>IFERROR(VLOOKUP($A521,'Grassor222 M'!$BJ$6:$BP$7,7,0),"")</f>
        <v/>
      </c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23">
        <f>MIN(COUNT(F521:U521)+MIN(COUNT(X521:AU521)/2,2),6)</f>
        <v>0</v>
      </c>
    </row>
    <row r="522" spans="1:48">
      <c r="B522" s="19" t="e">
        <f>VLOOKUP($A522,id!$C:$H,6,0)</f>
        <v>#N/A</v>
      </c>
      <c r="C522" s="19" t="e">
        <f>VLOOKUP($A522,id!$C:$H,4,0)</f>
        <v>#N/A</v>
      </c>
      <c r="D522" s="2">
        <f>IF(E521=E522,D521,ROW(B520))</f>
        <v>487</v>
      </c>
      <c r="E522" s="11">
        <f>LARGE(F522:W522,1)+LARGE(F522:W522,2)+IFERROR(LARGE(F522:W522,3),0)+IFERROR(LARGE(F522:W522,4),0)+IFERROR(LARGE(F522:W522,5),0)+IFERROR(LARGE(F522:W522,6),0)</f>
        <v>0</v>
      </c>
      <c r="F522" s="12"/>
      <c r="G522" s="12"/>
      <c r="H522" s="12"/>
      <c r="I522" s="12"/>
      <c r="J522" s="12"/>
      <c r="K522" s="12"/>
      <c r="L522" s="12"/>
      <c r="M522" s="12" t="str">
        <f>IFERROR(VLOOKUP($A522,'Grassor444 M'!$DE$6:$DK$36,7,0),"")</f>
        <v/>
      </c>
      <c r="N522" s="12"/>
      <c r="O522" s="12" t="str">
        <f>IFERROR(VLOOKUP($A522,'Dukty M'!$T$1:$Z$33,7,0),"")</f>
        <v/>
      </c>
      <c r="P522" s="12"/>
      <c r="Q522" s="12"/>
      <c r="R522" s="12"/>
      <c r="S522" s="12"/>
      <c r="T522" s="12"/>
      <c r="U522" s="12"/>
      <c r="V522" s="10">
        <f>IFERROR(LARGE(X522:AU522,1),0)+IFERROR(LARGE(X522:AU522,2),0)</f>
        <v>0</v>
      </c>
      <c r="W522" s="10">
        <f>IFERROR(LARGE(X522:AU522,3),0)+IFERROR(LARGE(X522:AU522,4),0)</f>
        <v>0</v>
      </c>
      <c r="X522" s="12"/>
      <c r="Y522" s="12"/>
      <c r="Z522" s="12"/>
      <c r="AA522" s="12"/>
      <c r="AB522" s="12"/>
      <c r="AC522" s="12"/>
      <c r="AD522" s="12"/>
      <c r="AE522" s="12" t="str">
        <f>IFERROR(VLOOKUP($A522,'Orientakcja M'!$M$3:$S$59,7,0),"")</f>
        <v/>
      </c>
      <c r="AF522" s="12"/>
      <c r="AG522" s="12" t="str">
        <f>IFERROR(VLOOKUP($A522,'Grassor222 M'!$BJ$6:$BP$7,7,0),"")</f>
        <v/>
      </c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23">
        <f>MIN(COUNT(F522:U522)+MIN(COUNT(X522:AU522)/2,2),6)</f>
        <v>0</v>
      </c>
    </row>
    <row r="523" spans="1:48">
      <c r="A523" s="13"/>
      <c r="B523" s="19" t="e">
        <f>VLOOKUP($A523,id!$C:$H,6,0)</f>
        <v>#N/A</v>
      </c>
      <c r="C523" s="19" t="e">
        <f>VLOOKUP($A523,id!$C:$H,4,0)</f>
        <v>#N/A</v>
      </c>
      <c r="D523" s="2">
        <f>IF(E522=E523,D522,ROW(B521))</f>
        <v>487</v>
      </c>
      <c r="E523" s="11">
        <f>LARGE(F523:W523,1)+LARGE(F523:W523,2)+IFERROR(LARGE(F523:W523,3),0)+IFERROR(LARGE(F523:W523,4),0)+IFERROR(LARGE(F523:W523,5),0)+IFERROR(LARGE(F523:W523,6),0)</f>
        <v>0</v>
      </c>
      <c r="F523" s="12"/>
      <c r="G523" s="12"/>
      <c r="H523" s="12"/>
      <c r="I523" s="12"/>
      <c r="J523" s="12"/>
      <c r="K523" s="12"/>
      <c r="L523" s="12"/>
      <c r="M523" s="12" t="str">
        <f>IFERROR(VLOOKUP($A523,'Grassor444 M'!$DE$6:$DK$36,7,0),"")</f>
        <v/>
      </c>
      <c r="N523" s="12"/>
      <c r="O523" s="12" t="str">
        <f>IFERROR(VLOOKUP($A523,'Dukty M'!$T$1:$Z$33,7,0),"")</f>
        <v/>
      </c>
      <c r="P523" s="12"/>
      <c r="Q523" s="12"/>
      <c r="R523" s="12"/>
      <c r="S523" s="12"/>
      <c r="T523" s="12"/>
      <c r="U523" s="12"/>
      <c r="V523" s="10">
        <f>IFERROR(LARGE(X523:AU523,1),0)+IFERROR(LARGE(X523:AU523,2),0)</f>
        <v>0</v>
      </c>
      <c r="W523" s="10">
        <f>IFERROR(LARGE(X523:AU523,3),0)+IFERROR(LARGE(X523:AU523,4),0)</f>
        <v>0</v>
      </c>
      <c r="X523" s="12"/>
      <c r="Y523" s="12"/>
      <c r="Z523" s="12"/>
      <c r="AA523" s="12"/>
      <c r="AB523" s="12"/>
      <c r="AC523" s="12"/>
      <c r="AD523" s="12"/>
      <c r="AE523" s="12" t="str">
        <f>IFERROR(VLOOKUP($A523,'Orientakcja M'!$M$3:$S$59,7,0),"")</f>
        <v/>
      </c>
      <c r="AF523" s="12"/>
      <c r="AG523" s="12" t="str">
        <f>IFERROR(VLOOKUP($A523,'Grassor222 M'!$BJ$6:$BP$7,7,0),"")</f>
        <v/>
      </c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23">
        <f>MIN(COUNT(F523:U523)+MIN(COUNT(X523:AU523)/2,2),6)</f>
        <v>0</v>
      </c>
    </row>
    <row r="524" spans="1:48">
      <c r="B524" s="19" t="e">
        <f>VLOOKUP($A524,id!$C:$H,6,0)</f>
        <v>#N/A</v>
      </c>
      <c r="C524" s="19" t="e">
        <f>VLOOKUP($A524,id!$C:$H,4,0)</f>
        <v>#N/A</v>
      </c>
      <c r="D524" s="2">
        <f>IF(E523=E524,D523,ROW(B522))</f>
        <v>487</v>
      </c>
      <c r="E524" s="11">
        <f>LARGE(F524:W524,1)+LARGE(F524:W524,2)+IFERROR(LARGE(F524:W524,3),0)+IFERROR(LARGE(F524:W524,4),0)+IFERROR(LARGE(F524:W524,5),0)+IFERROR(LARGE(F524:W524,6),0)</f>
        <v>0</v>
      </c>
      <c r="F524" s="12"/>
      <c r="G524" s="12"/>
      <c r="H524" s="12"/>
      <c r="I524" s="12"/>
      <c r="J524" s="12"/>
      <c r="K524" s="12"/>
      <c r="L524" s="12"/>
      <c r="M524" s="12" t="str">
        <f>IFERROR(VLOOKUP($A524,'Grassor444 M'!$DE$6:$DK$36,7,0),"")</f>
        <v/>
      </c>
      <c r="N524" s="12"/>
      <c r="O524" s="12" t="str">
        <f>IFERROR(VLOOKUP($A524,'Dukty M'!$T$1:$Z$33,7,0),"")</f>
        <v/>
      </c>
      <c r="P524" s="12"/>
      <c r="Q524" s="12"/>
      <c r="R524" s="12"/>
      <c r="S524" s="12"/>
      <c r="T524" s="12"/>
      <c r="U524" s="12"/>
      <c r="V524" s="10">
        <f>IFERROR(LARGE(X524:AU524,1),0)+IFERROR(LARGE(X524:AU524,2),0)</f>
        <v>0</v>
      </c>
      <c r="W524" s="10">
        <f>IFERROR(LARGE(X524:AU524,3),0)+IFERROR(LARGE(X524:AU524,4),0)</f>
        <v>0</v>
      </c>
      <c r="X524" s="12"/>
      <c r="Y524" s="12"/>
      <c r="Z524" s="12"/>
      <c r="AA524" s="12"/>
      <c r="AB524" s="12"/>
      <c r="AC524" s="12"/>
      <c r="AD524" s="12"/>
      <c r="AE524" s="12" t="str">
        <f>IFERROR(VLOOKUP($A524,'Orientakcja M'!$M$3:$S$59,7,0),"")</f>
        <v/>
      </c>
      <c r="AF524" s="12"/>
      <c r="AG524" s="12" t="str">
        <f>IFERROR(VLOOKUP($A524,'Grassor222 M'!$BJ$6:$BP$7,7,0),"")</f>
        <v/>
      </c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23">
        <f>MIN(COUNT(F524:U524)+MIN(COUNT(X524:AU524)/2,2),6)</f>
        <v>0</v>
      </c>
    </row>
    <row r="525" spans="1:48">
      <c r="A525" s="13"/>
      <c r="B525" s="19" t="e">
        <f>VLOOKUP($A525,id!$C:$H,6,0)</f>
        <v>#N/A</v>
      </c>
      <c r="C525" s="19" t="e">
        <f>VLOOKUP($A525,id!$C:$H,4,0)</f>
        <v>#N/A</v>
      </c>
      <c r="D525" s="2">
        <f>IF(E524=E525,D524,ROW(B523))</f>
        <v>487</v>
      </c>
      <c r="E525" s="11">
        <f>LARGE(F525:W525,1)+LARGE(F525:W525,2)+IFERROR(LARGE(F525:W525,3),0)+IFERROR(LARGE(F525:W525,4),0)+IFERROR(LARGE(F525:W525,5),0)+IFERROR(LARGE(F525:W525,6),0)</f>
        <v>0</v>
      </c>
      <c r="F525" s="12"/>
      <c r="G525" s="12"/>
      <c r="H525" s="12"/>
      <c r="I525" s="12"/>
      <c r="J525" s="12"/>
      <c r="K525" s="12"/>
      <c r="L525" s="12"/>
      <c r="M525" s="12" t="str">
        <f>IFERROR(VLOOKUP($A525,'Grassor444 M'!$DE$6:$DK$36,7,0),"")</f>
        <v/>
      </c>
      <c r="N525" s="12"/>
      <c r="O525" s="12" t="str">
        <f>IFERROR(VLOOKUP($A525,'Dukty M'!$T$1:$Z$33,7,0),"")</f>
        <v/>
      </c>
      <c r="P525" s="12"/>
      <c r="Q525" s="12"/>
      <c r="R525" s="12"/>
      <c r="S525" s="12"/>
      <c r="T525" s="12"/>
      <c r="U525" s="12"/>
      <c r="V525" s="10">
        <f>IFERROR(LARGE(X525:AU525,1),0)+IFERROR(LARGE(X525:AU525,2),0)</f>
        <v>0</v>
      </c>
      <c r="W525" s="10">
        <f>IFERROR(LARGE(X525:AU525,3),0)+IFERROR(LARGE(X525:AU525,4),0)</f>
        <v>0</v>
      </c>
      <c r="X525" s="12"/>
      <c r="Y525" s="12"/>
      <c r="Z525" s="12"/>
      <c r="AA525" s="12"/>
      <c r="AB525" s="12"/>
      <c r="AC525" s="12"/>
      <c r="AD525" s="12"/>
      <c r="AE525" s="12" t="str">
        <f>IFERROR(VLOOKUP($A525,'Orientakcja M'!$M$3:$S$59,7,0),"")</f>
        <v/>
      </c>
      <c r="AF525" s="12"/>
      <c r="AG525" s="12" t="str">
        <f>IFERROR(VLOOKUP($A525,'Grassor222 M'!$BJ$6:$BP$7,7,0),"")</f>
        <v/>
      </c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23">
        <f>MIN(COUNT(F525:U525)+MIN(COUNT(X525:AU525)/2,2),6)</f>
        <v>0</v>
      </c>
    </row>
    <row r="526" spans="1:48">
      <c r="B526" s="19" t="e">
        <f>VLOOKUP($A526,id!$C:$H,6,0)</f>
        <v>#N/A</v>
      </c>
      <c r="C526" s="19" t="e">
        <f>VLOOKUP($A526,id!$C:$H,4,0)</f>
        <v>#N/A</v>
      </c>
      <c r="D526" s="2">
        <f>IF(E525=E526,D525,ROW(B524))</f>
        <v>487</v>
      </c>
      <c r="E526" s="11">
        <f>LARGE(F526:W526,1)+LARGE(F526:W526,2)+IFERROR(LARGE(F526:W526,3),0)+IFERROR(LARGE(F526:W526,4),0)+IFERROR(LARGE(F526:W526,5),0)+IFERROR(LARGE(F526:W526,6),0)</f>
        <v>0</v>
      </c>
      <c r="F526" s="12"/>
      <c r="G526" s="12"/>
      <c r="H526" s="12"/>
      <c r="I526" s="12"/>
      <c r="J526" s="12"/>
      <c r="K526" s="12"/>
      <c r="L526" s="12"/>
      <c r="M526" s="12" t="str">
        <f>IFERROR(VLOOKUP($A526,'Grassor444 M'!$DE$6:$DK$36,7,0),"")</f>
        <v/>
      </c>
      <c r="N526" s="12"/>
      <c r="O526" s="12" t="str">
        <f>IFERROR(VLOOKUP($A526,'Dukty M'!$T$1:$Z$33,7,0),"")</f>
        <v/>
      </c>
      <c r="P526" s="12"/>
      <c r="Q526" s="12"/>
      <c r="R526" s="12"/>
      <c r="S526" s="12"/>
      <c r="T526" s="12"/>
      <c r="U526" s="12"/>
      <c r="V526" s="10">
        <f>IFERROR(LARGE(X526:AU526,1),0)+IFERROR(LARGE(X526:AU526,2),0)</f>
        <v>0</v>
      </c>
      <c r="W526" s="10">
        <f>IFERROR(LARGE(X526:AU526,3),0)+IFERROR(LARGE(X526:AU526,4),0)</f>
        <v>0</v>
      </c>
      <c r="X526" s="12"/>
      <c r="Y526" s="12"/>
      <c r="Z526" s="12"/>
      <c r="AA526" s="12"/>
      <c r="AB526" s="12"/>
      <c r="AC526" s="12"/>
      <c r="AD526" s="12"/>
      <c r="AE526" s="12" t="str">
        <f>IFERROR(VLOOKUP($A526,'Orientakcja M'!$M$3:$S$59,7,0),"")</f>
        <v/>
      </c>
      <c r="AF526" s="12"/>
      <c r="AG526" s="12" t="str">
        <f>IFERROR(VLOOKUP($A526,'Grassor222 M'!$BJ$6:$BP$7,7,0),"")</f>
        <v/>
      </c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23">
        <f>MIN(COUNT(F526:U526)+MIN(COUNT(X526:AU526)/2,2),6)</f>
        <v>0</v>
      </c>
    </row>
    <row r="527" spans="1:48">
      <c r="A527" s="13"/>
      <c r="B527" s="19" t="e">
        <f>VLOOKUP($A527,id!$C:$H,6,0)</f>
        <v>#N/A</v>
      </c>
      <c r="C527" s="19" t="e">
        <f>VLOOKUP($A527,id!$C:$H,4,0)</f>
        <v>#N/A</v>
      </c>
      <c r="D527" s="2">
        <f>IF(E526=E527,D526,ROW(B525))</f>
        <v>487</v>
      </c>
      <c r="E527" s="11">
        <f>LARGE(F527:W527,1)+LARGE(F527:W527,2)+IFERROR(LARGE(F527:W527,3),0)+IFERROR(LARGE(F527:W527,4),0)+IFERROR(LARGE(F527:W527,5),0)+IFERROR(LARGE(F527:W527,6),0)</f>
        <v>0</v>
      </c>
      <c r="F527" s="12"/>
      <c r="G527" s="12"/>
      <c r="H527" s="12"/>
      <c r="I527" s="12"/>
      <c r="J527" s="12"/>
      <c r="K527" s="12"/>
      <c r="L527" s="12"/>
      <c r="M527" s="12" t="str">
        <f>IFERROR(VLOOKUP($A527,'Grassor444 M'!$DE$6:$DK$36,7,0),"")</f>
        <v/>
      </c>
      <c r="N527" s="12"/>
      <c r="O527" s="12" t="str">
        <f>IFERROR(VLOOKUP($A527,'Dukty M'!$T$1:$Z$33,7,0),"")</f>
        <v/>
      </c>
      <c r="P527" s="12"/>
      <c r="Q527" s="12"/>
      <c r="R527" s="12"/>
      <c r="S527" s="12"/>
      <c r="T527" s="12"/>
      <c r="U527" s="12"/>
      <c r="V527" s="10">
        <f>IFERROR(LARGE(X527:AU527,1),0)+IFERROR(LARGE(X527:AU527,2),0)</f>
        <v>0</v>
      </c>
      <c r="W527" s="10">
        <f>IFERROR(LARGE(X527:AU527,3),0)+IFERROR(LARGE(X527:AU527,4),0)</f>
        <v>0</v>
      </c>
      <c r="X527" s="12"/>
      <c r="Y527" s="12"/>
      <c r="Z527" s="12"/>
      <c r="AA527" s="12"/>
      <c r="AB527" s="12"/>
      <c r="AC527" s="12"/>
      <c r="AD527" s="12"/>
      <c r="AE527" s="12" t="str">
        <f>IFERROR(VLOOKUP($A527,'Orientakcja M'!$M$3:$S$59,7,0),"")</f>
        <v/>
      </c>
      <c r="AF527" s="12"/>
      <c r="AG527" s="12" t="str">
        <f>IFERROR(VLOOKUP($A527,'Grassor222 M'!$BJ$6:$BP$7,7,0),"")</f>
        <v/>
      </c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23">
        <f>MIN(COUNT(F527:U527)+MIN(COUNT(X527:AU527)/2,2),6)</f>
        <v>0</v>
      </c>
    </row>
    <row r="528" spans="1:48">
      <c r="A528" s="13"/>
      <c r="B528" s="19" t="e">
        <f>VLOOKUP($A528,id!$C:$H,6,0)</f>
        <v>#N/A</v>
      </c>
      <c r="C528" s="19" t="e">
        <f>VLOOKUP($A528,id!$C:$H,4,0)</f>
        <v>#N/A</v>
      </c>
      <c r="D528" s="2">
        <f>IF(E527=E528,D527,ROW(B526))</f>
        <v>487</v>
      </c>
      <c r="E528" s="11">
        <f>LARGE(F528:W528,1)+LARGE(F528:W528,2)+IFERROR(LARGE(F528:W528,3),0)+IFERROR(LARGE(F528:W528,4),0)+IFERROR(LARGE(F528:W528,5),0)+IFERROR(LARGE(F528:W528,6),0)</f>
        <v>0</v>
      </c>
      <c r="F528" s="12"/>
      <c r="G528" s="12"/>
      <c r="H528" s="12"/>
      <c r="I528" s="12"/>
      <c r="J528" s="12"/>
      <c r="K528" s="12"/>
      <c r="L528" s="12"/>
      <c r="M528" s="12" t="str">
        <f>IFERROR(VLOOKUP($A528,'Grassor444 M'!$DE$6:$DK$36,7,0),"")</f>
        <v/>
      </c>
      <c r="N528" s="12"/>
      <c r="O528" s="12" t="str">
        <f>IFERROR(VLOOKUP($A528,'Dukty M'!$T$1:$Z$33,7,0),"")</f>
        <v/>
      </c>
      <c r="P528" s="12"/>
      <c r="Q528" s="12"/>
      <c r="R528" s="12"/>
      <c r="S528" s="12"/>
      <c r="T528" s="12"/>
      <c r="U528" s="12"/>
      <c r="V528" s="10">
        <f>IFERROR(LARGE(X528:AU528,1),0)+IFERROR(LARGE(X528:AU528,2),0)</f>
        <v>0</v>
      </c>
      <c r="W528" s="10">
        <f>IFERROR(LARGE(X528:AU528,3),0)+IFERROR(LARGE(X528:AU528,4),0)</f>
        <v>0</v>
      </c>
      <c r="X528" s="12"/>
      <c r="Y528" s="12"/>
      <c r="Z528" s="12"/>
      <c r="AA528" s="12"/>
      <c r="AB528" s="12"/>
      <c r="AC528" s="12"/>
      <c r="AD528" s="12"/>
      <c r="AE528" s="12" t="str">
        <f>IFERROR(VLOOKUP($A528,'Orientakcja M'!$M$3:$S$59,7,0),"")</f>
        <v/>
      </c>
      <c r="AF528" s="12"/>
      <c r="AG528" s="12" t="str">
        <f>IFERROR(VLOOKUP($A528,'Grassor222 M'!$BJ$6:$BP$7,7,0),"")</f>
        <v/>
      </c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23">
        <f>MIN(COUNT(F528:U528)+MIN(COUNT(X528:AU528)/2,2),6)</f>
        <v>0</v>
      </c>
    </row>
    <row r="529" spans="1:48">
      <c r="B529" s="19" t="e">
        <f>VLOOKUP($A529,id!$C:$H,6,0)</f>
        <v>#N/A</v>
      </c>
      <c r="C529" s="19" t="e">
        <f>VLOOKUP($A529,id!$C:$H,4,0)</f>
        <v>#N/A</v>
      </c>
      <c r="D529" s="2">
        <f>IF(E528=E529,D528,ROW(B527))</f>
        <v>487</v>
      </c>
      <c r="E529" s="11">
        <f>LARGE(F529:W529,1)+LARGE(F529:W529,2)+IFERROR(LARGE(F529:W529,3),0)+IFERROR(LARGE(F529:W529,4),0)+IFERROR(LARGE(F529:W529,5),0)+IFERROR(LARGE(F529:W529,6),0)</f>
        <v>0</v>
      </c>
      <c r="F529" s="12"/>
      <c r="G529" s="12"/>
      <c r="H529" s="12"/>
      <c r="I529" s="12"/>
      <c r="J529" s="12"/>
      <c r="K529" s="12"/>
      <c r="L529" s="12"/>
      <c r="M529" s="12" t="str">
        <f>IFERROR(VLOOKUP($A529,'Grassor444 M'!$DE$6:$DK$36,7,0),"")</f>
        <v/>
      </c>
      <c r="N529" s="12"/>
      <c r="O529" s="12" t="str">
        <f>IFERROR(VLOOKUP($A529,'Dukty M'!$T$1:$Z$33,7,0),"")</f>
        <v/>
      </c>
      <c r="P529" s="12"/>
      <c r="Q529" s="12"/>
      <c r="R529" s="12"/>
      <c r="S529" s="12"/>
      <c r="T529" s="12"/>
      <c r="U529" s="12"/>
      <c r="V529" s="10">
        <f>IFERROR(LARGE(X529:AU529,1),0)+IFERROR(LARGE(X529:AU529,2),0)</f>
        <v>0</v>
      </c>
      <c r="W529" s="10">
        <f>IFERROR(LARGE(X529:AU529,3),0)+IFERROR(LARGE(X529:AU529,4),0)</f>
        <v>0</v>
      </c>
      <c r="X529" s="12"/>
      <c r="Y529" s="12"/>
      <c r="Z529" s="12"/>
      <c r="AA529" s="12"/>
      <c r="AB529" s="12"/>
      <c r="AC529" s="12"/>
      <c r="AD529" s="12"/>
      <c r="AE529" s="12" t="str">
        <f>IFERROR(VLOOKUP($A529,'Orientakcja M'!$M$3:$S$59,7,0),"")</f>
        <v/>
      </c>
      <c r="AF529" s="12"/>
      <c r="AG529" s="12" t="str">
        <f>IFERROR(VLOOKUP($A529,'Grassor222 M'!$BJ$6:$BP$7,7,0),"")</f>
        <v/>
      </c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23">
        <f>MIN(COUNT(F529:U529)+MIN(COUNT(X529:AU529)/2,2),6)</f>
        <v>0</v>
      </c>
    </row>
    <row r="530" spans="1:48">
      <c r="A530" s="13"/>
      <c r="B530" s="19" t="e">
        <f>VLOOKUP($A530,id!$C:$H,6,0)</f>
        <v>#N/A</v>
      </c>
      <c r="C530" s="19" t="e">
        <f>VLOOKUP($A530,id!$C:$H,4,0)</f>
        <v>#N/A</v>
      </c>
      <c r="D530" s="2">
        <f>IF(E529=E530,D529,ROW(B528))</f>
        <v>487</v>
      </c>
      <c r="E530" s="11">
        <f>LARGE(F530:W530,1)+LARGE(F530:W530,2)+IFERROR(LARGE(F530:W530,3),0)+IFERROR(LARGE(F530:W530,4),0)+IFERROR(LARGE(F530:W530,5),0)+IFERROR(LARGE(F530:W530,6),0)</f>
        <v>0</v>
      </c>
      <c r="F530" s="12"/>
      <c r="G530" s="12"/>
      <c r="H530" s="12"/>
      <c r="I530" s="12"/>
      <c r="J530" s="12"/>
      <c r="K530" s="12"/>
      <c r="L530" s="12"/>
      <c r="M530" s="12" t="str">
        <f>IFERROR(VLOOKUP($A530,'Grassor444 M'!$DE$6:$DK$36,7,0),"")</f>
        <v/>
      </c>
      <c r="N530" s="12"/>
      <c r="O530" s="12" t="str">
        <f>IFERROR(VLOOKUP($A530,'Dukty M'!$T$1:$Z$33,7,0),"")</f>
        <v/>
      </c>
      <c r="P530" s="12"/>
      <c r="Q530" s="12"/>
      <c r="R530" s="12"/>
      <c r="S530" s="12"/>
      <c r="T530" s="12"/>
      <c r="U530" s="12"/>
      <c r="V530" s="10">
        <f>IFERROR(LARGE(X530:AU530,1),0)+IFERROR(LARGE(X530:AU530,2),0)</f>
        <v>0</v>
      </c>
      <c r="W530" s="10">
        <f>IFERROR(LARGE(X530:AU530,3),0)+IFERROR(LARGE(X530:AU530,4),0)</f>
        <v>0</v>
      </c>
      <c r="X530" s="12"/>
      <c r="Y530" s="12"/>
      <c r="Z530" s="12"/>
      <c r="AA530" s="12"/>
      <c r="AB530" s="12"/>
      <c r="AC530" s="12"/>
      <c r="AD530" s="12"/>
      <c r="AE530" s="12" t="str">
        <f>IFERROR(VLOOKUP($A530,'Orientakcja M'!$M$3:$S$59,7,0),"")</f>
        <v/>
      </c>
      <c r="AF530" s="12"/>
      <c r="AG530" s="12" t="str">
        <f>IFERROR(VLOOKUP($A530,'Grassor222 M'!$BJ$6:$BP$7,7,0),"")</f>
        <v/>
      </c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23">
        <f>MIN(COUNT(F530:U530)+MIN(COUNT(X530:AU530)/2,2),6)</f>
        <v>0</v>
      </c>
    </row>
    <row r="531" spans="1:48">
      <c r="A531" s="13"/>
      <c r="B531" s="19" t="e">
        <f>VLOOKUP($A531,id!$C:$H,6,0)</f>
        <v>#N/A</v>
      </c>
      <c r="C531" s="19" t="e">
        <f>VLOOKUP($A531,id!$C:$H,4,0)</f>
        <v>#N/A</v>
      </c>
      <c r="D531" s="2">
        <f>IF(E530=E531,D530,ROW(B529))</f>
        <v>487</v>
      </c>
      <c r="E531" s="11">
        <f>LARGE(F531:W531,1)+LARGE(F531:W531,2)+IFERROR(LARGE(F531:W531,3),0)+IFERROR(LARGE(F531:W531,4),0)+IFERROR(LARGE(F531:W531,5),0)+IFERROR(LARGE(F531:W531,6),0)</f>
        <v>0</v>
      </c>
      <c r="F531" s="12"/>
      <c r="G531" s="12"/>
      <c r="H531" s="12"/>
      <c r="I531" s="12"/>
      <c r="J531" s="12"/>
      <c r="K531" s="12"/>
      <c r="L531" s="12"/>
      <c r="M531" s="12" t="str">
        <f>IFERROR(VLOOKUP($A531,'Grassor444 M'!$DE$6:$DK$36,7,0),"")</f>
        <v/>
      </c>
      <c r="N531" s="12"/>
      <c r="O531" s="12" t="str">
        <f>IFERROR(VLOOKUP($A531,'Dukty M'!$T$1:$Z$33,7,0),"")</f>
        <v/>
      </c>
      <c r="P531" s="12"/>
      <c r="Q531" s="12"/>
      <c r="R531" s="12"/>
      <c r="S531" s="12"/>
      <c r="T531" s="12"/>
      <c r="U531" s="12"/>
      <c r="V531" s="10">
        <f>IFERROR(LARGE(X531:AU531,1),0)+IFERROR(LARGE(X531:AU531,2),0)</f>
        <v>0</v>
      </c>
      <c r="W531" s="10">
        <f>IFERROR(LARGE(X531:AU531,3),0)+IFERROR(LARGE(X531:AU531,4),0)</f>
        <v>0</v>
      </c>
      <c r="X531" s="12"/>
      <c r="Y531" s="12"/>
      <c r="Z531" s="12"/>
      <c r="AA531" s="12"/>
      <c r="AB531" s="12"/>
      <c r="AC531" s="12"/>
      <c r="AD531" s="12"/>
      <c r="AE531" s="12" t="str">
        <f>IFERROR(VLOOKUP($A531,'Orientakcja M'!$M$3:$S$59,7,0),"")</f>
        <v/>
      </c>
      <c r="AF531" s="12"/>
      <c r="AG531" s="12" t="str">
        <f>IFERROR(VLOOKUP($A531,'Grassor222 M'!$BJ$6:$BP$7,7,0),"")</f>
        <v/>
      </c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23">
        <f>MIN(COUNT(F531:U531)+MIN(COUNT(X531:AU531)/2,2),6)</f>
        <v>0</v>
      </c>
    </row>
    <row r="532" spans="1:48">
      <c r="B532" s="19" t="e">
        <f>VLOOKUP($A532,id!$C:$H,6,0)</f>
        <v>#N/A</v>
      </c>
      <c r="C532" s="19" t="e">
        <f>VLOOKUP($A532,id!$C:$H,4,0)</f>
        <v>#N/A</v>
      </c>
      <c r="D532" s="2">
        <f>IF(E531=E532,D531,ROW(B530))</f>
        <v>487</v>
      </c>
      <c r="E532" s="11">
        <f>LARGE(F532:W532,1)+LARGE(F532:W532,2)+IFERROR(LARGE(F532:W532,3),0)+IFERROR(LARGE(F532:W532,4),0)+IFERROR(LARGE(F532:W532,5),0)+IFERROR(LARGE(F532:W532,6),0)</f>
        <v>0</v>
      </c>
      <c r="F532" s="12"/>
      <c r="G532" s="12"/>
      <c r="H532" s="12"/>
      <c r="I532" s="12"/>
      <c r="J532" s="12"/>
      <c r="K532" s="12"/>
      <c r="L532" s="12"/>
      <c r="M532" s="12" t="str">
        <f>IFERROR(VLOOKUP($A532,'Grassor444 M'!$DE$6:$DK$36,7,0),"")</f>
        <v/>
      </c>
      <c r="N532" s="12"/>
      <c r="O532" s="12" t="str">
        <f>IFERROR(VLOOKUP($A532,'Dukty M'!$T$1:$Z$33,7,0),"")</f>
        <v/>
      </c>
      <c r="P532" s="12"/>
      <c r="Q532" s="12"/>
      <c r="R532" s="12"/>
      <c r="S532" s="12"/>
      <c r="T532" s="12"/>
      <c r="U532" s="12"/>
      <c r="V532" s="10">
        <f>IFERROR(LARGE(X532:AU532,1),0)+IFERROR(LARGE(X532:AU532,2),0)</f>
        <v>0</v>
      </c>
      <c r="W532" s="10">
        <f>IFERROR(LARGE(X532:AU532,3),0)+IFERROR(LARGE(X532:AU532,4),0)</f>
        <v>0</v>
      </c>
      <c r="X532" s="12"/>
      <c r="Y532" s="12"/>
      <c r="Z532" s="12"/>
      <c r="AA532" s="12"/>
      <c r="AB532" s="12"/>
      <c r="AC532" s="12"/>
      <c r="AD532" s="12"/>
      <c r="AE532" s="12" t="str">
        <f>IFERROR(VLOOKUP($A532,'Orientakcja M'!$M$3:$S$59,7,0),"")</f>
        <v/>
      </c>
      <c r="AF532" s="12"/>
      <c r="AG532" s="12" t="str">
        <f>IFERROR(VLOOKUP($A532,'Grassor222 M'!$BJ$6:$BP$7,7,0),"")</f>
        <v/>
      </c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23">
        <f>MIN(COUNT(F532:U532)+MIN(COUNT(X532:AU532)/2,2),6)</f>
        <v>0</v>
      </c>
    </row>
    <row r="533" spans="1:48">
      <c r="A533" s="13"/>
      <c r="B533" s="19" t="e">
        <f>VLOOKUP($A533,id!$C:$H,6,0)</f>
        <v>#N/A</v>
      </c>
      <c r="C533" s="19" t="e">
        <f>VLOOKUP($A533,id!$C:$H,4,0)</f>
        <v>#N/A</v>
      </c>
      <c r="D533" s="2">
        <f>IF(E532=E533,D532,ROW(B531))</f>
        <v>487</v>
      </c>
      <c r="E533" s="11">
        <f>LARGE(F533:W533,1)+LARGE(F533:W533,2)+IFERROR(LARGE(F533:W533,3),0)+IFERROR(LARGE(F533:W533,4),0)+IFERROR(LARGE(F533:W533,5),0)+IFERROR(LARGE(F533:W533,6),0)</f>
        <v>0</v>
      </c>
      <c r="F533" s="12"/>
      <c r="G533" s="12"/>
      <c r="H533" s="12"/>
      <c r="I533" s="12"/>
      <c r="J533" s="12"/>
      <c r="K533" s="12"/>
      <c r="L533" s="12"/>
      <c r="M533" s="12" t="str">
        <f>IFERROR(VLOOKUP($A533,'Grassor444 M'!$DE$6:$DK$36,7,0),"")</f>
        <v/>
      </c>
      <c r="N533" s="12"/>
      <c r="O533" s="12" t="str">
        <f>IFERROR(VLOOKUP($A533,'Dukty M'!$T$1:$Z$33,7,0),"")</f>
        <v/>
      </c>
      <c r="P533" s="12"/>
      <c r="Q533" s="12"/>
      <c r="R533" s="12"/>
      <c r="S533" s="12"/>
      <c r="T533" s="12"/>
      <c r="U533" s="12"/>
      <c r="V533" s="10">
        <f>IFERROR(LARGE(X533:AU533,1),0)+IFERROR(LARGE(X533:AU533,2),0)</f>
        <v>0</v>
      </c>
      <c r="W533" s="10">
        <f>IFERROR(LARGE(X533:AU533,3),0)+IFERROR(LARGE(X533:AU533,4),0)</f>
        <v>0</v>
      </c>
      <c r="X533" s="12"/>
      <c r="Y533" s="12"/>
      <c r="Z533" s="12"/>
      <c r="AA533" s="12"/>
      <c r="AB533" s="12"/>
      <c r="AC533" s="12"/>
      <c r="AD533" s="12"/>
      <c r="AE533" s="12" t="str">
        <f>IFERROR(VLOOKUP($A533,'Orientakcja M'!$M$3:$S$59,7,0),"")</f>
        <v/>
      </c>
      <c r="AF533" s="12"/>
      <c r="AG533" s="12" t="str">
        <f>IFERROR(VLOOKUP($A533,'Grassor222 M'!$BJ$6:$BP$7,7,0),"")</f>
        <v/>
      </c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23">
        <f>MIN(COUNT(F533:U533)+MIN(COUNT(X533:AU533)/2,2),6)</f>
        <v>0</v>
      </c>
    </row>
    <row r="534" spans="1:48">
      <c r="B534" s="19" t="e">
        <f>VLOOKUP($A534,id!$C:$H,6,0)</f>
        <v>#N/A</v>
      </c>
      <c r="C534" s="19" t="e">
        <f>VLOOKUP($A534,id!$C:$H,4,0)</f>
        <v>#N/A</v>
      </c>
      <c r="D534" s="2">
        <f>IF(E533=E534,D533,ROW(B532))</f>
        <v>487</v>
      </c>
      <c r="E534" s="11">
        <f>LARGE(F534:W534,1)+LARGE(F534:W534,2)+IFERROR(LARGE(F534:W534,3),0)+IFERROR(LARGE(F534:W534,4),0)+IFERROR(LARGE(F534:W534,5),0)+IFERROR(LARGE(F534:W534,6),0)</f>
        <v>0</v>
      </c>
      <c r="F534" s="12"/>
      <c r="G534" s="12"/>
      <c r="H534" s="12"/>
      <c r="I534" s="12"/>
      <c r="J534" s="12"/>
      <c r="K534" s="12"/>
      <c r="L534" s="12"/>
      <c r="M534" s="12" t="str">
        <f>IFERROR(VLOOKUP($A534,'Grassor444 M'!$DE$6:$DK$36,7,0),"")</f>
        <v/>
      </c>
      <c r="N534" s="12"/>
      <c r="O534" s="12" t="str">
        <f>IFERROR(VLOOKUP($A534,'Dukty M'!$T$1:$Z$33,7,0),"")</f>
        <v/>
      </c>
      <c r="P534" s="12"/>
      <c r="Q534" s="12"/>
      <c r="R534" s="12"/>
      <c r="S534" s="12"/>
      <c r="T534" s="12"/>
      <c r="U534" s="12"/>
      <c r="V534" s="10">
        <f>IFERROR(LARGE(X534:AU534,1),0)+IFERROR(LARGE(X534:AU534,2),0)</f>
        <v>0</v>
      </c>
      <c r="W534" s="10">
        <f>IFERROR(LARGE(X534:AU534,3),0)+IFERROR(LARGE(X534:AU534,4),0)</f>
        <v>0</v>
      </c>
      <c r="X534" s="12"/>
      <c r="Y534" s="12"/>
      <c r="Z534" s="12"/>
      <c r="AA534" s="12"/>
      <c r="AB534" s="12"/>
      <c r="AC534" s="12"/>
      <c r="AD534" s="12"/>
      <c r="AE534" s="12" t="str">
        <f>IFERROR(VLOOKUP($A534,'Orientakcja M'!$M$3:$S$59,7,0),"")</f>
        <v/>
      </c>
      <c r="AF534" s="12"/>
      <c r="AG534" s="12" t="str">
        <f>IFERROR(VLOOKUP($A534,'Grassor222 M'!$BJ$6:$BP$7,7,0),"")</f>
        <v/>
      </c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23">
        <f>MIN(COUNT(F534:U534)+MIN(COUNT(X534:AU534)/2,2),6)</f>
        <v>0</v>
      </c>
    </row>
    <row r="535" spans="1:48">
      <c r="A535" s="13"/>
      <c r="B535" s="19" t="e">
        <f>VLOOKUP($A535,id!$C:$H,6,0)</f>
        <v>#N/A</v>
      </c>
      <c r="C535" s="19" t="e">
        <f>VLOOKUP($A535,id!$C:$H,4,0)</f>
        <v>#N/A</v>
      </c>
      <c r="D535" s="2">
        <f>IF(E534=E535,D534,ROW(B533))</f>
        <v>487</v>
      </c>
      <c r="E535" s="11">
        <f>LARGE(F535:W535,1)+LARGE(F535:W535,2)+IFERROR(LARGE(F535:W535,3),0)+IFERROR(LARGE(F535:W535,4),0)+IFERROR(LARGE(F535:W535,5),0)+IFERROR(LARGE(F535:W535,6),0)</f>
        <v>0</v>
      </c>
      <c r="F535" s="12"/>
      <c r="G535" s="12"/>
      <c r="H535" s="12"/>
      <c r="I535" s="12"/>
      <c r="J535" s="12"/>
      <c r="K535" s="12"/>
      <c r="L535" s="12"/>
      <c r="M535" s="12" t="str">
        <f>IFERROR(VLOOKUP($A535,'Grassor444 M'!$DE$6:$DK$36,7,0),"")</f>
        <v/>
      </c>
      <c r="N535" s="12"/>
      <c r="O535" s="12" t="str">
        <f>IFERROR(VLOOKUP($A535,'Dukty M'!$T$1:$Z$33,7,0),"")</f>
        <v/>
      </c>
      <c r="P535" s="12"/>
      <c r="Q535" s="12"/>
      <c r="R535" s="12"/>
      <c r="S535" s="12"/>
      <c r="T535" s="12"/>
      <c r="U535" s="12"/>
      <c r="V535" s="10">
        <f>IFERROR(LARGE(X535:AU535,1),0)+IFERROR(LARGE(X535:AU535,2),0)</f>
        <v>0</v>
      </c>
      <c r="W535" s="10">
        <f>IFERROR(LARGE(X535:AU535,3),0)+IFERROR(LARGE(X535:AU535,4),0)</f>
        <v>0</v>
      </c>
      <c r="X535" s="12"/>
      <c r="Y535" s="12"/>
      <c r="Z535" s="12"/>
      <c r="AA535" s="12"/>
      <c r="AB535" s="12"/>
      <c r="AC535" s="12"/>
      <c r="AD535" s="12"/>
      <c r="AE535" s="12" t="str">
        <f>IFERROR(VLOOKUP($A535,'Orientakcja M'!$M$3:$S$59,7,0),"")</f>
        <v/>
      </c>
      <c r="AF535" s="12"/>
      <c r="AG535" s="12" t="str">
        <f>IFERROR(VLOOKUP($A535,'Grassor222 M'!$BJ$6:$BP$7,7,0),"")</f>
        <v/>
      </c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23">
        <f>MIN(COUNT(F535:U535)+MIN(COUNT(X535:AU535)/2,2),6)</f>
        <v>0</v>
      </c>
    </row>
    <row r="536" spans="1:48">
      <c r="B536" s="19" t="e">
        <f>VLOOKUP($A536,id!$C:$H,6,0)</f>
        <v>#N/A</v>
      </c>
      <c r="C536" s="19" t="e">
        <f>VLOOKUP($A536,id!$C:$H,4,0)</f>
        <v>#N/A</v>
      </c>
      <c r="D536" s="2">
        <f>IF(E535=E536,D535,ROW(B534))</f>
        <v>487</v>
      </c>
      <c r="E536" s="11">
        <f>LARGE(F536:W536,1)+LARGE(F536:W536,2)+IFERROR(LARGE(F536:W536,3),0)+IFERROR(LARGE(F536:W536,4),0)+IFERROR(LARGE(F536:W536,5),0)+IFERROR(LARGE(F536:W536,6),0)</f>
        <v>0</v>
      </c>
      <c r="F536" s="12"/>
      <c r="G536" s="12"/>
      <c r="H536" s="12"/>
      <c r="I536" s="12"/>
      <c r="J536" s="12"/>
      <c r="K536" s="12"/>
      <c r="L536" s="12"/>
      <c r="M536" s="12" t="str">
        <f>IFERROR(VLOOKUP($A536,'Grassor444 M'!$DE$6:$DK$36,7,0),"")</f>
        <v/>
      </c>
      <c r="N536" s="12"/>
      <c r="O536" s="12" t="str">
        <f>IFERROR(VLOOKUP($A536,'Dukty M'!$T$1:$Z$33,7,0),"")</f>
        <v/>
      </c>
      <c r="P536" s="12"/>
      <c r="Q536" s="12"/>
      <c r="R536" s="12"/>
      <c r="S536" s="12"/>
      <c r="T536" s="12"/>
      <c r="U536" s="12"/>
      <c r="V536" s="10">
        <f>IFERROR(LARGE(X536:AU536,1),0)+IFERROR(LARGE(X536:AU536,2),0)</f>
        <v>0</v>
      </c>
      <c r="W536" s="10">
        <f>IFERROR(LARGE(X536:AU536,3),0)+IFERROR(LARGE(X536:AU536,4),0)</f>
        <v>0</v>
      </c>
      <c r="X536" s="12"/>
      <c r="Y536" s="12"/>
      <c r="Z536" s="12"/>
      <c r="AA536" s="12"/>
      <c r="AB536" s="12"/>
      <c r="AC536" s="12"/>
      <c r="AD536" s="12"/>
      <c r="AE536" s="12" t="str">
        <f>IFERROR(VLOOKUP($A536,'Orientakcja M'!$M$3:$S$59,7,0),"")</f>
        <v/>
      </c>
      <c r="AF536" s="12"/>
      <c r="AG536" s="12" t="str">
        <f>IFERROR(VLOOKUP($A536,'Grassor222 M'!$BJ$6:$BP$7,7,0),"")</f>
        <v/>
      </c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23">
        <f>MIN(COUNT(F536:U536)+MIN(COUNT(X536:AU536)/2,2),6)</f>
        <v>0</v>
      </c>
    </row>
    <row r="537" spans="1:48">
      <c r="A537" s="13"/>
      <c r="B537" s="19" t="e">
        <f>VLOOKUP($A537,id!$C:$H,6,0)</f>
        <v>#N/A</v>
      </c>
      <c r="C537" s="19" t="e">
        <f>VLOOKUP($A537,id!$C:$H,4,0)</f>
        <v>#N/A</v>
      </c>
      <c r="D537" s="2">
        <f>IF(E536=E537,D536,ROW(B535))</f>
        <v>487</v>
      </c>
      <c r="E537" s="11">
        <f>LARGE(F537:W537,1)+LARGE(F537:W537,2)+IFERROR(LARGE(F537:W537,3),0)+IFERROR(LARGE(F537:W537,4),0)+IFERROR(LARGE(F537:W537,5),0)+IFERROR(LARGE(F537:W537,6),0)</f>
        <v>0</v>
      </c>
      <c r="F537" s="12"/>
      <c r="G537" s="12"/>
      <c r="H537" s="12"/>
      <c r="I537" s="12"/>
      <c r="J537" s="12"/>
      <c r="K537" s="12"/>
      <c r="L537" s="12"/>
      <c r="M537" s="12" t="str">
        <f>IFERROR(VLOOKUP($A537,'Grassor444 M'!$DE$6:$DK$36,7,0),"")</f>
        <v/>
      </c>
      <c r="N537" s="12"/>
      <c r="O537" s="12" t="str">
        <f>IFERROR(VLOOKUP($A537,'Dukty M'!$T$1:$Z$33,7,0),"")</f>
        <v/>
      </c>
      <c r="P537" s="12"/>
      <c r="Q537" s="12"/>
      <c r="R537" s="12"/>
      <c r="S537" s="12"/>
      <c r="T537" s="12"/>
      <c r="U537" s="12"/>
      <c r="V537" s="10">
        <f>IFERROR(LARGE(X537:AU537,1),0)+IFERROR(LARGE(X537:AU537,2),0)</f>
        <v>0</v>
      </c>
      <c r="W537" s="10">
        <f>IFERROR(LARGE(X537:AU537,3),0)+IFERROR(LARGE(X537:AU537,4),0)</f>
        <v>0</v>
      </c>
      <c r="X537" s="12"/>
      <c r="Y537" s="12"/>
      <c r="Z537" s="12"/>
      <c r="AA537" s="12"/>
      <c r="AB537" s="12"/>
      <c r="AC537" s="12"/>
      <c r="AD537" s="12"/>
      <c r="AE537" s="12" t="str">
        <f>IFERROR(VLOOKUP($A537,'Orientakcja M'!$M$3:$S$59,7,0),"")</f>
        <v/>
      </c>
      <c r="AF537" s="12"/>
      <c r="AG537" s="12" t="str">
        <f>IFERROR(VLOOKUP($A537,'Grassor222 M'!$BJ$6:$BP$7,7,0),"")</f>
        <v/>
      </c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23">
        <f>MIN(COUNT(F537:U537)+MIN(COUNT(X537:AU537)/2,2),6)</f>
        <v>0</v>
      </c>
    </row>
    <row r="538" spans="1:48">
      <c r="B538" s="19" t="e">
        <f>VLOOKUP($A538,id!$C:$H,6,0)</f>
        <v>#N/A</v>
      </c>
      <c r="C538" s="19" t="e">
        <f>VLOOKUP($A538,id!$C:$H,4,0)</f>
        <v>#N/A</v>
      </c>
      <c r="D538" s="2">
        <f>IF(E537=E538,D537,ROW(B536))</f>
        <v>487</v>
      </c>
      <c r="E538" s="11">
        <f>LARGE(F538:W538,1)+LARGE(F538:W538,2)+IFERROR(LARGE(F538:W538,3),0)+IFERROR(LARGE(F538:W538,4),0)+IFERROR(LARGE(F538:W538,5),0)+IFERROR(LARGE(F538:W538,6),0)</f>
        <v>0</v>
      </c>
      <c r="F538" s="12"/>
      <c r="G538" s="12"/>
      <c r="H538" s="12"/>
      <c r="I538" s="12"/>
      <c r="J538" s="12"/>
      <c r="K538" s="12"/>
      <c r="L538" s="12"/>
      <c r="M538" s="12" t="str">
        <f>IFERROR(VLOOKUP($A538,'Grassor444 M'!$DE$6:$DK$36,7,0),"")</f>
        <v/>
      </c>
      <c r="N538" s="12"/>
      <c r="O538" s="12" t="str">
        <f>IFERROR(VLOOKUP($A538,'Dukty M'!$T$1:$Z$33,7,0),"")</f>
        <v/>
      </c>
      <c r="P538" s="12"/>
      <c r="Q538" s="12"/>
      <c r="R538" s="12"/>
      <c r="S538" s="12"/>
      <c r="T538" s="12"/>
      <c r="U538" s="12"/>
      <c r="V538" s="10">
        <f>IFERROR(LARGE(X538:AU538,1),0)+IFERROR(LARGE(X538:AU538,2),0)</f>
        <v>0</v>
      </c>
      <c r="W538" s="10">
        <f>IFERROR(LARGE(X538:AU538,3),0)+IFERROR(LARGE(X538:AU538,4),0)</f>
        <v>0</v>
      </c>
      <c r="X538" s="12"/>
      <c r="Y538" s="12"/>
      <c r="Z538" s="12"/>
      <c r="AA538" s="12"/>
      <c r="AB538" s="12"/>
      <c r="AC538" s="12"/>
      <c r="AD538" s="12"/>
      <c r="AE538" s="12" t="str">
        <f>IFERROR(VLOOKUP($A538,'Orientakcja M'!$M$3:$S$59,7,0),"")</f>
        <v/>
      </c>
      <c r="AF538" s="12"/>
      <c r="AG538" s="12" t="str">
        <f>IFERROR(VLOOKUP($A538,'Grassor222 M'!$BJ$6:$BP$7,7,0),"")</f>
        <v/>
      </c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23">
        <f>MIN(COUNT(F538:U538)+MIN(COUNT(X538:AU538)/2,2),6)</f>
        <v>0</v>
      </c>
    </row>
    <row r="539" spans="1:48">
      <c r="A539" s="13"/>
      <c r="B539" s="19" t="e">
        <f>VLOOKUP($A539,id!$C:$H,6,0)</f>
        <v>#N/A</v>
      </c>
      <c r="C539" s="19" t="e">
        <f>VLOOKUP($A539,id!$C:$H,4,0)</f>
        <v>#N/A</v>
      </c>
      <c r="D539" s="2">
        <f>IF(E538=E539,D538,ROW(B537))</f>
        <v>487</v>
      </c>
      <c r="E539" s="11">
        <f>LARGE(F539:W539,1)+LARGE(F539:W539,2)+IFERROR(LARGE(F539:W539,3),0)+IFERROR(LARGE(F539:W539,4),0)+IFERROR(LARGE(F539:W539,5),0)+IFERROR(LARGE(F539:W539,6),0)</f>
        <v>0</v>
      </c>
      <c r="F539" s="12"/>
      <c r="G539" s="12"/>
      <c r="H539" s="12"/>
      <c r="I539" s="12"/>
      <c r="J539" s="12"/>
      <c r="K539" s="12"/>
      <c r="L539" s="12"/>
      <c r="M539" s="12" t="str">
        <f>IFERROR(VLOOKUP($A539,'Grassor444 M'!$DE$6:$DK$36,7,0),"")</f>
        <v/>
      </c>
      <c r="N539" s="12"/>
      <c r="O539" s="12" t="str">
        <f>IFERROR(VLOOKUP($A539,'Dukty M'!$T$1:$Z$33,7,0),"")</f>
        <v/>
      </c>
      <c r="P539" s="12"/>
      <c r="Q539" s="12"/>
      <c r="R539" s="12"/>
      <c r="S539" s="12"/>
      <c r="T539" s="12"/>
      <c r="U539" s="12"/>
      <c r="V539" s="10">
        <f>IFERROR(LARGE(X539:AU539,1),0)+IFERROR(LARGE(X539:AU539,2),0)</f>
        <v>0</v>
      </c>
      <c r="W539" s="10">
        <f>IFERROR(LARGE(X539:AU539,3),0)+IFERROR(LARGE(X539:AU539,4),0)</f>
        <v>0</v>
      </c>
      <c r="X539" s="12"/>
      <c r="Y539" s="12"/>
      <c r="Z539" s="12"/>
      <c r="AA539" s="12"/>
      <c r="AB539" s="12"/>
      <c r="AC539" s="12"/>
      <c r="AD539" s="12"/>
      <c r="AE539" s="12" t="str">
        <f>IFERROR(VLOOKUP($A539,'Orientakcja M'!$M$3:$S$59,7,0),"")</f>
        <v/>
      </c>
      <c r="AF539" s="12"/>
      <c r="AG539" s="12" t="str">
        <f>IFERROR(VLOOKUP($A539,'Grassor222 M'!$BJ$6:$BP$7,7,0),"")</f>
        <v/>
      </c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23">
        <f>MIN(COUNT(F539:U539)+MIN(COUNT(X539:AU539)/2,2),6)</f>
        <v>0</v>
      </c>
    </row>
    <row r="540" spans="1:48">
      <c r="B540" s="19" t="e">
        <f>VLOOKUP($A540,id!$C:$H,6,0)</f>
        <v>#N/A</v>
      </c>
      <c r="C540" s="19" t="e">
        <f>VLOOKUP($A540,id!$C:$H,4,0)</f>
        <v>#N/A</v>
      </c>
      <c r="D540" s="2">
        <f>IF(E539=E540,D539,ROW(B538))</f>
        <v>487</v>
      </c>
      <c r="E540" s="11">
        <f>LARGE(F540:W540,1)+LARGE(F540:W540,2)+IFERROR(LARGE(F540:W540,3),0)+IFERROR(LARGE(F540:W540,4),0)+IFERROR(LARGE(F540:W540,5),0)+IFERROR(LARGE(F540:W540,6),0)</f>
        <v>0</v>
      </c>
      <c r="F540" s="12"/>
      <c r="G540" s="12"/>
      <c r="H540" s="12"/>
      <c r="I540" s="12"/>
      <c r="J540" s="12"/>
      <c r="K540" s="12"/>
      <c r="L540" s="12"/>
      <c r="M540" s="12" t="str">
        <f>IFERROR(VLOOKUP($A540,'Grassor444 M'!$DE$6:$DK$36,7,0),"")</f>
        <v/>
      </c>
      <c r="N540" s="12"/>
      <c r="O540" s="12" t="str">
        <f>IFERROR(VLOOKUP($A540,'Dukty M'!$T$1:$Z$33,7,0),"")</f>
        <v/>
      </c>
      <c r="P540" s="12"/>
      <c r="Q540" s="12"/>
      <c r="R540" s="12"/>
      <c r="S540" s="12"/>
      <c r="T540" s="12"/>
      <c r="U540" s="12"/>
      <c r="V540" s="10">
        <f>IFERROR(LARGE(X540:AU540,1),0)+IFERROR(LARGE(X540:AU540,2),0)</f>
        <v>0</v>
      </c>
      <c r="W540" s="10">
        <f>IFERROR(LARGE(X540:AU540,3),0)+IFERROR(LARGE(X540:AU540,4),0)</f>
        <v>0</v>
      </c>
      <c r="X540" s="12"/>
      <c r="Y540" s="12"/>
      <c r="Z540" s="12"/>
      <c r="AA540" s="12"/>
      <c r="AB540" s="12"/>
      <c r="AC540" s="12"/>
      <c r="AD540" s="12"/>
      <c r="AE540" s="12" t="str">
        <f>IFERROR(VLOOKUP($A540,'Orientakcja M'!$M$3:$S$59,7,0),"")</f>
        <v/>
      </c>
      <c r="AF540" s="12"/>
      <c r="AG540" s="12" t="str">
        <f>IFERROR(VLOOKUP($A540,'Grassor222 M'!$BJ$6:$BP$7,7,0),"")</f>
        <v/>
      </c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23">
        <f>MIN(COUNT(F540:U540)+MIN(COUNT(X540:AU540)/2,2),6)</f>
        <v>0</v>
      </c>
    </row>
    <row r="541" spans="1:48">
      <c r="A541" s="13"/>
      <c r="B541" s="19" t="e">
        <f>VLOOKUP($A541,id!$C:$H,6,0)</f>
        <v>#N/A</v>
      </c>
      <c r="C541" s="19" t="e">
        <f>VLOOKUP($A541,id!$C:$H,4,0)</f>
        <v>#N/A</v>
      </c>
      <c r="D541" s="2">
        <f>IF(E540=E541,D540,ROW(B539))</f>
        <v>487</v>
      </c>
      <c r="E541" s="11">
        <f>LARGE(F541:W541,1)+LARGE(F541:W541,2)+IFERROR(LARGE(F541:W541,3),0)+IFERROR(LARGE(F541:W541,4),0)+IFERROR(LARGE(F541:W541,5),0)+IFERROR(LARGE(F541:W541,6),0)</f>
        <v>0</v>
      </c>
      <c r="F541" s="12"/>
      <c r="G541" s="12"/>
      <c r="H541" s="12"/>
      <c r="I541" s="12"/>
      <c r="J541" s="12"/>
      <c r="K541" s="12"/>
      <c r="L541" s="12"/>
      <c r="M541" s="12" t="str">
        <f>IFERROR(VLOOKUP($A541,'Grassor444 M'!$DE$6:$DK$36,7,0),"")</f>
        <v/>
      </c>
      <c r="N541" s="12"/>
      <c r="O541" s="12" t="str">
        <f>IFERROR(VLOOKUP($A541,'Dukty M'!$T$1:$Z$33,7,0),"")</f>
        <v/>
      </c>
      <c r="P541" s="12"/>
      <c r="Q541" s="12"/>
      <c r="R541" s="12"/>
      <c r="S541" s="12"/>
      <c r="T541" s="12"/>
      <c r="U541" s="12"/>
      <c r="V541" s="10">
        <f>IFERROR(LARGE(X541:AU541,1),0)+IFERROR(LARGE(X541:AU541,2),0)</f>
        <v>0</v>
      </c>
      <c r="W541" s="10">
        <f>IFERROR(LARGE(X541:AU541,3),0)+IFERROR(LARGE(X541:AU541,4),0)</f>
        <v>0</v>
      </c>
      <c r="X541" s="12"/>
      <c r="Y541" s="12"/>
      <c r="Z541" s="12"/>
      <c r="AA541" s="12"/>
      <c r="AB541" s="12"/>
      <c r="AC541" s="12"/>
      <c r="AD541" s="12"/>
      <c r="AE541" s="12" t="str">
        <f>IFERROR(VLOOKUP($A541,'Orientakcja M'!$M$3:$S$59,7,0),"")</f>
        <v/>
      </c>
      <c r="AF541" s="12"/>
      <c r="AG541" s="12" t="str">
        <f>IFERROR(VLOOKUP($A541,'Grassor222 M'!$BJ$6:$BP$7,7,0),"")</f>
        <v/>
      </c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23">
        <f>MIN(COUNT(F541:U541)+MIN(COUNT(X541:AU541)/2,2),6)</f>
        <v>0</v>
      </c>
    </row>
    <row r="542" spans="1:48">
      <c r="B542" s="19" t="e">
        <f>VLOOKUP($A542,id!$C:$H,6,0)</f>
        <v>#N/A</v>
      </c>
      <c r="C542" s="19" t="e">
        <f>VLOOKUP($A542,id!$C:$H,4,0)</f>
        <v>#N/A</v>
      </c>
      <c r="D542" s="2">
        <f>IF(E541=E542,D541,ROW(B540))</f>
        <v>487</v>
      </c>
      <c r="E542" s="11">
        <f>LARGE(F542:W542,1)+LARGE(F542:W542,2)+IFERROR(LARGE(F542:W542,3),0)+IFERROR(LARGE(F542:W542,4),0)+IFERROR(LARGE(F542:W542,5),0)+IFERROR(LARGE(F542:W542,6),0)</f>
        <v>0</v>
      </c>
      <c r="F542" s="12"/>
      <c r="G542" s="12"/>
      <c r="H542" s="12"/>
      <c r="I542" s="12"/>
      <c r="J542" s="12"/>
      <c r="K542" s="12"/>
      <c r="L542" s="12"/>
      <c r="M542" s="12" t="str">
        <f>IFERROR(VLOOKUP($A542,'Grassor444 M'!$DE$6:$DK$36,7,0),"")</f>
        <v/>
      </c>
      <c r="N542" s="12"/>
      <c r="O542" s="12" t="str">
        <f>IFERROR(VLOOKUP($A542,'Dukty M'!$T$1:$Z$33,7,0),"")</f>
        <v/>
      </c>
      <c r="P542" s="12"/>
      <c r="Q542" s="12"/>
      <c r="R542" s="12"/>
      <c r="S542" s="12"/>
      <c r="T542" s="12"/>
      <c r="U542" s="12"/>
      <c r="V542" s="10">
        <f>IFERROR(LARGE(X542:AU542,1),0)+IFERROR(LARGE(X542:AU542,2),0)</f>
        <v>0</v>
      </c>
      <c r="W542" s="10">
        <f>IFERROR(LARGE(X542:AU542,3),0)+IFERROR(LARGE(X542:AU542,4),0)</f>
        <v>0</v>
      </c>
      <c r="X542" s="12"/>
      <c r="Y542" s="12"/>
      <c r="Z542" s="12"/>
      <c r="AA542" s="12"/>
      <c r="AB542" s="12"/>
      <c r="AC542" s="12"/>
      <c r="AD542" s="12"/>
      <c r="AE542" s="12" t="str">
        <f>IFERROR(VLOOKUP($A542,'Orientakcja M'!$M$3:$S$59,7,0),"")</f>
        <v/>
      </c>
      <c r="AF542" s="12"/>
      <c r="AG542" s="12" t="str">
        <f>IFERROR(VLOOKUP($A542,'Grassor222 M'!$BJ$6:$BP$7,7,0),"")</f>
        <v/>
      </c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23">
        <f>MIN(COUNT(F542:U542)+MIN(COUNT(X542:AU542)/2,2),6)</f>
        <v>0</v>
      </c>
    </row>
    <row r="543" spans="1:48">
      <c r="A543" s="13"/>
      <c r="B543" s="19" t="e">
        <f>VLOOKUP($A543,id!$C:$H,6,0)</f>
        <v>#N/A</v>
      </c>
      <c r="C543" s="19" t="e">
        <f>VLOOKUP($A543,id!$C:$H,4,0)</f>
        <v>#N/A</v>
      </c>
      <c r="D543" s="2">
        <f>IF(E542=E543,D542,ROW(B541))</f>
        <v>487</v>
      </c>
      <c r="E543" s="11">
        <f>LARGE(F543:W543,1)+LARGE(F543:W543,2)+IFERROR(LARGE(F543:W543,3),0)+IFERROR(LARGE(F543:W543,4),0)+IFERROR(LARGE(F543:W543,5),0)+IFERROR(LARGE(F543:W543,6),0)</f>
        <v>0</v>
      </c>
      <c r="F543" s="12"/>
      <c r="G543" s="12"/>
      <c r="H543" s="12"/>
      <c r="I543" s="12"/>
      <c r="J543" s="12"/>
      <c r="K543" s="12"/>
      <c r="L543" s="12"/>
      <c r="M543" s="12" t="str">
        <f>IFERROR(VLOOKUP($A543,'Grassor444 M'!$DE$6:$DK$36,7,0),"")</f>
        <v/>
      </c>
      <c r="N543" s="12"/>
      <c r="O543" s="12" t="str">
        <f>IFERROR(VLOOKUP($A543,'Dukty M'!$T$1:$Z$33,7,0),"")</f>
        <v/>
      </c>
      <c r="P543" s="12"/>
      <c r="Q543" s="12"/>
      <c r="R543" s="12"/>
      <c r="S543" s="12"/>
      <c r="T543" s="12"/>
      <c r="U543" s="12"/>
      <c r="V543" s="10">
        <f>IFERROR(LARGE(X543:AU543,1),0)+IFERROR(LARGE(X543:AU543,2),0)</f>
        <v>0</v>
      </c>
      <c r="W543" s="10">
        <f>IFERROR(LARGE(X543:AU543,3),0)+IFERROR(LARGE(X543:AU543,4),0)</f>
        <v>0</v>
      </c>
      <c r="X543" s="12"/>
      <c r="Y543" s="12"/>
      <c r="Z543" s="12"/>
      <c r="AA543" s="12"/>
      <c r="AB543" s="12"/>
      <c r="AC543" s="12"/>
      <c r="AD543" s="12"/>
      <c r="AE543" s="12" t="str">
        <f>IFERROR(VLOOKUP($A543,'Orientakcja M'!$M$3:$S$59,7,0),"")</f>
        <v/>
      </c>
      <c r="AF543" s="12"/>
      <c r="AG543" s="12" t="str">
        <f>IFERROR(VLOOKUP($A543,'Grassor222 M'!$BJ$6:$BP$7,7,0),"")</f>
        <v/>
      </c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23">
        <f>MIN(COUNT(F543:U543)+MIN(COUNT(X543:AU543)/2,2),6)</f>
        <v>0</v>
      </c>
    </row>
    <row r="544" spans="1:48">
      <c r="B544" s="19" t="e">
        <f>VLOOKUP($A544,id!$C:$H,6,0)</f>
        <v>#N/A</v>
      </c>
      <c r="C544" s="19" t="e">
        <f>VLOOKUP($A544,id!$C:$H,4,0)</f>
        <v>#N/A</v>
      </c>
      <c r="D544" s="2">
        <f>IF(E543=E544,D543,ROW(B542))</f>
        <v>487</v>
      </c>
      <c r="E544" s="11">
        <f>LARGE(F544:W544,1)+LARGE(F544:W544,2)+IFERROR(LARGE(F544:W544,3),0)+IFERROR(LARGE(F544:W544,4),0)+IFERROR(LARGE(F544:W544,5),0)+IFERROR(LARGE(F544:W544,6),0)</f>
        <v>0</v>
      </c>
      <c r="F544" s="12"/>
      <c r="G544" s="12"/>
      <c r="H544" s="12"/>
      <c r="I544" s="12"/>
      <c r="J544" s="12"/>
      <c r="K544" s="12"/>
      <c r="L544" s="12"/>
      <c r="M544" s="12" t="str">
        <f>IFERROR(VLOOKUP($A544,'Grassor444 M'!$DE$6:$DK$36,7,0),"")</f>
        <v/>
      </c>
      <c r="N544" s="12"/>
      <c r="O544" s="12" t="str">
        <f>IFERROR(VLOOKUP($A544,'Dukty M'!$T$1:$Z$33,7,0),"")</f>
        <v/>
      </c>
      <c r="P544" s="12"/>
      <c r="Q544" s="12"/>
      <c r="R544" s="12"/>
      <c r="S544" s="12"/>
      <c r="T544" s="12"/>
      <c r="U544" s="12"/>
      <c r="V544" s="10">
        <f>IFERROR(LARGE(X544:AU544,1),0)+IFERROR(LARGE(X544:AU544,2),0)</f>
        <v>0</v>
      </c>
      <c r="W544" s="10">
        <f>IFERROR(LARGE(X544:AU544,3),0)+IFERROR(LARGE(X544:AU544,4),0)</f>
        <v>0</v>
      </c>
      <c r="X544" s="12"/>
      <c r="Y544" s="12"/>
      <c r="Z544" s="12"/>
      <c r="AA544" s="12"/>
      <c r="AB544" s="12"/>
      <c r="AC544" s="12"/>
      <c r="AD544" s="12"/>
      <c r="AE544" s="12" t="str">
        <f>IFERROR(VLOOKUP($A544,'Orientakcja M'!$M$3:$S$59,7,0),"")</f>
        <v/>
      </c>
      <c r="AF544" s="12"/>
      <c r="AG544" s="12" t="str">
        <f>IFERROR(VLOOKUP($A544,'Grassor222 M'!$BJ$6:$BP$7,7,0),"")</f>
        <v/>
      </c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23">
        <f>MIN(COUNT(F544:U544)+MIN(COUNT(X544:AU544)/2,2),6)</f>
        <v>0</v>
      </c>
    </row>
    <row r="545" spans="1:48">
      <c r="A545" s="13"/>
      <c r="B545" s="19" t="e">
        <f>VLOOKUP($A545,id!$C:$H,6,0)</f>
        <v>#N/A</v>
      </c>
      <c r="C545" s="19" t="e">
        <f>VLOOKUP($A545,id!$C:$H,4,0)</f>
        <v>#N/A</v>
      </c>
      <c r="D545" s="2">
        <f>IF(E544=E545,D544,ROW(B543))</f>
        <v>487</v>
      </c>
      <c r="E545" s="11">
        <f>LARGE(F545:W545,1)+LARGE(F545:W545,2)+IFERROR(LARGE(F545:W545,3),0)+IFERROR(LARGE(F545:W545,4),0)+IFERROR(LARGE(F545:W545,5),0)+IFERROR(LARGE(F545:W545,6),0)</f>
        <v>0</v>
      </c>
      <c r="F545" s="12"/>
      <c r="G545" s="12"/>
      <c r="H545" s="12"/>
      <c r="I545" s="12"/>
      <c r="J545" s="12"/>
      <c r="K545" s="12"/>
      <c r="L545" s="12"/>
      <c r="M545" s="12" t="str">
        <f>IFERROR(VLOOKUP($A545,'Grassor444 M'!$DE$6:$DK$36,7,0),"")</f>
        <v/>
      </c>
      <c r="N545" s="12"/>
      <c r="O545" s="12" t="str">
        <f>IFERROR(VLOOKUP($A545,'Dukty M'!$T$1:$Z$33,7,0),"")</f>
        <v/>
      </c>
      <c r="P545" s="12"/>
      <c r="Q545" s="12"/>
      <c r="R545" s="12"/>
      <c r="S545" s="12"/>
      <c r="T545" s="12"/>
      <c r="U545" s="12"/>
      <c r="V545" s="10">
        <f>IFERROR(LARGE(X545:AU545,1),0)+IFERROR(LARGE(X545:AU545,2),0)</f>
        <v>0</v>
      </c>
      <c r="W545" s="10">
        <f>IFERROR(LARGE(X545:AU545,3),0)+IFERROR(LARGE(X545:AU545,4),0)</f>
        <v>0</v>
      </c>
      <c r="X545" s="12"/>
      <c r="Y545" s="12"/>
      <c r="Z545" s="12"/>
      <c r="AA545" s="12"/>
      <c r="AB545" s="12"/>
      <c r="AC545" s="12"/>
      <c r="AD545" s="12"/>
      <c r="AE545" s="12" t="str">
        <f>IFERROR(VLOOKUP($A545,'Orientakcja M'!$M$3:$S$59,7,0),"")</f>
        <v/>
      </c>
      <c r="AF545" s="12"/>
      <c r="AG545" s="12" t="str">
        <f>IFERROR(VLOOKUP($A545,'Grassor222 M'!$BJ$6:$BP$7,7,0),"")</f>
        <v/>
      </c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23">
        <f>MIN(COUNT(F545:U545)+MIN(COUNT(X545:AU545)/2,2),6)</f>
        <v>0</v>
      </c>
    </row>
    <row r="546" spans="1:48">
      <c r="B546" s="19" t="e">
        <f>VLOOKUP($A546,id!$C:$H,6,0)</f>
        <v>#N/A</v>
      </c>
      <c r="C546" s="19" t="e">
        <f>VLOOKUP($A546,id!$C:$H,4,0)</f>
        <v>#N/A</v>
      </c>
      <c r="D546" s="2">
        <f>IF(E545=E546,D545,ROW(B544))</f>
        <v>487</v>
      </c>
      <c r="E546" s="11">
        <f>LARGE(F546:W546,1)+LARGE(F546:W546,2)+IFERROR(LARGE(F546:W546,3),0)+IFERROR(LARGE(F546:W546,4),0)+IFERROR(LARGE(F546:W546,5),0)+IFERROR(LARGE(F546:W546,6),0)</f>
        <v>0</v>
      </c>
      <c r="F546" s="12"/>
      <c r="G546" s="12"/>
      <c r="H546" s="12"/>
      <c r="I546" s="12"/>
      <c r="J546" s="12"/>
      <c r="K546" s="12"/>
      <c r="L546" s="12"/>
      <c r="M546" s="12" t="str">
        <f>IFERROR(VLOOKUP($A546,'Grassor444 M'!$DE$6:$DK$36,7,0),"")</f>
        <v/>
      </c>
      <c r="N546" s="12"/>
      <c r="O546" s="12" t="str">
        <f>IFERROR(VLOOKUP($A546,'Dukty M'!$T$1:$Z$33,7,0),"")</f>
        <v/>
      </c>
      <c r="P546" s="12"/>
      <c r="Q546" s="12"/>
      <c r="R546" s="12"/>
      <c r="S546" s="12"/>
      <c r="T546" s="12"/>
      <c r="U546" s="12"/>
      <c r="V546" s="10">
        <f>IFERROR(LARGE(X546:AU546,1),0)+IFERROR(LARGE(X546:AU546,2),0)</f>
        <v>0</v>
      </c>
      <c r="W546" s="10">
        <f>IFERROR(LARGE(X546:AU546,3),0)+IFERROR(LARGE(X546:AU546,4),0)</f>
        <v>0</v>
      </c>
      <c r="X546" s="12"/>
      <c r="Y546" s="12"/>
      <c r="Z546" s="12"/>
      <c r="AA546" s="12"/>
      <c r="AB546" s="12"/>
      <c r="AC546" s="12"/>
      <c r="AD546" s="12"/>
      <c r="AE546" s="12" t="str">
        <f>IFERROR(VLOOKUP($A546,'Orientakcja M'!$M$3:$S$59,7,0),"")</f>
        <v/>
      </c>
      <c r="AF546" s="12"/>
      <c r="AG546" s="12" t="str">
        <f>IFERROR(VLOOKUP($A546,'Grassor222 M'!$BJ$6:$BP$7,7,0),"")</f>
        <v/>
      </c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23">
        <f>MIN(COUNT(F546:U546)+MIN(COUNT(X546:AU546)/2,2),6)</f>
        <v>0</v>
      </c>
    </row>
    <row r="547" spans="1:48">
      <c r="A547" s="13"/>
      <c r="B547" s="19" t="e">
        <f>VLOOKUP($A547,id!$C:$H,6,0)</f>
        <v>#N/A</v>
      </c>
      <c r="C547" s="19" t="e">
        <f>VLOOKUP($A547,id!$C:$H,4,0)</f>
        <v>#N/A</v>
      </c>
      <c r="D547" s="2">
        <f>IF(E546=E547,D546,ROW(B545))</f>
        <v>487</v>
      </c>
      <c r="E547" s="11">
        <f>LARGE(F547:W547,1)+LARGE(F547:W547,2)+IFERROR(LARGE(F547:W547,3),0)+IFERROR(LARGE(F547:W547,4),0)+IFERROR(LARGE(F547:W547,5),0)+IFERROR(LARGE(F547:W547,6),0)</f>
        <v>0</v>
      </c>
      <c r="F547" s="12"/>
      <c r="G547" s="12"/>
      <c r="H547" s="12"/>
      <c r="I547" s="12"/>
      <c r="J547" s="12"/>
      <c r="K547" s="12"/>
      <c r="L547" s="12"/>
      <c r="M547" s="12" t="str">
        <f>IFERROR(VLOOKUP($A547,'Grassor444 M'!$DE$6:$DK$36,7,0),"")</f>
        <v/>
      </c>
      <c r="N547" s="12"/>
      <c r="O547" s="12" t="str">
        <f>IFERROR(VLOOKUP($A547,'Dukty M'!$T$1:$Z$33,7,0),"")</f>
        <v/>
      </c>
      <c r="P547" s="12"/>
      <c r="Q547" s="12"/>
      <c r="R547" s="12"/>
      <c r="S547" s="12"/>
      <c r="T547" s="12"/>
      <c r="U547" s="12"/>
      <c r="V547" s="10">
        <f>IFERROR(LARGE(X547:AU547,1),0)+IFERROR(LARGE(X547:AU547,2),0)</f>
        <v>0</v>
      </c>
      <c r="W547" s="10">
        <f>IFERROR(LARGE(X547:AU547,3),0)+IFERROR(LARGE(X547:AU547,4),0)</f>
        <v>0</v>
      </c>
      <c r="X547" s="12"/>
      <c r="Y547" s="12"/>
      <c r="Z547" s="12"/>
      <c r="AA547" s="12"/>
      <c r="AB547" s="12"/>
      <c r="AC547" s="12"/>
      <c r="AD547" s="12"/>
      <c r="AE547" s="12" t="str">
        <f>IFERROR(VLOOKUP($A547,'Orientakcja M'!$M$3:$S$59,7,0),"")</f>
        <v/>
      </c>
      <c r="AF547" s="12"/>
      <c r="AG547" s="12" t="str">
        <f>IFERROR(VLOOKUP($A547,'Grassor222 M'!$BJ$6:$BP$7,7,0),"")</f>
        <v/>
      </c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23">
        <f>MIN(COUNT(F547:U547)+MIN(COUNT(X547:AU547)/2,2),6)</f>
        <v>0</v>
      </c>
    </row>
    <row r="548" spans="1:48">
      <c r="B548" s="19" t="e">
        <f>VLOOKUP($A548,id!$C:$H,6,0)</f>
        <v>#N/A</v>
      </c>
      <c r="C548" s="19" t="e">
        <f>VLOOKUP($A548,id!$C:$H,4,0)</f>
        <v>#N/A</v>
      </c>
      <c r="D548" s="2">
        <f>IF(E547=E548,D547,ROW(B546))</f>
        <v>487</v>
      </c>
      <c r="E548" s="11">
        <f>LARGE(F548:W548,1)+LARGE(F548:W548,2)+IFERROR(LARGE(F548:W548,3),0)+IFERROR(LARGE(F548:W548,4),0)+IFERROR(LARGE(F548:W548,5),0)+IFERROR(LARGE(F548:W548,6),0)</f>
        <v>0</v>
      </c>
      <c r="F548" s="12"/>
      <c r="G548" s="12"/>
      <c r="H548" s="12"/>
      <c r="I548" s="12"/>
      <c r="J548" s="12"/>
      <c r="K548" s="12"/>
      <c r="L548" s="12"/>
      <c r="M548" s="12" t="str">
        <f>IFERROR(VLOOKUP($A548,'Grassor444 M'!$DE$6:$DK$36,7,0),"")</f>
        <v/>
      </c>
      <c r="N548" s="12"/>
      <c r="O548" s="12" t="str">
        <f>IFERROR(VLOOKUP($A548,'Dukty M'!$T$1:$Z$33,7,0),"")</f>
        <v/>
      </c>
      <c r="P548" s="12"/>
      <c r="Q548" s="12"/>
      <c r="R548" s="12"/>
      <c r="S548" s="12"/>
      <c r="T548" s="12"/>
      <c r="U548" s="12"/>
      <c r="V548" s="10">
        <f>IFERROR(LARGE(X548:AU548,1),0)+IFERROR(LARGE(X548:AU548,2),0)</f>
        <v>0</v>
      </c>
      <c r="W548" s="10">
        <f>IFERROR(LARGE(X548:AU548,3),0)+IFERROR(LARGE(X548:AU548,4),0)</f>
        <v>0</v>
      </c>
      <c r="X548" s="12"/>
      <c r="Y548" s="12"/>
      <c r="Z548" s="12"/>
      <c r="AA548" s="12"/>
      <c r="AB548" s="12"/>
      <c r="AC548" s="12"/>
      <c r="AD548" s="12"/>
      <c r="AE548" s="12" t="str">
        <f>IFERROR(VLOOKUP($A548,'Orientakcja M'!$M$3:$S$59,7,0),"")</f>
        <v/>
      </c>
      <c r="AF548" s="12"/>
      <c r="AG548" s="12" t="str">
        <f>IFERROR(VLOOKUP($A548,'Grassor222 M'!$BJ$6:$BP$7,7,0),"")</f>
        <v/>
      </c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23">
        <f>MIN(COUNT(F548:U548)+MIN(COUNT(X548:AU548)/2,2),6)</f>
        <v>0</v>
      </c>
    </row>
    <row r="549" spans="1:48">
      <c r="A549" s="13"/>
      <c r="B549" s="19" t="e">
        <f>VLOOKUP($A549,id!$C:$H,6,0)</f>
        <v>#N/A</v>
      </c>
      <c r="C549" s="19" t="e">
        <f>VLOOKUP($A549,id!$C:$H,4,0)</f>
        <v>#N/A</v>
      </c>
      <c r="D549" s="2">
        <f>IF(E548=E549,D548,ROW(B547))</f>
        <v>487</v>
      </c>
      <c r="E549" s="11">
        <f>LARGE(F549:W549,1)+LARGE(F549:W549,2)+IFERROR(LARGE(F549:W549,3),0)+IFERROR(LARGE(F549:W549,4),0)+IFERROR(LARGE(F549:W549,5),0)+IFERROR(LARGE(F549:W549,6),0)</f>
        <v>0</v>
      </c>
      <c r="F549" s="12"/>
      <c r="G549" s="12"/>
      <c r="H549" s="12"/>
      <c r="I549" s="12"/>
      <c r="J549" s="12"/>
      <c r="K549" s="12"/>
      <c r="L549" s="12"/>
      <c r="M549" s="12" t="str">
        <f>IFERROR(VLOOKUP($A549,'Grassor444 M'!$DE$6:$DK$36,7,0),"")</f>
        <v/>
      </c>
      <c r="N549" s="12"/>
      <c r="O549" s="12" t="str">
        <f>IFERROR(VLOOKUP($A549,'Dukty M'!$T$1:$Z$33,7,0),"")</f>
        <v/>
      </c>
      <c r="P549" s="12"/>
      <c r="Q549" s="12"/>
      <c r="R549" s="12"/>
      <c r="S549" s="12"/>
      <c r="T549" s="12"/>
      <c r="U549" s="12"/>
      <c r="V549" s="10">
        <f>IFERROR(LARGE(X549:AU549,1),0)+IFERROR(LARGE(X549:AU549,2),0)</f>
        <v>0</v>
      </c>
      <c r="W549" s="10">
        <f>IFERROR(LARGE(X549:AU549,3),0)+IFERROR(LARGE(X549:AU549,4),0)</f>
        <v>0</v>
      </c>
      <c r="X549" s="12"/>
      <c r="Y549" s="12"/>
      <c r="Z549" s="12"/>
      <c r="AA549" s="12"/>
      <c r="AB549" s="12"/>
      <c r="AC549" s="12"/>
      <c r="AD549" s="12"/>
      <c r="AE549" s="12" t="str">
        <f>IFERROR(VLOOKUP($A549,'Orientakcja M'!$M$3:$S$59,7,0),"")</f>
        <v/>
      </c>
      <c r="AF549" s="12"/>
      <c r="AG549" s="12" t="str">
        <f>IFERROR(VLOOKUP($A549,'Grassor222 M'!$BJ$6:$BP$7,7,0),"")</f>
        <v/>
      </c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23">
        <f>MIN(COUNT(F549:U549)+MIN(COUNT(X549:AU549)/2,2),6)</f>
        <v>0</v>
      </c>
    </row>
    <row r="550" spans="1:48">
      <c r="B550" s="19" t="e">
        <f>VLOOKUP($A550,id!$C:$H,6,0)</f>
        <v>#N/A</v>
      </c>
      <c r="C550" s="19" t="e">
        <f>VLOOKUP($A550,id!$C:$H,4,0)</f>
        <v>#N/A</v>
      </c>
      <c r="D550" s="2">
        <f>IF(E549=E550,D549,ROW(B548))</f>
        <v>487</v>
      </c>
      <c r="E550" s="11">
        <f>LARGE(F550:W550,1)+LARGE(F550:W550,2)+IFERROR(LARGE(F550:W550,3),0)+IFERROR(LARGE(F550:W550,4),0)+IFERROR(LARGE(F550:W550,5),0)+IFERROR(LARGE(F550:W550,6),0)</f>
        <v>0</v>
      </c>
      <c r="F550" s="12"/>
      <c r="G550" s="12"/>
      <c r="H550" s="12"/>
      <c r="I550" s="12"/>
      <c r="J550" s="12"/>
      <c r="K550" s="12"/>
      <c r="L550" s="12"/>
      <c r="M550" s="12" t="str">
        <f>IFERROR(VLOOKUP($A550,'Grassor444 M'!$DE$6:$DK$36,7,0),"")</f>
        <v/>
      </c>
      <c r="N550" s="12"/>
      <c r="O550" s="12" t="str">
        <f>IFERROR(VLOOKUP($A550,'Dukty M'!$T$1:$Z$33,7,0),"")</f>
        <v/>
      </c>
      <c r="P550" s="12"/>
      <c r="Q550" s="12"/>
      <c r="R550" s="12"/>
      <c r="S550" s="12"/>
      <c r="T550" s="12"/>
      <c r="U550" s="12"/>
      <c r="V550" s="10">
        <f>IFERROR(LARGE(X550:AU550,1),0)+IFERROR(LARGE(X550:AU550,2),0)</f>
        <v>0</v>
      </c>
      <c r="W550" s="10">
        <f>IFERROR(LARGE(X550:AU550,3),0)+IFERROR(LARGE(X550:AU550,4),0)</f>
        <v>0</v>
      </c>
      <c r="X550" s="12"/>
      <c r="Y550" s="12"/>
      <c r="Z550" s="12"/>
      <c r="AA550" s="12"/>
      <c r="AB550" s="12"/>
      <c r="AC550" s="12"/>
      <c r="AD550" s="12"/>
      <c r="AE550" s="12" t="str">
        <f>IFERROR(VLOOKUP($A550,'Orientakcja M'!$M$3:$S$59,7,0),"")</f>
        <v/>
      </c>
      <c r="AF550" s="12"/>
      <c r="AG550" s="12" t="str">
        <f>IFERROR(VLOOKUP($A550,'Grassor222 M'!$BJ$6:$BP$7,7,0),"")</f>
        <v/>
      </c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23">
        <f>MIN(COUNT(F550:U550)+MIN(COUNT(X550:AU550)/2,2),6)</f>
        <v>0</v>
      </c>
    </row>
    <row r="551" spans="1:48">
      <c r="A551" s="13"/>
      <c r="B551" s="19" t="e">
        <f>VLOOKUP($A551,id!$C:$H,6,0)</f>
        <v>#N/A</v>
      </c>
      <c r="C551" s="19" t="e">
        <f>VLOOKUP($A551,id!$C:$H,4,0)</f>
        <v>#N/A</v>
      </c>
      <c r="D551" s="2">
        <f>IF(E550=E551,D550,ROW(B549))</f>
        <v>487</v>
      </c>
      <c r="E551" s="11">
        <f>LARGE(F551:W551,1)+LARGE(F551:W551,2)+IFERROR(LARGE(F551:W551,3),0)+IFERROR(LARGE(F551:W551,4),0)+IFERROR(LARGE(F551:W551,5),0)+IFERROR(LARGE(F551:W551,6),0)</f>
        <v>0</v>
      </c>
      <c r="F551" s="12"/>
      <c r="G551" s="12"/>
      <c r="H551" s="12"/>
      <c r="I551" s="12"/>
      <c r="J551" s="12"/>
      <c r="K551" s="12"/>
      <c r="L551" s="12"/>
      <c r="M551" s="12" t="str">
        <f>IFERROR(VLOOKUP($A551,'Grassor444 M'!$DE$6:$DK$36,7,0),"")</f>
        <v/>
      </c>
      <c r="N551" s="12"/>
      <c r="O551" s="12" t="str">
        <f>IFERROR(VLOOKUP($A551,'Dukty M'!$T$1:$Z$33,7,0),"")</f>
        <v/>
      </c>
      <c r="P551" s="12"/>
      <c r="Q551" s="12"/>
      <c r="R551" s="12"/>
      <c r="S551" s="12"/>
      <c r="T551" s="12"/>
      <c r="U551" s="12"/>
      <c r="V551" s="10">
        <f>IFERROR(LARGE(X551:AU551,1),0)+IFERROR(LARGE(X551:AU551,2),0)</f>
        <v>0</v>
      </c>
      <c r="W551" s="10">
        <f>IFERROR(LARGE(X551:AU551,3),0)+IFERROR(LARGE(X551:AU551,4),0)</f>
        <v>0</v>
      </c>
      <c r="X551" s="12"/>
      <c r="Y551" s="12"/>
      <c r="Z551" s="12"/>
      <c r="AA551" s="12"/>
      <c r="AB551" s="12"/>
      <c r="AC551" s="12"/>
      <c r="AD551" s="12"/>
      <c r="AE551" s="12" t="str">
        <f>IFERROR(VLOOKUP($A551,'Orientakcja M'!$M$3:$S$59,7,0),"")</f>
        <v/>
      </c>
      <c r="AF551" s="12"/>
      <c r="AG551" s="12" t="str">
        <f>IFERROR(VLOOKUP($A551,'Grassor222 M'!$BJ$6:$BP$7,7,0),"")</f>
        <v/>
      </c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23">
        <f>MIN(COUNT(F551:U551)+MIN(COUNT(X551:AU551)/2,2),6)</f>
        <v>0</v>
      </c>
    </row>
    <row r="552" spans="1:48">
      <c r="B552" s="19" t="e">
        <f>VLOOKUP($A552,id!$C:$H,6,0)</f>
        <v>#N/A</v>
      </c>
      <c r="C552" s="19" t="e">
        <f>VLOOKUP($A552,id!$C:$H,4,0)</f>
        <v>#N/A</v>
      </c>
      <c r="D552" s="2">
        <f>IF(E551=E552,D551,ROW(B550))</f>
        <v>487</v>
      </c>
      <c r="E552" s="11">
        <f>LARGE(F552:W552,1)+LARGE(F552:W552,2)+IFERROR(LARGE(F552:W552,3),0)+IFERROR(LARGE(F552:W552,4),0)+IFERROR(LARGE(F552:W552,5),0)+IFERROR(LARGE(F552:W552,6),0)</f>
        <v>0</v>
      </c>
      <c r="F552" s="12"/>
      <c r="G552" s="12"/>
      <c r="H552" s="12"/>
      <c r="I552" s="12"/>
      <c r="J552" s="12"/>
      <c r="K552" s="12"/>
      <c r="L552" s="12"/>
      <c r="M552" s="12" t="str">
        <f>IFERROR(VLOOKUP($A552,'Grassor444 M'!$DE$6:$DK$36,7,0),"")</f>
        <v/>
      </c>
      <c r="N552" s="12"/>
      <c r="O552" s="12" t="str">
        <f>IFERROR(VLOOKUP($A552,'Dukty M'!$T$1:$Z$33,7,0),"")</f>
        <v/>
      </c>
      <c r="P552" s="12"/>
      <c r="Q552" s="12"/>
      <c r="R552" s="12"/>
      <c r="S552" s="12"/>
      <c r="T552" s="12"/>
      <c r="U552" s="12"/>
      <c r="V552" s="10">
        <f>IFERROR(LARGE(X552:AU552,1),0)+IFERROR(LARGE(X552:AU552,2),0)</f>
        <v>0</v>
      </c>
      <c r="W552" s="10">
        <f>IFERROR(LARGE(X552:AU552,3),0)+IFERROR(LARGE(X552:AU552,4),0)</f>
        <v>0</v>
      </c>
      <c r="X552" s="12"/>
      <c r="Y552" s="12"/>
      <c r="Z552" s="12"/>
      <c r="AA552" s="12"/>
      <c r="AB552" s="12"/>
      <c r="AC552" s="12"/>
      <c r="AD552" s="12"/>
      <c r="AE552" s="12" t="str">
        <f>IFERROR(VLOOKUP($A552,'Orientakcja M'!$M$3:$S$59,7,0),"")</f>
        <v/>
      </c>
      <c r="AF552" s="12"/>
      <c r="AG552" s="12" t="str">
        <f>IFERROR(VLOOKUP($A552,'Grassor222 M'!$BJ$6:$BP$7,7,0),"")</f>
        <v/>
      </c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23">
        <f>MIN(COUNT(F552:U552)+MIN(COUNT(X552:AU552)/2,2),6)</f>
        <v>0</v>
      </c>
    </row>
    <row r="553" spans="1:48">
      <c r="A553" s="13"/>
      <c r="B553" s="19" t="e">
        <f>VLOOKUP($A553,id!$C:$H,6,0)</f>
        <v>#N/A</v>
      </c>
      <c r="C553" s="19" t="e">
        <f>VLOOKUP($A553,id!$C:$H,4,0)</f>
        <v>#N/A</v>
      </c>
      <c r="D553" s="2">
        <f>IF(E552=E553,D552,ROW(B551))</f>
        <v>487</v>
      </c>
      <c r="E553" s="11">
        <f>LARGE(F553:W553,1)+LARGE(F553:W553,2)+IFERROR(LARGE(F553:W553,3),0)+IFERROR(LARGE(F553:W553,4),0)+IFERROR(LARGE(F553:W553,5),0)+IFERROR(LARGE(F553:W553,6),0)</f>
        <v>0</v>
      </c>
      <c r="F553" s="12"/>
      <c r="G553" s="12"/>
      <c r="H553" s="12"/>
      <c r="I553" s="12"/>
      <c r="J553" s="12"/>
      <c r="K553" s="12"/>
      <c r="L553" s="12"/>
      <c r="M553" s="12" t="str">
        <f>IFERROR(VLOOKUP($A553,'Grassor444 M'!$DE$6:$DK$36,7,0),"")</f>
        <v/>
      </c>
      <c r="N553" s="12"/>
      <c r="O553" s="12" t="str">
        <f>IFERROR(VLOOKUP($A553,'Dukty M'!$T$1:$Z$33,7,0),"")</f>
        <v/>
      </c>
      <c r="P553" s="12"/>
      <c r="Q553" s="12"/>
      <c r="R553" s="12"/>
      <c r="S553" s="12"/>
      <c r="T553" s="12"/>
      <c r="U553" s="12"/>
      <c r="V553" s="10">
        <f>IFERROR(LARGE(X553:AU553,1),0)+IFERROR(LARGE(X553:AU553,2),0)</f>
        <v>0</v>
      </c>
      <c r="W553" s="10">
        <f>IFERROR(LARGE(X553:AU553,3),0)+IFERROR(LARGE(X553:AU553,4),0)</f>
        <v>0</v>
      </c>
      <c r="X553" s="12"/>
      <c r="Y553" s="12"/>
      <c r="Z553" s="12"/>
      <c r="AA553" s="12"/>
      <c r="AB553" s="12"/>
      <c r="AC553" s="12"/>
      <c r="AD553" s="12"/>
      <c r="AE553" s="12" t="str">
        <f>IFERROR(VLOOKUP($A553,'Orientakcja M'!$M$3:$S$59,7,0),"")</f>
        <v/>
      </c>
      <c r="AF553" s="12"/>
      <c r="AG553" s="12" t="str">
        <f>IFERROR(VLOOKUP($A553,'Grassor222 M'!$BJ$6:$BP$7,7,0),"")</f>
        <v/>
      </c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23">
        <f>MIN(COUNT(F553:U553)+MIN(COUNT(X553:AU553)/2,2),6)</f>
        <v>0</v>
      </c>
    </row>
    <row r="554" spans="1:48">
      <c r="B554" s="19" t="e">
        <f>VLOOKUP($A554,id!$C:$H,6,0)</f>
        <v>#N/A</v>
      </c>
      <c r="C554" s="19" t="e">
        <f>VLOOKUP($A554,id!$C:$H,4,0)</f>
        <v>#N/A</v>
      </c>
      <c r="D554" s="2">
        <f>IF(E553=E554,D553,ROW(B552))</f>
        <v>487</v>
      </c>
      <c r="E554" s="11">
        <f>LARGE(F554:W554,1)+LARGE(F554:W554,2)+IFERROR(LARGE(F554:W554,3),0)+IFERROR(LARGE(F554:W554,4),0)+IFERROR(LARGE(F554:W554,5),0)+IFERROR(LARGE(F554:W554,6),0)</f>
        <v>0</v>
      </c>
      <c r="F554" s="12"/>
      <c r="G554" s="12"/>
      <c r="H554" s="12"/>
      <c r="I554" s="12"/>
      <c r="J554" s="12"/>
      <c r="K554" s="12"/>
      <c r="L554" s="12"/>
      <c r="M554" s="12" t="str">
        <f>IFERROR(VLOOKUP($A554,'Grassor444 M'!$DE$6:$DK$36,7,0),"")</f>
        <v/>
      </c>
      <c r="N554" s="12"/>
      <c r="O554" s="12" t="str">
        <f>IFERROR(VLOOKUP($A554,'Dukty M'!$T$1:$Z$33,7,0),"")</f>
        <v/>
      </c>
      <c r="P554" s="12"/>
      <c r="Q554" s="12"/>
      <c r="R554" s="12"/>
      <c r="S554" s="12"/>
      <c r="T554" s="12"/>
      <c r="U554" s="12"/>
      <c r="V554" s="10">
        <f>IFERROR(LARGE(X554:AU554,1),0)+IFERROR(LARGE(X554:AU554,2),0)</f>
        <v>0</v>
      </c>
      <c r="W554" s="10">
        <f>IFERROR(LARGE(X554:AU554,3),0)+IFERROR(LARGE(X554:AU554,4),0)</f>
        <v>0</v>
      </c>
      <c r="X554" s="12"/>
      <c r="Y554" s="12"/>
      <c r="Z554" s="12"/>
      <c r="AA554" s="12"/>
      <c r="AB554" s="12"/>
      <c r="AC554" s="12"/>
      <c r="AD554" s="12"/>
      <c r="AE554" s="12" t="str">
        <f>IFERROR(VLOOKUP($A554,'Orientakcja M'!$M$3:$S$59,7,0),"")</f>
        <v/>
      </c>
      <c r="AF554" s="12"/>
      <c r="AG554" s="12" t="str">
        <f>IFERROR(VLOOKUP($A554,'Grassor222 M'!$BJ$6:$BP$7,7,0),"")</f>
        <v/>
      </c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23">
        <f>MIN(COUNT(F554:U554)+MIN(COUNT(X554:AU554)/2,2),6)</f>
        <v>0</v>
      </c>
    </row>
    <row r="555" spans="1:48">
      <c r="A555" s="13"/>
      <c r="B555" s="19" t="e">
        <f>VLOOKUP($A555,id!$C:$H,6,0)</f>
        <v>#N/A</v>
      </c>
      <c r="C555" s="19" t="e">
        <f>VLOOKUP($A555,id!$C:$H,4,0)</f>
        <v>#N/A</v>
      </c>
      <c r="D555" s="2">
        <f>IF(E554=E555,D554,ROW(B553))</f>
        <v>487</v>
      </c>
      <c r="E555" s="11">
        <f>LARGE(F555:W555,1)+LARGE(F555:W555,2)+IFERROR(LARGE(F555:W555,3),0)+IFERROR(LARGE(F555:W555,4),0)+IFERROR(LARGE(F555:W555,5),0)+IFERROR(LARGE(F555:W555,6),0)</f>
        <v>0</v>
      </c>
      <c r="F555" s="12"/>
      <c r="G555" s="12"/>
      <c r="H555" s="12"/>
      <c r="I555" s="12"/>
      <c r="J555" s="12"/>
      <c r="K555" s="12"/>
      <c r="L555" s="12"/>
      <c r="M555" s="12" t="str">
        <f>IFERROR(VLOOKUP($A555,'Grassor444 M'!$DE$6:$DK$36,7,0),"")</f>
        <v/>
      </c>
      <c r="N555" s="12"/>
      <c r="O555" s="12" t="str">
        <f>IFERROR(VLOOKUP($A555,'Dukty M'!$T$1:$Z$33,7,0),"")</f>
        <v/>
      </c>
      <c r="P555" s="12"/>
      <c r="Q555" s="12"/>
      <c r="R555" s="12"/>
      <c r="S555" s="12"/>
      <c r="T555" s="12"/>
      <c r="U555" s="12"/>
      <c r="V555" s="10">
        <f>IFERROR(LARGE(X555:AU555,1),0)+IFERROR(LARGE(X555:AU555,2),0)</f>
        <v>0</v>
      </c>
      <c r="W555" s="10">
        <f>IFERROR(LARGE(X555:AU555,3),0)+IFERROR(LARGE(X555:AU555,4),0)</f>
        <v>0</v>
      </c>
      <c r="X555" s="12"/>
      <c r="Y555" s="12"/>
      <c r="Z555" s="12"/>
      <c r="AA555" s="12"/>
      <c r="AB555" s="12"/>
      <c r="AC555" s="12"/>
      <c r="AD555" s="12"/>
      <c r="AE555" s="12" t="str">
        <f>IFERROR(VLOOKUP($A555,'Orientakcja M'!$M$3:$S$59,7,0),"")</f>
        <v/>
      </c>
      <c r="AF555" s="12"/>
      <c r="AG555" s="12" t="str">
        <f>IFERROR(VLOOKUP($A555,'Grassor222 M'!$BJ$6:$BP$7,7,0),"")</f>
        <v/>
      </c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23">
        <f>MIN(COUNT(F555:U555)+MIN(COUNT(X555:AU555)/2,2),6)</f>
        <v>0</v>
      </c>
    </row>
    <row r="556" spans="1:48">
      <c r="B556" s="19" t="e">
        <f>VLOOKUP($A556,id!$C:$H,6,0)</f>
        <v>#N/A</v>
      </c>
      <c r="C556" s="19" t="e">
        <f>VLOOKUP($A556,id!$C:$H,4,0)</f>
        <v>#N/A</v>
      </c>
      <c r="D556" s="2">
        <f>IF(E555=E556,D555,ROW(B554))</f>
        <v>487</v>
      </c>
      <c r="E556" s="11">
        <f>LARGE(F556:W556,1)+LARGE(F556:W556,2)+IFERROR(LARGE(F556:W556,3),0)+IFERROR(LARGE(F556:W556,4),0)+IFERROR(LARGE(F556:W556,5),0)+IFERROR(LARGE(F556:W556,6),0)</f>
        <v>0</v>
      </c>
      <c r="F556" s="12"/>
      <c r="G556" s="12"/>
      <c r="H556" s="12"/>
      <c r="I556" s="12"/>
      <c r="J556" s="12"/>
      <c r="K556" s="12"/>
      <c r="L556" s="12"/>
      <c r="M556" s="12" t="str">
        <f>IFERROR(VLOOKUP($A556,'Grassor444 M'!$DE$6:$DK$36,7,0),"")</f>
        <v/>
      </c>
      <c r="N556" s="12"/>
      <c r="O556" s="12" t="str">
        <f>IFERROR(VLOOKUP($A556,'Dukty M'!$T$1:$Z$33,7,0),"")</f>
        <v/>
      </c>
      <c r="P556" s="12"/>
      <c r="Q556" s="12"/>
      <c r="R556" s="12"/>
      <c r="S556" s="12"/>
      <c r="T556" s="12"/>
      <c r="U556" s="12"/>
      <c r="V556" s="10">
        <f>IFERROR(LARGE(X556:AU556,1),0)+IFERROR(LARGE(X556:AU556,2),0)</f>
        <v>0</v>
      </c>
      <c r="W556" s="10">
        <f>IFERROR(LARGE(X556:AU556,3),0)+IFERROR(LARGE(X556:AU556,4),0)</f>
        <v>0</v>
      </c>
      <c r="X556" s="12"/>
      <c r="Y556" s="12"/>
      <c r="Z556" s="12"/>
      <c r="AA556" s="12"/>
      <c r="AB556" s="12"/>
      <c r="AC556" s="12"/>
      <c r="AD556" s="12"/>
      <c r="AE556" s="12" t="str">
        <f>IFERROR(VLOOKUP($A556,'Orientakcja M'!$M$3:$S$59,7,0),"")</f>
        <v/>
      </c>
      <c r="AF556" s="12"/>
      <c r="AG556" s="12" t="str">
        <f>IFERROR(VLOOKUP($A556,'Grassor222 M'!$BJ$6:$BP$7,7,0),"")</f>
        <v/>
      </c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23">
        <f>MIN(COUNT(F556:U556)+MIN(COUNT(X556:AU556)/2,2),6)</f>
        <v>0</v>
      </c>
    </row>
    <row r="557" spans="1:48">
      <c r="A557" s="13"/>
      <c r="B557" s="19" t="e">
        <f>VLOOKUP($A557,id!$C:$H,6,0)</f>
        <v>#N/A</v>
      </c>
      <c r="C557" s="19" t="e">
        <f>VLOOKUP($A557,id!$C:$H,4,0)</f>
        <v>#N/A</v>
      </c>
      <c r="D557" s="2">
        <f>IF(E556=E557,D556,ROW(B555))</f>
        <v>487</v>
      </c>
      <c r="E557" s="11">
        <f>LARGE(F557:W557,1)+LARGE(F557:W557,2)+IFERROR(LARGE(F557:W557,3),0)+IFERROR(LARGE(F557:W557,4),0)+IFERROR(LARGE(F557:W557,5),0)+IFERROR(LARGE(F557:W557,6),0)</f>
        <v>0</v>
      </c>
      <c r="F557" s="12"/>
      <c r="G557" s="12"/>
      <c r="H557" s="12"/>
      <c r="I557" s="12"/>
      <c r="J557" s="12"/>
      <c r="K557" s="12"/>
      <c r="L557" s="12"/>
      <c r="M557" s="12" t="str">
        <f>IFERROR(VLOOKUP($A557,'Grassor444 M'!$DE$6:$DK$36,7,0),"")</f>
        <v/>
      </c>
      <c r="N557" s="12"/>
      <c r="O557" s="12" t="str">
        <f>IFERROR(VLOOKUP($A557,'Dukty M'!$T$1:$Z$33,7,0),"")</f>
        <v/>
      </c>
      <c r="P557" s="12"/>
      <c r="Q557" s="12"/>
      <c r="R557" s="12"/>
      <c r="S557" s="12"/>
      <c r="T557" s="12"/>
      <c r="U557" s="12"/>
      <c r="V557" s="10">
        <f>IFERROR(LARGE(X557:AU557,1),0)+IFERROR(LARGE(X557:AU557,2),0)</f>
        <v>0</v>
      </c>
      <c r="W557" s="10">
        <f>IFERROR(LARGE(X557:AU557,3),0)+IFERROR(LARGE(X557:AU557,4),0)</f>
        <v>0</v>
      </c>
      <c r="X557" s="12"/>
      <c r="Y557" s="12"/>
      <c r="Z557" s="12"/>
      <c r="AA557" s="12"/>
      <c r="AB557" s="12"/>
      <c r="AC557" s="12"/>
      <c r="AD557" s="12"/>
      <c r="AE557" s="12" t="str">
        <f>IFERROR(VLOOKUP($A557,'Orientakcja M'!$M$3:$S$59,7,0),"")</f>
        <v/>
      </c>
      <c r="AF557" s="12"/>
      <c r="AG557" s="12" t="str">
        <f>IFERROR(VLOOKUP($A557,'Grassor222 M'!$BJ$6:$BP$7,7,0),"")</f>
        <v/>
      </c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23">
        <f>MIN(COUNT(F557:U557)+MIN(COUNT(X557:AU557)/2,2),6)</f>
        <v>0</v>
      </c>
    </row>
    <row r="558" spans="1:48">
      <c r="B558" s="19" t="e">
        <f>VLOOKUP($A558,id!$C:$H,6,0)</f>
        <v>#N/A</v>
      </c>
      <c r="C558" s="19" t="e">
        <f>VLOOKUP($A558,id!$C:$H,4,0)</f>
        <v>#N/A</v>
      </c>
      <c r="D558" s="2">
        <f>IF(E557=E558,D557,ROW(B556))</f>
        <v>487</v>
      </c>
      <c r="E558" s="11">
        <f>LARGE(F558:W558,1)+LARGE(F558:W558,2)+IFERROR(LARGE(F558:W558,3),0)+IFERROR(LARGE(F558:W558,4),0)+IFERROR(LARGE(F558:W558,5),0)+IFERROR(LARGE(F558:W558,6),0)</f>
        <v>0</v>
      </c>
      <c r="F558" s="12"/>
      <c r="G558" s="12"/>
      <c r="H558" s="12"/>
      <c r="I558" s="12"/>
      <c r="J558" s="12"/>
      <c r="K558" s="12"/>
      <c r="L558" s="12"/>
      <c r="M558" s="12" t="str">
        <f>IFERROR(VLOOKUP($A558,'Grassor444 M'!$DE$6:$DK$36,7,0),"")</f>
        <v/>
      </c>
      <c r="N558" s="12"/>
      <c r="O558" s="12" t="str">
        <f>IFERROR(VLOOKUP($A558,'Dukty M'!$T$1:$Z$33,7,0),"")</f>
        <v/>
      </c>
      <c r="P558" s="12"/>
      <c r="Q558" s="12"/>
      <c r="R558" s="12"/>
      <c r="S558" s="12"/>
      <c r="T558" s="12"/>
      <c r="U558" s="12"/>
      <c r="V558" s="10">
        <f>IFERROR(LARGE(X558:AU558,1),0)+IFERROR(LARGE(X558:AU558,2),0)</f>
        <v>0</v>
      </c>
      <c r="W558" s="10">
        <f>IFERROR(LARGE(X558:AU558,3),0)+IFERROR(LARGE(X558:AU558,4),0)</f>
        <v>0</v>
      </c>
      <c r="X558" s="12"/>
      <c r="Y558" s="12"/>
      <c r="Z558" s="12"/>
      <c r="AA558" s="12"/>
      <c r="AB558" s="12"/>
      <c r="AC558" s="12"/>
      <c r="AD558" s="12"/>
      <c r="AE558" s="12" t="str">
        <f>IFERROR(VLOOKUP($A558,'Orientakcja M'!$M$3:$S$59,7,0),"")</f>
        <v/>
      </c>
      <c r="AF558" s="12"/>
      <c r="AG558" s="12" t="str">
        <f>IFERROR(VLOOKUP($A558,'Grassor222 M'!$BJ$6:$BP$7,7,0),"")</f>
        <v/>
      </c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23">
        <f>MIN(COUNT(F558:U558)+MIN(COUNT(X558:AU558)/2,2),6)</f>
        <v>0</v>
      </c>
    </row>
    <row r="559" spans="1:48">
      <c r="A559" s="13"/>
      <c r="B559" s="19" t="e">
        <f>VLOOKUP($A559,id!$C:$H,6,0)</f>
        <v>#N/A</v>
      </c>
      <c r="C559" s="19" t="e">
        <f>VLOOKUP($A559,id!$C:$H,4,0)</f>
        <v>#N/A</v>
      </c>
      <c r="D559" s="2">
        <f>IF(E558=E559,D558,ROW(B557))</f>
        <v>487</v>
      </c>
      <c r="E559" s="11">
        <f>LARGE(F559:W559,1)+LARGE(F559:W559,2)+IFERROR(LARGE(F559:W559,3),0)+IFERROR(LARGE(F559:W559,4),0)+IFERROR(LARGE(F559:W559,5),0)+IFERROR(LARGE(F559:W559,6),0)</f>
        <v>0</v>
      </c>
      <c r="F559" s="12"/>
      <c r="G559" s="12"/>
      <c r="H559" s="12"/>
      <c r="I559" s="12"/>
      <c r="J559" s="12"/>
      <c r="K559" s="12"/>
      <c r="L559" s="12"/>
      <c r="M559" s="12" t="str">
        <f>IFERROR(VLOOKUP($A559,'Grassor444 M'!$DE$6:$DK$36,7,0),"")</f>
        <v/>
      </c>
      <c r="N559" s="12"/>
      <c r="O559" s="12" t="str">
        <f>IFERROR(VLOOKUP($A559,'Dukty M'!$T$1:$Z$33,7,0),"")</f>
        <v/>
      </c>
      <c r="P559" s="12"/>
      <c r="Q559" s="12"/>
      <c r="R559" s="12"/>
      <c r="S559" s="12"/>
      <c r="T559" s="12"/>
      <c r="U559" s="12"/>
      <c r="V559" s="10">
        <f>IFERROR(LARGE(X559:AU559,1),0)+IFERROR(LARGE(X559:AU559,2),0)</f>
        <v>0</v>
      </c>
      <c r="W559" s="10">
        <f>IFERROR(LARGE(X559:AU559,3),0)+IFERROR(LARGE(X559:AU559,4),0)</f>
        <v>0</v>
      </c>
      <c r="X559" s="12"/>
      <c r="Y559" s="12"/>
      <c r="Z559" s="12"/>
      <c r="AA559" s="12"/>
      <c r="AB559" s="12"/>
      <c r="AC559" s="12"/>
      <c r="AD559" s="12"/>
      <c r="AE559" s="12" t="str">
        <f>IFERROR(VLOOKUP($A559,'Orientakcja M'!$M$3:$S$59,7,0),"")</f>
        <v/>
      </c>
      <c r="AF559" s="12"/>
      <c r="AG559" s="12" t="str">
        <f>IFERROR(VLOOKUP($A559,'Grassor222 M'!$BJ$6:$BP$7,7,0),"")</f>
        <v/>
      </c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23">
        <f>MIN(COUNT(F559:U559)+MIN(COUNT(X559:AU559)/2,2),6)</f>
        <v>0</v>
      </c>
    </row>
    <row r="560" spans="1:48">
      <c r="B560" s="19" t="e">
        <f>VLOOKUP($A560,id!$C:$H,6,0)</f>
        <v>#N/A</v>
      </c>
      <c r="C560" s="19" t="e">
        <f>VLOOKUP($A560,id!$C:$H,4,0)</f>
        <v>#N/A</v>
      </c>
      <c r="D560" s="2">
        <f>IF(E559=E560,D559,ROW(B558))</f>
        <v>487</v>
      </c>
      <c r="E560" s="11">
        <f>LARGE(F560:W560,1)+LARGE(F560:W560,2)+IFERROR(LARGE(F560:W560,3),0)+IFERROR(LARGE(F560:W560,4),0)+IFERROR(LARGE(F560:W560,5),0)+IFERROR(LARGE(F560:W560,6),0)</f>
        <v>0</v>
      </c>
      <c r="F560" s="12"/>
      <c r="G560" s="12"/>
      <c r="H560" s="12"/>
      <c r="I560" s="12"/>
      <c r="J560" s="12"/>
      <c r="K560" s="12"/>
      <c r="L560" s="12"/>
      <c r="M560" s="12" t="str">
        <f>IFERROR(VLOOKUP($A560,'Grassor444 M'!$DE$6:$DK$36,7,0),"")</f>
        <v/>
      </c>
      <c r="N560" s="12"/>
      <c r="O560" s="12" t="str">
        <f>IFERROR(VLOOKUP($A560,'Dukty M'!$T$1:$Z$33,7,0),"")</f>
        <v/>
      </c>
      <c r="P560" s="12"/>
      <c r="Q560" s="12"/>
      <c r="R560" s="12"/>
      <c r="S560" s="12"/>
      <c r="T560" s="12"/>
      <c r="U560" s="12"/>
      <c r="V560" s="10">
        <f>IFERROR(LARGE(X560:AU560,1),0)+IFERROR(LARGE(X560:AU560,2),0)</f>
        <v>0</v>
      </c>
      <c r="W560" s="10">
        <f>IFERROR(LARGE(X560:AU560,3),0)+IFERROR(LARGE(X560:AU560,4),0)</f>
        <v>0</v>
      </c>
      <c r="X560" s="12"/>
      <c r="Y560" s="12"/>
      <c r="Z560" s="12"/>
      <c r="AA560" s="12"/>
      <c r="AB560" s="12"/>
      <c r="AC560" s="12"/>
      <c r="AD560" s="12"/>
      <c r="AE560" s="12" t="str">
        <f>IFERROR(VLOOKUP($A560,'Orientakcja M'!$M$3:$S$59,7,0),"")</f>
        <v/>
      </c>
      <c r="AF560" s="12"/>
      <c r="AG560" s="12" t="str">
        <f>IFERROR(VLOOKUP($A560,'Grassor222 M'!$BJ$6:$BP$7,7,0),"")</f>
        <v/>
      </c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23">
        <f>MIN(COUNT(F560:U560)+MIN(COUNT(X560:AU560)/2,2),6)</f>
        <v>0</v>
      </c>
    </row>
    <row r="561" spans="1:48">
      <c r="A561" s="13"/>
      <c r="B561" s="19" t="e">
        <f>VLOOKUP($A561,id!$C:$H,6,0)</f>
        <v>#N/A</v>
      </c>
      <c r="C561" s="19" t="e">
        <f>VLOOKUP($A561,id!$C:$H,4,0)</f>
        <v>#N/A</v>
      </c>
      <c r="D561" s="2">
        <f>IF(E560=E561,D560,ROW(B559))</f>
        <v>487</v>
      </c>
      <c r="E561" s="11">
        <f>LARGE(F561:W561,1)+LARGE(F561:W561,2)+IFERROR(LARGE(F561:W561,3),0)+IFERROR(LARGE(F561:W561,4),0)+IFERROR(LARGE(F561:W561,5),0)+IFERROR(LARGE(F561:W561,6),0)</f>
        <v>0</v>
      </c>
      <c r="F561" s="12"/>
      <c r="G561" s="12"/>
      <c r="H561" s="12"/>
      <c r="I561" s="12"/>
      <c r="J561" s="12"/>
      <c r="K561" s="12"/>
      <c r="L561" s="12"/>
      <c r="M561" s="12" t="str">
        <f>IFERROR(VLOOKUP($A561,'Grassor444 M'!$DE$6:$DK$36,7,0),"")</f>
        <v/>
      </c>
      <c r="N561" s="12"/>
      <c r="O561" s="12" t="str">
        <f>IFERROR(VLOOKUP($A561,'Dukty M'!$T$1:$Z$33,7,0),"")</f>
        <v/>
      </c>
      <c r="P561" s="12"/>
      <c r="Q561" s="12"/>
      <c r="R561" s="12"/>
      <c r="S561" s="12"/>
      <c r="T561" s="12"/>
      <c r="U561" s="12"/>
      <c r="V561" s="10">
        <f>IFERROR(LARGE(X561:AU561,1),0)+IFERROR(LARGE(X561:AU561,2),0)</f>
        <v>0</v>
      </c>
      <c r="W561" s="10">
        <f>IFERROR(LARGE(X561:AU561,3),0)+IFERROR(LARGE(X561:AU561,4),0)</f>
        <v>0</v>
      </c>
      <c r="X561" s="12"/>
      <c r="Y561" s="12"/>
      <c r="Z561" s="12"/>
      <c r="AA561" s="12"/>
      <c r="AB561" s="12"/>
      <c r="AC561" s="12"/>
      <c r="AD561" s="12"/>
      <c r="AE561" s="12" t="str">
        <f>IFERROR(VLOOKUP($A561,'Orientakcja M'!$M$3:$S$59,7,0),"")</f>
        <v/>
      </c>
      <c r="AF561" s="12"/>
      <c r="AG561" s="12" t="str">
        <f>IFERROR(VLOOKUP($A561,'Grassor222 M'!$BJ$6:$BP$7,7,0),"")</f>
        <v/>
      </c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23">
        <f>MIN(COUNT(F561:U561)+MIN(COUNT(X561:AU561)/2,2),6)</f>
        <v>0</v>
      </c>
    </row>
    <row r="562" spans="1:48">
      <c r="B562" s="19" t="e">
        <f>VLOOKUP($A562,id!$C:$H,6,0)</f>
        <v>#N/A</v>
      </c>
      <c r="C562" s="19" t="e">
        <f>VLOOKUP($A562,id!$C:$H,4,0)</f>
        <v>#N/A</v>
      </c>
      <c r="D562" s="2">
        <f>IF(E561=E562,D561,ROW(B560))</f>
        <v>487</v>
      </c>
      <c r="E562" s="11">
        <f>LARGE(F562:W562,1)+LARGE(F562:W562,2)+IFERROR(LARGE(F562:W562,3),0)+IFERROR(LARGE(F562:W562,4),0)+IFERROR(LARGE(F562:W562,5),0)+IFERROR(LARGE(F562:W562,6),0)</f>
        <v>0</v>
      </c>
      <c r="F562" s="12"/>
      <c r="G562" s="12"/>
      <c r="H562" s="12"/>
      <c r="I562" s="12"/>
      <c r="J562" s="12"/>
      <c r="K562" s="12"/>
      <c r="L562" s="12"/>
      <c r="M562" s="12" t="str">
        <f>IFERROR(VLOOKUP($A562,'Grassor444 M'!$DE$6:$DK$36,7,0),"")</f>
        <v/>
      </c>
      <c r="N562" s="12"/>
      <c r="O562" s="12" t="str">
        <f>IFERROR(VLOOKUP($A562,'Dukty M'!$T$1:$Z$33,7,0),"")</f>
        <v/>
      </c>
      <c r="P562" s="12"/>
      <c r="Q562" s="12"/>
      <c r="R562" s="12"/>
      <c r="S562" s="12"/>
      <c r="T562" s="12"/>
      <c r="U562" s="12"/>
      <c r="V562" s="10">
        <f>IFERROR(LARGE(X562:AU562,1),0)+IFERROR(LARGE(X562:AU562,2),0)</f>
        <v>0</v>
      </c>
      <c r="W562" s="10">
        <f>IFERROR(LARGE(X562:AU562,3),0)+IFERROR(LARGE(X562:AU562,4),0)</f>
        <v>0</v>
      </c>
      <c r="X562" s="12"/>
      <c r="Y562" s="12"/>
      <c r="Z562" s="12"/>
      <c r="AA562" s="12"/>
      <c r="AB562" s="12"/>
      <c r="AC562" s="12"/>
      <c r="AD562" s="12"/>
      <c r="AE562" s="12" t="str">
        <f>IFERROR(VLOOKUP($A562,'Orientakcja M'!$M$3:$S$59,7,0),"")</f>
        <v/>
      </c>
      <c r="AF562" s="12"/>
      <c r="AG562" s="12" t="str">
        <f>IFERROR(VLOOKUP($A562,'Grassor222 M'!$BJ$6:$BP$7,7,0),"")</f>
        <v/>
      </c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23">
        <f>MIN(COUNT(F562:U562)+MIN(COUNT(X562:AU562)/2,2),6)</f>
        <v>0</v>
      </c>
    </row>
    <row r="563" spans="1:48">
      <c r="A563" s="13"/>
      <c r="B563" s="19" t="e">
        <f>VLOOKUP($A563,id!$C:$H,6,0)</f>
        <v>#N/A</v>
      </c>
      <c r="C563" s="19" t="e">
        <f>VLOOKUP($A563,id!$C:$H,4,0)</f>
        <v>#N/A</v>
      </c>
      <c r="D563" s="2">
        <f>IF(E562=E563,D562,ROW(B561))</f>
        <v>487</v>
      </c>
      <c r="E563" s="11">
        <f>LARGE(F563:W563,1)+LARGE(F563:W563,2)+IFERROR(LARGE(F563:W563,3),0)+IFERROR(LARGE(F563:W563,4),0)+IFERROR(LARGE(F563:W563,5),0)+IFERROR(LARGE(F563:W563,6),0)</f>
        <v>0</v>
      </c>
      <c r="F563" s="12"/>
      <c r="G563" s="12"/>
      <c r="H563" s="12"/>
      <c r="I563" s="12"/>
      <c r="J563" s="12"/>
      <c r="K563" s="12"/>
      <c r="L563" s="12"/>
      <c r="M563" s="12" t="str">
        <f>IFERROR(VLOOKUP($A563,'Grassor444 M'!$DE$6:$DK$36,7,0),"")</f>
        <v/>
      </c>
      <c r="N563" s="12"/>
      <c r="O563" s="12" t="str">
        <f>IFERROR(VLOOKUP($A563,'Dukty M'!$T$1:$Z$33,7,0),"")</f>
        <v/>
      </c>
      <c r="P563" s="12"/>
      <c r="Q563" s="12"/>
      <c r="R563" s="12"/>
      <c r="S563" s="12"/>
      <c r="T563" s="12"/>
      <c r="U563" s="12"/>
      <c r="V563" s="10">
        <f>IFERROR(LARGE(X563:AU563,1),0)+IFERROR(LARGE(X563:AU563,2),0)</f>
        <v>0</v>
      </c>
      <c r="W563" s="10">
        <f>IFERROR(LARGE(X563:AU563,3),0)+IFERROR(LARGE(X563:AU563,4),0)</f>
        <v>0</v>
      </c>
      <c r="X563" s="12"/>
      <c r="Y563" s="12"/>
      <c r="Z563" s="12"/>
      <c r="AA563" s="12"/>
      <c r="AB563" s="12"/>
      <c r="AC563" s="12"/>
      <c r="AD563" s="12"/>
      <c r="AE563" s="12" t="str">
        <f>IFERROR(VLOOKUP($A563,'Orientakcja M'!$M$3:$S$59,7,0),"")</f>
        <v/>
      </c>
      <c r="AF563" s="12"/>
      <c r="AG563" s="12" t="str">
        <f>IFERROR(VLOOKUP($A563,'Grassor222 M'!$BJ$6:$BP$7,7,0),"")</f>
        <v/>
      </c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23">
        <f>MIN(COUNT(F563:U563)+MIN(COUNT(X563:AU563)/2,2),6)</f>
        <v>0</v>
      </c>
    </row>
    <row r="564" spans="1:48">
      <c r="B564" s="19" t="e">
        <f>VLOOKUP($A564,id!$C:$H,6,0)</f>
        <v>#N/A</v>
      </c>
      <c r="C564" s="19" t="e">
        <f>VLOOKUP($A564,id!$C:$H,4,0)</f>
        <v>#N/A</v>
      </c>
      <c r="D564" s="2">
        <f>IF(E563=E564,D563,ROW(B562))</f>
        <v>487</v>
      </c>
      <c r="E564" s="11">
        <f>LARGE(F564:W564,1)+LARGE(F564:W564,2)+IFERROR(LARGE(F564:W564,3),0)+IFERROR(LARGE(F564:W564,4),0)+IFERROR(LARGE(F564:W564,5),0)+IFERROR(LARGE(F564:W564,6),0)</f>
        <v>0</v>
      </c>
      <c r="F564" s="12"/>
      <c r="G564" s="12"/>
      <c r="H564" s="12"/>
      <c r="I564" s="12"/>
      <c r="J564" s="12"/>
      <c r="K564" s="12"/>
      <c r="L564" s="12"/>
      <c r="M564" s="12" t="str">
        <f>IFERROR(VLOOKUP($A564,'Grassor444 M'!$DE$6:$DK$36,7,0),"")</f>
        <v/>
      </c>
      <c r="N564" s="12"/>
      <c r="O564" s="12" t="str">
        <f>IFERROR(VLOOKUP($A564,'Dukty M'!$T$1:$Z$33,7,0),"")</f>
        <v/>
      </c>
      <c r="P564" s="12"/>
      <c r="Q564" s="12"/>
      <c r="R564" s="12"/>
      <c r="S564" s="12"/>
      <c r="T564" s="12"/>
      <c r="U564" s="12"/>
      <c r="V564" s="10">
        <f>IFERROR(LARGE(X564:AU564,1),0)+IFERROR(LARGE(X564:AU564,2),0)</f>
        <v>0</v>
      </c>
      <c r="W564" s="10">
        <f>IFERROR(LARGE(X564:AU564,3),0)+IFERROR(LARGE(X564:AU564,4),0)</f>
        <v>0</v>
      </c>
      <c r="X564" s="12"/>
      <c r="Y564" s="12"/>
      <c r="Z564" s="12"/>
      <c r="AA564" s="12"/>
      <c r="AB564" s="12"/>
      <c r="AC564" s="12"/>
      <c r="AD564" s="12"/>
      <c r="AE564" s="12" t="str">
        <f>IFERROR(VLOOKUP($A564,'Orientakcja M'!$M$3:$S$59,7,0),"")</f>
        <v/>
      </c>
      <c r="AF564" s="12"/>
      <c r="AG564" s="12" t="str">
        <f>IFERROR(VLOOKUP($A564,'Grassor222 M'!$BJ$6:$BP$7,7,0),"")</f>
        <v/>
      </c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23">
        <f>MIN(COUNT(F564:U564)+MIN(COUNT(X564:AU564)/2,2),6)</f>
        <v>0</v>
      </c>
    </row>
    <row r="565" spans="1:48">
      <c r="A565" s="13"/>
      <c r="B565" s="19" t="e">
        <f>VLOOKUP($A565,id!$C:$H,6,0)</f>
        <v>#N/A</v>
      </c>
      <c r="C565" s="19" t="e">
        <f>VLOOKUP($A565,id!$C:$H,4,0)</f>
        <v>#N/A</v>
      </c>
      <c r="D565" s="2">
        <f>IF(E564=E565,D564,ROW(B563))</f>
        <v>487</v>
      </c>
      <c r="E565" s="11">
        <f>LARGE(F565:W565,1)+LARGE(F565:W565,2)+IFERROR(LARGE(F565:W565,3),0)+IFERROR(LARGE(F565:W565,4),0)+IFERROR(LARGE(F565:W565,5),0)+IFERROR(LARGE(F565:W565,6),0)</f>
        <v>0</v>
      </c>
      <c r="F565" s="12"/>
      <c r="G565" s="12"/>
      <c r="H565" s="12"/>
      <c r="I565" s="12"/>
      <c r="J565" s="12"/>
      <c r="K565" s="12"/>
      <c r="L565" s="12"/>
      <c r="M565" s="12" t="str">
        <f>IFERROR(VLOOKUP($A565,'Grassor444 M'!$DE$6:$DK$36,7,0),"")</f>
        <v/>
      </c>
      <c r="N565" s="12"/>
      <c r="O565" s="12" t="str">
        <f>IFERROR(VLOOKUP($A565,'Dukty M'!$T$1:$Z$33,7,0),"")</f>
        <v/>
      </c>
      <c r="P565" s="12"/>
      <c r="Q565" s="12"/>
      <c r="R565" s="12"/>
      <c r="S565" s="12"/>
      <c r="T565" s="12"/>
      <c r="U565" s="12"/>
      <c r="V565" s="10">
        <f>IFERROR(LARGE(X565:AU565,1),0)+IFERROR(LARGE(X565:AU565,2),0)</f>
        <v>0</v>
      </c>
      <c r="W565" s="10">
        <f>IFERROR(LARGE(X565:AU565,3),0)+IFERROR(LARGE(X565:AU565,4),0)</f>
        <v>0</v>
      </c>
      <c r="X565" s="12"/>
      <c r="Y565" s="12"/>
      <c r="Z565" s="12"/>
      <c r="AA565" s="12"/>
      <c r="AB565" s="12"/>
      <c r="AC565" s="12"/>
      <c r="AD565" s="12"/>
      <c r="AE565" s="12" t="str">
        <f>IFERROR(VLOOKUP($A565,'Orientakcja M'!$M$3:$S$59,7,0),"")</f>
        <v/>
      </c>
      <c r="AF565" s="12"/>
      <c r="AG565" s="12" t="str">
        <f>IFERROR(VLOOKUP($A565,'Grassor222 M'!$BJ$6:$BP$7,7,0),"")</f>
        <v/>
      </c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23">
        <f>MIN(COUNT(F565:U565)+MIN(COUNT(X565:AU565)/2,2),6)</f>
        <v>0</v>
      </c>
    </row>
    <row r="566" spans="1:48">
      <c r="B566" s="19" t="e">
        <f>VLOOKUP($A566,id!$C:$H,6,0)</f>
        <v>#N/A</v>
      </c>
      <c r="C566" s="19" t="e">
        <f>VLOOKUP($A566,id!$C:$H,4,0)</f>
        <v>#N/A</v>
      </c>
      <c r="D566" s="2">
        <f>IF(E565=E566,D565,ROW(B564))</f>
        <v>487</v>
      </c>
      <c r="E566" s="11">
        <f>LARGE(F566:W566,1)+LARGE(F566:W566,2)+IFERROR(LARGE(F566:W566,3),0)+IFERROR(LARGE(F566:W566,4),0)+IFERROR(LARGE(F566:W566,5),0)+IFERROR(LARGE(F566:W566,6),0)</f>
        <v>0</v>
      </c>
      <c r="F566" s="12"/>
      <c r="G566" s="12"/>
      <c r="H566" s="12"/>
      <c r="I566" s="12"/>
      <c r="J566" s="12"/>
      <c r="K566" s="12"/>
      <c r="L566" s="12"/>
      <c r="M566" s="12" t="str">
        <f>IFERROR(VLOOKUP($A566,'Grassor444 M'!$DE$6:$DK$36,7,0),"")</f>
        <v/>
      </c>
      <c r="N566" s="12"/>
      <c r="O566" s="12" t="str">
        <f>IFERROR(VLOOKUP($A566,'Dukty M'!$T$1:$Z$33,7,0),"")</f>
        <v/>
      </c>
      <c r="P566" s="12"/>
      <c r="Q566" s="12"/>
      <c r="R566" s="12"/>
      <c r="S566" s="12"/>
      <c r="T566" s="12"/>
      <c r="U566" s="12"/>
      <c r="V566" s="10">
        <f>IFERROR(LARGE(X566:AU566,1),0)+IFERROR(LARGE(X566:AU566,2),0)</f>
        <v>0</v>
      </c>
      <c r="W566" s="10">
        <f>IFERROR(LARGE(X566:AU566,3),0)+IFERROR(LARGE(X566:AU566,4),0)</f>
        <v>0</v>
      </c>
      <c r="X566" s="12"/>
      <c r="Y566" s="12"/>
      <c r="Z566" s="12"/>
      <c r="AA566" s="12"/>
      <c r="AB566" s="12"/>
      <c r="AC566" s="12"/>
      <c r="AD566" s="12"/>
      <c r="AE566" s="12" t="str">
        <f>IFERROR(VLOOKUP($A566,'Orientakcja M'!$M$3:$S$59,7,0),"")</f>
        <v/>
      </c>
      <c r="AF566" s="12"/>
      <c r="AG566" s="12" t="str">
        <f>IFERROR(VLOOKUP($A566,'Grassor222 M'!$BJ$6:$BP$7,7,0),"")</f>
        <v/>
      </c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23">
        <f>MIN(COUNT(F566:U566)+MIN(COUNT(X566:AU566)/2,2),6)</f>
        <v>0</v>
      </c>
    </row>
    <row r="567" spans="1:48">
      <c r="A567" s="13"/>
      <c r="B567" s="19" t="e">
        <f>VLOOKUP($A567,id!$C:$H,6,0)</f>
        <v>#N/A</v>
      </c>
      <c r="C567" s="19" t="e">
        <f>VLOOKUP($A567,id!$C:$H,4,0)</f>
        <v>#N/A</v>
      </c>
      <c r="D567" s="2">
        <f>IF(E566=E567,D566,ROW(B565))</f>
        <v>487</v>
      </c>
      <c r="E567" s="11">
        <f>LARGE(F567:W567,1)+LARGE(F567:W567,2)+IFERROR(LARGE(F567:W567,3),0)+IFERROR(LARGE(F567:W567,4),0)+IFERROR(LARGE(F567:W567,5),0)+IFERROR(LARGE(F567:W567,6),0)</f>
        <v>0</v>
      </c>
      <c r="F567" s="12"/>
      <c r="G567" s="12"/>
      <c r="H567" s="12"/>
      <c r="I567" s="12"/>
      <c r="J567" s="12"/>
      <c r="K567" s="12"/>
      <c r="L567" s="12"/>
      <c r="M567" s="12" t="str">
        <f>IFERROR(VLOOKUP($A567,'Grassor444 M'!$DE$6:$DK$36,7,0),"")</f>
        <v/>
      </c>
      <c r="N567" s="12"/>
      <c r="O567" s="12" t="str">
        <f>IFERROR(VLOOKUP($A567,'Dukty M'!$T$1:$Z$33,7,0),"")</f>
        <v/>
      </c>
      <c r="P567" s="12"/>
      <c r="Q567" s="12"/>
      <c r="R567" s="12"/>
      <c r="S567" s="12"/>
      <c r="T567" s="12"/>
      <c r="U567" s="12"/>
      <c r="V567" s="10">
        <f>IFERROR(LARGE(X567:AU567,1),0)+IFERROR(LARGE(X567:AU567,2),0)</f>
        <v>0</v>
      </c>
      <c r="W567" s="10">
        <f>IFERROR(LARGE(X567:AU567,3),0)+IFERROR(LARGE(X567:AU567,4),0)</f>
        <v>0</v>
      </c>
      <c r="X567" s="12"/>
      <c r="Y567" s="12"/>
      <c r="Z567" s="12"/>
      <c r="AA567" s="12"/>
      <c r="AB567" s="12"/>
      <c r="AC567" s="12"/>
      <c r="AD567" s="12"/>
      <c r="AE567" s="12" t="str">
        <f>IFERROR(VLOOKUP($A567,'Orientakcja M'!$M$3:$S$59,7,0),"")</f>
        <v/>
      </c>
      <c r="AF567" s="12"/>
      <c r="AG567" s="12" t="str">
        <f>IFERROR(VLOOKUP($A567,'Grassor222 M'!$BJ$6:$BP$7,7,0),"")</f>
        <v/>
      </c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23">
        <f>MIN(COUNT(F567:U567)+MIN(COUNT(X567:AU567)/2,2),6)</f>
        <v>0</v>
      </c>
    </row>
    <row r="568" spans="1:48">
      <c r="B568" s="19" t="e">
        <f>VLOOKUP($A568,id!$C:$H,6,0)</f>
        <v>#N/A</v>
      </c>
      <c r="C568" s="19" t="e">
        <f>VLOOKUP($A568,id!$C:$H,4,0)</f>
        <v>#N/A</v>
      </c>
      <c r="D568" s="2">
        <f>IF(E567=E568,D567,ROW(B566))</f>
        <v>487</v>
      </c>
      <c r="E568" s="11">
        <f>LARGE(F568:W568,1)+LARGE(F568:W568,2)+IFERROR(LARGE(F568:W568,3),0)+IFERROR(LARGE(F568:W568,4),0)+IFERROR(LARGE(F568:W568,5),0)+IFERROR(LARGE(F568:W568,6),0)</f>
        <v>0</v>
      </c>
      <c r="F568" s="12"/>
      <c r="G568" s="12"/>
      <c r="H568" s="12"/>
      <c r="I568" s="12"/>
      <c r="J568" s="12"/>
      <c r="K568" s="12"/>
      <c r="L568" s="12"/>
      <c r="M568" s="12" t="str">
        <f>IFERROR(VLOOKUP($A568,'Grassor444 M'!$DE$6:$DK$36,7,0),"")</f>
        <v/>
      </c>
      <c r="N568" s="12"/>
      <c r="O568" s="12" t="str">
        <f>IFERROR(VLOOKUP($A568,'Dukty M'!$T$1:$Z$33,7,0),"")</f>
        <v/>
      </c>
      <c r="P568" s="12"/>
      <c r="Q568" s="12"/>
      <c r="R568" s="12"/>
      <c r="S568" s="12"/>
      <c r="T568" s="12"/>
      <c r="U568" s="12"/>
      <c r="V568" s="10">
        <f>IFERROR(LARGE(X568:AU568,1),0)+IFERROR(LARGE(X568:AU568,2),0)</f>
        <v>0</v>
      </c>
      <c r="W568" s="10">
        <f>IFERROR(LARGE(X568:AU568,3),0)+IFERROR(LARGE(X568:AU568,4),0)</f>
        <v>0</v>
      </c>
      <c r="X568" s="12"/>
      <c r="Y568" s="12"/>
      <c r="Z568" s="12"/>
      <c r="AA568" s="12"/>
      <c r="AB568" s="12"/>
      <c r="AC568" s="12"/>
      <c r="AD568" s="12"/>
      <c r="AE568" s="12" t="str">
        <f>IFERROR(VLOOKUP($A568,'Orientakcja M'!$M$3:$S$59,7,0),"")</f>
        <v/>
      </c>
      <c r="AF568" s="12"/>
      <c r="AG568" s="12" t="str">
        <f>IFERROR(VLOOKUP($A568,'Grassor222 M'!$BJ$6:$BP$7,7,0),"")</f>
        <v/>
      </c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23">
        <f>MIN(COUNT(F568:U568)+MIN(COUNT(X568:AU568)/2,2),6)</f>
        <v>0</v>
      </c>
    </row>
    <row r="569" spans="1:48">
      <c r="A569" s="13"/>
      <c r="B569" s="19" t="e">
        <f>VLOOKUP($A569,id!$C:$H,6,0)</f>
        <v>#N/A</v>
      </c>
      <c r="C569" s="19" t="e">
        <f>VLOOKUP($A569,id!$C:$H,4,0)</f>
        <v>#N/A</v>
      </c>
      <c r="D569" s="2">
        <f>IF(E568=E569,D568,ROW(B567))</f>
        <v>487</v>
      </c>
      <c r="E569" s="11">
        <f>LARGE(F569:W569,1)+LARGE(F569:W569,2)+IFERROR(LARGE(F569:W569,3),0)+IFERROR(LARGE(F569:W569,4),0)+IFERROR(LARGE(F569:W569,5),0)+IFERROR(LARGE(F569:W569,6),0)</f>
        <v>0</v>
      </c>
      <c r="F569" s="12"/>
      <c r="G569" s="12"/>
      <c r="H569" s="12"/>
      <c r="I569" s="12"/>
      <c r="J569" s="12"/>
      <c r="K569" s="12"/>
      <c r="L569" s="12"/>
      <c r="M569" s="12" t="str">
        <f>IFERROR(VLOOKUP($A569,'Grassor444 M'!$DE$6:$DK$36,7,0),"")</f>
        <v/>
      </c>
      <c r="N569" s="12"/>
      <c r="O569" s="12" t="str">
        <f>IFERROR(VLOOKUP($A569,'Dukty M'!$T$1:$Z$33,7,0),"")</f>
        <v/>
      </c>
      <c r="P569" s="12"/>
      <c r="Q569" s="12"/>
      <c r="R569" s="12"/>
      <c r="S569" s="12"/>
      <c r="T569" s="12"/>
      <c r="U569" s="12"/>
      <c r="V569" s="10">
        <f>IFERROR(LARGE(X569:AU569,1),0)+IFERROR(LARGE(X569:AU569,2),0)</f>
        <v>0</v>
      </c>
      <c r="W569" s="10">
        <f>IFERROR(LARGE(X569:AU569,3),0)+IFERROR(LARGE(X569:AU569,4),0)</f>
        <v>0</v>
      </c>
      <c r="X569" s="12"/>
      <c r="Y569" s="12"/>
      <c r="Z569" s="12"/>
      <c r="AA569" s="12"/>
      <c r="AB569" s="12"/>
      <c r="AC569" s="12"/>
      <c r="AD569" s="12"/>
      <c r="AE569" s="12" t="str">
        <f>IFERROR(VLOOKUP($A569,'Orientakcja M'!$M$3:$S$59,7,0),"")</f>
        <v/>
      </c>
      <c r="AF569" s="12"/>
      <c r="AG569" s="12" t="str">
        <f>IFERROR(VLOOKUP($A569,'Grassor222 M'!$BJ$6:$BP$7,7,0),"")</f>
        <v/>
      </c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23">
        <f>MIN(COUNT(F569:U569)+MIN(COUNT(X569:AU569)/2,2),6)</f>
        <v>0</v>
      </c>
    </row>
    <row r="570" spans="1:48">
      <c r="B570" s="19" t="e">
        <f>VLOOKUP($A570,id!$C:$H,6,0)</f>
        <v>#N/A</v>
      </c>
      <c r="C570" s="19" t="e">
        <f>VLOOKUP($A570,id!$C:$H,4,0)</f>
        <v>#N/A</v>
      </c>
      <c r="D570" s="2">
        <f>IF(E569=E570,D569,ROW(B568))</f>
        <v>487</v>
      </c>
      <c r="E570" s="11">
        <f>LARGE(F570:W570,1)+LARGE(F570:W570,2)+IFERROR(LARGE(F570:W570,3),0)+IFERROR(LARGE(F570:W570,4),0)+IFERROR(LARGE(F570:W570,5),0)+IFERROR(LARGE(F570:W570,6),0)</f>
        <v>0</v>
      </c>
      <c r="F570" s="12"/>
      <c r="G570" s="12"/>
      <c r="H570" s="12"/>
      <c r="I570" s="12"/>
      <c r="J570" s="12"/>
      <c r="K570" s="12"/>
      <c r="L570" s="12"/>
      <c r="M570" s="12" t="str">
        <f>IFERROR(VLOOKUP($A570,'Grassor444 M'!$DE$6:$DK$36,7,0),"")</f>
        <v/>
      </c>
      <c r="N570" s="12"/>
      <c r="O570" s="12" t="str">
        <f>IFERROR(VLOOKUP($A570,'Dukty M'!$T$1:$Z$33,7,0),"")</f>
        <v/>
      </c>
      <c r="P570" s="12"/>
      <c r="Q570" s="12"/>
      <c r="R570" s="12"/>
      <c r="S570" s="12"/>
      <c r="T570" s="12"/>
      <c r="U570" s="12"/>
      <c r="V570" s="10">
        <f>IFERROR(LARGE(X570:AU570,1),0)+IFERROR(LARGE(X570:AU570,2),0)</f>
        <v>0</v>
      </c>
      <c r="W570" s="10">
        <f>IFERROR(LARGE(X570:AU570,3),0)+IFERROR(LARGE(X570:AU570,4),0)</f>
        <v>0</v>
      </c>
      <c r="X570" s="12"/>
      <c r="Y570" s="12"/>
      <c r="Z570" s="12"/>
      <c r="AA570" s="12"/>
      <c r="AB570" s="12"/>
      <c r="AC570" s="12"/>
      <c r="AD570" s="12"/>
      <c r="AE570" s="12" t="str">
        <f>IFERROR(VLOOKUP($A570,'Orientakcja M'!$M$3:$S$59,7,0),"")</f>
        <v/>
      </c>
      <c r="AF570" s="12"/>
      <c r="AG570" s="12" t="str">
        <f>IFERROR(VLOOKUP($A570,'Grassor222 M'!$BJ$6:$BP$7,7,0),"")</f>
        <v/>
      </c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23">
        <f>MIN(COUNT(F570:U570)+MIN(COUNT(X570:AU570)/2,2),6)</f>
        <v>0</v>
      </c>
    </row>
    <row r="571" spans="1:48">
      <c r="A571" s="13"/>
      <c r="B571" s="19" t="e">
        <f>VLOOKUP($A571,id!$C:$H,6,0)</f>
        <v>#N/A</v>
      </c>
      <c r="C571" s="19" t="e">
        <f>VLOOKUP($A571,id!$C:$H,4,0)</f>
        <v>#N/A</v>
      </c>
      <c r="D571" s="2">
        <f>IF(E570=E571,D570,ROW(B569))</f>
        <v>487</v>
      </c>
      <c r="E571" s="11">
        <f>LARGE(F571:W571,1)+LARGE(F571:W571,2)+IFERROR(LARGE(F571:W571,3),0)+IFERROR(LARGE(F571:W571,4),0)+IFERROR(LARGE(F571:W571,5),0)+IFERROR(LARGE(F571:W571,6),0)</f>
        <v>0</v>
      </c>
      <c r="F571" s="12"/>
      <c r="G571" s="12"/>
      <c r="H571" s="12"/>
      <c r="I571" s="12"/>
      <c r="J571" s="12"/>
      <c r="K571" s="12"/>
      <c r="L571" s="12"/>
      <c r="M571" s="12" t="str">
        <f>IFERROR(VLOOKUP($A571,'Grassor444 M'!$DE$6:$DK$36,7,0),"")</f>
        <v/>
      </c>
      <c r="N571" s="12"/>
      <c r="O571" s="12" t="str">
        <f>IFERROR(VLOOKUP($A571,'Dukty M'!$T$1:$Z$33,7,0),"")</f>
        <v/>
      </c>
      <c r="P571" s="12"/>
      <c r="Q571" s="12"/>
      <c r="R571" s="12"/>
      <c r="S571" s="12"/>
      <c r="T571" s="12"/>
      <c r="U571" s="12"/>
      <c r="V571" s="10">
        <f>IFERROR(LARGE(X571:AU571,1),0)+IFERROR(LARGE(X571:AU571,2),0)</f>
        <v>0</v>
      </c>
      <c r="W571" s="10">
        <f>IFERROR(LARGE(X571:AU571,3),0)+IFERROR(LARGE(X571:AU571,4),0)</f>
        <v>0</v>
      </c>
      <c r="X571" s="12"/>
      <c r="Y571" s="12"/>
      <c r="Z571" s="12"/>
      <c r="AA571" s="12"/>
      <c r="AB571" s="12"/>
      <c r="AC571" s="12"/>
      <c r="AD571" s="12"/>
      <c r="AE571" s="12" t="str">
        <f>IFERROR(VLOOKUP($A571,'Orientakcja M'!$M$3:$S$59,7,0),"")</f>
        <v/>
      </c>
      <c r="AF571" s="12"/>
      <c r="AG571" s="12" t="str">
        <f>IFERROR(VLOOKUP($A571,'Grassor222 M'!$BJ$6:$BP$7,7,0),"")</f>
        <v/>
      </c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23">
        <f>MIN(COUNT(F571:U571)+MIN(COUNT(X571:AU571)/2,2),6)</f>
        <v>0</v>
      </c>
    </row>
    <row r="572" spans="1:48">
      <c r="B572" s="19" t="e">
        <f>VLOOKUP($A572,id!$C:$H,6,0)</f>
        <v>#N/A</v>
      </c>
      <c r="C572" s="19" t="e">
        <f>VLOOKUP($A572,id!$C:$H,4,0)</f>
        <v>#N/A</v>
      </c>
      <c r="D572" s="2">
        <f>IF(E571=E572,D571,ROW(B570))</f>
        <v>487</v>
      </c>
      <c r="E572" s="11">
        <f>LARGE(F572:W572,1)+LARGE(F572:W572,2)+IFERROR(LARGE(F572:W572,3),0)+IFERROR(LARGE(F572:W572,4),0)+IFERROR(LARGE(F572:W572,5),0)+IFERROR(LARGE(F572:W572,6),0)</f>
        <v>0</v>
      </c>
      <c r="F572" s="12"/>
      <c r="G572" s="12"/>
      <c r="H572" s="12"/>
      <c r="I572" s="12"/>
      <c r="J572" s="12"/>
      <c r="K572" s="12"/>
      <c r="L572" s="12"/>
      <c r="M572" s="12" t="str">
        <f>IFERROR(VLOOKUP($A572,'Grassor444 M'!$DE$6:$DK$36,7,0),"")</f>
        <v/>
      </c>
      <c r="N572" s="12"/>
      <c r="O572" s="12" t="str">
        <f>IFERROR(VLOOKUP($A572,'Dukty M'!$T$1:$Z$33,7,0),"")</f>
        <v/>
      </c>
      <c r="P572" s="12"/>
      <c r="Q572" s="12"/>
      <c r="R572" s="12"/>
      <c r="S572" s="12"/>
      <c r="T572" s="12"/>
      <c r="U572" s="12"/>
      <c r="V572" s="10">
        <f>IFERROR(LARGE(X572:AU572,1),0)+IFERROR(LARGE(X572:AU572,2),0)</f>
        <v>0</v>
      </c>
      <c r="W572" s="10">
        <f>IFERROR(LARGE(X572:AU572,3),0)+IFERROR(LARGE(X572:AU572,4),0)</f>
        <v>0</v>
      </c>
      <c r="X572" s="12"/>
      <c r="Y572" s="12"/>
      <c r="Z572" s="12"/>
      <c r="AA572" s="12"/>
      <c r="AB572" s="12"/>
      <c r="AC572" s="12"/>
      <c r="AD572" s="12"/>
      <c r="AE572" s="12" t="str">
        <f>IFERROR(VLOOKUP($A572,'Orientakcja M'!$M$3:$S$59,7,0),"")</f>
        <v/>
      </c>
      <c r="AF572" s="12"/>
      <c r="AG572" s="12" t="str">
        <f>IFERROR(VLOOKUP($A572,'Grassor222 M'!$BJ$6:$BP$7,7,0),"")</f>
        <v/>
      </c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23">
        <f>MIN(COUNT(F572:U572)+MIN(COUNT(X572:AU572)/2,2),6)</f>
        <v>0</v>
      </c>
    </row>
    <row r="573" spans="1:48">
      <c r="A573" s="13"/>
      <c r="B573" s="19" t="e">
        <f>VLOOKUP($A573,id!$C:$H,6,0)</f>
        <v>#N/A</v>
      </c>
      <c r="C573" s="19" t="e">
        <f>VLOOKUP($A573,id!$C:$H,4,0)</f>
        <v>#N/A</v>
      </c>
      <c r="D573" s="2">
        <f>IF(E572=E573,D572,ROW(B571))</f>
        <v>487</v>
      </c>
      <c r="E573" s="11">
        <f>LARGE(F573:W573,1)+LARGE(F573:W573,2)+IFERROR(LARGE(F573:W573,3),0)+IFERROR(LARGE(F573:W573,4),0)+IFERROR(LARGE(F573:W573,5),0)+IFERROR(LARGE(F573:W573,6),0)</f>
        <v>0</v>
      </c>
      <c r="F573" s="12"/>
      <c r="G573" s="12"/>
      <c r="H573" s="12"/>
      <c r="I573" s="12"/>
      <c r="J573" s="12"/>
      <c r="K573" s="12"/>
      <c r="L573" s="12"/>
      <c r="M573" s="12" t="str">
        <f>IFERROR(VLOOKUP($A573,'Grassor444 M'!$DE$6:$DK$36,7,0),"")</f>
        <v/>
      </c>
      <c r="N573" s="12"/>
      <c r="O573" s="12" t="str">
        <f>IFERROR(VLOOKUP($A573,'Dukty M'!$T$1:$Z$33,7,0),"")</f>
        <v/>
      </c>
      <c r="P573" s="12"/>
      <c r="Q573" s="12"/>
      <c r="R573" s="12"/>
      <c r="S573" s="12"/>
      <c r="T573" s="12"/>
      <c r="U573" s="12"/>
      <c r="V573" s="10">
        <f>IFERROR(LARGE(X573:AU573,1),0)+IFERROR(LARGE(X573:AU573,2),0)</f>
        <v>0</v>
      </c>
      <c r="W573" s="10">
        <f>IFERROR(LARGE(X573:AU573,3),0)+IFERROR(LARGE(X573:AU573,4),0)</f>
        <v>0</v>
      </c>
      <c r="X573" s="12"/>
      <c r="Y573" s="12"/>
      <c r="Z573" s="12"/>
      <c r="AA573" s="12"/>
      <c r="AB573" s="12"/>
      <c r="AC573" s="12"/>
      <c r="AD573" s="12"/>
      <c r="AE573" s="12" t="str">
        <f>IFERROR(VLOOKUP($A573,'Orientakcja M'!$M$3:$S$59,7,0),"")</f>
        <v/>
      </c>
      <c r="AF573" s="12"/>
      <c r="AG573" s="12" t="str">
        <f>IFERROR(VLOOKUP($A573,'Grassor222 M'!$BJ$6:$BP$7,7,0),"")</f>
        <v/>
      </c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23">
        <f>MIN(COUNT(F573:U573)+MIN(COUNT(X573:AU573)/2,2),6)</f>
        <v>0</v>
      </c>
    </row>
    <row r="574" spans="1:48">
      <c r="B574" s="19" t="e">
        <f>VLOOKUP($A574,id!$C:$H,6,0)</f>
        <v>#N/A</v>
      </c>
      <c r="C574" s="19" t="e">
        <f>VLOOKUP($A574,id!$C:$H,4,0)</f>
        <v>#N/A</v>
      </c>
      <c r="D574" s="2">
        <f>IF(E573=E574,D573,ROW(B572))</f>
        <v>487</v>
      </c>
      <c r="E574" s="11">
        <f>LARGE(F574:W574,1)+LARGE(F574:W574,2)+IFERROR(LARGE(F574:W574,3),0)+IFERROR(LARGE(F574:W574,4),0)+IFERROR(LARGE(F574:W574,5),0)+IFERROR(LARGE(F574:W574,6),0)</f>
        <v>0</v>
      </c>
      <c r="F574" s="12"/>
      <c r="G574" s="12"/>
      <c r="H574" s="12"/>
      <c r="I574" s="12"/>
      <c r="J574" s="12"/>
      <c r="K574" s="12"/>
      <c r="L574" s="12"/>
      <c r="M574" s="12" t="str">
        <f>IFERROR(VLOOKUP($A574,'Grassor444 M'!$DE$6:$DK$36,7,0),"")</f>
        <v/>
      </c>
      <c r="N574" s="12"/>
      <c r="O574" s="12" t="str">
        <f>IFERROR(VLOOKUP($A574,'Dukty M'!$T$1:$Z$33,7,0),"")</f>
        <v/>
      </c>
      <c r="P574" s="12"/>
      <c r="Q574" s="12"/>
      <c r="R574" s="12"/>
      <c r="S574" s="12"/>
      <c r="T574" s="12"/>
      <c r="U574" s="12"/>
      <c r="V574" s="10">
        <f>IFERROR(LARGE(X574:AU574,1),0)+IFERROR(LARGE(X574:AU574,2),0)</f>
        <v>0</v>
      </c>
      <c r="W574" s="10">
        <f>IFERROR(LARGE(X574:AU574,3),0)+IFERROR(LARGE(X574:AU574,4),0)</f>
        <v>0</v>
      </c>
      <c r="X574" s="12"/>
      <c r="Y574" s="12"/>
      <c r="Z574" s="12"/>
      <c r="AA574" s="12"/>
      <c r="AB574" s="12"/>
      <c r="AC574" s="12"/>
      <c r="AD574" s="12"/>
      <c r="AE574" s="12" t="str">
        <f>IFERROR(VLOOKUP($A574,'Orientakcja M'!$M$3:$S$59,7,0),"")</f>
        <v/>
      </c>
      <c r="AF574" s="12"/>
      <c r="AG574" s="12" t="str">
        <f>IFERROR(VLOOKUP($A574,'Grassor222 M'!$BJ$6:$BP$7,7,0),"")</f>
        <v/>
      </c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23">
        <f>MIN(COUNT(F574:U574)+MIN(COUNT(X574:AU574)/2,2),6)</f>
        <v>0</v>
      </c>
    </row>
    <row r="575" spans="1:48">
      <c r="A575" s="13"/>
      <c r="B575" s="19" t="e">
        <f>VLOOKUP($A575,id!$C:$H,6,0)</f>
        <v>#N/A</v>
      </c>
      <c r="C575" s="19" t="e">
        <f>VLOOKUP($A575,id!$C:$H,4,0)</f>
        <v>#N/A</v>
      </c>
      <c r="D575" s="2">
        <f>IF(E574=E575,D574,ROW(B573))</f>
        <v>487</v>
      </c>
      <c r="E575" s="11">
        <f>LARGE(F575:W575,1)+LARGE(F575:W575,2)+IFERROR(LARGE(F575:W575,3),0)+IFERROR(LARGE(F575:W575,4),0)+IFERROR(LARGE(F575:W575,5),0)+IFERROR(LARGE(F575:W575,6),0)</f>
        <v>0</v>
      </c>
      <c r="F575" s="12"/>
      <c r="G575" s="12"/>
      <c r="H575" s="12"/>
      <c r="I575" s="12"/>
      <c r="J575" s="12"/>
      <c r="K575" s="12"/>
      <c r="L575" s="12"/>
      <c r="M575" s="12" t="str">
        <f>IFERROR(VLOOKUP($A575,'Grassor444 M'!$DE$6:$DK$36,7,0),"")</f>
        <v/>
      </c>
      <c r="N575" s="12"/>
      <c r="O575" s="12" t="str">
        <f>IFERROR(VLOOKUP($A575,'Dukty M'!$T$1:$Z$33,7,0),"")</f>
        <v/>
      </c>
      <c r="P575" s="12"/>
      <c r="Q575" s="12"/>
      <c r="R575" s="12"/>
      <c r="S575" s="12"/>
      <c r="T575" s="12"/>
      <c r="U575" s="12"/>
      <c r="V575" s="10">
        <f>IFERROR(LARGE(X575:AU575,1),0)+IFERROR(LARGE(X575:AU575,2),0)</f>
        <v>0</v>
      </c>
      <c r="W575" s="10">
        <f>IFERROR(LARGE(X575:AU575,3),0)+IFERROR(LARGE(X575:AU575,4),0)</f>
        <v>0</v>
      </c>
      <c r="X575" s="12"/>
      <c r="Y575" s="12"/>
      <c r="Z575" s="12"/>
      <c r="AA575" s="12"/>
      <c r="AB575" s="12"/>
      <c r="AC575" s="12"/>
      <c r="AD575" s="12"/>
      <c r="AE575" s="12" t="str">
        <f>IFERROR(VLOOKUP($A575,'Orientakcja M'!$M$3:$S$59,7,0),"")</f>
        <v/>
      </c>
      <c r="AF575" s="12"/>
      <c r="AG575" s="12" t="str">
        <f>IFERROR(VLOOKUP($A575,'Grassor222 M'!$BJ$6:$BP$7,7,0),"")</f>
        <v/>
      </c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23">
        <f>MIN(COUNT(F575:U575)+MIN(COUNT(X575:AU575)/2,2),6)</f>
        <v>0</v>
      </c>
    </row>
    <row r="576" spans="1:48">
      <c r="B576" s="19" t="e">
        <f>VLOOKUP($A576,id!$C:$H,6,0)</f>
        <v>#N/A</v>
      </c>
      <c r="C576" s="19" t="e">
        <f>VLOOKUP($A576,id!$C:$H,4,0)</f>
        <v>#N/A</v>
      </c>
      <c r="D576" s="2">
        <f>IF(E575=E576,D575,ROW(B574))</f>
        <v>487</v>
      </c>
      <c r="E576" s="11">
        <f>LARGE(F576:W576,1)+LARGE(F576:W576,2)+IFERROR(LARGE(F576:W576,3),0)+IFERROR(LARGE(F576:W576,4),0)+IFERROR(LARGE(F576:W576,5),0)+IFERROR(LARGE(F576:W576,6),0)</f>
        <v>0</v>
      </c>
      <c r="F576" s="12"/>
      <c r="G576" s="12"/>
      <c r="H576" s="12"/>
      <c r="I576" s="12"/>
      <c r="J576" s="12"/>
      <c r="K576" s="12"/>
      <c r="L576" s="12"/>
      <c r="M576" s="12" t="str">
        <f>IFERROR(VLOOKUP($A576,'Grassor444 M'!$DE$6:$DK$36,7,0),"")</f>
        <v/>
      </c>
      <c r="N576" s="12"/>
      <c r="O576" s="12" t="str">
        <f>IFERROR(VLOOKUP($A576,'Dukty M'!$T$1:$Z$33,7,0),"")</f>
        <v/>
      </c>
      <c r="P576" s="12"/>
      <c r="Q576" s="12"/>
      <c r="R576" s="12"/>
      <c r="S576" s="12"/>
      <c r="T576" s="12"/>
      <c r="U576" s="12"/>
      <c r="V576" s="10">
        <f>IFERROR(LARGE(X576:AU576,1),0)+IFERROR(LARGE(X576:AU576,2),0)</f>
        <v>0</v>
      </c>
      <c r="W576" s="10">
        <f>IFERROR(LARGE(X576:AU576,3),0)+IFERROR(LARGE(X576:AU576,4),0)</f>
        <v>0</v>
      </c>
      <c r="X576" s="12"/>
      <c r="Y576" s="12"/>
      <c r="Z576" s="12"/>
      <c r="AA576" s="12"/>
      <c r="AB576" s="12"/>
      <c r="AC576" s="12"/>
      <c r="AD576" s="12"/>
      <c r="AE576" s="12" t="str">
        <f>IFERROR(VLOOKUP($A576,'Orientakcja M'!$M$3:$S$59,7,0),"")</f>
        <v/>
      </c>
      <c r="AF576" s="12"/>
      <c r="AG576" s="12" t="str">
        <f>IFERROR(VLOOKUP($A576,'Grassor222 M'!$BJ$6:$BP$7,7,0),"")</f>
        <v/>
      </c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23">
        <f>MIN(COUNT(F576:U576)+MIN(COUNT(X576:AU576)/2,2),6)</f>
        <v>0</v>
      </c>
    </row>
    <row r="577" spans="1:48">
      <c r="A577" s="13"/>
      <c r="B577" s="19" t="e">
        <f>VLOOKUP($A577,id!$C:$H,6,0)</f>
        <v>#N/A</v>
      </c>
      <c r="C577" s="19" t="e">
        <f>VLOOKUP($A577,id!$C:$H,4,0)</f>
        <v>#N/A</v>
      </c>
      <c r="D577" s="2">
        <f>IF(E576=E577,D576,ROW(B575))</f>
        <v>487</v>
      </c>
      <c r="E577" s="11">
        <f>LARGE(F577:W577,1)+LARGE(F577:W577,2)+IFERROR(LARGE(F577:W577,3),0)+IFERROR(LARGE(F577:W577,4),0)+IFERROR(LARGE(F577:W577,5),0)+IFERROR(LARGE(F577:W577,6),0)</f>
        <v>0</v>
      </c>
      <c r="F577" s="12"/>
      <c r="G577" s="12"/>
      <c r="H577" s="12"/>
      <c r="I577" s="12"/>
      <c r="J577" s="12"/>
      <c r="K577" s="12"/>
      <c r="L577" s="12"/>
      <c r="M577" s="12" t="str">
        <f>IFERROR(VLOOKUP($A577,'Grassor444 M'!$DE$6:$DK$36,7,0),"")</f>
        <v/>
      </c>
      <c r="N577" s="12"/>
      <c r="O577" s="12" t="str">
        <f>IFERROR(VLOOKUP($A577,'Dukty M'!$T$1:$Z$33,7,0),"")</f>
        <v/>
      </c>
      <c r="P577" s="12"/>
      <c r="Q577" s="12"/>
      <c r="R577" s="12"/>
      <c r="S577" s="12"/>
      <c r="T577" s="12"/>
      <c r="U577" s="12"/>
      <c r="V577" s="10">
        <f>IFERROR(LARGE(X577:AU577,1),0)+IFERROR(LARGE(X577:AU577,2),0)</f>
        <v>0</v>
      </c>
      <c r="W577" s="10">
        <f>IFERROR(LARGE(X577:AU577,3),0)+IFERROR(LARGE(X577:AU577,4),0)</f>
        <v>0</v>
      </c>
      <c r="X577" s="12"/>
      <c r="Y577" s="12"/>
      <c r="Z577" s="12"/>
      <c r="AA577" s="12"/>
      <c r="AB577" s="12"/>
      <c r="AC577" s="12"/>
      <c r="AD577" s="12"/>
      <c r="AE577" s="12" t="str">
        <f>IFERROR(VLOOKUP($A577,'Orientakcja M'!$M$3:$S$59,7,0),"")</f>
        <v/>
      </c>
      <c r="AF577" s="12"/>
      <c r="AG577" s="12" t="str">
        <f>IFERROR(VLOOKUP($A577,'Grassor222 M'!$BJ$6:$BP$7,7,0),"")</f>
        <v/>
      </c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23">
        <f>MIN(COUNT(F577:U577)+MIN(COUNT(X577:AU577)/2,2),6)</f>
        <v>0</v>
      </c>
    </row>
    <row r="578" spans="1:48">
      <c r="B578" s="19" t="e">
        <f>VLOOKUP($A578,id!$C:$H,6,0)</f>
        <v>#N/A</v>
      </c>
      <c r="C578" s="19" t="e">
        <f>VLOOKUP($A578,id!$C:$H,4,0)</f>
        <v>#N/A</v>
      </c>
      <c r="D578" s="2">
        <f>IF(E577=E578,D577,ROW(B576))</f>
        <v>487</v>
      </c>
      <c r="E578" s="11">
        <f>LARGE(F578:W578,1)+LARGE(F578:W578,2)+IFERROR(LARGE(F578:W578,3),0)+IFERROR(LARGE(F578:W578,4),0)+IFERROR(LARGE(F578:W578,5),0)+IFERROR(LARGE(F578:W578,6),0)</f>
        <v>0</v>
      </c>
      <c r="F578" s="12"/>
      <c r="G578" s="12"/>
      <c r="H578" s="12"/>
      <c r="I578" s="12"/>
      <c r="J578" s="12"/>
      <c r="K578" s="12"/>
      <c r="L578" s="12"/>
      <c r="M578" s="12" t="str">
        <f>IFERROR(VLOOKUP($A578,'Grassor444 M'!$DE$6:$DK$36,7,0),"")</f>
        <v/>
      </c>
      <c r="N578" s="12"/>
      <c r="O578" s="12" t="str">
        <f>IFERROR(VLOOKUP($A578,'Dukty M'!$T$1:$Z$33,7,0),"")</f>
        <v/>
      </c>
      <c r="P578" s="12"/>
      <c r="Q578" s="12"/>
      <c r="R578" s="12"/>
      <c r="S578" s="12"/>
      <c r="T578" s="12"/>
      <c r="U578" s="12"/>
      <c r="V578" s="10">
        <f>IFERROR(LARGE(X578:AU578,1),0)+IFERROR(LARGE(X578:AU578,2),0)</f>
        <v>0</v>
      </c>
      <c r="W578" s="10">
        <f>IFERROR(LARGE(X578:AU578,3),0)+IFERROR(LARGE(X578:AU578,4),0)</f>
        <v>0</v>
      </c>
      <c r="X578" s="12"/>
      <c r="Y578" s="12"/>
      <c r="Z578" s="12"/>
      <c r="AA578" s="12"/>
      <c r="AB578" s="12"/>
      <c r="AC578" s="12"/>
      <c r="AD578" s="12"/>
      <c r="AE578" s="12" t="str">
        <f>IFERROR(VLOOKUP($A578,'Orientakcja M'!$M$3:$S$59,7,0),"")</f>
        <v/>
      </c>
      <c r="AF578" s="12"/>
      <c r="AG578" s="12" t="str">
        <f>IFERROR(VLOOKUP($A578,'Grassor222 M'!$BJ$6:$BP$7,7,0),"")</f>
        <v/>
      </c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23">
        <f>MIN(COUNT(F578:U578)+MIN(COUNT(X578:AU578)/2,2),6)</f>
        <v>0</v>
      </c>
    </row>
    <row r="579" spans="1:48">
      <c r="A579" s="13"/>
      <c r="B579" s="19" t="e">
        <f>VLOOKUP($A579,id!$C:$H,6,0)</f>
        <v>#N/A</v>
      </c>
      <c r="C579" s="19" t="e">
        <f>VLOOKUP($A579,id!$C:$H,4,0)</f>
        <v>#N/A</v>
      </c>
      <c r="D579" s="2">
        <f>IF(E578=E579,D578,ROW(B577))</f>
        <v>487</v>
      </c>
      <c r="E579" s="11">
        <f>LARGE(F579:W579,1)+LARGE(F579:W579,2)+IFERROR(LARGE(F579:W579,3),0)+IFERROR(LARGE(F579:W579,4),0)+IFERROR(LARGE(F579:W579,5),0)+IFERROR(LARGE(F579:W579,6),0)</f>
        <v>0</v>
      </c>
      <c r="F579" s="12"/>
      <c r="G579" s="12"/>
      <c r="H579" s="12"/>
      <c r="I579" s="12"/>
      <c r="J579" s="12"/>
      <c r="K579" s="12"/>
      <c r="L579" s="12"/>
      <c r="M579" s="12" t="str">
        <f>IFERROR(VLOOKUP($A579,'Grassor444 M'!$DE$6:$DK$36,7,0),"")</f>
        <v/>
      </c>
      <c r="N579" s="12"/>
      <c r="O579" s="12" t="str">
        <f>IFERROR(VLOOKUP($A579,'Dukty M'!$T$1:$Z$33,7,0),"")</f>
        <v/>
      </c>
      <c r="P579" s="12"/>
      <c r="Q579" s="12"/>
      <c r="R579" s="12"/>
      <c r="S579" s="12"/>
      <c r="T579" s="12"/>
      <c r="U579" s="12"/>
      <c r="V579" s="10">
        <f>IFERROR(LARGE(X579:AU579,1),0)+IFERROR(LARGE(X579:AU579,2),0)</f>
        <v>0</v>
      </c>
      <c r="W579" s="10">
        <f>IFERROR(LARGE(X579:AU579,3),0)+IFERROR(LARGE(X579:AU579,4),0)</f>
        <v>0</v>
      </c>
      <c r="X579" s="12"/>
      <c r="Y579" s="12"/>
      <c r="Z579" s="12"/>
      <c r="AA579" s="12"/>
      <c r="AB579" s="12"/>
      <c r="AC579" s="12"/>
      <c r="AD579" s="12"/>
      <c r="AE579" s="12" t="str">
        <f>IFERROR(VLOOKUP($A579,'Orientakcja M'!$M$3:$S$59,7,0),"")</f>
        <v/>
      </c>
      <c r="AF579" s="12"/>
      <c r="AG579" s="12" t="str">
        <f>IFERROR(VLOOKUP($A579,'Grassor222 M'!$BJ$6:$BP$7,7,0),"")</f>
        <v/>
      </c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23">
        <f>MIN(COUNT(F579:U579)+MIN(COUNT(X579:AU579)/2,2),6)</f>
        <v>0</v>
      </c>
    </row>
    <row r="580" spans="1:48">
      <c r="B580" s="19" t="e">
        <f>VLOOKUP($A580,id!$C:$H,6,0)</f>
        <v>#N/A</v>
      </c>
      <c r="C580" s="19" t="e">
        <f>VLOOKUP($A580,id!$C:$H,4,0)</f>
        <v>#N/A</v>
      </c>
      <c r="D580" s="2">
        <f>IF(E579=E580,D579,ROW(B578))</f>
        <v>487</v>
      </c>
      <c r="E580" s="11">
        <f>LARGE(F580:W580,1)+LARGE(F580:W580,2)+IFERROR(LARGE(F580:W580,3),0)+IFERROR(LARGE(F580:W580,4),0)+IFERROR(LARGE(F580:W580,5),0)+IFERROR(LARGE(F580:W580,6),0)</f>
        <v>0</v>
      </c>
      <c r="F580" s="12"/>
      <c r="G580" s="12"/>
      <c r="H580" s="12"/>
      <c r="I580" s="12"/>
      <c r="J580" s="12"/>
      <c r="K580" s="12"/>
      <c r="L580" s="12"/>
      <c r="M580" s="12" t="str">
        <f>IFERROR(VLOOKUP($A580,'Grassor444 M'!$DE$6:$DK$36,7,0),"")</f>
        <v/>
      </c>
      <c r="N580" s="12"/>
      <c r="O580" s="12" t="str">
        <f>IFERROR(VLOOKUP($A580,'Dukty M'!$T$1:$Z$33,7,0),"")</f>
        <v/>
      </c>
      <c r="P580" s="12"/>
      <c r="Q580" s="12"/>
      <c r="R580" s="12"/>
      <c r="S580" s="12"/>
      <c r="T580" s="12"/>
      <c r="U580" s="12"/>
      <c r="V580" s="10">
        <f>IFERROR(LARGE(X580:AU580,1),0)+IFERROR(LARGE(X580:AU580,2),0)</f>
        <v>0</v>
      </c>
      <c r="W580" s="10">
        <f>IFERROR(LARGE(X580:AU580,3),0)+IFERROR(LARGE(X580:AU580,4),0)</f>
        <v>0</v>
      </c>
      <c r="X580" s="12"/>
      <c r="Y580" s="12"/>
      <c r="Z580" s="12"/>
      <c r="AA580" s="12"/>
      <c r="AB580" s="12"/>
      <c r="AC580" s="12"/>
      <c r="AD580" s="12"/>
      <c r="AE580" s="12" t="str">
        <f>IFERROR(VLOOKUP($A580,'Orientakcja M'!$M$3:$S$59,7,0),"")</f>
        <v/>
      </c>
      <c r="AF580" s="12"/>
      <c r="AG580" s="12" t="str">
        <f>IFERROR(VLOOKUP($A580,'Grassor222 M'!$BJ$6:$BP$7,7,0),"")</f>
        <v/>
      </c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23">
        <f>MIN(COUNT(F580:U580)+MIN(COUNT(X580:AU580)/2,2),6)</f>
        <v>0</v>
      </c>
    </row>
    <row r="581" spans="1:48">
      <c r="A581" s="13"/>
      <c r="B581" s="19" t="e">
        <f>VLOOKUP($A581,id!$C:$H,6,0)</f>
        <v>#N/A</v>
      </c>
      <c r="C581" s="19" t="e">
        <f>VLOOKUP($A581,id!$C:$H,4,0)</f>
        <v>#N/A</v>
      </c>
      <c r="D581" s="2">
        <f>IF(E580=E581,D580,ROW(B579))</f>
        <v>487</v>
      </c>
      <c r="E581" s="11">
        <f>LARGE(F581:W581,1)+LARGE(F581:W581,2)+IFERROR(LARGE(F581:W581,3),0)+IFERROR(LARGE(F581:W581,4),0)+IFERROR(LARGE(F581:W581,5),0)+IFERROR(LARGE(F581:W581,6),0)</f>
        <v>0</v>
      </c>
      <c r="F581" s="12"/>
      <c r="G581" s="12"/>
      <c r="H581" s="12"/>
      <c r="I581" s="12"/>
      <c r="J581" s="12"/>
      <c r="K581" s="12"/>
      <c r="L581" s="12"/>
      <c r="M581" s="12" t="str">
        <f>IFERROR(VLOOKUP($A581,'Grassor444 M'!$DE$6:$DK$36,7,0),"")</f>
        <v/>
      </c>
      <c r="N581" s="12"/>
      <c r="O581" s="12" t="str">
        <f>IFERROR(VLOOKUP($A581,'Dukty M'!$T$1:$Z$33,7,0),"")</f>
        <v/>
      </c>
      <c r="P581" s="12"/>
      <c r="Q581" s="12"/>
      <c r="R581" s="12"/>
      <c r="S581" s="12"/>
      <c r="T581" s="12"/>
      <c r="U581" s="12"/>
      <c r="V581" s="10">
        <f>IFERROR(LARGE(X581:AU581,1),0)+IFERROR(LARGE(X581:AU581,2),0)</f>
        <v>0</v>
      </c>
      <c r="W581" s="10">
        <f>IFERROR(LARGE(X581:AU581,3),0)+IFERROR(LARGE(X581:AU581,4),0)</f>
        <v>0</v>
      </c>
      <c r="X581" s="12"/>
      <c r="Y581" s="12"/>
      <c r="Z581" s="12"/>
      <c r="AA581" s="12"/>
      <c r="AB581" s="12"/>
      <c r="AC581" s="12"/>
      <c r="AD581" s="12"/>
      <c r="AE581" s="12" t="str">
        <f>IFERROR(VLOOKUP($A581,'Orientakcja M'!$M$3:$S$59,7,0),"")</f>
        <v/>
      </c>
      <c r="AF581" s="12"/>
      <c r="AG581" s="12" t="str">
        <f>IFERROR(VLOOKUP($A581,'Grassor222 M'!$BJ$6:$BP$7,7,0),"")</f>
        <v/>
      </c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23">
        <f>MIN(COUNT(F581:U581)+MIN(COUNT(X581:AU581)/2,2),6)</f>
        <v>0</v>
      </c>
    </row>
    <row r="582" spans="1:48">
      <c r="A582" s="13"/>
      <c r="B582" s="19" t="e">
        <f>VLOOKUP($A582,id!$C:$H,6,0)</f>
        <v>#N/A</v>
      </c>
      <c r="C582" s="19" t="e">
        <f>VLOOKUP($A582,id!$C:$H,4,0)</f>
        <v>#N/A</v>
      </c>
      <c r="D582" s="2">
        <f>IF(E581=E582,D581,ROW(B580))</f>
        <v>487</v>
      </c>
      <c r="E582" s="11">
        <f>LARGE(F582:W582,1)+LARGE(F582:W582,2)+IFERROR(LARGE(F582:W582,3),0)+IFERROR(LARGE(F582:W582,4),0)+IFERROR(LARGE(F582:W582,5),0)+IFERROR(LARGE(F582:W582,6),0)</f>
        <v>0</v>
      </c>
      <c r="F582" s="12"/>
      <c r="G582" s="12"/>
      <c r="H582" s="12"/>
      <c r="I582" s="12"/>
      <c r="J582" s="12"/>
      <c r="K582" s="12"/>
      <c r="L582" s="12"/>
      <c r="M582" s="12" t="str">
        <f>IFERROR(VLOOKUP($A582,'Grassor444 M'!$DE$6:$DK$36,7,0),"")</f>
        <v/>
      </c>
      <c r="N582" s="12"/>
      <c r="O582" s="12" t="str">
        <f>IFERROR(VLOOKUP($A582,'Dukty M'!$T$1:$Z$33,7,0),"")</f>
        <v/>
      </c>
      <c r="P582" s="12"/>
      <c r="Q582" s="12"/>
      <c r="R582" s="12"/>
      <c r="S582" s="12"/>
      <c r="T582" s="12"/>
      <c r="U582" s="12"/>
      <c r="V582" s="10">
        <f>IFERROR(LARGE(X582:AU582,1),0)+IFERROR(LARGE(X582:AU582,2),0)</f>
        <v>0</v>
      </c>
      <c r="W582" s="10">
        <f>IFERROR(LARGE(X582:AU582,3),0)+IFERROR(LARGE(X582:AU582,4),0)</f>
        <v>0</v>
      </c>
      <c r="X582" s="12"/>
      <c r="Y582" s="12"/>
      <c r="Z582" s="12"/>
      <c r="AA582" s="12"/>
      <c r="AB582" s="12"/>
      <c r="AC582" s="12"/>
      <c r="AD582" s="12"/>
      <c r="AE582" s="12" t="str">
        <f>IFERROR(VLOOKUP($A582,'Orientakcja M'!$M$3:$S$59,7,0),"")</f>
        <v/>
      </c>
      <c r="AF582" s="12"/>
      <c r="AG582" s="12" t="str">
        <f>IFERROR(VLOOKUP($A582,'Grassor222 M'!$BJ$6:$BP$7,7,0),"")</f>
        <v/>
      </c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23">
        <f>MIN(COUNT(F582:U582)+MIN(COUNT(X582:AU582)/2,2),6)</f>
        <v>0</v>
      </c>
    </row>
    <row r="583" spans="1:48">
      <c r="B583" s="19" t="e">
        <f>VLOOKUP($A583,id!$C:$H,6,0)</f>
        <v>#N/A</v>
      </c>
      <c r="C583" s="19" t="e">
        <f>VLOOKUP($A583,id!$C:$H,4,0)</f>
        <v>#N/A</v>
      </c>
      <c r="D583" s="2">
        <f>IF(E582=E583,D582,ROW(B581))</f>
        <v>487</v>
      </c>
      <c r="E583" s="11">
        <f>LARGE(F583:W583,1)+LARGE(F583:W583,2)+IFERROR(LARGE(F583:W583,3),0)+IFERROR(LARGE(F583:W583,4),0)+IFERROR(LARGE(F583:W583,5),0)+IFERROR(LARGE(F583:W583,6),0)</f>
        <v>0</v>
      </c>
      <c r="F583" s="12"/>
      <c r="G583" s="12"/>
      <c r="H583" s="12"/>
      <c r="I583" s="12"/>
      <c r="J583" s="12"/>
      <c r="K583" s="12"/>
      <c r="L583" s="12"/>
      <c r="M583" s="12" t="str">
        <f>IFERROR(VLOOKUP($A583,'Grassor444 M'!$DE$6:$DK$36,7,0),"")</f>
        <v/>
      </c>
      <c r="N583" s="12"/>
      <c r="O583" s="12" t="str">
        <f>IFERROR(VLOOKUP($A583,'Dukty M'!$T$1:$Z$33,7,0),"")</f>
        <v/>
      </c>
      <c r="P583" s="12"/>
      <c r="Q583" s="12"/>
      <c r="R583" s="12"/>
      <c r="S583" s="12"/>
      <c r="T583" s="12"/>
      <c r="U583" s="12"/>
      <c r="V583" s="10">
        <f>IFERROR(LARGE(X583:AU583,1),0)+IFERROR(LARGE(X583:AU583,2),0)</f>
        <v>0</v>
      </c>
      <c r="W583" s="10">
        <f>IFERROR(LARGE(X583:AU583,3),0)+IFERROR(LARGE(X583:AU583,4),0)</f>
        <v>0</v>
      </c>
      <c r="X583" s="12"/>
      <c r="Y583" s="12"/>
      <c r="Z583" s="12"/>
      <c r="AA583" s="12"/>
      <c r="AB583" s="12"/>
      <c r="AC583" s="12"/>
      <c r="AD583" s="12"/>
      <c r="AE583" s="12" t="str">
        <f>IFERROR(VLOOKUP($A583,'Orientakcja M'!$M$3:$S$59,7,0),"")</f>
        <v/>
      </c>
      <c r="AF583" s="12"/>
      <c r="AG583" s="12" t="str">
        <f>IFERROR(VLOOKUP($A583,'Grassor222 M'!$BJ$6:$BP$7,7,0),"")</f>
        <v/>
      </c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23">
        <f>MIN(COUNT(F583:U583)+MIN(COUNT(X583:AU583)/2,2),6)</f>
        <v>0</v>
      </c>
    </row>
    <row r="584" spans="1:48">
      <c r="A584" s="13"/>
      <c r="B584" s="19" t="e">
        <f>VLOOKUP($A584,id!$C:$H,6,0)</f>
        <v>#N/A</v>
      </c>
      <c r="C584" s="19" t="e">
        <f>VLOOKUP($A584,id!$C:$H,4,0)</f>
        <v>#N/A</v>
      </c>
      <c r="D584" s="2">
        <f>IF(E583=E584,D583,ROW(B582))</f>
        <v>487</v>
      </c>
      <c r="E584" s="11">
        <f>LARGE(F584:W584,1)+LARGE(F584:W584,2)+IFERROR(LARGE(F584:W584,3),0)+IFERROR(LARGE(F584:W584,4),0)+IFERROR(LARGE(F584:W584,5),0)+IFERROR(LARGE(F584:W584,6),0)</f>
        <v>0</v>
      </c>
      <c r="F584" s="12"/>
      <c r="G584" s="12"/>
      <c r="H584" s="12"/>
      <c r="I584" s="12"/>
      <c r="J584" s="12"/>
      <c r="K584" s="12"/>
      <c r="L584" s="12"/>
      <c r="M584" s="12" t="str">
        <f>IFERROR(VLOOKUP($A584,'Grassor444 M'!$DE$6:$DK$36,7,0),"")</f>
        <v/>
      </c>
      <c r="N584" s="12"/>
      <c r="O584" s="12" t="str">
        <f>IFERROR(VLOOKUP($A584,'Dukty M'!$T$1:$Z$33,7,0),"")</f>
        <v/>
      </c>
      <c r="P584" s="12"/>
      <c r="Q584" s="12"/>
      <c r="R584" s="12"/>
      <c r="S584" s="12"/>
      <c r="T584" s="12"/>
      <c r="U584" s="12"/>
      <c r="V584" s="10">
        <f>IFERROR(LARGE(X584:AU584,1),0)+IFERROR(LARGE(X584:AU584,2),0)</f>
        <v>0</v>
      </c>
      <c r="W584" s="10">
        <f>IFERROR(LARGE(X584:AU584,3),0)+IFERROR(LARGE(X584:AU584,4),0)</f>
        <v>0</v>
      </c>
      <c r="X584" s="12"/>
      <c r="Y584" s="12"/>
      <c r="Z584" s="12"/>
      <c r="AA584" s="12"/>
      <c r="AB584" s="12"/>
      <c r="AC584" s="12"/>
      <c r="AD584" s="12"/>
      <c r="AE584" s="12" t="str">
        <f>IFERROR(VLOOKUP($A584,'Orientakcja M'!$M$3:$S$59,7,0),"")</f>
        <v/>
      </c>
      <c r="AF584" s="12"/>
      <c r="AG584" s="12" t="str">
        <f>IFERROR(VLOOKUP($A584,'Grassor222 M'!$BJ$6:$BP$7,7,0),"")</f>
        <v/>
      </c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23">
        <f>MIN(COUNT(F584:U584)+MIN(COUNT(X584:AU584)/2,2),6)</f>
        <v>0</v>
      </c>
    </row>
    <row r="585" spans="1:48">
      <c r="B585" s="19" t="e">
        <f>VLOOKUP($A585,id!$C:$H,6,0)</f>
        <v>#N/A</v>
      </c>
      <c r="C585" s="19" t="e">
        <f>VLOOKUP($A585,id!$C:$H,4,0)</f>
        <v>#N/A</v>
      </c>
      <c r="D585" s="2">
        <f>IF(E584=E585,D584,ROW(B583))</f>
        <v>487</v>
      </c>
      <c r="E585" s="11">
        <f>LARGE(F585:W585,1)+LARGE(F585:W585,2)+IFERROR(LARGE(F585:W585,3),0)+IFERROR(LARGE(F585:W585,4),0)+IFERROR(LARGE(F585:W585,5),0)+IFERROR(LARGE(F585:W585,6),0)</f>
        <v>0</v>
      </c>
      <c r="F585" s="12"/>
      <c r="G585" s="12"/>
      <c r="H585" s="12"/>
      <c r="I585" s="12"/>
      <c r="J585" s="12"/>
      <c r="K585" s="12"/>
      <c r="L585" s="12"/>
      <c r="M585" s="12" t="str">
        <f>IFERROR(VLOOKUP($A585,'Grassor444 M'!$DE$6:$DK$36,7,0),"")</f>
        <v/>
      </c>
      <c r="N585" s="12"/>
      <c r="O585" s="12" t="str">
        <f>IFERROR(VLOOKUP($A585,'Dukty M'!$T$1:$Z$33,7,0),"")</f>
        <v/>
      </c>
      <c r="P585" s="12"/>
      <c r="Q585" s="12"/>
      <c r="R585" s="12"/>
      <c r="S585" s="12"/>
      <c r="T585" s="12"/>
      <c r="U585" s="12"/>
      <c r="V585" s="10">
        <f>IFERROR(LARGE(X585:AU585,1),0)+IFERROR(LARGE(X585:AU585,2),0)</f>
        <v>0</v>
      </c>
      <c r="W585" s="10">
        <f>IFERROR(LARGE(X585:AU585,3),0)+IFERROR(LARGE(X585:AU585,4),0)</f>
        <v>0</v>
      </c>
      <c r="X585" s="12"/>
      <c r="Y585" s="12"/>
      <c r="Z585" s="12"/>
      <c r="AA585" s="12"/>
      <c r="AB585" s="12"/>
      <c r="AC585" s="12"/>
      <c r="AD585" s="12"/>
      <c r="AE585" s="12" t="str">
        <f>IFERROR(VLOOKUP($A585,'Orientakcja M'!$M$3:$S$59,7,0),"")</f>
        <v/>
      </c>
      <c r="AF585" s="12"/>
      <c r="AG585" s="12" t="str">
        <f>IFERROR(VLOOKUP($A585,'Grassor222 M'!$BJ$6:$BP$7,7,0),"")</f>
        <v/>
      </c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23">
        <f>MIN(COUNT(F585:U585)+MIN(COUNT(X585:AU585)/2,2),6)</f>
        <v>0</v>
      </c>
    </row>
    <row r="586" spans="1:48">
      <c r="B586" s="19" t="e">
        <f>VLOOKUP($A586,id!$C:$H,6,0)</f>
        <v>#N/A</v>
      </c>
      <c r="C586" s="19" t="e">
        <f>VLOOKUP($A586,id!$C:$H,4,0)</f>
        <v>#N/A</v>
      </c>
      <c r="D586" s="2">
        <f>IF(E585=E586,D585,ROW(B584))</f>
        <v>487</v>
      </c>
      <c r="E586" s="11">
        <f>LARGE(F586:W586,1)+LARGE(F586:W586,2)+IFERROR(LARGE(F586:W586,3),0)+IFERROR(LARGE(F586:W586,4),0)+IFERROR(LARGE(F586:W586,5),0)+IFERROR(LARGE(F586:W586,6),0)</f>
        <v>0</v>
      </c>
      <c r="F586" s="12"/>
      <c r="G586" s="12"/>
      <c r="H586" s="12"/>
      <c r="I586" s="12"/>
      <c r="J586" s="12"/>
      <c r="K586" s="12"/>
      <c r="L586" s="12"/>
      <c r="M586" s="12" t="str">
        <f>IFERROR(VLOOKUP($A586,'Grassor444 M'!$DE$6:$DK$36,7,0),"")</f>
        <v/>
      </c>
      <c r="N586" s="12"/>
      <c r="O586" s="12" t="str">
        <f>IFERROR(VLOOKUP($A586,'Dukty M'!$T$1:$Z$33,7,0),"")</f>
        <v/>
      </c>
      <c r="P586" s="12"/>
      <c r="Q586" s="12"/>
      <c r="R586" s="12"/>
      <c r="S586" s="12"/>
      <c r="T586" s="12"/>
      <c r="U586" s="12"/>
      <c r="V586" s="10">
        <f>IFERROR(LARGE(X586:AU586,1),0)+IFERROR(LARGE(X586:AU586,2),0)</f>
        <v>0</v>
      </c>
      <c r="W586" s="10">
        <f>IFERROR(LARGE(X586:AU586,3),0)+IFERROR(LARGE(X586:AU586,4),0)</f>
        <v>0</v>
      </c>
      <c r="X586" s="12"/>
      <c r="Y586" s="12"/>
      <c r="Z586" s="12"/>
      <c r="AA586" s="12"/>
      <c r="AB586" s="12"/>
      <c r="AC586" s="12"/>
      <c r="AD586" s="12"/>
      <c r="AE586" s="12" t="str">
        <f>IFERROR(VLOOKUP($A586,'Orientakcja M'!$M$3:$S$59,7,0),"")</f>
        <v/>
      </c>
      <c r="AF586" s="12"/>
      <c r="AG586" s="12" t="str">
        <f>IFERROR(VLOOKUP($A586,'Grassor222 M'!$BJ$6:$BP$7,7,0),"")</f>
        <v/>
      </c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23">
        <f>MIN(COUNT(F586:U586)+MIN(COUNT(X586:AU586)/2,2),6)</f>
        <v>0</v>
      </c>
    </row>
    <row r="587" spans="1:48">
      <c r="A587" s="13"/>
      <c r="B587" s="19" t="e">
        <f>VLOOKUP($A587,id!$C:$H,6,0)</f>
        <v>#N/A</v>
      </c>
      <c r="C587" s="19" t="e">
        <f>VLOOKUP($A587,id!$C:$H,4,0)</f>
        <v>#N/A</v>
      </c>
      <c r="D587" s="2">
        <f>IF(E586=E587,D586,ROW(B585))</f>
        <v>487</v>
      </c>
      <c r="E587" s="11">
        <f>LARGE(F587:W587,1)+LARGE(F587:W587,2)+IFERROR(LARGE(F587:W587,3),0)+IFERROR(LARGE(F587:W587,4),0)+IFERROR(LARGE(F587:W587,5),0)+IFERROR(LARGE(F587:W587,6),0)</f>
        <v>0</v>
      </c>
      <c r="F587" s="12"/>
      <c r="G587" s="12"/>
      <c r="H587" s="12"/>
      <c r="I587" s="12"/>
      <c r="J587" s="12"/>
      <c r="K587" s="12"/>
      <c r="L587" s="12"/>
      <c r="M587" s="12" t="str">
        <f>IFERROR(VLOOKUP($A587,'Grassor444 M'!$DE$6:$DK$36,7,0),"")</f>
        <v/>
      </c>
      <c r="N587" s="12"/>
      <c r="O587" s="12" t="str">
        <f>IFERROR(VLOOKUP($A587,'Dukty M'!$T$1:$Z$33,7,0),"")</f>
        <v/>
      </c>
      <c r="P587" s="12"/>
      <c r="Q587" s="12"/>
      <c r="R587" s="12"/>
      <c r="S587" s="12"/>
      <c r="T587" s="12"/>
      <c r="U587" s="12"/>
      <c r="V587" s="10">
        <f>IFERROR(LARGE(X587:AU587,1),0)+IFERROR(LARGE(X587:AU587,2),0)</f>
        <v>0</v>
      </c>
      <c r="W587" s="10">
        <f>IFERROR(LARGE(X587:AU587,3),0)+IFERROR(LARGE(X587:AU587,4),0)</f>
        <v>0</v>
      </c>
      <c r="X587" s="12"/>
      <c r="Y587" s="12"/>
      <c r="Z587" s="12"/>
      <c r="AA587" s="12"/>
      <c r="AB587" s="12"/>
      <c r="AC587" s="12"/>
      <c r="AD587" s="12"/>
      <c r="AE587" s="12" t="str">
        <f>IFERROR(VLOOKUP($A587,'Orientakcja M'!$M$3:$S$59,7,0),"")</f>
        <v/>
      </c>
      <c r="AF587" s="12"/>
      <c r="AG587" s="12" t="str">
        <f>IFERROR(VLOOKUP($A587,'Grassor222 M'!$BJ$6:$BP$7,7,0),"")</f>
        <v/>
      </c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23">
        <f>MIN(COUNT(F587:U587)+MIN(COUNT(X587:AU587)/2,2),6)</f>
        <v>0</v>
      </c>
    </row>
    <row r="588" spans="1:48">
      <c r="B588" s="19" t="e">
        <f>VLOOKUP($A588,id!$C:$H,6,0)</f>
        <v>#N/A</v>
      </c>
      <c r="C588" s="19" t="e">
        <f>VLOOKUP($A588,id!$C:$H,4,0)</f>
        <v>#N/A</v>
      </c>
      <c r="D588" s="2">
        <f>IF(E587=E588,D587,ROW(B586))</f>
        <v>487</v>
      </c>
      <c r="E588" s="11">
        <f>LARGE(F588:W588,1)+LARGE(F588:W588,2)+IFERROR(LARGE(F588:W588,3),0)+IFERROR(LARGE(F588:W588,4),0)+IFERROR(LARGE(F588:W588,5),0)+IFERROR(LARGE(F588:W588,6),0)</f>
        <v>0</v>
      </c>
      <c r="F588" s="12"/>
      <c r="G588" s="12"/>
      <c r="H588" s="12"/>
      <c r="I588" s="12"/>
      <c r="J588" s="12"/>
      <c r="K588" s="12"/>
      <c r="L588" s="12"/>
      <c r="M588" s="12" t="str">
        <f>IFERROR(VLOOKUP($A588,'Grassor444 M'!$DE$6:$DK$36,7,0),"")</f>
        <v/>
      </c>
      <c r="N588" s="12"/>
      <c r="O588" s="12" t="str">
        <f>IFERROR(VLOOKUP($A588,'Dukty M'!$T$1:$Z$33,7,0),"")</f>
        <v/>
      </c>
      <c r="P588" s="12"/>
      <c r="Q588" s="12"/>
      <c r="R588" s="12"/>
      <c r="S588" s="12"/>
      <c r="T588" s="12"/>
      <c r="U588" s="12"/>
      <c r="V588" s="10">
        <f>IFERROR(LARGE(X588:AU588,1),0)+IFERROR(LARGE(X588:AU588,2),0)</f>
        <v>0</v>
      </c>
      <c r="W588" s="10">
        <f>IFERROR(LARGE(X588:AU588,3),0)+IFERROR(LARGE(X588:AU588,4),0)</f>
        <v>0</v>
      </c>
      <c r="X588" s="12"/>
      <c r="Y588" s="12"/>
      <c r="Z588" s="12"/>
      <c r="AA588" s="12"/>
      <c r="AB588" s="12"/>
      <c r="AC588" s="12"/>
      <c r="AD588" s="12"/>
      <c r="AE588" s="12" t="str">
        <f>IFERROR(VLOOKUP($A588,'Orientakcja M'!$M$3:$S$59,7,0),"")</f>
        <v/>
      </c>
      <c r="AF588" s="12"/>
      <c r="AG588" s="12" t="str">
        <f>IFERROR(VLOOKUP($A588,'Grassor222 M'!$BJ$6:$BP$7,7,0),"")</f>
        <v/>
      </c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23">
        <f>MIN(COUNT(F588:U588)+MIN(COUNT(X588:AU588)/2,2),6)</f>
        <v>0</v>
      </c>
    </row>
    <row r="589" spans="1:48">
      <c r="A589" s="13"/>
      <c r="B589" s="19" t="e">
        <f>VLOOKUP($A589,id!$C:$H,6,0)</f>
        <v>#N/A</v>
      </c>
      <c r="C589" s="19" t="e">
        <f>VLOOKUP($A589,id!$C:$H,4,0)</f>
        <v>#N/A</v>
      </c>
      <c r="D589" s="2">
        <f>IF(E588=E589,D588,ROW(B587))</f>
        <v>487</v>
      </c>
      <c r="E589" s="11">
        <f>LARGE(F589:W589,1)+LARGE(F589:W589,2)+IFERROR(LARGE(F589:W589,3),0)+IFERROR(LARGE(F589:W589,4),0)+IFERROR(LARGE(F589:W589,5),0)+IFERROR(LARGE(F589:W589,6),0)</f>
        <v>0</v>
      </c>
      <c r="F589" s="12"/>
      <c r="G589" s="12"/>
      <c r="H589" s="12"/>
      <c r="I589" s="12"/>
      <c r="J589" s="12"/>
      <c r="K589" s="12"/>
      <c r="L589" s="12"/>
      <c r="M589" s="12" t="str">
        <f>IFERROR(VLOOKUP($A589,'Grassor444 M'!$DE$6:$DK$36,7,0),"")</f>
        <v/>
      </c>
      <c r="N589" s="12"/>
      <c r="O589" s="12" t="str">
        <f>IFERROR(VLOOKUP($A589,'Dukty M'!$T$1:$Z$33,7,0),"")</f>
        <v/>
      </c>
      <c r="P589" s="12"/>
      <c r="Q589" s="12"/>
      <c r="R589" s="12"/>
      <c r="S589" s="12"/>
      <c r="T589" s="12"/>
      <c r="U589" s="12"/>
      <c r="V589" s="10">
        <f>IFERROR(LARGE(X589:AU589,1),0)+IFERROR(LARGE(X589:AU589,2),0)</f>
        <v>0</v>
      </c>
      <c r="W589" s="10">
        <f>IFERROR(LARGE(X589:AU589,3),0)+IFERROR(LARGE(X589:AU589,4),0)</f>
        <v>0</v>
      </c>
      <c r="X589" s="12"/>
      <c r="Y589" s="12"/>
      <c r="Z589" s="12"/>
      <c r="AA589" s="12"/>
      <c r="AB589" s="12"/>
      <c r="AC589" s="12"/>
      <c r="AD589" s="12"/>
      <c r="AE589" s="12" t="str">
        <f>IFERROR(VLOOKUP($A589,'Orientakcja M'!$M$3:$S$59,7,0),"")</f>
        <v/>
      </c>
      <c r="AF589" s="12"/>
      <c r="AG589" s="12" t="str">
        <f>IFERROR(VLOOKUP($A589,'Grassor222 M'!$BJ$6:$BP$7,7,0),"")</f>
        <v/>
      </c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23">
        <f>MIN(COUNT(F589:U589)+MIN(COUNT(X589:AU589)/2,2),6)</f>
        <v>0</v>
      </c>
    </row>
    <row r="590" spans="1:48">
      <c r="B590" s="19" t="e">
        <f>VLOOKUP($A590,id!$C:$H,6,0)</f>
        <v>#N/A</v>
      </c>
      <c r="C590" s="19" t="e">
        <f>VLOOKUP($A590,id!$C:$H,4,0)</f>
        <v>#N/A</v>
      </c>
      <c r="D590" s="2">
        <f>IF(E589=E590,D589,ROW(B588))</f>
        <v>487</v>
      </c>
      <c r="E590" s="11">
        <f>LARGE(F590:W590,1)+LARGE(F590:W590,2)+IFERROR(LARGE(F590:W590,3),0)+IFERROR(LARGE(F590:W590,4),0)+IFERROR(LARGE(F590:W590,5),0)+IFERROR(LARGE(F590:W590,6),0)</f>
        <v>0</v>
      </c>
      <c r="F590" s="12"/>
      <c r="G590" s="12"/>
      <c r="H590" s="12"/>
      <c r="I590" s="12"/>
      <c r="J590" s="12"/>
      <c r="K590" s="12"/>
      <c r="L590" s="12"/>
      <c r="M590" s="12" t="str">
        <f>IFERROR(VLOOKUP($A590,'Grassor444 M'!$DE$6:$DK$36,7,0),"")</f>
        <v/>
      </c>
      <c r="N590" s="12"/>
      <c r="O590" s="12" t="str">
        <f>IFERROR(VLOOKUP($A590,'Dukty M'!$T$1:$Z$33,7,0),"")</f>
        <v/>
      </c>
      <c r="P590" s="12"/>
      <c r="Q590" s="12"/>
      <c r="R590" s="12"/>
      <c r="S590" s="12"/>
      <c r="T590" s="12"/>
      <c r="U590" s="12"/>
      <c r="V590" s="10">
        <f>IFERROR(LARGE(X590:AU590,1),0)+IFERROR(LARGE(X590:AU590,2),0)</f>
        <v>0</v>
      </c>
      <c r="W590" s="10">
        <f>IFERROR(LARGE(X590:AU590,3),0)+IFERROR(LARGE(X590:AU590,4),0)</f>
        <v>0</v>
      </c>
      <c r="X590" s="12"/>
      <c r="Y590" s="12"/>
      <c r="Z590" s="12"/>
      <c r="AA590" s="12"/>
      <c r="AB590" s="12"/>
      <c r="AC590" s="12"/>
      <c r="AD590" s="12"/>
      <c r="AE590" s="12" t="str">
        <f>IFERROR(VLOOKUP($A590,'Orientakcja M'!$M$3:$S$59,7,0),"")</f>
        <v/>
      </c>
      <c r="AF590" s="12"/>
      <c r="AG590" s="12" t="str">
        <f>IFERROR(VLOOKUP($A590,'Grassor222 M'!$BJ$6:$BP$7,7,0),"")</f>
        <v/>
      </c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23">
        <f>MIN(COUNT(F590:U590)+MIN(COUNT(X590:AU590)/2,2),6)</f>
        <v>0</v>
      </c>
    </row>
    <row r="591" spans="1:48">
      <c r="A591" s="13"/>
      <c r="B591" s="19" t="e">
        <f>VLOOKUP($A591,id!$C:$H,6,0)</f>
        <v>#N/A</v>
      </c>
      <c r="C591" s="19" t="e">
        <f>VLOOKUP($A591,id!$C:$H,4,0)</f>
        <v>#N/A</v>
      </c>
      <c r="D591" s="2">
        <f>IF(E590=E591,D590,ROW(B589))</f>
        <v>487</v>
      </c>
      <c r="E591" s="11">
        <f>LARGE(F591:W591,1)+LARGE(F591:W591,2)+IFERROR(LARGE(F591:W591,3),0)+IFERROR(LARGE(F591:W591,4),0)+IFERROR(LARGE(F591:W591,5),0)+IFERROR(LARGE(F591:W591,6),0)</f>
        <v>0</v>
      </c>
      <c r="F591" s="12"/>
      <c r="G591" s="12"/>
      <c r="H591" s="12"/>
      <c r="I591" s="12"/>
      <c r="J591" s="12"/>
      <c r="K591" s="12"/>
      <c r="L591" s="12"/>
      <c r="M591" s="12" t="str">
        <f>IFERROR(VLOOKUP($A591,'Grassor444 M'!$DE$6:$DK$36,7,0),"")</f>
        <v/>
      </c>
      <c r="N591" s="12"/>
      <c r="O591" s="12" t="str">
        <f>IFERROR(VLOOKUP($A591,'Dukty M'!$T$1:$Z$33,7,0),"")</f>
        <v/>
      </c>
      <c r="P591" s="12"/>
      <c r="Q591" s="12"/>
      <c r="R591" s="12"/>
      <c r="S591" s="12"/>
      <c r="T591" s="12"/>
      <c r="U591" s="12"/>
      <c r="V591" s="10">
        <f>IFERROR(LARGE(X591:AU591,1),0)+IFERROR(LARGE(X591:AU591,2),0)</f>
        <v>0</v>
      </c>
      <c r="W591" s="10">
        <f>IFERROR(LARGE(X591:AU591,3),0)+IFERROR(LARGE(X591:AU591,4),0)</f>
        <v>0</v>
      </c>
      <c r="X591" s="12"/>
      <c r="Y591" s="12"/>
      <c r="Z591" s="12"/>
      <c r="AA591" s="12"/>
      <c r="AB591" s="12"/>
      <c r="AC591" s="12"/>
      <c r="AD591" s="12"/>
      <c r="AE591" s="12" t="str">
        <f>IFERROR(VLOOKUP($A591,'Orientakcja M'!$M$3:$S$59,7,0),"")</f>
        <v/>
      </c>
      <c r="AF591" s="12"/>
      <c r="AG591" s="12" t="str">
        <f>IFERROR(VLOOKUP($A591,'Grassor222 M'!$BJ$6:$BP$7,7,0),"")</f>
        <v/>
      </c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23">
        <f>MIN(COUNT(F591:U591)+MIN(COUNT(X591:AU591)/2,2),6)</f>
        <v>0</v>
      </c>
    </row>
    <row r="592" spans="1:48">
      <c r="B592" s="19" t="e">
        <f>VLOOKUP($A592,id!$C:$H,6,0)</f>
        <v>#N/A</v>
      </c>
      <c r="C592" s="19" t="e">
        <f>VLOOKUP($A592,id!$C:$H,4,0)</f>
        <v>#N/A</v>
      </c>
      <c r="D592" s="2">
        <f>IF(E591=E592,D591,ROW(B590))</f>
        <v>487</v>
      </c>
      <c r="E592" s="11">
        <f>LARGE(F592:W592,1)+LARGE(F592:W592,2)+IFERROR(LARGE(F592:W592,3),0)+IFERROR(LARGE(F592:W592,4),0)+IFERROR(LARGE(F592:W592,5),0)+IFERROR(LARGE(F592:W592,6),0)</f>
        <v>0</v>
      </c>
      <c r="F592" s="12"/>
      <c r="G592" s="12"/>
      <c r="H592" s="12"/>
      <c r="I592" s="12"/>
      <c r="J592" s="12"/>
      <c r="K592" s="12"/>
      <c r="L592" s="12"/>
      <c r="M592" s="12" t="str">
        <f>IFERROR(VLOOKUP($A592,'Grassor444 M'!$DE$6:$DK$36,7,0),"")</f>
        <v/>
      </c>
      <c r="N592" s="12"/>
      <c r="O592" s="12" t="str">
        <f>IFERROR(VLOOKUP($A592,'Dukty M'!$T$1:$Z$33,7,0),"")</f>
        <v/>
      </c>
      <c r="P592" s="12"/>
      <c r="Q592" s="12"/>
      <c r="R592" s="12"/>
      <c r="S592" s="12"/>
      <c r="T592" s="12"/>
      <c r="U592" s="12"/>
      <c r="V592" s="10">
        <f>IFERROR(LARGE(X592:AU592,1),0)+IFERROR(LARGE(X592:AU592,2),0)</f>
        <v>0</v>
      </c>
      <c r="W592" s="10">
        <f>IFERROR(LARGE(X592:AU592,3),0)+IFERROR(LARGE(X592:AU592,4),0)</f>
        <v>0</v>
      </c>
      <c r="X592" s="12"/>
      <c r="Y592" s="12"/>
      <c r="Z592" s="12"/>
      <c r="AA592" s="12"/>
      <c r="AB592" s="12"/>
      <c r="AC592" s="12"/>
      <c r="AD592" s="12"/>
      <c r="AE592" s="12" t="str">
        <f>IFERROR(VLOOKUP($A592,'Orientakcja M'!$M$3:$S$59,7,0),"")</f>
        <v/>
      </c>
      <c r="AF592" s="12"/>
      <c r="AG592" s="12" t="str">
        <f>IFERROR(VLOOKUP($A592,'Grassor222 M'!$BJ$6:$BP$7,7,0),"")</f>
        <v/>
      </c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23">
        <f>MIN(COUNT(F592:U592)+MIN(COUNT(X592:AU592)/2,2),6)</f>
        <v>0</v>
      </c>
    </row>
    <row r="593" spans="1:48">
      <c r="A593" s="13"/>
      <c r="B593" s="19" t="e">
        <f>VLOOKUP($A593,id!$C:$H,6,0)</f>
        <v>#N/A</v>
      </c>
      <c r="C593" s="19" t="e">
        <f>VLOOKUP($A593,id!$C:$H,4,0)</f>
        <v>#N/A</v>
      </c>
      <c r="D593" s="2">
        <f>IF(E592=E593,D592,ROW(B591))</f>
        <v>487</v>
      </c>
      <c r="E593" s="11">
        <f>LARGE(F593:W593,1)+LARGE(F593:W593,2)+IFERROR(LARGE(F593:W593,3),0)+IFERROR(LARGE(F593:W593,4),0)+IFERROR(LARGE(F593:W593,5),0)+IFERROR(LARGE(F593:W593,6),0)</f>
        <v>0</v>
      </c>
      <c r="F593" s="12"/>
      <c r="G593" s="12"/>
      <c r="H593" s="12"/>
      <c r="I593" s="12"/>
      <c r="J593" s="12"/>
      <c r="K593" s="12"/>
      <c r="L593" s="12"/>
      <c r="M593" s="12" t="str">
        <f>IFERROR(VLOOKUP($A593,'Grassor444 M'!$DE$6:$DK$36,7,0),"")</f>
        <v/>
      </c>
      <c r="N593" s="12"/>
      <c r="O593" s="12" t="str">
        <f>IFERROR(VLOOKUP($A593,'Dukty M'!$T$1:$Z$33,7,0),"")</f>
        <v/>
      </c>
      <c r="P593" s="12"/>
      <c r="Q593" s="12"/>
      <c r="R593" s="12"/>
      <c r="S593" s="12"/>
      <c r="T593" s="12"/>
      <c r="U593" s="12"/>
      <c r="V593" s="10">
        <f>IFERROR(LARGE(X593:AU593,1),0)+IFERROR(LARGE(X593:AU593,2),0)</f>
        <v>0</v>
      </c>
      <c r="W593" s="10">
        <f>IFERROR(LARGE(X593:AU593,3),0)+IFERROR(LARGE(X593:AU593,4),0)</f>
        <v>0</v>
      </c>
      <c r="X593" s="12"/>
      <c r="Y593" s="12"/>
      <c r="Z593" s="12"/>
      <c r="AA593" s="12"/>
      <c r="AB593" s="12"/>
      <c r="AC593" s="12"/>
      <c r="AD593" s="12"/>
      <c r="AE593" s="12" t="str">
        <f>IFERROR(VLOOKUP($A593,'Orientakcja M'!$M$3:$S$59,7,0),"")</f>
        <v/>
      </c>
      <c r="AF593" s="12"/>
      <c r="AG593" s="12" t="str">
        <f>IFERROR(VLOOKUP($A593,'Grassor222 M'!$BJ$6:$BP$7,7,0),"")</f>
        <v/>
      </c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23">
        <f>MIN(COUNT(F593:U593)+MIN(COUNT(X593:AU593)/2,2),6)</f>
        <v>0</v>
      </c>
    </row>
    <row r="594" spans="1:48">
      <c r="B594" s="19" t="e">
        <f>VLOOKUP($A594,id!$C:$H,6,0)</f>
        <v>#N/A</v>
      </c>
      <c r="C594" s="19" t="e">
        <f>VLOOKUP($A594,id!$C:$H,4,0)</f>
        <v>#N/A</v>
      </c>
      <c r="D594" s="2">
        <f>IF(E593=E594,D593,ROW(B592))</f>
        <v>487</v>
      </c>
      <c r="E594" s="11">
        <f>LARGE(F594:W594,1)+LARGE(F594:W594,2)+IFERROR(LARGE(F594:W594,3),0)+IFERROR(LARGE(F594:W594,4),0)+IFERROR(LARGE(F594:W594,5),0)+IFERROR(LARGE(F594:W594,6),0)</f>
        <v>0</v>
      </c>
      <c r="F594" s="12"/>
      <c r="G594" s="12"/>
      <c r="H594" s="12"/>
      <c r="I594" s="12"/>
      <c r="J594" s="12"/>
      <c r="K594" s="12"/>
      <c r="L594" s="12"/>
      <c r="M594" s="12" t="str">
        <f>IFERROR(VLOOKUP($A594,'Grassor444 M'!$DE$6:$DK$36,7,0),"")</f>
        <v/>
      </c>
      <c r="N594" s="12"/>
      <c r="O594" s="12" t="str">
        <f>IFERROR(VLOOKUP($A594,'Dukty M'!$T$1:$Z$33,7,0),"")</f>
        <v/>
      </c>
      <c r="P594" s="12"/>
      <c r="Q594" s="12"/>
      <c r="R594" s="12"/>
      <c r="S594" s="12"/>
      <c r="T594" s="12"/>
      <c r="U594" s="12"/>
      <c r="V594" s="10">
        <f>IFERROR(LARGE(X594:AU594,1),0)+IFERROR(LARGE(X594:AU594,2),0)</f>
        <v>0</v>
      </c>
      <c r="W594" s="10">
        <f>IFERROR(LARGE(X594:AU594,3),0)+IFERROR(LARGE(X594:AU594,4),0)</f>
        <v>0</v>
      </c>
      <c r="X594" s="12"/>
      <c r="Y594" s="12"/>
      <c r="Z594" s="12"/>
      <c r="AA594" s="12"/>
      <c r="AB594" s="12"/>
      <c r="AC594" s="12"/>
      <c r="AD594" s="12"/>
      <c r="AE594" s="12" t="str">
        <f>IFERROR(VLOOKUP($A594,'Orientakcja M'!$M$3:$S$59,7,0),"")</f>
        <v/>
      </c>
      <c r="AF594" s="12"/>
      <c r="AG594" s="12" t="str">
        <f>IFERROR(VLOOKUP($A594,'Grassor222 M'!$BJ$6:$BP$7,7,0),"")</f>
        <v/>
      </c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23">
        <f>MIN(COUNT(F594:U594)+MIN(COUNT(X594:AU594)/2,2),6)</f>
        <v>0</v>
      </c>
    </row>
    <row r="595" spans="1:48">
      <c r="A595" s="13"/>
      <c r="B595" s="19" t="e">
        <f>VLOOKUP($A595,id!$C:$H,6,0)</f>
        <v>#N/A</v>
      </c>
      <c r="C595" s="19" t="e">
        <f>VLOOKUP($A595,id!$C:$H,4,0)</f>
        <v>#N/A</v>
      </c>
      <c r="D595" s="2">
        <f>IF(E594=E595,D594,ROW(B593))</f>
        <v>487</v>
      </c>
      <c r="E595" s="11">
        <f>LARGE(F595:W595,1)+LARGE(F595:W595,2)+IFERROR(LARGE(F595:W595,3),0)+IFERROR(LARGE(F595:W595,4),0)+IFERROR(LARGE(F595:W595,5),0)+IFERROR(LARGE(F595:W595,6),0)</f>
        <v>0</v>
      </c>
      <c r="F595" s="12"/>
      <c r="G595" s="12"/>
      <c r="H595" s="12"/>
      <c r="I595" s="12"/>
      <c r="J595" s="12"/>
      <c r="K595" s="12"/>
      <c r="L595" s="12"/>
      <c r="M595" s="12" t="str">
        <f>IFERROR(VLOOKUP($A595,'Grassor444 M'!$DE$6:$DK$36,7,0),"")</f>
        <v/>
      </c>
      <c r="N595" s="12"/>
      <c r="O595" s="12" t="str">
        <f>IFERROR(VLOOKUP($A595,'Dukty M'!$T$1:$Z$33,7,0),"")</f>
        <v/>
      </c>
      <c r="P595" s="12"/>
      <c r="Q595" s="12"/>
      <c r="R595" s="12"/>
      <c r="S595" s="12"/>
      <c r="T595" s="12"/>
      <c r="U595" s="12"/>
      <c r="V595" s="10">
        <f>IFERROR(LARGE(X595:AU595,1),0)+IFERROR(LARGE(X595:AU595,2),0)</f>
        <v>0</v>
      </c>
      <c r="W595" s="10">
        <f>IFERROR(LARGE(X595:AU595,3),0)+IFERROR(LARGE(X595:AU595,4),0)</f>
        <v>0</v>
      </c>
      <c r="X595" s="12"/>
      <c r="Y595" s="12"/>
      <c r="Z595" s="12"/>
      <c r="AA595" s="12"/>
      <c r="AB595" s="12"/>
      <c r="AC595" s="12"/>
      <c r="AD595" s="12"/>
      <c r="AE595" s="12" t="str">
        <f>IFERROR(VLOOKUP($A595,'Orientakcja M'!$M$3:$S$59,7,0),"")</f>
        <v/>
      </c>
      <c r="AF595" s="12"/>
      <c r="AG595" s="12" t="str">
        <f>IFERROR(VLOOKUP($A595,'Grassor222 M'!$BJ$6:$BP$7,7,0),"")</f>
        <v/>
      </c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23">
        <f>MIN(COUNT(F595:U595)+MIN(COUNT(X595:AU595)/2,2),6)</f>
        <v>0</v>
      </c>
    </row>
    <row r="596" spans="1:48">
      <c r="B596" s="19" t="e">
        <f>VLOOKUP($A596,id!$C:$H,6,0)</f>
        <v>#N/A</v>
      </c>
      <c r="C596" s="19" t="e">
        <f>VLOOKUP($A596,id!$C:$H,4,0)</f>
        <v>#N/A</v>
      </c>
      <c r="D596" s="2">
        <f>IF(E595=E596,D595,ROW(B594))</f>
        <v>487</v>
      </c>
      <c r="E596" s="11">
        <f>LARGE(F596:W596,1)+LARGE(F596:W596,2)+IFERROR(LARGE(F596:W596,3),0)+IFERROR(LARGE(F596:W596,4),0)+IFERROR(LARGE(F596:W596,5),0)+IFERROR(LARGE(F596:W596,6),0)</f>
        <v>0</v>
      </c>
      <c r="F596" s="12"/>
      <c r="G596" s="12"/>
      <c r="H596" s="12"/>
      <c r="I596" s="12"/>
      <c r="J596" s="12"/>
      <c r="K596" s="12"/>
      <c r="L596" s="12"/>
      <c r="M596" s="12" t="str">
        <f>IFERROR(VLOOKUP($A596,'Grassor444 M'!$DE$6:$DK$36,7,0),"")</f>
        <v/>
      </c>
      <c r="N596" s="12"/>
      <c r="O596" s="12" t="str">
        <f>IFERROR(VLOOKUP($A596,'Dukty M'!$T$1:$Z$33,7,0),"")</f>
        <v/>
      </c>
      <c r="P596" s="12"/>
      <c r="Q596" s="12"/>
      <c r="R596" s="12"/>
      <c r="S596" s="12"/>
      <c r="T596" s="12"/>
      <c r="U596" s="12"/>
      <c r="V596" s="10">
        <f>IFERROR(LARGE(X596:AU596,1),0)+IFERROR(LARGE(X596:AU596,2),0)</f>
        <v>0</v>
      </c>
      <c r="W596" s="10">
        <f>IFERROR(LARGE(X596:AU596,3),0)+IFERROR(LARGE(X596:AU596,4),0)</f>
        <v>0</v>
      </c>
      <c r="X596" s="12"/>
      <c r="Y596" s="12"/>
      <c r="Z596" s="12"/>
      <c r="AA596" s="12"/>
      <c r="AB596" s="12"/>
      <c r="AC596" s="12"/>
      <c r="AD596" s="12"/>
      <c r="AE596" s="12" t="str">
        <f>IFERROR(VLOOKUP($A596,'Orientakcja M'!$M$3:$S$59,7,0),"")</f>
        <v/>
      </c>
      <c r="AF596" s="12"/>
      <c r="AG596" s="12" t="str">
        <f>IFERROR(VLOOKUP($A596,'Grassor222 M'!$BJ$6:$BP$7,7,0),"")</f>
        <v/>
      </c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23">
        <f>MIN(COUNT(F596:U596)+MIN(COUNT(X596:AU596)/2,2),6)</f>
        <v>0</v>
      </c>
    </row>
    <row r="597" spans="1:48">
      <c r="A597" s="13"/>
      <c r="B597" s="19" t="e">
        <f>VLOOKUP($A597,id!$C:$H,6,0)</f>
        <v>#N/A</v>
      </c>
      <c r="C597" s="19" t="e">
        <f>VLOOKUP($A597,id!$C:$H,4,0)</f>
        <v>#N/A</v>
      </c>
      <c r="D597" s="2">
        <f>IF(E596=E597,D596,ROW(B595))</f>
        <v>487</v>
      </c>
      <c r="E597" s="11">
        <f>LARGE(F597:W597,1)+LARGE(F597:W597,2)+IFERROR(LARGE(F597:W597,3),0)+IFERROR(LARGE(F597:W597,4),0)+IFERROR(LARGE(F597:W597,5),0)+IFERROR(LARGE(F597:W597,6),0)</f>
        <v>0</v>
      </c>
      <c r="F597" s="12"/>
      <c r="G597" s="12"/>
      <c r="H597" s="12"/>
      <c r="I597" s="12"/>
      <c r="J597" s="12"/>
      <c r="K597" s="12"/>
      <c r="L597" s="12"/>
      <c r="M597" s="12" t="str">
        <f>IFERROR(VLOOKUP($A597,'Grassor444 M'!$DE$6:$DK$36,7,0),"")</f>
        <v/>
      </c>
      <c r="N597" s="12"/>
      <c r="O597" s="12" t="str">
        <f>IFERROR(VLOOKUP($A597,'Dukty M'!$T$1:$Z$33,7,0),"")</f>
        <v/>
      </c>
      <c r="P597" s="12"/>
      <c r="Q597" s="12"/>
      <c r="R597" s="12"/>
      <c r="S597" s="12"/>
      <c r="T597" s="12"/>
      <c r="U597" s="12"/>
      <c r="V597" s="10">
        <f>IFERROR(LARGE(X597:AU597,1),0)+IFERROR(LARGE(X597:AU597,2),0)</f>
        <v>0</v>
      </c>
      <c r="W597" s="10">
        <f>IFERROR(LARGE(X597:AU597,3),0)+IFERROR(LARGE(X597:AU597,4),0)</f>
        <v>0</v>
      </c>
      <c r="X597" s="12"/>
      <c r="Y597" s="12"/>
      <c r="Z597" s="12"/>
      <c r="AA597" s="12"/>
      <c r="AB597" s="12"/>
      <c r="AC597" s="12"/>
      <c r="AD597" s="12"/>
      <c r="AE597" s="12" t="str">
        <f>IFERROR(VLOOKUP($A597,'Orientakcja M'!$M$3:$S$59,7,0),"")</f>
        <v/>
      </c>
      <c r="AF597" s="12"/>
      <c r="AG597" s="12" t="str">
        <f>IFERROR(VLOOKUP($A597,'Grassor222 M'!$BJ$6:$BP$7,7,0),"")</f>
        <v/>
      </c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23">
        <f>MIN(COUNT(F597:U597)+MIN(COUNT(X597:AU597)/2,2),6)</f>
        <v>0</v>
      </c>
    </row>
    <row r="598" spans="1:48">
      <c r="B598" s="19" t="e">
        <f>VLOOKUP($A598,id!$C:$H,6,0)</f>
        <v>#N/A</v>
      </c>
      <c r="C598" s="19" t="e">
        <f>VLOOKUP($A598,id!$C:$H,4,0)</f>
        <v>#N/A</v>
      </c>
      <c r="D598" s="2">
        <f>IF(E597=E598,D597,ROW(B596))</f>
        <v>487</v>
      </c>
      <c r="E598" s="11">
        <f>LARGE(F598:W598,1)+LARGE(F598:W598,2)+IFERROR(LARGE(F598:W598,3),0)+IFERROR(LARGE(F598:W598,4),0)+IFERROR(LARGE(F598:W598,5),0)+IFERROR(LARGE(F598:W598,6),0)</f>
        <v>0</v>
      </c>
      <c r="F598" s="12"/>
      <c r="G598" s="12"/>
      <c r="H598" s="12"/>
      <c r="I598" s="12"/>
      <c r="J598" s="12"/>
      <c r="K598" s="12"/>
      <c r="L598" s="12"/>
      <c r="M598" s="12" t="str">
        <f>IFERROR(VLOOKUP($A598,'Grassor444 M'!$DE$6:$DK$36,7,0),"")</f>
        <v/>
      </c>
      <c r="N598" s="12"/>
      <c r="O598" s="12" t="str">
        <f>IFERROR(VLOOKUP($A598,'Dukty M'!$T$1:$Z$33,7,0),"")</f>
        <v/>
      </c>
      <c r="P598" s="12"/>
      <c r="Q598" s="12"/>
      <c r="R598" s="12"/>
      <c r="S598" s="12"/>
      <c r="T598" s="12"/>
      <c r="U598" s="12"/>
      <c r="V598" s="10">
        <f>IFERROR(LARGE(X598:AU598,1),0)+IFERROR(LARGE(X598:AU598,2),0)</f>
        <v>0</v>
      </c>
      <c r="W598" s="10">
        <f>IFERROR(LARGE(X598:AU598,3),0)+IFERROR(LARGE(X598:AU598,4),0)</f>
        <v>0</v>
      </c>
      <c r="X598" s="12"/>
      <c r="Y598" s="12"/>
      <c r="Z598" s="12"/>
      <c r="AA598" s="12"/>
      <c r="AB598" s="12"/>
      <c r="AC598" s="12"/>
      <c r="AD598" s="12"/>
      <c r="AE598" s="12" t="str">
        <f>IFERROR(VLOOKUP($A598,'Orientakcja M'!$M$3:$S$59,7,0),"")</f>
        <v/>
      </c>
      <c r="AF598" s="12"/>
      <c r="AG598" s="12" t="str">
        <f>IFERROR(VLOOKUP($A598,'Grassor222 M'!$BJ$6:$BP$7,7,0),"")</f>
        <v/>
      </c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23">
        <f>MIN(COUNT(F598:U598)+MIN(COUNT(X598:AU598)/2,2),6)</f>
        <v>0</v>
      </c>
    </row>
    <row r="599" spans="1:48">
      <c r="A599" s="13"/>
      <c r="B599" s="19" t="e">
        <f>VLOOKUP($A599,id!$C:$H,6,0)</f>
        <v>#N/A</v>
      </c>
      <c r="C599" s="19" t="e">
        <f>VLOOKUP($A599,id!$C:$H,4,0)</f>
        <v>#N/A</v>
      </c>
      <c r="D599" s="2">
        <f>IF(E598=E599,D598,ROW(B597))</f>
        <v>487</v>
      </c>
      <c r="E599" s="11">
        <f>LARGE(F599:W599,1)+LARGE(F599:W599,2)+IFERROR(LARGE(F599:W599,3),0)+IFERROR(LARGE(F599:W599,4),0)+IFERROR(LARGE(F599:W599,5),0)+IFERROR(LARGE(F599:W599,6),0)</f>
        <v>0</v>
      </c>
      <c r="F599" s="12"/>
      <c r="G599" s="12"/>
      <c r="H599" s="12"/>
      <c r="I599" s="12"/>
      <c r="J599" s="12"/>
      <c r="K599" s="12"/>
      <c r="L599" s="12"/>
      <c r="M599" s="12" t="str">
        <f>IFERROR(VLOOKUP($A599,'Grassor444 M'!$DE$6:$DK$36,7,0),"")</f>
        <v/>
      </c>
      <c r="N599" s="12"/>
      <c r="O599" s="12" t="str">
        <f>IFERROR(VLOOKUP($A599,'Dukty M'!$T$1:$Z$33,7,0),"")</f>
        <v/>
      </c>
      <c r="P599" s="12"/>
      <c r="Q599" s="12"/>
      <c r="R599" s="12"/>
      <c r="S599" s="12"/>
      <c r="T599" s="12"/>
      <c r="U599" s="12"/>
      <c r="V599" s="10">
        <f>IFERROR(LARGE(X599:AU599,1),0)+IFERROR(LARGE(X599:AU599,2),0)</f>
        <v>0</v>
      </c>
      <c r="W599" s="10">
        <f>IFERROR(LARGE(X599:AU599,3),0)+IFERROR(LARGE(X599:AU599,4),0)</f>
        <v>0</v>
      </c>
      <c r="X599" s="12"/>
      <c r="Y599" s="12"/>
      <c r="Z599" s="12"/>
      <c r="AA599" s="12"/>
      <c r="AB599" s="12"/>
      <c r="AC599" s="12"/>
      <c r="AD599" s="12"/>
      <c r="AE599" s="12" t="str">
        <f>IFERROR(VLOOKUP($A599,'Orientakcja M'!$M$3:$S$59,7,0),"")</f>
        <v/>
      </c>
      <c r="AF599" s="12"/>
      <c r="AG599" s="12" t="str">
        <f>IFERROR(VLOOKUP($A599,'Grassor222 M'!$BJ$6:$BP$7,7,0),"")</f>
        <v/>
      </c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23">
        <f>MIN(COUNT(F599:U599)+MIN(COUNT(X599:AU599)/2,2),6)</f>
        <v>0</v>
      </c>
    </row>
    <row r="600" spans="1:48">
      <c r="B600" s="19" t="e">
        <f>VLOOKUP($A600,id!$C:$H,6,0)</f>
        <v>#N/A</v>
      </c>
      <c r="C600" s="19" t="e">
        <f>VLOOKUP($A600,id!$C:$H,4,0)</f>
        <v>#N/A</v>
      </c>
      <c r="D600" s="2">
        <f>IF(E599=E600,D599,ROW(B598))</f>
        <v>487</v>
      </c>
      <c r="E600" s="11">
        <f>LARGE(F600:W600,1)+LARGE(F600:W600,2)+IFERROR(LARGE(F600:W600,3),0)+IFERROR(LARGE(F600:W600,4),0)+IFERROR(LARGE(F600:W600,5),0)+IFERROR(LARGE(F600:W600,6),0)</f>
        <v>0</v>
      </c>
      <c r="F600" s="12"/>
      <c r="G600" s="12"/>
      <c r="H600" s="12"/>
      <c r="I600" s="12"/>
      <c r="J600" s="12"/>
      <c r="K600" s="12"/>
      <c r="L600" s="12"/>
      <c r="M600" s="12" t="str">
        <f>IFERROR(VLOOKUP($A600,'Grassor444 M'!$DE$6:$DK$36,7,0),"")</f>
        <v/>
      </c>
      <c r="N600" s="12"/>
      <c r="O600" s="12" t="str">
        <f>IFERROR(VLOOKUP($A600,'Dukty M'!$T$1:$Z$33,7,0),"")</f>
        <v/>
      </c>
      <c r="P600" s="12"/>
      <c r="Q600" s="12"/>
      <c r="R600" s="12"/>
      <c r="S600" s="12"/>
      <c r="T600" s="12"/>
      <c r="U600" s="12"/>
      <c r="V600" s="10">
        <f>IFERROR(LARGE(X600:AU600,1),0)+IFERROR(LARGE(X600:AU600,2),0)</f>
        <v>0</v>
      </c>
      <c r="W600" s="10">
        <f>IFERROR(LARGE(X600:AU600,3),0)+IFERROR(LARGE(X600:AU600,4),0)</f>
        <v>0</v>
      </c>
      <c r="X600" s="12"/>
      <c r="Y600" s="12"/>
      <c r="Z600" s="12"/>
      <c r="AA600" s="12"/>
      <c r="AB600" s="12"/>
      <c r="AC600" s="12"/>
      <c r="AD600" s="12"/>
      <c r="AE600" s="12" t="str">
        <f>IFERROR(VLOOKUP($A600,'Orientakcja M'!$M$3:$S$59,7,0),"")</f>
        <v/>
      </c>
      <c r="AF600" s="12"/>
      <c r="AG600" s="12" t="str">
        <f>IFERROR(VLOOKUP($A600,'Grassor222 M'!$BJ$6:$BP$7,7,0),"")</f>
        <v/>
      </c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23">
        <f>MIN(COUNT(F600:U600)+MIN(COUNT(X600:AU600)/2,2),6)</f>
        <v>0</v>
      </c>
    </row>
    <row r="601" spans="1:48">
      <c r="A601" s="13"/>
      <c r="B601" s="19" t="e">
        <f>VLOOKUP($A601,id!$C:$H,6,0)</f>
        <v>#N/A</v>
      </c>
      <c r="C601" s="19" t="e">
        <f>VLOOKUP($A601,id!$C:$H,4,0)</f>
        <v>#N/A</v>
      </c>
      <c r="D601" s="2">
        <f>IF(E600=E601,D600,ROW(B599))</f>
        <v>487</v>
      </c>
      <c r="E601" s="11">
        <f>LARGE(F601:W601,1)+LARGE(F601:W601,2)+IFERROR(LARGE(F601:W601,3),0)+IFERROR(LARGE(F601:W601,4),0)+IFERROR(LARGE(F601:W601,5),0)+IFERROR(LARGE(F601:W601,6),0)</f>
        <v>0</v>
      </c>
      <c r="F601" s="12"/>
      <c r="G601" s="12"/>
      <c r="H601" s="12"/>
      <c r="I601" s="12"/>
      <c r="J601" s="12"/>
      <c r="K601" s="12"/>
      <c r="L601" s="12"/>
      <c r="M601" s="12" t="str">
        <f>IFERROR(VLOOKUP($A601,'Grassor444 M'!$DE$6:$DK$36,7,0),"")</f>
        <v/>
      </c>
      <c r="N601" s="12"/>
      <c r="O601" s="12" t="str">
        <f>IFERROR(VLOOKUP($A601,'Dukty M'!$T$1:$Z$33,7,0),"")</f>
        <v/>
      </c>
      <c r="P601" s="12"/>
      <c r="Q601" s="12"/>
      <c r="R601" s="12"/>
      <c r="S601" s="12"/>
      <c r="T601" s="12"/>
      <c r="U601" s="12"/>
      <c r="V601" s="10">
        <f>IFERROR(LARGE(X601:AU601,1),0)+IFERROR(LARGE(X601:AU601,2),0)</f>
        <v>0</v>
      </c>
      <c r="W601" s="10">
        <f>IFERROR(LARGE(X601:AU601,3),0)+IFERROR(LARGE(X601:AU601,4),0)</f>
        <v>0</v>
      </c>
      <c r="X601" s="12"/>
      <c r="Y601" s="12"/>
      <c r="Z601" s="12"/>
      <c r="AA601" s="12"/>
      <c r="AB601" s="12"/>
      <c r="AC601" s="12"/>
      <c r="AD601" s="12"/>
      <c r="AE601" s="12" t="str">
        <f>IFERROR(VLOOKUP($A601,'Orientakcja M'!$M$3:$S$59,7,0),"")</f>
        <v/>
      </c>
      <c r="AF601" s="12"/>
      <c r="AG601" s="12" t="str">
        <f>IFERROR(VLOOKUP($A601,'Grassor222 M'!$BJ$6:$BP$7,7,0),"")</f>
        <v/>
      </c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23">
        <f>MIN(COUNT(F601:U601)+MIN(COUNT(X601:AU601)/2,2),6)</f>
        <v>0</v>
      </c>
    </row>
    <row r="602" spans="1:48">
      <c r="B602" s="19" t="e">
        <f>VLOOKUP($A602,id!$C:$H,6,0)</f>
        <v>#N/A</v>
      </c>
      <c r="C602" s="19" t="e">
        <f>VLOOKUP($A602,id!$C:$H,4,0)</f>
        <v>#N/A</v>
      </c>
      <c r="D602" s="2">
        <f>IF(E601=E602,D601,ROW(B600))</f>
        <v>487</v>
      </c>
      <c r="E602" s="11">
        <f>LARGE(F602:W602,1)+LARGE(F602:W602,2)+IFERROR(LARGE(F602:W602,3),0)+IFERROR(LARGE(F602:W602,4),0)+IFERROR(LARGE(F602:W602,5),0)+IFERROR(LARGE(F602:W602,6),0)</f>
        <v>0</v>
      </c>
      <c r="F602" s="12"/>
      <c r="G602" s="12"/>
      <c r="H602" s="12"/>
      <c r="I602" s="12"/>
      <c r="J602" s="12"/>
      <c r="K602" s="12"/>
      <c r="L602" s="12"/>
      <c r="M602" s="12" t="str">
        <f>IFERROR(VLOOKUP($A602,'Grassor444 M'!$DE$6:$DK$36,7,0),"")</f>
        <v/>
      </c>
      <c r="N602" s="12"/>
      <c r="O602" s="12" t="str">
        <f>IFERROR(VLOOKUP($A602,'Dukty M'!$T$1:$Z$33,7,0),"")</f>
        <v/>
      </c>
      <c r="P602" s="12"/>
      <c r="Q602" s="12"/>
      <c r="R602" s="12"/>
      <c r="S602" s="12"/>
      <c r="T602" s="12"/>
      <c r="U602" s="12"/>
      <c r="V602" s="10">
        <f>IFERROR(LARGE(X602:AU602,1),0)+IFERROR(LARGE(X602:AU602,2),0)</f>
        <v>0</v>
      </c>
      <c r="W602" s="10">
        <f>IFERROR(LARGE(X602:AU602,3),0)+IFERROR(LARGE(X602:AU602,4),0)</f>
        <v>0</v>
      </c>
      <c r="X602" s="12"/>
      <c r="Y602" s="12"/>
      <c r="Z602" s="12"/>
      <c r="AA602" s="12"/>
      <c r="AB602" s="12"/>
      <c r="AC602" s="12"/>
      <c r="AD602" s="12"/>
      <c r="AE602" s="12" t="str">
        <f>IFERROR(VLOOKUP($A602,'Orientakcja M'!$M$3:$S$59,7,0),"")</f>
        <v/>
      </c>
      <c r="AF602" s="12"/>
      <c r="AG602" s="12" t="str">
        <f>IFERROR(VLOOKUP($A602,'Grassor222 M'!$BJ$6:$BP$7,7,0),"")</f>
        <v/>
      </c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23">
        <f>MIN(COUNT(F602:U602)+MIN(COUNT(X602:AU602)/2,2),6)</f>
        <v>0</v>
      </c>
    </row>
    <row r="603" spans="1:48">
      <c r="A603" s="13"/>
      <c r="B603" s="19" t="e">
        <f>VLOOKUP($A603,id!$C:$H,6,0)</f>
        <v>#N/A</v>
      </c>
      <c r="C603" s="19" t="e">
        <f>VLOOKUP($A603,id!$C:$H,4,0)</f>
        <v>#N/A</v>
      </c>
      <c r="D603" s="2">
        <f>IF(E602=E603,D602,ROW(B601))</f>
        <v>487</v>
      </c>
      <c r="E603" s="11">
        <f>LARGE(F603:W603,1)+LARGE(F603:W603,2)+IFERROR(LARGE(F603:W603,3),0)+IFERROR(LARGE(F603:W603,4),0)+IFERROR(LARGE(F603:W603,5),0)+IFERROR(LARGE(F603:W603,6),0)</f>
        <v>0</v>
      </c>
      <c r="F603" s="12"/>
      <c r="G603" s="12"/>
      <c r="H603" s="12"/>
      <c r="I603" s="12"/>
      <c r="J603" s="12"/>
      <c r="K603" s="12"/>
      <c r="L603" s="12"/>
      <c r="M603" s="12" t="str">
        <f>IFERROR(VLOOKUP($A603,'Grassor444 M'!$DE$6:$DK$36,7,0),"")</f>
        <v/>
      </c>
      <c r="N603" s="12"/>
      <c r="O603" s="12" t="str">
        <f>IFERROR(VLOOKUP($A603,'Dukty M'!$T$1:$Z$33,7,0),"")</f>
        <v/>
      </c>
      <c r="P603" s="12"/>
      <c r="Q603" s="12"/>
      <c r="R603" s="12"/>
      <c r="S603" s="12"/>
      <c r="T603" s="12"/>
      <c r="U603" s="12"/>
      <c r="V603" s="10">
        <f>IFERROR(LARGE(X603:AU603,1),0)+IFERROR(LARGE(X603:AU603,2),0)</f>
        <v>0</v>
      </c>
      <c r="W603" s="10">
        <f>IFERROR(LARGE(X603:AU603,3),0)+IFERROR(LARGE(X603:AU603,4),0)</f>
        <v>0</v>
      </c>
      <c r="X603" s="12"/>
      <c r="Y603" s="12"/>
      <c r="Z603" s="12"/>
      <c r="AA603" s="12"/>
      <c r="AB603" s="12"/>
      <c r="AC603" s="12"/>
      <c r="AD603" s="12"/>
      <c r="AE603" s="12" t="str">
        <f>IFERROR(VLOOKUP($A603,'Orientakcja M'!$M$3:$S$59,7,0),"")</f>
        <v/>
      </c>
      <c r="AF603" s="12"/>
      <c r="AG603" s="12" t="str">
        <f>IFERROR(VLOOKUP($A603,'Grassor222 M'!$BJ$6:$BP$7,7,0),"")</f>
        <v/>
      </c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23">
        <f>MIN(COUNT(F603:U603)+MIN(COUNT(X603:AU603)/2,2),6)</f>
        <v>0</v>
      </c>
    </row>
    <row r="604" spans="1:48">
      <c r="B604" s="19" t="e">
        <f>VLOOKUP($A604,id!$C:$H,6,0)</f>
        <v>#N/A</v>
      </c>
      <c r="C604" s="19" t="e">
        <f>VLOOKUP($A604,id!$C:$H,4,0)</f>
        <v>#N/A</v>
      </c>
      <c r="D604" s="2">
        <f>IF(E603=E604,D603,ROW(B602))</f>
        <v>487</v>
      </c>
      <c r="E604" s="11">
        <f>LARGE(F604:W604,1)+LARGE(F604:W604,2)+IFERROR(LARGE(F604:W604,3),0)+IFERROR(LARGE(F604:W604,4),0)+IFERROR(LARGE(F604:W604,5),0)+IFERROR(LARGE(F604:W604,6),0)</f>
        <v>0</v>
      </c>
      <c r="F604" s="12"/>
      <c r="G604" s="12"/>
      <c r="H604" s="12"/>
      <c r="I604" s="12"/>
      <c r="J604" s="12"/>
      <c r="K604" s="12"/>
      <c r="L604" s="12"/>
      <c r="M604" s="12" t="str">
        <f>IFERROR(VLOOKUP($A604,'Grassor444 M'!$DE$6:$DK$36,7,0),"")</f>
        <v/>
      </c>
      <c r="N604" s="12"/>
      <c r="O604" s="12" t="str">
        <f>IFERROR(VLOOKUP($A604,'Dukty M'!$T$1:$Z$33,7,0),"")</f>
        <v/>
      </c>
      <c r="P604" s="12"/>
      <c r="Q604" s="12"/>
      <c r="R604" s="12"/>
      <c r="S604" s="12"/>
      <c r="T604" s="12"/>
      <c r="U604" s="12"/>
      <c r="V604" s="10">
        <f>IFERROR(LARGE(X604:AU604,1),0)+IFERROR(LARGE(X604:AU604,2),0)</f>
        <v>0</v>
      </c>
      <c r="W604" s="10">
        <f>IFERROR(LARGE(X604:AU604,3),0)+IFERROR(LARGE(X604:AU604,4),0)</f>
        <v>0</v>
      </c>
      <c r="X604" s="12"/>
      <c r="Y604" s="12"/>
      <c r="Z604" s="12"/>
      <c r="AA604" s="12"/>
      <c r="AB604" s="12"/>
      <c r="AC604" s="12"/>
      <c r="AD604" s="12"/>
      <c r="AE604" s="12" t="str">
        <f>IFERROR(VLOOKUP($A604,'Orientakcja M'!$M$3:$S$59,7,0),"")</f>
        <v/>
      </c>
      <c r="AF604" s="12"/>
      <c r="AG604" s="12" t="str">
        <f>IFERROR(VLOOKUP($A604,'Grassor222 M'!$BJ$6:$BP$7,7,0),"")</f>
        <v/>
      </c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23">
        <f>MIN(COUNT(F604:U604)+MIN(COUNT(X604:AU604)/2,2),6)</f>
        <v>0</v>
      </c>
    </row>
    <row r="605" spans="1:48">
      <c r="A605" s="13"/>
      <c r="B605" s="19" t="e">
        <f>VLOOKUP($A605,id!$C:$H,6,0)</f>
        <v>#N/A</v>
      </c>
      <c r="C605" s="19" t="e">
        <f>VLOOKUP($A605,id!$C:$H,4,0)</f>
        <v>#N/A</v>
      </c>
      <c r="D605" s="2">
        <f>IF(E604=E605,D604,ROW(B603))</f>
        <v>487</v>
      </c>
      <c r="E605" s="11">
        <f>LARGE(F605:W605,1)+LARGE(F605:W605,2)+IFERROR(LARGE(F605:W605,3),0)+IFERROR(LARGE(F605:W605,4),0)+IFERROR(LARGE(F605:W605,5),0)+IFERROR(LARGE(F605:W605,6),0)</f>
        <v>0</v>
      </c>
      <c r="F605" s="12"/>
      <c r="G605" s="12"/>
      <c r="H605" s="12"/>
      <c r="I605" s="12"/>
      <c r="J605" s="12"/>
      <c r="K605" s="12"/>
      <c r="L605" s="12"/>
      <c r="M605" s="12" t="str">
        <f>IFERROR(VLOOKUP($A605,'Grassor444 M'!$DE$6:$DK$36,7,0),"")</f>
        <v/>
      </c>
      <c r="N605" s="12"/>
      <c r="O605" s="12" t="str">
        <f>IFERROR(VLOOKUP($A605,'Dukty M'!$T$1:$Z$33,7,0),"")</f>
        <v/>
      </c>
      <c r="P605" s="12"/>
      <c r="Q605" s="12"/>
      <c r="R605" s="12"/>
      <c r="S605" s="12"/>
      <c r="T605" s="12"/>
      <c r="U605" s="12"/>
      <c r="V605" s="10">
        <f>IFERROR(LARGE(X605:AU605,1),0)+IFERROR(LARGE(X605:AU605,2),0)</f>
        <v>0</v>
      </c>
      <c r="W605" s="10">
        <f>IFERROR(LARGE(X605:AU605,3),0)+IFERROR(LARGE(X605:AU605,4),0)</f>
        <v>0</v>
      </c>
      <c r="X605" s="12"/>
      <c r="Y605" s="12"/>
      <c r="Z605" s="12"/>
      <c r="AA605" s="12"/>
      <c r="AB605" s="12"/>
      <c r="AC605" s="12"/>
      <c r="AD605" s="12"/>
      <c r="AE605" s="12" t="str">
        <f>IFERROR(VLOOKUP($A605,'Orientakcja M'!$M$3:$S$59,7,0),"")</f>
        <v/>
      </c>
      <c r="AF605" s="12"/>
      <c r="AG605" s="12" t="str">
        <f>IFERROR(VLOOKUP($A605,'Grassor222 M'!$BJ$6:$BP$7,7,0),"")</f>
        <v/>
      </c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23">
        <f>MIN(COUNT(F605:U605)+MIN(COUNT(X605:AU605)/2,2),6)</f>
        <v>0</v>
      </c>
    </row>
    <row r="606" spans="1:48">
      <c r="B606" s="19" t="e">
        <f>VLOOKUP($A606,id!$C:$H,6,0)</f>
        <v>#N/A</v>
      </c>
      <c r="C606" s="19" t="e">
        <f>VLOOKUP($A606,id!$C:$H,4,0)</f>
        <v>#N/A</v>
      </c>
      <c r="D606" s="2">
        <f>IF(E605=E606,D605,ROW(B604))</f>
        <v>487</v>
      </c>
      <c r="E606" s="11">
        <f>LARGE(F606:W606,1)+LARGE(F606:W606,2)+IFERROR(LARGE(F606:W606,3),0)+IFERROR(LARGE(F606:W606,4),0)+IFERROR(LARGE(F606:W606,5),0)+IFERROR(LARGE(F606:W606,6),0)</f>
        <v>0</v>
      </c>
      <c r="F606" s="12"/>
      <c r="G606" s="12"/>
      <c r="H606" s="12"/>
      <c r="I606" s="12"/>
      <c r="J606" s="12"/>
      <c r="K606" s="12"/>
      <c r="L606" s="12"/>
      <c r="M606" s="12" t="str">
        <f>IFERROR(VLOOKUP($A606,'Grassor444 M'!$DE$6:$DK$36,7,0),"")</f>
        <v/>
      </c>
      <c r="N606" s="12"/>
      <c r="O606" s="12" t="str">
        <f>IFERROR(VLOOKUP($A606,'Dukty M'!$T$1:$Z$33,7,0),"")</f>
        <v/>
      </c>
      <c r="P606" s="12"/>
      <c r="Q606" s="12"/>
      <c r="R606" s="12"/>
      <c r="S606" s="12"/>
      <c r="T606" s="12"/>
      <c r="U606" s="12"/>
      <c r="V606" s="10">
        <f>IFERROR(LARGE(X606:AU606,1),0)+IFERROR(LARGE(X606:AU606,2),0)</f>
        <v>0</v>
      </c>
      <c r="W606" s="10">
        <f>IFERROR(LARGE(X606:AU606,3),0)+IFERROR(LARGE(X606:AU606,4),0)</f>
        <v>0</v>
      </c>
      <c r="X606" s="12"/>
      <c r="Y606" s="12"/>
      <c r="Z606" s="12"/>
      <c r="AA606" s="12"/>
      <c r="AB606" s="12"/>
      <c r="AC606" s="12"/>
      <c r="AD606" s="12"/>
      <c r="AE606" s="12" t="str">
        <f>IFERROR(VLOOKUP($A606,'Orientakcja M'!$M$3:$S$59,7,0),"")</f>
        <v/>
      </c>
      <c r="AF606" s="12"/>
      <c r="AG606" s="12" t="str">
        <f>IFERROR(VLOOKUP($A606,'Grassor222 M'!$BJ$6:$BP$7,7,0),"")</f>
        <v/>
      </c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23">
        <f>MIN(COUNT(F606:U606)+MIN(COUNT(X606:AU606)/2,2),6)</f>
        <v>0</v>
      </c>
    </row>
    <row r="607" spans="1:48">
      <c r="A607" s="13"/>
      <c r="B607" s="19" t="e">
        <f>VLOOKUP($A607,id!$C:$H,6,0)</f>
        <v>#N/A</v>
      </c>
      <c r="C607" s="19" t="e">
        <f>VLOOKUP($A607,id!$C:$H,4,0)</f>
        <v>#N/A</v>
      </c>
      <c r="D607" s="2">
        <f>IF(E606=E607,D606,ROW(B605))</f>
        <v>487</v>
      </c>
      <c r="E607" s="11">
        <f>LARGE(F607:W607,1)+LARGE(F607:W607,2)+IFERROR(LARGE(F607:W607,3),0)+IFERROR(LARGE(F607:W607,4),0)+IFERROR(LARGE(F607:W607,5),0)+IFERROR(LARGE(F607:W607,6),0)</f>
        <v>0</v>
      </c>
      <c r="F607" s="12"/>
      <c r="G607" s="12"/>
      <c r="H607" s="12"/>
      <c r="I607" s="12"/>
      <c r="J607" s="12"/>
      <c r="K607" s="12"/>
      <c r="L607" s="12"/>
      <c r="M607" s="12" t="str">
        <f>IFERROR(VLOOKUP($A607,'Grassor444 M'!$DE$6:$DK$36,7,0),"")</f>
        <v/>
      </c>
      <c r="N607" s="12"/>
      <c r="O607" s="12" t="str">
        <f>IFERROR(VLOOKUP($A607,'Dukty M'!$T$1:$Z$33,7,0),"")</f>
        <v/>
      </c>
      <c r="P607" s="12"/>
      <c r="Q607" s="12"/>
      <c r="R607" s="12"/>
      <c r="S607" s="12"/>
      <c r="T607" s="12"/>
      <c r="U607" s="12"/>
      <c r="V607" s="10">
        <f>IFERROR(LARGE(X607:AU607,1),0)+IFERROR(LARGE(X607:AU607,2),0)</f>
        <v>0</v>
      </c>
      <c r="W607" s="10">
        <f>IFERROR(LARGE(X607:AU607,3),0)+IFERROR(LARGE(X607:AU607,4),0)</f>
        <v>0</v>
      </c>
      <c r="X607" s="12"/>
      <c r="Y607" s="12"/>
      <c r="Z607" s="12"/>
      <c r="AA607" s="12"/>
      <c r="AB607" s="12"/>
      <c r="AC607" s="12"/>
      <c r="AD607" s="12"/>
      <c r="AE607" s="12" t="str">
        <f>IFERROR(VLOOKUP($A607,'Orientakcja M'!$M$3:$S$59,7,0),"")</f>
        <v/>
      </c>
      <c r="AF607" s="12"/>
      <c r="AG607" s="12" t="str">
        <f>IFERROR(VLOOKUP($A607,'Grassor222 M'!$BJ$6:$BP$7,7,0),"")</f>
        <v/>
      </c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23">
        <f>MIN(COUNT(F607:U607)+MIN(COUNT(X607:AU607)/2,2),6)</f>
        <v>0</v>
      </c>
    </row>
    <row r="608" spans="1:48">
      <c r="B608" s="19" t="e">
        <f>VLOOKUP($A608,id!$C:$H,6,0)</f>
        <v>#N/A</v>
      </c>
      <c r="C608" s="19" t="e">
        <f>VLOOKUP($A608,id!$C:$H,4,0)</f>
        <v>#N/A</v>
      </c>
      <c r="D608" s="2">
        <f>IF(E607=E608,D607,ROW(B606))</f>
        <v>487</v>
      </c>
      <c r="E608" s="11">
        <f>LARGE(F608:W608,1)+LARGE(F608:W608,2)+IFERROR(LARGE(F608:W608,3),0)+IFERROR(LARGE(F608:W608,4),0)+IFERROR(LARGE(F608:W608,5),0)+IFERROR(LARGE(F608:W608,6),0)</f>
        <v>0</v>
      </c>
      <c r="F608" s="12"/>
      <c r="G608" s="12"/>
      <c r="H608" s="12"/>
      <c r="I608" s="12"/>
      <c r="J608" s="12"/>
      <c r="K608" s="12"/>
      <c r="L608" s="12"/>
      <c r="M608" s="12" t="str">
        <f>IFERROR(VLOOKUP($A608,'Grassor444 M'!$DE$6:$DK$36,7,0),"")</f>
        <v/>
      </c>
      <c r="N608" s="12"/>
      <c r="O608" s="12" t="str">
        <f>IFERROR(VLOOKUP($A608,'Dukty M'!$T$1:$Z$33,7,0),"")</f>
        <v/>
      </c>
      <c r="P608" s="12"/>
      <c r="Q608" s="12"/>
      <c r="R608" s="12"/>
      <c r="S608" s="12"/>
      <c r="T608" s="12"/>
      <c r="U608" s="12"/>
      <c r="V608" s="10">
        <f>IFERROR(LARGE(X608:AU608,1),0)+IFERROR(LARGE(X608:AU608,2),0)</f>
        <v>0</v>
      </c>
      <c r="W608" s="10">
        <f>IFERROR(LARGE(X608:AU608,3),0)+IFERROR(LARGE(X608:AU608,4),0)</f>
        <v>0</v>
      </c>
      <c r="X608" s="12"/>
      <c r="Y608" s="12"/>
      <c r="Z608" s="12"/>
      <c r="AA608" s="12"/>
      <c r="AB608" s="12"/>
      <c r="AC608" s="12"/>
      <c r="AD608" s="12"/>
      <c r="AE608" s="12" t="str">
        <f>IFERROR(VLOOKUP($A608,'Orientakcja M'!$M$3:$S$59,7,0),"")</f>
        <v/>
      </c>
      <c r="AF608" s="12"/>
      <c r="AG608" s="12" t="str">
        <f>IFERROR(VLOOKUP($A608,'Grassor222 M'!$BJ$6:$BP$7,7,0),"")</f>
        <v/>
      </c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23">
        <f>MIN(COUNT(F608:U608)+MIN(COUNT(X608:AU608)/2,2),6)</f>
        <v>0</v>
      </c>
    </row>
    <row r="609" spans="1:48">
      <c r="A609" s="13"/>
      <c r="B609" s="19" t="e">
        <f>VLOOKUP($A609,id!$C:$H,6,0)</f>
        <v>#N/A</v>
      </c>
      <c r="C609" s="19" t="e">
        <f>VLOOKUP($A609,id!$C:$H,4,0)</f>
        <v>#N/A</v>
      </c>
      <c r="D609" s="2">
        <f>IF(E608=E609,D608,ROW(B607))</f>
        <v>487</v>
      </c>
      <c r="E609" s="11">
        <f>LARGE(F609:W609,1)+LARGE(F609:W609,2)+IFERROR(LARGE(F609:W609,3),0)+IFERROR(LARGE(F609:W609,4),0)+IFERROR(LARGE(F609:W609,5),0)+IFERROR(LARGE(F609:W609,6),0)</f>
        <v>0</v>
      </c>
      <c r="F609" s="12"/>
      <c r="G609" s="12"/>
      <c r="H609" s="12"/>
      <c r="I609" s="12"/>
      <c r="J609" s="12"/>
      <c r="K609" s="12"/>
      <c r="L609" s="12"/>
      <c r="M609" s="12" t="str">
        <f>IFERROR(VLOOKUP($A609,'Grassor444 M'!$DE$6:$DK$36,7,0),"")</f>
        <v/>
      </c>
      <c r="N609" s="12"/>
      <c r="O609" s="12" t="str">
        <f>IFERROR(VLOOKUP($A609,'Dukty M'!$T$1:$Z$33,7,0),"")</f>
        <v/>
      </c>
      <c r="P609" s="12"/>
      <c r="Q609" s="12"/>
      <c r="R609" s="12"/>
      <c r="S609" s="12"/>
      <c r="T609" s="12"/>
      <c r="U609" s="12"/>
      <c r="V609" s="10">
        <f>IFERROR(LARGE(X609:AU609,1),0)+IFERROR(LARGE(X609:AU609,2),0)</f>
        <v>0</v>
      </c>
      <c r="W609" s="10">
        <f>IFERROR(LARGE(X609:AU609,3),0)+IFERROR(LARGE(X609:AU609,4),0)</f>
        <v>0</v>
      </c>
      <c r="X609" s="12"/>
      <c r="Y609" s="12"/>
      <c r="Z609" s="12"/>
      <c r="AA609" s="12"/>
      <c r="AB609" s="12"/>
      <c r="AC609" s="12"/>
      <c r="AD609" s="12"/>
      <c r="AE609" s="12" t="str">
        <f>IFERROR(VLOOKUP($A609,'Orientakcja M'!$M$3:$S$59,7,0),"")</f>
        <v/>
      </c>
      <c r="AF609" s="12"/>
      <c r="AG609" s="12" t="str">
        <f>IFERROR(VLOOKUP($A609,'Grassor222 M'!$BJ$6:$BP$7,7,0),"")</f>
        <v/>
      </c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23">
        <f>MIN(COUNT(F609:U609)+MIN(COUNT(X609:AU609)/2,2),6)</f>
        <v>0</v>
      </c>
    </row>
    <row r="610" spans="1:48">
      <c r="B610" s="19" t="e">
        <f>VLOOKUP($A610,id!$C:$H,6,0)</f>
        <v>#N/A</v>
      </c>
      <c r="C610" s="19" t="e">
        <f>VLOOKUP($A610,id!$C:$H,4,0)</f>
        <v>#N/A</v>
      </c>
      <c r="D610" s="2">
        <f>IF(E609=E610,D609,ROW(B608))</f>
        <v>487</v>
      </c>
      <c r="E610" s="11">
        <f>LARGE(F610:W610,1)+LARGE(F610:W610,2)+IFERROR(LARGE(F610:W610,3),0)+IFERROR(LARGE(F610:W610,4),0)+IFERROR(LARGE(F610:W610,5),0)+IFERROR(LARGE(F610:W610,6),0)</f>
        <v>0</v>
      </c>
      <c r="F610" s="12"/>
      <c r="G610" s="12"/>
      <c r="H610" s="12"/>
      <c r="I610" s="12"/>
      <c r="J610" s="12"/>
      <c r="K610" s="12"/>
      <c r="L610" s="12"/>
      <c r="M610" s="12" t="str">
        <f>IFERROR(VLOOKUP($A610,'Grassor444 M'!$DE$6:$DK$36,7,0),"")</f>
        <v/>
      </c>
      <c r="N610" s="12"/>
      <c r="O610" s="12" t="str">
        <f>IFERROR(VLOOKUP($A610,'Dukty M'!$T$1:$Z$33,7,0),"")</f>
        <v/>
      </c>
      <c r="P610" s="12"/>
      <c r="Q610" s="12"/>
      <c r="R610" s="12"/>
      <c r="S610" s="12"/>
      <c r="T610" s="12"/>
      <c r="U610" s="12"/>
      <c r="V610" s="10">
        <f>IFERROR(LARGE(X610:AU610,1),0)+IFERROR(LARGE(X610:AU610,2),0)</f>
        <v>0</v>
      </c>
      <c r="W610" s="10">
        <f>IFERROR(LARGE(X610:AU610,3),0)+IFERROR(LARGE(X610:AU610,4),0)</f>
        <v>0</v>
      </c>
      <c r="X610" s="12"/>
      <c r="Y610" s="12"/>
      <c r="Z610" s="12"/>
      <c r="AA610" s="12"/>
      <c r="AB610" s="12"/>
      <c r="AC610" s="12"/>
      <c r="AD610" s="12"/>
      <c r="AE610" s="12" t="str">
        <f>IFERROR(VLOOKUP($A610,'Orientakcja M'!$M$3:$S$59,7,0),"")</f>
        <v/>
      </c>
      <c r="AF610" s="12"/>
      <c r="AG610" s="12" t="str">
        <f>IFERROR(VLOOKUP($A610,'Grassor222 M'!$BJ$6:$BP$7,7,0),"")</f>
        <v/>
      </c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23">
        <f>MIN(COUNT(F610:U610)+MIN(COUNT(X610:AU610)/2,2),6)</f>
        <v>0</v>
      </c>
    </row>
    <row r="611" spans="1:48">
      <c r="A611" s="13"/>
      <c r="B611" s="19" t="e">
        <f>VLOOKUP($A611,id!$C:$H,6,0)</f>
        <v>#N/A</v>
      </c>
      <c r="C611" s="19" t="e">
        <f>VLOOKUP($A611,id!$C:$H,4,0)</f>
        <v>#N/A</v>
      </c>
      <c r="D611" s="2">
        <f>IF(E610=E611,D610,ROW(B609))</f>
        <v>487</v>
      </c>
      <c r="E611" s="11">
        <f>LARGE(F611:W611,1)+LARGE(F611:W611,2)+IFERROR(LARGE(F611:W611,3),0)+IFERROR(LARGE(F611:W611,4),0)+IFERROR(LARGE(F611:W611,5),0)+IFERROR(LARGE(F611:W611,6),0)</f>
        <v>0</v>
      </c>
      <c r="F611" s="12"/>
      <c r="G611" s="12"/>
      <c r="H611" s="12"/>
      <c r="I611" s="12"/>
      <c r="J611" s="12"/>
      <c r="K611" s="12"/>
      <c r="L611" s="12"/>
      <c r="M611" s="12" t="str">
        <f>IFERROR(VLOOKUP($A611,'Grassor444 M'!$DE$6:$DK$36,7,0),"")</f>
        <v/>
      </c>
      <c r="N611" s="12"/>
      <c r="O611" s="12" t="str">
        <f>IFERROR(VLOOKUP($A611,'Dukty M'!$T$1:$Z$33,7,0),"")</f>
        <v/>
      </c>
      <c r="P611" s="12"/>
      <c r="Q611" s="12"/>
      <c r="R611" s="12"/>
      <c r="S611" s="12"/>
      <c r="T611" s="12"/>
      <c r="U611" s="12"/>
      <c r="V611" s="10">
        <f>IFERROR(LARGE(X611:AU611,1),0)+IFERROR(LARGE(X611:AU611,2),0)</f>
        <v>0</v>
      </c>
      <c r="W611" s="10">
        <f>IFERROR(LARGE(X611:AU611,3),0)+IFERROR(LARGE(X611:AU611,4),0)</f>
        <v>0</v>
      </c>
      <c r="X611" s="12"/>
      <c r="Y611" s="12"/>
      <c r="Z611" s="12"/>
      <c r="AA611" s="12"/>
      <c r="AB611" s="12"/>
      <c r="AC611" s="12"/>
      <c r="AD611" s="12"/>
      <c r="AE611" s="12" t="str">
        <f>IFERROR(VLOOKUP($A611,'Orientakcja M'!$M$3:$S$59,7,0),"")</f>
        <v/>
      </c>
      <c r="AF611" s="12"/>
      <c r="AG611" s="12" t="str">
        <f>IFERROR(VLOOKUP($A611,'Grassor222 M'!$BJ$6:$BP$7,7,0),"")</f>
        <v/>
      </c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23">
        <f>MIN(COUNT(F611:U611)+MIN(COUNT(X611:AU611)/2,2),6)</f>
        <v>0</v>
      </c>
    </row>
    <row r="612" spans="1:48">
      <c r="B612" s="19" t="e">
        <f>VLOOKUP($A612,id!$C:$H,6,0)</f>
        <v>#N/A</v>
      </c>
      <c r="C612" s="19" t="e">
        <f>VLOOKUP($A612,id!$C:$H,4,0)</f>
        <v>#N/A</v>
      </c>
      <c r="D612" s="2">
        <f>IF(E611=E612,D611,ROW(B610))</f>
        <v>487</v>
      </c>
      <c r="E612" s="11">
        <f>LARGE(F612:W612,1)+LARGE(F612:W612,2)+IFERROR(LARGE(F612:W612,3),0)+IFERROR(LARGE(F612:W612,4),0)+IFERROR(LARGE(F612:W612,5),0)+IFERROR(LARGE(F612:W612,6),0)</f>
        <v>0</v>
      </c>
      <c r="F612" s="12"/>
      <c r="G612" s="12"/>
      <c r="H612" s="12"/>
      <c r="I612" s="12"/>
      <c r="J612" s="12"/>
      <c r="K612" s="12"/>
      <c r="L612" s="12"/>
      <c r="M612" s="12" t="str">
        <f>IFERROR(VLOOKUP($A612,'Grassor444 M'!$DE$6:$DK$36,7,0),"")</f>
        <v/>
      </c>
      <c r="N612" s="12"/>
      <c r="O612" s="12" t="str">
        <f>IFERROR(VLOOKUP($A612,'Dukty M'!$T$1:$Z$33,7,0),"")</f>
        <v/>
      </c>
      <c r="P612" s="12"/>
      <c r="Q612" s="12"/>
      <c r="R612" s="12"/>
      <c r="S612" s="12"/>
      <c r="T612" s="12"/>
      <c r="U612" s="12"/>
      <c r="V612" s="10">
        <f>IFERROR(LARGE(X612:AU612,1),0)+IFERROR(LARGE(X612:AU612,2),0)</f>
        <v>0</v>
      </c>
      <c r="W612" s="10">
        <f>IFERROR(LARGE(X612:AU612,3),0)+IFERROR(LARGE(X612:AU612,4),0)</f>
        <v>0</v>
      </c>
      <c r="X612" s="12"/>
      <c r="Y612" s="12"/>
      <c r="Z612" s="12"/>
      <c r="AA612" s="12"/>
      <c r="AB612" s="12"/>
      <c r="AC612" s="12"/>
      <c r="AD612" s="12"/>
      <c r="AE612" s="12" t="str">
        <f>IFERROR(VLOOKUP($A612,'Orientakcja M'!$M$3:$S$59,7,0),"")</f>
        <v/>
      </c>
      <c r="AF612" s="12"/>
      <c r="AG612" s="12" t="str">
        <f>IFERROR(VLOOKUP($A612,'Grassor222 M'!$BJ$6:$BP$7,7,0),"")</f>
        <v/>
      </c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23">
        <f>MIN(COUNT(F612:U612)+MIN(COUNT(X612:AU612)/2,2),6)</f>
        <v>0</v>
      </c>
    </row>
    <row r="613" spans="1:48">
      <c r="A613" s="13"/>
      <c r="B613" s="19" t="e">
        <f>VLOOKUP($A613,id!$C:$H,6,0)</f>
        <v>#N/A</v>
      </c>
      <c r="C613" s="19" t="e">
        <f>VLOOKUP($A613,id!$C:$H,4,0)</f>
        <v>#N/A</v>
      </c>
      <c r="D613" s="2">
        <f>IF(E612=E613,D612,ROW(B611))</f>
        <v>487</v>
      </c>
      <c r="E613" s="11">
        <f>LARGE(F613:W613,1)+LARGE(F613:W613,2)+IFERROR(LARGE(F613:W613,3),0)+IFERROR(LARGE(F613:W613,4),0)+IFERROR(LARGE(F613:W613,5),0)+IFERROR(LARGE(F613:W613,6),0)</f>
        <v>0</v>
      </c>
      <c r="F613" s="12"/>
      <c r="G613" s="12"/>
      <c r="H613" s="12"/>
      <c r="I613" s="12"/>
      <c r="J613" s="12"/>
      <c r="K613" s="12"/>
      <c r="L613" s="12"/>
      <c r="M613" s="12" t="str">
        <f>IFERROR(VLOOKUP($A613,'Grassor444 M'!$DE$6:$DK$36,7,0),"")</f>
        <v/>
      </c>
      <c r="N613" s="12"/>
      <c r="O613" s="12" t="str">
        <f>IFERROR(VLOOKUP($A613,'Dukty M'!$T$1:$Z$33,7,0),"")</f>
        <v/>
      </c>
      <c r="P613" s="12"/>
      <c r="Q613" s="12"/>
      <c r="R613" s="12"/>
      <c r="S613" s="12"/>
      <c r="T613" s="12"/>
      <c r="U613" s="12"/>
      <c r="V613" s="10">
        <f>IFERROR(LARGE(X613:AU613,1),0)+IFERROR(LARGE(X613:AU613,2),0)</f>
        <v>0</v>
      </c>
      <c r="W613" s="10">
        <f>IFERROR(LARGE(X613:AU613,3),0)+IFERROR(LARGE(X613:AU613,4),0)</f>
        <v>0</v>
      </c>
      <c r="X613" s="12"/>
      <c r="Y613" s="12"/>
      <c r="Z613" s="12"/>
      <c r="AA613" s="12"/>
      <c r="AB613" s="12"/>
      <c r="AC613" s="12"/>
      <c r="AD613" s="12"/>
      <c r="AE613" s="12" t="str">
        <f>IFERROR(VLOOKUP($A613,'Orientakcja M'!$M$3:$S$59,7,0),"")</f>
        <v/>
      </c>
      <c r="AF613" s="12"/>
      <c r="AG613" s="12" t="str">
        <f>IFERROR(VLOOKUP($A613,'Grassor222 M'!$BJ$6:$BP$7,7,0),"")</f>
        <v/>
      </c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23">
        <f>MIN(COUNT(F613:U613)+MIN(COUNT(X613:AU613)/2,2),6)</f>
        <v>0</v>
      </c>
    </row>
    <row r="614" spans="1:48">
      <c r="B614" s="19" t="e">
        <f>VLOOKUP($A614,id!$C:$H,6,0)</f>
        <v>#N/A</v>
      </c>
      <c r="C614" s="19" t="e">
        <f>VLOOKUP($A614,id!$C:$H,4,0)</f>
        <v>#N/A</v>
      </c>
      <c r="D614" s="2">
        <f>IF(E613=E614,D613,ROW(B612))</f>
        <v>487</v>
      </c>
      <c r="E614" s="11">
        <f>LARGE(F614:W614,1)+LARGE(F614:W614,2)+IFERROR(LARGE(F614:W614,3),0)+IFERROR(LARGE(F614:W614,4),0)+IFERROR(LARGE(F614:W614,5),0)+IFERROR(LARGE(F614:W614,6),0)</f>
        <v>0</v>
      </c>
      <c r="F614" s="12"/>
      <c r="G614" s="12"/>
      <c r="H614" s="12"/>
      <c r="I614" s="12"/>
      <c r="J614" s="12"/>
      <c r="K614" s="12"/>
      <c r="L614" s="12"/>
      <c r="M614" s="12" t="str">
        <f>IFERROR(VLOOKUP($A614,'Grassor444 M'!$DE$6:$DK$36,7,0),"")</f>
        <v/>
      </c>
      <c r="N614" s="12"/>
      <c r="O614" s="12" t="str">
        <f>IFERROR(VLOOKUP($A614,'Dukty M'!$T$1:$Z$33,7,0),"")</f>
        <v/>
      </c>
      <c r="P614" s="12"/>
      <c r="Q614" s="12"/>
      <c r="R614" s="12"/>
      <c r="S614" s="12"/>
      <c r="T614" s="12"/>
      <c r="U614" s="12"/>
      <c r="V614" s="10">
        <f>IFERROR(LARGE(X614:AU614,1),0)+IFERROR(LARGE(X614:AU614,2),0)</f>
        <v>0</v>
      </c>
      <c r="W614" s="10">
        <f>IFERROR(LARGE(X614:AU614,3),0)+IFERROR(LARGE(X614:AU614,4),0)</f>
        <v>0</v>
      </c>
      <c r="X614" s="12"/>
      <c r="Y614" s="12"/>
      <c r="Z614" s="12"/>
      <c r="AA614" s="12"/>
      <c r="AB614" s="12"/>
      <c r="AC614" s="12"/>
      <c r="AD614" s="12"/>
      <c r="AE614" s="12" t="str">
        <f>IFERROR(VLOOKUP($A614,'Orientakcja M'!$M$3:$S$59,7,0),"")</f>
        <v/>
      </c>
      <c r="AF614" s="12"/>
      <c r="AG614" s="12" t="str">
        <f>IFERROR(VLOOKUP($A614,'Grassor222 M'!$BJ$6:$BP$7,7,0),"")</f>
        <v/>
      </c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23">
        <f>MIN(COUNT(F614:U614)+MIN(COUNT(X614:AU614)/2,2),6)</f>
        <v>0</v>
      </c>
    </row>
    <row r="615" spans="1:48">
      <c r="A615" s="13"/>
      <c r="B615" s="19" t="e">
        <f>VLOOKUP($A615,id!$C:$H,6,0)</f>
        <v>#N/A</v>
      </c>
      <c r="C615" s="19" t="e">
        <f>VLOOKUP($A615,id!$C:$H,4,0)</f>
        <v>#N/A</v>
      </c>
      <c r="D615" s="2">
        <f>IF(E614=E615,D614,ROW(B613))</f>
        <v>487</v>
      </c>
      <c r="E615" s="11">
        <f>LARGE(F615:W615,1)+LARGE(F615:W615,2)+IFERROR(LARGE(F615:W615,3),0)+IFERROR(LARGE(F615:W615,4),0)+IFERROR(LARGE(F615:W615,5),0)+IFERROR(LARGE(F615:W615,6),0)</f>
        <v>0</v>
      </c>
      <c r="F615" s="12"/>
      <c r="G615" s="12"/>
      <c r="H615" s="12"/>
      <c r="I615" s="12"/>
      <c r="J615" s="12"/>
      <c r="K615" s="12"/>
      <c r="L615" s="12"/>
      <c r="M615" s="12" t="str">
        <f>IFERROR(VLOOKUP($A615,'Grassor444 M'!$DE$6:$DK$36,7,0),"")</f>
        <v/>
      </c>
      <c r="N615" s="12"/>
      <c r="O615" s="12" t="str">
        <f>IFERROR(VLOOKUP($A615,'Dukty M'!$T$1:$Z$33,7,0),"")</f>
        <v/>
      </c>
      <c r="P615" s="12"/>
      <c r="Q615" s="12"/>
      <c r="R615" s="12"/>
      <c r="S615" s="12"/>
      <c r="T615" s="12"/>
      <c r="U615" s="12"/>
      <c r="V615" s="10">
        <f>IFERROR(LARGE(X615:AU615,1),0)+IFERROR(LARGE(X615:AU615,2),0)</f>
        <v>0</v>
      </c>
      <c r="W615" s="10">
        <f>IFERROR(LARGE(X615:AU615,3),0)+IFERROR(LARGE(X615:AU615,4),0)</f>
        <v>0</v>
      </c>
      <c r="X615" s="12"/>
      <c r="Y615" s="12"/>
      <c r="Z615" s="12"/>
      <c r="AA615" s="12"/>
      <c r="AB615" s="12"/>
      <c r="AC615" s="12"/>
      <c r="AD615" s="12"/>
      <c r="AE615" s="12" t="str">
        <f>IFERROR(VLOOKUP($A615,'Orientakcja M'!$M$3:$S$59,7,0),"")</f>
        <v/>
      </c>
      <c r="AF615" s="12"/>
      <c r="AG615" s="12" t="str">
        <f>IFERROR(VLOOKUP($A615,'Grassor222 M'!$BJ$6:$BP$7,7,0),"")</f>
        <v/>
      </c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23">
        <f>MIN(COUNT(F615:U615)+MIN(COUNT(X615:AU615)/2,2),6)</f>
        <v>0</v>
      </c>
    </row>
    <row r="616" spans="1:48">
      <c r="B616" s="19" t="e">
        <f>VLOOKUP($A616,id!$C:$H,6,0)</f>
        <v>#N/A</v>
      </c>
      <c r="C616" s="19" t="e">
        <f>VLOOKUP($A616,id!$C:$H,4,0)</f>
        <v>#N/A</v>
      </c>
      <c r="D616" s="2">
        <f>IF(E615=E616,D615,ROW(B614))</f>
        <v>487</v>
      </c>
      <c r="E616" s="11">
        <f>LARGE(F616:W616,1)+LARGE(F616:W616,2)+IFERROR(LARGE(F616:W616,3),0)+IFERROR(LARGE(F616:W616,4),0)+IFERROR(LARGE(F616:W616,5),0)+IFERROR(LARGE(F616:W616,6),0)</f>
        <v>0</v>
      </c>
      <c r="F616" s="12"/>
      <c r="G616" s="12"/>
      <c r="H616" s="12"/>
      <c r="I616" s="12"/>
      <c r="J616" s="12"/>
      <c r="K616" s="12"/>
      <c r="L616" s="12"/>
      <c r="M616" s="12" t="str">
        <f>IFERROR(VLOOKUP($A616,'Grassor444 M'!$DE$6:$DK$36,7,0),"")</f>
        <v/>
      </c>
      <c r="N616" s="12"/>
      <c r="O616" s="12" t="str">
        <f>IFERROR(VLOOKUP($A616,'Dukty M'!$T$1:$Z$33,7,0),"")</f>
        <v/>
      </c>
      <c r="P616" s="12"/>
      <c r="Q616" s="12"/>
      <c r="R616" s="12"/>
      <c r="S616" s="12"/>
      <c r="T616" s="12"/>
      <c r="U616" s="12"/>
      <c r="V616" s="10">
        <f>IFERROR(LARGE(X616:AU616,1),0)+IFERROR(LARGE(X616:AU616,2),0)</f>
        <v>0</v>
      </c>
      <c r="W616" s="10">
        <f>IFERROR(LARGE(X616:AU616,3),0)+IFERROR(LARGE(X616:AU616,4),0)</f>
        <v>0</v>
      </c>
      <c r="X616" s="12"/>
      <c r="Y616" s="12"/>
      <c r="Z616" s="12"/>
      <c r="AA616" s="12"/>
      <c r="AB616" s="12"/>
      <c r="AC616" s="12"/>
      <c r="AD616" s="12"/>
      <c r="AE616" s="12" t="str">
        <f>IFERROR(VLOOKUP($A616,'Orientakcja M'!$M$3:$S$59,7,0),"")</f>
        <v/>
      </c>
      <c r="AF616" s="12"/>
      <c r="AG616" s="12" t="str">
        <f>IFERROR(VLOOKUP($A616,'Grassor222 M'!$BJ$6:$BP$7,7,0),"")</f>
        <v/>
      </c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23">
        <f>MIN(COUNT(F616:U616)+MIN(COUNT(X616:AU616)/2,2),6)</f>
        <v>0</v>
      </c>
    </row>
    <row r="617" spans="1:48">
      <c r="A617" s="13"/>
      <c r="B617" s="19" t="e">
        <f>VLOOKUP($A617,id!$C:$H,6,0)</f>
        <v>#N/A</v>
      </c>
      <c r="C617" s="19" t="e">
        <f>VLOOKUP($A617,id!$C:$H,4,0)</f>
        <v>#N/A</v>
      </c>
      <c r="D617" s="2">
        <f>IF(E616=E617,D616,ROW(B615))</f>
        <v>487</v>
      </c>
      <c r="E617" s="11">
        <f>LARGE(F617:W617,1)+LARGE(F617:W617,2)+IFERROR(LARGE(F617:W617,3),0)+IFERROR(LARGE(F617:W617,4),0)+IFERROR(LARGE(F617:W617,5),0)+IFERROR(LARGE(F617:W617,6),0)</f>
        <v>0</v>
      </c>
      <c r="F617" s="12"/>
      <c r="G617" s="12"/>
      <c r="H617" s="12"/>
      <c r="I617" s="12"/>
      <c r="J617" s="12"/>
      <c r="K617" s="12"/>
      <c r="L617" s="12"/>
      <c r="M617" s="12" t="str">
        <f>IFERROR(VLOOKUP($A617,'Grassor444 M'!$DE$6:$DK$36,7,0),"")</f>
        <v/>
      </c>
      <c r="N617" s="12"/>
      <c r="O617" s="12" t="str">
        <f>IFERROR(VLOOKUP($A617,'Dukty M'!$T$1:$Z$33,7,0),"")</f>
        <v/>
      </c>
      <c r="P617" s="12"/>
      <c r="Q617" s="12"/>
      <c r="R617" s="12"/>
      <c r="S617" s="12"/>
      <c r="T617" s="12"/>
      <c r="U617" s="12"/>
      <c r="V617" s="10">
        <f>IFERROR(LARGE(X617:AU617,1),0)+IFERROR(LARGE(X617:AU617,2),0)</f>
        <v>0</v>
      </c>
      <c r="W617" s="10">
        <f>IFERROR(LARGE(X617:AU617,3),0)+IFERROR(LARGE(X617:AU617,4),0)</f>
        <v>0</v>
      </c>
      <c r="X617" s="12"/>
      <c r="Y617" s="12"/>
      <c r="Z617" s="12"/>
      <c r="AA617" s="12"/>
      <c r="AB617" s="12"/>
      <c r="AC617" s="12"/>
      <c r="AD617" s="12"/>
      <c r="AE617" s="12" t="str">
        <f>IFERROR(VLOOKUP($A617,'Orientakcja M'!$M$3:$S$59,7,0),"")</f>
        <v/>
      </c>
      <c r="AF617" s="12"/>
      <c r="AG617" s="12" t="str">
        <f>IFERROR(VLOOKUP($A617,'Grassor222 M'!$BJ$6:$BP$7,7,0),"")</f>
        <v/>
      </c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23">
        <f>MIN(COUNT(F617:U617)+MIN(COUNT(X617:AU617)/2,2),6)</f>
        <v>0</v>
      </c>
    </row>
    <row r="618" spans="1:48">
      <c r="B618" s="19" t="e">
        <f>VLOOKUP($A618,id!$C:$H,6,0)</f>
        <v>#N/A</v>
      </c>
      <c r="C618" s="19" t="e">
        <f>VLOOKUP($A618,id!$C:$H,4,0)</f>
        <v>#N/A</v>
      </c>
      <c r="D618" s="2">
        <f>IF(E617=E618,D617,ROW(B616))</f>
        <v>487</v>
      </c>
      <c r="E618" s="11">
        <f>LARGE(F618:W618,1)+LARGE(F618:W618,2)+IFERROR(LARGE(F618:W618,3),0)+IFERROR(LARGE(F618:W618,4),0)+IFERROR(LARGE(F618:W618,5),0)+IFERROR(LARGE(F618:W618,6),0)</f>
        <v>0</v>
      </c>
      <c r="F618" s="12"/>
      <c r="G618" s="12"/>
      <c r="H618" s="12"/>
      <c r="I618" s="12"/>
      <c r="J618" s="12"/>
      <c r="K618" s="12"/>
      <c r="L618" s="12"/>
      <c r="M618" s="12" t="str">
        <f>IFERROR(VLOOKUP($A618,'Grassor444 M'!$DE$6:$DK$36,7,0),"")</f>
        <v/>
      </c>
      <c r="N618" s="12"/>
      <c r="O618" s="12" t="str">
        <f>IFERROR(VLOOKUP($A618,'Dukty M'!$T$1:$Z$33,7,0),"")</f>
        <v/>
      </c>
      <c r="P618" s="12"/>
      <c r="Q618" s="12"/>
      <c r="R618" s="12"/>
      <c r="S618" s="12"/>
      <c r="T618" s="12"/>
      <c r="U618" s="12"/>
      <c r="V618" s="10">
        <f>IFERROR(LARGE(X618:AU618,1),0)+IFERROR(LARGE(X618:AU618,2),0)</f>
        <v>0</v>
      </c>
      <c r="W618" s="10">
        <f>IFERROR(LARGE(X618:AU618,3),0)+IFERROR(LARGE(X618:AU618,4),0)</f>
        <v>0</v>
      </c>
      <c r="X618" s="12"/>
      <c r="Y618" s="12"/>
      <c r="Z618" s="12"/>
      <c r="AA618" s="12"/>
      <c r="AB618" s="12"/>
      <c r="AC618" s="12"/>
      <c r="AD618" s="12"/>
      <c r="AE618" s="12" t="str">
        <f>IFERROR(VLOOKUP($A618,'Orientakcja M'!$M$3:$S$59,7,0),"")</f>
        <v/>
      </c>
      <c r="AF618" s="12"/>
      <c r="AG618" s="12" t="str">
        <f>IFERROR(VLOOKUP($A618,'Grassor222 M'!$BJ$6:$BP$7,7,0),"")</f>
        <v/>
      </c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23">
        <f>MIN(COUNT(F618:U618)+MIN(COUNT(X618:AU618)/2,2),6)</f>
        <v>0</v>
      </c>
    </row>
    <row r="619" spans="1:48">
      <c r="A619" s="13"/>
      <c r="B619" s="19" t="e">
        <f>VLOOKUP($A619,id!$C:$H,6,0)</f>
        <v>#N/A</v>
      </c>
      <c r="C619" s="19" t="e">
        <f>VLOOKUP($A619,id!$C:$H,4,0)</f>
        <v>#N/A</v>
      </c>
      <c r="D619" s="2">
        <f>IF(E618=E619,D618,ROW(B617))</f>
        <v>487</v>
      </c>
      <c r="E619" s="11">
        <f>LARGE(F619:W619,1)+LARGE(F619:W619,2)+IFERROR(LARGE(F619:W619,3),0)+IFERROR(LARGE(F619:W619,4),0)+IFERROR(LARGE(F619:W619,5),0)+IFERROR(LARGE(F619:W619,6),0)</f>
        <v>0</v>
      </c>
      <c r="F619" s="12"/>
      <c r="G619" s="12"/>
      <c r="H619" s="12"/>
      <c r="I619" s="12"/>
      <c r="J619" s="12"/>
      <c r="K619" s="12"/>
      <c r="L619" s="12"/>
      <c r="M619" s="12" t="str">
        <f>IFERROR(VLOOKUP($A619,'Grassor444 M'!$DE$6:$DK$36,7,0),"")</f>
        <v/>
      </c>
      <c r="N619" s="12"/>
      <c r="O619" s="12" t="str">
        <f>IFERROR(VLOOKUP($A619,'Dukty M'!$T$1:$Z$33,7,0),"")</f>
        <v/>
      </c>
      <c r="P619" s="12"/>
      <c r="Q619" s="12"/>
      <c r="R619" s="12"/>
      <c r="S619" s="12"/>
      <c r="T619" s="12"/>
      <c r="U619" s="12"/>
      <c r="V619" s="10">
        <f>IFERROR(LARGE(X619:AU619,1),0)+IFERROR(LARGE(X619:AU619,2),0)</f>
        <v>0</v>
      </c>
      <c r="W619" s="10">
        <f>IFERROR(LARGE(X619:AU619,3),0)+IFERROR(LARGE(X619:AU619,4),0)</f>
        <v>0</v>
      </c>
      <c r="X619" s="12"/>
      <c r="Y619" s="12"/>
      <c r="Z619" s="12"/>
      <c r="AA619" s="12"/>
      <c r="AB619" s="12"/>
      <c r="AC619" s="12"/>
      <c r="AD619" s="12"/>
      <c r="AE619" s="12" t="str">
        <f>IFERROR(VLOOKUP($A619,'Orientakcja M'!$M$3:$S$59,7,0),"")</f>
        <v/>
      </c>
      <c r="AF619" s="12"/>
      <c r="AG619" s="12" t="str">
        <f>IFERROR(VLOOKUP($A619,'Grassor222 M'!$BJ$6:$BP$7,7,0),"")</f>
        <v/>
      </c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23">
        <f>MIN(COUNT(F619:U619)+MIN(COUNT(X619:AU619)/2,2),6)</f>
        <v>0</v>
      </c>
    </row>
    <row r="620" spans="1:48">
      <c r="B620" s="19" t="e">
        <f>VLOOKUP($A620,id!$C:$H,6,0)</f>
        <v>#N/A</v>
      </c>
      <c r="C620" s="19" t="e">
        <f>VLOOKUP($A620,id!$C:$H,4,0)</f>
        <v>#N/A</v>
      </c>
      <c r="D620" s="2">
        <f>IF(E619=E620,D619,ROW(B618))</f>
        <v>487</v>
      </c>
      <c r="E620" s="11">
        <f>LARGE(F620:W620,1)+LARGE(F620:W620,2)+IFERROR(LARGE(F620:W620,3),0)+IFERROR(LARGE(F620:W620,4),0)+IFERROR(LARGE(F620:W620,5),0)+IFERROR(LARGE(F620:W620,6),0)</f>
        <v>0</v>
      </c>
      <c r="F620" s="12"/>
      <c r="G620" s="12"/>
      <c r="H620" s="12"/>
      <c r="I620" s="12"/>
      <c r="J620" s="12"/>
      <c r="K620" s="12"/>
      <c r="L620" s="12"/>
      <c r="M620" s="12" t="str">
        <f>IFERROR(VLOOKUP($A620,'Grassor444 M'!$DE$6:$DK$36,7,0),"")</f>
        <v/>
      </c>
      <c r="N620" s="12"/>
      <c r="O620" s="12" t="str">
        <f>IFERROR(VLOOKUP($A620,'Dukty M'!$T$1:$Z$33,7,0),"")</f>
        <v/>
      </c>
      <c r="P620" s="12"/>
      <c r="Q620" s="12"/>
      <c r="R620" s="12"/>
      <c r="S620" s="12"/>
      <c r="T620" s="12"/>
      <c r="U620" s="12"/>
      <c r="V620" s="10">
        <f>IFERROR(LARGE(X620:AU620,1),0)+IFERROR(LARGE(X620:AU620,2),0)</f>
        <v>0</v>
      </c>
      <c r="W620" s="10">
        <f>IFERROR(LARGE(X620:AU620,3),0)+IFERROR(LARGE(X620:AU620,4),0)</f>
        <v>0</v>
      </c>
      <c r="X620" s="12"/>
      <c r="Y620" s="12"/>
      <c r="Z620" s="12"/>
      <c r="AA620" s="12"/>
      <c r="AB620" s="12"/>
      <c r="AC620" s="12"/>
      <c r="AD620" s="12"/>
      <c r="AE620" s="12" t="str">
        <f>IFERROR(VLOOKUP($A620,'Orientakcja M'!$M$3:$S$59,7,0),"")</f>
        <v/>
      </c>
      <c r="AF620" s="12"/>
      <c r="AG620" s="12" t="str">
        <f>IFERROR(VLOOKUP($A620,'Grassor222 M'!$BJ$6:$BP$7,7,0),"")</f>
        <v/>
      </c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23">
        <f>MIN(COUNT(F620:U620)+MIN(COUNT(X620:AU620)/2,2),6)</f>
        <v>0</v>
      </c>
    </row>
    <row r="621" spans="1:48">
      <c r="A621" s="13"/>
      <c r="B621" s="19" t="e">
        <f>VLOOKUP($A621,id!$C:$H,6,0)</f>
        <v>#N/A</v>
      </c>
      <c r="C621" s="19" t="e">
        <f>VLOOKUP($A621,id!$C:$H,4,0)</f>
        <v>#N/A</v>
      </c>
      <c r="D621" s="2">
        <f>IF(E620=E621,D620,ROW(B619))</f>
        <v>487</v>
      </c>
      <c r="E621" s="11">
        <f>LARGE(F621:W621,1)+LARGE(F621:W621,2)+IFERROR(LARGE(F621:W621,3),0)+IFERROR(LARGE(F621:W621,4),0)+IFERROR(LARGE(F621:W621,5),0)+IFERROR(LARGE(F621:W621,6),0)</f>
        <v>0</v>
      </c>
      <c r="F621" s="12"/>
      <c r="G621" s="12"/>
      <c r="H621" s="12"/>
      <c r="I621" s="12"/>
      <c r="J621" s="12"/>
      <c r="K621" s="12"/>
      <c r="L621" s="12"/>
      <c r="M621" s="12" t="str">
        <f>IFERROR(VLOOKUP($A621,'Grassor444 M'!$DE$6:$DK$36,7,0),"")</f>
        <v/>
      </c>
      <c r="N621" s="12"/>
      <c r="O621" s="12" t="str">
        <f>IFERROR(VLOOKUP($A621,'Dukty M'!$T$1:$Z$33,7,0),"")</f>
        <v/>
      </c>
      <c r="P621" s="12"/>
      <c r="Q621" s="12"/>
      <c r="R621" s="12"/>
      <c r="S621" s="12"/>
      <c r="T621" s="12"/>
      <c r="U621" s="12"/>
      <c r="V621" s="10">
        <f>IFERROR(LARGE(X621:AU621,1),0)+IFERROR(LARGE(X621:AU621,2),0)</f>
        <v>0</v>
      </c>
      <c r="W621" s="10">
        <f>IFERROR(LARGE(X621:AU621,3),0)+IFERROR(LARGE(X621:AU621,4),0)</f>
        <v>0</v>
      </c>
      <c r="X621" s="12"/>
      <c r="Y621" s="12"/>
      <c r="Z621" s="12"/>
      <c r="AA621" s="12"/>
      <c r="AB621" s="12"/>
      <c r="AC621" s="12"/>
      <c r="AD621" s="12"/>
      <c r="AE621" s="12" t="str">
        <f>IFERROR(VLOOKUP($A621,'Orientakcja M'!$M$3:$S$59,7,0),"")</f>
        <v/>
      </c>
      <c r="AF621" s="12"/>
      <c r="AG621" s="12" t="str">
        <f>IFERROR(VLOOKUP($A621,'Grassor222 M'!$BJ$6:$BP$7,7,0),"")</f>
        <v/>
      </c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23">
        <f>MIN(COUNT(F621:U621)+MIN(COUNT(X621:AU621)/2,2),6)</f>
        <v>0</v>
      </c>
    </row>
    <row r="622" spans="1:48">
      <c r="B622" s="19" t="e">
        <f>VLOOKUP($A622,id!$C:$H,6,0)</f>
        <v>#N/A</v>
      </c>
      <c r="C622" s="19" t="e">
        <f>VLOOKUP($A622,id!$C:$H,4,0)</f>
        <v>#N/A</v>
      </c>
      <c r="D622" s="2">
        <f>IF(E621=E622,D621,ROW(B620))</f>
        <v>487</v>
      </c>
      <c r="E622" s="11">
        <f>LARGE(F622:W622,1)+LARGE(F622:W622,2)+IFERROR(LARGE(F622:W622,3),0)+IFERROR(LARGE(F622:W622,4),0)+IFERROR(LARGE(F622:W622,5),0)+IFERROR(LARGE(F622:W622,6),0)</f>
        <v>0</v>
      </c>
      <c r="F622" s="12"/>
      <c r="G622" s="12"/>
      <c r="H622" s="12"/>
      <c r="I622" s="12"/>
      <c r="J622" s="12"/>
      <c r="K622" s="12"/>
      <c r="L622" s="12"/>
      <c r="M622" s="12" t="str">
        <f>IFERROR(VLOOKUP($A622,'Grassor444 M'!$DE$6:$DK$36,7,0),"")</f>
        <v/>
      </c>
      <c r="N622" s="12"/>
      <c r="O622" s="12" t="str">
        <f>IFERROR(VLOOKUP($A622,'Dukty M'!$T$1:$Z$33,7,0),"")</f>
        <v/>
      </c>
      <c r="P622" s="12"/>
      <c r="Q622" s="12"/>
      <c r="R622" s="12"/>
      <c r="S622" s="12"/>
      <c r="T622" s="12"/>
      <c r="U622" s="12"/>
      <c r="V622" s="10">
        <f>IFERROR(LARGE(X622:AU622,1),0)+IFERROR(LARGE(X622:AU622,2),0)</f>
        <v>0</v>
      </c>
      <c r="W622" s="10">
        <f>IFERROR(LARGE(X622:AU622,3),0)+IFERROR(LARGE(X622:AU622,4),0)</f>
        <v>0</v>
      </c>
      <c r="X622" s="12"/>
      <c r="Y622" s="12"/>
      <c r="Z622" s="12"/>
      <c r="AA622" s="12"/>
      <c r="AB622" s="12"/>
      <c r="AC622" s="12"/>
      <c r="AD622" s="12"/>
      <c r="AE622" s="12" t="str">
        <f>IFERROR(VLOOKUP($A622,'Orientakcja M'!$M$3:$S$59,7,0),"")</f>
        <v/>
      </c>
      <c r="AF622" s="12"/>
      <c r="AG622" s="12" t="str">
        <f>IFERROR(VLOOKUP($A622,'Grassor222 M'!$BJ$6:$BP$7,7,0),"")</f>
        <v/>
      </c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23">
        <f>MIN(COUNT(F622:U622)+MIN(COUNT(X622:AU622)/2,2),6)</f>
        <v>0</v>
      </c>
    </row>
    <row r="623" spans="1:48">
      <c r="A623" s="13"/>
      <c r="B623" s="19" t="e">
        <f>VLOOKUP($A623,id!$C:$H,6,0)</f>
        <v>#N/A</v>
      </c>
      <c r="C623" s="19" t="e">
        <f>VLOOKUP($A623,id!$C:$H,4,0)</f>
        <v>#N/A</v>
      </c>
      <c r="D623" s="2">
        <f>IF(E622=E623,D622,ROW(B621))</f>
        <v>487</v>
      </c>
      <c r="E623" s="11">
        <f>LARGE(F623:W623,1)+LARGE(F623:W623,2)+IFERROR(LARGE(F623:W623,3),0)+IFERROR(LARGE(F623:W623,4),0)+IFERROR(LARGE(F623:W623,5),0)+IFERROR(LARGE(F623:W623,6),0)</f>
        <v>0</v>
      </c>
      <c r="F623" s="12"/>
      <c r="G623" s="12"/>
      <c r="H623" s="12"/>
      <c r="I623" s="12"/>
      <c r="J623" s="12"/>
      <c r="K623" s="12"/>
      <c r="L623" s="12"/>
      <c r="M623" s="12" t="str">
        <f>IFERROR(VLOOKUP($A623,'Grassor444 M'!$DE$6:$DK$36,7,0),"")</f>
        <v/>
      </c>
      <c r="N623" s="12"/>
      <c r="O623" s="12" t="str">
        <f>IFERROR(VLOOKUP($A623,'Dukty M'!$T$1:$Z$33,7,0),"")</f>
        <v/>
      </c>
      <c r="P623" s="12"/>
      <c r="Q623" s="12"/>
      <c r="R623" s="12"/>
      <c r="S623" s="12"/>
      <c r="T623" s="12"/>
      <c r="U623" s="12"/>
      <c r="V623" s="10">
        <f>IFERROR(LARGE(X623:AU623,1),0)+IFERROR(LARGE(X623:AU623,2),0)</f>
        <v>0</v>
      </c>
      <c r="W623" s="10">
        <f>IFERROR(LARGE(X623:AU623,3),0)+IFERROR(LARGE(X623:AU623,4),0)</f>
        <v>0</v>
      </c>
      <c r="X623" s="12"/>
      <c r="Y623" s="12"/>
      <c r="Z623" s="12"/>
      <c r="AA623" s="12"/>
      <c r="AB623" s="12"/>
      <c r="AC623" s="12"/>
      <c r="AD623" s="12"/>
      <c r="AE623" s="12" t="str">
        <f>IFERROR(VLOOKUP($A623,'Orientakcja M'!$M$3:$S$59,7,0),"")</f>
        <v/>
      </c>
      <c r="AF623" s="12"/>
      <c r="AG623" s="12" t="str">
        <f>IFERROR(VLOOKUP($A623,'Grassor222 M'!$BJ$6:$BP$7,7,0),"")</f>
        <v/>
      </c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23">
        <f>MIN(COUNT(F623:U623)+MIN(COUNT(X623:AU623)/2,2),6)</f>
        <v>0</v>
      </c>
    </row>
    <row r="624" spans="1:48">
      <c r="A624" s="13"/>
      <c r="B624" s="19" t="e">
        <f>VLOOKUP($A624,id!$C:$H,6,0)</f>
        <v>#N/A</v>
      </c>
      <c r="C624" s="19" t="e">
        <f>VLOOKUP($A624,id!$C:$H,4,0)</f>
        <v>#N/A</v>
      </c>
      <c r="D624" s="2">
        <f>IF(E623=E624,D623,ROW(B622))</f>
        <v>487</v>
      </c>
      <c r="E624" s="11">
        <f>LARGE(F624:W624,1)+LARGE(F624:W624,2)+IFERROR(LARGE(F624:W624,3),0)+IFERROR(LARGE(F624:W624,4),0)+IFERROR(LARGE(F624:W624,5),0)+IFERROR(LARGE(F624:W624,6),0)</f>
        <v>0</v>
      </c>
      <c r="F624" s="12"/>
      <c r="G624" s="12"/>
      <c r="H624" s="12"/>
      <c r="I624" s="12"/>
      <c r="J624" s="12"/>
      <c r="K624" s="12"/>
      <c r="L624" s="12"/>
      <c r="M624" s="12" t="str">
        <f>IFERROR(VLOOKUP($A624,'Grassor444 M'!$DE$6:$DK$36,7,0),"")</f>
        <v/>
      </c>
      <c r="N624" s="12"/>
      <c r="O624" s="12" t="str">
        <f>IFERROR(VLOOKUP($A624,'Dukty M'!$T$1:$Z$33,7,0),"")</f>
        <v/>
      </c>
      <c r="P624" s="12"/>
      <c r="Q624" s="12"/>
      <c r="R624" s="12"/>
      <c r="S624" s="12"/>
      <c r="T624" s="12"/>
      <c r="U624" s="12"/>
      <c r="V624" s="10">
        <f>IFERROR(LARGE(X624:AU624,1),0)+IFERROR(LARGE(X624:AU624,2),0)</f>
        <v>0</v>
      </c>
      <c r="W624" s="10">
        <f>IFERROR(LARGE(X624:AU624,3),0)+IFERROR(LARGE(X624:AU624,4),0)</f>
        <v>0</v>
      </c>
      <c r="X624" s="12"/>
      <c r="Y624" s="12"/>
      <c r="Z624" s="12"/>
      <c r="AA624" s="12"/>
      <c r="AB624" s="12"/>
      <c r="AC624" s="12"/>
      <c r="AD624" s="12"/>
      <c r="AE624" s="12" t="str">
        <f>IFERROR(VLOOKUP($A624,'Orientakcja M'!$M$3:$S$59,7,0),"")</f>
        <v/>
      </c>
      <c r="AF624" s="12"/>
      <c r="AG624" s="12" t="str">
        <f>IFERROR(VLOOKUP($A624,'Grassor222 M'!$BJ$6:$BP$7,7,0),"")</f>
        <v/>
      </c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23">
        <f>MIN(COUNT(F624:U624)+MIN(COUNT(X624:AU624)/2,2),6)</f>
        <v>0</v>
      </c>
    </row>
    <row r="625" spans="1:48">
      <c r="A625" s="13"/>
      <c r="B625" s="19" t="e">
        <f>VLOOKUP($A625,id!$C:$H,6,0)</f>
        <v>#N/A</v>
      </c>
      <c r="C625" s="19" t="e">
        <f>VLOOKUP($A625,id!$C:$H,4,0)</f>
        <v>#N/A</v>
      </c>
      <c r="D625" s="2">
        <f>IF(E624=E625,D624,ROW(B623))</f>
        <v>487</v>
      </c>
      <c r="E625" s="11">
        <f>LARGE(F625:W625,1)+LARGE(F625:W625,2)+IFERROR(LARGE(F625:W625,3),0)+IFERROR(LARGE(F625:W625,4),0)+IFERROR(LARGE(F625:W625,5),0)+IFERROR(LARGE(F625:W625,6),0)</f>
        <v>0</v>
      </c>
      <c r="F625" s="12"/>
      <c r="G625" s="12"/>
      <c r="H625" s="12"/>
      <c r="I625" s="12"/>
      <c r="J625" s="12"/>
      <c r="K625" s="12"/>
      <c r="L625" s="12"/>
      <c r="M625" s="12" t="str">
        <f>IFERROR(VLOOKUP($A625,'Grassor444 M'!$DE$6:$DK$36,7,0),"")</f>
        <v/>
      </c>
      <c r="N625" s="12"/>
      <c r="O625" s="12" t="str">
        <f>IFERROR(VLOOKUP($A625,'Dukty M'!$T$1:$Z$33,7,0),"")</f>
        <v/>
      </c>
      <c r="P625" s="12"/>
      <c r="Q625" s="12"/>
      <c r="R625" s="12"/>
      <c r="S625" s="12"/>
      <c r="T625" s="12"/>
      <c r="U625" s="12"/>
      <c r="V625" s="10">
        <f>IFERROR(LARGE(X625:AU625,1),0)+IFERROR(LARGE(X625:AU625,2),0)</f>
        <v>0</v>
      </c>
      <c r="W625" s="10">
        <f>IFERROR(LARGE(X625:AU625,3),0)+IFERROR(LARGE(X625:AU625,4),0)</f>
        <v>0</v>
      </c>
      <c r="X625" s="12"/>
      <c r="Y625" s="12"/>
      <c r="Z625" s="12"/>
      <c r="AA625" s="12"/>
      <c r="AB625" s="12"/>
      <c r="AC625" s="12"/>
      <c r="AD625" s="12"/>
      <c r="AE625" s="12" t="str">
        <f>IFERROR(VLOOKUP($A625,'Orientakcja M'!$M$3:$S$59,7,0),"")</f>
        <v/>
      </c>
      <c r="AF625" s="12"/>
      <c r="AG625" s="12" t="str">
        <f>IFERROR(VLOOKUP($A625,'Grassor222 M'!$BJ$6:$BP$7,7,0),"")</f>
        <v/>
      </c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23">
        <f>MIN(COUNT(F625:U625)+MIN(COUNT(X625:AU625)/2,2),6)</f>
        <v>0</v>
      </c>
    </row>
    <row r="626" spans="1:48">
      <c r="A626" s="13"/>
      <c r="B626" s="19" t="e">
        <f>VLOOKUP($A626,id!$C:$H,6,0)</f>
        <v>#N/A</v>
      </c>
      <c r="C626" s="19" t="e">
        <f>VLOOKUP($A626,id!$C:$H,4,0)</f>
        <v>#N/A</v>
      </c>
      <c r="D626" s="2">
        <f>IF(E625=E626,D625,ROW(B624))</f>
        <v>487</v>
      </c>
      <c r="E626" s="11">
        <f>LARGE(F626:W626,1)+LARGE(F626:W626,2)+IFERROR(LARGE(F626:W626,3),0)+IFERROR(LARGE(F626:W626,4),0)+IFERROR(LARGE(F626:W626,5),0)+IFERROR(LARGE(F626:W626,6),0)</f>
        <v>0</v>
      </c>
      <c r="F626" s="12"/>
      <c r="G626" s="12"/>
      <c r="H626" s="12"/>
      <c r="I626" s="12"/>
      <c r="J626" s="12"/>
      <c r="K626" s="12"/>
      <c r="L626" s="12"/>
      <c r="M626" s="12" t="str">
        <f>IFERROR(VLOOKUP($A626,'Grassor444 M'!$DE$6:$DK$36,7,0),"")</f>
        <v/>
      </c>
      <c r="N626" s="12"/>
      <c r="O626" s="12" t="str">
        <f>IFERROR(VLOOKUP($A626,'Dukty M'!$T$1:$Z$33,7,0),"")</f>
        <v/>
      </c>
      <c r="P626" s="12"/>
      <c r="Q626" s="12"/>
      <c r="R626" s="12"/>
      <c r="S626" s="12"/>
      <c r="T626" s="12"/>
      <c r="U626" s="12"/>
      <c r="V626" s="10">
        <f>IFERROR(LARGE(X626:AU626,1),0)+IFERROR(LARGE(X626:AU626,2),0)</f>
        <v>0</v>
      </c>
      <c r="W626" s="10">
        <f>IFERROR(LARGE(X626:AU626,3),0)+IFERROR(LARGE(X626:AU626,4),0)</f>
        <v>0</v>
      </c>
      <c r="X626" s="12"/>
      <c r="Y626" s="12"/>
      <c r="Z626" s="12"/>
      <c r="AA626" s="12"/>
      <c r="AB626" s="12"/>
      <c r="AC626" s="12"/>
      <c r="AD626" s="12"/>
      <c r="AE626" s="12" t="str">
        <f>IFERROR(VLOOKUP($A626,'Orientakcja M'!$M$3:$S$59,7,0),"")</f>
        <v/>
      </c>
      <c r="AF626" s="12"/>
      <c r="AG626" s="12" t="str">
        <f>IFERROR(VLOOKUP($A626,'Grassor222 M'!$BJ$6:$BP$7,7,0),"")</f>
        <v/>
      </c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23">
        <f>MIN(COUNT(F626:U626)+MIN(COUNT(X626:AU626)/2,2),6)</f>
        <v>0</v>
      </c>
    </row>
    <row r="627" spans="1:48">
      <c r="A627" s="13"/>
      <c r="B627" s="19" t="e">
        <f>VLOOKUP($A627,id!$C:$H,6,0)</f>
        <v>#N/A</v>
      </c>
      <c r="C627" s="19" t="e">
        <f>VLOOKUP($A627,id!$C:$H,4,0)</f>
        <v>#N/A</v>
      </c>
      <c r="D627" s="2">
        <f>IF(E626=E627,D626,ROW(B625))</f>
        <v>487</v>
      </c>
      <c r="E627" s="11">
        <f>LARGE(F627:W627,1)+LARGE(F627:W627,2)+IFERROR(LARGE(F627:W627,3),0)+IFERROR(LARGE(F627:W627,4),0)+IFERROR(LARGE(F627:W627,5),0)+IFERROR(LARGE(F627:W627,6),0)</f>
        <v>0</v>
      </c>
      <c r="F627" s="12"/>
      <c r="G627" s="12"/>
      <c r="H627" s="12"/>
      <c r="I627" s="12"/>
      <c r="J627" s="12"/>
      <c r="K627" s="12"/>
      <c r="L627" s="12"/>
      <c r="M627" s="12" t="str">
        <f>IFERROR(VLOOKUP($A627,'Grassor444 M'!$DE$6:$DK$36,7,0),"")</f>
        <v/>
      </c>
      <c r="N627" s="12"/>
      <c r="O627" s="12" t="str">
        <f>IFERROR(VLOOKUP($A627,'Dukty M'!$T$1:$Z$33,7,0),"")</f>
        <v/>
      </c>
      <c r="P627" s="12"/>
      <c r="Q627" s="12"/>
      <c r="R627" s="12"/>
      <c r="S627" s="12"/>
      <c r="T627" s="12"/>
      <c r="U627" s="12"/>
      <c r="V627" s="10">
        <f>IFERROR(LARGE(X627:AU627,1),0)+IFERROR(LARGE(X627:AU627,2),0)</f>
        <v>0</v>
      </c>
      <c r="W627" s="10">
        <f>IFERROR(LARGE(X627:AU627,3),0)+IFERROR(LARGE(X627:AU627,4),0)</f>
        <v>0</v>
      </c>
      <c r="X627" s="12"/>
      <c r="Y627" s="12"/>
      <c r="Z627" s="12"/>
      <c r="AA627" s="12"/>
      <c r="AB627" s="12"/>
      <c r="AC627" s="12"/>
      <c r="AD627" s="12"/>
      <c r="AE627" s="12" t="str">
        <f>IFERROR(VLOOKUP($A627,'Orientakcja M'!$M$3:$S$59,7,0),"")</f>
        <v/>
      </c>
      <c r="AF627" s="12"/>
      <c r="AG627" s="12" t="str">
        <f>IFERROR(VLOOKUP($A627,'Grassor222 M'!$BJ$6:$BP$7,7,0),"")</f>
        <v/>
      </c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23">
        <f>MIN(COUNT(F627:U627)+MIN(COUNT(X627:AU627)/2,2),6)</f>
        <v>0</v>
      </c>
    </row>
    <row r="628" spans="1:48">
      <c r="B628" s="19" t="e">
        <f>VLOOKUP($A628,id!$C:$H,6,0)</f>
        <v>#N/A</v>
      </c>
      <c r="C628" s="19" t="e">
        <f>VLOOKUP($A628,id!$C:$H,4,0)</f>
        <v>#N/A</v>
      </c>
      <c r="D628" s="2">
        <f>IF(E627=E628,D627,ROW(B626))</f>
        <v>487</v>
      </c>
      <c r="E628" s="11">
        <f>LARGE(F628:W628,1)+LARGE(F628:W628,2)+IFERROR(LARGE(F628:W628,3),0)+IFERROR(LARGE(F628:W628,4),0)+IFERROR(LARGE(F628:W628,5),0)+IFERROR(LARGE(F628:W628,6),0)</f>
        <v>0</v>
      </c>
      <c r="F628" s="12"/>
      <c r="G628" s="12"/>
      <c r="H628" s="12"/>
      <c r="I628" s="12"/>
      <c r="J628" s="12"/>
      <c r="K628" s="12"/>
      <c r="L628" s="12"/>
      <c r="M628" s="12" t="str">
        <f>IFERROR(VLOOKUP($A628,'Grassor444 M'!$DE$6:$DK$36,7,0),"")</f>
        <v/>
      </c>
      <c r="N628" s="12"/>
      <c r="O628" s="12" t="str">
        <f>IFERROR(VLOOKUP($A628,'Dukty M'!$T$1:$Z$33,7,0),"")</f>
        <v/>
      </c>
      <c r="P628" s="12"/>
      <c r="Q628" s="12"/>
      <c r="R628" s="12"/>
      <c r="S628" s="12"/>
      <c r="T628" s="12"/>
      <c r="U628" s="12"/>
      <c r="V628" s="10">
        <f>IFERROR(LARGE(X628:AU628,1),0)+IFERROR(LARGE(X628:AU628,2),0)</f>
        <v>0</v>
      </c>
      <c r="W628" s="10">
        <f>IFERROR(LARGE(X628:AU628,3),0)+IFERROR(LARGE(X628:AU628,4),0)</f>
        <v>0</v>
      </c>
      <c r="X628" s="12"/>
      <c r="Y628" s="12"/>
      <c r="Z628" s="12"/>
      <c r="AA628" s="12"/>
      <c r="AB628" s="12"/>
      <c r="AC628" s="12"/>
      <c r="AD628" s="12"/>
      <c r="AE628" s="12" t="str">
        <f>IFERROR(VLOOKUP($A628,'Orientakcja M'!$M$3:$S$59,7,0),"")</f>
        <v/>
      </c>
      <c r="AF628" s="12"/>
      <c r="AG628" s="12" t="str">
        <f>IFERROR(VLOOKUP($A628,'Grassor222 M'!$BJ$6:$BP$7,7,0),"")</f>
        <v/>
      </c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23">
        <f>MIN(COUNT(F628:U628)+MIN(COUNT(X628:AU628)/2,2),6)</f>
        <v>0</v>
      </c>
    </row>
    <row r="629" spans="1:48">
      <c r="A629" s="13"/>
      <c r="B629" s="19" t="e">
        <f>VLOOKUP($A629,id!$C:$H,6,0)</f>
        <v>#N/A</v>
      </c>
      <c r="C629" s="19" t="e">
        <f>VLOOKUP($A629,id!$C:$H,4,0)</f>
        <v>#N/A</v>
      </c>
      <c r="D629" s="2">
        <f>IF(E628=E629,D628,ROW(B627))</f>
        <v>487</v>
      </c>
      <c r="E629" s="11">
        <f>LARGE(F629:W629,1)+LARGE(F629:W629,2)+IFERROR(LARGE(F629:W629,3),0)+IFERROR(LARGE(F629:W629,4),0)+IFERROR(LARGE(F629:W629,5),0)+IFERROR(LARGE(F629:W629,6),0)</f>
        <v>0</v>
      </c>
      <c r="F629" s="12"/>
      <c r="G629" s="12"/>
      <c r="H629" s="12"/>
      <c r="I629" s="12"/>
      <c r="J629" s="12"/>
      <c r="K629" s="12"/>
      <c r="L629" s="12"/>
      <c r="M629" s="12" t="str">
        <f>IFERROR(VLOOKUP($A629,'Grassor444 M'!$DE$6:$DK$36,7,0),"")</f>
        <v/>
      </c>
      <c r="N629" s="12"/>
      <c r="O629" s="12" t="str">
        <f>IFERROR(VLOOKUP($A629,'Dukty M'!$T$1:$Z$33,7,0),"")</f>
        <v/>
      </c>
      <c r="P629" s="12"/>
      <c r="Q629" s="12"/>
      <c r="R629" s="12"/>
      <c r="S629" s="12"/>
      <c r="T629" s="12"/>
      <c r="U629" s="12"/>
      <c r="V629" s="10">
        <f>IFERROR(LARGE(X629:AU629,1),0)+IFERROR(LARGE(X629:AU629,2),0)</f>
        <v>0</v>
      </c>
      <c r="W629" s="10">
        <f>IFERROR(LARGE(X629:AU629,3),0)+IFERROR(LARGE(X629:AU629,4),0)</f>
        <v>0</v>
      </c>
      <c r="X629" s="12"/>
      <c r="Y629" s="12"/>
      <c r="Z629" s="12"/>
      <c r="AA629" s="12"/>
      <c r="AB629" s="12"/>
      <c r="AC629" s="12"/>
      <c r="AD629" s="12"/>
      <c r="AE629" s="12" t="str">
        <f>IFERROR(VLOOKUP($A629,'Orientakcja M'!$M$3:$S$59,7,0),"")</f>
        <v/>
      </c>
      <c r="AF629" s="12"/>
      <c r="AG629" s="12" t="str">
        <f>IFERROR(VLOOKUP($A629,'Grassor222 M'!$BJ$6:$BP$7,7,0),"")</f>
        <v/>
      </c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23">
        <f>MIN(COUNT(F629:U629)+MIN(COUNT(X629:AU629)/2,2),6)</f>
        <v>0</v>
      </c>
    </row>
    <row r="630" spans="1:48">
      <c r="B630" s="19" t="e">
        <f>VLOOKUP($A630,id!$C:$H,6,0)</f>
        <v>#N/A</v>
      </c>
      <c r="C630" s="19" t="e">
        <f>VLOOKUP($A630,id!$C:$H,4,0)</f>
        <v>#N/A</v>
      </c>
      <c r="D630" s="2">
        <f>IF(E629=E630,D629,ROW(B628))</f>
        <v>487</v>
      </c>
      <c r="E630" s="11">
        <f>LARGE(F630:W630,1)+LARGE(F630:W630,2)+IFERROR(LARGE(F630:W630,3),0)+IFERROR(LARGE(F630:W630,4),0)+IFERROR(LARGE(F630:W630,5),0)+IFERROR(LARGE(F630:W630,6),0)</f>
        <v>0</v>
      </c>
      <c r="F630" s="12"/>
      <c r="G630" s="12"/>
      <c r="H630" s="12"/>
      <c r="I630" s="12"/>
      <c r="J630" s="12"/>
      <c r="K630" s="12"/>
      <c r="L630" s="12"/>
      <c r="M630" s="12" t="str">
        <f>IFERROR(VLOOKUP($A630,'Grassor444 M'!$DE$6:$DK$36,7,0),"")</f>
        <v/>
      </c>
      <c r="N630" s="12"/>
      <c r="O630" s="12" t="str">
        <f>IFERROR(VLOOKUP($A630,'Dukty M'!$T$1:$Z$33,7,0),"")</f>
        <v/>
      </c>
      <c r="P630" s="12"/>
      <c r="Q630" s="12"/>
      <c r="R630" s="12"/>
      <c r="S630" s="12"/>
      <c r="T630" s="12"/>
      <c r="U630" s="12"/>
      <c r="V630" s="10">
        <f>IFERROR(LARGE(X630:AU630,1),0)+IFERROR(LARGE(X630:AU630,2),0)</f>
        <v>0</v>
      </c>
      <c r="W630" s="10">
        <f>IFERROR(LARGE(X630:AU630,3),0)+IFERROR(LARGE(X630:AU630,4),0)</f>
        <v>0</v>
      </c>
      <c r="X630" s="12"/>
      <c r="Y630" s="12"/>
      <c r="Z630" s="12"/>
      <c r="AA630" s="12"/>
      <c r="AB630" s="12"/>
      <c r="AC630" s="12"/>
      <c r="AD630" s="12"/>
      <c r="AE630" s="12" t="str">
        <f>IFERROR(VLOOKUP($A630,'Orientakcja M'!$M$3:$S$59,7,0),"")</f>
        <v/>
      </c>
      <c r="AF630" s="12"/>
      <c r="AG630" s="12" t="str">
        <f>IFERROR(VLOOKUP($A630,'Grassor222 M'!$BJ$6:$BP$7,7,0),"")</f>
        <v/>
      </c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23">
        <f>MIN(COUNT(F630:U630)+MIN(COUNT(X630:AU630)/2,2),6)</f>
        <v>0</v>
      </c>
    </row>
    <row r="631" spans="1:48">
      <c r="A631" s="13"/>
      <c r="B631" s="19" t="e">
        <f>VLOOKUP($A631,id!$C:$H,6,0)</f>
        <v>#N/A</v>
      </c>
      <c r="C631" s="19" t="e">
        <f>VLOOKUP($A631,id!$C:$H,4,0)</f>
        <v>#N/A</v>
      </c>
      <c r="D631" s="2">
        <f>IF(E630=E631,D630,ROW(B629))</f>
        <v>487</v>
      </c>
      <c r="E631" s="11">
        <f>LARGE(F631:W631,1)+LARGE(F631:W631,2)+IFERROR(LARGE(F631:W631,3),0)+IFERROR(LARGE(F631:W631,4),0)+IFERROR(LARGE(F631:W631,5),0)+IFERROR(LARGE(F631:W631,6),0)</f>
        <v>0</v>
      </c>
      <c r="F631" s="12"/>
      <c r="G631" s="12"/>
      <c r="H631" s="12"/>
      <c r="I631" s="12"/>
      <c r="J631" s="12"/>
      <c r="K631" s="12"/>
      <c r="L631" s="12"/>
      <c r="M631" s="12" t="str">
        <f>IFERROR(VLOOKUP($A631,'Grassor444 M'!$DE$6:$DK$36,7,0),"")</f>
        <v/>
      </c>
      <c r="N631" s="12"/>
      <c r="O631" s="12" t="str">
        <f>IFERROR(VLOOKUP($A631,'Dukty M'!$T$1:$Z$33,7,0),"")</f>
        <v/>
      </c>
      <c r="P631" s="12"/>
      <c r="Q631" s="12"/>
      <c r="R631" s="12"/>
      <c r="S631" s="12"/>
      <c r="T631" s="12"/>
      <c r="U631" s="12"/>
      <c r="V631" s="10">
        <f>IFERROR(LARGE(X631:AU631,1),0)+IFERROR(LARGE(X631:AU631,2),0)</f>
        <v>0</v>
      </c>
      <c r="W631" s="10">
        <f>IFERROR(LARGE(X631:AU631,3),0)+IFERROR(LARGE(X631:AU631,4),0)</f>
        <v>0</v>
      </c>
      <c r="X631" s="12"/>
      <c r="Y631" s="12"/>
      <c r="Z631" s="12"/>
      <c r="AA631" s="12"/>
      <c r="AB631" s="12"/>
      <c r="AC631" s="12"/>
      <c r="AD631" s="12"/>
      <c r="AE631" s="12" t="str">
        <f>IFERROR(VLOOKUP($A631,'Orientakcja M'!$M$3:$S$59,7,0),"")</f>
        <v/>
      </c>
      <c r="AF631" s="12"/>
      <c r="AG631" s="12" t="str">
        <f>IFERROR(VLOOKUP($A631,'Grassor222 M'!$BJ$6:$BP$7,7,0),"")</f>
        <v/>
      </c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23">
        <f>MIN(COUNT(F631:U631)+MIN(COUNT(X631:AU631)/2,2),6)</f>
        <v>0</v>
      </c>
    </row>
    <row r="632" spans="1:48">
      <c r="B632" s="19" t="e">
        <f>VLOOKUP($A632,id!$C:$H,6,0)</f>
        <v>#N/A</v>
      </c>
      <c r="C632" s="19" t="e">
        <f>VLOOKUP($A632,id!$C:$H,4,0)</f>
        <v>#N/A</v>
      </c>
      <c r="D632" s="2">
        <f>IF(E631=E632,D631,ROW(B630))</f>
        <v>487</v>
      </c>
      <c r="E632" s="11">
        <f>LARGE(F632:W632,1)+LARGE(F632:W632,2)+IFERROR(LARGE(F632:W632,3),0)+IFERROR(LARGE(F632:W632,4),0)+IFERROR(LARGE(F632:W632,5),0)+IFERROR(LARGE(F632:W632,6),0)</f>
        <v>0</v>
      </c>
      <c r="F632" s="12"/>
      <c r="G632" s="12"/>
      <c r="H632" s="12"/>
      <c r="I632" s="12"/>
      <c r="J632" s="12"/>
      <c r="K632" s="12"/>
      <c r="L632" s="12"/>
      <c r="M632" s="12" t="str">
        <f>IFERROR(VLOOKUP($A632,'Grassor444 M'!$DE$6:$DK$36,7,0),"")</f>
        <v/>
      </c>
      <c r="N632" s="12"/>
      <c r="O632" s="12" t="str">
        <f>IFERROR(VLOOKUP($A632,'Dukty M'!$T$1:$Z$33,7,0),"")</f>
        <v/>
      </c>
      <c r="P632" s="12"/>
      <c r="Q632" s="12"/>
      <c r="R632" s="12"/>
      <c r="S632" s="12"/>
      <c r="T632" s="12"/>
      <c r="U632" s="12"/>
      <c r="V632" s="10">
        <f>IFERROR(LARGE(X632:AU632,1),0)+IFERROR(LARGE(X632:AU632,2),0)</f>
        <v>0</v>
      </c>
      <c r="W632" s="10">
        <f>IFERROR(LARGE(X632:AU632,3),0)+IFERROR(LARGE(X632:AU632,4),0)</f>
        <v>0</v>
      </c>
      <c r="X632" s="12"/>
      <c r="Y632" s="12"/>
      <c r="Z632" s="12"/>
      <c r="AA632" s="12"/>
      <c r="AB632" s="12"/>
      <c r="AC632" s="12"/>
      <c r="AD632" s="12"/>
      <c r="AE632" s="12" t="str">
        <f>IFERROR(VLOOKUP($A632,'Orientakcja M'!$M$3:$S$59,7,0),"")</f>
        <v/>
      </c>
      <c r="AF632" s="12"/>
      <c r="AG632" s="12" t="str">
        <f>IFERROR(VLOOKUP($A632,'Grassor222 M'!$BJ$6:$BP$7,7,0),"")</f>
        <v/>
      </c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23">
        <f>MIN(COUNT(F632:U632)+MIN(COUNT(X632:AU632)/2,2),6)</f>
        <v>0</v>
      </c>
    </row>
    <row r="633" spans="1:48">
      <c r="A633" s="13"/>
      <c r="B633" s="19" t="e">
        <f>VLOOKUP($A633,id!$C:$H,6,0)</f>
        <v>#N/A</v>
      </c>
      <c r="C633" s="19" t="e">
        <f>VLOOKUP($A633,id!$C:$H,4,0)</f>
        <v>#N/A</v>
      </c>
      <c r="D633" s="2">
        <f>IF(E632=E633,D632,ROW(B631))</f>
        <v>487</v>
      </c>
      <c r="E633" s="11">
        <f>LARGE(F633:W633,1)+LARGE(F633:W633,2)+IFERROR(LARGE(F633:W633,3),0)+IFERROR(LARGE(F633:W633,4),0)+IFERROR(LARGE(F633:W633,5),0)+IFERROR(LARGE(F633:W633,6),0)</f>
        <v>0</v>
      </c>
      <c r="F633" s="12"/>
      <c r="G633" s="12"/>
      <c r="H633" s="12"/>
      <c r="I633" s="12"/>
      <c r="J633" s="12"/>
      <c r="K633" s="12"/>
      <c r="L633" s="12"/>
      <c r="M633" s="12" t="str">
        <f>IFERROR(VLOOKUP($A633,'Grassor444 M'!$DE$6:$DK$36,7,0),"")</f>
        <v/>
      </c>
      <c r="N633" s="12"/>
      <c r="O633" s="12" t="str">
        <f>IFERROR(VLOOKUP($A633,'Dukty M'!$T$1:$Z$33,7,0),"")</f>
        <v/>
      </c>
      <c r="P633" s="12"/>
      <c r="Q633" s="12"/>
      <c r="R633" s="12"/>
      <c r="S633" s="12"/>
      <c r="T633" s="12"/>
      <c r="U633" s="12"/>
      <c r="V633" s="10">
        <f>IFERROR(LARGE(X633:AU633,1),0)+IFERROR(LARGE(X633:AU633,2),0)</f>
        <v>0</v>
      </c>
      <c r="W633" s="10">
        <f>IFERROR(LARGE(X633:AU633,3),0)+IFERROR(LARGE(X633:AU633,4),0)</f>
        <v>0</v>
      </c>
      <c r="X633" s="12"/>
      <c r="Y633" s="12"/>
      <c r="Z633" s="12"/>
      <c r="AA633" s="12"/>
      <c r="AB633" s="12"/>
      <c r="AC633" s="12"/>
      <c r="AD633" s="12"/>
      <c r="AE633" s="12" t="str">
        <f>IFERROR(VLOOKUP($A633,'Orientakcja M'!$M$3:$S$59,7,0),"")</f>
        <v/>
      </c>
      <c r="AF633" s="12"/>
      <c r="AG633" s="12" t="str">
        <f>IFERROR(VLOOKUP($A633,'Grassor222 M'!$BJ$6:$BP$7,7,0),"")</f>
        <v/>
      </c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23">
        <f>MIN(COUNT(F633:U633)+MIN(COUNT(X633:AU633)/2,2),6)</f>
        <v>0</v>
      </c>
    </row>
    <row r="634" spans="1:48">
      <c r="B634" s="19" t="e">
        <f>VLOOKUP($A634,id!$C:$H,6,0)</f>
        <v>#N/A</v>
      </c>
      <c r="C634" s="19" t="e">
        <f>VLOOKUP($A634,id!$C:$H,4,0)</f>
        <v>#N/A</v>
      </c>
      <c r="D634" s="2">
        <f>IF(E633=E634,D633,ROW(B632))</f>
        <v>487</v>
      </c>
      <c r="E634" s="11">
        <f>LARGE(F634:W634,1)+LARGE(F634:W634,2)+IFERROR(LARGE(F634:W634,3),0)+IFERROR(LARGE(F634:W634,4),0)+IFERROR(LARGE(F634:W634,5),0)+IFERROR(LARGE(F634:W634,6),0)</f>
        <v>0</v>
      </c>
      <c r="F634" s="12"/>
      <c r="G634" s="12"/>
      <c r="H634" s="12"/>
      <c r="I634" s="12"/>
      <c r="J634" s="12"/>
      <c r="K634" s="12"/>
      <c r="L634" s="12"/>
      <c r="M634" s="12" t="str">
        <f>IFERROR(VLOOKUP($A634,'Grassor444 M'!$DE$6:$DK$36,7,0),"")</f>
        <v/>
      </c>
      <c r="N634" s="12"/>
      <c r="O634" s="12" t="str">
        <f>IFERROR(VLOOKUP($A634,'Dukty M'!$T$1:$Z$33,7,0),"")</f>
        <v/>
      </c>
      <c r="P634" s="12"/>
      <c r="Q634" s="12"/>
      <c r="R634" s="12"/>
      <c r="S634" s="12"/>
      <c r="T634" s="12"/>
      <c r="U634" s="12"/>
      <c r="V634" s="10">
        <f>IFERROR(LARGE(X634:AU634,1),0)+IFERROR(LARGE(X634:AU634,2),0)</f>
        <v>0</v>
      </c>
      <c r="W634" s="10">
        <f>IFERROR(LARGE(X634:AU634,3),0)+IFERROR(LARGE(X634:AU634,4),0)</f>
        <v>0</v>
      </c>
      <c r="X634" s="12"/>
      <c r="Y634" s="12"/>
      <c r="Z634" s="12"/>
      <c r="AA634" s="12"/>
      <c r="AB634" s="12"/>
      <c r="AC634" s="12"/>
      <c r="AD634" s="12"/>
      <c r="AE634" s="12" t="str">
        <f>IFERROR(VLOOKUP($A634,'Orientakcja M'!$M$3:$S$59,7,0),"")</f>
        <v/>
      </c>
      <c r="AF634" s="12"/>
      <c r="AG634" s="12" t="str">
        <f>IFERROR(VLOOKUP($A634,'Grassor222 M'!$BJ$6:$BP$7,7,0),"")</f>
        <v/>
      </c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23">
        <f>MIN(COUNT(F634:U634)+MIN(COUNT(X634:AU634)/2,2),6)</f>
        <v>0</v>
      </c>
    </row>
    <row r="635" spans="1:48">
      <c r="A635" s="13"/>
      <c r="B635" s="19" t="e">
        <f>VLOOKUP($A635,id!$C:$H,6,0)</f>
        <v>#N/A</v>
      </c>
      <c r="C635" s="19" t="e">
        <f>VLOOKUP($A635,id!$C:$H,4,0)</f>
        <v>#N/A</v>
      </c>
      <c r="D635" s="2">
        <f>IF(E634=E635,D634,ROW(B633))</f>
        <v>487</v>
      </c>
      <c r="E635" s="11">
        <f>LARGE(F635:W635,1)+LARGE(F635:W635,2)+IFERROR(LARGE(F635:W635,3),0)+IFERROR(LARGE(F635:W635,4),0)+IFERROR(LARGE(F635:W635,5),0)+IFERROR(LARGE(F635:W635,6),0)</f>
        <v>0</v>
      </c>
      <c r="F635" s="12"/>
      <c r="G635" s="12"/>
      <c r="H635" s="12"/>
      <c r="I635" s="12"/>
      <c r="J635" s="12"/>
      <c r="K635" s="12"/>
      <c r="L635" s="12"/>
      <c r="M635" s="12" t="str">
        <f>IFERROR(VLOOKUP($A635,'Grassor444 M'!$DE$6:$DK$36,7,0),"")</f>
        <v/>
      </c>
      <c r="N635" s="12"/>
      <c r="O635" s="12" t="str">
        <f>IFERROR(VLOOKUP($A635,'Dukty M'!$T$1:$Z$33,7,0),"")</f>
        <v/>
      </c>
      <c r="P635" s="12"/>
      <c r="Q635" s="12"/>
      <c r="R635" s="12"/>
      <c r="S635" s="12"/>
      <c r="T635" s="12"/>
      <c r="U635" s="12"/>
      <c r="V635" s="10">
        <f>IFERROR(LARGE(X635:AU635,1),0)+IFERROR(LARGE(X635:AU635,2),0)</f>
        <v>0</v>
      </c>
      <c r="W635" s="10">
        <f>IFERROR(LARGE(X635:AU635,3),0)+IFERROR(LARGE(X635:AU635,4),0)</f>
        <v>0</v>
      </c>
      <c r="X635" s="12"/>
      <c r="Y635" s="12"/>
      <c r="Z635" s="12"/>
      <c r="AA635" s="12"/>
      <c r="AB635" s="12"/>
      <c r="AC635" s="12"/>
      <c r="AD635" s="12"/>
      <c r="AE635" s="12" t="str">
        <f>IFERROR(VLOOKUP($A635,'Orientakcja M'!$M$3:$S$59,7,0),"")</f>
        <v/>
      </c>
      <c r="AF635" s="12"/>
      <c r="AG635" s="12" t="str">
        <f>IFERROR(VLOOKUP($A635,'Grassor222 M'!$BJ$6:$BP$7,7,0),"")</f>
        <v/>
      </c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23">
        <f>MIN(COUNT(F635:U635)+MIN(COUNT(X635:AU635)/2,2),6)</f>
        <v>0</v>
      </c>
    </row>
    <row r="636" spans="1:48">
      <c r="B636" s="19" t="e">
        <f>VLOOKUP($A636,id!$C:$H,6,0)</f>
        <v>#N/A</v>
      </c>
      <c r="C636" s="19" t="e">
        <f>VLOOKUP($A636,id!$C:$H,4,0)</f>
        <v>#N/A</v>
      </c>
      <c r="D636" s="2">
        <f>IF(E635=E636,D635,ROW(B634))</f>
        <v>487</v>
      </c>
      <c r="E636" s="11">
        <f>LARGE(F636:W636,1)+LARGE(F636:W636,2)+IFERROR(LARGE(F636:W636,3),0)+IFERROR(LARGE(F636:W636,4),0)+IFERROR(LARGE(F636:W636,5),0)+IFERROR(LARGE(F636:W636,6),0)</f>
        <v>0</v>
      </c>
      <c r="F636" s="12"/>
      <c r="G636" s="12"/>
      <c r="H636" s="12"/>
      <c r="I636" s="12"/>
      <c r="J636" s="12"/>
      <c r="K636" s="12"/>
      <c r="L636" s="12"/>
      <c r="M636" s="12" t="str">
        <f>IFERROR(VLOOKUP($A636,'Grassor444 M'!$DE$6:$DK$36,7,0),"")</f>
        <v/>
      </c>
      <c r="N636" s="12"/>
      <c r="O636" s="12" t="str">
        <f>IFERROR(VLOOKUP($A636,'Dukty M'!$T$1:$Z$33,7,0),"")</f>
        <v/>
      </c>
      <c r="P636" s="12"/>
      <c r="Q636" s="12"/>
      <c r="R636" s="12"/>
      <c r="S636" s="12"/>
      <c r="T636" s="12"/>
      <c r="U636" s="12"/>
      <c r="V636" s="10">
        <f>IFERROR(LARGE(X636:AU636,1),0)+IFERROR(LARGE(X636:AU636,2),0)</f>
        <v>0</v>
      </c>
      <c r="W636" s="10">
        <f>IFERROR(LARGE(X636:AU636,3),0)+IFERROR(LARGE(X636:AU636,4),0)</f>
        <v>0</v>
      </c>
      <c r="X636" s="12"/>
      <c r="Y636" s="12"/>
      <c r="Z636" s="12"/>
      <c r="AA636" s="12"/>
      <c r="AB636" s="12"/>
      <c r="AC636" s="12"/>
      <c r="AD636" s="12"/>
      <c r="AE636" s="12" t="str">
        <f>IFERROR(VLOOKUP($A636,'Orientakcja M'!$M$3:$S$59,7,0),"")</f>
        <v/>
      </c>
      <c r="AF636" s="12"/>
      <c r="AG636" s="12" t="str">
        <f>IFERROR(VLOOKUP($A636,'Grassor222 M'!$BJ$6:$BP$7,7,0),"")</f>
        <v/>
      </c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23">
        <f>MIN(COUNT(F636:U636)+MIN(COUNT(X636:AU636)/2,2),6)</f>
        <v>0</v>
      </c>
    </row>
    <row r="637" spans="1:48">
      <c r="A637" s="13"/>
      <c r="B637" s="19" t="e">
        <f>VLOOKUP($A637,id!$C:$H,6,0)</f>
        <v>#N/A</v>
      </c>
      <c r="C637" s="19" t="e">
        <f>VLOOKUP($A637,id!$C:$H,4,0)</f>
        <v>#N/A</v>
      </c>
      <c r="D637" s="2">
        <f>IF(E636=E637,D636,ROW(B635))</f>
        <v>487</v>
      </c>
      <c r="E637" s="11">
        <f>LARGE(F637:W637,1)+LARGE(F637:W637,2)+IFERROR(LARGE(F637:W637,3),0)+IFERROR(LARGE(F637:W637,4),0)+IFERROR(LARGE(F637:W637,5),0)+IFERROR(LARGE(F637:W637,6),0)</f>
        <v>0</v>
      </c>
      <c r="F637" s="12"/>
      <c r="G637" s="12"/>
      <c r="H637" s="12"/>
      <c r="I637" s="12"/>
      <c r="J637" s="12"/>
      <c r="K637" s="12"/>
      <c r="L637" s="12"/>
      <c r="M637" s="12" t="str">
        <f>IFERROR(VLOOKUP($A637,'Grassor444 M'!$DE$6:$DK$36,7,0),"")</f>
        <v/>
      </c>
      <c r="N637" s="12"/>
      <c r="O637" s="12" t="str">
        <f>IFERROR(VLOOKUP($A637,'Dukty M'!$T$1:$Z$33,7,0),"")</f>
        <v/>
      </c>
      <c r="P637" s="12"/>
      <c r="Q637" s="12"/>
      <c r="R637" s="12"/>
      <c r="S637" s="12"/>
      <c r="T637" s="12"/>
      <c r="U637" s="12"/>
      <c r="V637" s="10">
        <f>IFERROR(LARGE(X637:AU637,1),0)+IFERROR(LARGE(X637:AU637,2),0)</f>
        <v>0</v>
      </c>
      <c r="W637" s="10">
        <f>IFERROR(LARGE(X637:AU637,3),0)+IFERROR(LARGE(X637:AU637,4),0)</f>
        <v>0</v>
      </c>
      <c r="X637" s="12"/>
      <c r="Y637" s="12"/>
      <c r="Z637" s="12"/>
      <c r="AA637" s="12"/>
      <c r="AB637" s="12"/>
      <c r="AC637" s="12"/>
      <c r="AD637" s="12"/>
      <c r="AE637" s="12" t="str">
        <f>IFERROR(VLOOKUP($A637,'Orientakcja M'!$M$3:$S$59,7,0),"")</f>
        <v/>
      </c>
      <c r="AF637" s="12"/>
      <c r="AG637" s="12" t="str">
        <f>IFERROR(VLOOKUP($A637,'Grassor222 M'!$BJ$6:$BP$7,7,0),"")</f>
        <v/>
      </c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23">
        <f>MIN(COUNT(F637:U637)+MIN(COUNT(X637:AU637)/2,2),6)</f>
        <v>0</v>
      </c>
    </row>
    <row r="638" spans="1:48">
      <c r="A638" s="13"/>
      <c r="B638" s="19" t="e">
        <f>VLOOKUP($A638,id!$C:$H,6,0)</f>
        <v>#N/A</v>
      </c>
      <c r="C638" s="19" t="e">
        <f>VLOOKUP($A638,id!$C:$H,4,0)</f>
        <v>#N/A</v>
      </c>
      <c r="D638" s="2">
        <f>IF(E637=E638,D637,ROW(B636))</f>
        <v>487</v>
      </c>
      <c r="E638" s="11">
        <f>LARGE(F638:W638,1)+LARGE(F638:W638,2)+IFERROR(LARGE(F638:W638,3),0)+IFERROR(LARGE(F638:W638,4),0)+IFERROR(LARGE(F638:W638,5),0)+IFERROR(LARGE(F638:W638,6),0)</f>
        <v>0</v>
      </c>
      <c r="F638" s="12"/>
      <c r="G638" s="12"/>
      <c r="H638" s="12"/>
      <c r="I638" s="12"/>
      <c r="J638" s="12"/>
      <c r="K638" s="12"/>
      <c r="L638" s="12"/>
      <c r="M638" s="12" t="str">
        <f>IFERROR(VLOOKUP($A638,'Grassor444 M'!$DE$6:$DK$36,7,0),"")</f>
        <v/>
      </c>
      <c r="N638" s="12"/>
      <c r="O638" s="12" t="str">
        <f>IFERROR(VLOOKUP($A638,'Dukty M'!$T$1:$Z$33,7,0),"")</f>
        <v/>
      </c>
      <c r="P638" s="12"/>
      <c r="Q638" s="12"/>
      <c r="R638" s="12"/>
      <c r="S638" s="12"/>
      <c r="T638" s="12"/>
      <c r="U638" s="12"/>
      <c r="V638" s="10">
        <f>IFERROR(LARGE(X638:AU638,1),0)+IFERROR(LARGE(X638:AU638,2),0)</f>
        <v>0</v>
      </c>
      <c r="W638" s="10">
        <f>IFERROR(LARGE(X638:AU638,3),0)+IFERROR(LARGE(X638:AU638,4),0)</f>
        <v>0</v>
      </c>
      <c r="X638" s="12"/>
      <c r="Y638" s="12"/>
      <c r="Z638" s="12"/>
      <c r="AA638" s="12"/>
      <c r="AB638" s="12"/>
      <c r="AC638" s="12"/>
      <c r="AD638" s="12"/>
      <c r="AE638" s="12" t="str">
        <f>IFERROR(VLOOKUP($A638,'Orientakcja M'!$M$3:$S$59,7,0),"")</f>
        <v/>
      </c>
      <c r="AF638" s="12"/>
      <c r="AG638" s="12" t="str">
        <f>IFERROR(VLOOKUP($A638,'Grassor222 M'!$BJ$6:$BP$7,7,0),"")</f>
        <v/>
      </c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23">
        <f>MIN(COUNT(F638:U638)+MIN(COUNT(X638:AU638)/2,2),6)</f>
        <v>0</v>
      </c>
    </row>
    <row r="639" spans="1:48">
      <c r="B639" s="19" t="e">
        <f>VLOOKUP($A639,id!$C:$H,6,0)</f>
        <v>#N/A</v>
      </c>
      <c r="C639" s="19" t="e">
        <f>VLOOKUP($A639,id!$C:$H,4,0)</f>
        <v>#N/A</v>
      </c>
      <c r="D639" s="2">
        <f>IF(E638=E639,D638,ROW(B637))</f>
        <v>487</v>
      </c>
      <c r="E639" s="11">
        <f>LARGE(F639:W639,1)+LARGE(F639:W639,2)+IFERROR(LARGE(F639:W639,3),0)+IFERROR(LARGE(F639:W639,4),0)+IFERROR(LARGE(F639:W639,5),0)+IFERROR(LARGE(F639:W639,6),0)</f>
        <v>0</v>
      </c>
      <c r="F639" s="12"/>
      <c r="G639" s="12"/>
      <c r="H639" s="12"/>
      <c r="I639" s="12"/>
      <c r="J639" s="12"/>
      <c r="K639" s="12"/>
      <c r="L639" s="12"/>
      <c r="M639" s="12" t="str">
        <f>IFERROR(VLOOKUP($A639,'Grassor444 M'!$DE$6:$DK$36,7,0),"")</f>
        <v/>
      </c>
      <c r="N639" s="12"/>
      <c r="O639" s="12" t="str">
        <f>IFERROR(VLOOKUP($A639,'Dukty M'!$T$1:$Z$33,7,0),"")</f>
        <v/>
      </c>
      <c r="P639" s="12"/>
      <c r="Q639" s="12"/>
      <c r="R639" s="12"/>
      <c r="S639" s="12"/>
      <c r="T639" s="12"/>
      <c r="U639" s="12"/>
      <c r="V639" s="10">
        <f>IFERROR(LARGE(X639:AU639,1),0)+IFERROR(LARGE(X639:AU639,2),0)</f>
        <v>0</v>
      </c>
      <c r="W639" s="10">
        <f>IFERROR(LARGE(X639:AU639,3),0)+IFERROR(LARGE(X639:AU639,4),0)</f>
        <v>0</v>
      </c>
      <c r="X639" s="12"/>
      <c r="Y639" s="12"/>
      <c r="Z639" s="12"/>
      <c r="AA639" s="12"/>
      <c r="AB639" s="12"/>
      <c r="AC639" s="12"/>
      <c r="AD639" s="12"/>
      <c r="AE639" s="12" t="str">
        <f>IFERROR(VLOOKUP($A639,'Orientakcja M'!$M$3:$S$59,7,0),"")</f>
        <v/>
      </c>
      <c r="AF639" s="12"/>
      <c r="AG639" s="12" t="str">
        <f>IFERROR(VLOOKUP($A639,'Grassor222 M'!$BJ$6:$BP$7,7,0),"")</f>
        <v/>
      </c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23">
        <f>MIN(COUNT(F639:U639)+MIN(COUNT(X639:AU639)/2,2),6)</f>
        <v>0</v>
      </c>
    </row>
    <row r="640" spans="1:48">
      <c r="A640" s="13"/>
      <c r="B640" s="19" t="e">
        <f>VLOOKUP($A640,id!$C:$H,6,0)</f>
        <v>#N/A</v>
      </c>
      <c r="C640" s="19" t="e">
        <f>VLOOKUP($A640,id!$C:$H,4,0)</f>
        <v>#N/A</v>
      </c>
      <c r="D640" s="2">
        <f>IF(E639=E640,D639,ROW(B638))</f>
        <v>487</v>
      </c>
      <c r="E640" s="11">
        <f>LARGE(F640:W640,1)+LARGE(F640:W640,2)+IFERROR(LARGE(F640:W640,3),0)+IFERROR(LARGE(F640:W640,4),0)+IFERROR(LARGE(F640:W640,5),0)+IFERROR(LARGE(F640:W640,6),0)</f>
        <v>0</v>
      </c>
      <c r="F640" s="12"/>
      <c r="G640" s="12"/>
      <c r="H640" s="12"/>
      <c r="I640" s="12"/>
      <c r="J640" s="12"/>
      <c r="K640" s="12"/>
      <c r="L640" s="12"/>
      <c r="M640" s="12" t="str">
        <f>IFERROR(VLOOKUP($A640,'Grassor444 M'!$DE$6:$DK$36,7,0),"")</f>
        <v/>
      </c>
      <c r="N640" s="12"/>
      <c r="O640" s="12" t="str">
        <f>IFERROR(VLOOKUP($A640,'Dukty M'!$T$1:$Z$33,7,0),"")</f>
        <v/>
      </c>
      <c r="P640" s="12"/>
      <c r="Q640" s="12"/>
      <c r="R640" s="12"/>
      <c r="S640" s="12"/>
      <c r="T640" s="12"/>
      <c r="U640" s="12"/>
      <c r="V640" s="10">
        <f>IFERROR(LARGE(X640:AU640,1),0)+IFERROR(LARGE(X640:AU640,2),0)</f>
        <v>0</v>
      </c>
      <c r="W640" s="10">
        <f>IFERROR(LARGE(X640:AU640,3),0)+IFERROR(LARGE(X640:AU640,4),0)</f>
        <v>0</v>
      </c>
      <c r="X640" s="12"/>
      <c r="Y640" s="12"/>
      <c r="Z640" s="12"/>
      <c r="AA640" s="12"/>
      <c r="AB640" s="12"/>
      <c r="AC640" s="12"/>
      <c r="AD640" s="12"/>
      <c r="AE640" s="12" t="str">
        <f>IFERROR(VLOOKUP($A640,'Orientakcja M'!$M$3:$S$59,7,0),"")</f>
        <v/>
      </c>
      <c r="AF640" s="12"/>
      <c r="AG640" s="12" t="str">
        <f>IFERROR(VLOOKUP($A640,'Grassor222 M'!$BJ$6:$BP$7,7,0),"")</f>
        <v/>
      </c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23">
        <f>MIN(COUNT(F640:U640)+MIN(COUNT(X640:AU640)/2,2),6)</f>
        <v>0</v>
      </c>
    </row>
    <row r="641" spans="1:48">
      <c r="B641" s="19" t="e">
        <f>VLOOKUP($A641,id!$C:$H,6,0)</f>
        <v>#N/A</v>
      </c>
      <c r="C641" s="19" t="e">
        <f>VLOOKUP($A641,id!$C:$H,4,0)</f>
        <v>#N/A</v>
      </c>
      <c r="D641" s="2">
        <f>IF(E640=E641,D640,ROW(B639))</f>
        <v>487</v>
      </c>
      <c r="E641" s="11">
        <f>LARGE(F641:W641,1)+LARGE(F641:W641,2)+IFERROR(LARGE(F641:W641,3),0)+IFERROR(LARGE(F641:W641,4),0)+IFERROR(LARGE(F641:W641,5),0)+IFERROR(LARGE(F641:W641,6),0)</f>
        <v>0</v>
      </c>
      <c r="F641" s="12"/>
      <c r="G641" s="12"/>
      <c r="H641" s="12"/>
      <c r="I641" s="12"/>
      <c r="J641" s="12"/>
      <c r="K641" s="12"/>
      <c r="L641" s="12"/>
      <c r="M641" s="12" t="str">
        <f>IFERROR(VLOOKUP($A641,'Grassor444 M'!$DE$6:$DK$36,7,0),"")</f>
        <v/>
      </c>
      <c r="N641" s="12"/>
      <c r="O641" s="12" t="str">
        <f>IFERROR(VLOOKUP($A641,'Dukty M'!$T$1:$Z$33,7,0),"")</f>
        <v/>
      </c>
      <c r="P641" s="12"/>
      <c r="Q641" s="12"/>
      <c r="R641" s="12"/>
      <c r="S641" s="12"/>
      <c r="T641" s="12"/>
      <c r="U641" s="12"/>
      <c r="V641" s="10">
        <f>IFERROR(LARGE(X641:AU641,1),0)+IFERROR(LARGE(X641:AU641,2),0)</f>
        <v>0</v>
      </c>
      <c r="W641" s="10">
        <f>IFERROR(LARGE(X641:AU641,3),0)+IFERROR(LARGE(X641:AU641,4),0)</f>
        <v>0</v>
      </c>
      <c r="X641" s="12"/>
      <c r="Y641" s="12"/>
      <c r="Z641" s="12"/>
      <c r="AA641" s="12"/>
      <c r="AB641" s="12"/>
      <c r="AC641" s="12"/>
      <c r="AD641" s="12"/>
      <c r="AE641" s="12" t="str">
        <f>IFERROR(VLOOKUP($A641,'Orientakcja M'!$M$3:$S$59,7,0),"")</f>
        <v/>
      </c>
      <c r="AF641" s="12"/>
      <c r="AG641" s="12" t="str">
        <f>IFERROR(VLOOKUP($A641,'Grassor222 M'!$BJ$6:$BP$7,7,0),"")</f>
        <v/>
      </c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23">
        <f>MIN(COUNT(F641:U641)+MIN(COUNT(X641:AU641)/2,2),6)</f>
        <v>0</v>
      </c>
    </row>
    <row r="642" spans="1:48">
      <c r="A642" s="13"/>
      <c r="B642" s="19" t="e">
        <f>VLOOKUP($A642,id!$C:$H,6,0)</f>
        <v>#N/A</v>
      </c>
      <c r="C642" s="19" t="e">
        <f>VLOOKUP($A642,id!$C:$H,4,0)</f>
        <v>#N/A</v>
      </c>
      <c r="D642" s="2">
        <f>IF(E641=E642,D641,ROW(B640))</f>
        <v>487</v>
      </c>
      <c r="E642" s="11">
        <f>LARGE(F642:W642,1)+LARGE(F642:W642,2)+IFERROR(LARGE(F642:W642,3),0)+IFERROR(LARGE(F642:W642,4),0)+IFERROR(LARGE(F642:W642,5),0)+IFERROR(LARGE(F642:W642,6),0)</f>
        <v>0</v>
      </c>
      <c r="F642" s="12"/>
      <c r="G642" s="12"/>
      <c r="H642" s="12"/>
      <c r="I642" s="12"/>
      <c r="J642" s="12"/>
      <c r="K642" s="12"/>
      <c r="L642" s="12"/>
      <c r="M642" s="12" t="str">
        <f>IFERROR(VLOOKUP($A642,'Grassor444 M'!$DE$6:$DK$36,7,0),"")</f>
        <v/>
      </c>
      <c r="N642" s="12"/>
      <c r="O642" s="12" t="str">
        <f>IFERROR(VLOOKUP($A642,'Dukty M'!$T$1:$Z$33,7,0),"")</f>
        <v/>
      </c>
      <c r="P642" s="12"/>
      <c r="Q642" s="12"/>
      <c r="R642" s="12"/>
      <c r="S642" s="12"/>
      <c r="T642" s="12"/>
      <c r="U642" s="12"/>
      <c r="V642" s="10">
        <f>IFERROR(LARGE(X642:AU642,1),0)+IFERROR(LARGE(X642:AU642,2),0)</f>
        <v>0</v>
      </c>
      <c r="W642" s="10">
        <f>IFERROR(LARGE(X642:AU642,3),0)+IFERROR(LARGE(X642:AU642,4),0)</f>
        <v>0</v>
      </c>
      <c r="X642" s="12"/>
      <c r="Y642" s="12"/>
      <c r="Z642" s="12"/>
      <c r="AA642" s="12"/>
      <c r="AB642" s="12"/>
      <c r="AC642" s="12"/>
      <c r="AD642" s="12"/>
      <c r="AE642" s="12" t="str">
        <f>IFERROR(VLOOKUP($A642,'Orientakcja M'!$M$3:$S$59,7,0),"")</f>
        <v/>
      </c>
      <c r="AF642" s="12"/>
      <c r="AG642" s="12" t="str">
        <f>IFERROR(VLOOKUP($A642,'Grassor222 M'!$BJ$6:$BP$7,7,0),"")</f>
        <v/>
      </c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23">
        <f>MIN(COUNT(F642:U642)+MIN(COUNT(X642:AU642)/2,2),6)</f>
        <v>0</v>
      </c>
    </row>
    <row r="643" spans="1:48">
      <c r="B643" s="19" t="e">
        <f>VLOOKUP($A643,id!$C:$H,6,0)</f>
        <v>#N/A</v>
      </c>
      <c r="C643" s="19" t="e">
        <f>VLOOKUP($A643,id!$C:$H,4,0)</f>
        <v>#N/A</v>
      </c>
      <c r="D643" s="2">
        <f>IF(E642=E643,D642,ROW(B641))</f>
        <v>487</v>
      </c>
      <c r="E643" s="11">
        <f>LARGE(F643:W643,1)+LARGE(F643:W643,2)+IFERROR(LARGE(F643:W643,3),0)+IFERROR(LARGE(F643:W643,4),0)+IFERROR(LARGE(F643:W643,5),0)+IFERROR(LARGE(F643:W643,6),0)</f>
        <v>0</v>
      </c>
      <c r="F643" s="12"/>
      <c r="G643" s="12"/>
      <c r="H643" s="12"/>
      <c r="I643" s="12"/>
      <c r="J643" s="12"/>
      <c r="K643" s="12"/>
      <c r="L643" s="12"/>
      <c r="M643" s="12" t="str">
        <f>IFERROR(VLOOKUP($A643,'Grassor444 M'!$DE$6:$DK$36,7,0),"")</f>
        <v/>
      </c>
      <c r="N643" s="12"/>
      <c r="O643" s="12" t="str">
        <f>IFERROR(VLOOKUP($A643,'Dukty M'!$T$1:$Z$33,7,0),"")</f>
        <v/>
      </c>
      <c r="P643" s="12"/>
      <c r="Q643" s="12"/>
      <c r="R643" s="12"/>
      <c r="S643" s="12"/>
      <c r="T643" s="12"/>
      <c r="U643" s="12"/>
      <c r="V643" s="10">
        <f>IFERROR(LARGE(X643:AU643,1),0)+IFERROR(LARGE(X643:AU643,2),0)</f>
        <v>0</v>
      </c>
      <c r="W643" s="10">
        <f>IFERROR(LARGE(X643:AU643,3),0)+IFERROR(LARGE(X643:AU643,4),0)</f>
        <v>0</v>
      </c>
      <c r="X643" s="12"/>
      <c r="Y643" s="12"/>
      <c r="Z643" s="12"/>
      <c r="AA643" s="12"/>
      <c r="AB643" s="12"/>
      <c r="AC643" s="12"/>
      <c r="AD643" s="12"/>
      <c r="AE643" s="12" t="str">
        <f>IFERROR(VLOOKUP($A643,'Orientakcja M'!$M$3:$S$59,7,0),"")</f>
        <v/>
      </c>
      <c r="AF643" s="12"/>
      <c r="AG643" s="12" t="str">
        <f>IFERROR(VLOOKUP($A643,'Grassor222 M'!$BJ$6:$BP$7,7,0),"")</f>
        <v/>
      </c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23">
        <f>MIN(COUNT(F643:U643)+MIN(COUNT(X643:AU643)/2,2),6)</f>
        <v>0</v>
      </c>
    </row>
    <row r="644" spans="1:48">
      <c r="A644" s="13"/>
      <c r="B644" s="19" t="e">
        <f>VLOOKUP($A644,id!$C:$H,6,0)</f>
        <v>#N/A</v>
      </c>
      <c r="C644" s="19" t="e">
        <f>VLOOKUP($A644,id!$C:$H,4,0)</f>
        <v>#N/A</v>
      </c>
      <c r="D644" s="2">
        <f>IF(E643=E644,D643,ROW(B642))</f>
        <v>487</v>
      </c>
      <c r="E644" s="11">
        <f>LARGE(F644:W644,1)+LARGE(F644:W644,2)+IFERROR(LARGE(F644:W644,3),0)+IFERROR(LARGE(F644:W644,4),0)+IFERROR(LARGE(F644:W644,5),0)+IFERROR(LARGE(F644:W644,6),0)</f>
        <v>0</v>
      </c>
      <c r="F644" s="12"/>
      <c r="G644" s="12"/>
      <c r="H644" s="12"/>
      <c r="I644" s="12"/>
      <c r="J644" s="12"/>
      <c r="K644" s="12"/>
      <c r="L644" s="12"/>
      <c r="M644" s="12" t="str">
        <f>IFERROR(VLOOKUP($A644,'Grassor444 M'!$DE$6:$DK$36,7,0),"")</f>
        <v/>
      </c>
      <c r="N644" s="12"/>
      <c r="O644" s="12" t="str">
        <f>IFERROR(VLOOKUP($A644,'Dukty M'!$T$1:$Z$33,7,0),"")</f>
        <v/>
      </c>
      <c r="P644" s="12"/>
      <c r="Q644" s="12"/>
      <c r="R644" s="12"/>
      <c r="S644" s="12"/>
      <c r="T644" s="12"/>
      <c r="U644" s="12"/>
      <c r="V644" s="10">
        <f>IFERROR(LARGE(X644:AU644,1),0)+IFERROR(LARGE(X644:AU644,2),0)</f>
        <v>0</v>
      </c>
      <c r="W644" s="10">
        <f>IFERROR(LARGE(X644:AU644,3),0)+IFERROR(LARGE(X644:AU644,4),0)</f>
        <v>0</v>
      </c>
      <c r="X644" s="12"/>
      <c r="Y644" s="12"/>
      <c r="Z644" s="12"/>
      <c r="AA644" s="12"/>
      <c r="AB644" s="12"/>
      <c r="AC644" s="12"/>
      <c r="AD644" s="12"/>
      <c r="AE644" s="12" t="str">
        <f>IFERROR(VLOOKUP($A644,'Orientakcja M'!$M$3:$S$59,7,0),"")</f>
        <v/>
      </c>
      <c r="AF644" s="12"/>
      <c r="AG644" s="12" t="str">
        <f>IFERROR(VLOOKUP($A644,'Grassor222 M'!$BJ$6:$BP$7,7,0),"")</f>
        <v/>
      </c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23">
        <f>MIN(COUNT(F644:U644)+MIN(COUNT(X644:AU644)/2,2),6)</f>
        <v>0</v>
      </c>
    </row>
    <row r="645" spans="1:48">
      <c r="B645" s="19" t="e">
        <f>VLOOKUP($A645,id!$C:$H,6,0)</f>
        <v>#N/A</v>
      </c>
      <c r="C645" s="19" t="e">
        <f>VLOOKUP($A645,id!$C:$H,4,0)</f>
        <v>#N/A</v>
      </c>
      <c r="D645" s="2">
        <f>IF(E644=E645,D644,ROW(B643))</f>
        <v>487</v>
      </c>
      <c r="E645" s="11">
        <f>LARGE(F645:W645,1)+LARGE(F645:W645,2)+IFERROR(LARGE(F645:W645,3),0)+IFERROR(LARGE(F645:W645,4),0)+IFERROR(LARGE(F645:W645,5),0)+IFERROR(LARGE(F645:W645,6),0)</f>
        <v>0</v>
      </c>
      <c r="F645" s="12"/>
      <c r="G645" s="12"/>
      <c r="H645" s="12"/>
      <c r="I645" s="12"/>
      <c r="J645" s="12"/>
      <c r="K645" s="12"/>
      <c r="L645" s="12"/>
      <c r="M645" s="12" t="str">
        <f>IFERROR(VLOOKUP($A645,'Grassor444 M'!$DE$6:$DK$36,7,0),"")</f>
        <v/>
      </c>
      <c r="N645" s="12"/>
      <c r="O645" s="12" t="str">
        <f>IFERROR(VLOOKUP($A645,'Dukty M'!$T$1:$Z$33,7,0),"")</f>
        <v/>
      </c>
      <c r="P645" s="12"/>
      <c r="Q645" s="12"/>
      <c r="R645" s="12"/>
      <c r="S645" s="12"/>
      <c r="T645" s="12"/>
      <c r="U645" s="12"/>
      <c r="V645" s="10">
        <f>IFERROR(LARGE(X645:AU645,1),0)+IFERROR(LARGE(X645:AU645,2),0)</f>
        <v>0</v>
      </c>
      <c r="W645" s="10">
        <f>IFERROR(LARGE(X645:AU645,3),0)+IFERROR(LARGE(X645:AU645,4),0)</f>
        <v>0</v>
      </c>
      <c r="X645" s="12"/>
      <c r="Y645" s="12"/>
      <c r="Z645" s="12"/>
      <c r="AA645" s="12"/>
      <c r="AB645" s="12"/>
      <c r="AC645" s="12"/>
      <c r="AD645" s="12"/>
      <c r="AE645" s="12" t="str">
        <f>IFERROR(VLOOKUP($A645,'Orientakcja M'!$M$3:$S$59,7,0),"")</f>
        <v/>
      </c>
      <c r="AF645" s="12"/>
      <c r="AG645" s="12" t="str">
        <f>IFERROR(VLOOKUP($A645,'Grassor222 M'!$BJ$6:$BP$7,7,0),"")</f>
        <v/>
      </c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23">
        <f>MIN(COUNT(F645:U645)+MIN(COUNT(X645:AU645)/2,2),6)</f>
        <v>0</v>
      </c>
    </row>
    <row r="646" spans="1:48">
      <c r="A646" s="13"/>
      <c r="B646" s="19" t="e">
        <f>VLOOKUP($A646,id!$C:$H,6,0)</f>
        <v>#N/A</v>
      </c>
      <c r="C646" s="19" t="e">
        <f>VLOOKUP($A646,id!$C:$H,4,0)</f>
        <v>#N/A</v>
      </c>
      <c r="D646" s="2">
        <f>IF(E645=E646,D645,ROW(B644))</f>
        <v>487</v>
      </c>
      <c r="E646" s="11">
        <f>LARGE(F646:W646,1)+LARGE(F646:W646,2)+IFERROR(LARGE(F646:W646,3),0)+IFERROR(LARGE(F646:W646,4),0)+IFERROR(LARGE(F646:W646,5),0)+IFERROR(LARGE(F646:W646,6),0)</f>
        <v>0</v>
      </c>
      <c r="F646" s="12"/>
      <c r="G646" s="12"/>
      <c r="H646" s="12"/>
      <c r="I646" s="12"/>
      <c r="J646" s="12"/>
      <c r="K646" s="12"/>
      <c r="L646" s="12"/>
      <c r="M646" s="12" t="str">
        <f>IFERROR(VLOOKUP($A646,'Grassor444 M'!$DE$6:$DK$36,7,0),"")</f>
        <v/>
      </c>
      <c r="N646" s="12"/>
      <c r="O646" s="12" t="str">
        <f>IFERROR(VLOOKUP($A646,'Dukty M'!$T$1:$Z$33,7,0),"")</f>
        <v/>
      </c>
      <c r="P646" s="12"/>
      <c r="Q646" s="12"/>
      <c r="R646" s="12"/>
      <c r="S646" s="12"/>
      <c r="T646" s="12"/>
      <c r="U646" s="12"/>
      <c r="V646" s="10">
        <f>IFERROR(LARGE(X646:AU646,1),0)+IFERROR(LARGE(X646:AU646,2),0)</f>
        <v>0</v>
      </c>
      <c r="W646" s="10">
        <f>IFERROR(LARGE(X646:AU646,3),0)+IFERROR(LARGE(X646:AU646,4),0)</f>
        <v>0</v>
      </c>
      <c r="X646" s="12"/>
      <c r="Y646" s="12"/>
      <c r="Z646" s="12"/>
      <c r="AA646" s="12"/>
      <c r="AB646" s="12"/>
      <c r="AC646" s="12"/>
      <c r="AD646" s="12"/>
      <c r="AE646" s="12" t="str">
        <f>IFERROR(VLOOKUP($A646,'Orientakcja M'!$M$3:$S$59,7,0),"")</f>
        <v/>
      </c>
      <c r="AF646" s="12"/>
      <c r="AG646" s="12" t="str">
        <f>IFERROR(VLOOKUP($A646,'Grassor222 M'!$BJ$6:$BP$7,7,0),"")</f>
        <v/>
      </c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23">
        <f>MIN(COUNT(F646:U646)+MIN(COUNT(X646:AU646)/2,2),6)</f>
        <v>0</v>
      </c>
    </row>
    <row r="647" spans="1:48">
      <c r="B647" s="19" t="e">
        <f>VLOOKUP($A647,id!$C:$H,6,0)</f>
        <v>#N/A</v>
      </c>
      <c r="C647" s="19" t="e">
        <f>VLOOKUP($A647,id!$C:$H,4,0)</f>
        <v>#N/A</v>
      </c>
      <c r="D647" s="2">
        <f>IF(E646=E647,D646,ROW(B645))</f>
        <v>487</v>
      </c>
      <c r="E647" s="11">
        <f>LARGE(F647:W647,1)+LARGE(F647:W647,2)+IFERROR(LARGE(F647:W647,3),0)+IFERROR(LARGE(F647:W647,4),0)+IFERROR(LARGE(F647:W647,5),0)+IFERROR(LARGE(F647:W647,6),0)</f>
        <v>0</v>
      </c>
      <c r="F647" s="12"/>
      <c r="G647" s="12"/>
      <c r="H647" s="12"/>
      <c r="I647" s="12"/>
      <c r="J647" s="12"/>
      <c r="K647" s="12"/>
      <c r="L647" s="12"/>
      <c r="M647" s="12" t="str">
        <f>IFERROR(VLOOKUP($A647,'Grassor444 M'!$DE$6:$DK$36,7,0),"")</f>
        <v/>
      </c>
      <c r="N647" s="12"/>
      <c r="O647" s="12" t="str">
        <f>IFERROR(VLOOKUP($A647,'Dukty M'!$T$1:$Z$33,7,0),"")</f>
        <v/>
      </c>
      <c r="P647" s="12"/>
      <c r="Q647" s="12"/>
      <c r="R647" s="12"/>
      <c r="S647" s="12"/>
      <c r="T647" s="12"/>
      <c r="U647" s="12"/>
      <c r="V647" s="10">
        <f>IFERROR(LARGE(X647:AU647,1),0)+IFERROR(LARGE(X647:AU647,2),0)</f>
        <v>0</v>
      </c>
      <c r="W647" s="10">
        <f>IFERROR(LARGE(X647:AU647,3),0)+IFERROR(LARGE(X647:AU647,4),0)</f>
        <v>0</v>
      </c>
      <c r="X647" s="12"/>
      <c r="Y647" s="12"/>
      <c r="Z647" s="12"/>
      <c r="AA647" s="12"/>
      <c r="AB647" s="12"/>
      <c r="AC647" s="12"/>
      <c r="AD647" s="12"/>
      <c r="AE647" s="12" t="str">
        <f>IFERROR(VLOOKUP($A647,'Orientakcja M'!$M$3:$S$59,7,0),"")</f>
        <v/>
      </c>
      <c r="AF647" s="12"/>
      <c r="AG647" s="12" t="str">
        <f>IFERROR(VLOOKUP($A647,'Grassor222 M'!$BJ$6:$BP$7,7,0),"")</f>
        <v/>
      </c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23">
        <f>MIN(COUNT(F647:U647)+MIN(COUNT(X647:AU647)/2,2),6)</f>
        <v>0</v>
      </c>
    </row>
    <row r="648" spans="1:48">
      <c r="A648" s="13"/>
      <c r="B648" s="19" t="e">
        <f>VLOOKUP($A648,id!$C:$H,6,0)</f>
        <v>#N/A</v>
      </c>
      <c r="C648" s="19" t="e">
        <f>VLOOKUP($A648,id!$C:$H,4,0)</f>
        <v>#N/A</v>
      </c>
      <c r="D648" s="2">
        <f>IF(E647=E648,D647,ROW(B646))</f>
        <v>487</v>
      </c>
      <c r="E648" s="11">
        <f>LARGE(F648:W648,1)+LARGE(F648:W648,2)+IFERROR(LARGE(F648:W648,3),0)+IFERROR(LARGE(F648:W648,4),0)+IFERROR(LARGE(F648:W648,5),0)+IFERROR(LARGE(F648:W648,6),0)</f>
        <v>0</v>
      </c>
      <c r="F648" s="12"/>
      <c r="G648" s="12"/>
      <c r="H648" s="12"/>
      <c r="I648" s="12"/>
      <c r="J648" s="12"/>
      <c r="K648" s="12"/>
      <c r="L648" s="12"/>
      <c r="M648" s="12" t="str">
        <f>IFERROR(VLOOKUP($A648,'Grassor444 M'!$DE$6:$DK$36,7,0),"")</f>
        <v/>
      </c>
      <c r="N648" s="12"/>
      <c r="O648" s="12" t="str">
        <f>IFERROR(VLOOKUP($A648,'Dukty M'!$T$1:$Z$33,7,0),"")</f>
        <v/>
      </c>
      <c r="P648" s="12"/>
      <c r="Q648" s="12"/>
      <c r="R648" s="12"/>
      <c r="S648" s="12"/>
      <c r="T648" s="12"/>
      <c r="U648" s="12"/>
      <c r="V648" s="10">
        <f>IFERROR(LARGE(X648:AU648,1),0)+IFERROR(LARGE(X648:AU648,2),0)</f>
        <v>0</v>
      </c>
      <c r="W648" s="10">
        <f>IFERROR(LARGE(X648:AU648,3),0)+IFERROR(LARGE(X648:AU648,4),0)</f>
        <v>0</v>
      </c>
      <c r="X648" s="12"/>
      <c r="Y648" s="12"/>
      <c r="Z648" s="12"/>
      <c r="AA648" s="12"/>
      <c r="AB648" s="12"/>
      <c r="AC648" s="12"/>
      <c r="AD648" s="12"/>
      <c r="AE648" s="12" t="str">
        <f>IFERROR(VLOOKUP($A648,'Orientakcja M'!$M$3:$S$59,7,0),"")</f>
        <v/>
      </c>
      <c r="AF648" s="12"/>
      <c r="AG648" s="12" t="str">
        <f>IFERROR(VLOOKUP($A648,'Grassor222 M'!$BJ$6:$BP$7,7,0),"")</f>
        <v/>
      </c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23">
        <f>MIN(COUNT(F648:U648)+MIN(COUNT(X648:AU648)/2,2),6)</f>
        <v>0</v>
      </c>
    </row>
    <row r="649" spans="1:48">
      <c r="B649" s="19" t="e">
        <f>VLOOKUP($A649,id!$C:$H,6,0)</f>
        <v>#N/A</v>
      </c>
      <c r="C649" s="19" t="e">
        <f>VLOOKUP($A649,id!$C:$H,4,0)</f>
        <v>#N/A</v>
      </c>
      <c r="D649" s="2">
        <f>IF(E648=E649,D648,ROW(B647))</f>
        <v>487</v>
      </c>
      <c r="E649" s="11">
        <f>LARGE(F649:W649,1)+LARGE(F649:W649,2)+IFERROR(LARGE(F649:W649,3),0)+IFERROR(LARGE(F649:W649,4),0)+IFERROR(LARGE(F649:W649,5),0)+IFERROR(LARGE(F649:W649,6),0)</f>
        <v>0</v>
      </c>
      <c r="F649" s="12"/>
      <c r="G649" s="12"/>
      <c r="H649" s="12"/>
      <c r="I649" s="12"/>
      <c r="J649" s="12"/>
      <c r="K649" s="12"/>
      <c r="L649" s="12"/>
      <c r="M649" s="12" t="str">
        <f>IFERROR(VLOOKUP($A649,'Grassor444 M'!$DE$6:$DK$36,7,0),"")</f>
        <v/>
      </c>
      <c r="N649" s="12"/>
      <c r="O649" s="12" t="str">
        <f>IFERROR(VLOOKUP($A649,'Dukty M'!$T$1:$Z$33,7,0),"")</f>
        <v/>
      </c>
      <c r="P649" s="12"/>
      <c r="Q649" s="12"/>
      <c r="R649" s="12"/>
      <c r="S649" s="12"/>
      <c r="T649" s="12"/>
      <c r="U649" s="12"/>
      <c r="V649" s="10">
        <f>IFERROR(LARGE(X649:AU649,1),0)+IFERROR(LARGE(X649:AU649,2),0)</f>
        <v>0</v>
      </c>
      <c r="W649" s="10">
        <f>IFERROR(LARGE(X649:AU649,3),0)+IFERROR(LARGE(X649:AU649,4),0)</f>
        <v>0</v>
      </c>
      <c r="X649" s="12"/>
      <c r="Y649" s="12"/>
      <c r="Z649" s="12"/>
      <c r="AA649" s="12"/>
      <c r="AB649" s="12"/>
      <c r="AC649" s="12"/>
      <c r="AD649" s="12"/>
      <c r="AE649" s="12" t="str">
        <f>IFERROR(VLOOKUP($A649,'Orientakcja M'!$M$3:$S$59,7,0),"")</f>
        <v/>
      </c>
      <c r="AF649" s="12"/>
      <c r="AG649" s="12" t="str">
        <f>IFERROR(VLOOKUP($A649,'Grassor222 M'!$BJ$6:$BP$7,7,0),"")</f>
        <v/>
      </c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23">
        <f>MIN(COUNT(F649:U649)+MIN(COUNT(X649:AU649)/2,2),6)</f>
        <v>0</v>
      </c>
    </row>
    <row r="650" spans="1:48">
      <c r="A650" s="13"/>
      <c r="B650" s="19" t="e">
        <f>VLOOKUP($A650,id!$C:$H,6,0)</f>
        <v>#N/A</v>
      </c>
      <c r="C650" s="19" t="e">
        <f>VLOOKUP($A650,id!$C:$H,4,0)</f>
        <v>#N/A</v>
      </c>
      <c r="D650" s="2">
        <f>IF(E649=E650,D649,ROW(B648))</f>
        <v>487</v>
      </c>
      <c r="E650" s="11">
        <f>LARGE(F650:W650,1)+LARGE(F650:W650,2)+IFERROR(LARGE(F650:W650,3),0)+IFERROR(LARGE(F650:W650,4),0)+IFERROR(LARGE(F650:W650,5),0)+IFERROR(LARGE(F650:W650,6),0)</f>
        <v>0</v>
      </c>
      <c r="F650" s="12"/>
      <c r="G650" s="12"/>
      <c r="H650" s="12"/>
      <c r="I650" s="12"/>
      <c r="J650" s="12"/>
      <c r="K650" s="12"/>
      <c r="L650" s="12"/>
      <c r="M650" s="12" t="str">
        <f>IFERROR(VLOOKUP($A650,'Grassor444 M'!$DE$6:$DK$36,7,0),"")</f>
        <v/>
      </c>
      <c r="N650" s="12"/>
      <c r="O650" s="12" t="str">
        <f>IFERROR(VLOOKUP($A650,'Dukty M'!$T$1:$Z$33,7,0),"")</f>
        <v/>
      </c>
      <c r="P650" s="12"/>
      <c r="Q650" s="12"/>
      <c r="R650" s="12"/>
      <c r="S650" s="12"/>
      <c r="T650" s="12"/>
      <c r="U650" s="12"/>
      <c r="V650" s="10">
        <f>IFERROR(LARGE(X650:AU650,1),0)+IFERROR(LARGE(X650:AU650,2),0)</f>
        <v>0</v>
      </c>
      <c r="W650" s="10">
        <f>IFERROR(LARGE(X650:AU650,3),0)+IFERROR(LARGE(X650:AU650,4),0)</f>
        <v>0</v>
      </c>
      <c r="X650" s="12"/>
      <c r="Y650" s="12"/>
      <c r="Z650" s="12"/>
      <c r="AA650" s="12"/>
      <c r="AB650" s="12"/>
      <c r="AC650" s="12"/>
      <c r="AD650" s="12"/>
      <c r="AE650" s="12" t="str">
        <f>IFERROR(VLOOKUP($A650,'Orientakcja M'!$M$3:$S$59,7,0),"")</f>
        <v/>
      </c>
      <c r="AF650" s="12"/>
      <c r="AG650" s="12" t="str">
        <f>IFERROR(VLOOKUP($A650,'Grassor222 M'!$BJ$6:$BP$7,7,0),"")</f>
        <v/>
      </c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23">
        <f>MIN(COUNT(F650:U650)+MIN(COUNT(X650:AU650)/2,2),6)</f>
        <v>0</v>
      </c>
    </row>
    <row r="651" spans="1:48">
      <c r="B651" s="19" t="e">
        <f>VLOOKUP($A651,id!$C:$H,6,0)</f>
        <v>#N/A</v>
      </c>
      <c r="C651" s="19" t="e">
        <f>VLOOKUP($A651,id!$C:$H,4,0)</f>
        <v>#N/A</v>
      </c>
      <c r="D651" s="2">
        <f>IF(E650=E651,D650,ROW(B649))</f>
        <v>487</v>
      </c>
      <c r="E651" s="11">
        <f>LARGE(F651:W651,1)+LARGE(F651:W651,2)+IFERROR(LARGE(F651:W651,3),0)+IFERROR(LARGE(F651:W651,4),0)+IFERROR(LARGE(F651:W651,5),0)+IFERROR(LARGE(F651:W651,6),0)</f>
        <v>0</v>
      </c>
      <c r="F651" s="12"/>
      <c r="G651" s="12"/>
      <c r="H651" s="12"/>
      <c r="I651" s="12"/>
      <c r="J651" s="12"/>
      <c r="K651" s="12"/>
      <c r="L651" s="12"/>
      <c r="M651" s="12" t="str">
        <f>IFERROR(VLOOKUP($A651,'Grassor444 M'!$DE$6:$DK$36,7,0),"")</f>
        <v/>
      </c>
      <c r="N651" s="12"/>
      <c r="O651" s="12" t="str">
        <f>IFERROR(VLOOKUP($A651,'Dukty M'!$T$1:$Z$33,7,0),"")</f>
        <v/>
      </c>
      <c r="P651" s="12"/>
      <c r="Q651" s="12"/>
      <c r="R651" s="12"/>
      <c r="S651" s="12"/>
      <c r="T651" s="12"/>
      <c r="U651" s="12"/>
      <c r="V651" s="10">
        <f>IFERROR(LARGE(X651:AU651,1),0)+IFERROR(LARGE(X651:AU651,2),0)</f>
        <v>0</v>
      </c>
      <c r="W651" s="10">
        <f>IFERROR(LARGE(X651:AU651,3),0)+IFERROR(LARGE(X651:AU651,4),0)</f>
        <v>0</v>
      </c>
      <c r="X651" s="12"/>
      <c r="Y651" s="12"/>
      <c r="Z651" s="12"/>
      <c r="AA651" s="12"/>
      <c r="AB651" s="12"/>
      <c r="AC651" s="12"/>
      <c r="AD651" s="12"/>
      <c r="AE651" s="12" t="str">
        <f>IFERROR(VLOOKUP($A651,'Orientakcja M'!$M$3:$S$59,7,0),"")</f>
        <v/>
      </c>
      <c r="AF651" s="12"/>
      <c r="AG651" s="12" t="str">
        <f>IFERROR(VLOOKUP($A651,'Grassor222 M'!$BJ$6:$BP$7,7,0),"")</f>
        <v/>
      </c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23">
        <f>MIN(COUNT(F651:U651)+MIN(COUNT(X651:AU651)/2,2),6)</f>
        <v>0</v>
      </c>
    </row>
    <row r="652" spans="1:48">
      <c r="A652" s="13"/>
      <c r="B652" s="19" t="e">
        <f>VLOOKUP($A652,id!$C:$H,6,0)</f>
        <v>#N/A</v>
      </c>
      <c r="C652" s="19" t="e">
        <f>VLOOKUP($A652,id!$C:$H,4,0)</f>
        <v>#N/A</v>
      </c>
      <c r="D652" s="2">
        <f>IF(E651=E652,D651,ROW(B650))</f>
        <v>487</v>
      </c>
      <c r="E652" s="11">
        <f>LARGE(F652:W652,1)+LARGE(F652:W652,2)+IFERROR(LARGE(F652:W652,3),0)+IFERROR(LARGE(F652:W652,4),0)+IFERROR(LARGE(F652:W652,5),0)+IFERROR(LARGE(F652:W652,6),0)</f>
        <v>0</v>
      </c>
      <c r="F652" s="12"/>
      <c r="G652" s="12"/>
      <c r="H652" s="12"/>
      <c r="I652" s="12"/>
      <c r="J652" s="12"/>
      <c r="K652" s="12"/>
      <c r="L652" s="12"/>
      <c r="M652" s="12" t="str">
        <f>IFERROR(VLOOKUP($A652,'Grassor444 M'!$DE$6:$DK$36,7,0),"")</f>
        <v/>
      </c>
      <c r="N652" s="12"/>
      <c r="O652" s="12" t="str">
        <f>IFERROR(VLOOKUP($A652,'Dukty M'!$T$1:$Z$33,7,0),"")</f>
        <v/>
      </c>
      <c r="P652" s="12"/>
      <c r="Q652" s="12"/>
      <c r="R652" s="12"/>
      <c r="S652" s="12"/>
      <c r="T652" s="12"/>
      <c r="U652" s="12"/>
      <c r="V652" s="10">
        <f>IFERROR(LARGE(X652:AU652,1),0)+IFERROR(LARGE(X652:AU652,2),0)</f>
        <v>0</v>
      </c>
      <c r="W652" s="10">
        <f>IFERROR(LARGE(X652:AU652,3),0)+IFERROR(LARGE(X652:AU652,4),0)</f>
        <v>0</v>
      </c>
      <c r="X652" s="12"/>
      <c r="Y652" s="12"/>
      <c r="Z652" s="12"/>
      <c r="AA652" s="12"/>
      <c r="AB652" s="12"/>
      <c r="AC652" s="12"/>
      <c r="AD652" s="12"/>
      <c r="AE652" s="12" t="str">
        <f>IFERROR(VLOOKUP($A652,'Orientakcja M'!$M$3:$S$59,7,0),"")</f>
        <v/>
      </c>
      <c r="AF652" s="12"/>
      <c r="AG652" s="12" t="str">
        <f>IFERROR(VLOOKUP($A652,'Grassor222 M'!$BJ$6:$BP$7,7,0),"")</f>
        <v/>
      </c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23">
        <f>MIN(COUNT(F652:U652)+MIN(COUNT(X652:AU652)/2,2),6)</f>
        <v>0</v>
      </c>
    </row>
    <row r="653" spans="1:48">
      <c r="B653" s="19" t="e">
        <f>VLOOKUP($A653,id!$C:$H,6,0)</f>
        <v>#N/A</v>
      </c>
      <c r="C653" s="19" t="e">
        <f>VLOOKUP($A653,id!$C:$H,4,0)</f>
        <v>#N/A</v>
      </c>
      <c r="D653" s="2">
        <f>IF(E652=E653,D652,ROW(B651))</f>
        <v>487</v>
      </c>
      <c r="E653" s="11">
        <f>LARGE(F653:W653,1)+LARGE(F653:W653,2)+IFERROR(LARGE(F653:W653,3),0)+IFERROR(LARGE(F653:W653,4),0)+IFERROR(LARGE(F653:W653,5),0)+IFERROR(LARGE(F653:W653,6),0)</f>
        <v>0</v>
      </c>
      <c r="F653" s="12"/>
      <c r="G653" s="12"/>
      <c r="H653" s="12"/>
      <c r="I653" s="12"/>
      <c r="J653" s="12"/>
      <c r="K653" s="12"/>
      <c r="L653" s="12"/>
      <c r="M653" s="12" t="str">
        <f>IFERROR(VLOOKUP($A653,'Grassor444 M'!$DE$6:$DK$36,7,0),"")</f>
        <v/>
      </c>
      <c r="N653" s="12"/>
      <c r="O653" s="12" t="str">
        <f>IFERROR(VLOOKUP($A653,'Dukty M'!$T$1:$Z$33,7,0),"")</f>
        <v/>
      </c>
      <c r="P653" s="12"/>
      <c r="Q653" s="12"/>
      <c r="R653" s="12"/>
      <c r="S653" s="12"/>
      <c r="T653" s="12"/>
      <c r="U653" s="12"/>
      <c r="V653" s="10">
        <f>IFERROR(LARGE(X653:AU653,1),0)+IFERROR(LARGE(X653:AU653,2),0)</f>
        <v>0</v>
      </c>
      <c r="W653" s="10">
        <f>IFERROR(LARGE(X653:AU653,3),0)+IFERROR(LARGE(X653:AU653,4),0)</f>
        <v>0</v>
      </c>
      <c r="X653" s="12"/>
      <c r="Y653" s="12"/>
      <c r="Z653" s="12"/>
      <c r="AA653" s="12"/>
      <c r="AB653" s="12"/>
      <c r="AC653" s="12"/>
      <c r="AD653" s="12"/>
      <c r="AE653" s="12" t="str">
        <f>IFERROR(VLOOKUP($A653,'Orientakcja M'!$M$3:$S$59,7,0),"")</f>
        <v/>
      </c>
      <c r="AF653" s="12"/>
      <c r="AG653" s="12" t="str">
        <f>IFERROR(VLOOKUP($A653,'Grassor222 M'!$BJ$6:$BP$7,7,0),"")</f>
        <v/>
      </c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23">
        <f>MIN(COUNT(F653:U653)+MIN(COUNT(X653:AU653)/2,2),6)</f>
        <v>0</v>
      </c>
    </row>
    <row r="654" spans="1:48">
      <c r="A654" s="13"/>
      <c r="B654" s="19" t="e">
        <f>VLOOKUP($A654,id!$C:$H,6,0)</f>
        <v>#N/A</v>
      </c>
      <c r="C654" s="19" t="e">
        <f>VLOOKUP($A654,id!$C:$H,4,0)</f>
        <v>#N/A</v>
      </c>
      <c r="D654" s="2">
        <f>IF(E653=E654,D653,ROW(B652))</f>
        <v>487</v>
      </c>
      <c r="E654" s="11">
        <f>LARGE(F654:W654,1)+LARGE(F654:W654,2)+IFERROR(LARGE(F654:W654,3),0)+IFERROR(LARGE(F654:W654,4),0)+IFERROR(LARGE(F654:W654,5),0)+IFERROR(LARGE(F654:W654,6),0)</f>
        <v>0</v>
      </c>
      <c r="F654" s="12"/>
      <c r="G654" s="12"/>
      <c r="H654" s="12"/>
      <c r="I654" s="12"/>
      <c r="J654" s="12"/>
      <c r="K654" s="12"/>
      <c r="L654" s="12"/>
      <c r="M654" s="12" t="str">
        <f>IFERROR(VLOOKUP($A654,'Grassor444 M'!$DE$6:$DK$36,7,0),"")</f>
        <v/>
      </c>
      <c r="N654" s="12"/>
      <c r="O654" s="12" t="str">
        <f>IFERROR(VLOOKUP($A654,'Dukty M'!$T$1:$Z$33,7,0),"")</f>
        <v/>
      </c>
      <c r="P654" s="12"/>
      <c r="Q654" s="12"/>
      <c r="R654" s="12"/>
      <c r="S654" s="12"/>
      <c r="T654" s="12"/>
      <c r="U654" s="12"/>
      <c r="V654" s="10">
        <f>IFERROR(LARGE(X654:AU654,1),0)+IFERROR(LARGE(X654:AU654,2),0)</f>
        <v>0</v>
      </c>
      <c r="W654" s="10">
        <f>IFERROR(LARGE(X654:AU654,3),0)+IFERROR(LARGE(X654:AU654,4),0)</f>
        <v>0</v>
      </c>
      <c r="X654" s="12"/>
      <c r="Y654" s="12"/>
      <c r="Z654" s="12"/>
      <c r="AA654" s="12"/>
      <c r="AB654" s="12"/>
      <c r="AC654" s="12"/>
      <c r="AD654" s="12"/>
      <c r="AE654" s="12" t="str">
        <f>IFERROR(VLOOKUP($A654,'Orientakcja M'!$M$3:$S$59,7,0),"")</f>
        <v/>
      </c>
      <c r="AF654" s="12"/>
      <c r="AG654" s="12" t="str">
        <f>IFERROR(VLOOKUP($A654,'Grassor222 M'!$BJ$6:$BP$7,7,0),"")</f>
        <v/>
      </c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23">
        <f>MIN(COUNT(F654:U654)+MIN(COUNT(X654:AU654)/2,2),6)</f>
        <v>0</v>
      </c>
    </row>
    <row r="655" spans="1:48">
      <c r="B655" s="19" t="e">
        <f>VLOOKUP($A655,id!$C:$H,6,0)</f>
        <v>#N/A</v>
      </c>
      <c r="C655" s="19" t="e">
        <f>VLOOKUP($A655,id!$C:$H,4,0)</f>
        <v>#N/A</v>
      </c>
      <c r="D655" s="2">
        <f>IF(E654=E655,D654,ROW(B653))</f>
        <v>487</v>
      </c>
      <c r="E655" s="11">
        <f>LARGE(F655:W655,1)+LARGE(F655:W655,2)+IFERROR(LARGE(F655:W655,3),0)+IFERROR(LARGE(F655:W655,4),0)+IFERROR(LARGE(F655:W655,5),0)+IFERROR(LARGE(F655:W655,6),0)</f>
        <v>0</v>
      </c>
      <c r="F655" s="12"/>
      <c r="G655" s="12"/>
      <c r="H655" s="12"/>
      <c r="I655" s="12"/>
      <c r="J655" s="12"/>
      <c r="K655" s="12"/>
      <c r="L655" s="12"/>
      <c r="M655" s="12" t="str">
        <f>IFERROR(VLOOKUP($A655,'Grassor444 M'!$DE$6:$DK$36,7,0),"")</f>
        <v/>
      </c>
      <c r="N655" s="12"/>
      <c r="O655" s="12" t="str">
        <f>IFERROR(VLOOKUP($A655,'Dukty M'!$T$1:$Z$33,7,0),"")</f>
        <v/>
      </c>
      <c r="P655" s="12"/>
      <c r="Q655" s="12"/>
      <c r="R655" s="12"/>
      <c r="S655" s="12"/>
      <c r="T655" s="12"/>
      <c r="U655" s="12"/>
      <c r="V655" s="10">
        <f>IFERROR(LARGE(X655:AU655,1),0)+IFERROR(LARGE(X655:AU655,2),0)</f>
        <v>0</v>
      </c>
      <c r="W655" s="10">
        <f>IFERROR(LARGE(X655:AU655,3),0)+IFERROR(LARGE(X655:AU655,4),0)</f>
        <v>0</v>
      </c>
      <c r="X655" s="12"/>
      <c r="Y655" s="12"/>
      <c r="Z655" s="12"/>
      <c r="AA655" s="12"/>
      <c r="AB655" s="12"/>
      <c r="AC655" s="12"/>
      <c r="AD655" s="12"/>
      <c r="AE655" s="12" t="str">
        <f>IFERROR(VLOOKUP($A655,'Orientakcja M'!$M$3:$S$59,7,0),"")</f>
        <v/>
      </c>
      <c r="AF655" s="12"/>
      <c r="AG655" s="12" t="str">
        <f>IFERROR(VLOOKUP($A655,'Grassor222 M'!$BJ$6:$BP$7,7,0),"")</f>
        <v/>
      </c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23">
        <f>MIN(COUNT(F655:U655)+MIN(COUNT(X655:AU655)/2,2),6)</f>
        <v>0</v>
      </c>
    </row>
    <row r="656" spans="1:48">
      <c r="A656" s="13"/>
      <c r="B656" s="19" t="e">
        <f>VLOOKUP($A656,id!$C:$H,6,0)</f>
        <v>#N/A</v>
      </c>
      <c r="C656" s="19" t="e">
        <f>VLOOKUP($A656,id!$C:$H,4,0)</f>
        <v>#N/A</v>
      </c>
      <c r="D656" s="2">
        <f>IF(E655=E656,D655,ROW(B654))</f>
        <v>487</v>
      </c>
      <c r="E656" s="11">
        <f>LARGE(F656:W656,1)+LARGE(F656:W656,2)+IFERROR(LARGE(F656:W656,3),0)+IFERROR(LARGE(F656:W656,4),0)+IFERROR(LARGE(F656:W656,5),0)+IFERROR(LARGE(F656:W656,6),0)</f>
        <v>0</v>
      </c>
      <c r="F656" s="12"/>
      <c r="G656" s="12"/>
      <c r="H656" s="12"/>
      <c r="I656" s="12"/>
      <c r="J656" s="12"/>
      <c r="K656" s="12"/>
      <c r="L656" s="12"/>
      <c r="M656" s="12" t="str">
        <f>IFERROR(VLOOKUP($A656,'Grassor444 M'!$DE$6:$DK$36,7,0),"")</f>
        <v/>
      </c>
      <c r="N656" s="12"/>
      <c r="O656" s="12" t="str">
        <f>IFERROR(VLOOKUP($A656,'Dukty M'!$T$1:$Z$33,7,0),"")</f>
        <v/>
      </c>
      <c r="P656" s="12"/>
      <c r="Q656" s="12"/>
      <c r="R656" s="12"/>
      <c r="S656" s="12"/>
      <c r="T656" s="12"/>
      <c r="U656" s="12"/>
      <c r="V656" s="10">
        <f>IFERROR(LARGE(X656:AU656,1),0)+IFERROR(LARGE(X656:AU656,2),0)</f>
        <v>0</v>
      </c>
      <c r="W656" s="10">
        <f>IFERROR(LARGE(X656:AU656,3),0)+IFERROR(LARGE(X656:AU656,4),0)</f>
        <v>0</v>
      </c>
      <c r="X656" s="12"/>
      <c r="Y656" s="12"/>
      <c r="Z656" s="12"/>
      <c r="AA656" s="12"/>
      <c r="AB656" s="12"/>
      <c r="AC656" s="12"/>
      <c r="AD656" s="12"/>
      <c r="AE656" s="12" t="str">
        <f>IFERROR(VLOOKUP($A656,'Orientakcja M'!$M$3:$S$59,7,0),"")</f>
        <v/>
      </c>
      <c r="AF656" s="12"/>
      <c r="AG656" s="12" t="str">
        <f>IFERROR(VLOOKUP($A656,'Grassor222 M'!$BJ$6:$BP$7,7,0),"")</f>
        <v/>
      </c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23">
        <f>MIN(COUNT(F656:U656)+MIN(COUNT(X656:AU656)/2,2),6)</f>
        <v>0</v>
      </c>
    </row>
    <row r="657" spans="1:48">
      <c r="B657" s="19" t="e">
        <f>VLOOKUP($A657,id!$C:$H,6,0)</f>
        <v>#N/A</v>
      </c>
      <c r="C657" s="19" t="e">
        <f>VLOOKUP($A657,id!$C:$H,4,0)</f>
        <v>#N/A</v>
      </c>
      <c r="D657" s="2">
        <f>IF(E656=E657,D656,ROW(B655))</f>
        <v>487</v>
      </c>
      <c r="E657" s="11">
        <f>LARGE(F657:W657,1)+LARGE(F657:W657,2)+IFERROR(LARGE(F657:W657,3),0)+IFERROR(LARGE(F657:W657,4),0)+IFERROR(LARGE(F657:W657,5),0)+IFERROR(LARGE(F657:W657,6),0)</f>
        <v>0</v>
      </c>
      <c r="F657" s="12"/>
      <c r="G657" s="12"/>
      <c r="H657" s="12"/>
      <c r="I657" s="12"/>
      <c r="J657" s="12"/>
      <c r="K657" s="12"/>
      <c r="L657" s="12"/>
      <c r="M657" s="12" t="str">
        <f>IFERROR(VLOOKUP($A657,'Grassor444 M'!$DE$6:$DK$36,7,0),"")</f>
        <v/>
      </c>
      <c r="N657" s="12"/>
      <c r="O657" s="12" t="str">
        <f>IFERROR(VLOOKUP($A657,'Dukty M'!$T$1:$Z$33,7,0),"")</f>
        <v/>
      </c>
      <c r="P657" s="12"/>
      <c r="Q657" s="12"/>
      <c r="R657" s="12"/>
      <c r="S657" s="12"/>
      <c r="T657" s="12"/>
      <c r="U657" s="12"/>
      <c r="V657" s="10">
        <f>IFERROR(LARGE(X657:AU657,1),0)+IFERROR(LARGE(X657:AU657,2),0)</f>
        <v>0</v>
      </c>
      <c r="W657" s="10">
        <f>IFERROR(LARGE(X657:AU657,3),0)+IFERROR(LARGE(X657:AU657,4),0)</f>
        <v>0</v>
      </c>
      <c r="X657" s="12"/>
      <c r="Y657" s="12"/>
      <c r="Z657" s="12"/>
      <c r="AA657" s="12"/>
      <c r="AB657" s="12"/>
      <c r="AC657" s="12"/>
      <c r="AD657" s="12"/>
      <c r="AE657" s="12" t="str">
        <f>IFERROR(VLOOKUP($A657,'Orientakcja M'!$M$3:$S$59,7,0),"")</f>
        <v/>
      </c>
      <c r="AF657" s="12"/>
      <c r="AG657" s="12" t="str">
        <f>IFERROR(VLOOKUP($A657,'Grassor222 M'!$BJ$6:$BP$7,7,0),"")</f>
        <v/>
      </c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23">
        <f>MIN(COUNT(F657:U657)+MIN(COUNT(X657:AU657)/2,2),6)</f>
        <v>0</v>
      </c>
    </row>
    <row r="658" spans="1:48">
      <c r="A658" s="13"/>
      <c r="B658" s="19" t="e">
        <f>VLOOKUP($A658,id!$C:$H,6,0)</f>
        <v>#N/A</v>
      </c>
      <c r="C658" s="19" t="e">
        <f>VLOOKUP($A658,id!$C:$H,4,0)</f>
        <v>#N/A</v>
      </c>
      <c r="D658" s="2">
        <f>IF(E657=E658,D657,ROW(B656))</f>
        <v>487</v>
      </c>
      <c r="E658" s="11">
        <f>LARGE(F658:W658,1)+LARGE(F658:W658,2)+IFERROR(LARGE(F658:W658,3),0)+IFERROR(LARGE(F658:W658,4),0)+IFERROR(LARGE(F658:W658,5),0)+IFERROR(LARGE(F658:W658,6),0)</f>
        <v>0</v>
      </c>
      <c r="F658" s="12"/>
      <c r="G658" s="12"/>
      <c r="H658" s="12"/>
      <c r="I658" s="12"/>
      <c r="J658" s="12"/>
      <c r="K658" s="12"/>
      <c r="L658" s="12"/>
      <c r="M658" s="12" t="str">
        <f>IFERROR(VLOOKUP($A658,'Grassor444 M'!$DE$6:$DK$36,7,0),"")</f>
        <v/>
      </c>
      <c r="N658" s="12"/>
      <c r="O658" s="12" t="str">
        <f>IFERROR(VLOOKUP($A658,'Dukty M'!$T$1:$Z$33,7,0),"")</f>
        <v/>
      </c>
      <c r="P658" s="12"/>
      <c r="Q658" s="12"/>
      <c r="R658" s="12"/>
      <c r="S658" s="12"/>
      <c r="T658" s="12"/>
      <c r="U658" s="12"/>
      <c r="V658" s="10">
        <f>IFERROR(LARGE(X658:AU658,1),0)+IFERROR(LARGE(X658:AU658,2),0)</f>
        <v>0</v>
      </c>
      <c r="W658" s="10">
        <f>IFERROR(LARGE(X658:AU658,3),0)+IFERROR(LARGE(X658:AU658,4),0)</f>
        <v>0</v>
      </c>
      <c r="X658" s="12"/>
      <c r="Y658" s="12"/>
      <c r="Z658" s="12"/>
      <c r="AA658" s="12"/>
      <c r="AB658" s="12"/>
      <c r="AC658" s="12"/>
      <c r="AD658" s="12"/>
      <c r="AE658" s="12" t="str">
        <f>IFERROR(VLOOKUP($A658,'Orientakcja M'!$M$3:$S$59,7,0),"")</f>
        <v/>
      </c>
      <c r="AF658" s="12"/>
      <c r="AG658" s="12" t="str">
        <f>IFERROR(VLOOKUP($A658,'Grassor222 M'!$BJ$6:$BP$7,7,0),"")</f>
        <v/>
      </c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23">
        <f>MIN(COUNT(F658:U658)+MIN(COUNT(X658:AU658)/2,2),6)</f>
        <v>0</v>
      </c>
    </row>
    <row r="659" spans="1:48">
      <c r="B659" s="19" t="e">
        <f>VLOOKUP($A659,id!$C:$H,6,0)</f>
        <v>#N/A</v>
      </c>
      <c r="C659" s="19" t="e">
        <f>VLOOKUP($A659,id!$C:$H,4,0)</f>
        <v>#N/A</v>
      </c>
      <c r="D659" s="2">
        <f>IF(E658=E659,D658,ROW(B657))</f>
        <v>487</v>
      </c>
      <c r="E659" s="11">
        <f>LARGE(F659:W659,1)+LARGE(F659:W659,2)+IFERROR(LARGE(F659:W659,3),0)+IFERROR(LARGE(F659:W659,4),0)+IFERROR(LARGE(F659:W659,5),0)+IFERROR(LARGE(F659:W659,6),0)</f>
        <v>0</v>
      </c>
      <c r="F659" s="12"/>
      <c r="G659" s="12"/>
      <c r="H659" s="12"/>
      <c r="I659" s="12"/>
      <c r="J659" s="12"/>
      <c r="K659" s="12"/>
      <c r="L659" s="12"/>
      <c r="M659" s="12" t="str">
        <f>IFERROR(VLOOKUP($A659,'Grassor444 M'!$DE$6:$DK$36,7,0),"")</f>
        <v/>
      </c>
      <c r="N659" s="12"/>
      <c r="O659" s="12" t="str">
        <f>IFERROR(VLOOKUP($A659,'Dukty M'!$T$1:$Z$33,7,0),"")</f>
        <v/>
      </c>
      <c r="P659" s="12"/>
      <c r="Q659" s="12"/>
      <c r="R659" s="12"/>
      <c r="S659" s="12"/>
      <c r="T659" s="12"/>
      <c r="U659" s="12"/>
      <c r="V659" s="10">
        <f>IFERROR(LARGE(X659:AU659,1),0)+IFERROR(LARGE(X659:AU659,2),0)</f>
        <v>0</v>
      </c>
      <c r="W659" s="10">
        <f>IFERROR(LARGE(X659:AU659,3),0)+IFERROR(LARGE(X659:AU659,4),0)</f>
        <v>0</v>
      </c>
      <c r="X659" s="12"/>
      <c r="Y659" s="12"/>
      <c r="Z659" s="12"/>
      <c r="AA659" s="12"/>
      <c r="AB659" s="12"/>
      <c r="AC659" s="12"/>
      <c r="AD659" s="12"/>
      <c r="AE659" s="12" t="str">
        <f>IFERROR(VLOOKUP($A659,'Orientakcja M'!$M$3:$S$59,7,0),"")</f>
        <v/>
      </c>
      <c r="AF659" s="12"/>
      <c r="AG659" s="12" t="str">
        <f>IFERROR(VLOOKUP($A659,'Grassor222 M'!$BJ$6:$BP$7,7,0),"")</f>
        <v/>
      </c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23">
        <f>MIN(COUNT(F659:U659)+MIN(COUNT(X659:AU659)/2,2),6)</f>
        <v>0</v>
      </c>
    </row>
    <row r="660" spans="1:48">
      <c r="A660" s="13"/>
      <c r="B660" s="19" t="e">
        <f>VLOOKUP($A660,id!$C:$H,6,0)</f>
        <v>#N/A</v>
      </c>
      <c r="C660" s="19" t="e">
        <f>VLOOKUP($A660,id!$C:$H,4,0)</f>
        <v>#N/A</v>
      </c>
      <c r="D660" s="2">
        <f>IF(E659=E660,D659,ROW(B658))</f>
        <v>487</v>
      </c>
      <c r="E660" s="11">
        <f>LARGE(F660:W660,1)+LARGE(F660:W660,2)+IFERROR(LARGE(F660:W660,3),0)+IFERROR(LARGE(F660:W660,4),0)+IFERROR(LARGE(F660:W660,5),0)+IFERROR(LARGE(F660:W660,6),0)</f>
        <v>0</v>
      </c>
      <c r="F660" s="12"/>
      <c r="G660" s="12"/>
      <c r="H660" s="12"/>
      <c r="I660" s="12"/>
      <c r="J660" s="12"/>
      <c r="K660" s="12"/>
      <c r="L660" s="12"/>
      <c r="M660" s="12" t="str">
        <f>IFERROR(VLOOKUP($A660,'Grassor444 M'!$DE$6:$DK$36,7,0),"")</f>
        <v/>
      </c>
      <c r="N660" s="12"/>
      <c r="O660" s="12" t="str">
        <f>IFERROR(VLOOKUP($A660,'Dukty M'!$T$1:$Z$33,7,0),"")</f>
        <v/>
      </c>
      <c r="P660" s="12"/>
      <c r="Q660" s="12"/>
      <c r="R660" s="12"/>
      <c r="S660" s="12"/>
      <c r="T660" s="12"/>
      <c r="U660" s="12"/>
      <c r="V660" s="10">
        <f>IFERROR(LARGE(X660:AU660,1),0)+IFERROR(LARGE(X660:AU660,2),0)</f>
        <v>0</v>
      </c>
      <c r="W660" s="10">
        <f>IFERROR(LARGE(X660:AU660,3),0)+IFERROR(LARGE(X660:AU660,4),0)</f>
        <v>0</v>
      </c>
      <c r="X660" s="12"/>
      <c r="Y660" s="12"/>
      <c r="Z660" s="12"/>
      <c r="AA660" s="12"/>
      <c r="AB660" s="12"/>
      <c r="AC660" s="12"/>
      <c r="AD660" s="12"/>
      <c r="AE660" s="12" t="str">
        <f>IFERROR(VLOOKUP($A660,'Orientakcja M'!$M$3:$S$59,7,0),"")</f>
        <v/>
      </c>
      <c r="AF660" s="12"/>
      <c r="AG660" s="12" t="str">
        <f>IFERROR(VLOOKUP($A660,'Grassor222 M'!$BJ$6:$BP$7,7,0),"")</f>
        <v/>
      </c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23">
        <f>MIN(COUNT(F660:U660)+MIN(COUNT(X660:AU660)/2,2),6)</f>
        <v>0</v>
      </c>
    </row>
    <row r="661" spans="1:48">
      <c r="B661" s="19" t="e">
        <f>VLOOKUP($A661,id!$C:$H,6,0)</f>
        <v>#N/A</v>
      </c>
      <c r="C661" s="19" t="e">
        <f>VLOOKUP($A661,id!$C:$H,4,0)</f>
        <v>#N/A</v>
      </c>
      <c r="D661" s="2">
        <f>IF(E660=E661,D660,ROW(B659))</f>
        <v>487</v>
      </c>
      <c r="E661" s="11">
        <f>LARGE(F661:W661,1)+LARGE(F661:W661,2)+IFERROR(LARGE(F661:W661,3),0)+IFERROR(LARGE(F661:W661,4),0)+IFERROR(LARGE(F661:W661,5),0)+IFERROR(LARGE(F661:W661,6),0)</f>
        <v>0</v>
      </c>
      <c r="F661" s="12"/>
      <c r="G661" s="12"/>
      <c r="H661" s="12"/>
      <c r="I661" s="12"/>
      <c r="J661" s="12"/>
      <c r="K661" s="12"/>
      <c r="L661" s="12"/>
      <c r="M661" s="12" t="str">
        <f>IFERROR(VLOOKUP($A661,'Grassor444 M'!$DE$6:$DK$36,7,0),"")</f>
        <v/>
      </c>
      <c r="N661" s="12"/>
      <c r="O661" s="12" t="str">
        <f>IFERROR(VLOOKUP($A661,'Dukty M'!$T$1:$Z$33,7,0),"")</f>
        <v/>
      </c>
      <c r="P661" s="12"/>
      <c r="Q661" s="12"/>
      <c r="R661" s="12"/>
      <c r="S661" s="12"/>
      <c r="T661" s="12"/>
      <c r="U661" s="12"/>
      <c r="V661" s="10">
        <f>IFERROR(LARGE(X661:AU661,1),0)+IFERROR(LARGE(X661:AU661,2),0)</f>
        <v>0</v>
      </c>
      <c r="W661" s="10">
        <f>IFERROR(LARGE(X661:AU661,3),0)+IFERROR(LARGE(X661:AU661,4),0)</f>
        <v>0</v>
      </c>
      <c r="X661" s="12"/>
      <c r="Y661" s="12"/>
      <c r="Z661" s="12"/>
      <c r="AA661" s="12"/>
      <c r="AB661" s="12"/>
      <c r="AC661" s="12"/>
      <c r="AD661" s="12"/>
      <c r="AE661" s="12" t="str">
        <f>IFERROR(VLOOKUP($A661,'Orientakcja M'!$M$3:$S$59,7,0),"")</f>
        <v/>
      </c>
      <c r="AF661" s="12"/>
      <c r="AG661" s="12" t="str">
        <f>IFERROR(VLOOKUP($A661,'Grassor222 M'!$BJ$6:$BP$7,7,0),"")</f>
        <v/>
      </c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23">
        <f>MIN(COUNT(F661:U661)+MIN(COUNT(X661:AU661)/2,2),6)</f>
        <v>0</v>
      </c>
    </row>
    <row r="662" spans="1:48">
      <c r="A662" s="13"/>
      <c r="B662" s="19" t="e">
        <f>VLOOKUP($A662,id!$C:$H,6,0)</f>
        <v>#N/A</v>
      </c>
      <c r="C662" s="19" t="e">
        <f>VLOOKUP($A662,id!$C:$H,4,0)</f>
        <v>#N/A</v>
      </c>
      <c r="D662" s="2">
        <f>IF(E661=E662,D661,ROW(B660))</f>
        <v>487</v>
      </c>
      <c r="E662" s="11">
        <f>LARGE(F662:W662,1)+LARGE(F662:W662,2)+IFERROR(LARGE(F662:W662,3),0)+IFERROR(LARGE(F662:W662,4),0)+IFERROR(LARGE(F662:W662,5),0)+IFERROR(LARGE(F662:W662,6),0)</f>
        <v>0</v>
      </c>
      <c r="F662" s="12"/>
      <c r="G662" s="12"/>
      <c r="H662" s="12"/>
      <c r="I662" s="12"/>
      <c r="J662" s="12"/>
      <c r="K662" s="12"/>
      <c r="L662" s="12"/>
      <c r="M662" s="12" t="str">
        <f>IFERROR(VLOOKUP($A662,'Grassor444 M'!$DE$6:$DK$36,7,0),"")</f>
        <v/>
      </c>
      <c r="N662" s="12"/>
      <c r="O662" s="12" t="str">
        <f>IFERROR(VLOOKUP($A662,'Dukty M'!$T$1:$Z$33,7,0),"")</f>
        <v/>
      </c>
      <c r="P662" s="12"/>
      <c r="Q662" s="12"/>
      <c r="R662" s="12"/>
      <c r="S662" s="12"/>
      <c r="T662" s="12"/>
      <c r="U662" s="12"/>
      <c r="V662" s="10">
        <f>IFERROR(LARGE(X662:AU662,1),0)+IFERROR(LARGE(X662:AU662,2),0)</f>
        <v>0</v>
      </c>
      <c r="W662" s="10">
        <f>IFERROR(LARGE(X662:AU662,3),0)+IFERROR(LARGE(X662:AU662,4),0)</f>
        <v>0</v>
      </c>
      <c r="X662" s="12"/>
      <c r="Y662" s="12"/>
      <c r="Z662" s="12"/>
      <c r="AA662" s="12"/>
      <c r="AB662" s="12"/>
      <c r="AC662" s="12"/>
      <c r="AD662" s="12"/>
      <c r="AE662" s="12" t="str">
        <f>IFERROR(VLOOKUP($A662,'Orientakcja M'!$M$3:$S$59,7,0),"")</f>
        <v/>
      </c>
      <c r="AF662" s="12"/>
      <c r="AG662" s="12" t="str">
        <f>IFERROR(VLOOKUP($A662,'Grassor222 M'!$BJ$6:$BP$7,7,0),"")</f>
        <v/>
      </c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23">
        <f>MIN(COUNT(F662:U662)+MIN(COUNT(X662:AU662)/2,2),6)</f>
        <v>0</v>
      </c>
    </row>
    <row r="663" spans="1:48">
      <c r="A663" s="13"/>
      <c r="B663" s="19" t="e">
        <f>VLOOKUP($A663,id!$C:$H,6,0)</f>
        <v>#N/A</v>
      </c>
      <c r="C663" s="19" t="e">
        <f>VLOOKUP($A663,id!$C:$H,4,0)</f>
        <v>#N/A</v>
      </c>
      <c r="D663" s="2">
        <f>IF(E662=E663,D662,ROW(B661))</f>
        <v>487</v>
      </c>
      <c r="E663" s="11">
        <f>LARGE(F663:W663,1)+LARGE(F663:W663,2)+IFERROR(LARGE(F663:W663,3),0)+IFERROR(LARGE(F663:W663,4),0)+IFERROR(LARGE(F663:W663,5),0)+IFERROR(LARGE(F663:W663,6),0)</f>
        <v>0</v>
      </c>
      <c r="F663" s="12"/>
      <c r="G663" s="12"/>
      <c r="H663" s="12"/>
      <c r="I663" s="12"/>
      <c r="J663" s="12"/>
      <c r="K663" s="12"/>
      <c r="L663" s="12"/>
      <c r="M663" s="12" t="str">
        <f>IFERROR(VLOOKUP($A663,'Grassor444 M'!$DE$6:$DK$36,7,0),"")</f>
        <v/>
      </c>
      <c r="N663" s="12"/>
      <c r="O663" s="12" t="str">
        <f>IFERROR(VLOOKUP($A663,'Dukty M'!$T$1:$Z$33,7,0),"")</f>
        <v/>
      </c>
      <c r="P663" s="12"/>
      <c r="Q663" s="12"/>
      <c r="R663" s="12"/>
      <c r="S663" s="12"/>
      <c r="T663" s="12"/>
      <c r="U663" s="12"/>
      <c r="V663" s="10">
        <f>IFERROR(LARGE(X663:AU663,1),0)+IFERROR(LARGE(X663:AU663,2),0)</f>
        <v>0</v>
      </c>
      <c r="W663" s="10">
        <f>IFERROR(LARGE(X663:AU663,3),0)+IFERROR(LARGE(X663:AU663,4),0)</f>
        <v>0</v>
      </c>
      <c r="X663" s="12"/>
      <c r="Y663" s="12"/>
      <c r="Z663" s="12"/>
      <c r="AA663" s="12"/>
      <c r="AB663" s="12"/>
      <c r="AC663" s="12"/>
      <c r="AD663" s="12"/>
      <c r="AE663" s="12" t="str">
        <f>IFERROR(VLOOKUP($A663,'Orientakcja M'!$M$3:$S$59,7,0),"")</f>
        <v/>
      </c>
      <c r="AF663" s="12"/>
      <c r="AG663" s="12" t="str">
        <f>IFERROR(VLOOKUP($A663,'Grassor222 M'!$BJ$6:$BP$7,7,0),"")</f>
        <v/>
      </c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23">
        <f>MIN(COUNT(F663:U663)+MIN(COUNT(X663:AU663)/2,2),6)</f>
        <v>0</v>
      </c>
    </row>
    <row r="664" spans="1:48">
      <c r="B664" s="19" t="e">
        <f>VLOOKUP($A664,id!$C:$H,6,0)</f>
        <v>#N/A</v>
      </c>
      <c r="C664" s="19" t="e">
        <f>VLOOKUP($A664,id!$C:$H,4,0)</f>
        <v>#N/A</v>
      </c>
      <c r="D664" s="2">
        <f>IF(E663=E664,D663,ROW(B662))</f>
        <v>487</v>
      </c>
      <c r="E664" s="11">
        <f>LARGE(F664:W664,1)+LARGE(F664:W664,2)+IFERROR(LARGE(F664:W664,3),0)+IFERROR(LARGE(F664:W664,4),0)+IFERROR(LARGE(F664:W664,5),0)+IFERROR(LARGE(F664:W664,6),0)</f>
        <v>0</v>
      </c>
      <c r="F664" s="12"/>
      <c r="G664" s="12"/>
      <c r="H664" s="12"/>
      <c r="I664" s="12"/>
      <c r="J664" s="12"/>
      <c r="K664" s="12"/>
      <c r="L664" s="12"/>
      <c r="M664" s="12" t="str">
        <f>IFERROR(VLOOKUP($A664,'Grassor444 M'!$DE$6:$DK$36,7,0),"")</f>
        <v/>
      </c>
      <c r="N664" s="12"/>
      <c r="O664" s="12" t="str">
        <f>IFERROR(VLOOKUP($A664,'Dukty M'!$T$1:$Z$33,7,0),"")</f>
        <v/>
      </c>
      <c r="P664" s="12"/>
      <c r="Q664" s="12"/>
      <c r="R664" s="12"/>
      <c r="S664" s="12"/>
      <c r="T664" s="12"/>
      <c r="U664" s="12"/>
      <c r="V664" s="10">
        <f>IFERROR(LARGE(X664:AU664,1),0)+IFERROR(LARGE(X664:AU664,2),0)</f>
        <v>0</v>
      </c>
      <c r="W664" s="10">
        <f>IFERROR(LARGE(X664:AU664,3),0)+IFERROR(LARGE(X664:AU664,4),0)</f>
        <v>0</v>
      </c>
      <c r="X664" s="12"/>
      <c r="Y664" s="12"/>
      <c r="Z664" s="12"/>
      <c r="AA664" s="12"/>
      <c r="AB664" s="12"/>
      <c r="AC664" s="12"/>
      <c r="AD664" s="12"/>
      <c r="AE664" s="12" t="str">
        <f>IFERROR(VLOOKUP($A664,'Orientakcja M'!$M$3:$S$59,7,0),"")</f>
        <v/>
      </c>
      <c r="AF664" s="12"/>
      <c r="AG664" s="12" t="str">
        <f>IFERROR(VLOOKUP($A664,'Grassor222 M'!$BJ$6:$BP$7,7,0),"")</f>
        <v/>
      </c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23">
        <f>MIN(COUNT(F664:U664)+MIN(COUNT(X664:AU664)/2,2),6)</f>
        <v>0</v>
      </c>
    </row>
    <row r="665" spans="1:48">
      <c r="A665" s="13"/>
      <c r="B665" s="19" t="e">
        <f>VLOOKUP($A665,id!$C:$H,6,0)</f>
        <v>#N/A</v>
      </c>
      <c r="C665" s="19" t="e">
        <f>VLOOKUP($A665,id!$C:$H,4,0)</f>
        <v>#N/A</v>
      </c>
      <c r="D665" s="2">
        <f>IF(E664=E665,D664,ROW(B663))</f>
        <v>487</v>
      </c>
      <c r="E665" s="11">
        <f>LARGE(F665:W665,1)+LARGE(F665:W665,2)+IFERROR(LARGE(F665:W665,3),0)+IFERROR(LARGE(F665:W665,4),0)+IFERROR(LARGE(F665:W665,5),0)+IFERROR(LARGE(F665:W665,6),0)</f>
        <v>0</v>
      </c>
      <c r="F665" s="12"/>
      <c r="G665" s="12"/>
      <c r="H665" s="12"/>
      <c r="I665" s="12"/>
      <c r="J665" s="12"/>
      <c r="K665" s="12"/>
      <c r="L665" s="12"/>
      <c r="M665" s="12" t="str">
        <f>IFERROR(VLOOKUP($A665,'Grassor444 M'!$DE$6:$DK$36,7,0),"")</f>
        <v/>
      </c>
      <c r="N665" s="12"/>
      <c r="O665" s="12" t="str">
        <f>IFERROR(VLOOKUP($A665,'Dukty M'!$T$1:$Z$33,7,0),"")</f>
        <v/>
      </c>
      <c r="P665" s="12"/>
      <c r="Q665" s="12"/>
      <c r="R665" s="12"/>
      <c r="S665" s="12"/>
      <c r="T665" s="12"/>
      <c r="U665" s="12"/>
      <c r="V665" s="10">
        <f>IFERROR(LARGE(X665:AU665,1),0)+IFERROR(LARGE(X665:AU665,2),0)</f>
        <v>0</v>
      </c>
      <c r="W665" s="10">
        <f>IFERROR(LARGE(X665:AU665,3),0)+IFERROR(LARGE(X665:AU665,4),0)</f>
        <v>0</v>
      </c>
      <c r="X665" s="12"/>
      <c r="Y665" s="12"/>
      <c r="Z665" s="12"/>
      <c r="AA665" s="12"/>
      <c r="AB665" s="12"/>
      <c r="AC665" s="12"/>
      <c r="AD665" s="12"/>
      <c r="AE665" s="12" t="str">
        <f>IFERROR(VLOOKUP($A665,'Orientakcja M'!$M$3:$S$59,7,0),"")</f>
        <v/>
      </c>
      <c r="AF665" s="12"/>
      <c r="AG665" s="12" t="str">
        <f>IFERROR(VLOOKUP($A665,'Grassor222 M'!$BJ$6:$BP$7,7,0),"")</f>
        <v/>
      </c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23">
        <f>MIN(COUNT(F665:U665)+MIN(COUNT(X665:AU665)/2,2),6)</f>
        <v>0</v>
      </c>
    </row>
    <row r="666" spans="1:48">
      <c r="B666" s="19" t="e">
        <f>VLOOKUP($A666,id!$C:$H,6,0)</f>
        <v>#N/A</v>
      </c>
      <c r="C666" s="19" t="e">
        <f>VLOOKUP($A666,id!$C:$H,4,0)</f>
        <v>#N/A</v>
      </c>
      <c r="D666" s="2">
        <f>IF(E665=E666,D665,ROW(B664))</f>
        <v>487</v>
      </c>
      <c r="E666" s="11">
        <f>LARGE(F666:W666,1)+LARGE(F666:W666,2)+IFERROR(LARGE(F666:W666,3),0)+IFERROR(LARGE(F666:W666,4),0)+IFERROR(LARGE(F666:W666,5),0)+IFERROR(LARGE(F666:W666,6),0)</f>
        <v>0</v>
      </c>
      <c r="F666" s="12"/>
      <c r="G666" s="12"/>
      <c r="H666" s="12"/>
      <c r="I666" s="12"/>
      <c r="J666" s="12"/>
      <c r="K666" s="12"/>
      <c r="L666" s="12"/>
      <c r="M666" s="12" t="str">
        <f>IFERROR(VLOOKUP($A666,'Grassor444 M'!$DE$6:$DK$36,7,0),"")</f>
        <v/>
      </c>
      <c r="N666" s="12"/>
      <c r="O666" s="12" t="str">
        <f>IFERROR(VLOOKUP($A666,'Dukty M'!$T$1:$Z$33,7,0),"")</f>
        <v/>
      </c>
      <c r="P666" s="12"/>
      <c r="Q666" s="12"/>
      <c r="R666" s="12"/>
      <c r="S666" s="12"/>
      <c r="T666" s="12"/>
      <c r="U666" s="12"/>
      <c r="V666" s="10">
        <f>IFERROR(LARGE(X666:AU666,1),0)+IFERROR(LARGE(X666:AU666,2),0)</f>
        <v>0</v>
      </c>
      <c r="W666" s="10">
        <f>IFERROR(LARGE(X666:AU666,3),0)+IFERROR(LARGE(X666:AU666,4),0)</f>
        <v>0</v>
      </c>
      <c r="X666" s="12"/>
      <c r="Y666" s="12"/>
      <c r="Z666" s="12"/>
      <c r="AA666" s="12"/>
      <c r="AB666" s="12"/>
      <c r="AC666" s="12"/>
      <c r="AD666" s="12"/>
      <c r="AE666" s="12" t="str">
        <f>IFERROR(VLOOKUP($A666,'Orientakcja M'!$M$3:$S$59,7,0),"")</f>
        <v/>
      </c>
      <c r="AF666" s="12"/>
      <c r="AG666" s="12" t="str">
        <f>IFERROR(VLOOKUP($A666,'Grassor222 M'!$BJ$6:$BP$7,7,0),"")</f>
        <v/>
      </c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23">
        <f>MIN(COUNT(F666:U666)+MIN(COUNT(X666:AU666)/2,2),6)</f>
        <v>0</v>
      </c>
    </row>
    <row r="667" spans="1:48">
      <c r="A667" s="13"/>
      <c r="B667" s="19" t="e">
        <f>VLOOKUP($A667,id!$C:$H,6,0)</f>
        <v>#N/A</v>
      </c>
      <c r="C667" s="19" t="e">
        <f>VLOOKUP($A667,id!$C:$H,4,0)</f>
        <v>#N/A</v>
      </c>
      <c r="D667" s="2">
        <f>IF(E666=E667,D666,ROW(B665))</f>
        <v>487</v>
      </c>
      <c r="E667" s="11">
        <f>LARGE(F667:W667,1)+LARGE(F667:W667,2)+IFERROR(LARGE(F667:W667,3),0)+IFERROR(LARGE(F667:W667,4),0)+IFERROR(LARGE(F667:W667,5),0)+IFERROR(LARGE(F667:W667,6),0)</f>
        <v>0</v>
      </c>
      <c r="F667" s="12"/>
      <c r="G667" s="12"/>
      <c r="H667" s="12"/>
      <c r="I667" s="12"/>
      <c r="J667" s="12"/>
      <c r="K667" s="12"/>
      <c r="L667" s="12"/>
      <c r="M667" s="12" t="str">
        <f>IFERROR(VLOOKUP($A667,'Grassor444 M'!$DE$6:$DK$36,7,0),"")</f>
        <v/>
      </c>
      <c r="N667" s="12"/>
      <c r="O667" s="12" t="str">
        <f>IFERROR(VLOOKUP($A667,'Dukty M'!$T$1:$Z$33,7,0),"")</f>
        <v/>
      </c>
      <c r="P667" s="12"/>
      <c r="Q667" s="12"/>
      <c r="R667" s="12"/>
      <c r="S667" s="12"/>
      <c r="T667" s="12"/>
      <c r="U667" s="12"/>
      <c r="V667" s="10">
        <f>IFERROR(LARGE(X667:AU667,1),0)+IFERROR(LARGE(X667:AU667,2),0)</f>
        <v>0</v>
      </c>
      <c r="W667" s="10">
        <f>IFERROR(LARGE(X667:AU667,3),0)+IFERROR(LARGE(X667:AU667,4),0)</f>
        <v>0</v>
      </c>
      <c r="X667" s="12"/>
      <c r="Y667" s="12"/>
      <c r="Z667" s="12"/>
      <c r="AA667" s="12"/>
      <c r="AB667" s="12"/>
      <c r="AC667" s="12"/>
      <c r="AD667" s="12"/>
      <c r="AE667" s="12" t="str">
        <f>IFERROR(VLOOKUP($A667,'Orientakcja M'!$M$3:$S$59,7,0),"")</f>
        <v/>
      </c>
      <c r="AF667" s="12"/>
      <c r="AG667" s="12" t="str">
        <f>IFERROR(VLOOKUP($A667,'Grassor222 M'!$BJ$6:$BP$7,7,0),"")</f>
        <v/>
      </c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23">
        <f>MIN(COUNT(F667:U667)+MIN(COUNT(X667:AU667)/2,2),6)</f>
        <v>0</v>
      </c>
    </row>
    <row r="668" spans="1:48">
      <c r="B668" s="19" t="e">
        <f>VLOOKUP($A668,id!$C:$H,6,0)</f>
        <v>#N/A</v>
      </c>
      <c r="C668" s="19" t="e">
        <f>VLOOKUP($A668,id!$C:$H,4,0)</f>
        <v>#N/A</v>
      </c>
      <c r="D668" s="2">
        <f>IF(E667=E668,D667,ROW(B666))</f>
        <v>487</v>
      </c>
      <c r="E668" s="11">
        <f>LARGE(F668:W668,1)+LARGE(F668:W668,2)+IFERROR(LARGE(F668:W668,3),0)+IFERROR(LARGE(F668:W668,4),0)+IFERROR(LARGE(F668:W668,5),0)+IFERROR(LARGE(F668:W668,6),0)</f>
        <v>0</v>
      </c>
      <c r="F668" s="12"/>
      <c r="G668" s="12"/>
      <c r="H668" s="12"/>
      <c r="I668" s="12"/>
      <c r="J668" s="12"/>
      <c r="K668" s="12"/>
      <c r="L668" s="12"/>
      <c r="M668" s="12" t="str">
        <f>IFERROR(VLOOKUP($A668,'Grassor444 M'!$DE$6:$DK$36,7,0),"")</f>
        <v/>
      </c>
      <c r="N668" s="12"/>
      <c r="O668" s="12" t="str">
        <f>IFERROR(VLOOKUP($A668,'Dukty M'!$T$1:$Z$33,7,0),"")</f>
        <v/>
      </c>
      <c r="P668" s="12"/>
      <c r="Q668" s="12"/>
      <c r="R668" s="12"/>
      <c r="S668" s="12"/>
      <c r="T668" s="12"/>
      <c r="U668" s="12"/>
      <c r="V668" s="10">
        <f>IFERROR(LARGE(X668:AU668,1),0)+IFERROR(LARGE(X668:AU668,2),0)</f>
        <v>0</v>
      </c>
      <c r="W668" s="10">
        <f>IFERROR(LARGE(X668:AU668,3),0)+IFERROR(LARGE(X668:AU668,4),0)</f>
        <v>0</v>
      </c>
      <c r="X668" s="12"/>
      <c r="Y668" s="12"/>
      <c r="Z668" s="12"/>
      <c r="AA668" s="12"/>
      <c r="AB668" s="12"/>
      <c r="AC668" s="12"/>
      <c r="AD668" s="12"/>
      <c r="AE668" s="12" t="str">
        <f>IFERROR(VLOOKUP($A668,'Orientakcja M'!$M$3:$S$59,7,0),"")</f>
        <v/>
      </c>
      <c r="AF668" s="12"/>
      <c r="AG668" s="12" t="str">
        <f>IFERROR(VLOOKUP($A668,'Grassor222 M'!$BJ$6:$BP$7,7,0),"")</f>
        <v/>
      </c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23">
        <f>MIN(COUNT(F668:U668)+MIN(COUNT(X668:AU668)/2,2),6)</f>
        <v>0</v>
      </c>
    </row>
    <row r="669" spans="1:48">
      <c r="A669" s="13"/>
      <c r="B669" s="19" t="e">
        <f>VLOOKUP($A669,id!$C:$H,6,0)</f>
        <v>#N/A</v>
      </c>
      <c r="C669" s="19" t="e">
        <f>VLOOKUP($A669,id!$C:$H,4,0)</f>
        <v>#N/A</v>
      </c>
      <c r="D669" s="2">
        <f>IF(E668=E669,D668,ROW(B667))</f>
        <v>487</v>
      </c>
      <c r="E669" s="11">
        <f>LARGE(F669:W669,1)+LARGE(F669:W669,2)+IFERROR(LARGE(F669:W669,3),0)+IFERROR(LARGE(F669:W669,4),0)+IFERROR(LARGE(F669:W669,5),0)+IFERROR(LARGE(F669:W669,6),0)</f>
        <v>0</v>
      </c>
      <c r="F669" s="12"/>
      <c r="G669" s="12"/>
      <c r="H669" s="12"/>
      <c r="I669" s="12"/>
      <c r="J669" s="12"/>
      <c r="K669" s="12"/>
      <c r="L669" s="12"/>
      <c r="M669" s="12" t="str">
        <f>IFERROR(VLOOKUP($A669,'Grassor444 M'!$DE$6:$DK$36,7,0),"")</f>
        <v/>
      </c>
      <c r="N669" s="12"/>
      <c r="O669" s="12" t="str">
        <f>IFERROR(VLOOKUP($A669,'Dukty M'!$T$1:$Z$33,7,0),"")</f>
        <v/>
      </c>
      <c r="P669" s="12"/>
      <c r="Q669" s="12"/>
      <c r="R669" s="12"/>
      <c r="S669" s="12"/>
      <c r="T669" s="12"/>
      <c r="U669" s="12"/>
      <c r="V669" s="10">
        <f>IFERROR(LARGE(X669:AU669,1),0)+IFERROR(LARGE(X669:AU669,2),0)</f>
        <v>0</v>
      </c>
      <c r="W669" s="10">
        <f>IFERROR(LARGE(X669:AU669,3),0)+IFERROR(LARGE(X669:AU669,4),0)</f>
        <v>0</v>
      </c>
      <c r="X669" s="12"/>
      <c r="Y669" s="12"/>
      <c r="Z669" s="12"/>
      <c r="AA669" s="12"/>
      <c r="AB669" s="12"/>
      <c r="AC669" s="12"/>
      <c r="AD669" s="12"/>
      <c r="AE669" s="12" t="str">
        <f>IFERROR(VLOOKUP($A669,'Orientakcja M'!$M$3:$S$59,7,0),"")</f>
        <v/>
      </c>
      <c r="AF669" s="12"/>
      <c r="AG669" s="12" t="str">
        <f>IFERROR(VLOOKUP($A669,'Grassor222 M'!$BJ$6:$BP$7,7,0),"")</f>
        <v/>
      </c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23">
        <f>MIN(COUNT(F669:U669)+MIN(COUNT(X669:AU669)/2,2),6)</f>
        <v>0</v>
      </c>
    </row>
    <row r="670" spans="1:48">
      <c r="B670" s="19" t="e">
        <f>VLOOKUP($A670,id!$C:$H,6,0)</f>
        <v>#N/A</v>
      </c>
      <c r="C670" s="19" t="e">
        <f>VLOOKUP($A670,id!$C:$H,4,0)</f>
        <v>#N/A</v>
      </c>
      <c r="D670" s="2">
        <f>IF(E669=E670,D669,ROW(B668))</f>
        <v>487</v>
      </c>
      <c r="E670" s="11">
        <f>LARGE(F670:W670,1)+LARGE(F670:W670,2)+IFERROR(LARGE(F670:W670,3),0)+IFERROR(LARGE(F670:W670,4),0)+IFERROR(LARGE(F670:W670,5),0)+IFERROR(LARGE(F670:W670,6),0)</f>
        <v>0</v>
      </c>
      <c r="F670" s="12"/>
      <c r="G670" s="12"/>
      <c r="H670" s="12"/>
      <c r="I670" s="12"/>
      <c r="J670" s="12"/>
      <c r="K670" s="12"/>
      <c r="L670" s="12"/>
      <c r="M670" s="12" t="str">
        <f>IFERROR(VLOOKUP($A670,'Grassor444 M'!$DE$6:$DK$36,7,0),"")</f>
        <v/>
      </c>
      <c r="N670" s="12"/>
      <c r="O670" s="12" t="str">
        <f>IFERROR(VLOOKUP($A670,'Dukty M'!$T$1:$Z$33,7,0),"")</f>
        <v/>
      </c>
      <c r="P670" s="12"/>
      <c r="Q670" s="12"/>
      <c r="R670" s="12"/>
      <c r="S670" s="12"/>
      <c r="T670" s="12"/>
      <c r="U670" s="12"/>
      <c r="V670" s="10">
        <f>IFERROR(LARGE(X670:AU670,1),0)+IFERROR(LARGE(X670:AU670,2),0)</f>
        <v>0</v>
      </c>
      <c r="W670" s="10">
        <f>IFERROR(LARGE(X670:AU670,3),0)+IFERROR(LARGE(X670:AU670,4),0)</f>
        <v>0</v>
      </c>
      <c r="X670" s="12"/>
      <c r="Y670" s="12"/>
      <c r="Z670" s="12"/>
      <c r="AA670" s="12"/>
      <c r="AB670" s="12"/>
      <c r="AC670" s="12"/>
      <c r="AD670" s="12"/>
      <c r="AE670" s="12" t="str">
        <f>IFERROR(VLOOKUP($A670,'Orientakcja M'!$M$3:$S$59,7,0),"")</f>
        <v/>
      </c>
      <c r="AF670" s="12"/>
      <c r="AG670" s="12" t="str">
        <f>IFERROR(VLOOKUP($A670,'Grassor222 M'!$BJ$6:$BP$7,7,0),"")</f>
        <v/>
      </c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23">
        <f>MIN(COUNT(F670:U670)+MIN(COUNT(X670:AU670)/2,2),6)</f>
        <v>0</v>
      </c>
    </row>
    <row r="671" spans="1:48">
      <c r="A671" s="13"/>
      <c r="B671" s="19" t="e">
        <f>VLOOKUP($A671,id!$C:$H,6,0)</f>
        <v>#N/A</v>
      </c>
      <c r="C671" s="19" t="e">
        <f>VLOOKUP($A671,id!$C:$H,4,0)</f>
        <v>#N/A</v>
      </c>
      <c r="D671" s="2">
        <f>IF(E670=E671,D670,ROW(B669))</f>
        <v>487</v>
      </c>
      <c r="E671" s="11">
        <f>LARGE(F671:W671,1)+LARGE(F671:W671,2)+IFERROR(LARGE(F671:W671,3),0)+IFERROR(LARGE(F671:W671,4),0)+IFERROR(LARGE(F671:W671,5),0)+IFERROR(LARGE(F671:W671,6),0)</f>
        <v>0</v>
      </c>
      <c r="F671" s="12"/>
      <c r="G671" s="12"/>
      <c r="H671" s="12"/>
      <c r="I671" s="12"/>
      <c r="J671" s="12"/>
      <c r="K671" s="12"/>
      <c r="L671" s="12"/>
      <c r="M671" s="12" t="str">
        <f>IFERROR(VLOOKUP($A671,'Grassor444 M'!$DE$6:$DK$36,7,0),"")</f>
        <v/>
      </c>
      <c r="N671" s="12"/>
      <c r="O671" s="12" t="str">
        <f>IFERROR(VLOOKUP($A671,'Dukty M'!$T$1:$Z$33,7,0),"")</f>
        <v/>
      </c>
      <c r="P671" s="12"/>
      <c r="Q671" s="12"/>
      <c r="R671" s="12"/>
      <c r="S671" s="12"/>
      <c r="T671" s="12"/>
      <c r="U671" s="12"/>
      <c r="V671" s="10">
        <f>IFERROR(LARGE(X671:AU671,1),0)+IFERROR(LARGE(X671:AU671,2),0)</f>
        <v>0</v>
      </c>
      <c r="W671" s="10">
        <f>IFERROR(LARGE(X671:AU671,3),0)+IFERROR(LARGE(X671:AU671,4),0)</f>
        <v>0</v>
      </c>
      <c r="X671" s="12"/>
      <c r="Y671" s="12"/>
      <c r="Z671" s="12"/>
      <c r="AA671" s="12"/>
      <c r="AB671" s="12"/>
      <c r="AC671" s="12"/>
      <c r="AD671" s="12"/>
      <c r="AE671" s="12" t="str">
        <f>IFERROR(VLOOKUP($A671,'Orientakcja M'!$M$3:$S$59,7,0),"")</f>
        <v/>
      </c>
      <c r="AF671" s="12"/>
      <c r="AG671" s="12" t="str">
        <f>IFERROR(VLOOKUP($A671,'Grassor222 M'!$BJ$6:$BP$7,7,0),"")</f>
        <v/>
      </c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23">
        <f>MIN(COUNT(F671:U671)+MIN(COUNT(X671:AU671)/2,2),6)</f>
        <v>0</v>
      </c>
    </row>
    <row r="672" spans="1:48">
      <c r="B672" s="19" t="e">
        <f>VLOOKUP($A672,id!$C:$H,6,0)</f>
        <v>#N/A</v>
      </c>
      <c r="C672" s="19" t="e">
        <f>VLOOKUP($A672,id!$C:$H,4,0)</f>
        <v>#N/A</v>
      </c>
      <c r="D672" s="2">
        <f>IF(E671=E672,D671,ROW(B670))</f>
        <v>487</v>
      </c>
      <c r="E672" s="11">
        <f>LARGE(F672:W672,1)+LARGE(F672:W672,2)+IFERROR(LARGE(F672:W672,3),0)+IFERROR(LARGE(F672:W672,4),0)+IFERROR(LARGE(F672:W672,5),0)+IFERROR(LARGE(F672:W672,6),0)</f>
        <v>0</v>
      </c>
      <c r="F672" s="12"/>
      <c r="G672" s="12"/>
      <c r="H672" s="12"/>
      <c r="I672" s="12"/>
      <c r="J672" s="12"/>
      <c r="K672" s="12"/>
      <c r="L672" s="12"/>
      <c r="M672" s="12" t="str">
        <f>IFERROR(VLOOKUP($A672,'Grassor444 M'!$DE$6:$DK$36,7,0),"")</f>
        <v/>
      </c>
      <c r="N672" s="12"/>
      <c r="O672" s="12" t="str">
        <f>IFERROR(VLOOKUP($A672,'Dukty M'!$T$1:$Z$33,7,0),"")</f>
        <v/>
      </c>
      <c r="P672" s="12"/>
      <c r="Q672" s="12"/>
      <c r="R672" s="12"/>
      <c r="S672" s="12"/>
      <c r="T672" s="12"/>
      <c r="U672" s="12"/>
      <c r="V672" s="10">
        <f>IFERROR(LARGE(X672:AU672,1),0)+IFERROR(LARGE(X672:AU672,2),0)</f>
        <v>0</v>
      </c>
      <c r="W672" s="10">
        <f>IFERROR(LARGE(X672:AU672,3),0)+IFERROR(LARGE(X672:AU672,4),0)</f>
        <v>0</v>
      </c>
      <c r="X672" s="12"/>
      <c r="Y672" s="12"/>
      <c r="Z672" s="12"/>
      <c r="AA672" s="12"/>
      <c r="AB672" s="12"/>
      <c r="AC672" s="12"/>
      <c r="AD672" s="12"/>
      <c r="AE672" s="12" t="str">
        <f>IFERROR(VLOOKUP($A672,'Orientakcja M'!$M$3:$S$59,7,0),"")</f>
        <v/>
      </c>
      <c r="AF672" s="12"/>
      <c r="AG672" s="12" t="str">
        <f>IFERROR(VLOOKUP($A672,'Grassor222 M'!$BJ$6:$BP$7,7,0),"")</f>
        <v/>
      </c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23">
        <f>MIN(COUNT(F672:U672)+MIN(COUNT(X672:AU672)/2,2),6)</f>
        <v>0</v>
      </c>
    </row>
    <row r="673" spans="1:48">
      <c r="A673" s="13"/>
      <c r="B673" s="19" t="e">
        <f>VLOOKUP($A673,id!$C:$H,6,0)</f>
        <v>#N/A</v>
      </c>
      <c r="C673" s="19" t="e">
        <f>VLOOKUP($A673,id!$C:$H,4,0)</f>
        <v>#N/A</v>
      </c>
      <c r="D673" s="2">
        <f>IF(E672=E673,D672,ROW(B671))</f>
        <v>487</v>
      </c>
      <c r="E673" s="11">
        <f>LARGE(F673:W673,1)+LARGE(F673:W673,2)+IFERROR(LARGE(F673:W673,3),0)+IFERROR(LARGE(F673:W673,4),0)+IFERROR(LARGE(F673:W673,5),0)+IFERROR(LARGE(F673:W673,6),0)</f>
        <v>0</v>
      </c>
      <c r="F673" s="12"/>
      <c r="G673" s="12"/>
      <c r="H673" s="12"/>
      <c r="I673" s="12"/>
      <c r="J673" s="12"/>
      <c r="K673" s="12"/>
      <c r="L673" s="12"/>
      <c r="M673" s="12" t="str">
        <f>IFERROR(VLOOKUP($A673,'Grassor444 M'!$DE$6:$DK$36,7,0),"")</f>
        <v/>
      </c>
      <c r="N673" s="12"/>
      <c r="O673" s="12" t="str">
        <f>IFERROR(VLOOKUP($A673,'Dukty M'!$T$1:$Z$33,7,0),"")</f>
        <v/>
      </c>
      <c r="P673" s="12"/>
      <c r="Q673" s="12"/>
      <c r="R673" s="12"/>
      <c r="S673" s="12"/>
      <c r="T673" s="12"/>
      <c r="U673" s="12"/>
      <c r="V673" s="10">
        <f>IFERROR(LARGE(X673:AU673,1),0)+IFERROR(LARGE(X673:AU673,2),0)</f>
        <v>0</v>
      </c>
      <c r="W673" s="10">
        <f>IFERROR(LARGE(X673:AU673,3),0)+IFERROR(LARGE(X673:AU673,4),0)</f>
        <v>0</v>
      </c>
      <c r="X673" s="12"/>
      <c r="Y673" s="12"/>
      <c r="Z673" s="12"/>
      <c r="AA673" s="12"/>
      <c r="AB673" s="12"/>
      <c r="AC673" s="12"/>
      <c r="AD673" s="12"/>
      <c r="AE673" s="12" t="str">
        <f>IFERROR(VLOOKUP($A673,'Orientakcja M'!$M$3:$S$59,7,0),"")</f>
        <v/>
      </c>
      <c r="AF673" s="12"/>
      <c r="AG673" s="12" t="str">
        <f>IFERROR(VLOOKUP($A673,'Grassor222 M'!$BJ$6:$BP$7,7,0),"")</f>
        <v/>
      </c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23">
        <f>MIN(COUNT(F673:U673)+MIN(COUNT(X673:AU673)/2,2),6)</f>
        <v>0</v>
      </c>
    </row>
    <row r="674" spans="1:48">
      <c r="B674" s="19" t="e">
        <f>VLOOKUP($A674,id!$C:$H,6,0)</f>
        <v>#N/A</v>
      </c>
      <c r="C674" s="19" t="e">
        <f>VLOOKUP($A674,id!$C:$H,4,0)</f>
        <v>#N/A</v>
      </c>
      <c r="D674" s="2">
        <f>IF(E673=E674,D673,ROW(B672))</f>
        <v>487</v>
      </c>
      <c r="E674" s="11">
        <f>LARGE(F674:W674,1)+LARGE(F674:W674,2)+IFERROR(LARGE(F674:W674,3),0)+IFERROR(LARGE(F674:W674,4),0)+IFERROR(LARGE(F674:W674,5),0)+IFERROR(LARGE(F674:W674,6),0)</f>
        <v>0</v>
      </c>
      <c r="F674" s="12"/>
      <c r="G674" s="12"/>
      <c r="H674" s="12"/>
      <c r="I674" s="12"/>
      <c r="J674" s="12"/>
      <c r="K674" s="12"/>
      <c r="L674" s="12"/>
      <c r="M674" s="12" t="str">
        <f>IFERROR(VLOOKUP($A674,'Grassor444 M'!$DE$6:$DK$36,7,0),"")</f>
        <v/>
      </c>
      <c r="N674" s="12"/>
      <c r="O674" s="12" t="str">
        <f>IFERROR(VLOOKUP($A674,'Dukty M'!$T$1:$Z$33,7,0),"")</f>
        <v/>
      </c>
      <c r="P674" s="12"/>
      <c r="Q674" s="12"/>
      <c r="R674" s="12"/>
      <c r="S674" s="12"/>
      <c r="T674" s="12"/>
      <c r="U674" s="12"/>
      <c r="V674" s="10">
        <f>IFERROR(LARGE(X674:AU674,1),0)+IFERROR(LARGE(X674:AU674,2),0)</f>
        <v>0</v>
      </c>
      <c r="W674" s="10">
        <f>IFERROR(LARGE(X674:AU674,3),0)+IFERROR(LARGE(X674:AU674,4),0)</f>
        <v>0</v>
      </c>
      <c r="X674" s="12"/>
      <c r="Y674" s="12"/>
      <c r="Z674" s="12"/>
      <c r="AA674" s="12"/>
      <c r="AB674" s="12"/>
      <c r="AC674" s="12"/>
      <c r="AD674" s="12"/>
      <c r="AE674" s="12" t="str">
        <f>IFERROR(VLOOKUP($A674,'Orientakcja M'!$M$3:$S$59,7,0),"")</f>
        <v/>
      </c>
      <c r="AF674" s="12"/>
      <c r="AG674" s="12" t="str">
        <f>IFERROR(VLOOKUP($A674,'Grassor222 M'!$BJ$6:$BP$7,7,0),"")</f>
        <v/>
      </c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23">
        <f>MIN(COUNT(F674:U674)+MIN(COUNT(X674:AU674)/2,2),6)</f>
        <v>0</v>
      </c>
    </row>
    <row r="675" spans="1:48">
      <c r="A675" s="13"/>
      <c r="B675" s="19" t="e">
        <f>VLOOKUP($A675,id!$C:$H,6,0)</f>
        <v>#N/A</v>
      </c>
      <c r="C675" s="19" t="e">
        <f>VLOOKUP($A675,id!$C:$H,4,0)</f>
        <v>#N/A</v>
      </c>
      <c r="D675" s="2">
        <f>IF(E674=E675,D674,ROW(B673))</f>
        <v>487</v>
      </c>
      <c r="E675" s="11">
        <f>LARGE(F675:W675,1)+LARGE(F675:W675,2)+IFERROR(LARGE(F675:W675,3),0)+IFERROR(LARGE(F675:W675,4),0)+IFERROR(LARGE(F675:W675,5),0)+IFERROR(LARGE(F675:W675,6),0)</f>
        <v>0</v>
      </c>
      <c r="F675" s="12"/>
      <c r="G675" s="12"/>
      <c r="H675" s="12"/>
      <c r="I675" s="12"/>
      <c r="J675" s="12"/>
      <c r="K675" s="12"/>
      <c r="L675" s="12"/>
      <c r="M675" s="12" t="str">
        <f>IFERROR(VLOOKUP($A675,'Grassor444 M'!$DE$6:$DK$36,7,0),"")</f>
        <v/>
      </c>
      <c r="N675" s="12"/>
      <c r="O675" s="12" t="str">
        <f>IFERROR(VLOOKUP($A675,'Dukty M'!$T$1:$Z$33,7,0),"")</f>
        <v/>
      </c>
      <c r="P675" s="12"/>
      <c r="Q675" s="12"/>
      <c r="R675" s="12"/>
      <c r="S675" s="12"/>
      <c r="T675" s="12"/>
      <c r="U675" s="12"/>
      <c r="V675" s="10">
        <f>IFERROR(LARGE(X675:AU675,1),0)+IFERROR(LARGE(X675:AU675,2),0)</f>
        <v>0</v>
      </c>
      <c r="W675" s="10">
        <f>IFERROR(LARGE(X675:AU675,3),0)+IFERROR(LARGE(X675:AU675,4),0)</f>
        <v>0</v>
      </c>
      <c r="X675" s="12"/>
      <c r="Y675" s="12"/>
      <c r="Z675" s="12"/>
      <c r="AA675" s="12"/>
      <c r="AB675" s="12"/>
      <c r="AC675" s="12"/>
      <c r="AD675" s="12"/>
      <c r="AE675" s="12" t="str">
        <f>IFERROR(VLOOKUP($A675,'Orientakcja M'!$M$3:$S$59,7,0),"")</f>
        <v/>
      </c>
      <c r="AF675" s="12"/>
      <c r="AG675" s="12" t="str">
        <f>IFERROR(VLOOKUP($A675,'Grassor222 M'!$BJ$6:$BP$7,7,0),"")</f>
        <v/>
      </c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23">
        <f>MIN(COUNT(F675:U675)+MIN(COUNT(X675:AU675)/2,2),6)</f>
        <v>0</v>
      </c>
    </row>
    <row r="676" spans="1:48">
      <c r="B676" s="19" t="e">
        <f>VLOOKUP($A676,id!$C:$H,6,0)</f>
        <v>#N/A</v>
      </c>
      <c r="C676" s="19" t="e">
        <f>VLOOKUP($A676,id!$C:$H,4,0)</f>
        <v>#N/A</v>
      </c>
      <c r="D676" s="2">
        <f>IF(E675=E676,D675,ROW(B674))</f>
        <v>487</v>
      </c>
      <c r="E676" s="11">
        <f>LARGE(F676:W676,1)+LARGE(F676:W676,2)+IFERROR(LARGE(F676:W676,3),0)+IFERROR(LARGE(F676:W676,4),0)+IFERROR(LARGE(F676:W676,5),0)+IFERROR(LARGE(F676:W676,6),0)</f>
        <v>0</v>
      </c>
      <c r="F676" s="12"/>
      <c r="G676" s="12"/>
      <c r="H676" s="12"/>
      <c r="I676" s="12"/>
      <c r="J676" s="12"/>
      <c r="K676" s="12"/>
      <c r="L676" s="12"/>
      <c r="M676" s="12" t="str">
        <f>IFERROR(VLOOKUP($A676,'Grassor444 M'!$DE$6:$DK$36,7,0),"")</f>
        <v/>
      </c>
      <c r="N676" s="12"/>
      <c r="O676" s="12" t="str">
        <f>IFERROR(VLOOKUP($A676,'Dukty M'!$T$1:$Z$33,7,0),"")</f>
        <v/>
      </c>
      <c r="P676" s="12"/>
      <c r="Q676" s="12"/>
      <c r="R676" s="12"/>
      <c r="S676" s="12"/>
      <c r="T676" s="12"/>
      <c r="U676" s="12"/>
      <c r="V676" s="10">
        <f>IFERROR(LARGE(X676:AU676,1),0)+IFERROR(LARGE(X676:AU676,2),0)</f>
        <v>0</v>
      </c>
      <c r="W676" s="10">
        <f>IFERROR(LARGE(X676:AU676,3),0)+IFERROR(LARGE(X676:AU676,4),0)</f>
        <v>0</v>
      </c>
      <c r="X676" s="12"/>
      <c r="Y676" s="12"/>
      <c r="Z676" s="12"/>
      <c r="AA676" s="12"/>
      <c r="AB676" s="12"/>
      <c r="AC676" s="12"/>
      <c r="AD676" s="12"/>
      <c r="AE676" s="12" t="str">
        <f>IFERROR(VLOOKUP($A676,'Orientakcja M'!$M$3:$S$59,7,0),"")</f>
        <v/>
      </c>
      <c r="AF676" s="12"/>
      <c r="AG676" s="12" t="str">
        <f>IFERROR(VLOOKUP($A676,'Grassor222 M'!$BJ$6:$BP$7,7,0),"")</f>
        <v/>
      </c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23">
        <f>MIN(COUNT(F676:U676)+MIN(COUNT(X676:AU676)/2,2),6)</f>
        <v>0</v>
      </c>
    </row>
    <row r="677" spans="1:48">
      <c r="A677" s="13"/>
      <c r="B677" s="19" t="e">
        <f>VLOOKUP($A677,id!$C:$H,6,0)</f>
        <v>#N/A</v>
      </c>
      <c r="C677" s="19" t="e">
        <f>VLOOKUP($A677,id!$C:$H,4,0)</f>
        <v>#N/A</v>
      </c>
      <c r="D677" s="2">
        <f>IF(E676=E677,D676,ROW(B675))</f>
        <v>487</v>
      </c>
      <c r="E677" s="11">
        <f>LARGE(F677:W677,1)+LARGE(F677:W677,2)+IFERROR(LARGE(F677:W677,3),0)+IFERROR(LARGE(F677:W677,4),0)+IFERROR(LARGE(F677:W677,5),0)+IFERROR(LARGE(F677:W677,6),0)</f>
        <v>0</v>
      </c>
      <c r="F677" s="12"/>
      <c r="G677" s="12"/>
      <c r="H677" s="12"/>
      <c r="I677" s="12"/>
      <c r="J677" s="12"/>
      <c r="K677" s="12"/>
      <c r="L677" s="12"/>
      <c r="M677" s="12" t="str">
        <f>IFERROR(VLOOKUP($A677,'Grassor444 M'!$DE$6:$DK$36,7,0),"")</f>
        <v/>
      </c>
      <c r="N677" s="12"/>
      <c r="O677" s="12" t="str">
        <f>IFERROR(VLOOKUP($A677,'Dukty M'!$T$1:$Z$33,7,0),"")</f>
        <v/>
      </c>
      <c r="P677" s="12"/>
      <c r="Q677" s="12"/>
      <c r="R677" s="12"/>
      <c r="S677" s="12"/>
      <c r="T677" s="12"/>
      <c r="U677" s="12"/>
      <c r="V677" s="10">
        <f>IFERROR(LARGE(X677:AU677,1),0)+IFERROR(LARGE(X677:AU677,2),0)</f>
        <v>0</v>
      </c>
      <c r="W677" s="10">
        <f>IFERROR(LARGE(X677:AU677,3),0)+IFERROR(LARGE(X677:AU677,4),0)</f>
        <v>0</v>
      </c>
      <c r="X677" s="12"/>
      <c r="Y677" s="12"/>
      <c r="Z677" s="12"/>
      <c r="AA677" s="12"/>
      <c r="AB677" s="12"/>
      <c r="AC677" s="12"/>
      <c r="AD677" s="12"/>
      <c r="AE677" s="12" t="str">
        <f>IFERROR(VLOOKUP($A677,'Orientakcja M'!$M$3:$S$59,7,0),"")</f>
        <v/>
      </c>
      <c r="AF677" s="12"/>
      <c r="AG677" s="12" t="str">
        <f>IFERROR(VLOOKUP($A677,'Grassor222 M'!$BJ$6:$BP$7,7,0),"")</f>
        <v/>
      </c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23">
        <f>MIN(COUNT(F677:U677)+MIN(COUNT(X677:AU677)/2,2),6)</f>
        <v>0</v>
      </c>
    </row>
    <row r="678" spans="1:48">
      <c r="B678" s="19" t="e">
        <f>VLOOKUP($A678,id!$C:$H,6,0)</f>
        <v>#N/A</v>
      </c>
      <c r="C678" s="19" t="e">
        <f>VLOOKUP($A678,id!$C:$H,4,0)</f>
        <v>#N/A</v>
      </c>
      <c r="D678" s="2">
        <f>IF(E677=E678,D677,ROW(B676))</f>
        <v>487</v>
      </c>
      <c r="E678" s="11">
        <f>LARGE(F678:W678,1)+LARGE(F678:W678,2)+IFERROR(LARGE(F678:W678,3),0)+IFERROR(LARGE(F678:W678,4),0)+IFERROR(LARGE(F678:W678,5),0)+IFERROR(LARGE(F678:W678,6),0)</f>
        <v>0</v>
      </c>
      <c r="F678" s="12"/>
      <c r="G678" s="12"/>
      <c r="H678" s="12"/>
      <c r="I678" s="12"/>
      <c r="J678" s="12"/>
      <c r="K678" s="12"/>
      <c r="L678" s="12"/>
      <c r="M678" s="12" t="str">
        <f>IFERROR(VLOOKUP($A678,'Grassor444 M'!$DE$6:$DK$36,7,0),"")</f>
        <v/>
      </c>
      <c r="N678" s="12"/>
      <c r="O678" s="12" t="str">
        <f>IFERROR(VLOOKUP($A678,'Dukty M'!$T$1:$Z$33,7,0),"")</f>
        <v/>
      </c>
      <c r="P678" s="12"/>
      <c r="Q678" s="12"/>
      <c r="R678" s="12"/>
      <c r="S678" s="12"/>
      <c r="T678" s="12"/>
      <c r="U678" s="12"/>
      <c r="V678" s="10">
        <f>IFERROR(LARGE(X678:AU678,1),0)+IFERROR(LARGE(X678:AU678,2),0)</f>
        <v>0</v>
      </c>
      <c r="W678" s="10">
        <f>IFERROR(LARGE(X678:AU678,3),0)+IFERROR(LARGE(X678:AU678,4),0)</f>
        <v>0</v>
      </c>
      <c r="X678" s="12"/>
      <c r="Y678" s="12"/>
      <c r="Z678" s="12"/>
      <c r="AA678" s="12"/>
      <c r="AB678" s="12"/>
      <c r="AC678" s="12"/>
      <c r="AD678" s="12"/>
      <c r="AE678" s="12" t="str">
        <f>IFERROR(VLOOKUP($A678,'Orientakcja M'!$M$3:$S$59,7,0),"")</f>
        <v/>
      </c>
      <c r="AF678" s="12"/>
      <c r="AG678" s="12" t="str">
        <f>IFERROR(VLOOKUP($A678,'Grassor222 M'!$BJ$6:$BP$7,7,0),"")</f>
        <v/>
      </c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23">
        <f>MIN(COUNT(F678:U678)+MIN(COUNT(X678:AU678)/2,2),6)</f>
        <v>0</v>
      </c>
    </row>
    <row r="679" spans="1:48">
      <c r="A679" s="13"/>
      <c r="B679" s="19" t="e">
        <f>VLOOKUP($A679,id!$C:$H,6,0)</f>
        <v>#N/A</v>
      </c>
      <c r="C679" s="19" t="e">
        <f>VLOOKUP($A679,id!$C:$H,4,0)</f>
        <v>#N/A</v>
      </c>
      <c r="D679" s="2">
        <f>IF(E678=E679,D678,ROW(B677))</f>
        <v>487</v>
      </c>
      <c r="E679" s="11">
        <f>LARGE(F679:W679,1)+LARGE(F679:W679,2)+IFERROR(LARGE(F679:W679,3),0)+IFERROR(LARGE(F679:W679,4),0)+IFERROR(LARGE(F679:W679,5),0)+IFERROR(LARGE(F679:W679,6),0)</f>
        <v>0</v>
      </c>
      <c r="F679" s="12"/>
      <c r="G679" s="12"/>
      <c r="H679" s="12"/>
      <c r="I679" s="12"/>
      <c r="J679" s="12"/>
      <c r="K679" s="12"/>
      <c r="L679" s="12"/>
      <c r="M679" s="12" t="str">
        <f>IFERROR(VLOOKUP($A679,'Grassor444 M'!$DE$6:$DK$36,7,0),"")</f>
        <v/>
      </c>
      <c r="N679" s="12"/>
      <c r="O679" s="12" t="str">
        <f>IFERROR(VLOOKUP($A679,'Dukty M'!$T$1:$Z$33,7,0),"")</f>
        <v/>
      </c>
      <c r="P679" s="12"/>
      <c r="Q679" s="12"/>
      <c r="R679" s="12"/>
      <c r="S679" s="12"/>
      <c r="T679" s="12"/>
      <c r="U679" s="12"/>
      <c r="V679" s="10">
        <f>IFERROR(LARGE(X679:AU679,1),0)+IFERROR(LARGE(X679:AU679,2),0)</f>
        <v>0</v>
      </c>
      <c r="W679" s="10">
        <f>IFERROR(LARGE(X679:AU679,3),0)+IFERROR(LARGE(X679:AU679,4),0)</f>
        <v>0</v>
      </c>
      <c r="X679" s="12"/>
      <c r="Y679" s="12"/>
      <c r="Z679" s="12"/>
      <c r="AA679" s="12"/>
      <c r="AB679" s="12"/>
      <c r="AC679" s="12"/>
      <c r="AD679" s="12"/>
      <c r="AE679" s="12" t="str">
        <f>IFERROR(VLOOKUP($A679,'Orientakcja M'!$M$3:$S$59,7,0),"")</f>
        <v/>
      </c>
      <c r="AF679" s="12"/>
      <c r="AG679" s="12" t="str">
        <f>IFERROR(VLOOKUP($A679,'Grassor222 M'!$BJ$6:$BP$7,7,0),"")</f>
        <v/>
      </c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23">
        <f>MIN(COUNT(F679:U679)+MIN(COUNT(X679:AU679)/2,2),6)</f>
        <v>0</v>
      </c>
    </row>
    <row r="680" spans="1:48">
      <c r="B680" s="19" t="e">
        <f>VLOOKUP($A680,id!$C:$H,6,0)</f>
        <v>#N/A</v>
      </c>
      <c r="C680" s="19" t="e">
        <f>VLOOKUP($A680,id!$C:$H,4,0)</f>
        <v>#N/A</v>
      </c>
      <c r="D680" s="2">
        <f>IF(E679=E680,D679,ROW(B678))</f>
        <v>487</v>
      </c>
      <c r="E680" s="11">
        <f>LARGE(F680:W680,1)+LARGE(F680:W680,2)+IFERROR(LARGE(F680:W680,3),0)+IFERROR(LARGE(F680:W680,4),0)+IFERROR(LARGE(F680:W680,5),0)+IFERROR(LARGE(F680:W680,6),0)</f>
        <v>0</v>
      </c>
      <c r="F680" s="12"/>
      <c r="G680" s="12"/>
      <c r="H680" s="12"/>
      <c r="I680" s="12"/>
      <c r="J680" s="12"/>
      <c r="K680" s="12"/>
      <c r="L680" s="12"/>
      <c r="M680" s="12" t="str">
        <f>IFERROR(VLOOKUP($A680,'Grassor444 M'!$DE$6:$DK$36,7,0),"")</f>
        <v/>
      </c>
      <c r="N680" s="12"/>
      <c r="O680" s="12" t="str">
        <f>IFERROR(VLOOKUP($A680,'Dukty M'!$T$1:$Z$33,7,0),"")</f>
        <v/>
      </c>
      <c r="P680" s="12"/>
      <c r="Q680" s="12"/>
      <c r="R680" s="12"/>
      <c r="S680" s="12"/>
      <c r="T680" s="12"/>
      <c r="U680" s="12"/>
      <c r="V680" s="10">
        <f>IFERROR(LARGE(X680:AU680,1),0)+IFERROR(LARGE(X680:AU680,2),0)</f>
        <v>0</v>
      </c>
      <c r="W680" s="10">
        <f>IFERROR(LARGE(X680:AU680,3),0)+IFERROR(LARGE(X680:AU680,4),0)</f>
        <v>0</v>
      </c>
      <c r="X680" s="12"/>
      <c r="Y680" s="12"/>
      <c r="Z680" s="12"/>
      <c r="AA680" s="12"/>
      <c r="AB680" s="12"/>
      <c r="AC680" s="12"/>
      <c r="AD680" s="12"/>
      <c r="AE680" s="12" t="str">
        <f>IFERROR(VLOOKUP($A680,'Orientakcja M'!$M$3:$S$59,7,0),"")</f>
        <v/>
      </c>
      <c r="AF680" s="12"/>
      <c r="AG680" s="12" t="str">
        <f>IFERROR(VLOOKUP($A680,'Grassor222 M'!$BJ$6:$BP$7,7,0),"")</f>
        <v/>
      </c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23">
        <f>MIN(COUNT(F680:U680)+MIN(COUNT(X680:AU680)/2,2),6)</f>
        <v>0</v>
      </c>
    </row>
    <row r="681" spans="1:48">
      <c r="A681" s="13"/>
      <c r="B681" s="19" t="e">
        <f>VLOOKUP($A681,id!$C:$H,6,0)</f>
        <v>#N/A</v>
      </c>
      <c r="C681" s="19" t="e">
        <f>VLOOKUP($A681,id!$C:$H,4,0)</f>
        <v>#N/A</v>
      </c>
      <c r="D681" s="2">
        <f>IF(E680=E681,D680,ROW(B679))</f>
        <v>487</v>
      </c>
      <c r="E681" s="11">
        <f>LARGE(F681:W681,1)+LARGE(F681:W681,2)+IFERROR(LARGE(F681:W681,3),0)+IFERROR(LARGE(F681:W681,4),0)+IFERROR(LARGE(F681:W681,5),0)+IFERROR(LARGE(F681:W681,6),0)</f>
        <v>0</v>
      </c>
      <c r="F681" s="12"/>
      <c r="G681" s="12"/>
      <c r="H681" s="12"/>
      <c r="I681" s="12"/>
      <c r="J681" s="12"/>
      <c r="K681" s="12"/>
      <c r="L681" s="12"/>
      <c r="M681" s="12" t="str">
        <f>IFERROR(VLOOKUP($A681,'Grassor444 M'!$DE$6:$DK$36,7,0),"")</f>
        <v/>
      </c>
      <c r="N681" s="12"/>
      <c r="O681" s="12" t="str">
        <f>IFERROR(VLOOKUP($A681,'Dukty M'!$T$1:$Z$33,7,0),"")</f>
        <v/>
      </c>
      <c r="P681" s="12"/>
      <c r="Q681" s="12"/>
      <c r="R681" s="12"/>
      <c r="S681" s="12"/>
      <c r="T681" s="12"/>
      <c r="U681" s="12"/>
      <c r="V681" s="10">
        <f>IFERROR(LARGE(X681:AU681,1),0)+IFERROR(LARGE(X681:AU681,2),0)</f>
        <v>0</v>
      </c>
      <c r="W681" s="10">
        <f>IFERROR(LARGE(X681:AU681,3),0)+IFERROR(LARGE(X681:AU681,4),0)</f>
        <v>0</v>
      </c>
      <c r="X681" s="12"/>
      <c r="Y681" s="12"/>
      <c r="Z681" s="12"/>
      <c r="AA681" s="12"/>
      <c r="AB681" s="12"/>
      <c r="AC681" s="12"/>
      <c r="AD681" s="12"/>
      <c r="AE681" s="12" t="str">
        <f>IFERROR(VLOOKUP($A681,'Orientakcja M'!$M$3:$S$59,7,0),"")</f>
        <v/>
      </c>
      <c r="AF681" s="12"/>
      <c r="AG681" s="12" t="str">
        <f>IFERROR(VLOOKUP($A681,'Grassor222 M'!$BJ$6:$BP$7,7,0),"")</f>
        <v/>
      </c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23">
        <f>MIN(COUNT(F681:U681)+MIN(COUNT(X681:AU681)/2,2),6)</f>
        <v>0</v>
      </c>
    </row>
    <row r="682" spans="1:48">
      <c r="B682" s="19" t="e">
        <f>VLOOKUP($A682,id!$C:$H,6,0)</f>
        <v>#N/A</v>
      </c>
      <c r="C682" s="19" t="e">
        <f>VLOOKUP($A682,id!$C:$H,4,0)</f>
        <v>#N/A</v>
      </c>
      <c r="D682" s="2">
        <f>IF(E681=E682,D681,ROW(B680))</f>
        <v>487</v>
      </c>
      <c r="E682" s="11">
        <f>LARGE(F682:W682,1)+LARGE(F682:W682,2)+IFERROR(LARGE(F682:W682,3),0)+IFERROR(LARGE(F682:W682,4),0)+IFERROR(LARGE(F682:W682,5),0)+IFERROR(LARGE(F682:W682,6),0)</f>
        <v>0</v>
      </c>
      <c r="F682" s="12"/>
      <c r="G682" s="12"/>
      <c r="H682" s="12"/>
      <c r="I682" s="12"/>
      <c r="J682" s="12"/>
      <c r="K682" s="12"/>
      <c r="L682" s="12"/>
      <c r="M682" s="12" t="str">
        <f>IFERROR(VLOOKUP($A682,'Grassor444 M'!$DE$6:$DK$36,7,0),"")</f>
        <v/>
      </c>
      <c r="N682" s="12"/>
      <c r="O682" s="12" t="str">
        <f>IFERROR(VLOOKUP($A682,'Dukty M'!$T$1:$Z$33,7,0),"")</f>
        <v/>
      </c>
      <c r="P682" s="12"/>
      <c r="Q682" s="12"/>
      <c r="R682" s="12"/>
      <c r="S682" s="12"/>
      <c r="T682" s="12"/>
      <c r="U682" s="12"/>
      <c r="V682" s="10">
        <f>IFERROR(LARGE(X682:AU682,1),0)+IFERROR(LARGE(X682:AU682,2),0)</f>
        <v>0</v>
      </c>
      <c r="W682" s="10">
        <f>IFERROR(LARGE(X682:AU682,3),0)+IFERROR(LARGE(X682:AU682,4),0)</f>
        <v>0</v>
      </c>
      <c r="X682" s="12"/>
      <c r="Y682" s="12"/>
      <c r="Z682" s="12"/>
      <c r="AA682" s="12"/>
      <c r="AB682" s="12"/>
      <c r="AC682" s="12"/>
      <c r="AD682" s="12"/>
      <c r="AE682" s="12" t="str">
        <f>IFERROR(VLOOKUP($A682,'Orientakcja M'!$M$3:$S$59,7,0),"")</f>
        <v/>
      </c>
      <c r="AF682" s="12"/>
      <c r="AG682" s="12" t="str">
        <f>IFERROR(VLOOKUP($A682,'Grassor222 M'!$BJ$6:$BP$7,7,0),"")</f>
        <v/>
      </c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23">
        <f>MIN(COUNT(F682:U682)+MIN(COUNT(X682:AU682)/2,2),6)</f>
        <v>0</v>
      </c>
    </row>
    <row r="683" spans="1:48">
      <c r="A683" s="13"/>
      <c r="B683" s="19" t="e">
        <f>VLOOKUP($A683,id!$C:$H,6,0)</f>
        <v>#N/A</v>
      </c>
      <c r="C683" s="19" t="e">
        <f>VLOOKUP($A683,id!$C:$H,4,0)</f>
        <v>#N/A</v>
      </c>
      <c r="D683" s="2">
        <f>IF(E682=E683,D682,ROW(B681))</f>
        <v>487</v>
      </c>
      <c r="E683" s="11">
        <f>LARGE(F683:W683,1)+LARGE(F683:W683,2)+IFERROR(LARGE(F683:W683,3),0)+IFERROR(LARGE(F683:W683,4),0)+IFERROR(LARGE(F683:W683,5),0)+IFERROR(LARGE(F683:W683,6),0)</f>
        <v>0</v>
      </c>
      <c r="F683" s="12"/>
      <c r="G683" s="12"/>
      <c r="H683" s="12"/>
      <c r="I683" s="12"/>
      <c r="J683" s="12"/>
      <c r="K683" s="12"/>
      <c r="L683" s="12"/>
      <c r="M683" s="12" t="str">
        <f>IFERROR(VLOOKUP($A683,'Grassor444 M'!$DE$6:$DK$36,7,0),"")</f>
        <v/>
      </c>
      <c r="N683" s="12"/>
      <c r="O683" s="12" t="str">
        <f>IFERROR(VLOOKUP($A683,'Dukty M'!$T$1:$Z$33,7,0),"")</f>
        <v/>
      </c>
      <c r="P683" s="12"/>
      <c r="Q683" s="12"/>
      <c r="R683" s="12"/>
      <c r="S683" s="12"/>
      <c r="T683" s="12"/>
      <c r="U683" s="12"/>
      <c r="V683" s="10">
        <f>IFERROR(LARGE(X683:AU683,1),0)+IFERROR(LARGE(X683:AU683,2),0)</f>
        <v>0</v>
      </c>
      <c r="W683" s="10">
        <f>IFERROR(LARGE(X683:AU683,3),0)+IFERROR(LARGE(X683:AU683,4),0)</f>
        <v>0</v>
      </c>
      <c r="X683" s="12"/>
      <c r="Y683" s="12"/>
      <c r="Z683" s="12"/>
      <c r="AA683" s="12"/>
      <c r="AB683" s="12"/>
      <c r="AC683" s="12"/>
      <c r="AD683" s="12"/>
      <c r="AE683" s="12" t="str">
        <f>IFERROR(VLOOKUP($A683,'Orientakcja M'!$M$3:$S$59,7,0),"")</f>
        <v/>
      </c>
      <c r="AF683" s="12"/>
      <c r="AG683" s="12" t="str">
        <f>IFERROR(VLOOKUP($A683,'Grassor222 M'!$BJ$6:$BP$7,7,0),"")</f>
        <v/>
      </c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23">
        <f>MIN(COUNT(F683:U683)+MIN(COUNT(X683:AU683)/2,2),6)</f>
        <v>0</v>
      </c>
    </row>
    <row r="684" spans="1:48">
      <c r="B684" s="19" t="e">
        <f>VLOOKUP($A684,id!$C:$H,6,0)</f>
        <v>#N/A</v>
      </c>
      <c r="C684" s="19" t="e">
        <f>VLOOKUP($A684,id!$C:$H,4,0)</f>
        <v>#N/A</v>
      </c>
      <c r="D684" s="2">
        <f>IF(E683=E684,D683,ROW(B682))</f>
        <v>487</v>
      </c>
      <c r="E684" s="11">
        <f>LARGE(F684:W684,1)+LARGE(F684:W684,2)+IFERROR(LARGE(F684:W684,3),0)+IFERROR(LARGE(F684:W684,4),0)+IFERROR(LARGE(F684:W684,5),0)+IFERROR(LARGE(F684:W684,6),0)</f>
        <v>0</v>
      </c>
      <c r="F684" s="12"/>
      <c r="G684" s="12"/>
      <c r="H684" s="12"/>
      <c r="I684" s="12"/>
      <c r="J684" s="12"/>
      <c r="K684" s="12"/>
      <c r="L684" s="12"/>
      <c r="M684" s="12" t="str">
        <f>IFERROR(VLOOKUP($A684,'Grassor444 M'!$DE$6:$DK$36,7,0),"")</f>
        <v/>
      </c>
      <c r="N684" s="12"/>
      <c r="O684" s="12" t="str">
        <f>IFERROR(VLOOKUP($A684,'Dukty M'!$T$1:$Z$33,7,0),"")</f>
        <v/>
      </c>
      <c r="P684" s="12"/>
      <c r="Q684" s="12"/>
      <c r="R684" s="12"/>
      <c r="S684" s="12"/>
      <c r="T684" s="12"/>
      <c r="U684" s="12"/>
      <c r="V684" s="10">
        <f>IFERROR(LARGE(X684:AU684,1),0)+IFERROR(LARGE(X684:AU684,2),0)</f>
        <v>0</v>
      </c>
      <c r="W684" s="10">
        <f>IFERROR(LARGE(X684:AU684,3),0)+IFERROR(LARGE(X684:AU684,4),0)</f>
        <v>0</v>
      </c>
      <c r="X684" s="12"/>
      <c r="Y684" s="12"/>
      <c r="Z684" s="12"/>
      <c r="AA684" s="12"/>
      <c r="AB684" s="12"/>
      <c r="AC684" s="12"/>
      <c r="AD684" s="12"/>
      <c r="AE684" s="12" t="str">
        <f>IFERROR(VLOOKUP($A684,'Orientakcja M'!$M$3:$S$59,7,0),"")</f>
        <v/>
      </c>
      <c r="AF684" s="12"/>
      <c r="AG684" s="12" t="str">
        <f>IFERROR(VLOOKUP($A684,'Grassor222 M'!$BJ$6:$BP$7,7,0),"")</f>
        <v/>
      </c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23">
        <f>MIN(COUNT(F684:U684)+MIN(COUNT(X684:AU684)/2,2),6)</f>
        <v>0</v>
      </c>
    </row>
    <row r="685" spans="1:48">
      <c r="A685" s="13"/>
      <c r="B685" s="19" t="e">
        <f>VLOOKUP($A685,id!$C:$H,6,0)</f>
        <v>#N/A</v>
      </c>
      <c r="C685" s="19" t="e">
        <f>VLOOKUP($A685,id!$C:$H,4,0)</f>
        <v>#N/A</v>
      </c>
      <c r="D685" s="2">
        <f>IF(E684=E685,D684,ROW(B683))</f>
        <v>487</v>
      </c>
      <c r="E685" s="11">
        <f>LARGE(F685:W685,1)+LARGE(F685:W685,2)+IFERROR(LARGE(F685:W685,3),0)+IFERROR(LARGE(F685:W685,4),0)+IFERROR(LARGE(F685:W685,5),0)+IFERROR(LARGE(F685:W685,6),0)</f>
        <v>0</v>
      </c>
      <c r="F685" s="12"/>
      <c r="G685" s="12"/>
      <c r="H685" s="12"/>
      <c r="I685" s="12"/>
      <c r="J685" s="12"/>
      <c r="K685" s="12"/>
      <c r="L685" s="12"/>
      <c r="M685" s="12" t="str">
        <f>IFERROR(VLOOKUP($A685,'Grassor444 M'!$DE$6:$DK$36,7,0),"")</f>
        <v/>
      </c>
      <c r="N685" s="12"/>
      <c r="O685" s="12" t="str">
        <f>IFERROR(VLOOKUP($A685,'Dukty M'!$T$1:$Z$33,7,0),"")</f>
        <v/>
      </c>
      <c r="P685" s="12"/>
      <c r="Q685" s="12"/>
      <c r="R685" s="12"/>
      <c r="S685" s="12"/>
      <c r="T685" s="12"/>
      <c r="U685" s="12"/>
      <c r="V685" s="10">
        <f>IFERROR(LARGE(X685:AU685,1),0)+IFERROR(LARGE(X685:AU685,2),0)</f>
        <v>0</v>
      </c>
      <c r="W685" s="10">
        <f>IFERROR(LARGE(X685:AU685,3),0)+IFERROR(LARGE(X685:AU685,4),0)</f>
        <v>0</v>
      </c>
      <c r="X685" s="12"/>
      <c r="Y685" s="12"/>
      <c r="Z685" s="12"/>
      <c r="AA685" s="12"/>
      <c r="AB685" s="12"/>
      <c r="AC685" s="12"/>
      <c r="AD685" s="12"/>
      <c r="AE685" s="12" t="str">
        <f>IFERROR(VLOOKUP($A685,'Orientakcja M'!$M$3:$S$59,7,0),"")</f>
        <v/>
      </c>
      <c r="AF685" s="12"/>
      <c r="AG685" s="12" t="str">
        <f>IFERROR(VLOOKUP($A685,'Grassor222 M'!$BJ$6:$BP$7,7,0),"")</f>
        <v/>
      </c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23">
        <f>MIN(COUNT(F685:U685)+MIN(COUNT(X685:AU685)/2,2),6)</f>
        <v>0</v>
      </c>
    </row>
    <row r="686" spans="1:48">
      <c r="B686" s="19" t="e">
        <f>VLOOKUP($A686,id!$C:$H,6,0)</f>
        <v>#N/A</v>
      </c>
      <c r="C686" s="19" t="e">
        <f>VLOOKUP($A686,id!$C:$H,4,0)</f>
        <v>#N/A</v>
      </c>
      <c r="D686" s="2">
        <f>IF(E685=E686,D685,ROW(B684))</f>
        <v>487</v>
      </c>
      <c r="E686" s="11">
        <f>LARGE(F686:W686,1)+LARGE(F686:W686,2)+IFERROR(LARGE(F686:W686,3),0)+IFERROR(LARGE(F686:W686,4),0)+IFERROR(LARGE(F686:W686,5),0)+IFERROR(LARGE(F686:W686,6),0)</f>
        <v>0</v>
      </c>
      <c r="F686" s="12"/>
      <c r="G686" s="12"/>
      <c r="H686" s="12"/>
      <c r="I686" s="12"/>
      <c r="J686" s="12"/>
      <c r="K686" s="12"/>
      <c r="L686" s="12"/>
      <c r="M686" s="12" t="str">
        <f>IFERROR(VLOOKUP($A686,'Grassor444 M'!$DE$6:$DK$36,7,0),"")</f>
        <v/>
      </c>
      <c r="N686" s="12"/>
      <c r="O686" s="12" t="str">
        <f>IFERROR(VLOOKUP($A686,'Dukty M'!$T$1:$Z$33,7,0),"")</f>
        <v/>
      </c>
      <c r="P686" s="12"/>
      <c r="Q686" s="12"/>
      <c r="R686" s="12"/>
      <c r="S686" s="12"/>
      <c r="T686" s="12"/>
      <c r="U686" s="12"/>
      <c r="V686" s="10">
        <f>IFERROR(LARGE(X686:AU686,1),0)+IFERROR(LARGE(X686:AU686,2),0)</f>
        <v>0</v>
      </c>
      <c r="W686" s="10">
        <f>IFERROR(LARGE(X686:AU686,3),0)+IFERROR(LARGE(X686:AU686,4),0)</f>
        <v>0</v>
      </c>
      <c r="X686" s="12"/>
      <c r="Y686" s="12"/>
      <c r="Z686" s="12"/>
      <c r="AA686" s="12"/>
      <c r="AB686" s="12"/>
      <c r="AC686" s="12"/>
      <c r="AD686" s="12"/>
      <c r="AE686" s="12" t="str">
        <f>IFERROR(VLOOKUP($A686,'Orientakcja M'!$M$3:$S$59,7,0),"")</f>
        <v/>
      </c>
      <c r="AF686" s="12"/>
      <c r="AG686" s="12" t="str">
        <f>IFERROR(VLOOKUP($A686,'Grassor222 M'!$BJ$6:$BP$7,7,0),"")</f>
        <v/>
      </c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23">
        <f>MIN(COUNT(F686:U686)+MIN(COUNT(X686:AU686)/2,2),6)</f>
        <v>0</v>
      </c>
    </row>
    <row r="687" spans="1:48">
      <c r="A687" s="13"/>
      <c r="B687" s="19" t="e">
        <f>VLOOKUP($A687,id!$C:$H,6,0)</f>
        <v>#N/A</v>
      </c>
      <c r="C687" s="19" t="e">
        <f>VLOOKUP($A687,id!$C:$H,4,0)</f>
        <v>#N/A</v>
      </c>
      <c r="D687" s="2">
        <f>IF(E686=E687,D686,ROW(B685))</f>
        <v>487</v>
      </c>
      <c r="E687" s="11">
        <f>LARGE(F687:W687,1)+LARGE(F687:W687,2)+IFERROR(LARGE(F687:W687,3),0)+IFERROR(LARGE(F687:W687,4),0)+IFERROR(LARGE(F687:W687,5),0)+IFERROR(LARGE(F687:W687,6),0)</f>
        <v>0</v>
      </c>
      <c r="F687" s="12"/>
      <c r="G687" s="12"/>
      <c r="H687" s="12"/>
      <c r="I687" s="12"/>
      <c r="J687" s="12"/>
      <c r="K687" s="12"/>
      <c r="L687" s="12"/>
      <c r="M687" s="12" t="str">
        <f>IFERROR(VLOOKUP($A687,'Grassor444 M'!$DE$6:$DK$36,7,0),"")</f>
        <v/>
      </c>
      <c r="N687" s="12"/>
      <c r="O687" s="12" t="str">
        <f>IFERROR(VLOOKUP($A687,'Dukty M'!$T$1:$Z$33,7,0),"")</f>
        <v/>
      </c>
      <c r="P687" s="12"/>
      <c r="Q687" s="12"/>
      <c r="R687" s="12"/>
      <c r="S687" s="12"/>
      <c r="T687" s="12"/>
      <c r="U687" s="12"/>
      <c r="V687" s="10">
        <f>IFERROR(LARGE(X687:AU687,1),0)+IFERROR(LARGE(X687:AU687,2),0)</f>
        <v>0</v>
      </c>
      <c r="W687" s="10">
        <f>IFERROR(LARGE(X687:AU687,3),0)+IFERROR(LARGE(X687:AU687,4),0)</f>
        <v>0</v>
      </c>
      <c r="X687" s="12"/>
      <c r="Y687" s="12"/>
      <c r="Z687" s="12"/>
      <c r="AA687" s="12"/>
      <c r="AB687" s="12"/>
      <c r="AC687" s="12"/>
      <c r="AD687" s="12"/>
      <c r="AE687" s="12" t="str">
        <f>IFERROR(VLOOKUP($A687,'Orientakcja M'!$M$3:$S$59,7,0),"")</f>
        <v/>
      </c>
      <c r="AF687" s="12"/>
      <c r="AG687" s="12" t="str">
        <f>IFERROR(VLOOKUP($A687,'Grassor222 M'!$BJ$6:$BP$7,7,0),"")</f>
        <v/>
      </c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23">
        <f>MIN(COUNT(F687:U687)+MIN(COUNT(X687:AU687)/2,2),6)</f>
        <v>0</v>
      </c>
    </row>
    <row r="688" spans="1:48">
      <c r="A688" s="13"/>
      <c r="B688" s="19" t="e">
        <f>VLOOKUP($A688,id!$C:$H,6,0)</f>
        <v>#N/A</v>
      </c>
      <c r="C688" s="19" t="e">
        <f>VLOOKUP($A688,id!$C:$H,4,0)</f>
        <v>#N/A</v>
      </c>
      <c r="D688" s="2">
        <f>IF(E687=E688,D687,ROW(B686))</f>
        <v>487</v>
      </c>
      <c r="E688" s="11">
        <f>LARGE(F688:W688,1)+LARGE(F688:W688,2)+IFERROR(LARGE(F688:W688,3),0)+IFERROR(LARGE(F688:W688,4),0)+IFERROR(LARGE(F688:W688,5),0)+IFERROR(LARGE(F688:W688,6),0)</f>
        <v>0</v>
      </c>
      <c r="F688" s="12"/>
      <c r="G688" s="12"/>
      <c r="H688" s="12"/>
      <c r="I688" s="12"/>
      <c r="J688" s="12"/>
      <c r="K688" s="12"/>
      <c r="L688" s="12"/>
      <c r="M688" s="12" t="str">
        <f>IFERROR(VLOOKUP($A688,'Grassor444 M'!$DE$6:$DK$36,7,0),"")</f>
        <v/>
      </c>
      <c r="N688" s="12"/>
      <c r="O688" s="12" t="str">
        <f>IFERROR(VLOOKUP($A688,'Dukty M'!$T$1:$Z$33,7,0),"")</f>
        <v/>
      </c>
      <c r="P688" s="12"/>
      <c r="Q688" s="12"/>
      <c r="R688" s="12"/>
      <c r="S688" s="12"/>
      <c r="T688" s="12"/>
      <c r="U688" s="12"/>
      <c r="V688" s="10">
        <f>IFERROR(LARGE(X688:AU688,1),0)+IFERROR(LARGE(X688:AU688,2),0)</f>
        <v>0</v>
      </c>
      <c r="W688" s="10">
        <f>IFERROR(LARGE(X688:AU688,3),0)+IFERROR(LARGE(X688:AU688,4),0)</f>
        <v>0</v>
      </c>
      <c r="X688" s="12"/>
      <c r="Y688" s="12"/>
      <c r="Z688" s="12"/>
      <c r="AA688" s="12"/>
      <c r="AB688" s="12"/>
      <c r="AC688" s="12"/>
      <c r="AD688" s="12"/>
      <c r="AE688" s="12" t="str">
        <f>IFERROR(VLOOKUP($A688,'Orientakcja M'!$M$3:$S$59,7,0),"")</f>
        <v/>
      </c>
      <c r="AF688" s="12"/>
      <c r="AG688" s="12" t="str">
        <f>IFERROR(VLOOKUP($A688,'Grassor222 M'!$BJ$6:$BP$7,7,0),"")</f>
        <v/>
      </c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23">
        <f>MIN(COUNT(F688:U688)+MIN(COUNT(X688:AU688)/2,2),6)</f>
        <v>0</v>
      </c>
    </row>
    <row r="689" spans="1:48">
      <c r="A689" s="13"/>
      <c r="B689" s="19" t="e">
        <f>VLOOKUP($A689,id!$C:$H,6,0)</f>
        <v>#N/A</v>
      </c>
      <c r="C689" s="19" t="e">
        <f>VLOOKUP($A689,id!$C:$H,4,0)</f>
        <v>#N/A</v>
      </c>
      <c r="D689" s="2">
        <f>IF(E688=E689,D688,ROW(B687))</f>
        <v>487</v>
      </c>
      <c r="E689" s="11">
        <f>LARGE(F689:W689,1)+LARGE(F689:W689,2)+IFERROR(LARGE(F689:W689,3),0)+IFERROR(LARGE(F689:W689,4),0)+IFERROR(LARGE(F689:W689,5),0)+IFERROR(LARGE(F689:W689,6),0)</f>
        <v>0</v>
      </c>
      <c r="F689" s="12"/>
      <c r="G689" s="12"/>
      <c r="H689" s="12"/>
      <c r="I689" s="12"/>
      <c r="J689" s="12"/>
      <c r="K689" s="12"/>
      <c r="L689" s="12"/>
      <c r="M689" s="12" t="str">
        <f>IFERROR(VLOOKUP($A689,'Grassor444 M'!$DE$6:$DK$36,7,0),"")</f>
        <v/>
      </c>
      <c r="N689" s="12"/>
      <c r="O689" s="12" t="str">
        <f>IFERROR(VLOOKUP($A689,'Dukty M'!$T$1:$Z$33,7,0),"")</f>
        <v/>
      </c>
      <c r="P689" s="12"/>
      <c r="Q689" s="12"/>
      <c r="R689" s="12"/>
      <c r="S689" s="12"/>
      <c r="T689" s="12"/>
      <c r="U689" s="12"/>
      <c r="V689" s="10">
        <f>IFERROR(LARGE(X689:AU689,1),0)+IFERROR(LARGE(X689:AU689,2),0)</f>
        <v>0</v>
      </c>
      <c r="W689" s="10">
        <f>IFERROR(LARGE(X689:AU689,3),0)+IFERROR(LARGE(X689:AU689,4),0)</f>
        <v>0</v>
      </c>
      <c r="X689" s="12"/>
      <c r="Y689" s="12"/>
      <c r="Z689" s="12"/>
      <c r="AA689" s="12"/>
      <c r="AB689" s="12"/>
      <c r="AC689" s="12"/>
      <c r="AD689" s="12"/>
      <c r="AE689" s="12" t="str">
        <f>IFERROR(VLOOKUP($A689,'Orientakcja M'!$M$3:$S$59,7,0),"")</f>
        <v/>
      </c>
      <c r="AF689" s="12"/>
      <c r="AG689" s="12" t="str">
        <f>IFERROR(VLOOKUP($A689,'Grassor222 M'!$BJ$6:$BP$7,7,0),"")</f>
        <v/>
      </c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23">
        <f>MIN(COUNT(F689:U689)+MIN(COUNT(X689:AU689)/2,2),6)</f>
        <v>0</v>
      </c>
    </row>
    <row r="690" spans="1:48">
      <c r="B690" s="19" t="e">
        <f>VLOOKUP($A690,id!$C:$H,6,0)</f>
        <v>#N/A</v>
      </c>
      <c r="C690" s="19" t="e">
        <f>VLOOKUP($A690,id!$C:$H,4,0)</f>
        <v>#N/A</v>
      </c>
      <c r="D690" s="2">
        <f>IF(E689=E690,D689,ROW(B688))</f>
        <v>487</v>
      </c>
      <c r="E690" s="11">
        <f>LARGE(F690:W690,1)+LARGE(F690:W690,2)+IFERROR(LARGE(F690:W690,3),0)+IFERROR(LARGE(F690:W690,4),0)+IFERROR(LARGE(F690:W690,5),0)+IFERROR(LARGE(F690:W690,6),0)</f>
        <v>0</v>
      </c>
      <c r="F690" s="12"/>
      <c r="G690" s="12"/>
      <c r="H690" s="12"/>
      <c r="I690" s="12"/>
      <c r="J690" s="12"/>
      <c r="K690" s="12"/>
      <c r="L690" s="12"/>
      <c r="M690" s="12" t="str">
        <f>IFERROR(VLOOKUP($A690,'Grassor444 M'!$DE$6:$DK$36,7,0),"")</f>
        <v/>
      </c>
      <c r="N690" s="12"/>
      <c r="O690" s="12" t="str">
        <f>IFERROR(VLOOKUP($A690,'Dukty M'!$T$1:$Z$33,7,0),"")</f>
        <v/>
      </c>
      <c r="P690" s="12"/>
      <c r="Q690" s="12"/>
      <c r="R690" s="12"/>
      <c r="S690" s="12"/>
      <c r="T690" s="12"/>
      <c r="U690" s="12"/>
      <c r="V690" s="10">
        <f>IFERROR(LARGE(X690:AU690,1),0)+IFERROR(LARGE(X690:AU690,2),0)</f>
        <v>0</v>
      </c>
      <c r="W690" s="10">
        <f>IFERROR(LARGE(X690:AU690,3),0)+IFERROR(LARGE(X690:AU690,4),0)</f>
        <v>0</v>
      </c>
      <c r="X690" s="12"/>
      <c r="Y690" s="12"/>
      <c r="Z690" s="12"/>
      <c r="AA690" s="12"/>
      <c r="AB690" s="12"/>
      <c r="AC690" s="12"/>
      <c r="AD690" s="12"/>
      <c r="AE690" s="12" t="str">
        <f>IFERROR(VLOOKUP($A690,'Orientakcja M'!$M$3:$S$59,7,0),"")</f>
        <v/>
      </c>
      <c r="AF690" s="12"/>
      <c r="AG690" s="12" t="str">
        <f>IFERROR(VLOOKUP($A690,'Grassor222 M'!$BJ$6:$BP$7,7,0),"")</f>
        <v/>
      </c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23">
        <f>MIN(COUNT(F690:U690)+MIN(COUNT(X690:AU690)/2,2),6)</f>
        <v>0</v>
      </c>
    </row>
    <row r="691" spans="1:48">
      <c r="A691" s="13"/>
      <c r="B691" s="19" t="e">
        <f>VLOOKUP($A691,id!$C:$H,6,0)</f>
        <v>#N/A</v>
      </c>
      <c r="C691" s="19" t="e">
        <f>VLOOKUP($A691,id!$C:$H,4,0)</f>
        <v>#N/A</v>
      </c>
      <c r="D691" s="2">
        <f>IF(E690=E691,D690,ROW(B689))</f>
        <v>487</v>
      </c>
      <c r="E691" s="11">
        <f>LARGE(F691:W691,1)+LARGE(F691:W691,2)+IFERROR(LARGE(F691:W691,3),0)+IFERROR(LARGE(F691:W691,4),0)+IFERROR(LARGE(F691:W691,5),0)+IFERROR(LARGE(F691:W691,6),0)</f>
        <v>0</v>
      </c>
      <c r="F691" s="12"/>
      <c r="G691" s="12"/>
      <c r="H691" s="12"/>
      <c r="I691" s="12"/>
      <c r="J691" s="12"/>
      <c r="K691" s="12"/>
      <c r="L691" s="12"/>
      <c r="M691" s="12" t="str">
        <f>IFERROR(VLOOKUP($A691,'Grassor444 M'!$DE$6:$DK$36,7,0),"")</f>
        <v/>
      </c>
      <c r="N691" s="12"/>
      <c r="O691" s="12" t="str">
        <f>IFERROR(VLOOKUP($A691,'Dukty M'!$T$1:$Z$33,7,0),"")</f>
        <v/>
      </c>
      <c r="P691" s="12"/>
      <c r="Q691" s="12"/>
      <c r="R691" s="12"/>
      <c r="S691" s="12"/>
      <c r="T691" s="12"/>
      <c r="U691" s="12"/>
      <c r="V691" s="10">
        <f>IFERROR(LARGE(X691:AU691,1),0)+IFERROR(LARGE(X691:AU691,2),0)</f>
        <v>0</v>
      </c>
      <c r="W691" s="10">
        <f>IFERROR(LARGE(X691:AU691,3),0)+IFERROR(LARGE(X691:AU691,4),0)</f>
        <v>0</v>
      </c>
      <c r="X691" s="12"/>
      <c r="Y691" s="12"/>
      <c r="Z691" s="12"/>
      <c r="AA691" s="12"/>
      <c r="AB691" s="12"/>
      <c r="AC691" s="12"/>
      <c r="AD691" s="12"/>
      <c r="AE691" s="12" t="str">
        <f>IFERROR(VLOOKUP($A691,'Orientakcja M'!$M$3:$S$59,7,0),"")</f>
        <v/>
      </c>
      <c r="AF691" s="12"/>
      <c r="AG691" s="12" t="str">
        <f>IFERROR(VLOOKUP($A691,'Grassor222 M'!$BJ$6:$BP$7,7,0),"")</f>
        <v/>
      </c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23">
        <f>MIN(COUNT(F691:U691)+MIN(COUNT(X691:AU691)/2,2),6)</f>
        <v>0</v>
      </c>
    </row>
    <row r="692" spans="1:48">
      <c r="B692" s="19" t="e">
        <f>VLOOKUP($A692,id!$C:$H,6,0)</f>
        <v>#N/A</v>
      </c>
      <c r="C692" s="19" t="e">
        <f>VLOOKUP($A692,id!$C:$H,4,0)</f>
        <v>#N/A</v>
      </c>
      <c r="D692" s="2">
        <f>IF(E691=E692,D691,ROW(B690))</f>
        <v>487</v>
      </c>
      <c r="E692" s="11">
        <f>LARGE(F692:W692,1)+LARGE(F692:W692,2)+IFERROR(LARGE(F692:W692,3),0)+IFERROR(LARGE(F692:W692,4),0)+IFERROR(LARGE(F692:W692,5),0)+IFERROR(LARGE(F692:W692,6),0)</f>
        <v>0</v>
      </c>
      <c r="F692" s="12"/>
      <c r="G692" s="12"/>
      <c r="H692" s="12"/>
      <c r="I692" s="12"/>
      <c r="J692" s="12"/>
      <c r="K692" s="12"/>
      <c r="L692" s="12"/>
      <c r="M692" s="12" t="str">
        <f>IFERROR(VLOOKUP($A692,'Grassor444 M'!$DE$6:$DK$36,7,0),"")</f>
        <v/>
      </c>
      <c r="N692" s="12"/>
      <c r="O692" s="12" t="str">
        <f>IFERROR(VLOOKUP($A692,'Dukty M'!$T$1:$Z$33,7,0),"")</f>
        <v/>
      </c>
      <c r="P692" s="12"/>
      <c r="Q692" s="12"/>
      <c r="R692" s="12"/>
      <c r="S692" s="12"/>
      <c r="T692" s="12"/>
      <c r="U692" s="12"/>
      <c r="V692" s="10">
        <f>IFERROR(LARGE(X692:AU692,1),0)+IFERROR(LARGE(X692:AU692,2),0)</f>
        <v>0</v>
      </c>
      <c r="W692" s="10">
        <f>IFERROR(LARGE(X692:AU692,3),0)+IFERROR(LARGE(X692:AU692,4),0)</f>
        <v>0</v>
      </c>
      <c r="X692" s="12"/>
      <c r="Y692" s="12"/>
      <c r="Z692" s="12"/>
      <c r="AA692" s="12"/>
      <c r="AB692" s="12"/>
      <c r="AC692" s="12"/>
      <c r="AD692" s="12"/>
      <c r="AE692" s="12" t="str">
        <f>IFERROR(VLOOKUP($A692,'Orientakcja M'!$M$3:$S$59,7,0),"")</f>
        <v/>
      </c>
      <c r="AF692" s="12"/>
      <c r="AG692" s="12" t="str">
        <f>IFERROR(VLOOKUP($A692,'Grassor222 M'!$BJ$6:$BP$7,7,0),"")</f>
        <v/>
      </c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23">
        <f>MIN(COUNT(F692:U692)+MIN(COUNT(X692:AU692)/2,2),6)</f>
        <v>0</v>
      </c>
    </row>
    <row r="693" spans="1:48">
      <c r="A693" s="13"/>
      <c r="B693" s="19" t="e">
        <f>VLOOKUP($A693,id!$C:$H,6,0)</f>
        <v>#N/A</v>
      </c>
      <c r="C693" s="19" t="e">
        <f>VLOOKUP($A693,id!$C:$H,4,0)</f>
        <v>#N/A</v>
      </c>
      <c r="D693" s="2">
        <f>IF(E692=E693,D692,ROW(B691))</f>
        <v>487</v>
      </c>
      <c r="E693" s="11">
        <f>LARGE(F693:W693,1)+LARGE(F693:W693,2)+IFERROR(LARGE(F693:W693,3),0)+IFERROR(LARGE(F693:W693,4),0)+IFERROR(LARGE(F693:W693,5),0)+IFERROR(LARGE(F693:W693,6),0)</f>
        <v>0</v>
      </c>
      <c r="F693" s="12"/>
      <c r="G693" s="12"/>
      <c r="H693" s="12"/>
      <c r="I693" s="12"/>
      <c r="J693" s="12"/>
      <c r="K693" s="12"/>
      <c r="L693" s="12"/>
      <c r="M693" s="12" t="str">
        <f>IFERROR(VLOOKUP($A693,'Grassor444 M'!$DE$6:$DK$36,7,0),"")</f>
        <v/>
      </c>
      <c r="N693" s="12"/>
      <c r="O693" s="12" t="str">
        <f>IFERROR(VLOOKUP($A693,'Dukty M'!$T$1:$Z$33,7,0),"")</f>
        <v/>
      </c>
      <c r="P693" s="12"/>
      <c r="Q693" s="12"/>
      <c r="R693" s="12"/>
      <c r="S693" s="12"/>
      <c r="T693" s="12"/>
      <c r="U693" s="12"/>
      <c r="V693" s="10">
        <f>IFERROR(LARGE(X693:AU693,1),0)+IFERROR(LARGE(X693:AU693,2),0)</f>
        <v>0</v>
      </c>
      <c r="W693" s="10">
        <f>IFERROR(LARGE(X693:AU693,3),0)+IFERROR(LARGE(X693:AU693,4),0)</f>
        <v>0</v>
      </c>
      <c r="X693" s="12"/>
      <c r="Y693" s="12"/>
      <c r="Z693" s="12"/>
      <c r="AA693" s="12"/>
      <c r="AB693" s="12"/>
      <c r="AC693" s="12"/>
      <c r="AD693" s="12"/>
      <c r="AE693" s="12" t="str">
        <f>IFERROR(VLOOKUP($A693,'Orientakcja M'!$M$3:$S$59,7,0),"")</f>
        <v/>
      </c>
      <c r="AF693" s="12"/>
      <c r="AG693" s="12" t="str">
        <f>IFERROR(VLOOKUP($A693,'Grassor222 M'!$BJ$6:$BP$7,7,0),"")</f>
        <v/>
      </c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23">
        <f>MIN(COUNT(F693:U693)+MIN(COUNT(X693:AU693)/2,2),6)</f>
        <v>0</v>
      </c>
    </row>
    <row r="694" spans="1:48">
      <c r="B694" s="19" t="e">
        <f>VLOOKUP($A694,id!$C:$H,6,0)</f>
        <v>#N/A</v>
      </c>
      <c r="C694" s="19" t="e">
        <f>VLOOKUP($A694,id!$C:$H,4,0)</f>
        <v>#N/A</v>
      </c>
      <c r="D694" s="2">
        <f>IF(E693=E694,D693,ROW(B692))</f>
        <v>487</v>
      </c>
      <c r="E694" s="11">
        <f>LARGE(F694:W694,1)+LARGE(F694:W694,2)+IFERROR(LARGE(F694:W694,3),0)+IFERROR(LARGE(F694:W694,4),0)+IFERROR(LARGE(F694:W694,5),0)+IFERROR(LARGE(F694:W694,6),0)</f>
        <v>0</v>
      </c>
      <c r="F694" s="12"/>
      <c r="G694" s="12"/>
      <c r="H694" s="12"/>
      <c r="I694" s="12"/>
      <c r="J694" s="12"/>
      <c r="K694" s="12"/>
      <c r="L694" s="12"/>
      <c r="M694" s="12" t="str">
        <f>IFERROR(VLOOKUP($A694,'Grassor444 M'!$DE$6:$DK$36,7,0),"")</f>
        <v/>
      </c>
      <c r="N694" s="12"/>
      <c r="O694" s="12" t="str">
        <f>IFERROR(VLOOKUP($A694,'Dukty M'!$T$1:$Z$33,7,0),"")</f>
        <v/>
      </c>
      <c r="P694" s="12"/>
      <c r="Q694" s="12"/>
      <c r="R694" s="12"/>
      <c r="S694" s="12"/>
      <c r="T694" s="12"/>
      <c r="U694" s="12"/>
      <c r="V694" s="10">
        <f>IFERROR(LARGE(X694:AU694,1),0)+IFERROR(LARGE(X694:AU694,2),0)</f>
        <v>0</v>
      </c>
      <c r="W694" s="10">
        <f>IFERROR(LARGE(X694:AU694,3),0)+IFERROR(LARGE(X694:AU694,4),0)</f>
        <v>0</v>
      </c>
      <c r="X694" s="12"/>
      <c r="Y694" s="12"/>
      <c r="Z694" s="12"/>
      <c r="AA694" s="12"/>
      <c r="AB694" s="12"/>
      <c r="AC694" s="12"/>
      <c r="AD694" s="12"/>
      <c r="AE694" s="12" t="str">
        <f>IFERROR(VLOOKUP($A694,'Orientakcja M'!$M$3:$S$59,7,0),"")</f>
        <v/>
      </c>
      <c r="AF694" s="12"/>
      <c r="AG694" s="12" t="str">
        <f>IFERROR(VLOOKUP($A694,'Grassor222 M'!$BJ$6:$BP$7,7,0),"")</f>
        <v/>
      </c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23">
        <f>MIN(COUNT(F694:U694)+MIN(COUNT(X694:AU694)/2,2),6)</f>
        <v>0</v>
      </c>
    </row>
    <row r="695" spans="1:48">
      <c r="A695" s="13"/>
      <c r="B695" s="19" t="e">
        <f>VLOOKUP($A695,id!$C:$H,6,0)</f>
        <v>#N/A</v>
      </c>
      <c r="C695" s="19" t="e">
        <f>VLOOKUP($A695,id!$C:$H,4,0)</f>
        <v>#N/A</v>
      </c>
      <c r="D695" s="2">
        <f>IF(E694=E695,D694,ROW(B693))</f>
        <v>487</v>
      </c>
      <c r="E695" s="11">
        <f>LARGE(F695:W695,1)+LARGE(F695:W695,2)+IFERROR(LARGE(F695:W695,3),0)+IFERROR(LARGE(F695:W695,4),0)+IFERROR(LARGE(F695:W695,5),0)+IFERROR(LARGE(F695:W695,6),0)</f>
        <v>0</v>
      </c>
      <c r="F695" s="12"/>
      <c r="G695" s="12"/>
      <c r="H695" s="12"/>
      <c r="I695" s="12"/>
      <c r="J695" s="12"/>
      <c r="K695" s="12"/>
      <c r="L695" s="12"/>
      <c r="M695" s="12" t="str">
        <f>IFERROR(VLOOKUP($A695,'Grassor444 M'!$DE$6:$DK$36,7,0),"")</f>
        <v/>
      </c>
      <c r="N695" s="12"/>
      <c r="O695" s="12" t="str">
        <f>IFERROR(VLOOKUP($A695,'Dukty M'!$T$1:$Z$33,7,0),"")</f>
        <v/>
      </c>
      <c r="P695" s="12"/>
      <c r="Q695" s="12"/>
      <c r="R695" s="12"/>
      <c r="S695" s="12"/>
      <c r="T695" s="12"/>
      <c r="U695" s="12"/>
      <c r="V695" s="10">
        <f>IFERROR(LARGE(X695:AU695,1),0)+IFERROR(LARGE(X695:AU695,2),0)</f>
        <v>0</v>
      </c>
      <c r="W695" s="10">
        <f>IFERROR(LARGE(X695:AU695,3),0)+IFERROR(LARGE(X695:AU695,4),0)</f>
        <v>0</v>
      </c>
      <c r="X695" s="12"/>
      <c r="Y695" s="12"/>
      <c r="Z695" s="12"/>
      <c r="AA695" s="12"/>
      <c r="AB695" s="12"/>
      <c r="AC695" s="12"/>
      <c r="AD695" s="12"/>
      <c r="AE695" s="12" t="str">
        <f>IFERROR(VLOOKUP($A695,'Orientakcja M'!$M$3:$S$59,7,0),"")</f>
        <v/>
      </c>
      <c r="AF695" s="12"/>
      <c r="AG695" s="12" t="str">
        <f>IFERROR(VLOOKUP($A695,'Grassor222 M'!$BJ$6:$BP$7,7,0),"")</f>
        <v/>
      </c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23">
        <f>MIN(COUNT(F695:U695)+MIN(COUNT(X695:AU695)/2,2),6)</f>
        <v>0</v>
      </c>
    </row>
    <row r="696" spans="1:48">
      <c r="B696" s="19" t="e">
        <f>VLOOKUP($A696,id!$C:$H,6,0)</f>
        <v>#N/A</v>
      </c>
      <c r="C696" s="19" t="e">
        <f>VLOOKUP($A696,id!$C:$H,4,0)</f>
        <v>#N/A</v>
      </c>
      <c r="D696" s="2">
        <f>IF(E695=E696,D695,ROW(B694))</f>
        <v>487</v>
      </c>
      <c r="E696" s="11">
        <f>LARGE(F696:W696,1)+LARGE(F696:W696,2)+IFERROR(LARGE(F696:W696,3),0)+IFERROR(LARGE(F696:W696,4),0)+IFERROR(LARGE(F696:W696,5),0)+IFERROR(LARGE(F696:W696,6),0)</f>
        <v>0</v>
      </c>
      <c r="F696" s="12"/>
      <c r="G696" s="12"/>
      <c r="H696" s="12"/>
      <c r="I696" s="12"/>
      <c r="J696" s="12"/>
      <c r="K696" s="12"/>
      <c r="L696" s="12"/>
      <c r="M696" s="12" t="str">
        <f>IFERROR(VLOOKUP($A696,'Grassor444 M'!$DE$6:$DK$36,7,0),"")</f>
        <v/>
      </c>
      <c r="N696" s="12"/>
      <c r="O696" s="12" t="str">
        <f>IFERROR(VLOOKUP($A696,'Dukty M'!$T$1:$Z$33,7,0),"")</f>
        <v/>
      </c>
      <c r="P696" s="12"/>
      <c r="Q696" s="12"/>
      <c r="R696" s="12"/>
      <c r="S696" s="12"/>
      <c r="T696" s="12"/>
      <c r="U696" s="12"/>
      <c r="V696" s="10">
        <f>IFERROR(LARGE(X696:AU696,1),0)+IFERROR(LARGE(X696:AU696,2),0)</f>
        <v>0</v>
      </c>
      <c r="W696" s="10">
        <f>IFERROR(LARGE(X696:AU696,3),0)+IFERROR(LARGE(X696:AU696,4),0)</f>
        <v>0</v>
      </c>
      <c r="X696" s="12"/>
      <c r="Y696" s="12"/>
      <c r="Z696" s="12"/>
      <c r="AA696" s="12"/>
      <c r="AB696" s="12"/>
      <c r="AC696" s="12"/>
      <c r="AD696" s="12"/>
      <c r="AE696" s="12" t="str">
        <f>IFERROR(VLOOKUP($A696,'Orientakcja M'!$M$3:$S$59,7,0),"")</f>
        <v/>
      </c>
      <c r="AF696" s="12"/>
      <c r="AG696" s="12" t="str">
        <f>IFERROR(VLOOKUP($A696,'Grassor222 M'!$BJ$6:$BP$7,7,0),"")</f>
        <v/>
      </c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23">
        <f>MIN(COUNT(F696:U696)+MIN(COUNT(X696:AU696)/2,2),6)</f>
        <v>0</v>
      </c>
    </row>
    <row r="697" spans="1:48">
      <c r="A697" s="13"/>
      <c r="B697" s="19" t="e">
        <f>VLOOKUP($A697,id!$C:$H,6,0)</f>
        <v>#N/A</v>
      </c>
      <c r="C697" s="19" t="e">
        <f>VLOOKUP($A697,id!$C:$H,4,0)</f>
        <v>#N/A</v>
      </c>
      <c r="D697" s="2">
        <f>IF(E696=E697,D696,ROW(B695))</f>
        <v>487</v>
      </c>
      <c r="E697" s="11">
        <f>LARGE(F697:W697,1)+LARGE(F697:W697,2)+IFERROR(LARGE(F697:W697,3),0)+IFERROR(LARGE(F697:W697,4),0)+IFERROR(LARGE(F697:W697,5),0)+IFERROR(LARGE(F697:W697,6),0)</f>
        <v>0</v>
      </c>
      <c r="F697" s="12"/>
      <c r="G697" s="12"/>
      <c r="H697" s="12"/>
      <c r="I697" s="12"/>
      <c r="J697" s="12"/>
      <c r="K697" s="12"/>
      <c r="L697" s="12"/>
      <c r="M697" s="12" t="str">
        <f>IFERROR(VLOOKUP($A697,'Grassor444 M'!$DE$6:$DK$36,7,0),"")</f>
        <v/>
      </c>
      <c r="N697" s="12"/>
      <c r="O697" s="12" t="str">
        <f>IFERROR(VLOOKUP($A697,'Dukty M'!$T$1:$Z$33,7,0),"")</f>
        <v/>
      </c>
      <c r="P697" s="12"/>
      <c r="Q697" s="12"/>
      <c r="R697" s="12"/>
      <c r="S697" s="12"/>
      <c r="T697" s="12"/>
      <c r="U697" s="12"/>
      <c r="V697" s="10">
        <f>IFERROR(LARGE(X697:AU697,1),0)+IFERROR(LARGE(X697:AU697,2),0)</f>
        <v>0</v>
      </c>
      <c r="W697" s="10">
        <f>IFERROR(LARGE(X697:AU697,3),0)+IFERROR(LARGE(X697:AU697,4),0)</f>
        <v>0</v>
      </c>
      <c r="X697" s="12"/>
      <c r="Y697" s="12"/>
      <c r="Z697" s="12"/>
      <c r="AA697" s="12"/>
      <c r="AB697" s="12"/>
      <c r="AC697" s="12"/>
      <c r="AD697" s="12"/>
      <c r="AE697" s="12" t="str">
        <f>IFERROR(VLOOKUP($A697,'Orientakcja M'!$M$3:$S$59,7,0),"")</f>
        <v/>
      </c>
      <c r="AF697" s="12"/>
      <c r="AG697" s="12" t="str">
        <f>IFERROR(VLOOKUP($A697,'Grassor222 M'!$BJ$6:$BP$7,7,0),"")</f>
        <v/>
      </c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23">
        <f>MIN(COUNT(F697:U697)+MIN(COUNT(X697:AU697)/2,2),6)</f>
        <v>0</v>
      </c>
    </row>
    <row r="698" spans="1:48">
      <c r="B698" s="19" t="e">
        <f>VLOOKUP($A698,id!$C:$H,6,0)</f>
        <v>#N/A</v>
      </c>
      <c r="C698" s="19" t="e">
        <f>VLOOKUP($A698,id!$C:$H,4,0)</f>
        <v>#N/A</v>
      </c>
      <c r="D698" s="2">
        <f>IF(E697=E698,D697,ROW(B696))</f>
        <v>487</v>
      </c>
      <c r="E698" s="11">
        <f>LARGE(F698:W698,1)+LARGE(F698:W698,2)+IFERROR(LARGE(F698:W698,3),0)+IFERROR(LARGE(F698:W698,4),0)+IFERROR(LARGE(F698:W698,5),0)+IFERROR(LARGE(F698:W698,6),0)</f>
        <v>0</v>
      </c>
      <c r="F698" s="12"/>
      <c r="G698" s="12"/>
      <c r="H698" s="12"/>
      <c r="I698" s="12"/>
      <c r="J698" s="12"/>
      <c r="K698" s="12"/>
      <c r="L698" s="12"/>
      <c r="M698" s="12" t="str">
        <f>IFERROR(VLOOKUP($A698,'Grassor444 M'!$DE$6:$DK$36,7,0),"")</f>
        <v/>
      </c>
      <c r="N698" s="12"/>
      <c r="O698" s="12" t="str">
        <f>IFERROR(VLOOKUP($A698,'Dukty M'!$T$1:$Z$33,7,0),"")</f>
        <v/>
      </c>
      <c r="P698" s="12"/>
      <c r="Q698" s="12"/>
      <c r="R698" s="12"/>
      <c r="S698" s="12"/>
      <c r="T698" s="12"/>
      <c r="U698" s="12"/>
      <c r="V698" s="10">
        <f>IFERROR(LARGE(X698:AU698,1),0)+IFERROR(LARGE(X698:AU698,2),0)</f>
        <v>0</v>
      </c>
      <c r="W698" s="10">
        <f>IFERROR(LARGE(X698:AU698,3),0)+IFERROR(LARGE(X698:AU698,4),0)</f>
        <v>0</v>
      </c>
      <c r="X698" s="12"/>
      <c r="Y698" s="12"/>
      <c r="Z698" s="12"/>
      <c r="AA698" s="12"/>
      <c r="AB698" s="12"/>
      <c r="AC698" s="12"/>
      <c r="AD698" s="12"/>
      <c r="AE698" s="12" t="str">
        <f>IFERROR(VLOOKUP($A698,'Orientakcja M'!$M$3:$S$59,7,0),"")</f>
        <v/>
      </c>
      <c r="AF698" s="12"/>
      <c r="AG698" s="12" t="str">
        <f>IFERROR(VLOOKUP($A698,'Grassor222 M'!$BJ$6:$BP$7,7,0),"")</f>
        <v/>
      </c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23">
        <f>MIN(COUNT(F698:U698)+MIN(COUNT(X698:AU698)/2,2),6)</f>
        <v>0</v>
      </c>
    </row>
    <row r="699" spans="1:48">
      <c r="A699" s="13"/>
      <c r="B699" s="19" t="e">
        <f>VLOOKUP($A699,id!$C:$H,6,0)</f>
        <v>#N/A</v>
      </c>
      <c r="C699" s="19" t="e">
        <f>VLOOKUP($A699,id!$C:$H,4,0)</f>
        <v>#N/A</v>
      </c>
      <c r="D699" s="2">
        <f>IF(E698=E699,D698,ROW(B697))</f>
        <v>487</v>
      </c>
      <c r="E699" s="11">
        <f>LARGE(F699:W699,1)+LARGE(F699:W699,2)+IFERROR(LARGE(F699:W699,3),0)+IFERROR(LARGE(F699:W699,4),0)+IFERROR(LARGE(F699:W699,5),0)+IFERROR(LARGE(F699:W699,6),0)</f>
        <v>0</v>
      </c>
      <c r="F699" s="12"/>
      <c r="G699" s="12"/>
      <c r="H699" s="12"/>
      <c r="I699" s="12"/>
      <c r="J699" s="12"/>
      <c r="K699" s="12"/>
      <c r="L699" s="12"/>
      <c r="M699" s="12" t="str">
        <f>IFERROR(VLOOKUP($A699,'Grassor444 M'!$DE$6:$DK$36,7,0),"")</f>
        <v/>
      </c>
      <c r="N699" s="12"/>
      <c r="O699" s="12" t="str">
        <f>IFERROR(VLOOKUP($A699,'Dukty M'!$T$1:$Z$33,7,0),"")</f>
        <v/>
      </c>
      <c r="P699" s="12"/>
      <c r="Q699" s="12"/>
      <c r="R699" s="12"/>
      <c r="S699" s="12"/>
      <c r="T699" s="12"/>
      <c r="U699" s="12"/>
      <c r="V699" s="10">
        <f>IFERROR(LARGE(X699:AU699,1),0)+IFERROR(LARGE(X699:AU699,2),0)</f>
        <v>0</v>
      </c>
      <c r="W699" s="10">
        <f>IFERROR(LARGE(X699:AU699,3),0)+IFERROR(LARGE(X699:AU699,4),0)</f>
        <v>0</v>
      </c>
      <c r="X699" s="12"/>
      <c r="Y699" s="12"/>
      <c r="Z699" s="12"/>
      <c r="AA699" s="12"/>
      <c r="AB699" s="12"/>
      <c r="AC699" s="12"/>
      <c r="AD699" s="12"/>
      <c r="AE699" s="12" t="str">
        <f>IFERROR(VLOOKUP($A699,'Orientakcja M'!$M$3:$S$59,7,0),"")</f>
        <v/>
      </c>
      <c r="AF699" s="12"/>
      <c r="AG699" s="12" t="str">
        <f>IFERROR(VLOOKUP($A699,'Grassor222 M'!$BJ$6:$BP$7,7,0),"")</f>
        <v/>
      </c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23">
        <f>MIN(COUNT(F699:U699)+MIN(COUNT(X699:AU699)/2,2),6)</f>
        <v>0</v>
      </c>
    </row>
    <row r="700" spans="1:48">
      <c r="B700" s="19" t="e">
        <f>VLOOKUP($A700,id!$C:$H,6,0)</f>
        <v>#N/A</v>
      </c>
      <c r="C700" s="19" t="e">
        <f>VLOOKUP($A700,id!$C:$H,4,0)</f>
        <v>#N/A</v>
      </c>
      <c r="D700" s="2">
        <f>IF(E699=E700,D699,ROW(B698))</f>
        <v>487</v>
      </c>
      <c r="E700" s="11">
        <f>LARGE(F700:W700,1)+LARGE(F700:W700,2)+IFERROR(LARGE(F700:W700,3),0)+IFERROR(LARGE(F700:W700,4),0)+IFERROR(LARGE(F700:W700,5),0)+IFERROR(LARGE(F700:W700,6),0)</f>
        <v>0</v>
      </c>
      <c r="F700" s="12"/>
      <c r="G700" s="12"/>
      <c r="H700" s="12"/>
      <c r="I700" s="12"/>
      <c r="J700" s="12"/>
      <c r="K700" s="12"/>
      <c r="L700" s="12"/>
      <c r="M700" s="12" t="str">
        <f>IFERROR(VLOOKUP($A700,'Grassor444 M'!$DE$6:$DK$36,7,0),"")</f>
        <v/>
      </c>
      <c r="N700" s="12"/>
      <c r="O700" s="12" t="str">
        <f>IFERROR(VLOOKUP($A700,'Dukty M'!$T$1:$Z$33,7,0),"")</f>
        <v/>
      </c>
      <c r="P700" s="12"/>
      <c r="Q700" s="12"/>
      <c r="R700" s="12"/>
      <c r="S700" s="12"/>
      <c r="T700" s="12"/>
      <c r="U700" s="12"/>
      <c r="V700" s="10">
        <f>IFERROR(LARGE(X700:AU700,1),0)+IFERROR(LARGE(X700:AU700,2),0)</f>
        <v>0</v>
      </c>
      <c r="W700" s="10">
        <f>IFERROR(LARGE(X700:AU700,3),0)+IFERROR(LARGE(X700:AU700,4),0)</f>
        <v>0</v>
      </c>
      <c r="X700" s="12"/>
      <c r="Y700" s="12"/>
      <c r="Z700" s="12"/>
      <c r="AA700" s="12"/>
      <c r="AB700" s="12"/>
      <c r="AC700" s="12"/>
      <c r="AD700" s="12"/>
      <c r="AE700" s="12" t="str">
        <f>IFERROR(VLOOKUP($A700,'Orientakcja M'!$M$3:$S$59,7,0),"")</f>
        <v/>
      </c>
      <c r="AF700" s="12"/>
      <c r="AG700" s="12" t="str">
        <f>IFERROR(VLOOKUP($A700,'Grassor222 M'!$BJ$6:$BP$7,7,0),"")</f>
        <v/>
      </c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23">
        <f>MIN(COUNT(F700:U700)+MIN(COUNT(X700:AU700)/2,2),6)</f>
        <v>0</v>
      </c>
    </row>
    <row r="701" spans="1:48">
      <c r="A701" s="13"/>
      <c r="B701" s="19" t="e">
        <f>VLOOKUP($A701,id!$C:$H,6,0)</f>
        <v>#N/A</v>
      </c>
      <c r="C701" s="19" t="e">
        <f>VLOOKUP($A701,id!$C:$H,4,0)</f>
        <v>#N/A</v>
      </c>
      <c r="D701" s="2">
        <f>IF(E700=E701,D700,ROW(B699))</f>
        <v>487</v>
      </c>
      <c r="E701" s="11">
        <f>LARGE(F701:W701,1)+LARGE(F701:W701,2)+IFERROR(LARGE(F701:W701,3),0)+IFERROR(LARGE(F701:W701,4),0)+IFERROR(LARGE(F701:W701,5),0)+IFERROR(LARGE(F701:W701,6),0)</f>
        <v>0</v>
      </c>
      <c r="F701" s="12"/>
      <c r="G701" s="12"/>
      <c r="H701" s="12"/>
      <c r="I701" s="12"/>
      <c r="J701" s="12"/>
      <c r="K701" s="12"/>
      <c r="L701" s="12"/>
      <c r="M701" s="12" t="str">
        <f>IFERROR(VLOOKUP($A701,'Grassor444 M'!$DE$6:$DK$36,7,0),"")</f>
        <v/>
      </c>
      <c r="N701" s="12"/>
      <c r="O701" s="12" t="str">
        <f>IFERROR(VLOOKUP($A701,'Dukty M'!$T$1:$Z$33,7,0),"")</f>
        <v/>
      </c>
      <c r="P701" s="12"/>
      <c r="Q701" s="12"/>
      <c r="R701" s="12"/>
      <c r="S701" s="12"/>
      <c r="T701" s="12"/>
      <c r="U701" s="12"/>
      <c r="V701" s="10">
        <f>IFERROR(LARGE(X701:AU701,1),0)+IFERROR(LARGE(X701:AU701,2),0)</f>
        <v>0</v>
      </c>
      <c r="W701" s="10">
        <f>IFERROR(LARGE(X701:AU701,3),0)+IFERROR(LARGE(X701:AU701,4),0)</f>
        <v>0</v>
      </c>
      <c r="X701" s="12"/>
      <c r="Y701" s="12"/>
      <c r="Z701" s="12"/>
      <c r="AA701" s="12"/>
      <c r="AB701" s="12"/>
      <c r="AC701" s="12"/>
      <c r="AD701" s="12"/>
      <c r="AE701" s="12" t="str">
        <f>IFERROR(VLOOKUP($A701,'Orientakcja M'!$M$3:$S$59,7,0),"")</f>
        <v/>
      </c>
      <c r="AF701" s="12"/>
      <c r="AG701" s="12" t="str">
        <f>IFERROR(VLOOKUP($A701,'Grassor222 M'!$BJ$6:$BP$7,7,0),"")</f>
        <v/>
      </c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23">
        <f>MIN(COUNT(F701:U701)+MIN(COUNT(X701:AU701)/2,2),6)</f>
        <v>0</v>
      </c>
    </row>
    <row r="702" spans="1:48">
      <c r="B702" s="19" t="e">
        <f>VLOOKUP($A702,id!$C:$H,6,0)</f>
        <v>#N/A</v>
      </c>
      <c r="C702" s="19" t="e">
        <f>VLOOKUP($A702,id!$C:$H,4,0)</f>
        <v>#N/A</v>
      </c>
      <c r="D702" s="2">
        <f>IF(E701=E702,D701,ROW(B700))</f>
        <v>487</v>
      </c>
      <c r="E702" s="11">
        <f>LARGE(F702:W702,1)+LARGE(F702:W702,2)+IFERROR(LARGE(F702:W702,3),0)+IFERROR(LARGE(F702:W702,4),0)+IFERROR(LARGE(F702:W702,5),0)+IFERROR(LARGE(F702:W702,6),0)</f>
        <v>0</v>
      </c>
      <c r="F702" s="12"/>
      <c r="G702" s="12"/>
      <c r="H702" s="12"/>
      <c r="I702" s="12"/>
      <c r="J702" s="12"/>
      <c r="K702" s="12"/>
      <c r="L702" s="12"/>
      <c r="M702" s="12" t="str">
        <f>IFERROR(VLOOKUP($A702,'Grassor444 M'!$DE$6:$DK$36,7,0),"")</f>
        <v/>
      </c>
      <c r="N702" s="12"/>
      <c r="O702" s="12" t="str">
        <f>IFERROR(VLOOKUP($A702,'Dukty M'!$T$1:$Z$33,7,0),"")</f>
        <v/>
      </c>
      <c r="P702" s="12"/>
      <c r="Q702" s="12"/>
      <c r="R702" s="12"/>
      <c r="S702" s="12"/>
      <c r="T702" s="12"/>
      <c r="U702" s="12"/>
      <c r="V702" s="10">
        <f>IFERROR(LARGE(X702:AU702,1),0)+IFERROR(LARGE(X702:AU702,2),0)</f>
        <v>0</v>
      </c>
      <c r="W702" s="10">
        <f>IFERROR(LARGE(X702:AU702,3),0)+IFERROR(LARGE(X702:AU702,4),0)</f>
        <v>0</v>
      </c>
      <c r="X702" s="12"/>
      <c r="Y702" s="12"/>
      <c r="Z702" s="12"/>
      <c r="AA702" s="12"/>
      <c r="AB702" s="12"/>
      <c r="AC702" s="12"/>
      <c r="AD702" s="12"/>
      <c r="AE702" s="12" t="str">
        <f>IFERROR(VLOOKUP($A702,'Orientakcja M'!$M$3:$S$59,7,0),"")</f>
        <v/>
      </c>
      <c r="AF702" s="12"/>
      <c r="AG702" s="12" t="str">
        <f>IFERROR(VLOOKUP($A702,'Grassor222 M'!$BJ$6:$BP$7,7,0),"")</f>
        <v/>
      </c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23">
        <f>MIN(COUNT(F702:U702)+MIN(COUNT(X702:AU702)/2,2),6)</f>
        <v>0</v>
      </c>
    </row>
    <row r="703" spans="1:48">
      <c r="A703" s="13"/>
      <c r="B703" s="19" t="e">
        <f>VLOOKUP($A703,id!$C:$H,6,0)</f>
        <v>#N/A</v>
      </c>
      <c r="C703" s="19" t="e">
        <f>VLOOKUP($A703,id!$C:$H,4,0)</f>
        <v>#N/A</v>
      </c>
      <c r="D703" s="2">
        <f>IF(E702=E703,D702,ROW(B701))</f>
        <v>487</v>
      </c>
      <c r="E703" s="11">
        <f>LARGE(F703:W703,1)+LARGE(F703:W703,2)+IFERROR(LARGE(F703:W703,3),0)+IFERROR(LARGE(F703:W703,4),0)+IFERROR(LARGE(F703:W703,5),0)+IFERROR(LARGE(F703:W703,6),0)</f>
        <v>0</v>
      </c>
      <c r="F703" s="12"/>
      <c r="G703" s="12"/>
      <c r="H703" s="12"/>
      <c r="I703" s="12"/>
      <c r="J703" s="12"/>
      <c r="K703" s="12"/>
      <c r="L703" s="12"/>
      <c r="M703" s="12" t="str">
        <f>IFERROR(VLOOKUP($A703,'Grassor444 M'!$DE$6:$DK$36,7,0),"")</f>
        <v/>
      </c>
      <c r="N703" s="12"/>
      <c r="O703" s="12" t="str">
        <f>IFERROR(VLOOKUP($A703,'Dukty M'!$T$1:$Z$33,7,0),"")</f>
        <v/>
      </c>
      <c r="P703" s="12"/>
      <c r="Q703" s="12"/>
      <c r="R703" s="12"/>
      <c r="S703" s="12"/>
      <c r="T703" s="12"/>
      <c r="U703" s="12"/>
      <c r="V703" s="10">
        <f>IFERROR(LARGE(X703:AU703,1),0)+IFERROR(LARGE(X703:AU703,2),0)</f>
        <v>0</v>
      </c>
      <c r="W703" s="10">
        <f>IFERROR(LARGE(X703:AU703,3),0)+IFERROR(LARGE(X703:AU703,4),0)</f>
        <v>0</v>
      </c>
      <c r="X703" s="12"/>
      <c r="Y703" s="12"/>
      <c r="Z703" s="12"/>
      <c r="AA703" s="12"/>
      <c r="AB703" s="12"/>
      <c r="AC703" s="12"/>
      <c r="AD703" s="12"/>
      <c r="AE703" s="12" t="str">
        <f>IFERROR(VLOOKUP($A703,'Orientakcja M'!$M$3:$S$59,7,0),"")</f>
        <v/>
      </c>
      <c r="AF703" s="12"/>
      <c r="AG703" s="12" t="str">
        <f>IFERROR(VLOOKUP($A703,'Grassor222 M'!$BJ$6:$BP$7,7,0),"")</f>
        <v/>
      </c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23">
        <f>MIN(COUNT(F703:U703)+MIN(COUNT(X703:AU703)/2,2),6)</f>
        <v>0</v>
      </c>
    </row>
    <row r="704" spans="1:48">
      <c r="B704" s="19" t="e">
        <f>VLOOKUP($A704,id!$C:$H,6,0)</f>
        <v>#N/A</v>
      </c>
      <c r="C704" s="19" t="e">
        <f>VLOOKUP($A704,id!$C:$H,4,0)</f>
        <v>#N/A</v>
      </c>
      <c r="D704" s="2">
        <f>IF(E703=E704,D703,ROW(B702))</f>
        <v>487</v>
      </c>
      <c r="E704" s="11">
        <f>LARGE(F704:W704,1)+LARGE(F704:W704,2)+IFERROR(LARGE(F704:W704,3),0)+IFERROR(LARGE(F704:W704,4),0)+IFERROR(LARGE(F704:W704,5),0)+IFERROR(LARGE(F704:W704,6),0)</f>
        <v>0</v>
      </c>
      <c r="F704" s="12"/>
      <c r="G704" s="12"/>
      <c r="H704" s="12"/>
      <c r="I704" s="12"/>
      <c r="J704" s="12"/>
      <c r="K704" s="12"/>
      <c r="L704" s="12"/>
      <c r="M704" s="12" t="str">
        <f>IFERROR(VLOOKUP($A704,'Grassor444 M'!$DE$6:$DK$36,7,0),"")</f>
        <v/>
      </c>
      <c r="N704" s="12"/>
      <c r="O704" s="12" t="str">
        <f>IFERROR(VLOOKUP($A704,'Dukty M'!$T$1:$Z$33,7,0),"")</f>
        <v/>
      </c>
      <c r="P704" s="12"/>
      <c r="Q704" s="12"/>
      <c r="R704" s="12"/>
      <c r="S704" s="12"/>
      <c r="T704" s="12"/>
      <c r="U704" s="12"/>
      <c r="V704" s="10">
        <f>IFERROR(LARGE(X704:AU704,1),0)+IFERROR(LARGE(X704:AU704,2),0)</f>
        <v>0</v>
      </c>
      <c r="W704" s="10">
        <f>IFERROR(LARGE(X704:AU704,3),0)+IFERROR(LARGE(X704:AU704,4),0)</f>
        <v>0</v>
      </c>
      <c r="X704" s="12"/>
      <c r="Y704" s="12"/>
      <c r="Z704" s="12"/>
      <c r="AA704" s="12"/>
      <c r="AB704" s="12"/>
      <c r="AC704" s="12"/>
      <c r="AD704" s="12"/>
      <c r="AE704" s="12" t="str">
        <f>IFERROR(VLOOKUP($A704,'Orientakcja M'!$M$3:$S$59,7,0),"")</f>
        <v/>
      </c>
      <c r="AF704" s="12"/>
      <c r="AG704" s="12" t="str">
        <f>IFERROR(VLOOKUP($A704,'Grassor222 M'!$BJ$6:$BP$7,7,0),"")</f>
        <v/>
      </c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23">
        <f>MIN(COUNT(F704:U704)+MIN(COUNT(X704:AU704)/2,2),6)</f>
        <v>0</v>
      </c>
    </row>
    <row r="705" spans="1:48">
      <c r="A705" s="13"/>
      <c r="B705" s="19" t="e">
        <f>VLOOKUP($A705,id!$C:$H,6,0)</f>
        <v>#N/A</v>
      </c>
      <c r="C705" s="19" t="e">
        <f>VLOOKUP($A705,id!$C:$H,4,0)</f>
        <v>#N/A</v>
      </c>
      <c r="D705" s="2">
        <f>IF(E704=E705,D704,ROW(B703))</f>
        <v>487</v>
      </c>
      <c r="E705" s="11">
        <f>LARGE(F705:W705,1)+LARGE(F705:W705,2)+IFERROR(LARGE(F705:W705,3),0)+IFERROR(LARGE(F705:W705,4),0)+IFERROR(LARGE(F705:W705,5),0)+IFERROR(LARGE(F705:W705,6),0)</f>
        <v>0</v>
      </c>
      <c r="F705" s="12"/>
      <c r="G705" s="12"/>
      <c r="H705" s="12"/>
      <c r="I705" s="12"/>
      <c r="J705" s="12"/>
      <c r="K705" s="12"/>
      <c r="L705" s="12"/>
      <c r="M705" s="12" t="str">
        <f>IFERROR(VLOOKUP($A705,'Grassor444 M'!$DE$6:$DK$36,7,0),"")</f>
        <v/>
      </c>
      <c r="N705" s="12"/>
      <c r="O705" s="12" t="str">
        <f>IFERROR(VLOOKUP($A705,'Dukty M'!$T$1:$Z$33,7,0),"")</f>
        <v/>
      </c>
      <c r="P705" s="12"/>
      <c r="Q705" s="12"/>
      <c r="R705" s="12"/>
      <c r="S705" s="12"/>
      <c r="T705" s="12"/>
      <c r="U705" s="12"/>
      <c r="V705" s="10">
        <f>IFERROR(LARGE(X705:AU705,1),0)+IFERROR(LARGE(X705:AU705,2),0)</f>
        <v>0</v>
      </c>
      <c r="W705" s="10">
        <f>IFERROR(LARGE(X705:AU705,3),0)+IFERROR(LARGE(X705:AU705,4),0)</f>
        <v>0</v>
      </c>
      <c r="X705" s="12"/>
      <c r="Y705" s="12"/>
      <c r="Z705" s="12"/>
      <c r="AA705" s="12"/>
      <c r="AB705" s="12"/>
      <c r="AC705" s="12"/>
      <c r="AD705" s="12"/>
      <c r="AE705" s="12" t="str">
        <f>IFERROR(VLOOKUP($A705,'Orientakcja M'!$M$3:$S$59,7,0),"")</f>
        <v/>
      </c>
      <c r="AF705" s="12"/>
      <c r="AG705" s="12" t="str">
        <f>IFERROR(VLOOKUP($A705,'Grassor222 M'!$BJ$6:$BP$7,7,0),"")</f>
        <v/>
      </c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23">
        <f>MIN(COUNT(F705:U705)+MIN(COUNT(X705:AU705)/2,2),6)</f>
        <v>0</v>
      </c>
    </row>
    <row r="706" spans="1:48">
      <c r="B706" s="19" t="e">
        <f>VLOOKUP($A706,id!$C:$H,6,0)</f>
        <v>#N/A</v>
      </c>
      <c r="C706" s="19" t="e">
        <f>VLOOKUP($A706,id!$C:$H,4,0)</f>
        <v>#N/A</v>
      </c>
      <c r="D706" s="2">
        <f>IF(E705=E706,D705,ROW(B704))</f>
        <v>487</v>
      </c>
      <c r="E706" s="11">
        <f>LARGE(F706:W706,1)+LARGE(F706:W706,2)+IFERROR(LARGE(F706:W706,3),0)+IFERROR(LARGE(F706:W706,4),0)+IFERROR(LARGE(F706:W706,5),0)+IFERROR(LARGE(F706:W706,6),0)</f>
        <v>0</v>
      </c>
      <c r="F706" s="12"/>
      <c r="G706" s="12"/>
      <c r="H706" s="12"/>
      <c r="I706" s="12"/>
      <c r="J706" s="12"/>
      <c r="K706" s="12"/>
      <c r="L706" s="12"/>
      <c r="M706" s="12" t="str">
        <f>IFERROR(VLOOKUP($A706,'Grassor444 M'!$DE$6:$DK$36,7,0),"")</f>
        <v/>
      </c>
      <c r="N706" s="12"/>
      <c r="O706" s="12" t="str">
        <f>IFERROR(VLOOKUP($A706,'Dukty M'!$T$1:$Z$33,7,0),"")</f>
        <v/>
      </c>
      <c r="P706" s="12"/>
      <c r="Q706" s="12"/>
      <c r="R706" s="12"/>
      <c r="S706" s="12"/>
      <c r="T706" s="12"/>
      <c r="U706" s="12"/>
      <c r="V706" s="10">
        <f>IFERROR(LARGE(X706:AU706,1),0)+IFERROR(LARGE(X706:AU706,2),0)</f>
        <v>0</v>
      </c>
      <c r="W706" s="10">
        <f>IFERROR(LARGE(X706:AU706,3),0)+IFERROR(LARGE(X706:AU706,4),0)</f>
        <v>0</v>
      </c>
      <c r="X706" s="12"/>
      <c r="Y706" s="12"/>
      <c r="Z706" s="12"/>
      <c r="AA706" s="12"/>
      <c r="AB706" s="12"/>
      <c r="AC706" s="12"/>
      <c r="AD706" s="12"/>
      <c r="AE706" s="12" t="str">
        <f>IFERROR(VLOOKUP($A706,'Orientakcja M'!$M$3:$S$59,7,0),"")</f>
        <v/>
      </c>
      <c r="AF706" s="12"/>
      <c r="AG706" s="12" t="str">
        <f>IFERROR(VLOOKUP($A706,'Grassor222 M'!$BJ$6:$BP$7,7,0),"")</f>
        <v/>
      </c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23">
        <f>MIN(COUNT(F706:U706)+MIN(COUNT(X706:AU706)/2,2),6)</f>
        <v>0</v>
      </c>
    </row>
    <row r="707" spans="1:48">
      <c r="A707" s="13"/>
      <c r="B707" s="19" t="e">
        <f>VLOOKUP($A707,id!$C:$H,6,0)</f>
        <v>#N/A</v>
      </c>
      <c r="C707" s="19" t="e">
        <f>VLOOKUP($A707,id!$C:$H,4,0)</f>
        <v>#N/A</v>
      </c>
      <c r="D707" s="2">
        <f>IF(E706=E707,D706,ROW(B705))</f>
        <v>487</v>
      </c>
      <c r="E707" s="11">
        <f>LARGE(F707:W707,1)+LARGE(F707:W707,2)+IFERROR(LARGE(F707:W707,3),0)+IFERROR(LARGE(F707:W707,4),0)+IFERROR(LARGE(F707:W707,5),0)+IFERROR(LARGE(F707:W707,6),0)</f>
        <v>0</v>
      </c>
      <c r="F707" s="12"/>
      <c r="G707" s="12"/>
      <c r="H707" s="12"/>
      <c r="I707" s="12"/>
      <c r="J707" s="12"/>
      <c r="K707" s="12"/>
      <c r="L707" s="12"/>
      <c r="M707" s="12" t="str">
        <f>IFERROR(VLOOKUP($A707,'Grassor444 M'!$DE$6:$DK$36,7,0),"")</f>
        <v/>
      </c>
      <c r="N707" s="12"/>
      <c r="O707" s="12" t="str">
        <f>IFERROR(VLOOKUP($A707,'Dukty M'!$T$1:$Z$33,7,0),"")</f>
        <v/>
      </c>
      <c r="P707" s="12"/>
      <c r="Q707" s="12"/>
      <c r="R707" s="12"/>
      <c r="S707" s="12"/>
      <c r="T707" s="12"/>
      <c r="U707" s="12"/>
      <c r="V707" s="10">
        <f>IFERROR(LARGE(X707:AU707,1),0)+IFERROR(LARGE(X707:AU707,2),0)</f>
        <v>0</v>
      </c>
      <c r="W707" s="10">
        <f>IFERROR(LARGE(X707:AU707,3),0)+IFERROR(LARGE(X707:AU707,4),0)</f>
        <v>0</v>
      </c>
      <c r="X707" s="12"/>
      <c r="Y707" s="12"/>
      <c r="Z707" s="12"/>
      <c r="AA707" s="12"/>
      <c r="AB707" s="12"/>
      <c r="AC707" s="12"/>
      <c r="AD707" s="12"/>
      <c r="AE707" s="12" t="str">
        <f>IFERROR(VLOOKUP($A707,'Orientakcja M'!$M$3:$S$59,7,0),"")</f>
        <v/>
      </c>
      <c r="AF707" s="12"/>
      <c r="AG707" s="12" t="str">
        <f>IFERROR(VLOOKUP($A707,'Grassor222 M'!$BJ$6:$BP$7,7,0),"")</f>
        <v/>
      </c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23">
        <f>MIN(COUNT(F707:U707)+MIN(COUNT(X707:AU707)/2,2),6)</f>
        <v>0</v>
      </c>
    </row>
    <row r="708" spans="1:48">
      <c r="B708" s="19" t="e">
        <f>VLOOKUP($A708,id!$C:$H,6,0)</f>
        <v>#N/A</v>
      </c>
      <c r="C708" s="19" t="e">
        <f>VLOOKUP($A708,id!$C:$H,4,0)</f>
        <v>#N/A</v>
      </c>
      <c r="D708" s="2">
        <f>IF(E707=E708,D707,ROW(B706))</f>
        <v>487</v>
      </c>
      <c r="E708" s="11">
        <f>LARGE(F708:W708,1)+LARGE(F708:W708,2)+IFERROR(LARGE(F708:W708,3),0)+IFERROR(LARGE(F708:W708,4),0)+IFERROR(LARGE(F708:W708,5),0)+IFERROR(LARGE(F708:W708,6),0)</f>
        <v>0</v>
      </c>
      <c r="F708" s="12"/>
      <c r="G708" s="12"/>
      <c r="H708" s="12"/>
      <c r="I708" s="12"/>
      <c r="J708" s="12"/>
      <c r="K708" s="12"/>
      <c r="L708" s="12"/>
      <c r="M708" s="12" t="str">
        <f>IFERROR(VLOOKUP($A708,'Grassor444 M'!$DE$6:$DK$36,7,0),"")</f>
        <v/>
      </c>
      <c r="N708" s="12"/>
      <c r="O708" s="12" t="str">
        <f>IFERROR(VLOOKUP($A708,'Dukty M'!$T$1:$Z$33,7,0),"")</f>
        <v/>
      </c>
      <c r="P708" s="12"/>
      <c r="Q708" s="12"/>
      <c r="R708" s="12"/>
      <c r="S708" s="12"/>
      <c r="T708" s="12"/>
      <c r="U708" s="12"/>
      <c r="V708" s="10">
        <f>IFERROR(LARGE(X708:AU708,1),0)+IFERROR(LARGE(X708:AU708,2),0)</f>
        <v>0</v>
      </c>
      <c r="W708" s="10">
        <f>IFERROR(LARGE(X708:AU708,3),0)+IFERROR(LARGE(X708:AU708,4),0)</f>
        <v>0</v>
      </c>
      <c r="X708" s="12"/>
      <c r="Y708" s="12"/>
      <c r="Z708" s="12"/>
      <c r="AA708" s="12"/>
      <c r="AB708" s="12"/>
      <c r="AC708" s="12"/>
      <c r="AD708" s="12"/>
      <c r="AE708" s="12" t="str">
        <f>IFERROR(VLOOKUP($A708,'Orientakcja M'!$M$3:$S$59,7,0),"")</f>
        <v/>
      </c>
      <c r="AF708" s="12"/>
      <c r="AG708" s="12" t="str">
        <f>IFERROR(VLOOKUP($A708,'Grassor222 M'!$BJ$6:$BP$7,7,0),"")</f>
        <v/>
      </c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23">
        <f>MIN(COUNT(F708:U708)+MIN(COUNT(X708:AU708)/2,2),6)</f>
        <v>0</v>
      </c>
    </row>
    <row r="709" spans="1:48">
      <c r="A709" s="13"/>
      <c r="B709" s="19" t="e">
        <f>VLOOKUP($A709,id!$C:$H,6,0)</f>
        <v>#N/A</v>
      </c>
      <c r="C709" s="19" t="e">
        <f>VLOOKUP($A709,id!$C:$H,4,0)</f>
        <v>#N/A</v>
      </c>
      <c r="D709" s="2">
        <f>IF(E708=E709,D708,ROW(B707))</f>
        <v>487</v>
      </c>
      <c r="E709" s="11">
        <f>LARGE(F709:W709,1)+LARGE(F709:W709,2)+IFERROR(LARGE(F709:W709,3),0)+IFERROR(LARGE(F709:W709,4),0)+IFERROR(LARGE(F709:W709,5),0)+IFERROR(LARGE(F709:W709,6),0)</f>
        <v>0</v>
      </c>
      <c r="F709" s="12"/>
      <c r="G709" s="12"/>
      <c r="H709" s="12"/>
      <c r="I709" s="12"/>
      <c r="J709" s="12"/>
      <c r="K709" s="12"/>
      <c r="L709" s="12"/>
      <c r="M709" s="12" t="str">
        <f>IFERROR(VLOOKUP($A709,'Grassor444 M'!$DE$6:$DK$36,7,0),"")</f>
        <v/>
      </c>
      <c r="N709" s="12"/>
      <c r="O709" s="12" t="str">
        <f>IFERROR(VLOOKUP($A709,'Dukty M'!$T$1:$Z$33,7,0),"")</f>
        <v/>
      </c>
      <c r="P709" s="12"/>
      <c r="Q709" s="12"/>
      <c r="R709" s="12"/>
      <c r="S709" s="12"/>
      <c r="T709" s="12"/>
      <c r="U709" s="12"/>
      <c r="V709" s="10">
        <f>IFERROR(LARGE(X709:AU709,1),0)+IFERROR(LARGE(X709:AU709,2),0)</f>
        <v>0</v>
      </c>
      <c r="W709" s="10">
        <f>IFERROR(LARGE(X709:AU709,3),0)+IFERROR(LARGE(X709:AU709,4),0)</f>
        <v>0</v>
      </c>
      <c r="X709" s="12"/>
      <c r="Y709" s="12"/>
      <c r="Z709" s="12"/>
      <c r="AA709" s="12"/>
      <c r="AB709" s="12"/>
      <c r="AC709" s="12"/>
      <c r="AD709" s="12"/>
      <c r="AE709" s="12" t="str">
        <f>IFERROR(VLOOKUP($A709,'Orientakcja M'!$M$3:$S$59,7,0),"")</f>
        <v/>
      </c>
      <c r="AF709" s="12"/>
      <c r="AG709" s="12" t="str">
        <f>IFERROR(VLOOKUP($A709,'Grassor222 M'!$BJ$6:$BP$7,7,0),"")</f>
        <v/>
      </c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23">
        <f>MIN(COUNT(F709:U709)+MIN(COUNT(X709:AU709)/2,2),6)</f>
        <v>0</v>
      </c>
    </row>
    <row r="710" spans="1:48">
      <c r="B710" s="19" t="e">
        <f>VLOOKUP($A710,id!$C:$H,6,0)</f>
        <v>#N/A</v>
      </c>
      <c r="C710" s="19" t="e">
        <f>VLOOKUP($A710,id!$C:$H,4,0)</f>
        <v>#N/A</v>
      </c>
      <c r="D710" s="2">
        <f>IF(E709=E710,D709,ROW(B708))</f>
        <v>487</v>
      </c>
      <c r="E710" s="11">
        <f>LARGE(F710:W710,1)+LARGE(F710:W710,2)+IFERROR(LARGE(F710:W710,3),0)+IFERROR(LARGE(F710:W710,4),0)+IFERROR(LARGE(F710:W710,5),0)+IFERROR(LARGE(F710:W710,6),0)</f>
        <v>0</v>
      </c>
      <c r="F710" s="12"/>
      <c r="G710" s="12"/>
      <c r="H710" s="12"/>
      <c r="I710" s="12"/>
      <c r="J710" s="12"/>
      <c r="K710" s="12"/>
      <c r="L710" s="12"/>
      <c r="M710" s="12" t="str">
        <f>IFERROR(VLOOKUP($A710,'Grassor444 M'!$DE$6:$DK$36,7,0),"")</f>
        <v/>
      </c>
      <c r="N710" s="12"/>
      <c r="O710" s="12" t="str">
        <f>IFERROR(VLOOKUP($A710,'Dukty M'!$T$1:$Z$33,7,0),"")</f>
        <v/>
      </c>
      <c r="P710" s="12"/>
      <c r="Q710" s="12"/>
      <c r="R710" s="12"/>
      <c r="S710" s="12"/>
      <c r="T710" s="12"/>
      <c r="U710" s="12"/>
      <c r="V710" s="10">
        <f>IFERROR(LARGE(X710:AU710,1),0)+IFERROR(LARGE(X710:AU710,2),0)</f>
        <v>0</v>
      </c>
      <c r="W710" s="10">
        <f>IFERROR(LARGE(X710:AU710,3),0)+IFERROR(LARGE(X710:AU710,4),0)</f>
        <v>0</v>
      </c>
      <c r="X710" s="12"/>
      <c r="Y710" s="12"/>
      <c r="Z710" s="12"/>
      <c r="AA710" s="12"/>
      <c r="AB710" s="12"/>
      <c r="AC710" s="12"/>
      <c r="AD710" s="12"/>
      <c r="AE710" s="12" t="str">
        <f>IFERROR(VLOOKUP($A710,'Orientakcja M'!$M$3:$S$59,7,0),"")</f>
        <v/>
      </c>
      <c r="AF710" s="12"/>
      <c r="AG710" s="12" t="str">
        <f>IFERROR(VLOOKUP($A710,'Grassor222 M'!$BJ$6:$BP$7,7,0),"")</f>
        <v/>
      </c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23">
        <f>MIN(COUNT(F710:U710)+MIN(COUNT(X710:AU710)/2,2),6)</f>
        <v>0</v>
      </c>
    </row>
    <row r="711" spans="1:48">
      <c r="A711" s="13"/>
      <c r="B711" s="19" t="e">
        <f>VLOOKUP($A711,id!$C:$H,6,0)</f>
        <v>#N/A</v>
      </c>
      <c r="C711" s="19" t="e">
        <f>VLOOKUP($A711,id!$C:$H,4,0)</f>
        <v>#N/A</v>
      </c>
      <c r="D711" s="2">
        <f>IF(E710=E711,D710,ROW(B709))</f>
        <v>487</v>
      </c>
      <c r="E711" s="11">
        <f>LARGE(F711:W711,1)+LARGE(F711:W711,2)+IFERROR(LARGE(F711:W711,3),0)+IFERROR(LARGE(F711:W711,4),0)+IFERROR(LARGE(F711:W711,5),0)+IFERROR(LARGE(F711:W711,6),0)</f>
        <v>0</v>
      </c>
      <c r="F711" s="12"/>
      <c r="G711" s="12"/>
      <c r="H711" s="12"/>
      <c r="I711" s="12"/>
      <c r="J711" s="12"/>
      <c r="K711" s="12"/>
      <c r="L711" s="12"/>
      <c r="M711" s="12" t="str">
        <f>IFERROR(VLOOKUP($A711,'Grassor444 M'!$DE$6:$DK$36,7,0),"")</f>
        <v/>
      </c>
      <c r="N711" s="12"/>
      <c r="O711" s="12" t="str">
        <f>IFERROR(VLOOKUP($A711,'Dukty M'!$T$1:$Z$33,7,0),"")</f>
        <v/>
      </c>
      <c r="P711" s="12"/>
      <c r="Q711" s="12"/>
      <c r="R711" s="12"/>
      <c r="S711" s="12"/>
      <c r="T711" s="12"/>
      <c r="U711" s="12"/>
      <c r="V711" s="10">
        <f>IFERROR(LARGE(X711:AU711,1),0)+IFERROR(LARGE(X711:AU711,2),0)</f>
        <v>0</v>
      </c>
      <c r="W711" s="10">
        <f>IFERROR(LARGE(X711:AU711,3),0)+IFERROR(LARGE(X711:AU711,4),0)</f>
        <v>0</v>
      </c>
      <c r="X711" s="12"/>
      <c r="Y711" s="12"/>
      <c r="Z711" s="12"/>
      <c r="AA711" s="12"/>
      <c r="AB711" s="12"/>
      <c r="AC711" s="12"/>
      <c r="AD711" s="12"/>
      <c r="AE711" s="12" t="str">
        <f>IFERROR(VLOOKUP($A711,'Orientakcja M'!$M$3:$S$59,7,0),"")</f>
        <v/>
      </c>
      <c r="AF711" s="12"/>
      <c r="AG711" s="12" t="str">
        <f>IFERROR(VLOOKUP($A711,'Grassor222 M'!$BJ$6:$BP$7,7,0),"")</f>
        <v/>
      </c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23">
        <f>MIN(COUNT(F711:U711)+MIN(COUNT(X711:AU711)/2,2),6)</f>
        <v>0</v>
      </c>
    </row>
    <row r="712" spans="1:48">
      <c r="B712" s="19" t="e">
        <f>VLOOKUP($A712,id!$C:$H,6,0)</f>
        <v>#N/A</v>
      </c>
      <c r="C712" s="19" t="e">
        <f>VLOOKUP($A712,id!$C:$H,4,0)</f>
        <v>#N/A</v>
      </c>
      <c r="D712" s="2">
        <f>IF(E711=E712,D711,ROW(B710))</f>
        <v>487</v>
      </c>
      <c r="E712" s="11">
        <f>LARGE(F712:W712,1)+LARGE(F712:W712,2)+IFERROR(LARGE(F712:W712,3),0)+IFERROR(LARGE(F712:W712,4),0)+IFERROR(LARGE(F712:W712,5),0)+IFERROR(LARGE(F712:W712,6),0)</f>
        <v>0</v>
      </c>
      <c r="F712" s="12"/>
      <c r="G712" s="12"/>
      <c r="H712" s="12"/>
      <c r="I712" s="12"/>
      <c r="J712" s="12"/>
      <c r="K712" s="12"/>
      <c r="L712" s="12"/>
      <c r="M712" s="12" t="str">
        <f>IFERROR(VLOOKUP($A712,'Grassor444 M'!$DE$6:$DK$36,7,0),"")</f>
        <v/>
      </c>
      <c r="N712" s="12"/>
      <c r="O712" s="12" t="str">
        <f>IFERROR(VLOOKUP($A712,'Dukty M'!$T$1:$Z$33,7,0),"")</f>
        <v/>
      </c>
      <c r="P712" s="12"/>
      <c r="Q712" s="12"/>
      <c r="R712" s="12"/>
      <c r="S712" s="12"/>
      <c r="T712" s="12"/>
      <c r="U712" s="12"/>
      <c r="V712" s="10">
        <f>IFERROR(LARGE(X712:AU712,1),0)+IFERROR(LARGE(X712:AU712,2),0)</f>
        <v>0</v>
      </c>
      <c r="W712" s="10">
        <f>IFERROR(LARGE(X712:AU712,3),0)+IFERROR(LARGE(X712:AU712,4),0)</f>
        <v>0</v>
      </c>
      <c r="X712" s="12"/>
      <c r="Y712" s="12"/>
      <c r="Z712" s="12"/>
      <c r="AA712" s="12"/>
      <c r="AB712" s="12"/>
      <c r="AC712" s="12"/>
      <c r="AD712" s="12"/>
      <c r="AE712" s="12" t="str">
        <f>IFERROR(VLOOKUP($A712,'Orientakcja M'!$M$3:$S$59,7,0),"")</f>
        <v/>
      </c>
      <c r="AF712" s="12"/>
      <c r="AG712" s="12" t="str">
        <f>IFERROR(VLOOKUP($A712,'Grassor222 M'!$BJ$6:$BP$7,7,0),"")</f>
        <v/>
      </c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23">
        <f>MIN(COUNT(F712:U712)+MIN(COUNT(X712:AU712)/2,2),6)</f>
        <v>0</v>
      </c>
    </row>
    <row r="713" spans="1:48">
      <c r="A713" s="13"/>
      <c r="B713" s="19" t="e">
        <f>VLOOKUP($A713,id!$C:$H,6,0)</f>
        <v>#N/A</v>
      </c>
      <c r="C713" s="19" t="e">
        <f>VLOOKUP($A713,id!$C:$H,4,0)</f>
        <v>#N/A</v>
      </c>
      <c r="D713" s="2">
        <f>IF(E712=E713,D712,ROW(B711))</f>
        <v>487</v>
      </c>
      <c r="E713" s="11">
        <f>LARGE(F713:W713,1)+LARGE(F713:W713,2)+IFERROR(LARGE(F713:W713,3),0)+IFERROR(LARGE(F713:W713,4),0)+IFERROR(LARGE(F713:W713,5),0)+IFERROR(LARGE(F713:W713,6),0)</f>
        <v>0</v>
      </c>
      <c r="F713" s="12"/>
      <c r="G713" s="12"/>
      <c r="H713" s="12"/>
      <c r="I713" s="12"/>
      <c r="J713" s="12"/>
      <c r="K713" s="12"/>
      <c r="L713" s="12"/>
      <c r="M713" s="12" t="str">
        <f>IFERROR(VLOOKUP($A713,'Grassor444 M'!$DE$6:$DK$36,7,0),"")</f>
        <v/>
      </c>
      <c r="N713" s="12"/>
      <c r="O713" s="12" t="str">
        <f>IFERROR(VLOOKUP($A713,'Dukty M'!$T$1:$Z$33,7,0),"")</f>
        <v/>
      </c>
      <c r="P713" s="12"/>
      <c r="Q713" s="12"/>
      <c r="R713" s="12"/>
      <c r="S713" s="12"/>
      <c r="T713" s="12"/>
      <c r="U713" s="12"/>
      <c r="V713" s="10">
        <f>IFERROR(LARGE(X713:AU713,1),0)+IFERROR(LARGE(X713:AU713,2),0)</f>
        <v>0</v>
      </c>
      <c r="W713" s="10">
        <f>IFERROR(LARGE(X713:AU713,3),0)+IFERROR(LARGE(X713:AU713,4),0)</f>
        <v>0</v>
      </c>
      <c r="X713" s="12"/>
      <c r="Y713" s="12"/>
      <c r="Z713" s="12"/>
      <c r="AA713" s="12"/>
      <c r="AB713" s="12"/>
      <c r="AC713" s="12"/>
      <c r="AD713" s="12"/>
      <c r="AE713" s="12" t="str">
        <f>IFERROR(VLOOKUP($A713,'Orientakcja M'!$M$3:$S$59,7,0),"")</f>
        <v/>
      </c>
      <c r="AF713" s="12"/>
      <c r="AG713" s="12" t="str">
        <f>IFERROR(VLOOKUP($A713,'Grassor222 M'!$BJ$6:$BP$7,7,0),"")</f>
        <v/>
      </c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23">
        <f>MIN(COUNT(F713:U713)+MIN(COUNT(X713:AU713)/2,2),6)</f>
        <v>0</v>
      </c>
    </row>
    <row r="714" spans="1:48">
      <c r="B714" s="19" t="e">
        <f>VLOOKUP($A714,id!$C:$H,6,0)</f>
        <v>#N/A</v>
      </c>
      <c r="C714" s="19" t="e">
        <f>VLOOKUP($A714,id!$C:$H,4,0)</f>
        <v>#N/A</v>
      </c>
      <c r="D714" s="2">
        <f>IF(E713=E714,D713,ROW(B712))</f>
        <v>487</v>
      </c>
      <c r="E714" s="11">
        <f>LARGE(F714:W714,1)+LARGE(F714:W714,2)+IFERROR(LARGE(F714:W714,3),0)+IFERROR(LARGE(F714:W714,4),0)+IFERROR(LARGE(F714:W714,5),0)+IFERROR(LARGE(F714:W714,6),0)</f>
        <v>0</v>
      </c>
      <c r="F714" s="12"/>
      <c r="G714" s="12"/>
      <c r="H714" s="12"/>
      <c r="I714" s="12"/>
      <c r="J714" s="12"/>
      <c r="K714" s="12"/>
      <c r="L714" s="12"/>
      <c r="M714" s="12" t="str">
        <f>IFERROR(VLOOKUP($A714,'Grassor444 M'!$DE$6:$DK$36,7,0),"")</f>
        <v/>
      </c>
      <c r="N714" s="12"/>
      <c r="O714" s="12" t="str">
        <f>IFERROR(VLOOKUP($A714,'Dukty M'!$T$1:$Z$33,7,0),"")</f>
        <v/>
      </c>
      <c r="P714" s="12"/>
      <c r="Q714" s="12"/>
      <c r="R714" s="12"/>
      <c r="S714" s="12"/>
      <c r="T714" s="12"/>
      <c r="U714" s="12"/>
      <c r="V714" s="10">
        <f>IFERROR(LARGE(X714:AU714,1),0)+IFERROR(LARGE(X714:AU714,2),0)</f>
        <v>0</v>
      </c>
      <c r="W714" s="10">
        <f>IFERROR(LARGE(X714:AU714,3),0)+IFERROR(LARGE(X714:AU714,4),0)</f>
        <v>0</v>
      </c>
      <c r="X714" s="12"/>
      <c r="Y714" s="12"/>
      <c r="Z714" s="12"/>
      <c r="AA714" s="12"/>
      <c r="AB714" s="12"/>
      <c r="AC714" s="12"/>
      <c r="AD714" s="12"/>
      <c r="AE714" s="12" t="str">
        <f>IFERROR(VLOOKUP($A714,'Orientakcja M'!$M$3:$S$59,7,0),"")</f>
        <v/>
      </c>
      <c r="AF714" s="12"/>
      <c r="AG714" s="12" t="str">
        <f>IFERROR(VLOOKUP($A714,'Grassor222 M'!$BJ$6:$BP$7,7,0),"")</f>
        <v/>
      </c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23">
        <f>MIN(COUNT(F714:U714)+MIN(COUNT(X714:AU714)/2,2),6)</f>
        <v>0</v>
      </c>
    </row>
    <row r="715" spans="1:48">
      <c r="A715" s="13"/>
      <c r="B715" s="19" t="e">
        <f>VLOOKUP($A715,id!$C:$H,6,0)</f>
        <v>#N/A</v>
      </c>
      <c r="C715" s="19" t="e">
        <f>VLOOKUP($A715,id!$C:$H,4,0)</f>
        <v>#N/A</v>
      </c>
      <c r="D715" s="2">
        <f>IF(E714=E715,D714,ROW(B713))</f>
        <v>487</v>
      </c>
      <c r="E715" s="11">
        <f>LARGE(F715:W715,1)+LARGE(F715:W715,2)+IFERROR(LARGE(F715:W715,3),0)+IFERROR(LARGE(F715:W715,4),0)+IFERROR(LARGE(F715:W715,5),0)+IFERROR(LARGE(F715:W715,6),0)</f>
        <v>0</v>
      </c>
      <c r="F715" s="12"/>
      <c r="G715" s="12"/>
      <c r="H715" s="12"/>
      <c r="I715" s="12"/>
      <c r="J715" s="12"/>
      <c r="K715" s="12"/>
      <c r="L715" s="12"/>
      <c r="M715" s="12" t="str">
        <f>IFERROR(VLOOKUP($A715,'Grassor444 M'!$DE$6:$DK$36,7,0),"")</f>
        <v/>
      </c>
      <c r="N715" s="12"/>
      <c r="O715" s="12" t="str">
        <f>IFERROR(VLOOKUP($A715,'Dukty M'!$T$1:$Z$33,7,0),"")</f>
        <v/>
      </c>
      <c r="P715" s="12"/>
      <c r="Q715" s="12"/>
      <c r="R715" s="12"/>
      <c r="S715" s="12"/>
      <c r="T715" s="12"/>
      <c r="U715" s="12"/>
      <c r="V715" s="10">
        <f>IFERROR(LARGE(X715:AU715,1),0)+IFERROR(LARGE(X715:AU715,2),0)</f>
        <v>0</v>
      </c>
      <c r="W715" s="10">
        <f>IFERROR(LARGE(X715:AU715,3),0)+IFERROR(LARGE(X715:AU715,4),0)</f>
        <v>0</v>
      </c>
      <c r="X715" s="12"/>
      <c r="Y715" s="12"/>
      <c r="Z715" s="12"/>
      <c r="AA715" s="12"/>
      <c r="AB715" s="12"/>
      <c r="AC715" s="12"/>
      <c r="AD715" s="12"/>
      <c r="AE715" s="12" t="str">
        <f>IFERROR(VLOOKUP($A715,'Orientakcja M'!$M$3:$S$59,7,0),"")</f>
        <v/>
      </c>
      <c r="AF715" s="12"/>
      <c r="AG715" s="12" t="str">
        <f>IFERROR(VLOOKUP($A715,'Grassor222 M'!$BJ$6:$BP$7,7,0),"")</f>
        <v/>
      </c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23">
        <f>MIN(COUNT(F715:U715)+MIN(COUNT(X715:AU715)/2,2),6)</f>
        <v>0</v>
      </c>
    </row>
    <row r="716" spans="1:48">
      <c r="B716" s="19" t="e">
        <f>VLOOKUP($A716,id!$C:$H,6,0)</f>
        <v>#N/A</v>
      </c>
      <c r="C716" s="19" t="e">
        <f>VLOOKUP($A716,id!$C:$H,4,0)</f>
        <v>#N/A</v>
      </c>
      <c r="D716" s="2">
        <f>IF(E715=E716,D715,ROW(B714))</f>
        <v>487</v>
      </c>
      <c r="E716" s="11">
        <f>LARGE(F716:W716,1)+LARGE(F716:W716,2)+IFERROR(LARGE(F716:W716,3),0)+IFERROR(LARGE(F716:W716,4),0)+IFERROR(LARGE(F716:W716,5),0)+IFERROR(LARGE(F716:W716,6),0)</f>
        <v>0</v>
      </c>
      <c r="F716" s="12"/>
      <c r="G716" s="12"/>
      <c r="H716" s="12"/>
      <c r="I716" s="12"/>
      <c r="J716" s="12"/>
      <c r="K716" s="12"/>
      <c r="L716" s="12"/>
      <c r="M716" s="12" t="str">
        <f>IFERROR(VLOOKUP($A716,'Grassor444 M'!$DE$6:$DK$36,7,0),"")</f>
        <v/>
      </c>
      <c r="N716" s="12"/>
      <c r="O716" s="12" t="str">
        <f>IFERROR(VLOOKUP($A716,'Dukty M'!$T$1:$Z$33,7,0),"")</f>
        <v/>
      </c>
      <c r="P716" s="12"/>
      <c r="Q716" s="12"/>
      <c r="R716" s="12"/>
      <c r="S716" s="12"/>
      <c r="T716" s="12"/>
      <c r="U716" s="12"/>
      <c r="V716" s="10">
        <f>IFERROR(LARGE(X716:AU716,1),0)+IFERROR(LARGE(X716:AU716,2),0)</f>
        <v>0</v>
      </c>
      <c r="W716" s="10">
        <f>IFERROR(LARGE(X716:AU716,3),0)+IFERROR(LARGE(X716:AU716,4),0)</f>
        <v>0</v>
      </c>
      <c r="X716" s="12"/>
      <c r="Y716" s="12"/>
      <c r="Z716" s="12"/>
      <c r="AA716" s="12"/>
      <c r="AB716" s="12"/>
      <c r="AC716" s="12"/>
      <c r="AD716" s="12"/>
      <c r="AE716" s="12" t="str">
        <f>IFERROR(VLOOKUP($A716,'Orientakcja M'!$M$3:$S$59,7,0),"")</f>
        <v/>
      </c>
      <c r="AF716" s="12"/>
      <c r="AG716" s="12" t="str">
        <f>IFERROR(VLOOKUP($A716,'Grassor222 M'!$BJ$6:$BP$7,7,0),"")</f>
        <v/>
      </c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23">
        <f>MIN(COUNT(F716:U716)+MIN(COUNT(X716:AU716)/2,2),6)</f>
        <v>0</v>
      </c>
    </row>
    <row r="717" spans="1:48">
      <c r="A717" s="13"/>
      <c r="B717" s="19" t="e">
        <f>VLOOKUP($A717,id!$C:$H,6,0)</f>
        <v>#N/A</v>
      </c>
      <c r="C717" s="19" t="e">
        <f>VLOOKUP($A717,id!$C:$H,4,0)</f>
        <v>#N/A</v>
      </c>
      <c r="D717" s="2">
        <f>IF(E716=E717,D716,ROW(B715))</f>
        <v>487</v>
      </c>
      <c r="E717" s="11">
        <f>LARGE(F717:W717,1)+LARGE(F717:W717,2)+IFERROR(LARGE(F717:W717,3),0)+IFERROR(LARGE(F717:W717,4),0)+IFERROR(LARGE(F717:W717,5),0)+IFERROR(LARGE(F717:W717,6),0)</f>
        <v>0</v>
      </c>
      <c r="F717" s="12"/>
      <c r="G717" s="12"/>
      <c r="H717" s="12"/>
      <c r="I717" s="12"/>
      <c r="J717" s="12"/>
      <c r="K717" s="12"/>
      <c r="L717" s="12"/>
      <c r="M717" s="12" t="str">
        <f>IFERROR(VLOOKUP($A717,'Grassor444 M'!$DE$6:$DK$36,7,0),"")</f>
        <v/>
      </c>
      <c r="N717" s="12"/>
      <c r="O717" s="12" t="str">
        <f>IFERROR(VLOOKUP($A717,'Dukty M'!$T$1:$Z$33,7,0),"")</f>
        <v/>
      </c>
      <c r="P717" s="12"/>
      <c r="Q717" s="12"/>
      <c r="R717" s="12"/>
      <c r="S717" s="12"/>
      <c r="T717" s="12"/>
      <c r="U717" s="12"/>
      <c r="V717" s="10">
        <f>IFERROR(LARGE(X717:AU717,1),0)+IFERROR(LARGE(X717:AU717,2),0)</f>
        <v>0</v>
      </c>
      <c r="W717" s="10">
        <f>IFERROR(LARGE(X717:AU717,3),0)+IFERROR(LARGE(X717:AU717,4),0)</f>
        <v>0</v>
      </c>
      <c r="X717" s="12"/>
      <c r="Y717" s="12"/>
      <c r="Z717" s="12"/>
      <c r="AA717" s="12"/>
      <c r="AB717" s="12"/>
      <c r="AC717" s="12"/>
      <c r="AD717" s="12"/>
      <c r="AE717" s="12" t="str">
        <f>IFERROR(VLOOKUP($A717,'Orientakcja M'!$M$3:$S$59,7,0),"")</f>
        <v/>
      </c>
      <c r="AF717" s="12"/>
      <c r="AG717" s="12" t="str">
        <f>IFERROR(VLOOKUP($A717,'Grassor222 M'!$BJ$6:$BP$7,7,0),"")</f>
        <v/>
      </c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23">
        <f>MIN(COUNT(F717:U717)+MIN(COUNT(X717:AU717)/2,2),6)</f>
        <v>0</v>
      </c>
    </row>
    <row r="718" spans="1:48">
      <c r="B718" s="19" t="e">
        <f>VLOOKUP($A718,id!$C:$H,6,0)</f>
        <v>#N/A</v>
      </c>
      <c r="C718" s="19" t="e">
        <f>VLOOKUP($A718,id!$C:$H,4,0)</f>
        <v>#N/A</v>
      </c>
      <c r="D718" s="2">
        <f>IF(E717=E718,D717,ROW(B716))</f>
        <v>487</v>
      </c>
      <c r="E718" s="11">
        <f>LARGE(F718:W718,1)+LARGE(F718:W718,2)+IFERROR(LARGE(F718:W718,3),0)+IFERROR(LARGE(F718:W718,4),0)+IFERROR(LARGE(F718:W718,5),0)+IFERROR(LARGE(F718:W718,6),0)</f>
        <v>0</v>
      </c>
      <c r="F718" s="12"/>
      <c r="G718" s="12"/>
      <c r="H718" s="12"/>
      <c r="I718" s="12"/>
      <c r="J718" s="12"/>
      <c r="K718" s="12"/>
      <c r="L718" s="12"/>
      <c r="M718" s="12" t="str">
        <f>IFERROR(VLOOKUP($A718,'Grassor444 M'!$DE$6:$DK$36,7,0),"")</f>
        <v/>
      </c>
      <c r="N718" s="12"/>
      <c r="O718" s="12" t="str">
        <f>IFERROR(VLOOKUP($A718,'Dukty M'!$T$1:$Z$33,7,0),"")</f>
        <v/>
      </c>
      <c r="P718" s="12"/>
      <c r="Q718" s="12"/>
      <c r="R718" s="12"/>
      <c r="S718" s="12"/>
      <c r="T718" s="12"/>
      <c r="U718" s="12"/>
      <c r="V718" s="10">
        <f>IFERROR(LARGE(X718:AU718,1),0)+IFERROR(LARGE(X718:AU718,2),0)</f>
        <v>0</v>
      </c>
      <c r="W718" s="10">
        <f>IFERROR(LARGE(X718:AU718,3),0)+IFERROR(LARGE(X718:AU718,4),0)</f>
        <v>0</v>
      </c>
      <c r="X718" s="12"/>
      <c r="Y718" s="12"/>
      <c r="Z718" s="12"/>
      <c r="AA718" s="12"/>
      <c r="AB718" s="12"/>
      <c r="AC718" s="12"/>
      <c r="AD718" s="12"/>
      <c r="AE718" s="12" t="str">
        <f>IFERROR(VLOOKUP($A718,'Orientakcja M'!$M$3:$S$59,7,0),"")</f>
        <v/>
      </c>
      <c r="AF718" s="12"/>
      <c r="AG718" s="12" t="str">
        <f>IFERROR(VLOOKUP($A718,'Grassor222 M'!$BJ$6:$BP$7,7,0),"")</f>
        <v/>
      </c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23">
        <f>MIN(COUNT(F718:U718)+MIN(COUNT(X718:AU718)/2,2),6)</f>
        <v>0</v>
      </c>
    </row>
    <row r="719" spans="1:48">
      <c r="A719" s="13"/>
      <c r="B719" s="19" t="e">
        <f>VLOOKUP($A719,id!$C:$H,6,0)</f>
        <v>#N/A</v>
      </c>
      <c r="C719" s="19" t="e">
        <f>VLOOKUP($A719,id!$C:$H,4,0)</f>
        <v>#N/A</v>
      </c>
      <c r="D719" s="2">
        <f>IF(E718=E719,D718,ROW(B717))</f>
        <v>487</v>
      </c>
      <c r="E719" s="11">
        <f>LARGE(F719:W719,1)+LARGE(F719:W719,2)+IFERROR(LARGE(F719:W719,3),0)+IFERROR(LARGE(F719:W719,4),0)+IFERROR(LARGE(F719:W719,5),0)+IFERROR(LARGE(F719:W719,6),0)</f>
        <v>0</v>
      </c>
      <c r="F719" s="12"/>
      <c r="G719" s="12"/>
      <c r="H719" s="12"/>
      <c r="I719" s="12"/>
      <c r="J719" s="12"/>
      <c r="K719" s="12"/>
      <c r="L719" s="12"/>
      <c r="M719" s="12" t="str">
        <f>IFERROR(VLOOKUP($A719,'Grassor444 M'!$DE$6:$DK$36,7,0),"")</f>
        <v/>
      </c>
      <c r="N719" s="12"/>
      <c r="O719" s="12" t="str">
        <f>IFERROR(VLOOKUP($A719,'Dukty M'!$T$1:$Z$33,7,0),"")</f>
        <v/>
      </c>
      <c r="P719" s="12"/>
      <c r="Q719" s="12"/>
      <c r="R719" s="12"/>
      <c r="S719" s="12"/>
      <c r="T719" s="12"/>
      <c r="U719" s="12"/>
      <c r="V719" s="10">
        <f>IFERROR(LARGE(X719:AU719,1),0)+IFERROR(LARGE(X719:AU719,2),0)</f>
        <v>0</v>
      </c>
      <c r="W719" s="10">
        <f>IFERROR(LARGE(X719:AU719,3),0)+IFERROR(LARGE(X719:AU719,4),0)</f>
        <v>0</v>
      </c>
      <c r="X719" s="12"/>
      <c r="Y719" s="12"/>
      <c r="Z719" s="12"/>
      <c r="AA719" s="12"/>
      <c r="AB719" s="12"/>
      <c r="AC719" s="12"/>
      <c r="AD719" s="12"/>
      <c r="AE719" s="12" t="str">
        <f>IFERROR(VLOOKUP($A719,'Orientakcja M'!$M$3:$S$59,7,0),"")</f>
        <v/>
      </c>
      <c r="AF719" s="12"/>
      <c r="AG719" s="12" t="str">
        <f>IFERROR(VLOOKUP($A719,'Grassor222 M'!$BJ$6:$BP$7,7,0),"")</f>
        <v/>
      </c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23">
        <f>MIN(COUNT(F719:U719)+MIN(COUNT(X719:AU719)/2,2),6)</f>
        <v>0</v>
      </c>
    </row>
    <row r="720" spans="1:48">
      <c r="B720" s="19" t="e">
        <f>VLOOKUP($A720,id!$C:$H,6,0)</f>
        <v>#N/A</v>
      </c>
      <c r="C720" s="19" t="e">
        <f>VLOOKUP($A720,id!$C:$H,4,0)</f>
        <v>#N/A</v>
      </c>
      <c r="D720" s="2">
        <f>IF(E719=E720,D719,ROW(B718))</f>
        <v>487</v>
      </c>
      <c r="E720" s="11">
        <f>LARGE(F720:W720,1)+LARGE(F720:W720,2)+IFERROR(LARGE(F720:W720,3),0)+IFERROR(LARGE(F720:W720,4),0)+IFERROR(LARGE(F720:W720,5),0)+IFERROR(LARGE(F720:W720,6),0)</f>
        <v>0</v>
      </c>
      <c r="F720" s="12"/>
      <c r="G720" s="12"/>
      <c r="H720" s="12"/>
      <c r="I720" s="12"/>
      <c r="J720" s="12"/>
      <c r="K720" s="12"/>
      <c r="L720" s="12"/>
      <c r="M720" s="12" t="str">
        <f>IFERROR(VLOOKUP($A720,'Grassor444 M'!$DE$6:$DK$36,7,0),"")</f>
        <v/>
      </c>
      <c r="N720" s="12"/>
      <c r="O720" s="12" t="str">
        <f>IFERROR(VLOOKUP($A720,'Dukty M'!$T$1:$Z$33,7,0),"")</f>
        <v/>
      </c>
      <c r="P720" s="12"/>
      <c r="Q720" s="12"/>
      <c r="R720" s="12"/>
      <c r="S720" s="12"/>
      <c r="T720" s="12"/>
      <c r="U720" s="12"/>
      <c r="V720" s="10">
        <f>IFERROR(LARGE(X720:AU720,1),0)+IFERROR(LARGE(X720:AU720,2),0)</f>
        <v>0</v>
      </c>
      <c r="W720" s="10">
        <f>IFERROR(LARGE(X720:AU720,3),0)+IFERROR(LARGE(X720:AU720,4),0)</f>
        <v>0</v>
      </c>
      <c r="X720" s="12"/>
      <c r="Y720" s="12"/>
      <c r="Z720" s="12"/>
      <c r="AA720" s="12"/>
      <c r="AB720" s="12"/>
      <c r="AC720" s="12"/>
      <c r="AD720" s="12"/>
      <c r="AE720" s="12" t="str">
        <f>IFERROR(VLOOKUP($A720,'Orientakcja M'!$M$3:$S$59,7,0),"")</f>
        <v/>
      </c>
      <c r="AF720" s="12"/>
      <c r="AG720" s="12" t="str">
        <f>IFERROR(VLOOKUP($A720,'Grassor222 M'!$BJ$6:$BP$7,7,0),"")</f>
        <v/>
      </c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23">
        <f>MIN(COUNT(F720:U720)+MIN(COUNT(X720:AU720)/2,2),6)</f>
        <v>0</v>
      </c>
    </row>
    <row r="721" spans="1:48">
      <c r="A721" s="13"/>
      <c r="B721" s="19" t="e">
        <f>VLOOKUP($A721,id!$C:$H,6,0)</f>
        <v>#N/A</v>
      </c>
      <c r="C721" s="19" t="e">
        <f>VLOOKUP($A721,id!$C:$H,4,0)</f>
        <v>#N/A</v>
      </c>
      <c r="D721" s="2">
        <f>IF(E720=E721,D720,ROW(B719))</f>
        <v>487</v>
      </c>
      <c r="E721" s="11">
        <f>LARGE(F721:W721,1)+LARGE(F721:W721,2)+IFERROR(LARGE(F721:W721,3),0)+IFERROR(LARGE(F721:W721,4),0)+IFERROR(LARGE(F721:W721,5),0)+IFERROR(LARGE(F721:W721,6),0)</f>
        <v>0</v>
      </c>
      <c r="F721" s="12"/>
      <c r="G721" s="12"/>
      <c r="H721" s="12"/>
      <c r="I721" s="12"/>
      <c r="J721" s="12"/>
      <c r="K721" s="12"/>
      <c r="L721" s="12"/>
      <c r="M721" s="12" t="str">
        <f>IFERROR(VLOOKUP($A721,'Grassor444 M'!$DE$6:$DK$36,7,0),"")</f>
        <v/>
      </c>
      <c r="N721" s="12"/>
      <c r="O721" s="12" t="str">
        <f>IFERROR(VLOOKUP($A721,'Dukty M'!$T$1:$Z$33,7,0),"")</f>
        <v/>
      </c>
      <c r="P721" s="12"/>
      <c r="Q721" s="12"/>
      <c r="R721" s="12"/>
      <c r="S721" s="12"/>
      <c r="T721" s="12"/>
      <c r="U721" s="12"/>
      <c r="V721" s="10">
        <f>IFERROR(LARGE(X721:AU721,1),0)+IFERROR(LARGE(X721:AU721,2),0)</f>
        <v>0</v>
      </c>
      <c r="W721" s="10">
        <f>IFERROR(LARGE(X721:AU721,3),0)+IFERROR(LARGE(X721:AU721,4),0)</f>
        <v>0</v>
      </c>
      <c r="X721" s="12"/>
      <c r="Y721" s="12"/>
      <c r="Z721" s="12"/>
      <c r="AA721" s="12"/>
      <c r="AB721" s="12"/>
      <c r="AC721" s="12"/>
      <c r="AD721" s="12"/>
      <c r="AE721" s="12" t="str">
        <f>IFERROR(VLOOKUP($A721,'Orientakcja M'!$M$3:$S$59,7,0),"")</f>
        <v/>
      </c>
      <c r="AF721" s="12"/>
      <c r="AG721" s="12" t="str">
        <f>IFERROR(VLOOKUP($A721,'Grassor222 M'!$BJ$6:$BP$7,7,0),"")</f>
        <v/>
      </c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23">
        <f>MIN(COUNT(F721:U721)+MIN(COUNT(X721:AU721)/2,2),6)</f>
        <v>0</v>
      </c>
    </row>
    <row r="722" spans="1:48">
      <c r="B722" s="19" t="e">
        <f>VLOOKUP($A722,id!$C:$H,6,0)</f>
        <v>#N/A</v>
      </c>
      <c r="C722" s="19" t="e">
        <f>VLOOKUP($A722,id!$C:$H,4,0)</f>
        <v>#N/A</v>
      </c>
      <c r="D722" s="2">
        <f>IF(E721=E722,D721,ROW(B720))</f>
        <v>487</v>
      </c>
      <c r="E722" s="11">
        <f>LARGE(F722:W722,1)+LARGE(F722:W722,2)+IFERROR(LARGE(F722:W722,3),0)+IFERROR(LARGE(F722:W722,4),0)+IFERROR(LARGE(F722:W722,5),0)+IFERROR(LARGE(F722:W722,6),0)</f>
        <v>0</v>
      </c>
      <c r="F722" s="12"/>
      <c r="G722" s="12"/>
      <c r="H722" s="12"/>
      <c r="I722" s="12"/>
      <c r="J722" s="12"/>
      <c r="K722" s="12"/>
      <c r="L722" s="12"/>
      <c r="M722" s="12" t="str">
        <f>IFERROR(VLOOKUP($A722,'Grassor444 M'!$DE$6:$DK$36,7,0),"")</f>
        <v/>
      </c>
      <c r="N722" s="12"/>
      <c r="O722" s="12" t="str">
        <f>IFERROR(VLOOKUP($A722,'Dukty M'!$T$1:$Z$33,7,0),"")</f>
        <v/>
      </c>
      <c r="P722" s="12"/>
      <c r="Q722" s="12"/>
      <c r="R722" s="12"/>
      <c r="S722" s="12"/>
      <c r="T722" s="12"/>
      <c r="U722" s="12"/>
      <c r="V722" s="10">
        <f>IFERROR(LARGE(X722:AU722,1),0)+IFERROR(LARGE(X722:AU722,2),0)</f>
        <v>0</v>
      </c>
      <c r="W722" s="10">
        <f>IFERROR(LARGE(X722:AU722,3),0)+IFERROR(LARGE(X722:AU722,4),0)</f>
        <v>0</v>
      </c>
      <c r="X722" s="12"/>
      <c r="Y722" s="12"/>
      <c r="Z722" s="12"/>
      <c r="AA722" s="12"/>
      <c r="AB722" s="12"/>
      <c r="AC722" s="12"/>
      <c r="AD722" s="12"/>
      <c r="AE722" s="12" t="str">
        <f>IFERROR(VLOOKUP($A722,'Orientakcja M'!$M$3:$S$59,7,0),"")</f>
        <v/>
      </c>
      <c r="AF722" s="12"/>
      <c r="AG722" s="12" t="str">
        <f>IFERROR(VLOOKUP($A722,'Grassor222 M'!$BJ$6:$BP$7,7,0),"")</f>
        <v/>
      </c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23">
        <f>MIN(COUNT(F722:U722)+MIN(COUNT(X722:AU722)/2,2),6)</f>
        <v>0</v>
      </c>
    </row>
    <row r="723" spans="1:48">
      <c r="A723" s="13"/>
      <c r="B723" s="19" t="e">
        <f>VLOOKUP($A723,id!$C:$H,6,0)</f>
        <v>#N/A</v>
      </c>
      <c r="C723" s="19" t="e">
        <f>VLOOKUP($A723,id!$C:$H,4,0)</f>
        <v>#N/A</v>
      </c>
      <c r="D723" s="2">
        <f>IF(E722=E723,D722,ROW(B721))</f>
        <v>487</v>
      </c>
      <c r="E723" s="11">
        <f>LARGE(F723:W723,1)+LARGE(F723:W723,2)+IFERROR(LARGE(F723:W723,3),0)+IFERROR(LARGE(F723:W723,4),0)+IFERROR(LARGE(F723:W723,5),0)+IFERROR(LARGE(F723:W723,6),0)</f>
        <v>0</v>
      </c>
      <c r="F723" s="12"/>
      <c r="G723" s="12"/>
      <c r="H723" s="12"/>
      <c r="I723" s="12"/>
      <c r="J723" s="12"/>
      <c r="K723" s="12"/>
      <c r="L723" s="12"/>
      <c r="M723" s="12" t="str">
        <f>IFERROR(VLOOKUP($A723,'Grassor444 M'!$DE$6:$DK$36,7,0),"")</f>
        <v/>
      </c>
      <c r="N723" s="12"/>
      <c r="O723" s="12" t="str">
        <f>IFERROR(VLOOKUP($A723,'Dukty M'!$T$1:$Z$33,7,0),"")</f>
        <v/>
      </c>
      <c r="P723" s="12"/>
      <c r="Q723" s="12"/>
      <c r="R723" s="12"/>
      <c r="S723" s="12"/>
      <c r="T723" s="12"/>
      <c r="U723" s="12"/>
      <c r="V723" s="10">
        <f>IFERROR(LARGE(X723:AU723,1),0)+IFERROR(LARGE(X723:AU723,2),0)</f>
        <v>0</v>
      </c>
      <c r="W723" s="10">
        <f>IFERROR(LARGE(X723:AU723,3),0)+IFERROR(LARGE(X723:AU723,4),0)</f>
        <v>0</v>
      </c>
      <c r="X723" s="12"/>
      <c r="Y723" s="12"/>
      <c r="Z723" s="12"/>
      <c r="AA723" s="12"/>
      <c r="AB723" s="12"/>
      <c r="AC723" s="12"/>
      <c r="AD723" s="12"/>
      <c r="AE723" s="12" t="str">
        <f>IFERROR(VLOOKUP($A723,'Orientakcja M'!$M$3:$S$59,7,0),"")</f>
        <v/>
      </c>
      <c r="AF723" s="12"/>
      <c r="AG723" s="12" t="str">
        <f>IFERROR(VLOOKUP($A723,'Grassor222 M'!$BJ$6:$BP$7,7,0),"")</f>
        <v/>
      </c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23">
        <f>MIN(COUNT(F723:U723)+MIN(COUNT(X723:AU723)/2,2),6)</f>
        <v>0</v>
      </c>
    </row>
    <row r="724" spans="1:48">
      <c r="B724" s="19" t="e">
        <f>VLOOKUP($A724,id!$C:$H,6,0)</f>
        <v>#N/A</v>
      </c>
      <c r="C724" s="19" t="e">
        <f>VLOOKUP($A724,id!$C:$H,4,0)</f>
        <v>#N/A</v>
      </c>
      <c r="D724" s="2">
        <f>IF(E723=E724,D723,ROW(B722))</f>
        <v>487</v>
      </c>
      <c r="E724" s="11">
        <f>LARGE(F724:W724,1)+LARGE(F724:W724,2)+IFERROR(LARGE(F724:W724,3),0)+IFERROR(LARGE(F724:W724,4),0)+IFERROR(LARGE(F724:W724,5),0)+IFERROR(LARGE(F724:W724,6),0)</f>
        <v>0</v>
      </c>
      <c r="F724" s="12"/>
      <c r="G724" s="12"/>
      <c r="H724" s="12"/>
      <c r="I724" s="12"/>
      <c r="J724" s="12"/>
      <c r="K724" s="12"/>
      <c r="L724" s="12"/>
      <c r="M724" s="12" t="str">
        <f>IFERROR(VLOOKUP($A724,'Grassor444 M'!$DE$6:$DK$36,7,0),"")</f>
        <v/>
      </c>
      <c r="N724" s="12"/>
      <c r="O724" s="12" t="str">
        <f>IFERROR(VLOOKUP($A724,'Dukty M'!$T$1:$Z$33,7,0),"")</f>
        <v/>
      </c>
      <c r="P724" s="12"/>
      <c r="Q724" s="12"/>
      <c r="R724" s="12"/>
      <c r="S724" s="12"/>
      <c r="T724" s="12"/>
      <c r="U724" s="12"/>
      <c r="V724" s="10">
        <f>IFERROR(LARGE(X724:AU724,1),0)+IFERROR(LARGE(X724:AU724,2),0)</f>
        <v>0</v>
      </c>
      <c r="W724" s="10">
        <f>IFERROR(LARGE(X724:AU724,3),0)+IFERROR(LARGE(X724:AU724,4),0)</f>
        <v>0</v>
      </c>
      <c r="X724" s="12"/>
      <c r="Y724" s="12"/>
      <c r="Z724" s="12"/>
      <c r="AA724" s="12"/>
      <c r="AB724" s="12"/>
      <c r="AC724" s="12"/>
      <c r="AD724" s="12"/>
      <c r="AE724" s="12" t="str">
        <f>IFERROR(VLOOKUP($A724,'Orientakcja M'!$M$3:$S$59,7,0),"")</f>
        <v/>
      </c>
      <c r="AF724" s="12"/>
      <c r="AG724" s="12" t="str">
        <f>IFERROR(VLOOKUP($A724,'Grassor222 M'!$BJ$6:$BP$7,7,0),"")</f>
        <v/>
      </c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23">
        <f>MIN(COUNT(F724:U724)+MIN(COUNT(X724:AU724)/2,2),6)</f>
        <v>0</v>
      </c>
    </row>
    <row r="725" spans="1:48">
      <c r="A725" s="13"/>
      <c r="B725" s="19" t="e">
        <f>VLOOKUP($A725,id!$C:$H,6,0)</f>
        <v>#N/A</v>
      </c>
      <c r="C725" s="19" t="e">
        <f>VLOOKUP($A725,id!$C:$H,4,0)</f>
        <v>#N/A</v>
      </c>
      <c r="D725" s="2">
        <f>IF(E724=E725,D724,ROW(B723))</f>
        <v>487</v>
      </c>
      <c r="E725" s="11">
        <f>LARGE(F725:W725,1)+LARGE(F725:W725,2)+IFERROR(LARGE(F725:W725,3),0)+IFERROR(LARGE(F725:W725,4),0)+IFERROR(LARGE(F725:W725,5),0)+IFERROR(LARGE(F725:W725,6),0)</f>
        <v>0</v>
      </c>
      <c r="F725" s="12"/>
      <c r="G725" s="12"/>
      <c r="H725" s="12"/>
      <c r="I725" s="12"/>
      <c r="J725" s="12"/>
      <c r="K725" s="12"/>
      <c r="L725" s="12"/>
      <c r="M725" s="12" t="str">
        <f>IFERROR(VLOOKUP($A725,'Grassor444 M'!$DE$6:$DK$36,7,0),"")</f>
        <v/>
      </c>
      <c r="N725" s="12"/>
      <c r="O725" s="12" t="str">
        <f>IFERROR(VLOOKUP($A725,'Dukty M'!$T$1:$Z$33,7,0),"")</f>
        <v/>
      </c>
      <c r="P725" s="12"/>
      <c r="Q725" s="12"/>
      <c r="R725" s="12"/>
      <c r="S725" s="12"/>
      <c r="T725" s="12"/>
      <c r="U725" s="12"/>
      <c r="V725" s="10">
        <f>IFERROR(LARGE(X725:AU725,1),0)+IFERROR(LARGE(X725:AU725,2),0)</f>
        <v>0</v>
      </c>
      <c r="W725" s="10">
        <f>IFERROR(LARGE(X725:AU725,3),0)+IFERROR(LARGE(X725:AU725,4),0)</f>
        <v>0</v>
      </c>
      <c r="X725" s="12"/>
      <c r="Y725" s="12"/>
      <c r="Z725" s="12"/>
      <c r="AA725" s="12"/>
      <c r="AB725" s="12"/>
      <c r="AC725" s="12"/>
      <c r="AD725" s="12"/>
      <c r="AE725" s="12" t="str">
        <f>IFERROR(VLOOKUP($A725,'Orientakcja M'!$M$3:$S$59,7,0),"")</f>
        <v/>
      </c>
      <c r="AF725" s="12"/>
      <c r="AG725" s="12" t="str">
        <f>IFERROR(VLOOKUP($A725,'Grassor222 M'!$BJ$6:$BP$7,7,0),"")</f>
        <v/>
      </c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23">
        <f>MIN(COUNT(F725:U725)+MIN(COUNT(X725:AU725)/2,2),6)</f>
        <v>0</v>
      </c>
    </row>
    <row r="726" spans="1:48">
      <c r="B726" s="19" t="e">
        <f>VLOOKUP($A726,id!$C:$H,6,0)</f>
        <v>#N/A</v>
      </c>
      <c r="C726" s="19" t="e">
        <f>VLOOKUP($A726,id!$C:$H,4,0)</f>
        <v>#N/A</v>
      </c>
      <c r="D726" s="2">
        <f>IF(E725=E726,D725,ROW(B724))</f>
        <v>487</v>
      </c>
      <c r="E726" s="11">
        <f>LARGE(F726:W726,1)+LARGE(F726:W726,2)+IFERROR(LARGE(F726:W726,3),0)+IFERROR(LARGE(F726:W726,4),0)+IFERROR(LARGE(F726:W726,5),0)+IFERROR(LARGE(F726:W726,6),0)</f>
        <v>0</v>
      </c>
      <c r="F726" s="12"/>
      <c r="G726" s="12"/>
      <c r="H726" s="12"/>
      <c r="I726" s="12"/>
      <c r="J726" s="12"/>
      <c r="K726" s="12"/>
      <c r="L726" s="12"/>
      <c r="M726" s="12" t="str">
        <f>IFERROR(VLOOKUP($A726,'Grassor444 M'!$DE$6:$DK$36,7,0),"")</f>
        <v/>
      </c>
      <c r="N726" s="12"/>
      <c r="O726" s="12" t="str">
        <f>IFERROR(VLOOKUP($A726,'Dukty M'!$T$1:$Z$33,7,0),"")</f>
        <v/>
      </c>
      <c r="P726" s="12"/>
      <c r="Q726" s="12"/>
      <c r="R726" s="12"/>
      <c r="S726" s="12"/>
      <c r="T726" s="12"/>
      <c r="U726" s="12"/>
      <c r="V726" s="10">
        <f>IFERROR(LARGE(X726:AU726,1),0)+IFERROR(LARGE(X726:AU726,2),0)</f>
        <v>0</v>
      </c>
      <c r="W726" s="10">
        <f>IFERROR(LARGE(X726:AU726,3),0)+IFERROR(LARGE(X726:AU726,4),0)</f>
        <v>0</v>
      </c>
      <c r="X726" s="12"/>
      <c r="Y726" s="12"/>
      <c r="Z726" s="12"/>
      <c r="AA726" s="12"/>
      <c r="AB726" s="12"/>
      <c r="AC726" s="12"/>
      <c r="AD726" s="12"/>
      <c r="AE726" s="12" t="str">
        <f>IFERROR(VLOOKUP($A726,'Orientakcja M'!$M$3:$S$59,7,0),"")</f>
        <v/>
      </c>
      <c r="AF726" s="12"/>
      <c r="AG726" s="12" t="str">
        <f>IFERROR(VLOOKUP($A726,'Grassor222 M'!$BJ$6:$BP$7,7,0),"")</f>
        <v/>
      </c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23">
        <f>MIN(COUNT(F726:U726)+MIN(COUNT(X726:AU726)/2,2),6)</f>
        <v>0</v>
      </c>
    </row>
    <row r="727" spans="1:48">
      <c r="A727" s="13"/>
      <c r="B727" s="19" t="e">
        <f>VLOOKUP($A727,id!$C:$H,6,0)</f>
        <v>#N/A</v>
      </c>
      <c r="C727" s="19" t="e">
        <f>VLOOKUP($A727,id!$C:$H,4,0)</f>
        <v>#N/A</v>
      </c>
      <c r="D727" s="2">
        <f>IF(E726=E727,D726,ROW(B725))</f>
        <v>487</v>
      </c>
      <c r="E727" s="11">
        <f>LARGE(F727:W727,1)+LARGE(F727:W727,2)+IFERROR(LARGE(F727:W727,3),0)+IFERROR(LARGE(F727:W727,4),0)+IFERROR(LARGE(F727:W727,5),0)+IFERROR(LARGE(F727:W727,6),0)</f>
        <v>0</v>
      </c>
      <c r="F727" s="12"/>
      <c r="G727" s="12"/>
      <c r="H727" s="12"/>
      <c r="I727" s="12"/>
      <c r="J727" s="12"/>
      <c r="K727" s="12"/>
      <c r="L727" s="12"/>
      <c r="M727" s="12" t="str">
        <f>IFERROR(VLOOKUP($A727,'Grassor444 M'!$DE$6:$DK$36,7,0),"")</f>
        <v/>
      </c>
      <c r="N727" s="12"/>
      <c r="O727" s="12" t="str">
        <f>IFERROR(VLOOKUP($A727,'Dukty M'!$T$1:$Z$33,7,0),"")</f>
        <v/>
      </c>
      <c r="P727" s="12"/>
      <c r="Q727" s="12"/>
      <c r="R727" s="12"/>
      <c r="S727" s="12"/>
      <c r="T727" s="12"/>
      <c r="U727" s="12"/>
      <c r="V727" s="10">
        <f>IFERROR(LARGE(X727:AU727,1),0)+IFERROR(LARGE(X727:AU727,2),0)</f>
        <v>0</v>
      </c>
      <c r="W727" s="10">
        <f>IFERROR(LARGE(X727:AU727,3),0)+IFERROR(LARGE(X727:AU727,4),0)</f>
        <v>0</v>
      </c>
      <c r="X727" s="12"/>
      <c r="Y727" s="12"/>
      <c r="Z727" s="12"/>
      <c r="AA727" s="12"/>
      <c r="AB727" s="12"/>
      <c r="AC727" s="12"/>
      <c r="AD727" s="12"/>
      <c r="AE727" s="12" t="str">
        <f>IFERROR(VLOOKUP($A727,'Orientakcja M'!$M$3:$S$59,7,0),"")</f>
        <v/>
      </c>
      <c r="AF727" s="12"/>
      <c r="AG727" s="12" t="str">
        <f>IFERROR(VLOOKUP($A727,'Grassor222 M'!$BJ$6:$BP$7,7,0),"")</f>
        <v/>
      </c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23">
        <f>MIN(COUNT(F727:U727)+MIN(COUNT(X727:AU727)/2,2),6)</f>
        <v>0</v>
      </c>
    </row>
    <row r="728" spans="1:48">
      <c r="B728" s="19" t="e">
        <f>VLOOKUP($A728,id!$C:$H,6,0)</f>
        <v>#N/A</v>
      </c>
      <c r="C728" s="19" t="e">
        <f>VLOOKUP($A728,id!$C:$H,4,0)</f>
        <v>#N/A</v>
      </c>
      <c r="D728" s="2">
        <f>IF(E727=E728,D727,ROW(B726))</f>
        <v>487</v>
      </c>
      <c r="E728" s="11">
        <f>LARGE(F728:W728,1)+LARGE(F728:W728,2)+IFERROR(LARGE(F728:W728,3),0)+IFERROR(LARGE(F728:W728,4),0)+IFERROR(LARGE(F728:W728,5),0)+IFERROR(LARGE(F728:W728,6),0)</f>
        <v>0</v>
      </c>
      <c r="F728" s="12"/>
      <c r="G728" s="12"/>
      <c r="H728" s="12"/>
      <c r="I728" s="12"/>
      <c r="J728" s="12"/>
      <c r="K728" s="12"/>
      <c r="L728" s="12"/>
      <c r="M728" s="12" t="str">
        <f>IFERROR(VLOOKUP($A728,'Grassor444 M'!$DE$6:$DK$36,7,0),"")</f>
        <v/>
      </c>
      <c r="N728" s="12"/>
      <c r="O728" s="12" t="str">
        <f>IFERROR(VLOOKUP($A728,'Dukty M'!$T$1:$Z$33,7,0),"")</f>
        <v/>
      </c>
      <c r="P728" s="12"/>
      <c r="Q728" s="12"/>
      <c r="R728" s="12"/>
      <c r="S728" s="12"/>
      <c r="T728" s="12"/>
      <c r="U728" s="12"/>
      <c r="V728" s="10">
        <f>IFERROR(LARGE(X728:AU728,1),0)+IFERROR(LARGE(X728:AU728,2),0)</f>
        <v>0</v>
      </c>
      <c r="W728" s="10">
        <f>IFERROR(LARGE(X728:AU728,3),0)+IFERROR(LARGE(X728:AU728,4),0)</f>
        <v>0</v>
      </c>
      <c r="X728" s="12"/>
      <c r="Y728" s="12"/>
      <c r="Z728" s="12"/>
      <c r="AA728" s="12"/>
      <c r="AB728" s="12"/>
      <c r="AC728" s="12"/>
      <c r="AD728" s="12"/>
      <c r="AE728" s="12" t="str">
        <f>IFERROR(VLOOKUP($A728,'Orientakcja M'!$M$3:$S$59,7,0),"")</f>
        <v/>
      </c>
      <c r="AF728" s="12"/>
      <c r="AG728" s="12" t="str">
        <f>IFERROR(VLOOKUP($A728,'Grassor222 M'!$BJ$6:$BP$7,7,0),"")</f>
        <v/>
      </c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23">
        <f>MIN(COUNT(F728:U728)+MIN(COUNT(X728:AU728)/2,2),6)</f>
        <v>0</v>
      </c>
    </row>
    <row r="729" spans="1:48">
      <c r="A729" s="13"/>
      <c r="B729" s="19" t="e">
        <f>VLOOKUP($A729,id!$C:$H,6,0)</f>
        <v>#N/A</v>
      </c>
      <c r="C729" s="19" t="e">
        <f>VLOOKUP($A729,id!$C:$H,4,0)</f>
        <v>#N/A</v>
      </c>
      <c r="D729" s="2">
        <f>IF(E728=E729,D728,ROW(B727))</f>
        <v>487</v>
      </c>
      <c r="E729" s="11">
        <f>LARGE(F729:W729,1)+LARGE(F729:W729,2)+IFERROR(LARGE(F729:W729,3),0)+IFERROR(LARGE(F729:W729,4),0)+IFERROR(LARGE(F729:W729,5),0)+IFERROR(LARGE(F729:W729,6),0)</f>
        <v>0</v>
      </c>
      <c r="F729" s="12"/>
      <c r="G729" s="12"/>
      <c r="H729" s="12"/>
      <c r="I729" s="12"/>
      <c r="J729" s="12"/>
      <c r="K729" s="12"/>
      <c r="L729" s="12"/>
      <c r="M729" s="12" t="str">
        <f>IFERROR(VLOOKUP($A729,'Grassor444 M'!$DE$6:$DK$36,7,0),"")</f>
        <v/>
      </c>
      <c r="N729" s="12"/>
      <c r="O729" s="12" t="str">
        <f>IFERROR(VLOOKUP($A729,'Dukty M'!$T$1:$Z$33,7,0),"")</f>
        <v/>
      </c>
      <c r="P729" s="12"/>
      <c r="Q729" s="12"/>
      <c r="R729" s="12"/>
      <c r="S729" s="12"/>
      <c r="T729" s="12"/>
      <c r="U729" s="12"/>
      <c r="V729" s="10">
        <f>IFERROR(LARGE(X729:AU729,1),0)+IFERROR(LARGE(X729:AU729,2),0)</f>
        <v>0</v>
      </c>
      <c r="W729" s="10">
        <f>IFERROR(LARGE(X729:AU729,3),0)+IFERROR(LARGE(X729:AU729,4),0)</f>
        <v>0</v>
      </c>
      <c r="X729" s="12"/>
      <c r="Y729" s="12"/>
      <c r="Z729" s="12"/>
      <c r="AA729" s="12"/>
      <c r="AB729" s="12"/>
      <c r="AC729" s="12"/>
      <c r="AD729" s="12"/>
      <c r="AE729" s="12" t="str">
        <f>IFERROR(VLOOKUP($A729,'Orientakcja M'!$M$3:$S$59,7,0),"")</f>
        <v/>
      </c>
      <c r="AF729" s="12"/>
      <c r="AG729" s="12" t="str">
        <f>IFERROR(VLOOKUP($A729,'Grassor222 M'!$BJ$6:$BP$7,7,0),"")</f>
        <v/>
      </c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23">
        <f>MIN(COUNT(F729:U729)+MIN(COUNT(X729:AU729)/2,2),6)</f>
        <v>0</v>
      </c>
    </row>
    <row r="730" spans="1:48">
      <c r="B730" s="19" t="e">
        <f>VLOOKUP($A730,id!$C:$H,6,0)</f>
        <v>#N/A</v>
      </c>
      <c r="C730" s="19" t="e">
        <f>VLOOKUP($A730,id!$C:$H,4,0)</f>
        <v>#N/A</v>
      </c>
      <c r="D730" s="2">
        <f>IF(E729=E730,D729,ROW(B728))</f>
        <v>487</v>
      </c>
      <c r="E730" s="11">
        <f>LARGE(F730:W730,1)+LARGE(F730:W730,2)+IFERROR(LARGE(F730:W730,3),0)+IFERROR(LARGE(F730:W730,4),0)+IFERROR(LARGE(F730:W730,5),0)+IFERROR(LARGE(F730:W730,6),0)</f>
        <v>0</v>
      </c>
      <c r="F730" s="12"/>
      <c r="G730" s="12"/>
      <c r="H730" s="12"/>
      <c r="I730" s="12"/>
      <c r="J730" s="12"/>
      <c r="K730" s="12"/>
      <c r="L730" s="12"/>
      <c r="M730" s="12" t="str">
        <f>IFERROR(VLOOKUP($A730,'Grassor444 M'!$DE$6:$DK$36,7,0),"")</f>
        <v/>
      </c>
      <c r="N730" s="12"/>
      <c r="O730" s="12" t="str">
        <f>IFERROR(VLOOKUP($A730,'Dukty M'!$T$1:$Z$33,7,0),"")</f>
        <v/>
      </c>
      <c r="P730" s="12"/>
      <c r="Q730" s="12"/>
      <c r="R730" s="12"/>
      <c r="S730" s="12"/>
      <c r="T730" s="12"/>
      <c r="U730" s="12"/>
      <c r="V730" s="10">
        <f>IFERROR(LARGE(X730:AU730,1),0)+IFERROR(LARGE(X730:AU730,2),0)</f>
        <v>0</v>
      </c>
      <c r="W730" s="10">
        <f>IFERROR(LARGE(X730:AU730,3),0)+IFERROR(LARGE(X730:AU730,4),0)</f>
        <v>0</v>
      </c>
      <c r="X730" s="12"/>
      <c r="Y730" s="12"/>
      <c r="Z730" s="12"/>
      <c r="AA730" s="12"/>
      <c r="AB730" s="12"/>
      <c r="AC730" s="12"/>
      <c r="AD730" s="12"/>
      <c r="AE730" s="12" t="str">
        <f>IFERROR(VLOOKUP($A730,'Orientakcja M'!$M$3:$S$59,7,0),"")</f>
        <v/>
      </c>
      <c r="AF730" s="12"/>
      <c r="AG730" s="12" t="str">
        <f>IFERROR(VLOOKUP($A730,'Grassor222 M'!$BJ$6:$BP$7,7,0),"")</f>
        <v/>
      </c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23">
        <f>MIN(COUNT(F730:U730)+MIN(COUNT(X730:AU730)/2,2),6)</f>
        <v>0</v>
      </c>
    </row>
    <row r="731" spans="1:48">
      <c r="A731" s="13"/>
      <c r="B731" s="19" t="e">
        <f>VLOOKUP($A731,id!$C:$H,6,0)</f>
        <v>#N/A</v>
      </c>
      <c r="C731" s="19" t="e">
        <f>VLOOKUP($A731,id!$C:$H,4,0)</f>
        <v>#N/A</v>
      </c>
      <c r="D731" s="2">
        <f>IF(E730=E731,D730,ROW(B729))</f>
        <v>487</v>
      </c>
      <c r="E731" s="11">
        <f>LARGE(F731:W731,1)+LARGE(F731:W731,2)+IFERROR(LARGE(F731:W731,3),0)+IFERROR(LARGE(F731:W731,4),0)+IFERROR(LARGE(F731:W731,5),0)+IFERROR(LARGE(F731:W731,6),0)</f>
        <v>0</v>
      </c>
      <c r="F731" s="12"/>
      <c r="G731" s="12"/>
      <c r="H731" s="12"/>
      <c r="I731" s="12"/>
      <c r="J731" s="12"/>
      <c r="K731" s="12"/>
      <c r="L731" s="12"/>
      <c r="M731" s="12" t="str">
        <f>IFERROR(VLOOKUP($A731,'Grassor444 M'!$DE$6:$DK$36,7,0),"")</f>
        <v/>
      </c>
      <c r="N731" s="12"/>
      <c r="O731" s="12" t="str">
        <f>IFERROR(VLOOKUP($A731,'Dukty M'!$T$1:$Z$33,7,0),"")</f>
        <v/>
      </c>
      <c r="P731" s="12"/>
      <c r="Q731" s="12"/>
      <c r="R731" s="12"/>
      <c r="S731" s="12"/>
      <c r="T731" s="12"/>
      <c r="U731" s="12"/>
      <c r="V731" s="10">
        <f>IFERROR(LARGE(X731:AU731,1),0)+IFERROR(LARGE(X731:AU731,2),0)</f>
        <v>0</v>
      </c>
      <c r="W731" s="10">
        <f>IFERROR(LARGE(X731:AU731,3),0)+IFERROR(LARGE(X731:AU731,4),0)</f>
        <v>0</v>
      </c>
      <c r="X731" s="12"/>
      <c r="Y731" s="12"/>
      <c r="Z731" s="12"/>
      <c r="AA731" s="12"/>
      <c r="AB731" s="12"/>
      <c r="AC731" s="12"/>
      <c r="AD731" s="12"/>
      <c r="AE731" s="12" t="str">
        <f>IFERROR(VLOOKUP($A731,'Orientakcja M'!$M$3:$S$59,7,0),"")</f>
        <v/>
      </c>
      <c r="AF731" s="12"/>
      <c r="AG731" s="12" t="str">
        <f>IFERROR(VLOOKUP($A731,'Grassor222 M'!$BJ$6:$BP$7,7,0),"")</f>
        <v/>
      </c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23">
        <f>MIN(COUNT(F731:U731)+MIN(COUNT(X731:AU731)/2,2),6)</f>
        <v>0</v>
      </c>
    </row>
    <row r="732" spans="1:48">
      <c r="B732" s="19" t="e">
        <f>VLOOKUP($A732,id!$C:$H,6,0)</f>
        <v>#N/A</v>
      </c>
      <c r="C732" s="19" t="e">
        <f>VLOOKUP($A732,id!$C:$H,4,0)</f>
        <v>#N/A</v>
      </c>
      <c r="D732" s="2">
        <f>IF(E731=E732,D731,ROW(B730))</f>
        <v>487</v>
      </c>
      <c r="E732" s="11">
        <f>LARGE(F732:W732,1)+LARGE(F732:W732,2)+IFERROR(LARGE(F732:W732,3),0)+IFERROR(LARGE(F732:W732,4),0)+IFERROR(LARGE(F732:W732,5),0)+IFERROR(LARGE(F732:W732,6),0)</f>
        <v>0</v>
      </c>
      <c r="F732" s="12"/>
      <c r="G732" s="12"/>
      <c r="H732" s="12"/>
      <c r="I732" s="12"/>
      <c r="J732" s="12"/>
      <c r="K732" s="12"/>
      <c r="L732" s="12"/>
      <c r="M732" s="12" t="str">
        <f>IFERROR(VLOOKUP($A732,'Grassor444 M'!$DE$6:$DK$36,7,0),"")</f>
        <v/>
      </c>
      <c r="N732" s="12"/>
      <c r="O732" s="12" t="str">
        <f>IFERROR(VLOOKUP($A732,'Dukty M'!$T$1:$Z$33,7,0),"")</f>
        <v/>
      </c>
      <c r="P732" s="12"/>
      <c r="Q732" s="12"/>
      <c r="R732" s="12"/>
      <c r="S732" s="12"/>
      <c r="T732" s="12"/>
      <c r="U732" s="12"/>
      <c r="V732" s="10">
        <f>IFERROR(LARGE(X732:AU732,1),0)+IFERROR(LARGE(X732:AU732,2),0)</f>
        <v>0</v>
      </c>
      <c r="W732" s="10">
        <f>IFERROR(LARGE(X732:AU732,3),0)+IFERROR(LARGE(X732:AU732,4),0)</f>
        <v>0</v>
      </c>
      <c r="X732" s="12"/>
      <c r="Y732" s="12"/>
      <c r="Z732" s="12"/>
      <c r="AA732" s="12"/>
      <c r="AB732" s="12"/>
      <c r="AC732" s="12"/>
      <c r="AD732" s="12"/>
      <c r="AE732" s="12" t="str">
        <f>IFERROR(VLOOKUP($A732,'Orientakcja M'!$M$3:$S$59,7,0),"")</f>
        <v/>
      </c>
      <c r="AF732" s="12"/>
      <c r="AG732" s="12" t="str">
        <f>IFERROR(VLOOKUP($A732,'Grassor222 M'!$BJ$6:$BP$7,7,0),"")</f>
        <v/>
      </c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23">
        <f>MIN(COUNT(F732:U732)+MIN(COUNT(X732:AU732)/2,2),6)</f>
        <v>0</v>
      </c>
    </row>
    <row r="733" spans="1:48">
      <c r="A733" s="13"/>
      <c r="B733" s="19" t="e">
        <f>VLOOKUP($A733,id!$C:$H,6,0)</f>
        <v>#N/A</v>
      </c>
      <c r="C733" s="19" t="e">
        <f>VLOOKUP($A733,id!$C:$H,4,0)</f>
        <v>#N/A</v>
      </c>
      <c r="D733" s="2">
        <f>IF(E732=E733,D732,ROW(B731))</f>
        <v>487</v>
      </c>
      <c r="E733" s="11">
        <f>LARGE(F733:W733,1)+LARGE(F733:W733,2)+IFERROR(LARGE(F733:W733,3),0)+IFERROR(LARGE(F733:W733,4),0)+IFERROR(LARGE(F733:W733,5),0)+IFERROR(LARGE(F733:W733,6),0)</f>
        <v>0</v>
      </c>
      <c r="F733" s="12"/>
      <c r="G733" s="12"/>
      <c r="H733" s="12"/>
      <c r="I733" s="12"/>
      <c r="J733" s="12"/>
      <c r="K733" s="12"/>
      <c r="L733" s="12"/>
      <c r="M733" s="12" t="str">
        <f>IFERROR(VLOOKUP($A733,'Grassor444 M'!$DE$6:$DK$36,7,0),"")</f>
        <v/>
      </c>
      <c r="N733" s="12"/>
      <c r="O733" s="12" t="str">
        <f>IFERROR(VLOOKUP($A733,'Dukty M'!$T$1:$Z$33,7,0),"")</f>
        <v/>
      </c>
      <c r="P733" s="12"/>
      <c r="Q733" s="12"/>
      <c r="R733" s="12"/>
      <c r="S733" s="12"/>
      <c r="T733" s="12"/>
      <c r="U733" s="12"/>
      <c r="V733" s="10">
        <f>IFERROR(LARGE(X733:AU733,1),0)+IFERROR(LARGE(X733:AU733,2),0)</f>
        <v>0</v>
      </c>
      <c r="W733" s="10">
        <f>IFERROR(LARGE(X733:AU733,3),0)+IFERROR(LARGE(X733:AU733,4),0)</f>
        <v>0</v>
      </c>
      <c r="X733" s="12"/>
      <c r="Y733" s="12"/>
      <c r="Z733" s="12"/>
      <c r="AA733" s="12"/>
      <c r="AB733" s="12"/>
      <c r="AC733" s="12"/>
      <c r="AD733" s="12"/>
      <c r="AE733" s="12" t="str">
        <f>IFERROR(VLOOKUP($A733,'Orientakcja M'!$M$3:$S$59,7,0),"")</f>
        <v/>
      </c>
      <c r="AF733" s="12"/>
      <c r="AG733" s="12" t="str">
        <f>IFERROR(VLOOKUP($A733,'Grassor222 M'!$BJ$6:$BP$7,7,0),"")</f>
        <v/>
      </c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23">
        <f>MIN(COUNT(F733:U733)+MIN(COUNT(X733:AU733)/2,2),6)</f>
        <v>0</v>
      </c>
    </row>
    <row r="734" spans="1:48">
      <c r="B734" s="19" t="e">
        <f>VLOOKUP($A734,id!$C:$H,6,0)</f>
        <v>#N/A</v>
      </c>
      <c r="C734" s="19" t="e">
        <f>VLOOKUP($A734,id!$C:$H,4,0)</f>
        <v>#N/A</v>
      </c>
      <c r="D734" s="2">
        <f>IF(E733=E734,D733,ROW(B732))</f>
        <v>487</v>
      </c>
      <c r="E734" s="11">
        <f>LARGE(F734:W734,1)+LARGE(F734:W734,2)+IFERROR(LARGE(F734:W734,3),0)+IFERROR(LARGE(F734:W734,4),0)+IFERROR(LARGE(F734:W734,5),0)+IFERROR(LARGE(F734:W734,6),0)</f>
        <v>0</v>
      </c>
      <c r="F734" s="12"/>
      <c r="G734" s="12"/>
      <c r="H734" s="12"/>
      <c r="I734" s="12"/>
      <c r="J734" s="12"/>
      <c r="K734" s="12"/>
      <c r="L734" s="12"/>
      <c r="M734" s="12" t="str">
        <f>IFERROR(VLOOKUP($A734,'Grassor444 M'!$DE$6:$DK$36,7,0),"")</f>
        <v/>
      </c>
      <c r="N734" s="12"/>
      <c r="O734" s="12" t="str">
        <f>IFERROR(VLOOKUP($A734,'Dukty M'!$T$1:$Z$33,7,0),"")</f>
        <v/>
      </c>
      <c r="P734" s="12"/>
      <c r="Q734" s="12"/>
      <c r="R734" s="12"/>
      <c r="S734" s="12"/>
      <c r="T734" s="12"/>
      <c r="U734" s="12"/>
      <c r="V734" s="10">
        <f>IFERROR(LARGE(X734:AU734,1),0)+IFERROR(LARGE(X734:AU734,2),0)</f>
        <v>0</v>
      </c>
      <c r="W734" s="10">
        <f>IFERROR(LARGE(X734:AU734,3),0)+IFERROR(LARGE(X734:AU734,4),0)</f>
        <v>0</v>
      </c>
      <c r="X734" s="12"/>
      <c r="Y734" s="12"/>
      <c r="Z734" s="12"/>
      <c r="AA734" s="12"/>
      <c r="AB734" s="12"/>
      <c r="AC734" s="12"/>
      <c r="AD734" s="12"/>
      <c r="AE734" s="12" t="str">
        <f>IFERROR(VLOOKUP($A734,'Orientakcja M'!$M$3:$S$59,7,0),"")</f>
        <v/>
      </c>
      <c r="AF734" s="12"/>
      <c r="AG734" s="12" t="str">
        <f>IFERROR(VLOOKUP($A734,'Grassor222 M'!$BJ$6:$BP$7,7,0),"")</f>
        <v/>
      </c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23">
        <f>MIN(COUNT(F734:U734)+MIN(COUNT(X734:AU734)/2,2),6)</f>
        <v>0</v>
      </c>
    </row>
    <row r="735" spans="1:48">
      <c r="B735" s="19" t="e">
        <f>VLOOKUP($A735,id!$C:$H,6,0)</f>
        <v>#N/A</v>
      </c>
      <c r="C735" s="19" t="e">
        <f>VLOOKUP($A735,id!$C:$H,4,0)</f>
        <v>#N/A</v>
      </c>
      <c r="D735" s="2">
        <f>IF(E734=E735,D734,ROW(B733))</f>
        <v>487</v>
      </c>
      <c r="E735" s="11">
        <f>LARGE(F735:W735,1)+LARGE(F735:W735,2)+IFERROR(LARGE(F735:W735,3),0)+IFERROR(LARGE(F735:W735,4),0)+IFERROR(LARGE(F735:W735,5),0)+IFERROR(LARGE(F735:W735,6),0)</f>
        <v>0</v>
      </c>
      <c r="F735" s="12"/>
      <c r="G735" s="12"/>
      <c r="H735" s="12"/>
      <c r="I735" s="12"/>
      <c r="J735" s="12"/>
      <c r="K735" s="12"/>
      <c r="L735" s="12"/>
      <c r="M735" s="12" t="str">
        <f>IFERROR(VLOOKUP($A735,'Grassor444 M'!$DE$6:$DK$36,7,0),"")</f>
        <v/>
      </c>
      <c r="N735" s="12"/>
      <c r="O735" s="12" t="str">
        <f>IFERROR(VLOOKUP($A735,'Dukty M'!$T$1:$Z$33,7,0),"")</f>
        <v/>
      </c>
      <c r="P735" s="12"/>
      <c r="Q735" s="12"/>
      <c r="R735" s="12"/>
      <c r="S735" s="12"/>
      <c r="T735" s="12"/>
      <c r="U735" s="12"/>
      <c r="V735" s="10">
        <f>IFERROR(LARGE(X735:AU735,1),0)+IFERROR(LARGE(X735:AU735,2),0)</f>
        <v>0</v>
      </c>
      <c r="W735" s="10">
        <f>IFERROR(LARGE(X735:AU735,3),0)+IFERROR(LARGE(X735:AU735,4),0)</f>
        <v>0</v>
      </c>
      <c r="X735" s="12"/>
      <c r="Y735" s="12"/>
      <c r="Z735" s="12"/>
      <c r="AA735" s="12"/>
      <c r="AB735" s="12"/>
      <c r="AC735" s="12"/>
      <c r="AD735" s="12"/>
      <c r="AE735" s="12" t="str">
        <f>IFERROR(VLOOKUP($A735,'Orientakcja M'!$M$3:$S$59,7,0),"")</f>
        <v/>
      </c>
      <c r="AF735" s="12"/>
      <c r="AG735" s="12" t="str">
        <f>IFERROR(VLOOKUP($A735,'Grassor222 M'!$BJ$6:$BP$7,7,0),"")</f>
        <v/>
      </c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23">
        <f>MIN(COUNT(F735:U735)+MIN(COUNT(X735:AU735)/2,2),6)</f>
        <v>0</v>
      </c>
    </row>
    <row r="736" spans="1:48">
      <c r="A736" s="13"/>
      <c r="B736" s="19" t="e">
        <f>VLOOKUP($A736,id!$C:$H,6,0)</f>
        <v>#N/A</v>
      </c>
      <c r="C736" s="19" t="e">
        <f>VLOOKUP($A736,id!$C:$H,4,0)</f>
        <v>#N/A</v>
      </c>
      <c r="D736" s="2">
        <f>IF(E735=E736,D735,ROW(B734))</f>
        <v>487</v>
      </c>
      <c r="E736" s="11">
        <f>LARGE(F736:W736,1)+LARGE(F736:W736,2)+IFERROR(LARGE(F736:W736,3),0)+IFERROR(LARGE(F736:W736,4),0)+IFERROR(LARGE(F736:W736,5),0)+IFERROR(LARGE(F736:W736,6),0)</f>
        <v>0</v>
      </c>
      <c r="F736" s="12"/>
      <c r="G736" s="12"/>
      <c r="H736" s="12"/>
      <c r="I736" s="12"/>
      <c r="J736" s="12"/>
      <c r="K736" s="12"/>
      <c r="L736" s="12"/>
      <c r="M736" s="12" t="str">
        <f>IFERROR(VLOOKUP($A736,'Grassor444 M'!$DE$6:$DK$36,7,0),"")</f>
        <v/>
      </c>
      <c r="N736" s="12"/>
      <c r="O736" s="12" t="str">
        <f>IFERROR(VLOOKUP($A736,'Dukty M'!$T$1:$Z$33,7,0),"")</f>
        <v/>
      </c>
      <c r="P736" s="12"/>
      <c r="Q736" s="12"/>
      <c r="R736" s="12"/>
      <c r="S736" s="12"/>
      <c r="T736" s="12"/>
      <c r="U736" s="12"/>
      <c r="V736" s="10">
        <f>IFERROR(LARGE(X736:AU736,1),0)+IFERROR(LARGE(X736:AU736,2),0)</f>
        <v>0</v>
      </c>
      <c r="W736" s="10">
        <f>IFERROR(LARGE(X736:AU736,3),0)+IFERROR(LARGE(X736:AU736,4),0)</f>
        <v>0</v>
      </c>
      <c r="X736" s="12"/>
      <c r="Y736" s="12"/>
      <c r="Z736" s="12"/>
      <c r="AA736" s="12"/>
      <c r="AB736" s="12"/>
      <c r="AC736" s="12"/>
      <c r="AD736" s="12"/>
      <c r="AE736" s="12" t="str">
        <f>IFERROR(VLOOKUP($A736,'Orientakcja M'!$M$3:$S$59,7,0),"")</f>
        <v/>
      </c>
      <c r="AF736" s="12"/>
      <c r="AG736" s="12" t="str">
        <f>IFERROR(VLOOKUP($A736,'Grassor222 M'!$BJ$6:$BP$7,7,0),"")</f>
        <v/>
      </c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23">
        <f>MIN(COUNT(F736:U736)+MIN(COUNT(X736:AU736)/2,2),6)</f>
        <v>0</v>
      </c>
    </row>
    <row r="737" spans="1:48">
      <c r="B737" s="19" t="e">
        <f>VLOOKUP($A737,id!$C:$H,6,0)</f>
        <v>#N/A</v>
      </c>
      <c r="C737" s="19" t="e">
        <f>VLOOKUP($A737,id!$C:$H,4,0)</f>
        <v>#N/A</v>
      </c>
      <c r="D737" s="2">
        <f>IF(E736=E737,D736,ROW(B735))</f>
        <v>487</v>
      </c>
      <c r="E737" s="11">
        <f>LARGE(F737:W737,1)+LARGE(F737:W737,2)+IFERROR(LARGE(F737:W737,3),0)+IFERROR(LARGE(F737:W737,4),0)+IFERROR(LARGE(F737:W737,5),0)+IFERROR(LARGE(F737:W737,6),0)</f>
        <v>0</v>
      </c>
      <c r="F737" s="12"/>
      <c r="G737" s="12"/>
      <c r="H737" s="12"/>
      <c r="I737" s="12"/>
      <c r="J737" s="12"/>
      <c r="K737" s="12"/>
      <c r="L737" s="12"/>
      <c r="M737" s="12" t="str">
        <f>IFERROR(VLOOKUP($A737,'Grassor444 M'!$DE$6:$DK$36,7,0),"")</f>
        <v/>
      </c>
      <c r="N737" s="12"/>
      <c r="O737" s="12" t="str">
        <f>IFERROR(VLOOKUP($A737,'Dukty M'!$T$1:$Z$33,7,0),"")</f>
        <v/>
      </c>
      <c r="P737" s="12"/>
      <c r="Q737" s="12"/>
      <c r="R737" s="12"/>
      <c r="S737" s="12"/>
      <c r="T737" s="12"/>
      <c r="U737" s="12"/>
      <c r="V737" s="10">
        <f>IFERROR(LARGE(X737:AU737,1),0)+IFERROR(LARGE(X737:AU737,2),0)</f>
        <v>0</v>
      </c>
      <c r="W737" s="10">
        <f>IFERROR(LARGE(X737:AU737,3),0)+IFERROR(LARGE(X737:AU737,4),0)</f>
        <v>0</v>
      </c>
      <c r="X737" s="12"/>
      <c r="Y737" s="12"/>
      <c r="Z737" s="12"/>
      <c r="AA737" s="12"/>
      <c r="AB737" s="12"/>
      <c r="AC737" s="12"/>
      <c r="AD737" s="12"/>
      <c r="AE737" s="12" t="str">
        <f>IFERROR(VLOOKUP($A737,'Orientakcja M'!$M$3:$S$59,7,0),"")</f>
        <v/>
      </c>
      <c r="AF737" s="12"/>
      <c r="AG737" s="12" t="str">
        <f>IFERROR(VLOOKUP($A737,'Grassor222 M'!$BJ$6:$BP$7,7,0),"")</f>
        <v/>
      </c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23">
        <f>MIN(COUNT(F737:U737)+MIN(COUNT(X737:AU737)/2,2),6)</f>
        <v>0</v>
      </c>
    </row>
    <row r="738" spans="1:48">
      <c r="A738" s="13"/>
      <c r="B738" s="19" t="e">
        <f>VLOOKUP($A738,id!$C:$H,6,0)</f>
        <v>#N/A</v>
      </c>
      <c r="C738" s="19" t="e">
        <f>VLOOKUP($A738,id!$C:$H,4,0)</f>
        <v>#N/A</v>
      </c>
      <c r="D738" s="2">
        <f>IF(E737=E738,D737,ROW(B736))</f>
        <v>487</v>
      </c>
      <c r="E738" s="11">
        <f>LARGE(F738:W738,1)+LARGE(F738:W738,2)+IFERROR(LARGE(F738:W738,3),0)+IFERROR(LARGE(F738:W738,4),0)+IFERROR(LARGE(F738:W738,5),0)+IFERROR(LARGE(F738:W738,6),0)</f>
        <v>0</v>
      </c>
      <c r="F738" s="12"/>
      <c r="G738" s="12"/>
      <c r="H738" s="12"/>
      <c r="I738" s="12"/>
      <c r="J738" s="12"/>
      <c r="K738" s="12"/>
      <c r="L738" s="12"/>
      <c r="M738" s="12" t="str">
        <f>IFERROR(VLOOKUP($A738,'Grassor444 M'!$DE$6:$DK$36,7,0),"")</f>
        <v/>
      </c>
      <c r="N738" s="12"/>
      <c r="O738" s="12" t="str">
        <f>IFERROR(VLOOKUP($A738,'Dukty M'!$T$1:$Z$33,7,0),"")</f>
        <v/>
      </c>
      <c r="P738" s="12"/>
      <c r="Q738" s="12"/>
      <c r="R738" s="12"/>
      <c r="S738" s="12"/>
      <c r="T738" s="12"/>
      <c r="U738" s="12"/>
      <c r="V738" s="10">
        <f>IFERROR(LARGE(X738:AU738,1),0)+IFERROR(LARGE(X738:AU738,2),0)</f>
        <v>0</v>
      </c>
      <c r="W738" s="10">
        <f>IFERROR(LARGE(X738:AU738,3),0)+IFERROR(LARGE(X738:AU738,4),0)</f>
        <v>0</v>
      </c>
      <c r="X738" s="12"/>
      <c r="Y738" s="12"/>
      <c r="Z738" s="12"/>
      <c r="AA738" s="12"/>
      <c r="AB738" s="12"/>
      <c r="AC738" s="12"/>
      <c r="AD738" s="12"/>
      <c r="AE738" s="12" t="str">
        <f>IFERROR(VLOOKUP($A738,'Orientakcja M'!$M$3:$S$59,7,0),"")</f>
        <v/>
      </c>
      <c r="AF738" s="12"/>
      <c r="AG738" s="12" t="str">
        <f>IFERROR(VLOOKUP($A738,'Grassor222 M'!$BJ$6:$BP$7,7,0),"")</f>
        <v/>
      </c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23">
        <f>MIN(COUNT(F738:U738)+MIN(COUNT(X738:AU738)/2,2),6)</f>
        <v>0</v>
      </c>
    </row>
    <row r="739" spans="1:48">
      <c r="B739" s="19" t="e">
        <f>VLOOKUP($A739,id!$C:$H,6,0)</f>
        <v>#N/A</v>
      </c>
      <c r="C739" s="19" t="e">
        <f>VLOOKUP($A739,id!$C:$H,4,0)</f>
        <v>#N/A</v>
      </c>
      <c r="D739" s="2">
        <f>IF(E738=E739,D738,ROW(B737))</f>
        <v>487</v>
      </c>
      <c r="E739" s="11">
        <f>LARGE(F739:W739,1)+LARGE(F739:W739,2)+IFERROR(LARGE(F739:W739,3),0)+IFERROR(LARGE(F739:W739,4),0)+IFERROR(LARGE(F739:W739,5),0)+IFERROR(LARGE(F739:W739,6),0)</f>
        <v>0</v>
      </c>
      <c r="F739" s="12"/>
      <c r="G739" s="12"/>
      <c r="H739" s="12"/>
      <c r="I739" s="12"/>
      <c r="J739" s="12"/>
      <c r="K739" s="12"/>
      <c r="L739" s="12"/>
      <c r="M739" s="12" t="str">
        <f>IFERROR(VLOOKUP($A739,'Grassor444 M'!$DE$6:$DK$36,7,0),"")</f>
        <v/>
      </c>
      <c r="N739" s="12"/>
      <c r="O739" s="12" t="str">
        <f>IFERROR(VLOOKUP($A739,'Dukty M'!$T$1:$Z$33,7,0),"")</f>
        <v/>
      </c>
      <c r="P739" s="12"/>
      <c r="Q739" s="12"/>
      <c r="R739" s="12"/>
      <c r="S739" s="12"/>
      <c r="T739" s="12"/>
      <c r="U739" s="12"/>
      <c r="V739" s="10">
        <f>IFERROR(LARGE(X739:AU739,1),0)+IFERROR(LARGE(X739:AU739,2),0)</f>
        <v>0</v>
      </c>
      <c r="W739" s="10">
        <f>IFERROR(LARGE(X739:AU739,3),0)+IFERROR(LARGE(X739:AU739,4),0)</f>
        <v>0</v>
      </c>
      <c r="X739" s="12"/>
      <c r="Y739" s="12"/>
      <c r="Z739" s="12"/>
      <c r="AA739" s="12"/>
      <c r="AB739" s="12"/>
      <c r="AC739" s="12"/>
      <c r="AD739" s="12"/>
      <c r="AE739" s="12" t="str">
        <f>IFERROR(VLOOKUP($A739,'Orientakcja M'!$M$3:$S$59,7,0),"")</f>
        <v/>
      </c>
      <c r="AF739" s="12"/>
      <c r="AG739" s="12" t="str">
        <f>IFERROR(VLOOKUP($A739,'Grassor222 M'!$BJ$6:$BP$7,7,0),"")</f>
        <v/>
      </c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23">
        <f>MIN(COUNT(F739:U739)+MIN(COUNT(X739:AU739)/2,2),6)</f>
        <v>0</v>
      </c>
    </row>
    <row r="740" spans="1:48">
      <c r="A740" s="13"/>
      <c r="B740" s="19" t="e">
        <f>VLOOKUP($A740,id!$C:$H,6,0)</f>
        <v>#N/A</v>
      </c>
      <c r="C740" s="19" t="e">
        <f>VLOOKUP($A740,id!$C:$H,4,0)</f>
        <v>#N/A</v>
      </c>
      <c r="D740" s="2">
        <f>IF(E739=E740,D739,ROW(B738))</f>
        <v>487</v>
      </c>
      <c r="E740" s="11">
        <f>LARGE(F740:W740,1)+LARGE(F740:W740,2)+IFERROR(LARGE(F740:W740,3),0)+IFERROR(LARGE(F740:W740,4),0)+IFERROR(LARGE(F740:W740,5),0)+IFERROR(LARGE(F740:W740,6),0)</f>
        <v>0</v>
      </c>
      <c r="F740" s="12"/>
      <c r="G740" s="12"/>
      <c r="H740" s="12"/>
      <c r="I740" s="12"/>
      <c r="J740" s="12"/>
      <c r="K740" s="12"/>
      <c r="L740" s="12"/>
      <c r="M740" s="12" t="str">
        <f>IFERROR(VLOOKUP($A740,'Grassor444 M'!$DE$6:$DK$36,7,0),"")</f>
        <v/>
      </c>
      <c r="N740" s="12"/>
      <c r="O740" s="12" t="str">
        <f>IFERROR(VLOOKUP($A740,'Dukty M'!$T$1:$Z$33,7,0),"")</f>
        <v/>
      </c>
      <c r="P740" s="12"/>
      <c r="Q740" s="12"/>
      <c r="R740" s="12"/>
      <c r="S740" s="12"/>
      <c r="T740" s="12"/>
      <c r="U740" s="12"/>
      <c r="V740" s="10">
        <f>IFERROR(LARGE(X740:AU740,1),0)+IFERROR(LARGE(X740:AU740,2),0)</f>
        <v>0</v>
      </c>
      <c r="W740" s="10">
        <f>IFERROR(LARGE(X740:AU740,3),0)+IFERROR(LARGE(X740:AU740,4),0)</f>
        <v>0</v>
      </c>
      <c r="X740" s="12"/>
      <c r="Y740" s="12"/>
      <c r="Z740" s="12"/>
      <c r="AA740" s="12"/>
      <c r="AB740" s="12"/>
      <c r="AC740" s="12"/>
      <c r="AD740" s="12"/>
      <c r="AE740" s="12" t="str">
        <f>IFERROR(VLOOKUP($A740,'Orientakcja M'!$M$3:$S$59,7,0),"")</f>
        <v/>
      </c>
      <c r="AF740" s="12"/>
      <c r="AG740" s="12" t="str">
        <f>IFERROR(VLOOKUP($A740,'Grassor222 M'!$BJ$6:$BP$7,7,0),"")</f>
        <v/>
      </c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23">
        <f>MIN(COUNT(F740:U740)+MIN(COUNT(X740:AU740)/2,2),6)</f>
        <v>0</v>
      </c>
    </row>
    <row r="741" spans="1:48">
      <c r="B741" s="19" t="e">
        <f>VLOOKUP($A741,id!$C:$H,6,0)</f>
        <v>#N/A</v>
      </c>
      <c r="C741" s="19" t="e">
        <f>VLOOKUP($A741,id!$C:$H,4,0)</f>
        <v>#N/A</v>
      </c>
      <c r="D741" s="2">
        <f>IF(E740=E741,D740,ROW(B739))</f>
        <v>487</v>
      </c>
      <c r="E741" s="11">
        <f>LARGE(F741:W741,1)+LARGE(F741:W741,2)+IFERROR(LARGE(F741:W741,3),0)+IFERROR(LARGE(F741:W741,4),0)+IFERROR(LARGE(F741:W741,5),0)+IFERROR(LARGE(F741:W741,6),0)</f>
        <v>0</v>
      </c>
      <c r="F741" s="12"/>
      <c r="G741" s="12"/>
      <c r="H741" s="12"/>
      <c r="I741" s="12"/>
      <c r="J741" s="12"/>
      <c r="K741" s="12"/>
      <c r="L741" s="12"/>
      <c r="M741" s="12" t="str">
        <f>IFERROR(VLOOKUP($A741,'Grassor444 M'!$DE$6:$DK$36,7,0),"")</f>
        <v/>
      </c>
      <c r="N741" s="12"/>
      <c r="O741" s="12" t="str">
        <f>IFERROR(VLOOKUP($A741,'Dukty M'!$T$1:$Z$33,7,0),"")</f>
        <v/>
      </c>
      <c r="P741" s="12"/>
      <c r="Q741" s="12"/>
      <c r="R741" s="12"/>
      <c r="S741" s="12"/>
      <c r="T741" s="12"/>
      <c r="U741" s="12"/>
      <c r="V741" s="10">
        <f>IFERROR(LARGE(X741:AU741,1),0)+IFERROR(LARGE(X741:AU741,2),0)</f>
        <v>0</v>
      </c>
      <c r="W741" s="10">
        <f>IFERROR(LARGE(X741:AU741,3),0)+IFERROR(LARGE(X741:AU741,4),0)</f>
        <v>0</v>
      </c>
      <c r="X741" s="12"/>
      <c r="Y741" s="12"/>
      <c r="Z741" s="12"/>
      <c r="AA741" s="12"/>
      <c r="AB741" s="12"/>
      <c r="AC741" s="12"/>
      <c r="AD741" s="12"/>
      <c r="AE741" s="12" t="str">
        <f>IFERROR(VLOOKUP($A741,'Orientakcja M'!$M$3:$S$59,7,0),"")</f>
        <v/>
      </c>
      <c r="AF741" s="12"/>
      <c r="AG741" s="12" t="str">
        <f>IFERROR(VLOOKUP($A741,'Grassor222 M'!$BJ$6:$BP$7,7,0),"")</f>
        <v/>
      </c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23">
        <f>MIN(COUNT(F741:U741)+MIN(COUNT(X741:AU741)/2,2),6)</f>
        <v>0</v>
      </c>
    </row>
    <row r="742" spans="1:48">
      <c r="A742" s="13"/>
      <c r="B742" s="19" t="e">
        <f>VLOOKUP($A742,id!$C:$H,6,0)</f>
        <v>#N/A</v>
      </c>
      <c r="C742" s="19" t="e">
        <f>VLOOKUP($A742,id!$C:$H,4,0)</f>
        <v>#N/A</v>
      </c>
      <c r="D742" s="2">
        <f>IF(E741=E742,D741,ROW(B740))</f>
        <v>487</v>
      </c>
      <c r="E742" s="11">
        <f>LARGE(F742:W742,1)+LARGE(F742:W742,2)+IFERROR(LARGE(F742:W742,3),0)+IFERROR(LARGE(F742:W742,4),0)+IFERROR(LARGE(F742:W742,5),0)+IFERROR(LARGE(F742:W742,6),0)</f>
        <v>0</v>
      </c>
      <c r="F742" s="12"/>
      <c r="G742" s="12"/>
      <c r="H742" s="12"/>
      <c r="I742" s="12"/>
      <c r="J742" s="12"/>
      <c r="K742" s="12"/>
      <c r="L742" s="12"/>
      <c r="M742" s="12" t="str">
        <f>IFERROR(VLOOKUP($A742,'Grassor444 M'!$DE$6:$DK$36,7,0),"")</f>
        <v/>
      </c>
      <c r="N742" s="12"/>
      <c r="O742" s="12" t="str">
        <f>IFERROR(VLOOKUP($A742,'Dukty M'!$T$1:$Z$33,7,0),"")</f>
        <v/>
      </c>
      <c r="P742" s="12"/>
      <c r="Q742" s="12"/>
      <c r="R742" s="12"/>
      <c r="S742" s="12"/>
      <c r="T742" s="12"/>
      <c r="U742" s="12"/>
      <c r="V742" s="10">
        <f>IFERROR(LARGE(X742:AU742,1),0)+IFERROR(LARGE(X742:AU742,2),0)</f>
        <v>0</v>
      </c>
      <c r="W742" s="10">
        <f>IFERROR(LARGE(X742:AU742,3),0)+IFERROR(LARGE(X742:AU742,4),0)</f>
        <v>0</v>
      </c>
      <c r="X742" s="12"/>
      <c r="Y742" s="12"/>
      <c r="Z742" s="12"/>
      <c r="AA742" s="12"/>
      <c r="AB742" s="12"/>
      <c r="AC742" s="12"/>
      <c r="AD742" s="12"/>
      <c r="AE742" s="12" t="str">
        <f>IFERROR(VLOOKUP($A742,'Orientakcja M'!$M$3:$S$59,7,0),"")</f>
        <v/>
      </c>
      <c r="AF742" s="12"/>
      <c r="AG742" s="12" t="str">
        <f>IFERROR(VLOOKUP($A742,'Grassor222 M'!$BJ$6:$BP$7,7,0),"")</f>
        <v/>
      </c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23">
        <f>MIN(COUNT(F742:U742)+MIN(COUNT(X742:AU742)/2,2),6)</f>
        <v>0</v>
      </c>
    </row>
    <row r="743" spans="1:48">
      <c r="B743" s="19" t="e">
        <f>VLOOKUP($A743,id!$C:$H,6,0)</f>
        <v>#N/A</v>
      </c>
      <c r="C743" s="19" t="e">
        <f>VLOOKUP($A743,id!$C:$H,4,0)</f>
        <v>#N/A</v>
      </c>
      <c r="D743" s="2">
        <f>IF(E742=E743,D742,ROW(B741))</f>
        <v>487</v>
      </c>
      <c r="E743" s="11">
        <f>LARGE(F743:W743,1)+LARGE(F743:W743,2)+IFERROR(LARGE(F743:W743,3),0)+IFERROR(LARGE(F743:W743,4),0)+IFERROR(LARGE(F743:W743,5),0)+IFERROR(LARGE(F743:W743,6),0)</f>
        <v>0</v>
      </c>
      <c r="F743" s="12"/>
      <c r="G743" s="12"/>
      <c r="H743" s="12"/>
      <c r="I743" s="12"/>
      <c r="J743" s="12"/>
      <c r="K743" s="12"/>
      <c r="L743" s="12"/>
      <c r="M743" s="12" t="str">
        <f>IFERROR(VLOOKUP($A743,'Grassor444 M'!$DE$6:$DK$36,7,0),"")</f>
        <v/>
      </c>
      <c r="N743" s="12"/>
      <c r="O743" s="12" t="str">
        <f>IFERROR(VLOOKUP($A743,'Dukty M'!$T$1:$Z$33,7,0),"")</f>
        <v/>
      </c>
      <c r="P743" s="12"/>
      <c r="Q743" s="12"/>
      <c r="R743" s="12"/>
      <c r="S743" s="12"/>
      <c r="T743" s="12"/>
      <c r="U743" s="12"/>
      <c r="V743" s="10">
        <f>IFERROR(LARGE(X743:AU743,1),0)+IFERROR(LARGE(X743:AU743,2),0)</f>
        <v>0</v>
      </c>
      <c r="W743" s="10">
        <f>IFERROR(LARGE(X743:AU743,3),0)+IFERROR(LARGE(X743:AU743,4),0)</f>
        <v>0</v>
      </c>
      <c r="X743" s="12"/>
      <c r="Y743" s="12"/>
      <c r="Z743" s="12"/>
      <c r="AA743" s="12"/>
      <c r="AB743" s="12"/>
      <c r="AC743" s="12"/>
      <c r="AD743" s="12"/>
      <c r="AE743" s="12" t="str">
        <f>IFERROR(VLOOKUP($A743,'Orientakcja M'!$M$3:$S$59,7,0),"")</f>
        <v/>
      </c>
      <c r="AF743" s="12"/>
      <c r="AG743" s="12" t="str">
        <f>IFERROR(VLOOKUP($A743,'Grassor222 M'!$BJ$6:$BP$7,7,0),"")</f>
        <v/>
      </c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23">
        <f>MIN(COUNT(F743:U743)+MIN(COUNT(X743:AU743)/2,2),6)</f>
        <v>0</v>
      </c>
    </row>
    <row r="744" spans="1:48">
      <c r="A744" s="13"/>
      <c r="B744" s="19" t="e">
        <f>VLOOKUP($A744,id!$C:$H,6,0)</f>
        <v>#N/A</v>
      </c>
      <c r="C744" s="19" t="e">
        <f>VLOOKUP($A744,id!$C:$H,4,0)</f>
        <v>#N/A</v>
      </c>
      <c r="D744" s="2">
        <f>IF(E743=E744,D743,ROW(B742))</f>
        <v>487</v>
      </c>
      <c r="E744" s="11">
        <f>LARGE(F744:W744,1)+LARGE(F744:W744,2)+IFERROR(LARGE(F744:W744,3),0)+IFERROR(LARGE(F744:W744,4),0)+IFERROR(LARGE(F744:W744,5),0)+IFERROR(LARGE(F744:W744,6),0)</f>
        <v>0</v>
      </c>
      <c r="F744" s="12"/>
      <c r="G744" s="12"/>
      <c r="H744" s="12"/>
      <c r="I744" s="12"/>
      <c r="J744" s="12"/>
      <c r="K744" s="12"/>
      <c r="L744" s="12"/>
      <c r="M744" s="12" t="str">
        <f>IFERROR(VLOOKUP($A744,'Grassor444 M'!$DE$6:$DK$36,7,0),"")</f>
        <v/>
      </c>
      <c r="N744" s="12"/>
      <c r="O744" s="12" t="str">
        <f>IFERROR(VLOOKUP($A744,'Dukty M'!$T$1:$Z$33,7,0),"")</f>
        <v/>
      </c>
      <c r="P744" s="12"/>
      <c r="Q744" s="12"/>
      <c r="R744" s="12"/>
      <c r="S744" s="12"/>
      <c r="T744" s="12"/>
      <c r="U744" s="12"/>
      <c r="V744" s="10">
        <f>IFERROR(LARGE(X744:AU744,1),0)+IFERROR(LARGE(X744:AU744,2),0)</f>
        <v>0</v>
      </c>
      <c r="W744" s="10">
        <f>IFERROR(LARGE(X744:AU744,3),0)+IFERROR(LARGE(X744:AU744,4),0)</f>
        <v>0</v>
      </c>
      <c r="X744" s="12"/>
      <c r="Y744" s="12"/>
      <c r="Z744" s="12"/>
      <c r="AA744" s="12"/>
      <c r="AB744" s="12"/>
      <c r="AC744" s="12"/>
      <c r="AD744" s="12"/>
      <c r="AE744" s="12" t="str">
        <f>IFERROR(VLOOKUP($A744,'Orientakcja M'!$M$3:$S$59,7,0),"")</f>
        <v/>
      </c>
      <c r="AF744" s="12"/>
      <c r="AG744" s="12" t="str">
        <f>IFERROR(VLOOKUP($A744,'Grassor222 M'!$BJ$6:$BP$7,7,0),"")</f>
        <v/>
      </c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23">
        <f>MIN(COUNT(F744:U744)+MIN(COUNT(X744:AU744)/2,2),6)</f>
        <v>0</v>
      </c>
    </row>
    <row r="745" spans="1:48">
      <c r="B745" s="19" t="e">
        <f>VLOOKUP($A745,id!$C:$H,6,0)</f>
        <v>#N/A</v>
      </c>
      <c r="C745" s="19" t="e">
        <f>VLOOKUP($A745,id!$C:$H,4,0)</f>
        <v>#N/A</v>
      </c>
      <c r="D745" s="2">
        <f>IF(E744=E745,D744,ROW(B743))</f>
        <v>487</v>
      </c>
      <c r="E745" s="11">
        <f>LARGE(F745:W745,1)+LARGE(F745:W745,2)+IFERROR(LARGE(F745:W745,3),0)+IFERROR(LARGE(F745:W745,4),0)+IFERROR(LARGE(F745:W745,5),0)+IFERROR(LARGE(F745:W745,6),0)</f>
        <v>0</v>
      </c>
      <c r="F745" s="12"/>
      <c r="G745" s="12"/>
      <c r="H745" s="12"/>
      <c r="I745" s="12"/>
      <c r="J745" s="12"/>
      <c r="K745" s="12"/>
      <c r="L745" s="12"/>
      <c r="M745" s="12" t="str">
        <f>IFERROR(VLOOKUP($A745,'Grassor444 M'!$DE$6:$DK$36,7,0),"")</f>
        <v/>
      </c>
      <c r="N745" s="12"/>
      <c r="O745" s="12" t="str">
        <f>IFERROR(VLOOKUP($A745,'Dukty M'!$T$1:$Z$33,7,0),"")</f>
        <v/>
      </c>
      <c r="P745" s="12"/>
      <c r="Q745" s="12"/>
      <c r="R745" s="12"/>
      <c r="S745" s="12"/>
      <c r="T745" s="12"/>
      <c r="U745" s="12"/>
      <c r="V745" s="10">
        <f>IFERROR(LARGE(X745:AU745,1),0)+IFERROR(LARGE(X745:AU745,2),0)</f>
        <v>0</v>
      </c>
      <c r="W745" s="10">
        <f>IFERROR(LARGE(X745:AU745,3),0)+IFERROR(LARGE(X745:AU745,4),0)</f>
        <v>0</v>
      </c>
      <c r="X745" s="12"/>
      <c r="Y745" s="12"/>
      <c r="Z745" s="12"/>
      <c r="AA745" s="12"/>
      <c r="AB745" s="12"/>
      <c r="AC745" s="12"/>
      <c r="AD745" s="12"/>
      <c r="AE745" s="12" t="str">
        <f>IFERROR(VLOOKUP($A745,'Orientakcja M'!$M$3:$S$59,7,0),"")</f>
        <v/>
      </c>
      <c r="AF745" s="12"/>
      <c r="AG745" s="12" t="str">
        <f>IFERROR(VLOOKUP($A745,'Grassor222 M'!$BJ$6:$BP$7,7,0),"")</f>
        <v/>
      </c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23">
        <f>MIN(COUNT(F745:U745)+MIN(COUNT(X745:AU745)/2,2),6)</f>
        <v>0</v>
      </c>
    </row>
    <row r="746" spans="1:48">
      <c r="A746" s="13"/>
      <c r="B746" s="19" t="e">
        <f>VLOOKUP($A746,id!$C:$H,6,0)</f>
        <v>#N/A</v>
      </c>
      <c r="C746" s="19" t="e">
        <f>VLOOKUP($A746,id!$C:$H,4,0)</f>
        <v>#N/A</v>
      </c>
      <c r="D746" s="2">
        <f>IF(E745=E746,D745,ROW(B744))</f>
        <v>487</v>
      </c>
      <c r="E746" s="11">
        <f>LARGE(F746:W746,1)+LARGE(F746:W746,2)+IFERROR(LARGE(F746:W746,3),0)+IFERROR(LARGE(F746:W746,4),0)+IFERROR(LARGE(F746:W746,5),0)+IFERROR(LARGE(F746:W746,6),0)</f>
        <v>0</v>
      </c>
      <c r="F746" s="12"/>
      <c r="G746" s="12"/>
      <c r="H746" s="12"/>
      <c r="I746" s="12"/>
      <c r="J746" s="12"/>
      <c r="K746" s="12"/>
      <c r="L746" s="12"/>
      <c r="M746" s="12" t="str">
        <f>IFERROR(VLOOKUP($A746,'Grassor444 M'!$DE$6:$DK$36,7,0),"")</f>
        <v/>
      </c>
      <c r="N746" s="12"/>
      <c r="O746" s="12" t="str">
        <f>IFERROR(VLOOKUP($A746,'Dukty M'!$T$1:$Z$33,7,0),"")</f>
        <v/>
      </c>
      <c r="P746" s="12"/>
      <c r="Q746" s="12"/>
      <c r="R746" s="12"/>
      <c r="S746" s="12"/>
      <c r="T746" s="12"/>
      <c r="U746" s="12"/>
      <c r="V746" s="10">
        <f>IFERROR(LARGE(X746:AU746,1),0)+IFERROR(LARGE(X746:AU746,2),0)</f>
        <v>0</v>
      </c>
      <c r="W746" s="10">
        <f>IFERROR(LARGE(X746:AU746,3),0)+IFERROR(LARGE(X746:AU746,4),0)</f>
        <v>0</v>
      </c>
      <c r="X746" s="12"/>
      <c r="Y746" s="12"/>
      <c r="Z746" s="12"/>
      <c r="AA746" s="12"/>
      <c r="AB746" s="12"/>
      <c r="AC746" s="12"/>
      <c r="AD746" s="12"/>
      <c r="AE746" s="12" t="str">
        <f>IFERROR(VLOOKUP($A746,'Orientakcja M'!$M$3:$S$59,7,0),"")</f>
        <v/>
      </c>
      <c r="AF746" s="12"/>
      <c r="AG746" s="12" t="str">
        <f>IFERROR(VLOOKUP($A746,'Grassor222 M'!$BJ$6:$BP$7,7,0),"")</f>
        <v/>
      </c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23">
        <f>MIN(COUNT(F746:U746)+MIN(COUNT(X746:AU746)/2,2),6)</f>
        <v>0</v>
      </c>
    </row>
    <row r="747" spans="1:48">
      <c r="B747" s="19" t="e">
        <f>VLOOKUP($A747,id!$C:$H,6,0)</f>
        <v>#N/A</v>
      </c>
      <c r="C747" s="19" t="e">
        <f>VLOOKUP($A747,id!$C:$H,4,0)</f>
        <v>#N/A</v>
      </c>
      <c r="D747" s="2">
        <f>IF(E746=E747,D746,ROW(B745))</f>
        <v>487</v>
      </c>
      <c r="E747" s="11">
        <f>LARGE(F747:W747,1)+LARGE(F747:W747,2)+IFERROR(LARGE(F747:W747,3),0)+IFERROR(LARGE(F747:W747,4),0)+IFERROR(LARGE(F747:W747,5),0)+IFERROR(LARGE(F747:W747,6),0)</f>
        <v>0</v>
      </c>
      <c r="F747" s="12"/>
      <c r="G747" s="12"/>
      <c r="H747" s="12"/>
      <c r="I747" s="12"/>
      <c r="J747" s="12"/>
      <c r="K747" s="12"/>
      <c r="L747" s="12"/>
      <c r="M747" s="12" t="str">
        <f>IFERROR(VLOOKUP($A747,'Grassor444 M'!$DE$6:$DK$36,7,0),"")</f>
        <v/>
      </c>
      <c r="N747" s="12"/>
      <c r="O747" s="12" t="str">
        <f>IFERROR(VLOOKUP($A747,'Dukty M'!$T$1:$Z$33,7,0),"")</f>
        <v/>
      </c>
      <c r="P747" s="12"/>
      <c r="Q747" s="12"/>
      <c r="R747" s="12"/>
      <c r="S747" s="12"/>
      <c r="T747" s="12"/>
      <c r="U747" s="12"/>
      <c r="V747" s="10">
        <f>IFERROR(LARGE(X747:AU747,1),0)+IFERROR(LARGE(X747:AU747,2),0)</f>
        <v>0</v>
      </c>
      <c r="W747" s="10">
        <f>IFERROR(LARGE(X747:AU747,3),0)+IFERROR(LARGE(X747:AU747,4),0)</f>
        <v>0</v>
      </c>
      <c r="X747" s="12"/>
      <c r="Y747" s="12"/>
      <c r="Z747" s="12"/>
      <c r="AA747" s="12"/>
      <c r="AB747" s="12"/>
      <c r="AC747" s="12"/>
      <c r="AD747" s="12"/>
      <c r="AE747" s="12" t="str">
        <f>IFERROR(VLOOKUP($A747,'Orientakcja M'!$M$3:$S$59,7,0),"")</f>
        <v/>
      </c>
      <c r="AF747" s="12"/>
      <c r="AG747" s="12" t="str">
        <f>IFERROR(VLOOKUP($A747,'Grassor222 M'!$BJ$6:$BP$7,7,0),"")</f>
        <v/>
      </c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23">
        <f>MIN(COUNT(F747:U747)+MIN(COUNT(X747:AU747)/2,2),6)</f>
        <v>0</v>
      </c>
    </row>
    <row r="748" spans="1:48">
      <c r="A748" s="13"/>
      <c r="B748" s="19" t="e">
        <f>VLOOKUP($A748,id!$C:$H,6,0)</f>
        <v>#N/A</v>
      </c>
      <c r="C748" s="19" t="e">
        <f>VLOOKUP($A748,id!$C:$H,4,0)</f>
        <v>#N/A</v>
      </c>
      <c r="D748" s="2">
        <f>IF(E747=E748,D747,ROW(B746))</f>
        <v>487</v>
      </c>
      <c r="E748" s="11">
        <f>LARGE(F748:W748,1)+LARGE(F748:W748,2)+IFERROR(LARGE(F748:W748,3),0)+IFERROR(LARGE(F748:W748,4),0)+IFERROR(LARGE(F748:W748,5),0)+IFERROR(LARGE(F748:W748,6),0)</f>
        <v>0</v>
      </c>
      <c r="F748" s="12"/>
      <c r="G748" s="12"/>
      <c r="H748" s="12"/>
      <c r="I748" s="12"/>
      <c r="J748" s="12"/>
      <c r="K748" s="12"/>
      <c r="L748" s="12"/>
      <c r="M748" s="12" t="str">
        <f>IFERROR(VLOOKUP($A748,'Grassor444 M'!$DE$6:$DK$36,7,0),"")</f>
        <v/>
      </c>
      <c r="N748" s="12"/>
      <c r="O748" s="12" t="str">
        <f>IFERROR(VLOOKUP($A748,'Dukty M'!$T$1:$Z$33,7,0),"")</f>
        <v/>
      </c>
      <c r="P748" s="12"/>
      <c r="Q748" s="12"/>
      <c r="R748" s="12"/>
      <c r="S748" s="12"/>
      <c r="T748" s="12"/>
      <c r="U748" s="12"/>
      <c r="V748" s="10">
        <f>IFERROR(LARGE(X748:AU748,1),0)+IFERROR(LARGE(X748:AU748,2),0)</f>
        <v>0</v>
      </c>
      <c r="W748" s="10">
        <f>IFERROR(LARGE(X748:AU748,3),0)+IFERROR(LARGE(X748:AU748,4),0)</f>
        <v>0</v>
      </c>
      <c r="X748" s="12"/>
      <c r="Y748" s="12"/>
      <c r="Z748" s="12"/>
      <c r="AA748" s="12"/>
      <c r="AB748" s="12"/>
      <c r="AC748" s="12"/>
      <c r="AD748" s="12"/>
      <c r="AE748" s="12" t="str">
        <f>IFERROR(VLOOKUP($A748,'Orientakcja M'!$M$3:$S$59,7,0),"")</f>
        <v/>
      </c>
      <c r="AF748" s="12"/>
      <c r="AG748" s="12" t="str">
        <f>IFERROR(VLOOKUP($A748,'Grassor222 M'!$BJ$6:$BP$7,7,0),"")</f>
        <v/>
      </c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23">
        <f>MIN(COUNT(F748:U748)+MIN(COUNT(X748:AU748)/2,2),6)</f>
        <v>0</v>
      </c>
    </row>
    <row r="749" spans="1:48">
      <c r="B749" s="19" t="e">
        <f>VLOOKUP($A749,id!$C:$H,6,0)</f>
        <v>#N/A</v>
      </c>
      <c r="C749" s="19" t="e">
        <f>VLOOKUP($A749,id!$C:$H,4,0)</f>
        <v>#N/A</v>
      </c>
      <c r="D749" s="2">
        <f>IF(E748=E749,D748,ROW(B747))</f>
        <v>487</v>
      </c>
      <c r="E749" s="11">
        <f>LARGE(F749:W749,1)+LARGE(F749:W749,2)+IFERROR(LARGE(F749:W749,3),0)+IFERROR(LARGE(F749:W749,4),0)+IFERROR(LARGE(F749:W749,5),0)+IFERROR(LARGE(F749:W749,6),0)</f>
        <v>0</v>
      </c>
      <c r="F749" s="12"/>
      <c r="G749" s="12"/>
      <c r="H749" s="12"/>
      <c r="I749" s="12"/>
      <c r="J749" s="12"/>
      <c r="K749" s="12"/>
      <c r="L749" s="12"/>
      <c r="M749" s="12" t="str">
        <f>IFERROR(VLOOKUP($A749,'Grassor444 M'!$DE$6:$DK$36,7,0),"")</f>
        <v/>
      </c>
      <c r="N749" s="12"/>
      <c r="O749" s="12" t="str">
        <f>IFERROR(VLOOKUP($A749,'Dukty M'!$T$1:$Z$33,7,0),"")</f>
        <v/>
      </c>
      <c r="P749" s="12"/>
      <c r="Q749" s="12"/>
      <c r="R749" s="12"/>
      <c r="S749" s="12"/>
      <c r="T749" s="12"/>
      <c r="U749" s="12"/>
      <c r="V749" s="10">
        <f>IFERROR(LARGE(X749:AU749,1),0)+IFERROR(LARGE(X749:AU749,2),0)</f>
        <v>0</v>
      </c>
      <c r="W749" s="10">
        <f>IFERROR(LARGE(X749:AU749,3),0)+IFERROR(LARGE(X749:AU749,4),0)</f>
        <v>0</v>
      </c>
      <c r="X749" s="12"/>
      <c r="Y749" s="12"/>
      <c r="Z749" s="12"/>
      <c r="AA749" s="12"/>
      <c r="AB749" s="12"/>
      <c r="AC749" s="12"/>
      <c r="AD749" s="12"/>
      <c r="AE749" s="12" t="str">
        <f>IFERROR(VLOOKUP($A749,'Orientakcja M'!$M$3:$S$59,7,0),"")</f>
        <v/>
      </c>
      <c r="AF749" s="12"/>
      <c r="AG749" s="12" t="str">
        <f>IFERROR(VLOOKUP($A749,'Grassor222 M'!$BJ$6:$BP$7,7,0),"")</f>
        <v/>
      </c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23">
        <f>MIN(COUNT(F749:U749)+MIN(COUNT(X749:AU749)/2,2),6)</f>
        <v>0</v>
      </c>
    </row>
    <row r="750" spans="1:48">
      <c r="A750" s="13"/>
      <c r="B750" s="19" t="e">
        <f>VLOOKUP($A750,id!$C:$H,6,0)</f>
        <v>#N/A</v>
      </c>
      <c r="C750" s="19" t="e">
        <f>VLOOKUP($A750,id!$C:$H,4,0)</f>
        <v>#N/A</v>
      </c>
      <c r="D750" s="2">
        <f>IF(E749=E750,D749,ROW(B748))</f>
        <v>487</v>
      </c>
      <c r="E750" s="11">
        <f>LARGE(F750:W750,1)+LARGE(F750:W750,2)+IFERROR(LARGE(F750:W750,3),0)+IFERROR(LARGE(F750:W750,4),0)+IFERROR(LARGE(F750:W750,5),0)+IFERROR(LARGE(F750:W750,6),0)</f>
        <v>0</v>
      </c>
      <c r="F750" s="12"/>
      <c r="G750" s="12"/>
      <c r="H750" s="12"/>
      <c r="I750" s="12"/>
      <c r="J750" s="12"/>
      <c r="K750" s="12"/>
      <c r="L750" s="12"/>
      <c r="M750" s="12" t="str">
        <f>IFERROR(VLOOKUP($A750,'Grassor444 M'!$DE$6:$DK$36,7,0),"")</f>
        <v/>
      </c>
      <c r="N750" s="12"/>
      <c r="O750" s="12" t="str">
        <f>IFERROR(VLOOKUP($A750,'Dukty M'!$T$1:$Z$33,7,0),"")</f>
        <v/>
      </c>
      <c r="P750" s="12"/>
      <c r="Q750" s="12"/>
      <c r="R750" s="12"/>
      <c r="S750" s="12"/>
      <c r="T750" s="12"/>
      <c r="U750" s="12"/>
      <c r="V750" s="10">
        <f>IFERROR(LARGE(X750:AU750,1),0)+IFERROR(LARGE(X750:AU750,2),0)</f>
        <v>0</v>
      </c>
      <c r="W750" s="10">
        <f>IFERROR(LARGE(X750:AU750,3),0)+IFERROR(LARGE(X750:AU750,4),0)</f>
        <v>0</v>
      </c>
      <c r="X750" s="12"/>
      <c r="Y750" s="12"/>
      <c r="Z750" s="12"/>
      <c r="AA750" s="12"/>
      <c r="AB750" s="12"/>
      <c r="AC750" s="12"/>
      <c r="AD750" s="12"/>
      <c r="AE750" s="12" t="str">
        <f>IFERROR(VLOOKUP($A750,'Orientakcja M'!$M$3:$S$59,7,0),"")</f>
        <v/>
      </c>
      <c r="AF750" s="12"/>
      <c r="AG750" s="12" t="str">
        <f>IFERROR(VLOOKUP($A750,'Grassor222 M'!$BJ$6:$BP$7,7,0),"")</f>
        <v/>
      </c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23">
        <f>MIN(COUNT(F750:U750)+MIN(COUNT(X750:AU750)/2,2),6)</f>
        <v>0</v>
      </c>
    </row>
    <row r="751" spans="1:48">
      <c r="B751" s="19" t="e">
        <f>VLOOKUP($A751,id!$C:$H,6,0)</f>
        <v>#N/A</v>
      </c>
      <c r="C751" s="19" t="e">
        <f>VLOOKUP($A751,id!$C:$H,4,0)</f>
        <v>#N/A</v>
      </c>
      <c r="D751" s="2">
        <f>IF(E750=E751,D750,ROW(B749))</f>
        <v>487</v>
      </c>
      <c r="E751" s="11">
        <f>LARGE(F751:W751,1)+LARGE(F751:W751,2)+IFERROR(LARGE(F751:W751,3),0)+IFERROR(LARGE(F751:W751,4),0)+IFERROR(LARGE(F751:W751,5),0)+IFERROR(LARGE(F751:W751,6),0)</f>
        <v>0</v>
      </c>
      <c r="F751" s="12"/>
      <c r="G751" s="12"/>
      <c r="H751" s="12"/>
      <c r="I751" s="12"/>
      <c r="J751" s="12"/>
      <c r="K751" s="12"/>
      <c r="L751" s="12"/>
      <c r="M751" s="12" t="str">
        <f>IFERROR(VLOOKUP($A751,'Grassor444 M'!$DE$6:$DK$36,7,0),"")</f>
        <v/>
      </c>
      <c r="N751" s="12"/>
      <c r="O751" s="12" t="str">
        <f>IFERROR(VLOOKUP($A751,'Dukty M'!$T$1:$Z$33,7,0),"")</f>
        <v/>
      </c>
      <c r="P751" s="12"/>
      <c r="Q751" s="12"/>
      <c r="R751" s="12"/>
      <c r="S751" s="12"/>
      <c r="T751" s="12"/>
      <c r="U751" s="12"/>
      <c r="V751" s="10">
        <f>IFERROR(LARGE(X751:AU751,1),0)+IFERROR(LARGE(X751:AU751,2),0)</f>
        <v>0</v>
      </c>
      <c r="W751" s="10">
        <f>IFERROR(LARGE(X751:AU751,3),0)+IFERROR(LARGE(X751:AU751,4),0)</f>
        <v>0</v>
      </c>
      <c r="X751" s="12"/>
      <c r="Y751" s="12"/>
      <c r="Z751" s="12"/>
      <c r="AA751" s="12"/>
      <c r="AB751" s="12"/>
      <c r="AC751" s="12"/>
      <c r="AD751" s="12"/>
      <c r="AE751" s="12" t="str">
        <f>IFERROR(VLOOKUP($A751,'Orientakcja M'!$M$3:$S$59,7,0),"")</f>
        <v/>
      </c>
      <c r="AF751" s="12"/>
      <c r="AG751" s="12" t="str">
        <f>IFERROR(VLOOKUP($A751,'Grassor222 M'!$BJ$6:$BP$7,7,0),"")</f>
        <v/>
      </c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23">
        <f>MIN(COUNT(F751:U751)+MIN(COUNT(X751:AU751)/2,2),6)</f>
        <v>0</v>
      </c>
    </row>
    <row r="752" spans="1:48">
      <c r="A752" s="13"/>
      <c r="B752" s="19" t="e">
        <f>VLOOKUP($A752,id!$C:$H,6,0)</f>
        <v>#N/A</v>
      </c>
      <c r="C752" s="19" t="e">
        <f>VLOOKUP($A752,id!$C:$H,4,0)</f>
        <v>#N/A</v>
      </c>
      <c r="D752" s="2">
        <f>IF(E751=E752,D751,ROW(B750))</f>
        <v>487</v>
      </c>
      <c r="E752" s="11">
        <f>LARGE(F752:W752,1)+LARGE(F752:W752,2)+IFERROR(LARGE(F752:W752,3),0)+IFERROR(LARGE(F752:W752,4),0)+IFERROR(LARGE(F752:W752,5),0)+IFERROR(LARGE(F752:W752,6),0)</f>
        <v>0</v>
      </c>
      <c r="F752" s="12"/>
      <c r="G752" s="12"/>
      <c r="H752" s="12"/>
      <c r="I752" s="12"/>
      <c r="J752" s="12"/>
      <c r="K752" s="12"/>
      <c r="L752" s="12"/>
      <c r="M752" s="12" t="str">
        <f>IFERROR(VLOOKUP($A752,'Grassor444 M'!$DE$6:$DK$36,7,0),"")</f>
        <v/>
      </c>
      <c r="N752" s="12"/>
      <c r="O752" s="12" t="str">
        <f>IFERROR(VLOOKUP($A752,'Dukty M'!$T$1:$Z$33,7,0),"")</f>
        <v/>
      </c>
      <c r="P752" s="12"/>
      <c r="Q752" s="12"/>
      <c r="R752" s="12"/>
      <c r="S752" s="12"/>
      <c r="T752" s="12"/>
      <c r="U752" s="12"/>
      <c r="V752" s="10">
        <f>IFERROR(LARGE(X752:AU752,1),0)+IFERROR(LARGE(X752:AU752,2),0)</f>
        <v>0</v>
      </c>
      <c r="W752" s="10">
        <f>IFERROR(LARGE(X752:AU752,3),0)+IFERROR(LARGE(X752:AU752,4),0)</f>
        <v>0</v>
      </c>
      <c r="X752" s="12"/>
      <c r="Y752" s="12"/>
      <c r="Z752" s="12"/>
      <c r="AA752" s="12"/>
      <c r="AB752" s="12"/>
      <c r="AC752" s="12"/>
      <c r="AD752" s="12"/>
      <c r="AE752" s="12" t="str">
        <f>IFERROR(VLOOKUP($A752,'Orientakcja M'!$M$3:$S$59,7,0),"")</f>
        <v/>
      </c>
      <c r="AF752" s="12"/>
      <c r="AG752" s="12" t="str">
        <f>IFERROR(VLOOKUP($A752,'Grassor222 M'!$BJ$6:$BP$7,7,0),"")</f>
        <v/>
      </c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23">
        <f>MIN(COUNT(F752:U752)+MIN(COUNT(X752:AU752)/2,2),6)</f>
        <v>0</v>
      </c>
    </row>
    <row r="753" spans="1:48">
      <c r="B753" s="19" t="e">
        <f>VLOOKUP($A753,id!$C:$H,6,0)</f>
        <v>#N/A</v>
      </c>
      <c r="C753" s="19" t="e">
        <f>VLOOKUP($A753,id!$C:$H,4,0)</f>
        <v>#N/A</v>
      </c>
      <c r="D753" s="2">
        <f>IF(E752=E753,D752,ROW(B751))</f>
        <v>487</v>
      </c>
      <c r="E753" s="11">
        <f>LARGE(F753:W753,1)+LARGE(F753:W753,2)+IFERROR(LARGE(F753:W753,3),0)+IFERROR(LARGE(F753:W753,4),0)+IFERROR(LARGE(F753:W753,5),0)+IFERROR(LARGE(F753:W753,6),0)</f>
        <v>0</v>
      </c>
      <c r="F753" s="12"/>
      <c r="G753" s="12"/>
      <c r="H753" s="12"/>
      <c r="I753" s="12"/>
      <c r="J753" s="12"/>
      <c r="K753" s="12"/>
      <c r="L753" s="12"/>
      <c r="M753" s="12" t="str">
        <f>IFERROR(VLOOKUP($A753,'Grassor444 M'!$DE$6:$DK$36,7,0),"")</f>
        <v/>
      </c>
      <c r="N753" s="12"/>
      <c r="O753" s="12" t="str">
        <f>IFERROR(VLOOKUP($A753,'Dukty M'!$T$1:$Z$33,7,0),"")</f>
        <v/>
      </c>
      <c r="P753" s="12"/>
      <c r="Q753" s="12"/>
      <c r="R753" s="12"/>
      <c r="S753" s="12"/>
      <c r="T753" s="12"/>
      <c r="U753" s="12"/>
      <c r="V753" s="10">
        <f>IFERROR(LARGE(X753:AU753,1),0)+IFERROR(LARGE(X753:AU753,2),0)</f>
        <v>0</v>
      </c>
      <c r="W753" s="10">
        <f>IFERROR(LARGE(X753:AU753,3),0)+IFERROR(LARGE(X753:AU753,4),0)</f>
        <v>0</v>
      </c>
      <c r="X753" s="12"/>
      <c r="Y753" s="12"/>
      <c r="Z753" s="12"/>
      <c r="AA753" s="12"/>
      <c r="AB753" s="12"/>
      <c r="AC753" s="12"/>
      <c r="AD753" s="12"/>
      <c r="AE753" s="12" t="str">
        <f>IFERROR(VLOOKUP($A753,'Orientakcja M'!$M$3:$S$59,7,0),"")</f>
        <v/>
      </c>
      <c r="AF753" s="12"/>
      <c r="AG753" s="12" t="str">
        <f>IFERROR(VLOOKUP($A753,'Grassor222 M'!$BJ$6:$BP$7,7,0),"")</f>
        <v/>
      </c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23">
        <f>MIN(COUNT(F753:U753)+MIN(COUNT(X753:AU753)/2,2),6)</f>
        <v>0</v>
      </c>
    </row>
    <row r="754" spans="1:48">
      <c r="A754" s="13"/>
      <c r="B754" s="19" t="e">
        <f>VLOOKUP($A754,id!$C:$H,6,0)</f>
        <v>#N/A</v>
      </c>
      <c r="C754" s="19" t="e">
        <f>VLOOKUP($A754,id!$C:$H,4,0)</f>
        <v>#N/A</v>
      </c>
      <c r="D754" s="2">
        <f>IF(E753=E754,D753,ROW(B752))</f>
        <v>487</v>
      </c>
      <c r="E754" s="11">
        <f>LARGE(F754:W754,1)+LARGE(F754:W754,2)+IFERROR(LARGE(F754:W754,3),0)+IFERROR(LARGE(F754:W754,4),0)+IFERROR(LARGE(F754:W754,5),0)+IFERROR(LARGE(F754:W754,6),0)</f>
        <v>0</v>
      </c>
      <c r="F754" s="12"/>
      <c r="G754" s="12"/>
      <c r="H754" s="12"/>
      <c r="I754" s="12"/>
      <c r="J754" s="12"/>
      <c r="K754" s="12"/>
      <c r="L754" s="12"/>
      <c r="M754" s="12" t="str">
        <f>IFERROR(VLOOKUP($A754,'Grassor444 M'!$DE$6:$DK$36,7,0),"")</f>
        <v/>
      </c>
      <c r="N754" s="12"/>
      <c r="O754" s="12" t="str">
        <f>IFERROR(VLOOKUP($A754,'Dukty M'!$T$1:$Z$33,7,0),"")</f>
        <v/>
      </c>
      <c r="P754" s="12"/>
      <c r="Q754" s="12"/>
      <c r="R754" s="12"/>
      <c r="S754" s="12"/>
      <c r="T754" s="12"/>
      <c r="U754" s="12"/>
      <c r="V754" s="10">
        <f>IFERROR(LARGE(X754:AU754,1),0)+IFERROR(LARGE(X754:AU754,2),0)</f>
        <v>0</v>
      </c>
      <c r="W754" s="10">
        <f>IFERROR(LARGE(X754:AU754,3),0)+IFERROR(LARGE(X754:AU754,4),0)</f>
        <v>0</v>
      </c>
      <c r="X754" s="12"/>
      <c r="Y754" s="12"/>
      <c r="Z754" s="12"/>
      <c r="AA754" s="12"/>
      <c r="AB754" s="12"/>
      <c r="AC754" s="12"/>
      <c r="AD754" s="12"/>
      <c r="AE754" s="12" t="str">
        <f>IFERROR(VLOOKUP($A754,'Orientakcja M'!$M$3:$S$59,7,0),"")</f>
        <v/>
      </c>
      <c r="AF754" s="12"/>
      <c r="AG754" s="12" t="str">
        <f>IFERROR(VLOOKUP($A754,'Grassor222 M'!$BJ$6:$BP$7,7,0),"")</f>
        <v/>
      </c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23">
        <f>MIN(COUNT(F754:U754)+MIN(COUNT(X754:AU754)/2,2),6)</f>
        <v>0</v>
      </c>
    </row>
    <row r="755" spans="1:48">
      <c r="B755" s="19" t="e">
        <f>VLOOKUP($A755,id!$C:$H,6,0)</f>
        <v>#N/A</v>
      </c>
      <c r="C755" s="19" t="e">
        <f>VLOOKUP($A755,id!$C:$H,4,0)</f>
        <v>#N/A</v>
      </c>
      <c r="D755" s="2">
        <f>IF(E754=E755,D754,ROW(B753))</f>
        <v>487</v>
      </c>
      <c r="E755" s="11">
        <f>LARGE(F755:W755,1)+LARGE(F755:W755,2)+IFERROR(LARGE(F755:W755,3),0)+IFERROR(LARGE(F755:W755,4),0)+IFERROR(LARGE(F755:W755,5),0)+IFERROR(LARGE(F755:W755,6),0)</f>
        <v>0</v>
      </c>
      <c r="F755" s="12"/>
      <c r="G755" s="12"/>
      <c r="H755" s="12"/>
      <c r="I755" s="12"/>
      <c r="J755" s="12"/>
      <c r="K755" s="12"/>
      <c r="L755" s="12"/>
      <c r="M755" s="12" t="str">
        <f>IFERROR(VLOOKUP($A755,'Grassor444 M'!$DE$6:$DK$36,7,0),"")</f>
        <v/>
      </c>
      <c r="N755" s="12"/>
      <c r="O755" s="12" t="str">
        <f>IFERROR(VLOOKUP($A755,'Dukty M'!$T$1:$Z$33,7,0),"")</f>
        <v/>
      </c>
      <c r="P755" s="12"/>
      <c r="Q755" s="12"/>
      <c r="R755" s="12"/>
      <c r="S755" s="12"/>
      <c r="T755" s="12"/>
      <c r="U755" s="12"/>
      <c r="V755" s="10">
        <f>IFERROR(LARGE(X755:AU755,1),0)+IFERROR(LARGE(X755:AU755,2),0)</f>
        <v>0</v>
      </c>
      <c r="W755" s="10">
        <f>IFERROR(LARGE(X755:AU755,3),0)+IFERROR(LARGE(X755:AU755,4),0)</f>
        <v>0</v>
      </c>
      <c r="X755" s="12"/>
      <c r="Y755" s="12"/>
      <c r="Z755" s="12"/>
      <c r="AA755" s="12"/>
      <c r="AB755" s="12"/>
      <c r="AC755" s="12"/>
      <c r="AD755" s="12"/>
      <c r="AE755" s="12" t="str">
        <f>IFERROR(VLOOKUP($A755,'Orientakcja M'!$M$3:$S$59,7,0),"")</f>
        <v/>
      </c>
      <c r="AF755" s="12"/>
      <c r="AG755" s="12" t="str">
        <f>IFERROR(VLOOKUP($A755,'Grassor222 M'!$BJ$6:$BP$7,7,0),"")</f>
        <v/>
      </c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23">
        <f>MIN(COUNT(F755:U755)+MIN(COUNT(X755:AU755)/2,2),6)</f>
        <v>0</v>
      </c>
    </row>
    <row r="756" spans="1:48">
      <c r="A756" s="13"/>
      <c r="B756" s="19" t="e">
        <f>VLOOKUP($A756,id!$C:$H,6,0)</f>
        <v>#N/A</v>
      </c>
      <c r="C756" s="19" t="e">
        <f>VLOOKUP($A756,id!$C:$H,4,0)</f>
        <v>#N/A</v>
      </c>
      <c r="D756" s="2">
        <f>IF(E755=E756,D755,ROW(B754))</f>
        <v>487</v>
      </c>
      <c r="E756" s="11">
        <f>LARGE(F756:W756,1)+LARGE(F756:W756,2)+IFERROR(LARGE(F756:W756,3),0)+IFERROR(LARGE(F756:W756,4),0)+IFERROR(LARGE(F756:W756,5),0)+IFERROR(LARGE(F756:W756,6),0)</f>
        <v>0</v>
      </c>
      <c r="F756" s="12"/>
      <c r="G756" s="12"/>
      <c r="H756" s="12"/>
      <c r="I756" s="12"/>
      <c r="J756" s="12"/>
      <c r="K756" s="12"/>
      <c r="L756" s="12"/>
      <c r="M756" s="12" t="str">
        <f>IFERROR(VLOOKUP($A756,'Grassor444 M'!$DE$6:$DK$36,7,0),"")</f>
        <v/>
      </c>
      <c r="N756" s="12"/>
      <c r="O756" s="12" t="str">
        <f>IFERROR(VLOOKUP($A756,'Dukty M'!$T$1:$Z$33,7,0),"")</f>
        <v/>
      </c>
      <c r="P756" s="12"/>
      <c r="Q756" s="12"/>
      <c r="R756" s="12"/>
      <c r="S756" s="12"/>
      <c r="T756" s="12"/>
      <c r="U756" s="12"/>
      <c r="V756" s="10">
        <f>IFERROR(LARGE(X756:AU756,1),0)+IFERROR(LARGE(X756:AU756,2),0)</f>
        <v>0</v>
      </c>
      <c r="W756" s="10">
        <f>IFERROR(LARGE(X756:AU756,3),0)+IFERROR(LARGE(X756:AU756,4),0)</f>
        <v>0</v>
      </c>
      <c r="X756" s="12"/>
      <c r="Y756" s="12"/>
      <c r="Z756" s="12"/>
      <c r="AA756" s="12"/>
      <c r="AB756" s="12"/>
      <c r="AC756" s="12"/>
      <c r="AD756" s="12"/>
      <c r="AE756" s="12" t="str">
        <f>IFERROR(VLOOKUP($A756,'Orientakcja M'!$M$3:$S$59,7,0),"")</f>
        <v/>
      </c>
      <c r="AF756" s="12"/>
      <c r="AG756" s="12" t="str">
        <f>IFERROR(VLOOKUP($A756,'Grassor222 M'!$BJ$6:$BP$7,7,0),"")</f>
        <v/>
      </c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23">
        <f>MIN(COUNT(F756:U756)+MIN(COUNT(X756:AU756)/2,2),6)</f>
        <v>0</v>
      </c>
    </row>
    <row r="757" spans="1:48">
      <c r="B757" s="19" t="e">
        <f>VLOOKUP($A757,id!$C:$H,6,0)</f>
        <v>#N/A</v>
      </c>
      <c r="C757" s="19" t="e">
        <f>VLOOKUP($A757,id!$C:$H,4,0)</f>
        <v>#N/A</v>
      </c>
      <c r="D757" s="2">
        <f>IF(E756=E757,D756,ROW(B755))</f>
        <v>487</v>
      </c>
      <c r="E757" s="11">
        <f>LARGE(F757:W757,1)+LARGE(F757:W757,2)+IFERROR(LARGE(F757:W757,3),0)+IFERROR(LARGE(F757:W757,4),0)+IFERROR(LARGE(F757:W757,5),0)+IFERROR(LARGE(F757:W757,6),0)</f>
        <v>0</v>
      </c>
      <c r="F757" s="12"/>
      <c r="G757" s="12"/>
      <c r="H757" s="12"/>
      <c r="I757" s="12"/>
      <c r="J757" s="12"/>
      <c r="K757" s="12"/>
      <c r="L757" s="12"/>
      <c r="M757" s="12" t="str">
        <f>IFERROR(VLOOKUP($A757,'Grassor444 M'!$DE$6:$DK$36,7,0),"")</f>
        <v/>
      </c>
      <c r="N757" s="12"/>
      <c r="O757" s="12" t="str">
        <f>IFERROR(VLOOKUP($A757,'Dukty M'!$T$1:$Z$33,7,0),"")</f>
        <v/>
      </c>
      <c r="P757" s="12"/>
      <c r="Q757" s="12"/>
      <c r="R757" s="12"/>
      <c r="S757" s="12"/>
      <c r="T757" s="12"/>
      <c r="U757" s="12"/>
      <c r="V757" s="10">
        <f>IFERROR(LARGE(X757:AU757,1),0)+IFERROR(LARGE(X757:AU757,2),0)</f>
        <v>0</v>
      </c>
      <c r="W757" s="10">
        <f>IFERROR(LARGE(X757:AU757,3),0)+IFERROR(LARGE(X757:AU757,4),0)</f>
        <v>0</v>
      </c>
      <c r="X757" s="12"/>
      <c r="Y757" s="12"/>
      <c r="Z757" s="12"/>
      <c r="AA757" s="12"/>
      <c r="AB757" s="12"/>
      <c r="AC757" s="12"/>
      <c r="AD757" s="12"/>
      <c r="AE757" s="12" t="str">
        <f>IFERROR(VLOOKUP($A757,'Orientakcja M'!$M$3:$S$59,7,0),"")</f>
        <v/>
      </c>
      <c r="AF757" s="12"/>
      <c r="AG757" s="12" t="str">
        <f>IFERROR(VLOOKUP($A757,'Grassor222 M'!$BJ$6:$BP$7,7,0),"")</f>
        <v/>
      </c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23">
        <f>MIN(COUNT(F757:U757)+MIN(COUNT(X757:AU757)/2,2),6)</f>
        <v>0</v>
      </c>
    </row>
    <row r="758" spans="1:48">
      <c r="A758" s="13"/>
      <c r="B758" s="19" t="e">
        <f>VLOOKUP($A758,id!$C:$H,6,0)</f>
        <v>#N/A</v>
      </c>
      <c r="C758" s="19" t="e">
        <f>VLOOKUP($A758,id!$C:$H,4,0)</f>
        <v>#N/A</v>
      </c>
      <c r="D758" s="2">
        <f>IF(E757=E758,D757,ROW(B756))</f>
        <v>487</v>
      </c>
      <c r="E758" s="11">
        <f>LARGE(F758:W758,1)+LARGE(F758:W758,2)+IFERROR(LARGE(F758:W758,3),0)+IFERROR(LARGE(F758:W758,4),0)+IFERROR(LARGE(F758:W758,5),0)+IFERROR(LARGE(F758:W758,6),0)</f>
        <v>0</v>
      </c>
      <c r="F758" s="12"/>
      <c r="G758" s="12"/>
      <c r="H758" s="12"/>
      <c r="I758" s="12"/>
      <c r="J758" s="12"/>
      <c r="K758" s="12"/>
      <c r="L758" s="12"/>
      <c r="M758" s="12" t="str">
        <f>IFERROR(VLOOKUP($A758,'Grassor444 M'!$DE$6:$DK$36,7,0),"")</f>
        <v/>
      </c>
      <c r="N758" s="12"/>
      <c r="O758" s="12" t="str">
        <f>IFERROR(VLOOKUP($A758,'Dukty M'!$T$1:$Z$33,7,0),"")</f>
        <v/>
      </c>
      <c r="P758" s="12"/>
      <c r="Q758" s="12"/>
      <c r="R758" s="12"/>
      <c r="S758" s="12"/>
      <c r="T758" s="12"/>
      <c r="U758" s="12"/>
      <c r="V758" s="10">
        <f>IFERROR(LARGE(X758:AU758,1),0)+IFERROR(LARGE(X758:AU758,2),0)</f>
        <v>0</v>
      </c>
      <c r="W758" s="10">
        <f>IFERROR(LARGE(X758:AU758,3),0)+IFERROR(LARGE(X758:AU758,4),0)</f>
        <v>0</v>
      </c>
      <c r="X758" s="12"/>
      <c r="Y758" s="12"/>
      <c r="Z758" s="12"/>
      <c r="AA758" s="12"/>
      <c r="AB758" s="12"/>
      <c r="AC758" s="12"/>
      <c r="AD758" s="12"/>
      <c r="AE758" s="12" t="str">
        <f>IFERROR(VLOOKUP($A758,'Orientakcja M'!$M$3:$S$59,7,0),"")</f>
        <v/>
      </c>
      <c r="AF758" s="12"/>
      <c r="AG758" s="12" t="str">
        <f>IFERROR(VLOOKUP($A758,'Grassor222 M'!$BJ$6:$BP$7,7,0),"")</f>
        <v/>
      </c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23">
        <f>MIN(COUNT(F758:U758)+MIN(COUNT(X758:AU758)/2,2),6)</f>
        <v>0</v>
      </c>
    </row>
    <row r="759" spans="1:48">
      <c r="B759" s="19" t="e">
        <f>VLOOKUP($A759,id!$C:$H,6,0)</f>
        <v>#N/A</v>
      </c>
      <c r="C759" s="19" t="e">
        <f>VLOOKUP($A759,id!$C:$H,4,0)</f>
        <v>#N/A</v>
      </c>
      <c r="D759" s="2">
        <f>IF(E758=E759,D758,ROW(B757))</f>
        <v>487</v>
      </c>
      <c r="E759" s="11">
        <f>LARGE(F759:W759,1)+LARGE(F759:W759,2)+IFERROR(LARGE(F759:W759,3),0)+IFERROR(LARGE(F759:W759,4),0)+IFERROR(LARGE(F759:W759,5),0)+IFERROR(LARGE(F759:W759,6),0)</f>
        <v>0</v>
      </c>
      <c r="F759" s="12"/>
      <c r="G759" s="12"/>
      <c r="H759" s="12"/>
      <c r="I759" s="12"/>
      <c r="J759" s="12"/>
      <c r="K759" s="12"/>
      <c r="L759" s="12"/>
      <c r="M759" s="12" t="str">
        <f>IFERROR(VLOOKUP($A759,'Grassor444 M'!$DE$6:$DK$36,7,0),"")</f>
        <v/>
      </c>
      <c r="N759" s="12"/>
      <c r="O759" s="12" t="str">
        <f>IFERROR(VLOOKUP($A759,'Dukty M'!$T$1:$Z$33,7,0),"")</f>
        <v/>
      </c>
      <c r="P759" s="12"/>
      <c r="Q759" s="12"/>
      <c r="R759" s="12"/>
      <c r="S759" s="12"/>
      <c r="T759" s="12"/>
      <c r="U759" s="12"/>
      <c r="V759" s="10">
        <f>IFERROR(LARGE(X759:AU759,1),0)+IFERROR(LARGE(X759:AU759,2),0)</f>
        <v>0</v>
      </c>
      <c r="W759" s="10">
        <f>IFERROR(LARGE(X759:AU759,3),0)+IFERROR(LARGE(X759:AU759,4),0)</f>
        <v>0</v>
      </c>
      <c r="X759" s="12"/>
      <c r="Y759" s="12"/>
      <c r="Z759" s="12"/>
      <c r="AA759" s="12"/>
      <c r="AB759" s="12"/>
      <c r="AC759" s="12"/>
      <c r="AD759" s="12"/>
      <c r="AE759" s="12" t="str">
        <f>IFERROR(VLOOKUP($A759,'Orientakcja M'!$M$3:$S$59,7,0),"")</f>
        <v/>
      </c>
      <c r="AF759" s="12"/>
      <c r="AG759" s="12" t="str">
        <f>IFERROR(VLOOKUP($A759,'Grassor222 M'!$BJ$6:$BP$7,7,0),"")</f>
        <v/>
      </c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23">
        <f>MIN(COUNT(F759:U759)+MIN(COUNT(X759:AU759)/2,2),6)</f>
        <v>0</v>
      </c>
    </row>
    <row r="760" spans="1:48">
      <c r="A760" s="13"/>
      <c r="B760" s="19" t="e">
        <f>VLOOKUP($A760,id!$C:$H,6,0)</f>
        <v>#N/A</v>
      </c>
      <c r="C760" s="19" t="e">
        <f>VLOOKUP($A760,id!$C:$H,4,0)</f>
        <v>#N/A</v>
      </c>
      <c r="D760" s="2">
        <f>IF(E759=E760,D759,ROW(B758))</f>
        <v>487</v>
      </c>
      <c r="E760" s="11">
        <f>LARGE(F760:W760,1)+LARGE(F760:W760,2)+IFERROR(LARGE(F760:W760,3),0)+IFERROR(LARGE(F760:W760,4),0)+IFERROR(LARGE(F760:W760,5),0)+IFERROR(LARGE(F760:W760,6),0)</f>
        <v>0</v>
      </c>
      <c r="F760" s="12"/>
      <c r="G760" s="12"/>
      <c r="H760" s="12"/>
      <c r="I760" s="12"/>
      <c r="J760" s="12"/>
      <c r="K760" s="12"/>
      <c r="L760" s="12"/>
      <c r="M760" s="12" t="str">
        <f>IFERROR(VLOOKUP($A760,'Grassor444 M'!$DE$6:$DK$36,7,0),"")</f>
        <v/>
      </c>
      <c r="N760" s="12"/>
      <c r="O760" s="12" t="str">
        <f>IFERROR(VLOOKUP($A760,'Dukty M'!$T$1:$Z$33,7,0),"")</f>
        <v/>
      </c>
      <c r="P760" s="12"/>
      <c r="Q760" s="12"/>
      <c r="R760" s="12"/>
      <c r="S760" s="12"/>
      <c r="T760" s="12"/>
      <c r="U760" s="12"/>
      <c r="V760" s="10">
        <f>IFERROR(LARGE(X760:AU760,1),0)+IFERROR(LARGE(X760:AU760,2),0)</f>
        <v>0</v>
      </c>
      <c r="W760" s="10">
        <f>IFERROR(LARGE(X760:AU760,3),0)+IFERROR(LARGE(X760:AU760,4),0)</f>
        <v>0</v>
      </c>
      <c r="X760" s="12"/>
      <c r="Y760" s="12"/>
      <c r="Z760" s="12"/>
      <c r="AA760" s="12"/>
      <c r="AB760" s="12"/>
      <c r="AC760" s="12"/>
      <c r="AD760" s="12"/>
      <c r="AE760" s="12" t="str">
        <f>IFERROR(VLOOKUP($A760,'Orientakcja M'!$M$3:$S$59,7,0),"")</f>
        <v/>
      </c>
      <c r="AF760" s="12"/>
      <c r="AG760" s="12" t="str">
        <f>IFERROR(VLOOKUP($A760,'Grassor222 M'!$BJ$6:$BP$7,7,0),"")</f>
        <v/>
      </c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23">
        <f>MIN(COUNT(F760:U760)+MIN(COUNT(X760:AU760)/2,2),6)</f>
        <v>0</v>
      </c>
    </row>
    <row r="761" spans="1:48">
      <c r="B761" s="19" t="e">
        <f>VLOOKUP($A761,id!$C:$H,6,0)</f>
        <v>#N/A</v>
      </c>
      <c r="C761" s="19" t="e">
        <f>VLOOKUP($A761,id!$C:$H,4,0)</f>
        <v>#N/A</v>
      </c>
      <c r="D761" s="2">
        <f>IF(E760=E761,D760,ROW(B759))</f>
        <v>487</v>
      </c>
      <c r="E761" s="11">
        <f>LARGE(F761:W761,1)+LARGE(F761:W761,2)+IFERROR(LARGE(F761:W761,3),0)+IFERROR(LARGE(F761:W761,4),0)+IFERROR(LARGE(F761:W761,5),0)+IFERROR(LARGE(F761:W761,6),0)</f>
        <v>0</v>
      </c>
      <c r="F761" s="12"/>
      <c r="G761" s="12"/>
      <c r="H761" s="12"/>
      <c r="I761" s="12"/>
      <c r="J761" s="12"/>
      <c r="K761" s="12"/>
      <c r="L761" s="12"/>
      <c r="M761" s="12" t="str">
        <f>IFERROR(VLOOKUP($A761,'Grassor444 M'!$DE$6:$DK$36,7,0),"")</f>
        <v/>
      </c>
      <c r="N761" s="12"/>
      <c r="O761" s="12" t="str">
        <f>IFERROR(VLOOKUP($A761,'Dukty M'!$T$1:$Z$33,7,0),"")</f>
        <v/>
      </c>
      <c r="P761" s="12"/>
      <c r="Q761" s="12"/>
      <c r="R761" s="12"/>
      <c r="S761" s="12"/>
      <c r="T761" s="12"/>
      <c r="U761" s="12"/>
      <c r="V761" s="10">
        <f>IFERROR(LARGE(X761:AU761,1),0)+IFERROR(LARGE(X761:AU761,2),0)</f>
        <v>0</v>
      </c>
      <c r="W761" s="10">
        <f>IFERROR(LARGE(X761:AU761,3),0)+IFERROR(LARGE(X761:AU761,4),0)</f>
        <v>0</v>
      </c>
      <c r="X761" s="12"/>
      <c r="Y761" s="12"/>
      <c r="Z761" s="12"/>
      <c r="AA761" s="12"/>
      <c r="AB761" s="12"/>
      <c r="AC761" s="12"/>
      <c r="AD761" s="12"/>
      <c r="AE761" s="12" t="str">
        <f>IFERROR(VLOOKUP($A761,'Orientakcja M'!$M$3:$S$59,7,0),"")</f>
        <v/>
      </c>
      <c r="AF761" s="12"/>
      <c r="AG761" s="12" t="str">
        <f>IFERROR(VLOOKUP($A761,'Grassor222 M'!$BJ$6:$BP$7,7,0),"")</f>
        <v/>
      </c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23">
        <f>MIN(COUNT(F761:U761)+MIN(COUNT(X761:AU761)/2,2),6)</f>
        <v>0</v>
      </c>
    </row>
    <row r="762" spans="1:48">
      <c r="A762" s="13"/>
      <c r="B762" s="19" t="e">
        <f>VLOOKUP($A762,id!$C:$H,6,0)</f>
        <v>#N/A</v>
      </c>
      <c r="C762" s="19" t="e">
        <f>VLOOKUP($A762,id!$C:$H,4,0)</f>
        <v>#N/A</v>
      </c>
      <c r="D762" s="2">
        <f>IF(E761=E762,D761,ROW(B760))</f>
        <v>487</v>
      </c>
      <c r="E762" s="11">
        <f>LARGE(F762:W762,1)+LARGE(F762:W762,2)+IFERROR(LARGE(F762:W762,3),0)+IFERROR(LARGE(F762:W762,4),0)+IFERROR(LARGE(F762:W762,5),0)+IFERROR(LARGE(F762:W762,6),0)</f>
        <v>0</v>
      </c>
      <c r="F762" s="12"/>
      <c r="G762" s="12"/>
      <c r="H762" s="12"/>
      <c r="I762" s="12"/>
      <c r="J762" s="12"/>
      <c r="K762" s="12"/>
      <c r="L762" s="12"/>
      <c r="M762" s="12" t="str">
        <f>IFERROR(VLOOKUP($A762,'Grassor444 M'!$DE$6:$DK$36,7,0),"")</f>
        <v/>
      </c>
      <c r="N762" s="12"/>
      <c r="O762" s="12" t="str">
        <f>IFERROR(VLOOKUP($A762,'Dukty M'!$T$1:$Z$33,7,0),"")</f>
        <v/>
      </c>
      <c r="P762" s="12"/>
      <c r="Q762" s="12"/>
      <c r="R762" s="12"/>
      <c r="S762" s="12"/>
      <c r="T762" s="12"/>
      <c r="U762" s="12"/>
      <c r="V762" s="10">
        <f>IFERROR(LARGE(X762:AU762,1),0)+IFERROR(LARGE(X762:AU762,2),0)</f>
        <v>0</v>
      </c>
      <c r="W762" s="10">
        <f>IFERROR(LARGE(X762:AU762,3),0)+IFERROR(LARGE(X762:AU762,4),0)</f>
        <v>0</v>
      </c>
      <c r="X762" s="12"/>
      <c r="Y762" s="12"/>
      <c r="Z762" s="12"/>
      <c r="AA762" s="12"/>
      <c r="AB762" s="12"/>
      <c r="AC762" s="12"/>
      <c r="AD762" s="12"/>
      <c r="AE762" s="12" t="str">
        <f>IFERROR(VLOOKUP($A762,'Orientakcja M'!$M$3:$S$59,7,0),"")</f>
        <v/>
      </c>
      <c r="AF762" s="12"/>
      <c r="AG762" s="12" t="str">
        <f>IFERROR(VLOOKUP($A762,'Grassor222 M'!$BJ$6:$BP$7,7,0),"")</f>
        <v/>
      </c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23">
        <f>MIN(COUNT(F762:U762)+MIN(COUNT(X762:AU762)/2,2),6)</f>
        <v>0</v>
      </c>
    </row>
    <row r="763" spans="1:48">
      <c r="B763" s="19" t="e">
        <f>VLOOKUP($A763,id!$C:$H,6,0)</f>
        <v>#N/A</v>
      </c>
      <c r="C763" s="19" t="e">
        <f>VLOOKUP($A763,id!$C:$H,4,0)</f>
        <v>#N/A</v>
      </c>
      <c r="D763" s="2">
        <f>IF(E762=E763,D762,ROW(B761))</f>
        <v>487</v>
      </c>
      <c r="E763" s="11">
        <f>LARGE(F763:W763,1)+LARGE(F763:W763,2)+IFERROR(LARGE(F763:W763,3),0)+IFERROR(LARGE(F763:W763,4),0)+IFERROR(LARGE(F763:W763,5),0)+IFERROR(LARGE(F763:W763,6),0)</f>
        <v>0</v>
      </c>
      <c r="F763" s="12"/>
      <c r="G763" s="12"/>
      <c r="H763" s="12"/>
      <c r="I763" s="12"/>
      <c r="J763" s="12"/>
      <c r="K763" s="12"/>
      <c r="L763" s="12"/>
      <c r="M763" s="12" t="str">
        <f>IFERROR(VLOOKUP($A763,'Grassor444 M'!$DE$6:$DK$36,7,0),"")</f>
        <v/>
      </c>
      <c r="N763" s="12"/>
      <c r="O763" s="12" t="str">
        <f>IFERROR(VLOOKUP($A763,'Dukty M'!$T$1:$Z$33,7,0),"")</f>
        <v/>
      </c>
      <c r="P763" s="12"/>
      <c r="Q763" s="12"/>
      <c r="R763" s="12"/>
      <c r="S763" s="12"/>
      <c r="T763" s="12"/>
      <c r="U763" s="12"/>
      <c r="V763" s="10">
        <f>IFERROR(LARGE(X763:AU763,1),0)+IFERROR(LARGE(X763:AU763,2),0)</f>
        <v>0</v>
      </c>
      <c r="W763" s="10">
        <f>IFERROR(LARGE(X763:AU763,3),0)+IFERROR(LARGE(X763:AU763,4),0)</f>
        <v>0</v>
      </c>
      <c r="X763" s="12"/>
      <c r="Y763" s="12"/>
      <c r="Z763" s="12"/>
      <c r="AA763" s="12"/>
      <c r="AB763" s="12"/>
      <c r="AC763" s="12"/>
      <c r="AD763" s="12"/>
      <c r="AE763" s="12" t="str">
        <f>IFERROR(VLOOKUP($A763,'Orientakcja M'!$M$3:$S$59,7,0),"")</f>
        <v/>
      </c>
      <c r="AF763" s="12"/>
      <c r="AG763" s="12" t="str">
        <f>IFERROR(VLOOKUP($A763,'Grassor222 M'!$BJ$6:$BP$7,7,0),"")</f>
        <v/>
      </c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23">
        <f>MIN(COUNT(F763:U763)+MIN(COUNT(X763:AU763)/2,2),6)</f>
        <v>0</v>
      </c>
    </row>
    <row r="764" spans="1:48">
      <c r="A764" s="13"/>
      <c r="B764" s="19" t="e">
        <f>VLOOKUP($A764,id!$C:$H,6,0)</f>
        <v>#N/A</v>
      </c>
      <c r="C764" s="19" t="e">
        <f>VLOOKUP($A764,id!$C:$H,4,0)</f>
        <v>#N/A</v>
      </c>
      <c r="D764" s="2">
        <f>IF(E763=E764,D763,ROW(B762))</f>
        <v>487</v>
      </c>
      <c r="E764" s="11">
        <f>LARGE(F764:W764,1)+LARGE(F764:W764,2)+IFERROR(LARGE(F764:W764,3),0)+IFERROR(LARGE(F764:W764,4),0)+IFERROR(LARGE(F764:W764,5),0)+IFERROR(LARGE(F764:W764,6),0)</f>
        <v>0</v>
      </c>
      <c r="F764" s="12"/>
      <c r="G764" s="12"/>
      <c r="H764" s="12"/>
      <c r="I764" s="12"/>
      <c r="J764" s="12"/>
      <c r="K764" s="12"/>
      <c r="L764" s="12"/>
      <c r="M764" s="12" t="str">
        <f>IFERROR(VLOOKUP($A764,'Grassor444 M'!$DE$6:$DK$36,7,0),"")</f>
        <v/>
      </c>
      <c r="N764" s="12"/>
      <c r="O764" s="12" t="str">
        <f>IFERROR(VLOOKUP($A764,'Dukty M'!$T$1:$Z$33,7,0),"")</f>
        <v/>
      </c>
      <c r="P764" s="12"/>
      <c r="Q764" s="12"/>
      <c r="R764" s="12"/>
      <c r="S764" s="12"/>
      <c r="T764" s="12"/>
      <c r="U764" s="12"/>
      <c r="V764" s="10">
        <f>IFERROR(LARGE(X764:AU764,1),0)+IFERROR(LARGE(X764:AU764,2),0)</f>
        <v>0</v>
      </c>
      <c r="W764" s="10">
        <f>IFERROR(LARGE(X764:AU764,3),0)+IFERROR(LARGE(X764:AU764,4),0)</f>
        <v>0</v>
      </c>
      <c r="X764" s="12"/>
      <c r="Y764" s="12"/>
      <c r="Z764" s="12"/>
      <c r="AA764" s="12"/>
      <c r="AB764" s="12"/>
      <c r="AC764" s="12"/>
      <c r="AD764" s="12"/>
      <c r="AE764" s="12" t="str">
        <f>IFERROR(VLOOKUP($A764,'Orientakcja M'!$M$3:$S$59,7,0),"")</f>
        <v/>
      </c>
      <c r="AF764" s="12"/>
      <c r="AG764" s="12" t="str">
        <f>IFERROR(VLOOKUP($A764,'Grassor222 M'!$BJ$6:$BP$7,7,0),"")</f>
        <v/>
      </c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23">
        <f>MIN(COUNT(F764:U764)+MIN(COUNT(X764:AU764)/2,2),6)</f>
        <v>0</v>
      </c>
    </row>
    <row r="765" spans="1:48">
      <c r="B765" s="19" t="e">
        <f>VLOOKUP($A765,id!$C:$H,6,0)</f>
        <v>#N/A</v>
      </c>
      <c r="C765" s="19" t="e">
        <f>VLOOKUP($A765,id!$C:$H,4,0)</f>
        <v>#N/A</v>
      </c>
      <c r="D765" s="2">
        <f>IF(E764=E765,D764,ROW(B763))</f>
        <v>487</v>
      </c>
      <c r="E765" s="11">
        <f>LARGE(F765:W765,1)+LARGE(F765:W765,2)+IFERROR(LARGE(F765:W765,3),0)+IFERROR(LARGE(F765:W765,4),0)+IFERROR(LARGE(F765:W765,5),0)+IFERROR(LARGE(F765:W765,6),0)</f>
        <v>0</v>
      </c>
      <c r="F765" s="12"/>
      <c r="G765" s="12"/>
      <c r="H765" s="12"/>
      <c r="I765" s="12"/>
      <c r="J765" s="12"/>
      <c r="K765" s="12"/>
      <c r="L765" s="12"/>
      <c r="M765" s="12" t="str">
        <f>IFERROR(VLOOKUP($A765,'Grassor444 M'!$DE$6:$DK$36,7,0),"")</f>
        <v/>
      </c>
      <c r="N765" s="12"/>
      <c r="O765" s="12" t="str">
        <f>IFERROR(VLOOKUP($A765,'Dukty M'!$T$1:$Z$33,7,0),"")</f>
        <v/>
      </c>
      <c r="P765" s="12"/>
      <c r="Q765" s="12"/>
      <c r="R765" s="12"/>
      <c r="S765" s="12"/>
      <c r="T765" s="12"/>
      <c r="U765" s="12"/>
      <c r="V765" s="10">
        <f>IFERROR(LARGE(X765:AU765,1),0)+IFERROR(LARGE(X765:AU765,2),0)</f>
        <v>0</v>
      </c>
      <c r="W765" s="10">
        <f>IFERROR(LARGE(X765:AU765,3),0)+IFERROR(LARGE(X765:AU765,4),0)</f>
        <v>0</v>
      </c>
      <c r="X765" s="12"/>
      <c r="Y765" s="12"/>
      <c r="Z765" s="12"/>
      <c r="AA765" s="12"/>
      <c r="AB765" s="12"/>
      <c r="AC765" s="12"/>
      <c r="AD765" s="12"/>
      <c r="AE765" s="12" t="str">
        <f>IFERROR(VLOOKUP($A765,'Orientakcja M'!$M$3:$S$59,7,0),"")</f>
        <v/>
      </c>
      <c r="AF765" s="12"/>
      <c r="AG765" s="12" t="str">
        <f>IFERROR(VLOOKUP($A765,'Grassor222 M'!$BJ$6:$BP$7,7,0),"")</f>
        <v/>
      </c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23">
        <f>MIN(COUNT(F765:U765)+MIN(COUNT(X765:AU765)/2,2),6)</f>
        <v>0</v>
      </c>
    </row>
    <row r="766" spans="1:48">
      <c r="A766" s="13"/>
      <c r="B766" s="19" t="e">
        <f>VLOOKUP($A766,id!$C:$H,6,0)</f>
        <v>#N/A</v>
      </c>
      <c r="C766" s="19" t="e">
        <f>VLOOKUP($A766,id!$C:$H,4,0)</f>
        <v>#N/A</v>
      </c>
      <c r="D766" s="2">
        <f>IF(E765=E766,D765,ROW(B764))</f>
        <v>487</v>
      </c>
      <c r="E766" s="11">
        <f>LARGE(F766:W766,1)+LARGE(F766:W766,2)+IFERROR(LARGE(F766:W766,3),0)+IFERROR(LARGE(F766:W766,4),0)+IFERROR(LARGE(F766:W766,5),0)+IFERROR(LARGE(F766:W766,6),0)</f>
        <v>0</v>
      </c>
      <c r="F766" s="12"/>
      <c r="G766" s="12"/>
      <c r="H766" s="12"/>
      <c r="I766" s="12"/>
      <c r="J766" s="12"/>
      <c r="K766" s="12"/>
      <c r="L766" s="12"/>
      <c r="M766" s="12" t="str">
        <f>IFERROR(VLOOKUP($A766,'Grassor444 M'!$DE$6:$DK$36,7,0),"")</f>
        <v/>
      </c>
      <c r="N766" s="12"/>
      <c r="O766" s="12" t="str">
        <f>IFERROR(VLOOKUP($A766,'Dukty M'!$T$1:$Z$33,7,0),"")</f>
        <v/>
      </c>
      <c r="P766" s="12"/>
      <c r="Q766" s="12"/>
      <c r="R766" s="12"/>
      <c r="S766" s="12"/>
      <c r="T766" s="12"/>
      <c r="U766" s="12"/>
      <c r="V766" s="10">
        <f>IFERROR(LARGE(X766:AU766,1),0)+IFERROR(LARGE(X766:AU766,2),0)</f>
        <v>0</v>
      </c>
      <c r="W766" s="10">
        <f>IFERROR(LARGE(X766:AU766,3),0)+IFERROR(LARGE(X766:AU766,4),0)</f>
        <v>0</v>
      </c>
      <c r="X766" s="12"/>
      <c r="Y766" s="12"/>
      <c r="Z766" s="12"/>
      <c r="AA766" s="12"/>
      <c r="AB766" s="12"/>
      <c r="AC766" s="12"/>
      <c r="AD766" s="12"/>
      <c r="AE766" s="12" t="str">
        <f>IFERROR(VLOOKUP($A766,'Orientakcja M'!$M$3:$S$59,7,0),"")</f>
        <v/>
      </c>
      <c r="AF766" s="12"/>
      <c r="AG766" s="12" t="str">
        <f>IFERROR(VLOOKUP($A766,'Grassor222 M'!$BJ$6:$BP$7,7,0),"")</f>
        <v/>
      </c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23">
        <f>MIN(COUNT(F766:U766)+MIN(COUNT(X766:AU766)/2,2),6)</f>
        <v>0</v>
      </c>
    </row>
    <row r="767" spans="1:48">
      <c r="B767" s="19" t="e">
        <f>VLOOKUP($A767,id!$C:$H,6,0)</f>
        <v>#N/A</v>
      </c>
      <c r="C767" s="19" t="e">
        <f>VLOOKUP($A767,id!$C:$H,4,0)</f>
        <v>#N/A</v>
      </c>
      <c r="D767" s="2">
        <f>IF(E766=E767,D766,ROW(B765))</f>
        <v>487</v>
      </c>
      <c r="E767" s="11">
        <f>LARGE(F767:W767,1)+LARGE(F767:W767,2)+IFERROR(LARGE(F767:W767,3),0)+IFERROR(LARGE(F767:W767,4),0)+IFERROR(LARGE(F767:W767,5),0)+IFERROR(LARGE(F767:W767,6),0)</f>
        <v>0</v>
      </c>
      <c r="F767" s="12"/>
      <c r="G767" s="12"/>
      <c r="H767" s="12"/>
      <c r="I767" s="12"/>
      <c r="J767" s="12"/>
      <c r="K767" s="12"/>
      <c r="L767" s="12"/>
      <c r="M767" s="12" t="str">
        <f>IFERROR(VLOOKUP($A767,'Grassor444 M'!$DE$6:$DK$36,7,0),"")</f>
        <v/>
      </c>
      <c r="N767" s="12"/>
      <c r="O767" s="12" t="str">
        <f>IFERROR(VLOOKUP($A767,'Dukty M'!$T$1:$Z$33,7,0),"")</f>
        <v/>
      </c>
      <c r="P767" s="12"/>
      <c r="Q767" s="12"/>
      <c r="R767" s="12"/>
      <c r="S767" s="12"/>
      <c r="T767" s="12"/>
      <c r="U767" s="12"/>
      <c r="V767" s="10">
        <f>IFERROR(LARGE(X767:AU767,1),0)+IFERROR(LARGE(X767:AU767,2),0)</f>
        <v>0</v>
      </c>
      <c r="W767" s="10">
        <f>IFERROR(LARGE(X767:AU767,3),0)+IFERROR(LARGE(X767:AU767,4),0)</f>
        <v>0</v>
      </c>
      <c r="X767" s="12"/>
      <c r="Y767" s="12"/>
      <c r="Z767" s="12"/>
      <c r="AA767" s="12"/>
      <c r="AB767" s="12"/>
      <c r="AC767" s="12"/>
      <c r="AD767" s="12"/>
      <c r="AE767" s="12" t="str">
        <f>IFERROR(VLOOKUP($A767,'Orientakcja M'!$M$3:$S$59,7,0),"")</f>
        <v/>
      </c>
      <c r="AF767" s="12"/>
      <c r="AG767" s="12" t="str">
        <f>IFERROR(VLOOKUP($A767,'Grassor222 M'!$BJ$6:$BP$7,7,0),"")</f>
        <v/>
      </c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23">
        <f>MIN(COUNT(F767:U767)+MIN(COUNT(X767:AU767)/2,2),6)</f>
        <v>0</v>
      </c>
    </row>
    <row r="768" spans="1:48">
      <c r="A768" s="13"/>
      <c r="B768" s="19" t="e">
        <f>VLOOKUP($A768,id!$C:$H,6,0)</f>
        <v>#N/A</v>
      </c>
      <c r="C768" s="19" t="e">
        <f>VLOOKUP($A768,id!$C:$H,4,0)</f>
        <v>#N/A</v>
      </c>
      <c r="D768" s="2">
        <f>IF(E767=E768,D767,ROW(B766))</f>
        <v>487</v>
      </c>
      <c r="E768" s="11">
        <f>LARGE(F768:W768,1)+LARGE(F768:W768,2)+IFERROR(LARGE(F768:W768,3),0)+IFERROR(LARGE(F768:W768,4),0)+IFERROR(LARGE(F768:W768,5),0)+IFERROR(LARGE(F768:W768,6),0)</f>
        <v>0</v>
      </c>
      <c r="F768" s="12"/>
      <c r="G768" s="12"/>
      <c r="H768" s="12"/>
      <c r="I768" s="12"/>
      <c r="J768" s="12"/>
      <c r="K768" s="12"/>
      <c r="L768" s="12"/>
      <c r="M768" s="12" t="str">
        <f>IFERROR(VLOOKUP($A768,'Grassor444 M'!$DE$6:$DK$36,7,0),"")</f>
        <v/>
      </c>
      <c r="N768" s="12"/>
      <c r="O768" s="12" t="str">
        <f>IFERROR(VLOOKUP($A768,'Dukty M'!$T$1:$Z$33,7,0),"")</f>
        <v/>
      </c>
      <c r="P768" s="12"/>
      <c r="Q768" s="12"/>
      <c r="R768" s="12"/>
      <c r="S768" s="12"/>
      <c r="T768" s="12"/>
      <c r="U768" s="12"/>
      <c r="V768" s="10">
        <f>IFERROR(LARGE(X768:AU768,1),0)+IFERROR(LARGE(X768:AU768,2),0)</f>
        <v>0</v>
      </c>
      <c r="W768" s="10">
        <f>IFERROR(LARGE(X768:AU768,3),0)+IFERROR(LARGE(X768:AU768,4),0)</f>
        <v>0</v>
      </c>
      <c r="X768" s="12"/>
      <c r="Y768" s="12"/>
      <c r="Z768" s="12"/>
      <c r="AA768" s="12"/>
      <c r="AB768" s="12"/>
      <c r="AC768" s="12"/>
      <c r="AD768" s="12"/>
      <c r="AE768" s="12" t="str">
        <f>IFERROR(VLOOKUP($A768,'Orientakcja M'!$M$3:$S$59,7,0),"")</f>
        <v/>
      </c>
      <c r="AF768" s="12"/>
      <c r="AG768" s="12" t="str">
        <f>IFERROR(VLOOKUP($A768,'Grassor222 M'!$BJ$6:$BP$7,7,0),"")</f>
        <v/>
      </c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23">
        <f>MIN(COUNT(F768:U768)+MIN(COUNT(X768:AU768)/2,2),6)</f>
        <v>0</v>
      </c>
    </row>
    <row r="769" spans="1:48">
      <c r="B769" s="19" t="e">
        <f>VLOOKUP($A769,id!$C:$H,6,0)</f>
        <v>#N/A</v>
      </c>
      <c r="C769" s="19" t="e">
        <f>VLOOKUP($A769,id!$C:$H,4,0)</f>
        <v>#N/A</v>
      </c>
      <c r="D769" s="2">
        <f>IF(E768=E769,D768,ROW(B767))</f>
        <v>487</v>
      </c>
      <c r="E769" s="11">
        <f>LARGE(F769:W769,1)+LARGE(F769:W769,2)+IFERROR(LARGE(F769:W769,3),0)+IFERROR(LARGE(F769:W769,4),0)+IFERROR(LARGE(F769:W769,5),0)+IFERROR(LARGE(F769:W769,6),0)</f>
        <v>0</v>
      </c>
      <c r="F769" s="12"/>
      <c r="G769" s="12"/>
      <c r="H769" s="12"/>
      <c r="I769" s="12"/>
      <c r="J769" s="12"/>
      <c r="K769" s="12"/>
      <c r="L769" s="12"/>
      <c r="M769" s="12" t="str">
        <f>IFERROR(VLOOKUP($A769,'Grassor444 M'!$DE$6:$DK$36,7,0),"")</f>
        <v/>
      </c>
      <c r="N769" s="12"/>
      <c r="O769" s="12" t="str">
        <f>IFERROR(VLOOKUP($A769,'Dukty M'!$T$1:$Z$33,7,0),"")</f>
        <v/>
      </c>
      <c r="P769" s="12"/>
      <c r="Q769" s="12"/>
      <c r="R769" s="12"/>
      <c r="S769" s="12"/>
      <c r="T769" s="12"/>
      <c r="U769" s="12"/>
      <c r="V769" s="10">
        <f>IFERROR(LARGE(X769:AU769,1),0)+IFERROR(LARGE(X769:AU769,2),0)</f>
        <v>0</v>
      </c>
      <c r="W769" s="10">
        <f>IFERROR(LARGE(X769:AU769,3),0)+IFERROR(LARGE(X769:AU769,4),0)</f>
        <v>0</v>
      </c>
      <c r="X769" s="12"/>
      <c r="Y769" s="12"/>
      <c r="Z769" s="12"/>
      <c r="AA769" s="12"/>
      <c r="AB769" s="12"/>
      <c r="AC769" s="12"/>
      <c r="AD769" s="12"/>
      <c r="AE769" s="12" t="str">
        <f>IFERROR(VLOOKUP($A769,'Orientakcja M'!$M$3:$S$59,7,0),"")</f>
        <v/>
      </c>
      <c r="AF769" s="12"/>
      <c r="AG769" s="12" t="str">
        <f>IFERROR(VLOOKUP($A769,'Grassor222 M'!$BJ$6:$BP$7,7,0),"")</f>
        <v/>
      </c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23">
        <f>MIN(COUNT(F769:U769)+MIN(COUNT(X769:AU769)/2,2),6)</f>
        <v>0</v>
      </c>
    </row>
    <row r="770" spans="1:48">
      <c r="A770" s="13"/>
      <c r="B770" s="19" t="e">
        <f>VLOOKUP($A770,id!$C:$H,6,0)</f>
        <v>#N/A</v>
      </c>
      <c r="C770" s="19" t="e">
        <f>VLOOKUP($A770,id!$C:$H,4,0)</f>
        <v>#N/A</v>
      </c>
      <c r="D770" s="2">
        <f>IF(E769=E770,D769,ROW(B768))</f>
        <v>487</v>
      </c>
      <c r="E770" s="11">
        <f>LARGE(F770:W770,1)+LARGE(F770:W770,2)+IFERROR(LARGE(F770:W770,3),0)+IFERROR(LARGE(F770:W770,4),0)+IFERROR(LARGE(F770:W770,5),0)+IFERROR(LARGE(F770:W770,6),0)</f>
        <v>0</v>
      </c>
      <c r="F770" s="12"/>
      <c r="G770" s="12"/>
      <c r="H770" s="12"/>
      <c r="I770" s="12"/>
      <c r="J770" s="12"/>
      <c r="K770" s="12"/>
      <c r="L770" s="12"/>
      <c r="M770" s="12" t="str">
        <f>IFERROR(VLOOKUP($A770,'Grassor444 M'!$DE$6:$DK$36,7,0),"")</f>
        <v/>
      </c>
      <c r="N770" s="12"/>
      <c r="O770" s="12" t="str">
        <f>IFERROR(VLOOKUP($A770,'Dukty M'!$T$1:$Z$33,7,0),"")</f>
        <v/>
      </c>
      <c r="P770" s="12"/>
      <c r="Q770" s="12"/>
      <c r="R770" s="12"/>
      <c r="S770" s="12"/>
      <c r="T770" s="12"/>
      <c r="U770" s="12"/>
      <c r="V770" s="10">
        <f>IFERROR(LARGE(X770:AU770,1),0)+IFERROR(LARGE(X770:AU770,2),0)</f>
        <v>0</v>
      </c>
      <c r="W770" s="10">
        <f>IFERROR(LARGE(X770:AU770,3),0)+IFERROR(LARGE(X770:AU770,4),0)</f>
        <v>0</v>
      </c>
      <c r="X770" s="12"/>
      <c r="Y770" s="12"/>
      <c r="Z770" s="12"/>
      <c r="AA770" s="12"/>
      <c r="AB770" s="12"/>
      <c r="AC770" s="12"/>
      <c r="AD770" s="12"/>
      <c r="AE770" s="12" t="str">
        <f>IFERROR(VLOOKUP($A770,'Orientakcja M'!$M$3:$S$59,7,0),"")</f>
        <v/>
      </c>
      <c r="AF770" s="12"/>
      <c r="AG770" s="12" t="str">
        <f>IFERROR(VLOOKUP($A770,'Grassor222 M'!$BJ$6:$BP$7,7,0),"")</f>
        <v/>
      </c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23">
        <f>MIN(COUNT(F770:U770)+MIN(COUNT(X770:AU770)/2,2),6)</f>
        <v>0</v>
      </c>
    </row>
    <row r="771" spans="1:48">
      <c r="A771" s="13"/>
      <c r="B771" s="19" t="e">
        <f>VLOOKUP($A771,id!$C:$H,6,0)</f>
        <v>#N/A</v>
      </c>
      <c r="C771" s="19" t="e">
        <f>VLOOKUP($A771,id!$C:$H,4,0)</f>
        <v>#N/A</v>
      </c>
      <c r="D771" s="2">
        <f>IF(E770=E771,D770,ROW(B769))</f>
        <v>487</v>
      </c>
      <c r="E771" s="11">
        <f>LARGE(F771:W771,1)+LARGE(F771:W771,2)+IFERROR(LARGE(F771:W771,3),0)+IFERROR(LARGE(F771:W771,4),0)+IFERROR(LARGE(F771:W771,5),0)+IFERROR(LARGE(F771:W771,6),0)</f>
        <v>0</v>
      </c>
      <c r="F771" s="12"/>
      <c r="G771" s="12"/>
      <c r="H771" s="12"/>
      <c r="I771" s="12"/>
      <c r="J771" s="12"/>
      <c r="K771" s="12"/>
      <c r="L771" s="12"/>
      <c r="M771" s="12" t="str">
        <f>IFERROR(VLOOKUP($A771,'Grassor444 M'!$DE$6:$DK$36,7,0),"")</f>
        <v/>
      </c>
      <c r="N771" s="12"/>
      <c r="O771" s="12" t="str">
        <f>IFERROR(VLOOKUP($A771,'Dukty M'!$T$1:$Z$33,7,0),"")</f>
        <v/>
      </c>
      <c r="P771" s="12"/>
      <c r="Q771" s="12"/>
      <c r="R771" s="12"/>
      <c r="S771" s="12"/>
      <c r="T771" s="12"/>
      <c r="U771" s="12"/>
      <c r="V771" s="10">
        <f>IFERROR(LARGE(X771:AU771,1),0)+IFERROR(LARGE(X771:AU771,2),0)</f>
        <v>0</v>
      </c>
      <c r="W771" s="10">
        <f>IFERROR(LARGE(X771:AU771,3),0)+IFERROR(LARGE(X771:AU771,4),0)</f>
        <v>0</v>
      </c>
      <c r="X771" s="12"/>
      <c r="Y771" s="12"/>
      <c r="Z771" s="12"/>
      <c r="AA771" s="12"/>
      <c r="AB771" s="12"/>
      <c r="AC771" s="12"/>
      <c r="AD771" s="12"/>
      <c r="AE771" s="12" t="str">
        <f>IFERROR(VLOOKUP($A771,'Orientakcja M'!$M$3:$S$59,7,0),"")</f>
        <v/>
      </c>
      <c r="AF771" s="12"/>
      <c r="AG771" s="12" t="str">
        <f>IFERROR(VLOOKUP($A771,'Grassor222 M'!$BJ$6:$BP$7,7,0),"")</f>
        <v/>
      </c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23">
        <f>MIN(COUNT(F771:U771)+MIN(COUNT(X771:AU771)/2,2),6)</f>
        <v>0</v>
      </c>
    </row>
    <row r="772" spans="1:48">
      <c r="A772" s="13"/>
      <c r="B772" s="19" t="e">
        <f>VLOOKUP($A772,id!$C:$H,6,0)</f>
        <v>#N/A</v>
      </c>
      <c r="C772" s="19" t="e">
        <f>VLOOKUP($A772,id!$C:$H,4,0)</f>
        <v>#N/A</v>
      </c>
      <c r="D772" s="2">
        <f>IF(E771=E772,D771,ROW(B770))</f>
        <v>487</v>
      </c>
      <c r="E772" s="11">
        <f>LARGE(F772:W772,1)+LARGE(F772:W772,2)+IFERROR(LARGE(F772:W772,3),0)+IFERROR(LARGE(F772:W772,4),0)+IFERROR(LARGE(F772:W772,5),0)+IFERROR(LARGE(F772:W772,6),0)</f>
        <v>0</v>
      </c>
      <c r="F772" s="12"/>
      <c r="G772" s="12"/>
      <c r="H772" s="12"/>
      <c r="I772" s="12"/>
      <c r="J772" s="12"/>
      <c r="K772" s="12"/>
      <c r="L772" s="12"/>
      <c r="M772" s="12" t="str">
        <f>IFERROR(VLOOKUP($A772,'Grassor444 M'!$DE$6:$DK$36,7,0),"")</f>
        <v/>
      </c>
      <c r="N772" s="12"/>
      <c r="O772" s="12" t="str">
        <f>IFERROR(VLOOKUP($A772,'Dukty M'!$T$1:$Z$33,7,0),"")</f>
        <v/>
      </c>
      <c r="P772" s="12"/>
      <c r="Q772" s="12"/>
      <c r="R772" s="12"/>
      <c r="S772" s="12"/>
      <c r="T772" s="12"/>
      <c r="U772" s="12"/>
      <c r="V772" s="10">
        <f>IFERROR(LARGE(X772:AU772,1),0)+IFERROR(LARGE(X772:AU772,2),0)</f>
        <v>0</v>
      </c>
      <c r="W772" s="10">
        <f>IFERROR(LARGE(X772:AU772,3),0)+IFERROR(LARGE(X772:AU772,4),0)</f>
        <v>0</v>
      </c>
      <c r="X772" s="12"/>
      <c r="Y772" s="12"/>
      <c r="Z772" s="12"/>
      <c r="AA772" s="12"/>
      <c r="AB772" s="12"/>
      <c r="AC772" s="12"/>
      <c r="AD772" s="12"/>
      <c r="AE772" s="12" t="str">
        <f>IFERROR(VLOOKUP($A772,'Orientakcja M'!$M$3:$S$59,7,0),"")</f>
        <v/>
      </c>
      <c r="AF772" s="12"/>
      <c r="AG772" s="12" t="str">
        <f>IFERROR(VLOOKUP($A772,'Grassor222 M'!$BJ$6:$BP$7,7,0),"")</f>
        <v/>
      </c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23">
        <f>MIN(COUNT(F772:U772)+MIN(COUNT(X772:AU772)/2,2),6)</f>
        <v>0</v>
      </c>
    </row>
    <row r="773" spans="1:48">
      <c r="A773" s="13"/>
      <c r="B773" s="19" t="e">
        <f>VLOOKUP($A773,id!$C:$H,6,0)</f>
        <v>#N/A</v>
      </c>
      <c r="C773" s="19" t="e">
        <f>VLOOKUP($A773,id!$C:$H,4,0)</f>
        <v>#N/A</v>
      </c>
      <c r="D773" s="2">
        <f>IF(E772=E773,D772,ROW(B771))</f>
        <v>487</v>
      </c>
      <c r="E773" s="11">
        <f>LARGE(F773:W773,1)+LARGE(F773:W773,2)+IFERROR(LARGE(F773:W773,3),0)+IFERROR(LARGE(F773:W773,4),0)+IFERROR(LARGE(F773:W773,5),0)+IFERROR(LARGE(F773:W773,6),0)</f>
        <v>0</v>
      </c>
      <c r="F773" s="12"/>
      <c r="G773" s="12"/>
      <c r="H773" s="12"/>
      <c r="I773" s="12"/>
      <c r="J773" s="12"/>
      <c r="K773" s="12"/>
      <c r="L773" s="12"/>
      <c r="M773" s="12" t="str">
        <f>IFERROR(VLOOKUP($A773,'Grassor444 M'!$DE$6:$DK$36,7,0),"")</f>
        <v/>
      </c>
      <c r="N773" s="12"/>
      <c r="O773" s="12" t="str">
        <f>IFERROR(VLOOKUP($A773,'Dukty M'!$T$1:$Z$33,7,0),"")</f>
        <v/>
      </c>
      <c r="P773" s="12"/>
      <c r="Q773" s="12"/>
      <c r="R773" s="12"/>
      <c r="S773" s="12"/>
      <c r="T773" s="12"/>
      <c r="U773" s="12"/>
      <c r="V773" s="10">
        <f>IFERROR(LARGE(X773:AU773,1),0)+IFERROR(LARGE(X773:AU773,2),0)</f>
        <v>0</v>
      </c>
      <c r="W773" s="10">
        <f>IFERROR(LARGE(X773:AU773,3),0)+IFERROR(LARGE(X773:AU773,4),0)</f>
        <v>0</v>
      </c>
      <c r="X773" s="12"/>
      <c r="Y773" s="12"/>
      <c r="Z773" s="12"/>
      <c r="AA773" s="12"/>
      <c r="AB773" s="12"/>
      <c r="AC773" s="12"/>
      <c r="AD773" s="12"/>
      <c r="AE773" s="12" t="str">
        <f>IFERROR(VLOOKUP($A773,'Orientakcja M'!$M$3:$S$59,7,0),"")</f>
        <v/>
      </c>
      <c r="AF773" s="12"/>
      <c r="AG773" s="12" t="str">
        <f>IFERROR(VLOOKUP($A773,'Grassor222 M'!$BJ$6:$BP$7,7,0),"")</f>
        <v/>
      </c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23">
        <f>MIN(COUNT(F773:U773)+MIN(COUNT(X773:AU773)/2,2),6)</f>
        <v>0</v>
      </c>
    </row>
    <row r="774" spans="1:48">
      <c r="B774" s="19" t="e">
        <f>VLOOKUP($A774,id!$C:$H,6,0)</f>
        <v>#N/A</v>
      </c>
      <c r="C774" s="19" t="e">
        <f>VLOOKUP($A774,id!$C:$H,4,0)</f>
        <v>#N/A</v>
      </c>
      <c r="D774" s="2">
        <f>IF(E773=E774,D773,ROW(B772))</f>
        <v>487</v>
      </c>
      <c r="E774" s="11">
        <f>LARGE(F774:W774,1)+LARGE(F774:W774,2)+IFERROR(LARGE(F774:W774,3),0)+IFERROR(LARGE(F774:W774,4),0)+IFERROR(LARGE(F774:W774,5),0)+IFERROR(LARGE(F774:W774,6),0)</f>
        <v>0</v>
      </c>
      <c r="F774" s="12"/>
      <c r="G774" s="12"/>
      <c r="H774" s="12"/>
      <c r="I774" s="12"/>
      <c r="J774" s="12"/>
      <c r="K774" s="12"/>
      <c r="L774" s="12"/>
      <c r="M774" s="12" t="str">
        <f>IFERROR(VLOOKUP($A774,'Grassor444 M'!$DE$6:$DK$36,7,0),"")</f>
        <v/>
      </c>
      <c r="N774" s="12"/>
      <c r="O774" s="12" t="str">
        <f>IFERROR(VLOOKUP($A774,'Dukty M'!$T$1:$Z$33,7,0),"")</f>
        <v/>
      </c>
      <c r="P774" s="12"/>
      <c r="Q774" s="12"/>
      <c r="R774" s="12"/>
      <c r="S774" s="12"/>
      <c r="T774" s="12"/>
      <c r="U774" s="12"/>
      <c r="V774" s="10">
        <f>IFERROR(LARGE(X774:AU774,1),0)+IFERROR(LARGE(X774:AU774,2),0)</f>
        <v>0</v>
      </c>
      <c r="W774" s="10">
        <f>IFERROR(LARGE(X774:AU774,3),0)+IFERROR(LARGE(X774:AU774,4),0)</f>
        <v>0</v>
      </c>
      <c r="X774" s="12"/>
      <c r="Y774" s="12"/>
      <c r="Z774" s="12"/>
      <c r="AA774" s="12"/>
      <c r="AB774" s="12"/>
      <c r="AC774" s="12"/>
      <c r="AD774" s="12"/>
      <c r="AE774" s="12" t="str">
        <f>IFERROR(VLOOKUP($A774,'Orientakcja M'!$M$3:$S$59,7,0),"")</f>
        <v/>
      </c>
      <c r="AF774" s="12"/>
      <c r="AG774" s="12" t="str">
        <f>IFERROR(VLOOKUP($A774,'Grassor222 M'!$BJ$6:$BP$7,7,0),"")</f>
        <v/>
      </c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23">
        <f>MIN(COUNT(F774:U774)+MIN(COUNT(X774:AU774)/2,2),6)</f>
        <v>0</v>
      </c>
    </row>
    <row r="775" spans="1:48">
      <c r="A775" s="13"/>
      <c r="B775" s="19" t="e">
        <f>VLOOKUP($A775,id!$C:$H,6,0)</f>
        <v>#N/A</v>
      </c>
      <c r="C775" s="19" t="e">
        <f>VLOOKUP($A775,id!$C:$H,4,0)</f>
        <v>#N/A</v>
      </c>
      <c r="D775" s="2">
        <f>IF(E774=E775,D774,ROW(B773))</f>
        <v>487</v>
      </c>
      <c r="E775" s="11">
        <f>LARGE(F775:W775,1)+LARGE(F775:W775,2)+IFERROR(LARGE(F775:W775,3),0)+IFERROR(LARGE(F775:W775,4),0)+IFERROR(LARGE(F775:W775,5),0)+IFERROR(LARGE(F775:W775,6),0)</f>
        <v>0</v>
      </c>
      <c r="F775" s="12"/>
      <c r="G775" s="12"/>
      <c r="H775" s="12"/>
      <c r="I775" s="12"/>
      <c r="J775" s="12"/>
      <c r="K775" s="12"/>
      <c r="L775" s="12"/>
      <c r="M775" s="12" t="str">
        <f>IFERROR(VLOOKUP($A775,'Grassor444 M'!$DE$6:$DK$36,7,0),"")</f>
        <v/>
      </c>
      <c r="N775" s="12"/>
      <c r="O775" s="12" t="str">
        <f>IFERROR(VLOOKUP($A775,'Dukty M'!$T$1:$Z$33,7,0),"")</f>
        <v/>
      </c>
      <c r="P775" s="12"/>
      <c r="Q775" s="12"/>
      <c r="R775" s="12"/>
      <c r="S775" s="12"/>
      <c r="T775" s="12"/>
      <c r="U775" s="12"/>
      <c r="V775" s="10">
        <f>IFERROR(LARGE(X775:AU775,1),0)+IFERROR(LARGE(X775:AU775,2),0)</f>
        <v>0</v>
      </c>
      <c r="W775" s="10">
        <f>IFERROR(LARGE(X775:AU775,3),0)+IFERROR(LARGE(X775:AU775,4),0)</f>
        <v>0</v>
      </c>
      <c r="X775" s="12"/>
      <c r="Y775" s="12"/>
      <c r="Z775" s="12"/>
      <c r="AA775" s="12"/>
      <c r="AB775" s="12"/>
      <c r="AC775" s="12"/>
      <c r="AD775" s="12"/>
      <c r="AE775" s="12" t="str">
        <f>IFERROR(VLOOKUP($A775,'Orientakcja M'!$M$3:$S$59,7,0),"")</f>
        <v/>
      </c>
      <c r="AF775" s="12"/>
      <c r="AG775" s="12" t="str">
        <f>IFERROR(VLOOKUP($A775,'Grassor222 M'!$BJ$6:$BP$7,7,0),"")</f>
        <v/>
      </c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23">
        <f>MIN(COUNT(F775:U775)+MIN(COUNT(X775:AU775)/2,2),6)</f>
        <v>0</v>
      </c>
    </row>
    <row r="776" spans="1:48">
      <c r="B776" s="19" t="e">
        <f>VLOOKUP($A776,id!$C:$H,6,0)</f>
        <v>#N/A</v>
      </c>
      <c r="C776" s="19" t="e">
        <f>VLOOKUP($A776,id!$C:$H,4,0)</f>
        <v>#N/A</v>
      </c>
      <c r="D776" s="2">
        <f>IF(E775=E776,D775,ROW(B774))</f>
        <v>487</v>
      </c>
      <c r="E776" s="11">
        <f>LARGE(F776:W776,1)+LARGE(F776:W776,2)+IFERROR(LARGE(F776:W776,3),0)+IFERROR(LARGE(F776:W776,4),0)+IFERROR(LARGE(F776:W776,5),0)+IFERROR(LARGE(F776:W776,6),0)</f>
        <v>0</v>
      </c>
      <c r="F776" s="12"/>
      <c r="G776" s="12"/>
      <c r="H776" s="12"/>
      <c r="I776" s="12"/>
      <c r="J776" s="12"/>
      <c r="K776" s="12"/>
      <c r="L776" s="12"/>
      <c r="M776" s="12" t="str">
        <f>IFERROR(VLOOKUP($A776,'Grassor444 M'!$DE$6:$DK$36,7,0),"")</f>
        <v/>
      </c>
      <c r="N776" s="12"/>
      <c r="O776" s="12" t="str">
        <f>IFERROR(VLOOKUP($A776,'Dukty M'!$T$1:$Z$33,7,0),"")</f>
        <v/>
      </c>
      <c r="P776" s="12"/>
      <c r="Q776" s="12"/>
      <c r="R776" s="12"/>
      <c r="S776" s="12"/>
      <c r="T776" s="12"/>
      <c r="U776" s="12"/>
      <c r="V776" s="10">
        <f>IFERROR(LARGE(X776:AU776,1),0)+IFERROR(LARGE(X776:AU776,2),0)</f>
        <v>0</v>
      </c>
      <c r="W776" s="10">
        <f>IFERROR(LARGE(X776:AU776,3),0)+IFERROR(LARGE(X776:AU776,4),0)</f>
        <v>0</v>
      </c>
      <c r="X776" s="12"/>
      <c r="Y776" s="12"/>
      <c r="Z776" s="12"/>
      <c r="AA776" s="12"/>
      <c r="AB776" s="12"/>
      <c r="AC776" s="12"/>
      <c r="AD776" s="12"/>
      <c r="AE776" s="12" t="str">
        <f>IFERROR(VLOOKUP($A776,'Orientakcja M'!$M$3:$S$59,7,0),"")</f>
        <v/>
      </c>
      <c r="AF776" s="12"/>
      <c r="AG776" s="12" t="str">
        <f>IFERROR(VLOOKUP($A776,'Grassor222 M'!$BJ$6:$BP$7,7,0),"")</f>
        <v/>
      </c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23">
        <f>MIN(COUNT(F776:U776)+MIN(COUNT(X776:AU776)/2,2),6)</f>
        <v>0</v>
      </c>
    </row>
    <row r="777" spans="1:48">
      <c r="B777" s="19" t="e">
        <f>VLOOKUP($A777,id!$C:$H,6,0)</f>
        <v>#N/A</v>
      </c>
      <c r="C777" s="19" t="e">
        <f>VLOOKUP($A777,id!$C:$H,4,0)</f>
        <v>#N/A</v>
      </c>
      <c r="D777" s="2">
        <f>IF(E776=E777,D776,ROW(B775))</f>
        <v>487</v>
      </c>
      <c r="E777" s="11">
        <f>LARGE(F777:W777,1)+LARGE(F777:W777,2)+IFERROR(LARGE(F777:W777,3),0)+IFERROR(LARGE(F777:W777,4),0)+IFERROR(LARGE(F777:W777,5),0)+IFERROR(LARGE(F777:W777,6),0)</f>
        <v>0</v>
      </c>
      <c r="F777" s="12"/>
      <c r="G777" s="12"/>
      <c r="H777" s="12"/>
      <c r="I777" s="12"/>
      <c r="J777" s="12"/>
      <c r="K777" s="12"/>
      <c r="L777" s="12"/>
      <c r="M777" s="12" t="str">
        <f>IFERROR(VLOOKUP($A777,'Grassor444 M'!$DE$6:$DK$36,7,0),"")</f>
        <v/>
      </c>
      <c r="N777" s="12"/>
      <c r="O777" s="12" t="str">
        <f>IFERROR(VLOOKUP($A777,'Dukty M'!$T$1:$Z$33,7,0),"")</f>
        <v/>
      </c>
      <c r="P777" s="12"/>
      <c r="Q777" s="12"/>
      <c r="R777" s="12"/>
      <c r="S777" s="12"/>
      <c r="T777" s="12"/>
      <c r="U777" s="12"/>
      <c r="V777" s="10">
        <f>IFERROR(LARGE(X777:AU777,1),0)+IFERROR(LARGE(X777:AU777,2),0)</f>
        <v>0</v>
      </c>
      <c r="W777" s="10">
        <f>IFERROR(LARGE(X777:AU777,3),0)+IFERROR(LARGE(X777:AU777,4),0)</f>
        <v>0</v>
      </c>
      <c r="X777" s="12"/>
      <c r="Y777" s="12"/>
      <c r="Z777" s="12"/>
      <c r="AA777" s="12"/>
      <c r="AB777" s="12"/>
      <c r="AC777" s="12"/>
      <c r="AD777" s="12"/>
      <c r="AE777" s="12" t="str">
        <f>IFERROR(VLOOKUP($A777,'Orientakcja M'!$M$3:$S$59,7,0),"")</f>
        <v/>
      </c>
      <c r="AF777" s="12"/>
      <c r="AG777" s="12" t="str">
        <f>IFERROR(VLOOKUP($A777,'Grassor222 M'!$BJ$6:$BP$7,7,0),"")</f>
        <v/>
      </c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23">
        <f>MIN(COUNT(F777:U777)+MIN(COUNT(X777:AU777)/2,2),6)</f>
        <v>0</v>
      </c>
    </row>
    <row r="778" spans="1:48">
      <c r="A778" s="13"/>
      <c r="B778" s="19" t="e">
        <f>VLOOKUP($A778,id!$C:$H,6,0)</f>
        <v>#N/A</v>
      </c>
      <c r="C778" s="19" t="e">
        <f>VLOOKUP($A778,id!$C:$H,4,0)</f>
        <v>#N/A</v>
      </c>
      <c r="D778" s="2">
        <f>IF(E777=E778,D777,ROW(B776))</f>
        <v>487</v>
      </c>
      <c r="E778" s="11">
        <f>LARGE(F778:W778,1)+LARGE(F778:W778,2)+IFERROR(LARGE(F778:W778,3),0)+IFERROR(LARGE(F778:W778,4),0)+IFERROR(LARGE(F778:W778,5),0)+IFERROR(LARGE(F778:W778,6),0)</f>
        <v>0</v>
      </c>
      <c r="F778" s="12"/>
      <c r="G778" s="12"/>
      <c r="H778" s="12"/>
      <c r="I778" s="12"/>
      <c r="J778" s="12"/>
      <c r="K778" s="12"/>
      <c r="L778" s="12"/>
      <c r="M778" s="12" t="str">
        <f>IFERROR(VLOOKUP($A778,'Grassor444 M'!$DE$6:$DK$36,7,0),"")</f>
        <v/>
      </c>
      <c r="N778" s="12"/>
      <c r="O778" s="12" t="str">
        <f>IFERROR(VLOOKUP($A778,'Dukty M'!$T$1:$Z$33,7,0),"")</f>
        <v/>
      </c>
      <c r="P778" s="12"/>
      <c r="Q778" s="12"/>
      <c r="R778" s="12"/>
      <c r="S778" s="12"/>
      <c r="T778" s="12"/>
      <c r="U778" s="12"/>
      <c r="V778" s="10">
        <f>IFERROR(LARGE(X778:AU778,1),0)+IFERROR(LARGE(X778:AU778,2),0)</f>
        <v>0</v>
      </c>
      <c r="W778" s="10">
        <f>IFERROR(LARGE(X778:AU778,3),0)+IFERROR(LARGE(X778:AU778,4),0)</f>
        <v>0</v>
      </c>
      <c r="X778" s="12"/>
      <c r="Y778" s="12"/>
      <c r="Z778" s="12"/>
      <c r="AA778" s="12"/>
      <c r="AB778" s="12"/>
      <c r="AC778" s="12"/>
      <c r="AD778" s="12"/>
      <c r="AE778" s="12" t="str">
        <f>IFERROR(VLOOKUP($A778,'Orientakcja M'!$M$3:$S$59,7,0),"")</f>
        <v/>
      </c>
      <c r="AF778" s="12"/>
      <c r="AG778" s="12" t="str">
        <f>IFERROR(VLOOKUP($A778,'Grassor222 M'!$BJ$6:$BP$7,7,0),"")</f>
        <v/>
      </c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23">
        <f>MIN(COUNT(F778:U778)+MIN(COUNT(X778:AU778)/2,2),6)</f>
        <v>0</v>
      </c>
    </row>
    <row r="779" spans="1:48">
      <c r="B779" s="19" t="e">
        <f>VLOOKUP($A779,id!$C:$H,6,0)</f>
        <v>#N/A</v>
      </c>
      <c r="C779" s="19" t="e">
        <f>VLOOKUP($A779,id!$C:$H,4,0)</f>
        <v>#N/A</v>
      </c>
      <c r="D779" s="2">
        <f>IF(E778=E779,D778,ROW(B777))</f>
        <v>487</v>
      </c>
      <c r="E779" s="11">
        <f>LARGE(F779:W779,1)+LARGE(F779:W779,2)+IFERROR(LARGE(F779:W779,3),0)+IFERROR(LARGE(F779:W779,4),0)+IFERROR(LARGE(F779:W779,5),0)+IFERROR(LARGE(F779:W779,6),0)</f>
        <v>0</v>
      </c>
      <c r="F779" s="12"/>
      <c r="G779" s="12"/>
      <c r="H779" s="12"/>
      <c r="I779" s="12"/>
      <c r="J779" s="12"/>
      <c r="K779" s="12"/>
      <c r="L779" s="12"/>
      <c r="M779" s="12" t="str">
        <f>IFERROR(VLOOKUP($A779,'Grassor444 M'!$DE$6:$DK$36,7,0),"")</f>
        <v/>
      </c>
      <c r="N779" s="12"/>
      <c r="O779" s="12" t="str">
        <f>IFERROR(VLOOKUP($A779,'Dukty M'!$T$1:$Z$33,7,0),"")</f>
        <v/>
      </c>
      <c r="P779" s="12"/>
      <c r="Q779" s="12"/>
      <c r="R779" s="12"/>
      <c r="S779" s="12"/>
      <c r="T779" s="12"/>
      <c r="U779" s="12"/>
      <c r="V779" s="10">
        <f>IFERROR(LARGE(X779:AU779,1),0)+IFERROR(LARGE(X779:AU779,2),0)</f>
        <v>0</v>
      </c>
      <c r="W779" s="10">
        <f>IFERROR(LARGE(X779:AU779,3),0)+IFERROR(LARGE(X779:AU779,4),0)</f>
        <v>0</v>
      </c>
      <c r="X779" s="12"/>
      <c r="Y779" s="12"/>
      <c r="Z779" s="12"/>
      <c r="AA779" s="12"/>
      <c r="AB779" s="12"/>
      <c r="AC779" s="12"/>
      <c r="AD779" s="12"/>
      <c r="AE779" s="12" t="str">
        <f>IFERROR(VLOOKUP($A779,'Orientakcja M'!$M$3:$S$59,7,0),"")</f>
        <v/>
      </c>
      <c r="AF779" s="12"/>
      <c r="AG779" s="12" t="str">
        <f>IFERROR(VLOOKUP($A779,'Grassor222 M'!$BJ$6:$BP$7,7,0),"")</f>
        <v/>
      </c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23">
        <f>MIN(COUNT(F779:U779)+MIN(COUNT(X779:AU779)/2,2),6)</f>
        <v>0</v>
      </c>
    </row>
    <row r="780" spans="1:48">
      <c r="A780" s="13"/>
      <c r="B780" s="19" t="e">
        <f>VLOOKUP($A780,id!$C:$H,6,0)</f>
        <v>#N/A</v>
      </c>
      <c r="C780" s="19" t="e">
        <f>VLOOKUP($A780,id!$C:$H,4,0)</f>
        <v>#N/A</v>
      </c>
      <c r="D780" s="2">
        <f>IF(E779=E780,D779,ROW(B778))</f>
        <v>487</v>
      </c>
      <c r="E780" s="11">
        <f>LARGE(F780:W780,1)+LARGE(F780:W780,2)+IFERROR(LARGE(F780:W780,3),0)+IFERROR(LARGE(F780:W780,4),0)+IFERROR(LARGE(F780:W780,5),0)+IFERROR(LARGE(F780:W780,6),0)</f>
        <v>0</v>
      </c>
      <c r="F780" s="12"/>
      <c r="G780" s="12"/>
      <c r="H780" s="12"/>
      <c r="I780" s="12"/>
      <c r="J780" s="12"/>
      <c r="K780" s="12"/>
      <c r="L780" s="12"/>
      <c r="M780" s="12" t="str">
        <f>IFERROR(VLOOKUP($A780,'Grassor444 M'!$DE$6:$DK$36,7,0),"")</f>
        <v/>
      </c>
      <c r="N780" s="12"/>
      <c r="O780" s="12" t="str">
        <f>IFERROR(VLOOKUP($A780,'Dukty M'!$T$1:$Z$33,7,0),"")</f>
        <v/>
      </c>
      <c r="P780" s="12"/>
      <c r="Q780" s="12"/>
      <c r="R780" s="12"/>
      <c r="S780" s="12"/>
      <c r="T780" s="12"/>
      <c r="U780" s="12"/>
      <c r="V780" s="10">
        <f>IFERROR(LARGE(X780:AU780,1),0)+IFERROR(LARGE(X780:AU780,2),0)</f>
        <v>0</v>
      </c>
      <c r="W780" s="10">
        <f>IFERROR(LARGE(X780:AU780,3),0)+IFERROR(LARGE(X780:AU780,4),0)</f>
        <v>0</v>
      </c>
      <c r="X780" s="12"/>
      <c r="Y780" s="12"/>
      <c r="Z780" s="12"/>
      <c r="AA780" s="12"/>
      <c r="AB780" s="12"/>
      <c r="AC780" s="12"/>
      <c r="AD780" s="12"/>
      <c r="AE780" s="12" t="str">
        <f>IFERROR(VLOOKUP($A780,'Orientakcja M'!$M$3:$S$59,7,0),"")</f>
        <v/>
      </c>
      <c r="AF780" s="12"/>
      <c r="AG780" s="12" t="str">
        <f>IFERROR(VLOOKUP($A780,'Grassor222 M'!$BJ$6:$BP$7,7,0),"")</f>
        <v/>
      </c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23">
        <f>MIN(COUNT(F780:U780)+MIN(COUNT(X780:AU780)/2,2),6)</f>
        <v>0</v>
      </c>
    </row>
    <row r="781" spans="1:48">
      <c r="B781" s="19" t="e">
        <f>VLOOKUP($A781,id!$C:$H,6,0)</f>
        <v>#N/A</v>
      </c>
      <c r="C781" s="19" t="e">
        <f>VLOOKUP($A781,id!$C:$H,4,0)</f>
        <v>#N/A</v>
      </c>
      <c r="D781" s="2">
        <f>IF(E780=E781,D780,ROW(B779))</f>
        <v>487</v>
      </c>
      <c r="E781" s="11">
        <f>LARGE(F781:W781,1)+LARGE(F781:W781,2)+IFERROR(LARGE(F781:W781,3),0)+IFERROR(LARGE(F781:W781,4),0)+IFERROR(LARGE(F781:W781,5),0)+IFERROR(LARGE(F781:W781,6),0)</f>
        <v>0</v>
      </c>
      <c r="F781" s="12"/>
      <c r="G781" s="12"/>
      <c r="H781" s="12"/>
      <c r="I781" s="12"/>
      <c r="J781" s="12"/>
      <c r="K781" s="12"/>
      <c r="L781" s="12"/>
      <c r="M781" s="12" t="str">
        <f>IFERROR(VLOOKUP($A781,'Grassor444 M'!$DE$6:$DK$36,7,0),"")</f>
        <v/>
      </c>
      <c r="N781" s="12"/>
      <c r="O781" s="12" t="str">
        <f>IFERROR(VLOOKUP($A781,'Dukty M'!$T$1:$Z$33,7,0),"")</f>
        <v/>
      </c>
      <c r="P781" s="12"/>
      <c r="Q781" s="12"/>
      <c r="R781" s="12"/>
      <c r="S781" s="12"/>
      <c r="T781" s="12"/>
      <c r="U781" s="12"/>
      <c r="V781" s="10">
        <f>IFERROR(LARGE(X781:AU781,1),0)+IFERROR(LARGE(X781:AU781,2),0)</f>
        <v>0</v>
      </c>
      <c r="W781" s="10">
        <f>IFERROR(LARGE(X781:AU781,3),0)+IFERROR(LARGE(X781:AU781,4),0)</f>
        <v>0</v>
      </c>
      <c r="X781" s="12"/>
      <c r="Y781" s="12"/>
      <c r="Z781" s="12"/>
      <c r="AA781" s="12"/>
      <c r="AB781" s="12"/>
      <c r="AC781" s="12"/>
      <c r="AD781" s="12"/>
      <c r="AE781" s="12" t="str">
        <f>IFERROR(VLOOKUP($A781,'Orientakcja M'!$M$3:$S$59,7,0),"")</f>
        <v/>
      </c>
      <c r="AF781" s="12"/>
      <c r="AG781" s="12" t="str">
        <f>IFERROR(VLOOKUP($A781,'Grassor222 M'!$BJ$6:$BP$7,7,0),"")</f>
        <v/>
      </c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23">
        <f>MIN(COUNT(F781:U781)+MIN(COUNT(X781:AU781)/2,2),6)</f>
        <v>0</v>
      </c>
    </row>
    <row r="782" spans="1:48">
      <c r="A782" s="13"/>
      <c r="B782" s="19" t="e">
        <f>VLOOKUP($A782,id!$C:$H,6,0)</f>
        <v>#N/A</v>
      </c>
      <c r="C782" s="19" t="e">
        <f>VLOOKUP($A782,id!$C:$H,4,0)</f>
        <v>#N/A</v>
      </c>
      <c r="D782" s="2">
        <f>IF(E781=E782,D781,ROW(B780))</f>
        <v>487</v>
      </c>
      <c r="E782" s="11">
        <f>LARGE(F782:W782,1)+LARGE(F782:W782,2)+IFERROR(LARGE(F782:W782,3),0)+IFERROR(LARGE(F782:W782,4),0)+IFERROR(LARGE(F782:W782,5),0)+IFERROR(LARGE(F782:W782,6),0)</f>
        <v>0</v>
      </c>
      <c r="F782" s="12"/>
      <c r="G782" s="12"/>
      <c r="H782" s="12"/>
      <c r="I782" s="12"/>
      <c r="J782" s="12"/>
      <c r="K782" s="12"/>
      <c r="L782" s="12"/>
      <c r="M782" s="12" t="str">
        <f>IFERROR(VLOOKUP($A782,'Grassor444 M'!$DE$6:$DK$36,7,0),"")</f>
        <v/>
      </c>
      <c r="N782" s="12"/>
      <c r="O782" s="12" t="str">
        <f>IFERROR(VLOOKUP($A782,'Dukty M'!$T$1:$Z$33,7,0),"")</f>
        <v/>
      </c>
      <c r="P782" s="12"/>
      <c r="Q782" s="12"/>
      <c r="R782" s="12"/>
      <c r="S782" s="12"/>
      <c r="T782" s="12"/>
      <c r="U782" s="12"/>
      <c r="V782" s="10">
        <f>IFERROR(LARGE(X782:AU782,1),0)+IFERROR(LARGE(X782:AU782,2),0)</f>
        <v>0</v>
      </c>
      <c r="W782" s="10">
        <f>IFERROR(LARGE(X782:AU782,3),0)+IFERROR(LARGE(X782:AU782,4),0)</f>
        <v>0</v>
      </c>
      <c r="X782" s="12"/>
      <c r="Y782" s="12"/>
      <c r="Z782" s="12"/>
      <c r="AA782" s="12"/>
      <c r="AB782" s="12"/>
      <c r="AC782" s="12"/>
      <c r="AD782" s="12"/>
      <c r="AE782" s="12" t="str">
        <f>IFERROR(VLOOKUP($A782,'Orientakcja M'!$M$3:$S$59,7,0),"")</f>
        <v/>
      </c>
      <c r="AF782" s="12"/>
      <c r="AG782" s="12" t="str">
        <f>IFERROR(VLOOKUP($A782,'Grassor222 M'!$BJ$6:$BP$7,7,0),"")</f>
        <v/>
      </c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23">
        <f>MIN(COUNT(F782:U782)+MIN(COUNT(X782:AU782)/2,2),6)</f>
        <v>0</v>
      </c>
    </row>
    <row r="783" spans="1:48">
      <c r="B783" s="19" t="e">
        <f>VLOOKUP($A783,id!$C:$H,6,0)</f>
        <v>#N/A</v>
      </c>
      <c r="C783" s="19" t="e">
        <f>VLOOKUP($A783,id!$C:$H,4,0)</f>
        <v>#N/A</v>
      </c>
      <c r="D783" s="2">
        <f>IF(E782=E783,D782,ROW(B781))</f>
        <v>487</v>
      </c>
      <c r="E783" s="11">
        <f>LARGE(F783:W783,1)+LARGE(F783:W783,2)+IFERROR(LARGE(F783:W783,3),0)+IFERROR(LARGE(F783:W783,4),0)+IFERROR(LARGE(F783:W783,5),0)+IFERROR(LARGE(F783:W783,6),0)</f>
        <v>0</v>
      </c>
      <c r="F783" s="12"/>
      <c r="G783" s="12"/>
      <c r="H783" s="12"/>
      <c r="I783" s="12"/>
      <c r="J783" s="12"/>
      <c r="K783" s="12"/>
      <c r="L783" s="12"/>
      <c r="M783" s="12" t="str">
        <f>IFERROR(VLOOKUP($A783,'Grassor444 M'!$DE$6:$DK$36,7,0),"")</f>
        <v/>
      </c>
      <c r="N783" s="12"/>
      <c r="O783" s="12" t="str">
        <f>IFERROR(VLOOKUP($A783,'Dukty M'!$T$1:$Z$33,7,0),"")</f>
        <v/>
      </c>
      <c r="P783" s="12"/>
      <c r="Q783" s="12"/>
      <c r="R783" s="12"/>
      <c r="S783" s="12"/>
      <c r="T783" s="12"/>
      <c r="U783" s="12"/>
      <c r="V783" s="10">
        <f>IFERROR(LARGE(X783:AU783,1),0)+IFERROR(LARGE(X783:AU783,2),0)</f>
        <v>0</v>
      </c>
      <c r="W783" s="10">
        <f>IFERROR(LARGE(X783:AU783,3),0)+IFERROR(LARGE(X783:AU783,4),0)</f>
        <v>0</v>
      </c>
      <c r="X783" s="12"/>
      <c r="Y783" s="12"/>
      <c r="Z783" s="12"/>
      <c r="AA783" s="12"/>
      <c r="AB783" s="12"/>
      <c r="AC783" s="12"/>
      <c r="AD783" s="12"/>
      <c r="AE783" s="12" t="str">
        <f>IFERROR(VLOOKUP($A783,'Orientakcja M'!$M$3:$S$59,7,0),"")</f>
        <v/>
      </c>
      <c r="AF783" s="12"/>
      <c r="AG783" s="12" t="str">
        <f>IFERROR(VLOOKUP($A783,'Grassor222 M'!$BJ$6:$BP$7,7,0),"")</f>
        <v/>
      </c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23">
        <f>MIN(COUNT(F783:U783)+MIN(COUNT(X783:AU783)/2,2),6)</f>
        <v>0</v>
      </c>
    </row>
    <row r="784" spans="1:48">
      <c r="A784" s="13"/>
      <c r="B784" s="19" t="e">
        <f>VLOOKUP($A784,id!$C:$H,6,0)</f>
        <v>#N/A</v>
      </c>
      <c r="C784" s="19" t="e">
        <f>VLOOKUP($A784,id!$C:$H,4,0)</f>
        <v>#N/A</v>
      </c>
      <c r="D784" s="2">
        <f>IF(E783=E784,D783,ROW(B782))</f>
        <v>487</v>
      </c>
      <c r="E784" s="11">
        <f>LARGE(F784:W784,1)+LARGE(F784:W784,2)+IFERROR(LARGE(F784:W784,3),0)+IFERROR(LARGE(F784:W784,4),0)+IFERROR(LARGE(F784:W784,5),0)+IFERROR(LARGE(F784:W784,6),0)</f>
        <v>0</v>
      </c>
      <c r="F784" s="12"/>
      <c r="G784" s="12"/>
      <c r="H784" s="12"/>
      <c r="I784" s="12"/>
      <c r="J784" s="12"/>
      <c r="K784" s="12"/>
      <c r="L784" s="12"/>
      <c r="M784" s="12" t="str">
        <f>IFERROR(VLOOKUP($A784,'Grassor444 M'!$DE$6:$DK$36,7,0),"")</f>
        <v/>
      </c>
      <c r="N784" s="12"/>
      <c r="O784" s="12" t="str">
        <f>IFERROR(VLOOKUP($A784,'Dukty M'!$T$1:$Z$33,7,0),"")</f>
        <v/>
      </c>
      <c r="P784" s="12"/>
      <c r="Q784" s="12"/>
      <c r="R784" s="12"/>
      <c r="S784" s="12"/>
      <c r="T784" s="12"/>
      <c r="U784" s="12"/>
      <c r="V784" s="10">
        <f>IFERROR(LARGE(X784:AU784,1),0)+IFERROR(LARGE(X784:AU784,2),0)</f>
        <v>0</v>
      </c>
      <c r="W784" s="10">
        <f>IFERROR(LARGE(X784:AU784,3),0)+IFERROR(LARGE(X784:AU784,4),0)</f>
        <v>0</v>
      </c>
      <c r="X784" s="12"/>
      <c r="Y784" s="12"/>
      <c r="Z784" s="12"/>
      <c r="AA784" s="12"/>
      <c r="AB784" s="12"/>
      <c r="AC784" s="12"/>
      <c r="AD784" s="12"/>
      <c r="AE784" s="12" t="str">
        <f>IFERROR(VLOOKUP($A784,'Orientakcja M'!$M$3:$S$59,7,0),"")</f>
        <v/>
      </c>
      <c r="AF784" s="12"/>
      <c r="AG784" s="12" t="str">
        <f>IFERROR(VLOOKUP($A784,'Grassor222 M'!$BJ$6:$BP$7,7,0),"")</f>
        <v/>
      </c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23">
        <f>MIN(COUNT(F784:U784)+MIN(COUNT(X784:AU784)/2,2),6)</f>
        <v>0</v>
      </c>
    </row>
    <row r="785" spans="1:48">
      <c r="B785" s="19" t="e">
        <f>VLOOKUP($A785,id!$C:$H,6,0)</f>
        <v>#N/A</v>
      </c>
      <c r="C785" s="19" t="e">
        <f>VLOOKUP($A785,id!$C:$H,4,0)</f>
        <v>#N/A</v>
      </c>
      <c r="D785" s="2">
        <f>IF(E784=E785,D784,ROW(B783))</f>
        <v>487</v>
      </c>
      <c r="E785" s="11">
        <f>LARGE(F785:W785,1)+LARGE(F785:W785,2)+IFERROR(LARGE(F785:W785,3),0)+IFERROR(LARGE(F785:W785,4),0)+IFERROR(LARGE(F785:W785,5),0)+IFERROR(LARGE(F785:W785,6),0)</f>
        <v>0</v>
      </c>
      <c r="F785" s="12"/>
      <c r="G785" s="12"/>
      <c r="H785" s="12"/>
      <c r="I785" s="12"/>
      <c r="J785" s="12"/>
      <c r="K785" s="12"/>
      <c r="L785" s="12"/>
      <c r="M785" s="12" t="str">
        <f>IFERROR(VLOOKUP($A785,'Grassor444 M'!$DE$6:$DK$36,7,0),"")</f>
        <v/>
      </c>
      <c r="N785" s="12"/>
      <c r="O785" s="12" t="str">
        <f>IFERROR(VLOOKUP($A785,'Dukty M'!$T$1:$Z$33,7,0),"")</f>
        <v/>
      </c>
      <c r="P785" s="12"/>
      <c r="Q785" s="12"/>
      <c r="R785" s="12"/>
      <c r="S785" s="12"/>
      <c r="T785" s="12"/>
      <c r="U785" s="12"/>
      <c r="V785" s="10">
        <f>IFERROR(LARGE(X785:AU785,1),0)+IFERROR(LARGE(X785:AU785,2),0)</f>
        <v>0</v>
      </c>
      <c r="W785" s="10">
        <f>IFERROR(LARGE(X785:AU785,3),0)+IFERROR(LARGE(X785:AU785,4),0)</f>
        <v>0</v>
      </c>
      <c r="X785" s="12"/>
      <c r="Y785" s="12"/>
      <c r="Z785" s="12"/>
      <c r="AA785" s="12"/>
      <c r="AB785" s="12"/>
      <c r="AC785" s="12"/>
      <c r="AD785" s="12"/>
      <c r="AE785" s="12" t="str">
        <f>IFERROR(VLOOKUP($A785,'Orientakcja M'!$M$3:$S$59,7,0),"")</f>
        <v/>
      </c>
      <c r="AF785" s="12"/>
      <c r="AG785" s="12" t="str">
        <f>IFERROR(VLOOKUP($A785,'Grassor222 M'!$BJ$6:$BP$7,7,0),"")</f>
        <v/>
      </c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23">
        <f>MIN(COUNT(F785:U785)+MIN(COUNT(X785:AU785)/2,2),6)</f>
        <v>0</v>
      </c>
    </row>
    <row r="786" spans="1:48">
      <c r="A786" s="13"/>
      <c r="B786" s="19" t="e">
        <f>VLOOKUP($A786,id!$C:$H,6,0)</f>
        <v>#N/A</v>
      </c>
      <c r="C786" s="19" t="e">
        <f>VLOOKUP($A786,id!$C:$H,4,0)</f>
        <v>#N/A</v>
      </c>
      <c r="D786" s="2">
        <f>IF(E785=E786,D785,ROW(B784))</f>
        <v>487</v>
      </c>
      <c r="E786" s="11">
        <f>LARGE(F786:W786,1)+LARGE(F786:W786,2)+IFERROR(LARGE(F786:W786,3),0)+IFERROR(LARGE(F786:W786,4),0)+IFERROR(LARGE(F786:W786,5),0)+IFERROR(LARGE(F786:W786,6),0)</f>
        <v>0</v>
      </c>
      <c r="F786" s="12"/>
      <c r="G786" s="12"/>
      <c r="H786" s="12"/>
      <c r="I786" s="12"/>
      <c r="J786" s="12"/>
      <c r="K786" s="12"/>
      <c r="L786" s="12"/>
      <c r="M786" s="12" t="str">
        <f>IFERROR(VLOOKUP($A786,'Grassor444 M'!$DE$6:$DK$36,7,0),"")</f>
        <v/>
      </c>
      <c r="N786" s="12"/>
      <c r="O786" s="12" t="str">
        <f>IFERROR(VLOOKUP($A786,'Dukty M'!$T$1:$Z$33,7,0),"")</f>
        <v/>
      </c>
      <c r="P786" s="12"/>
      <c r="Q786" s="12"/>
      <c r="R786" s="12"/>
      <c r="S786" s="12"/>
      <c r="T786" s="12"/>
      <c r="U786" s="12"/>
      <c r="V786" s="10">
        <f>IFERROR(LARGE(X786:AU786,1),0)+IFERROR(LARGE(X786:AU786,2),0)</f>
        <v>0</v>
      </c>
      <c r="W786" s="10">
        <f>IFERROR(LARGE(X786:AU786,3),0)+IFERROR(LARGE(X786:AU786,4),0)</f>
        <v>0</v>
      </c>
      <c r="X786" s="12"/>
      <c r="Y786" s="12"/>
      <c r="Z786" s="12"/>
      <c r="AA786" s="12"/>
      <c r="AB786" s="12"/>
      <c r="AC786" s="12"/>
      <c r="AD786" s="12"/>
      <c r="AE786" s="12" t="str">
        <f>IFERROR(VLOOKUP($A786,'Orientakcja M'!$M$3:$S$59,7,0),"")</f>
        <v/>
      </c>
      <c r="AF786" s="12"/>
      <c r="AG786" s="12" t="str">
        <f>IFERROR(VLOOKUP($A786,'Grassor222 M'!$BJ$6:$BP$7,7,0),"")</f>
        <v/>
      </c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23">
        <f>MIN(COUNT(F786:U786)+MIN(COUNT(X786:AU786)/2,2),6)</f>
        <v>0</v>
      </c>
    </row>
    <row r="787" spans="1:48">
      <c r="B787" s="19" t="e">
        <f>VLOOKUP($A787,id!$C:$H,6,0)</f>
        <v>#N/A</v>
      </c>
      <c r="C787" s="19" t="e">
        <f>VLOOKUP($A787,id!$C:$H,4,0)</f>
        <v>#N/A</v>
      </c>
      <c r="D787" s="2">
        <f>IF(E786=E787,D786,ROW(B785))</f>
        <v>487</v>
      </c>
      <c r="E787" s="11">
        <f>LARGE(F787:W787,1)+LARGE(F787:W787,2)+IFERROR(LARGE(F787:W787,3),0)+IFERROR(LARGE(F787:W787,4),0)+IFERROR(LARGE(F787:W787,5),0)+IFERROR(LARGE(F787:W787,6),0)</f>
        <v>0</v>
      </c>
      <c r="F787" s="12"/>
      <c r="G787" s="12"/>
      <c r="H787" s="12"/>
      <c r="I787" s="12"/>
      <c r="J787" s="12"/>
      <c r="K787" s="12"/>
      <c r="L787" s="12"/>
      <c r="M787" s="12" t="str">
        <f>IFERROR(VLOOKUP($A787,'Grassor444 M'!$DE$6:$DK$36,7,0),"")</f>
        <v/>
      </c>
      <c r="N787" s="12"/>
      <c r="O787" s="12" t="str">
        <f>IFERROR(VLOOKUP($A787,'Dukty M'!$T$1:$Z$33,7,0),"")</f>
        <v/>
      </c>
      <c r="P787" s="12"/>
      <c r="Q787" s="12"/>
      <c r="R787" s="12"/>
      <c r="S787" s="12"/>
      <c r="T787" s="12"/>
      <c r="U787" s="12"/>
      <c r="V787" s="10">
        <f>IFERROR(LARGE(X787:AU787,1),0)+IFERROR(LARGE(X787:AU787,2),0)</f>
        <v>0</v>
      </c>
      <c r="W787" s="10">
        <f>IFERROR(LARGE(X787:AU787,3),0)+IFERROR(LARGE(X787:AU787,4),0)</f>
        <v>0</v>
      </c>
      <c r="X787" s="12"/>
      <c r="Y787" s="12"/>
      <c r="Z787" s="12"/>
      <c r="AA787" s="12"/>
      <c r="AB787" s="12"/>
      <c r="AC787" s="12"/>
      <c r="AD787" s="12"/>
      <c r="AE787" s="12" t="str">
        <f>IFERROR(VLOOKUP($A787,'Orientakcja M'!$M$3:$S$59,7,0),"")</f>
        <v/>
      </c>
      <c r="AF787" s="12"/>
      <c r="AG787" s="12" t="str">
        <f>IFERROR(VLOOKUP($A787,'Grassor222 M'!$BJ$6:$BP$7,7,0),"")</f>
        <v/>
      </c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23">
        <f>MIN(COUNT(F787:U787)+MIN(COUNT(X787:AU787)/2,2),6)</f>
        <v>0</v>
      </c>
    </row>
    <row r="788" spans="1:48">
      <c r="A788" s="13"/>
      <c r="B788" s="19" t="e">
        <f>VLOOKUP($A788,id!$C:$H,6,0)</f>
        <v>#N/A</v>
      </c>
      <c r="C788" s="19" t="e">
        <f>VLOOKUP($A788,id!$C:$H,4,0)</f>
        <v>#N/A</v>
      </c>
      <c r="D788" s="2">
        <f>IF(E787=E788,D787,ROW(B786))</f>
        <v>487</v>
      </c>
      <c r="E788" s="11">
        <f>LARGE(F788:W788,1)+LARGE(F788:W788,2)+IFERROR(LARGE(F788:W788,3),0)+IFERROR(LARGE(F788:W788,4),0)+IFERROR(LARGE(F788:W788,5),0)+IFERROR(LARGE(F788:W788,6),0)</f>
        <v>0</v>
      </c>
      <c r="F788" s="12"/>
      <c r="G788" s="12"/>
      <c r="H788" s="12"/>
      <c r="I788" s="12"/>
      <c r="J788" s="12"/>
      <c r="K788" s="12"/>
      <c r="L788" s="12"/>
      <c r="M788" s="12" t="str">
        <f>IFERROR(VLOOKUP($A788,'Grassor444 M'!$DE$6:$DK$36,7,0),"")</f>
        <v/>
      </c>
      <c r="N788" s="12"/>
      <c r="O788" s="12" t="str">
        <f>IFERROR(VLOOKUP($A788,'Dukty M'!$T$1:$Z$33,7,0),"")</f>
        <v/>
      </c>
      <c r="P788" s="12"/>
      <c r="Q788" s="12"/>
      <c r="R788" s="12"/>
      <c r="S788" s="12"/>
      <c r="T788" s="12"/>
      <c r="U788" s="12"/>
      <c r="V788" s="10">
        <f>IFERROR(LARGE(X788:AU788,1),0)+IFERROR(LARGE(X788:AU788,2),0)</f>
        <v>0</v>
      </c>
      <c r="W788" s="10">
        <f>IFERROR(LARGE(X788:AU788,3),0)+IFERROR(LARGE(X788:AU788,4),0)</f>
        <v>0</v>
      </c>
      <c r="X788" s="12"/>
      <c r="Y788" s="12"/>
      <c r="Z788" s="12"/>
      <c r="AA788" s="12"/>
      <c r="AB788" s="12"/>
      <c r="AC788" s="12"/>
      <c r="AD788" s="12"/>
      <c r="AE788" s="12" t="str">
        <f>IFERROR(VLOOKUP($A788,'Orientakcja M'!$M$3:$S$59,7,0),"")</f>
        <v/>
      </c>
      <c r="AF788" s="12"/>
      <c r="AG788" s="12" t="str">
        <f>IFERROR(VLOOKUP($A788,'Grassor222 M'!$BJ$6:$BP$7,7,0),"")</f>
        <v/>
      </c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23">
        <f>MIN(COUNT(F788:U788)+MIN(COUNT(X788:AU788)/2,2),6)</f>
        <v>0</v>
      </c>
    </row>
    <row r="789" spans="1:48">
      <c r="B789" s="19" t="e">
        <f>VLOOKUP($A789,id!$C:$H,6,0)</f>
        <v>#N/A</v>
      </c>
      <c r="C789" s="19" t="e">
        <f>VLOOKUP($A789,id!$C:$H,4,0)</f>
        <v>#N/A</v>
      </c>
      <c r="D789" s="2">
        <f>IF(E788=E789,D788,ROW(B787))</f>
        <v>487</v>
      </c>
      <c r="E789" s="11">
        <f>LARGE(F789:W789,1)+LARGE(F789:W789,2)+IFERROR(LARGE(F789:W789,3),0)+IFERROR(LARGE(F789:W789,4),0)+IFERROR(LARGE(F789:W789,5),0)+IFERROR(LARGE(F789:W789,6),0)</f>
        <v>0</v>
      </c>
      <c r="F789" s="12"/>
      <c r="G789" s="12"/>
      <c r="H789" s="12"/>
      <c r="I789" s="12"/>
      <c r="J789" s="12"/>
      <c r="K789" s="12"/>
      <c r="L789" s="12"/>
      <c r="M789" s="12" t="str">
        <f>IFERROR(VLOOKUP($A789,'Grassor444 M'!$DE$6:$DK$36,7,0),"")</f>
        <v/>
      </c>
      <c r="N789" s="12"/>
      <c r="O789" s="12" t="str">
        <f>IFERROR(VLOOKUP($A789,'Dukty M'!$T$1:$Z$33,7,0),"")</f>
        <v/>
      </c>
      <c r="P789" s="12"/>
      <c r="Q789" s="12"/>
      <c r="R789" s="12"/>
      <c r="S789" s="12"/>
      <c r="T789" s="12"/>
      <c r="U789" s="12"/>
      <c r="V789" s="10">
        <f>IFERROR(LARGE(X789:AU789,1),0)+IFERROR(LARGE(X789:AU789,2),0)</f>
        <v>0</v>
      </c>
      <c r="W789" s="10">
        <f>IFERROR(LARGE(X789:AU789,3),0)+IFERROR(LARGE(X789:AU789,4),0)</f>
        <v>0</v>
      </c>
      <c r="X789" s="12"/>
      <c r="Y789" s="12"/>
      <c r="Z789" s="12"/>
      <c r="AA789" s="12"/>
      <c r="AB789" s="12"/>
      <c r="AC789" s="12"/>
      <c r="AD789" s="12"/>
      <c r="AE789" s="12" t="str">
        <f>IFERROR(VLOOKUP($A789,'Orientakcja M'!$M$3:$S$59,7,0),"")</f>
        <v/>
      </c>
      <c r="AF789" s="12"/>
      <c r="AG789" s="12" t="str">
        <f>IFERROR(VLOOKUP($A789,'Grassor222 M'!$BJ$6:$BP$7,7,0),"")</f>
        <v/>
      </c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23">
        <f>MIN(COUNT(F789:U789)+MIN(COUNT(X789:AU789)/2,2),6)</f>
        <v>0</v>
      </c>
    </row>
    <row r="790" spans="1:48">
      <c r="A790" s="13"/>
      <c r="B790" s="19" t="e">
        <f>VLOOKUP($A790,id!$C:$H,6,0)</f>
        <v>#N/A</v>
      </c>
      <c r="C790" s="19" t="e">
        <f>VLOOKUP($A790,id!$C:$H,4,0)</f>
        <v>#N/A</v>
      </c>
      <c r="D790" s="2">
        <f>IF(E789=E790,D789,ROW(B788))</f>
        <v>487</v>
      </c>
      <c r="E790" s="11">
        <f>LARGE(F790:W790,1)+LARGE(F790:W790,2)+IFERROR(LARGE(F790:W790,3),0)+IFERROR(LARGE(F790:W790,4),0)+IFERROR(LARGE(F790:W790,5),0)+IFERROR(LARGE(F790:W790,6),0)</f>
        <v>0</v>
      </c>
      <c r="F790" s="12"/>
      <c r="G790" s="12"/>
      <c r="H790" s="12"/>
      <c r="I790" s="12"/>
      <c r="J790" s="12"/>
      <c r="K790" s="12"/>
      <c r="L790" s="12"/>
      <c r="M790" s="12" t="str">
        <f>IFERROR(VLOOKUP($A790,'Grassor444 M'!$DE$6:$DK$36,7,0),"")</f>
        <v/>
      </c>
      <c r="N790" s="12"/>
      <c r="O790" s="12" t="str">
        <f>IFERROR(VLOOKUP($A790,'Dukty M'!$T$1:$Z$33,7,0),"")</f>
        <v/>
      </c>
      <c r="P790" s="12"/>
      <c r="Q790" s="12"/>
      <c r="R790" s="12"/>
      <c r="S790" s="12"/>
      <c r="T790" s="12"/>
      <c r="U790" s="12"/>
      <c r="V790" s="10">
        <f>IFERROR(LARGE(X790:AU790,1),0)+IFERROR(LARGE(X790:AU790,2),0)</f>
        <v>0</v>
      </c>
      <c r="W790" s="10">
        <f>IFERROR(LARGE(X790:AU790,3),0)+IFERROR(LARGE(X790:AU790,4),0)</f>
        <v>0</v>
      </c>
      <c r="X790" s="12"/>
      <c r="Y790" s="12"/>
      <c r="Z790" s="12"/>
      <c r="AA790" s="12"/>
      <c r="AB790" s="12"/>
      <c r="AC790" s="12"/>
      <c r="AD790" s="12"/>
      <c r="AE790" s="12" t="str">
        <f>IFERROR(VLOOKUP($A790,'Orientakcja M'!$M$3:$S$59,7,0),"")</f>
        <v/>
      </c>
      <c r="AF790" s="12"/>
      <c r="AG790" s="12" t="str">
        <f>IFERROR(VLOOKUP($A790,'Grassor222 M'!$BJ$6:$BP$7,7,0),"")</f>
        <v/>
      </c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23">
        <f>MIN(COUNT(F790:U790)+MIN(COUNT(X790:AU790)/2,2),6)</f>
        <v>0</v>
      </c>
    </row>
    <row r="791" spans="1:48">
      <c r="B791" s="19" t="e">
        <f>VLOOKUP($A791,id!$C:$H,6,0)</f>
        <v>#N/A</v>
      </c>
      <c r="C791" s="19" t="e">
        <f>VLOOKUP($A791,id!$C:$H,4,0)</f>
        <v>#N/A</v>
      </c>
      <c r="D791" s="2">
        <f>IF(E790=E791,D790,ROW(B789))</f>
        <v>487</v>
      </c>
      <c r="E791" s="11">
        <f>LARGE(F791:W791,1)+LARGE(F791:W791,2)+IFERROR(LARGE(F791:W791,3),0)+IFERROR(LARGE(F791:W791,4),0)+IFERROR(LARGE(F791:W791,5),0)+IFERROR(LARGE(F791:W791,6),0)</f>
        <v>0</v>
      </c>
      <c r="F791" s="12"/>
      <c r="G791" s="12"/>
      <c r="H791" s="12"/>
      <c r="I791" s="12"/>
      <c r="J791" s="12"/>
      <c r="K791" s="12"/>
      <c r="L791" s="12"/>
      <c r="M791" s="12" t="str">
        <f>IFERROR(VLOOKUP($A791,'Grassor444 M'!$DE$6:$DK$36,7,0),"")</f>
        <v/>
      </c>
      <c r="N791" s="12"/>
      <c r="O791" s="12" t="str">
        <f>IFERROR(VLOOKUP($A791,'Dukty M'!$T$1:$Z$33,7,0),"")</f>
        <v/>
      </c>
      <c r="P791" s="12"/>
      <c r="Q791" s="12"/>
      <c r="R791" s="12"/>
      <c r="S791" s="12"/>
      <c r="T791" s="12"/>
      <c r="U791" s="12"/>
      <c r="V791" s="10">
        <f>IFERROR(LARGE(X791:AU791,1),0)+IFERROR(LARGE(X791:AU791,2),0)</f>
        <v>0</v>
      </c>
      <c r="W791" s="10">
        <f>IFERROR(LARGE(X791:AU791,3),0)+IFERROR(LARGE(X791:AU791,4),0)</f>
        <v>0</v>
      </c>
      <c r="X791" s="12"/>
      <c r="Y791" s="12"/>
      <c r="Z791" s="12"/>
      <c r="AA791" s="12"/>
      <c r="AB791" s="12"/>
      <c r="AC791" s="12"/>
      <c r="AD791" s="12"/>
      <c r="AE791" s="12" t="str">
        <f>IFERROR(VLOOKUP($A791,'Orientakcja M'!$M$3:$S$59,7,0),"")</f>
        <v/>
      </c>
      <c r="AF791" s="12"/>
      <c r="AG791" s="12" t="str">
        <f>IFERROR(VLOOKUP($A791,'Grassor222 M'!$BJ$6:$BP$7,7,0),"")</f>
        <v/>
      </c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23">
        <f>MIN(COUNT(F791:U791)+MIN(COUNT(X791:AU791)/2,2),6)</f>
        <v>0</v>
      </c>
    </row>
    <row r="792" spans="1:48">
      <c r="A792" s="13"/>
      <c r="B792" s="19" t="e">
        <f>VLOOKUP($A792,id!$C:$H,6,0)</f>
        <v>#N/A</v>
      </c>
      <c r="C792" s="19" t="e">
        <f>VLOOKUP($A792,id!$C:$H,4,0)</f>
        <v>#N/A</v>
      </c>
      <c r="D792" s="2">
        <f>IF(E791=E792,D791,ROW(B790))</f>
        <v>487</v>
      </c>
      <c r="E792" s="11">
        <f>LARGE(F792:W792,1)+LARGE(F792:W792,2)+IFERROR(LARGE(F792:W792,3),0)+IFERROR(LARGE(F792:W792,4),0)+IFERROR(LARGE(F792:W792,5),0)+IFERROR(LARGE(F792:W792,6),0)</f>
        <v>0</v>
      </c>
      <c r="F792" s="12"/>
      <c r="G792" s="12"/>
      <c r="H792" s="12"/>
      <c r="I792" s="12"/>
      <c r="J792" s="12"/>
      <c r="K792" s="12"/>
      <c r="L792" s="12"/>
      <c r="M792" s="12" t="str">
        <f>IFERROR(VLOOKUP($A792,'Grassor444 M'!$DE$6:$DK$36,7,0),"")</f>
        <v/>
      </c>
      <c r="N792" s="12"/>
      <c r="O792" s="12" t="str">
        <f>IFERROR(VLOOKUP($A792,'Dukty M'!$T$1:$Z$33,7,0),"")</f>
        <v/>
      </c>
      <c r="P792" s="12"/>
      <c r="Q792" s="12"/>
      <c r="R792" s="12"/>
      <c r="S792" s="12"/>
      <c r="T792" s="12"/>
      <c r="U792" s="12"/>
      <c r="V792" s="10">
        <f>IFERROR(LARGE(X792:AU792,1),0)+IFERROR(LARGE(X792:AU792,2),0)</f>
        <v>0</v>
      </c>
      <c r="W792" s="10">
        <f>IFERROR(LARGE(X792:AU792,3),0)+IFERROR(LARGE(X792:AU792,4),0)</f>
        <v>0</v>
      </c>
      <c r="X792" s="12"/>
      <c r="Y792" s="12"/>
      <c r="Z792" s="12"/>
      <c r="AA792" s="12"/>
      <c r="AB792" s="12"/>
      <c r="AC792" s="12"/>
      <c r="AD792" s="12"/>
      <c r="AE792" s="12" t="str">
        <f>IFERROR(VLOOKUP($A792,'Orientakcja M'!$M$3:$S$59,7,0),"")</f>
        <v/>
      </c>
      <c r="AF792" s="12"/>
      <c r="AG792" s="12" t="str">
        <f>IFERROR(VLOOKUP($A792,'Grassor222 M'!$BJ$6:$BP$7,7,0),"")</f>
        <v/>
      </c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23">
        <f>MIN(COUNT(F792:U792)+MIN(COUNT(X792:AU792)/2,2),6)</f>
        <v>0</v>
      </c>
    </row>
    <row r="793" spans="1:48">
      <c r="B793" s="19" t="e">
        <f>VLOOKUP($A793,id!$C:$H,6,0)</f>
        <v>#N/A</v>
      </c>
      <c r="C793" s="19" t="e">
        <f>VLOOKUP($A793,id!$C:$H,4,0)</f>
        <v>#N/A</v>
      </c>
      <c r="D793" s="2">
        <f>IF(E792=E793,D792,ROW(B791))</f>
        <v>487</v>
      </c>
      <c r="E793" s="11">
        <f>LARGE(F793:W793,1)+LARGE(F793:W793,2)+IFERROR(LARGE(F793:W793,3),0)+IFERROR(LARGE(F793:W793,4),0)+IFERROR(LARGE(F793:W793,5),0)+IFERROR(LARGE(F793:W793,6),0)</f>
        <v>0</v>
      </c>
      <c r="F793" s="12"/>
      <c r="G793" s="12"/>
      <c r="H793" s="12"/>
      <c r="I793" s="12"/>
      <c r="J793" s="12"/>
      <c r="K793" s="12"/>
      <c r="L793" s="12"/>
      <c r="M793" s="12" t="str">
        <f>IFERROR(VLOOKUP($A793,'Grassor444 M'!$DE$6:$DK$36,7,0),"")</f>
        <v/>
      </c>
      <c r="N793" s="12"/>
      <c r="O793" s="12" t="str">
        <f>IFERROR(VLOOKUP($A793,'Dukty M'!$T$1:$Z$33,7,0),"")</f>
        <v/>
      </c>
      <c r="P793" s="12"/>
      <c r="Q793" s="12"/>
      <c r="R793" s="12"/>
      <c r="S793" s="12"/>
      <c r="T793" s="12"/>
      <c r="U793" s="12"/>
      <c r="V793" s="10">
        <f>IFERROR(LARGE(X793:AU793,1),0)+IFERROR(LARGE(X793:AU793,2),0)</f>
        <v>0</v>
      </c>
      <c r="W793" s="10">
        <f>IFERROR(LARGE(X793:AU793,3),0)+IFERROR(LARGE(X793:AU793,4),0)</f>
        <v>0</v>
      </c>
      <c r="X793" s="12"/>
      <c r="Y793" s="12"/>
      <c r="Z793" s="12"/>
      <c r="AA793" s="12"/>
      <c r="AB793" s="12"/>
      <c r="AC793" s="12"/>
      <c r="AD793" s="12"/>
      <c r="AE793" s="12" t="str">
        <f>IFERROR(VLOOKUP($A793,'Orientakcja M'!$M$3:$S$59,7,0),"")</f>
        <v/>
      </c>
      <c r="AF793" s="12"/>
      <c r="AG793" s="12" t="str">
        <f>IFERROR(VLOOKUP($A793,'Grassor222 M'!$BJ$6:$BP$7,7,0),"")</f>
        <v/>
      </c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23">
        <f>MIN(COUNT(F793:U793)+MIN(COUNT(X793:AU793)/2,2),6)</f>
        <v>0</v>
      </c>
    </row>
    <row r="794" spans="1:48">
      <c r="A794" s="13"/>
      <c r="B794" s="19" t="e">
        <f>VLOOKUP($A794,id!$C:$H,6,0)</f>
        <v>#N/A</v>
      </c>
      <c r="C794" s="19" t="e">
        <f>VLOOKUP($A794,id!$C:$H,4,0)</f>
        <v>#N/A</v>
      </c>
      <c r="D794" s="2">
        <f>IF(E793=E794,D793,ROW(B792))</f>
        <v>487</v>
      </c>
      <c r="E794" s="11">
        <f>LARGE(F794:W794,1)+LARGE(F794:W794,2)+IFERROR(LARGE(F794:W794,3),0)+IFERROR(LARGE(F794:W794,4),0)+IFERROR(LARGE(F794:W794,5),0)+IFERROR(LARGE(F794:W794,6),0)</f>
        <v>0</v>
      </c>
      <c r="F794" s="12"/>
      <c r="G794" s="12"/>
      <c r="H794" s="12"/>
      <c r="I794" s="12"/>
      <c r="J794" s="12"/>
      <c r="K794" s="12"/>
      <c r="L794" s="12"/>
      <c r="M794" s="12" t="str">
        <f>IFERROR(VLOOKUP($A794,'Grassor444 M'!$DE$6:$DK$36,7,0),"")</f>
        <v/>
      </c>
      <c r="N794" s="12"/>
      <c r="O794" s="12" t="str">
        <f>IFERROR(VLOOKUP($A794,'Dukty M'!$T$1:$Z$33,7,0),"")</f>
        <v/>
      </c>
      <c r="P794" s="12"/>
      <c r="Q794" s="12"/>
      <c r="R794" s="12"/>
      <c r="S794" s="12"/>
      <c r="T794" s="12"/>
      <c r="U794" s="12"/>
      <c r="V794" s="10">
        <f>IFERROR(LARGE(X794:AU794,1),0)+IFERROR(LARGE(X794:AU794,2),0)</f>
        <v>0</v>
      </c>
      <c r="W794" s="10">
        <f>IFERROR(LARGE(X794:AU794,3),0)+IFERROR(LARGE(X794:AU794,4),0)</f>
        <v>0</v>
      </c>
      <c r="X794" s="12"/>
      <c r="Y794" s="12"/>
      <c r="Z794" s="12"/>
      <c r="AA794" s="12"/>
      <c r="AB794" s="12"/>
      <c r="AC794" s="12"/>
      <c r="AD794" s="12"/>
      <c r="AE794" s="12" t="str">
        <f>IFERROR(VLOOKUP($A794,'Orientakcja M'!$M$3:$S$59,7,0),"")</f>
        <v/>
      </c>
      <c r="AF794" s="12"/>
      <c r="AG794" s="12" t="str">
        <f>IFERROR(VLOOKUP($A794,'Grassor222 M'!$BJ$6:$BP$7,7,0),"")</f>
        <v/>
      </c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23">
        <f>MIN(COUNT(F794:U794)+MIN(COUNT(X794:AU794)/2,2),6)</f>
        <v>0</v>
      </c>
    </row>
    <row r="795" spans="1:48">
      <c r="B795" s="19" t="e">
        <f>VLOOKUP($A795,id!$C:$H,6,0)</f>
        <v>#N/A</v>
      </c>
      <c r="C795" s="19" t="e">
        <f>VLOOKUP($A795,id!$C:$H,4,0)</f>
        <v>#N/A</v>
      </c>
      <c r="D795" s="2">
        <f>IF(E794=E795,D794,ROW(B793))</f>
        <v>487</v>
      </c>
      <c r="E795" s="11">
        <f>LARGE(F795:W795,1)+LARGE(F795:W795,2)+IFERROR(LARGE(F795:W795,3),0)+IFERROR(LARGE(F795:W795,4),0)+IFERROR(LARGE(F795:W795,5),0)+IFERROR(LARGE(F795:W795,6),0)</f>
        <v>0</v>
      </c>
      <c r="F795" s="12"/>
      <c r="G795" s="12"/>
      <c r="H795" s="12"/>
      <c r="I795" s="12"/>
      <c r="J795" s="12"/>
      <c r="K795" s="12"/>
      <c r="L795" s="12"/>
      <c r="M795" s="12" t="str">
        <f>IFERROR(VLOOKUP($A795,'Grassor444 M'!$DE$6:$DK$36,7,0),"")</f>
        <v/>
      </c>
      <c r="N795" s="12"/>
      <c r="O795" s="12" t="str">
        <f>IFERROR(VLOOKUP($A795,'Dukty M'!$T$1:$Z$33,7,0),"")</f>
        <v/>
      </c>
      <c r="P795" s="12"/>
      <c r="Q795" s="12"/>
      <c r="R795" s="12"/>
      <c r="S795" s="12"/>
      <c r="T795" s="12"/>
      <c r="U795" s="12"/>
      <c r="V795" s="10">
        <f>IFERROR(LARGE(X795:AU795,1),0)+IFERROR(LARGE(X795:AU795,2),0)</f>
        <v>0</v>
      </c>
      <c r="W795" s="10">
        <f>IFERROR(LARGE(X795:AU795,3),0)+IFERROR(LARGE(X795:AU795,4),0)</f>
        <v>0</v>
      </c>
      <c r="X795" s="12"/>
      <c r="Y795" s="12"/>
      <c r="Z795" s="12"/>
      <c r="AA795" s="12"/>
      <c r="AB795" s="12"/>
      <c r="AC795" s="12"/>
      <c r="AD795" s="12"/>
      <c r="AE795" s="12" t="str">
        <f>IFERROR(VLOOKUP($A795,'Orientakcja M'!$M$3:$S$59,7,0),"")</f>
        <v/>
      </c>
      <c r="AF795" s="12"/>
      <c r="AG795" s="12" t="str">
        <f>IFERROR(VLOOKUP($A795,'Grassor222 M'!$BJ$6:$BP$7,7,0),"")</f>
        <v/>
      </c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23">
        <f>MIN(COUNT(F795:U795)+MIN(COUNT(X795:AU795)/2,2),6)</f>
        <v>0</v>
      </c>
    </row>
  </sheetData>
  <sortState ref="A2:AW795">
    <sortCondition descending="1" ref="E5"/>
  </sortState>
  <phoneticPr fontId="0" type="noConversion"/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E994"/>
  <sheetViews>
    <sheetView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3" sqref="H3"/>
    </sheetView>
  </sheetViews>
  <sheetFormatPr defaultColWidth="14.44140625" defaultRowHeight="15" customHeight="1"/>
  <cols>
    <col min="1" max="1" width="21.109375" style="409" customWidth="1"/>
    <col min="2" max="2" width="13.44140625" style="409" customWidth="1"/>
    <col min="3" max="3" width="9.88671875" style="409" customWidth="1"/>
    <col min="4" max="4" width="10.109375" style="409" customWidth="1"/>
    <col min="5" max="5" width="7.109375" style="409" customWidth="1"/>
    <col min="6" max="6" width="10.44140625" style="409" customWidth="1"/>
    <col min="7" max="9" width="14.44140625" style="409"/>
    <col min="10" max="10" width="34.6640625" style="409" customWidth="1"/>
    <col min="11" max="11" width="10" style="409" customWidth="1"/>
    <col min="12" max="12" width="14.44140625" style="409"/>
    <col min="13" max="13" width="10.5546875" style="409" customWidth="1"/>
    <col min="14" max="15" width="12" style="409" customWidth="1"/>
    <col min="16" max="16" width="5.44140625" style="409" customWidth="1"/>
    <col min="17" max="18" width="9.5546875" style="409" customWidth="1"/>
    <col min="19" max="19" width="10.6640625" style="409" customWidth="1"/>
    <col min="20" max="44" width="6.33203125" style="409" customWidth="1"/>
    <col min="45" max="16384" width="14.44140625" style="409"/>
  </cols>
  <sheetData>
    <row r="1" spans="1:57" ht="15.75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9"/>
      <c r="M1" s="449"/>
      <c r="N1" s="448"/>
      <c r="O1" s="448"/>
      <c r="P1" s="448"/>
      <c r="Q1" s="448"/>
      <c r="R1" s="448"/>
      <c r="S1" s="440"/>
      <c r="T1" s="446" t="s">
        <v>4551</v>
      </c>
      <c r="U1" s="445" t="s">
        <v>4550</v>
      </c>
      <c r="V1" s="447" t="s">
        <v>4548</v>
      </c>
      <c r="W1" s="446" t="s">
        <v>4538</v>
      </c>
      <c r="X1" s="445" t="s">
        <v>4537</v>
      </c>
      <c r="Y1" s="445" t="s">
        <v>4536</v>
      </c>
      <c r="Z1" s="445" t="s">
        <v>5003</v>
      </c>
      <c r="AA1" s="445" t="s">
        <v>5002</v>
      </c>
      <c r="AB1" s="447" t="s">
        <v>5001</v>
      </c>
      <c r="AC1" s="446" t="s">
        <v>5000</v>
      </c>
      <c r="AD1" s="447" t="s">
        <v>4999</v>
      </c>
      <c r="AE1" s="446" t="s">
        <v>4998</v>
      </c>
      <c r="AF1" s="445" t="s">
        <v>4997</v>
      </c>
      <c r="AG1" s="447" t="s">
        <v>4996</v>
      </c>
      <c r="AH1" s="446" t="s">
        <v>4995</v>
      </c>
      <c r="AI1" s="445" t="s">
        <v>4994</v>
      </c>
      <c r="AJ1" s="445" t="s">
        <v>4993</v>
      </c>
      <c r="AK1" s="445" t="s">
        <v>4992</v>
      </c>
      <c r="AL1" s="447" t="s">
        <v>4991</v>
      </c>
      <c r="AM1" s="446" t="s">
        <v>4990</v>
      </c>
      <c r="AN1" s="445" t="s">
        <v>4989</v>
      </c>
      <c r="AO1" s="447" t="s">
        <v>4988</v>
      </c>
      <c r="AP1" s="446" t="s">
        <v>4987</v>
      </c>
      <c r="AQ1" s="445" t="s">
        <v>4986</v>
      </c>
      <c r="AR1" s="444" t="s">
        <v>4985</v>
      </c>
    </row>
    <row r="2" spans="1:57" ht="15.75" customHeight="1">
      <c r="A2" s="443" t="s">
        <v>3406</v>
      </c>
      <c r="B2" s="441" t="s">
        <v>4984</v>
      </c>
      <c r="C2" s="441" t="s">
        <v>4983</v>
      </c>
      <c r="D2" s="441" t="s">
        <v>4982</v>
      </c>
      <c r="E2" s="441" t="s">
        <v>3496</v>
      </c>
      <c r="F2" s="441" t="s">
        <v>161</v>
      </c>
      <c r="G2" s="441" t="s">
        <v>160</v>
      </c>
      <c r="H2" s="441" t="s">
        <v>4981</v>
      </c>
      <c r="I2" s="441" t="s">
        <v>895</v>
      </c>
      <c r="J2" s="441" t="s">
        <v>4980</v>
      </c>
      <c r="K2" s="441" t="s">
        <v>3725</v>
      </c>
      <c r="L2" s="442" t="s">
        <v>4979</v>
      </c>
      <c r="M2" s="442" t="s">
        <v>3504</v>
      </c>
      <c r="N2" s="441" t="s">
        <v>4978</v>
      </c>
      <c r="O2" s="441" t="s">
        <v>4977</v>
      </c>
      <c r="P2" s="441" t="s">
        <v>3404</v>
      </c>
      <c r="Q2" s="441" t="s">
        <v>4976</v>
      </c>
      <c r="R2" s="441" t="s">
        <v>3403</v>
      </c>
      <c r="S2" s="440" t="s">
        <v>4975</v>
      </c>
      <c r="T2" s="435" t="s">
        <v>4974</v>
      </c>
      <c r="U2" s="437" t="s">
        <v>4973</v>
      </c>
      <c r="V2" s="439" t="s">
        <v>4972</v>
      </c>
      <c r="W2" s="435" t="s">
        <v>4971</v>
      </c>
      <c r="X2" s="437" t="s">
        <v>4970</v>
      </c>
      <c r="Y2" s="437" t="s">
        <v>4969</v>
      </c>
      <c r="Z2" s="437" t="s">
        <v>4968</v>
      </c>
      <c r="AA2" s="434" t="s">
        <v>4967</v>
      </c>
      <c r="AB2" s="436" t="s">
        <v>4966</v>
      </c>
      <c r="AC2" s="438" t="s">
        <v>4965</v>
      </c>
      <c r="AD2" s="436" t="s">
        <v>4964</v>
      </c>
      <c r="AE2" s="435" t="s">
        <v>4963</v>
      </c>
      <c r="AF2" s="437" t="s">
        <v>4962</v>
      </c>
      <c r="AG2" s="439" t="s">
        <v>4961</v>
      </c>
      <c r="AH2" s="438" t="s">
        <v>4960</v>
      </c>
      <c r="AI2" s="437" t="s">
        <v>4959</v>
      </c>
      <c r="AJ2" s="434" t="s">
        <v>4958</v>
      </c>
      <c r="AK2" s="434" t="s">
        <v>4957</v>
      </c>
      <c r="AL2" s="436" t="s">
        <v>4956</v>
      </c>
      <c r="AM2" s="435" t="s">
        <v>4955</v>
      </c>
      <c r="AN2" s="434" t="s">
        <v>4954</v>
      </c>
      <c r="AO2" s="436" t="s">
        <v>4953</v>
      </c>
      <c r="AP2" s="435" t="s">
        <v>4952</v>
      </c>
      <c r="AQ2" s="434" t="s">
        <v>4951</v>
      </c>
      <c r="AR2" s="433" t="s">
        <v>4950</v>
      </c>
      <c r="AT2" s="112" t="s">
        <v>71</v>
      </c>
      <c r="AU2" s="112" t="s">
        <v>72</v>
      </c>
      <c r="AV2" s="112" t="s">
        <v>99</v>
      </c>
      <c r="AW2" s="112" t="s">
        <v>100</v>
      </c>
      <c r="AX2" s="112" t="s">
        <v>75</v>
      </c>
      <c r="AY2" s="112" t="s">
        <v>73</v>
      </c>
      <c r="AZ2" s="112" t="s">
        <v>42</v>
      </c>
      <c r="BA2" s="112"/>
      <c r="BB2" s="112" t="s">
        <v>39</v>
      </c>
      <c r="BC2" s="112" t="s">
        <v>40</v>
      </c>
      <c r="BD2" s="112" t="s">
        <v>31</v>
      </c>
      <c r="BE2" s="112" t="s">
        <v>41</v>
      </c>
    </row>
    <row r="3" spans="1:57" ht="15.75" customHeight="1">
      <c r="A3" s="432">
        <v>0.33541666666666664</v>
      </c>
      <c r="B3" s="423">
        <v>1</v>
      </c>
      <c r="D3" s="423">
        <v>1</v>
      </c>
      <c r="E3" s="426">
        <v>35</v>
      </c>
      <c r="F3" s="423" t="s">
        <v>63</v>
      </c>
      <c r="G3" s="423" t="s">
        <v>80</v>
      </c>
      <c r="H3" s="423" t="s">
        <v>4949</v>
      </c>
      <c r="I3" s="423">
        <v>1986</v>
      </c>
      <c r="J3" s="423"/>
      <c r="K3" s="423" t="s">
        <v>32</v>
      </c>
      <c r="L3" s="424">
        <v>0.76736111111111116</v>
      </c>
      <c r="M3" s="415">
        <v>0.43194444440000002</v>
      </c>
      <c r="N3" s="423" t="s">
        <v>4903</v>
      </c>
      <c r="O3" s="409">
        <v>0</v>
      </c>
      <c r="P3" s="409">
        <v>0</v>
      </c>
      <c r="Q3" s="409">
        <v>114</v>
      </c>
      <c r="R3" s="409">
        <v>23</v>
      </c>
      <c r="S3" s="414">
        <v>114</v>
      </c>
      <c r="T3" s="421">
        <v>1</v>
      </c>
      <c r="U3" s="423">
        <v>1</v>
      </c>
      <c r="V3" s="422">
        <v>1</v>
      </c>
      <c r="W3" s="417"/>
      <c r="X3" s="423">
        <v>1</v>
      </c>
      <c r="Y3" s="423">
        <v>1</v>
      </c>
      <c r="Z3" s="423">
        <v>1</v>
      </c>
      <c r="AA3" s="423">
        <v>1</v>
      </c>
      <c r="AB3" s="422">
        <v>1</v>
      </c>
      <c r="AC3" s="421">
        <v>1</v>
      </c>
      <c r="AD3" s="422">
        <v>1</v>
      </c>
      <c r="AE3" s="421">
        <v>1</v>
      </c>
      <c r="AF3" s="423">
        <v>1</v>
      </c>
      <c r="AG3" s="422">
        <v>1</v>
      </c>
      <c r="AH3" s="421"/>
      <c r="AI3" s="423">
        <v>1</v>
      </c>
      <c r="AJ3" s="423">
        <v>1</v>
      </c>
      <c r="AK3" s="423">
        <v>1</v>
      </c>
      <c r="AL3" s="422">
        <v>1</v>
      </c>
      <c r="AM3" s="421">
        <v>1</v>
      </c>
      <c r="AN3" s="423">
        <v>1</v>
      </c>
      <c r="AO3" s="422">
        <v>1</v>
      </c>
      <c r="AP3" s="421">
        <v>1</v>
      </c>
      <c r="AQ3" s="423">
        <v>1</v>
      </c>
      <c r="AR3" s="427">
        <v>1</v>
      </c>
      <c r="AT3" s="112">
        <f>VLOOKUP(AU3,id!$A:$C,3,0)</f>
        <v>116</v>
      </c>
      <c r="AU3" s="112" t="str">
        <f t="shared" ref="AU3:AU34" si="0">AV3&amp;AW3&amp;AY3</f>
        <v>MirowskiŁukasz1986</v>
      </c>
      <c r="AV3" s="112" t="str">
        <f>G3</f>
        <v>Mirowski</v>
      </c>
      <c r="AW3" s="112" t="str">
        <f>F3</f>
        <v>Łukasz</v>
      </c>
      <c r="AX3" s="112">
        <f>J3</f>
        <v>0</v>
      </c>
      <c r="AY3" s="112">
        <f>I3</f>
        <v>1986</v>
      </c>
      <c r="AZ3" s="112">
        <v>50</v>
      </c>
      <c r="BA3" s="112"/>
      <c r="BB3" s="112"/>
      <c r="BC3" s="112"/>
      <c r="BD3" s="112"/>
      <c r="BE3" s="112"/>
    </row>
    <row r="4" spans="1:57" ht="15.75" customHeight="1">
      <c r="A4" s="431" t="s">
        <v>4948</v>
      </c>
      <c r="B4" s="423">
        <v>2</v>
      </c>
      <c r="D4" s="423">
        <v>2</v>
      </c>
      <c r="E4" s="426">
        <v>21</v>
      </c>
      <c r="F4" s="425" t="s">
        <v>16</v>
      </c>
      <c r="G4" s="425" t="s">
        <v>262</v>
      </c>
      <c r="H4" s="423" t="s">
        <v>4947</v>
      </c>
      <c r="I4" s="423">
        <v>1973</v>
      </c>
      <c r="J4" s="425" t="s">
        <v>4946</v>
      </c>
      <c r="K4" s="423" t="s">
        <v>32</v>
      </c>
      <c r="L4" s="424">
        <v>0.76458333333333328</v>
      </c>
      <c r="M4" s="415">
        <v>0.42916666669999998</v>
      </c>
      <c r="N4" s="423" t="s">
        <v>4903</v>
      </c>
      <c r="O4" s="409">
        <v>0</v>
      </c>
      <c r="P4" s="409">
        <v>0</v>
      </c>
      <c r="Q4" s="409">
        <v>110</v>
      </c>
      <c r="R4" s="409">
        <v>23</v>
      </c>
      <c r="S4" s="414">
        <v>110</v>
      </c>
      <c r="T4" s="421">
        <v>1</v>
      </c>
      <c r="U4" s="423">
        <v>1</v>
      </c>
      <c r="V4" s="422">
        <v>1</v>
      </c>
      <c r="W4" s="421">
        <v>1</v>
      </c>
      <c r="X4" s="423">
        <v>1</v>
      </c>
      <c r="Y4" s="423">
        <v>1</v>
      </c>
      <c r="Z4" s="423">
        <v>1</v>
      </c>
      <c r="AA4" s="423">
        <v>1</v>
      </c>
      <c r="AB4" s="422">
        <v>1</v>
      </c>
      <c r="AC4" s="421">
        <v>1</v>
      </c>
      <c r="AD4" s="422">
        <v>1</v>
      </c>
      <c r="AE4" s="421">
        <v>1</v>
      </c>
      <c r="AG4" s="422">
        <v>1</v>
      </c>
      <c r="AH4" s="421">
        <v>1</v>
      </c>
      <c r="AI4" s="423">
        <v>1</v>
      </c>
      <c r="AJ4" s="423">
        <v>1</v>
      </c>
      <c r="AK4" s="423">
        <v>1</v>
      </c>
      <c r="AL4" s="422">
        <v>1</v>
      </c>
      <c r="AM4" s="421">
        <v>1</v>
      </c>
      <c r="AN4" s="423">
        <v>1</v>
      </c>
      <c r="AO4" s="422">
        <v>1</v>
      </c>
      <c r="AP4" s="421">
        <v>1</v>
      </c>
      <c r="AR4" s="427">
        <v>1</v>
      </c>
      <c r="AT4" s="112">
        <f>VLOOKUP(AU4,id!$A:$C,3,0)</f>
        <v>174</v>
      </c>
      <c r="AU4" s="112" t="str">
        <f t="shared" si="0"/>
        <v>GorczycaPaweł1973</v>
      </c>
      <c r="AV4" s="112" t="str">
        <f t="shared" ref="AV4:AV34" si="1">G4</f>
        <v>Gorczyca</v>
      </c>
      <c r="AW4" s="112" t="str">
        <f t="shared" ref="AW4:AW34" si="2">F4</f>
        <v>Paweł</v>
      </c>
      <c r="AX4" s="112" t="str">
        <f t="shared" ref="AX4:AX34" si="3">J4</f>
        <v>PG</v>
      </c>
      <c r="AY4" s="112">
        <f t="shared" ref="AY4:AY34" si="4">I4</f>
        <v>1973</v>
      </c>
      <c r="AZ4" s="112">
        <f t="shared" ref="AZ4:AZ34" si="5">AZ3*IF(BD4&lt;1,BD4,IF(BE4&lt;1,BE4,IF(BC4&lt;1,BC4,IF(BB4&lt;1,BB4,1))))</f>
        <v>48.245614035087719</v>
      </c>
      <c r="BA4" s="112"/>
      <c r="BB4" s="112">
        <f>M3/M4</f>
        <v>1.0064724917276526</v>
      </c>
      <c r="BC4" s="112">
        <v>1</v>
      </c>
      <c r="BD4" s="112">
        <f>S4/S3</f>
        <v>0.96491228070175439</v>
      </c>
      <c r="BE4" s="112">
        <f>BC4^0.2</f>
        <v>1</v>
      </c>
    </row>
    <row r="5" spans="1:57" ht="15.75" customHeight="1">
      <c r="A5" s="420">
        <v>600</v>
      </c>
      <c r="B5" s="423">
        <v>3</v>
      </c>
      <c r="D5" s="423">
        <v>3</v>
      </c>
      <c r="E5" s="426">
        <v>18</v>
      </c>
      <c r="F5" s="423" t="s">
        <v>46</v>
      </c>
      <c r="G5" s="423" t="s">
        <v>230</v>
      </c>
      <c r="H5" s="423" t="s">
        <v>4945</v>
      </c>
      <c r="I5" s="423">
        <v>1980</v>
      </c>
      <c r="J5" s="423" t="s">
        <v>229</v>
      </c>
      <c r="K5" s="423" t="s">
        <v>32</v>
      </c>
      <c r="L5" s="424">
        <v>0.78263888888888888</v>
      </c>
      <c r="M5" s="415">
        <v>0.44722222220000002</v>
      </c>
      <c r="N5" s="423" t="s">
        <v>4903</v>
      </c>
      <c r="O5" s="409">
        <v>14</v>
      </c>
      <c r="P5" s="409">
        <v>3</v>
      </c>
      <c r="Q5" s="409">
        <v>109</v>
      </c>
      <c r="R5" s="409">
        <v>21</v>
      </c>
      <c r="S5" s="414">
        <v>106</v>
      </c>
      <c r="T5" s="421">
        <v>1</v>
      </c>
      <c r="U5" s="423">
        <v>1</v>
      </c>
      <c r="V5" s="418"/>
      <c r="W5" s="417"/>
      <c r="X5" s="423">
        <v>1</v>
      </c>
      <c r="Y5" s="423">
        <v>1</v>
      </c>
      <c r="Z5" s="423">
        <v>1</v>
      </c>
      <c r="AB5" s="422">
        <v>1</v>
      </c>
      <c r="AC5" s="421">
        <v>1</v>
      </c>
      <c r="AD5" s="422">
        <v>1</v>
      </c>
      <c r="AE5" s="421">
        <v>1</v>
      </c>
      <c r="AF5" s="423">
        <v>1</v>
      </c>
      <c r="AG5" s="422">
        <v>1</v>
      </c>
      <c r="AH5" s="421">
        <v>1</v>
      </c>
      <c r="AI5" s="423">
        <v>1</v>
      </c>
      <c r="AJ5" s="423">
        <v>1</v>
      </c>
      <c r="AL5" s="422">
        <v>1</v>
      </c>
      <c r="AM5" s="421">
        <v>1</v>
      </c>
      <c r="AN5" s="423">
        <v>1</v>
      </c>
      <c r="AO5" s="422">
        <v>1</v>
      </c>
      <c r="AP5" s="421">
        <v>1</v>
      </c>
      <c r="AQ5" s="423">
        <v>1</v>
      </c>
      <c r="AR5" s="427">
        <v>1</v>
      </c>
      <c r="AT5" s="112">
        <f>VLOOKUP(AU5,id!$A:$C,3,0)</f>
        <v>130</v>
      </c>
      <c r="AU5" s="112" t="str">
        <f t="shared" si="0"/>
        <v>AdamczykBartosz1980</v>
      </c>
      <c r="AV5" s="112" t="str">
        <f t="shared" si="1"/>
        <v>Adamczyk</v>
      </c>
      <c r="AW5" s="112" t="str">
        <f t="shared" si="2"/>
        <v>Bartosz</v>
      </c>
      <c r="AX5" s="112" t="str">
        <f t="shared" si="3"/>
        <v>Zdezorientowani</v>
      </c>
      <c r="AY5" s="112">
        <f t="shared" si="4"/>
        <v>1980</v>
      </c>
      <c r="AZ5" s="112">
        <f t="shared" si="5"/>
        <v>46.491228070175438</v>
      </c>
      <c r="BA5" s="112"/>
      <c r="BB5" s="112">
        <f t="shared" ref="BB5:BB34" si="6">M4/M5</f>
        <v>0.95962732931476402</v>
      </c>
      <c r="BC5" s="112">
        <v>1</v>
      </c>
      <c r="BD5" s="112">
        <f t="shared" ref="BD5:BD34" si="7">S5/S4</f>
        <v>0.96363636363636362</v>
      </c>
      <c r="BE5" s="112">
        <f t="shared" ref="BE5:BE34" si="8">BC5^0.2</f>
        <v>1</v>
      </c>
    </row>
    <row r="6" spans="1:57" ht="15.75" customHeight="1">
      <c r="A6" s="431" t="s">
        <v>4073</v>
      </c>
      <c r="B6" s="423">
        <v>4</v>
      </c>
      <c r="D6" s="423">
        <v>4</v>
      </c>
      <c r="E6" s="426">
        <v>23</v>
      </c>
      <c r="F6" s="423" t="s">
        <v>68</v>
      </c>
      <c r="G6" s="423" t="s">
        <v>4944</v>
      </c>
      <c r="H6" s="423" t="s">
        <v>4943</v>
      </c>
      <c r="I6" s="423">
        <v>1983</v>
      </c>
      <c r="J6" s="423" t="s">
        <v>4942</v>
      </c>
      <c r="K6" s="423" t="s">
        <v>32</v>
      </c>
      <c r="L6" s="424">
        <v>0.76666666666666672</v>
      </c>
      <c r="M6" s="415">
        <v>0.43125000000000002</v>
      </c>
      <c r="N6" s="423" t="s">
        <v>4903</v>
      </c>
      <c r="O6" s="409">
        <v>0</v>
      </c>
      <c r="P6" s="409">
        <v>0</v>
      </c>
      <c r="Q6" s="409">
        <v>102</v>
      </c>
      <c r="R6" s="409">
        <v>19</v>
      </c>
      <c r="S6" s="414">
        <v>102</v>
      </c>
      <c r="T6" s="421">
        <v>1</v>
      </c>
      <c r="V6" s="422">
        <v>1</v>
      </c>
      <c r="W6" s="417"/>
      <c r="Y6" s="423">
        <v>1</v>
      </c>
      <c r="Z6" s="423">
        <v>1</v>
      </c>
      <c r="AB6" s="422">
        <v>1</v>
      </c>
      <c r="AC6" s="417"/>
      <c r="AD6" s="422">
        <v>1</v>
      </c>
      <c r="AE6" s="421">
        <v>1</v>
      </c>
      <c r="AF6" s="423">
        <v>1</v>
      </c>
      <c r="AG6" s="422">
        <v>1</v>
      </c>
      <c r="AH6" s="421">
        <v>1</v>
      </c>
      <c r="AI6" s="423">
        <v>1</v>
      </c>
      <c r="AJ6" s="423">
        <v>1</v>
      </c>
      <c r="AL6" s="422">
        <v>1</v>
      </c>
      <c r="AM6" s="421">
        <v>1</v>
      </c>
      <c r="AN6" s="423">
        <v>1</v>
      </c>
      <c r="AO6" s="422">
        <v>1</v>
      </c>
      <c r="AP6" s="421">
        <v>1</v>
      </c>
      <c r="AQ6" s="423">
        <v>1</v>
      </c>
      <c r="AR6" s="427">
        <v>1</v>
      </c>
      <c r="AT6" s="112">
        <f>VLOOKUP(AU6,id!$A:$C,3,0)</f>
        <v>175</v>
      </c>
      <c r="AU6" s="112" t="str">
        <f t="shared" si="0"/>
        <v>LeykoKonrad1983</v>
      </c>
      <c r="AV6" s="112" t="str">
        <f t="shared" si="1"/>
        <v>Leyko</v>
      </c>
      <c r="AW6" s="112" t="str">
        <f t="shared" si="2"/>
        <v>Konrad</v>
      </c>
      <c r="AX6" s="112" t="str">
        <f t="shared" si="3"/>
        <v>Róża Wiatrów/AzymutTeam</v>
      </c>
      <c r="AY6" s="112">
        <f t="shared" si="4"/>
        <v>1983</v>
      </c>
      <c r="AZ6" s="112">
        <f t="shared" si="5"/>
        <v>44.736842105263158</v>
      </c>
      <c r="BA6" s="112"/>
      <c r="BB6" s="112">
        <f t="shared" si="6"/>
        <v>1.0370370369855073</v>
      </c>
      <c r="BC6" s="112">
        <v>1</v>
      </c>
      <c r="BD6" s="112">
        <f t="shared" si="7"/>
        <v>0.96226415094339623</v>
      </c>
      <c r="BE6" s="112">
        <f t="shared" si="8"/>
        <v>1</v>
      </c>
    </row>
    <row r="7" spans="1:57" ht="15.75" customHeight="1">
      <c r="A7" s="431" t="s">
        <v>4938</v>
      </c>
      <c r="B7" s="423">
        <v>5</v>
      </c>
      <c r="D7" s="423">
        <v>5</v>
      </c>
      <c r="E7" s="426">
        <v>39</v>
      </c>
      <c r="F7" s="423" t="s">
        <v>141</v>
      </c>
      <c r="G7" s="423" t="s">
        <v>4937</v>
      </c>
      <c r="H7" s="423" t="s">
        <v>4936</v>
      </c>
      <c r="I7" s="423">
        <v>1990</v>
      </c>
      <c r="J7" s="423" t="s">
        <v>4935</v>
      </c>
      <c r="K7" s="423" t="s">
        <v>32</v>
      </c>
      <c r="L7" s="424">
        <v>0.78402777777777777</v>
      </c>
      <c r="M7" s="415">
        <v>0.44861111110000002</v>
      </c>
      <c r="N7" s="423" t="s">
        <v>4903</v>
      </c>
      <c r="O7" s="409">
        <v>16</v>
      </c>
      <c r="P7" s="409">
        <v>4</v>
      </c>
      <c r="Q7" s="409">
        <v>105</v>
      </c>
      <c r="R7" s="409">
        <v>20</v>
      </c>
      <c r="S7" s="414">
        <v>101</v>
      </c>
      <c r="T7" s="421">
        <v>1</v>
      </c>
      <c r="V7" s="422">
        <v>1</v>
      </c>
      <c r="W7" s="421">
        <v>1</v>
      </c>
      <c r="Y7" s="423">
        <v>1</v>
      </c>
      <c r="Z7" s="423">
        <v>1</v>
      </c>
      <c r="AB7" s="422">
        <v>1</v>
      </c>
      <c r="AC7" s="421">
        <v>1</v>
      </c>
      <c r="AD7" s="418"/>
      <c r="AE7" s="421">
        <v>1</v>
      </c>
      <c r="AF7" s="423">
        <v>1</v>
      </c>
      <c r="AG7" s="422">
        <v>1</v>
      </c>
      <c r="AH7" s="421">
        <v>1</v>
      </c>
      <c r="AI7" s="423">
        <v>1</v>
      </c>
      <c r="AJ7" s="423">
        <v>1</v>
      </c>
      <c r="AL7" s="422">
        <v>1</v>
      </c>
      <c r="AM7" s="421">
        <v>1</v>
      </c>
      <c r="AN7" s="423">
        <v>1</v>
      </c>
      <c r="AO7" s="422">
        <v>1</v>
      </c>
      <c r="AP7" s="421">
        <v>1</v>
      </c>
      <c r="AQ7" s="423">
        <v>1</v>
      </c>
      <c r="AR7" s="427">
        <v>1</v>
      </c>
      <c r="AT7" s="112">
        <f>VLOOKUP(AU7,id!$A:$C,3,0)</f>
        <v>176</v>
      </c>
      <c r="AU7" s="112" t="str">
        <f t="shared" si="0"/>
        <v>GajewskiJakub1990</v>
      </c>
      <c r="AV7" s="112" t="str">
        <f t="shared" si="1"/>
        <v>Gajewski</v>
      </c>
      <c r="AW7" s="112" t="str">
        <f t="shared" si="2"/>
        <v>Jakub</v>
      </c>
      <c r="AX7" s="112" t="str">
        <f t="shared" si="3"/>
        <v>Ślimak</v>
      </c>
      <c r="AY7" s="112">
        <f t="shared" si="4"/>
        <v>1990</v>
      </c>
      <c r="AZ7" s="112">
        <f t="shared" si="5"/>
        <v>44.298245614035089</v>
      </c>
      <c r="BA7" s="112"/>
      <c r="BB7" s="112">
        <f t="shared" si="6"/>
        <v>0.9613003096213325</v>
      </c>
      <c r="BC7" s="112">
        <v>1</v>
      </c>
      <c r="BD7" s="112">
        <f t="shared" si="7"/>
        <v>0.99019607843137258</v>
      </c>
      <c r="BE7" s="112">
        <f t="shared" si="8"/>
        <v>1</v>
      </c>
    </row>
    <row r="8" spans="1:57" ht="15.75" customHeight="1">
      <c r="A8" s="420">
        <v>5</v>
      </c>
      <c r="B8" s="423">
        <v>7</v>
      </c>
      <c r="D8" s="423">
        <v>6</v>
      </c>
      <c r="E8" s="426">
        <v>4</v>
      </c>
      <c r="F8" s="423" t="s">
        <v>383</v>
      </c>
      <c r="G8" s="423" t="s">
        <v>4934</v>
      </c>
      <c r="H8" s="423" t="s">
        <v>4933</v>
      </c>
      <c r="I8" s="423">
        <v>1969</v>
      </c>
      <c r="J8" s="423" t="s">
        <v>4917</v>
      </c>
      <c r="K8" s="423" t="s">
        <v>32</v>
      </c>
      <c r="L8" s="424">
        <v>0.74375000000000002</v>
      </c>
      <c r="M8" s="415">
        <v>0.40833333329999999</v>
      </c>
      <c r="N8" s="423" t="s">
        <v>4885</v>
      </c>
      <c r="O8" s="409">
        <v>0</v>
      </c>
      <c r="P8" s="409">
        <v>0</v>
      </c>
      <c r="Q8" s="409">
        <v>96</v>
      </c>
      <c r="R8" s="409">
        <v>18</v>
      </c>
      <c r="S8" s="414">
        <v>96</v>
      </c>
      <c r="T8" s="421">
        <v>1</v>
      </c>
      <c r="U8" s="423">
        <v>1</v>
      </c>
      <c r="V8" s="418"/>
      <c r="W8" s="417"/>
      <c r="Y8" s="423">
        <v>1</v>
      </c>
      <c r="Z8" s="423">
        <v>1</v>
      </c>
      <c r="AB8" s="422">
        <v>1</v>
      </c>
      <c r="AC8" s="421">
        <v>1</v>
      </c>
      <c r="AD8" s="418"/>
      <c r="AE8" s="417"/>
      <c r="AF8" s="423">
        <v>1</v>
      </c>
      <c r="AG8" s="422">
        <v>1</v>
      </c>
      <c r="AH8" s="421">
        <v>1</v>
      </c>
      <c r="AI8" s="423">
        <v>1</v>
      </c>
      <c r="AJ8" s="423">
        <v>1</v>
      </c>
      <c r="AK8" s="423">
        <v>1</v>
      </c>
      <c r="AL8" s="422">
        <v>1</v>
      </c>
      <c r="AM8" s="421">
        <v>1</v>
      </c>
      <c r="AO8" s="422">
        <v>1</v>
      </c>
      <c r="AP8" s="421">
        <v>1</v>
      </c>
      <c r="AQ8" s="423">
        <v>1</v>
      </c>
      <c r="AR8" s="427">
        <v>1</v>
      </c>
      <c r="AT8" s="112">
        <f>VLOOKUP(AU8,id!$A:$C,3,0)</f>
        <v>177</v>
      </c>
      <c r="AU8" s="112" t="str">
        <f t="shared" si="0"/>
        <v>GrzesiukMariusz1969</v>
      </c>
      <c r="AV8" s="112" t="str">
        <f t="shared" si="1"/>
        <v>Grzesiuk</v>
      </c>
      <c r="AW8" s="112" t="str">
        <f t="shared" si="2"/>
        <v>Mariusz</v>
      </c>
      <c r="AX8" s="112" t="str">
        <f t="shared" si="3"/>
        <v>Krakoska Scena Gravelowa</v>
      </c>
      <c r="AY8" s="112">
        <f t="shared" si="4"/>
        <v>1969</v>
      </c>
      <c r="AZ8" s="112">
        <f t="shared" si="5"/>
        <v>42.105263157894733</v>
      </c>
      <c r="BA8" s="112"/>
      <c r="BB8" s="112">
        <f t="shared" si="6"/>
        <v>1.0986394558447869</v>
      </c>
      <c r="BC8" s="112">
        <v>1</v>
      </c>
      <c r="BD8" s="112">
        <f t="shared" si="7"/>
        <v>0.95049504950495045</v>
      </c>
      <c r="BE8" s="112">
        <f t="shared" si="8"/>
        <v>1</v>
      </c>
    </row>
    <row r="9" spans="1:57" ht="15.75" customHeight="1">
      <c r="A9" s="420">
        <v>1</v>
      </c>
      <c r="B9" s="423">
        <v>7</v>
      </c>
      <c r="D9" s="423">
        <v>6</v>
      </c>
      <c r="E9" s="426">
        <v>38</v>
      </c>
      <c r="F9" s="423" t="s">
        <v>25</v>
      </c>
      <c r="G9" s="423" t="s">
        <v>165</v>
      </c>
      <c r="H9" s="423" t="s">
        <v>4932</v>
      </c>
      <c r="I9" s="423">
        <v>1967</v>
      </c>
      <c r="J9" s="423" t="s">
        <v>3850</v>
      </c>
      <c r="K9" s="423" t="s">
        <v>32</v>
      </c>
      <c r="L9" s="424">
        <v>0.74375000000000002</v>
      </c>
      <c r="M9" s="415">
        <v>0.40833333329999999</v>
      </c>
      <c r="N9" s="423" t="s">
        <v>4885</v>
      </c>
      <c r="O9" s="409">
        <v>0</v>
      </c>
      <c r="P9" s="409">
        <v>0</v>
      </c>
      <c r="Q9" s="409">
        <v>96</v>
      </c>
      <c r="R9" s="409">
        <v>18</v>
      </c>
      <c r="S9" s="414">
        <v>96</v>
      </c>
      <c r="T9" s="421">
        <v>1</v>
      </c>
      <c r="U9" s="423">
        <v>1</v>
      </c>
      <c r="V9" s="418"/>
      <c r="W9" s="417"/>
      <c r="Y9" s="423">
        <v>1</v>
      </c>
      <c r="Z9" s="423">
        <v>1</v>
      </c>
      <c r="AB9" s="422">
        <v>1</v>
      </c>
      <c r="AC9" s="421">
        <v>1</v>
      </c>
      <c r="AD9" s="418"/>
      <c r="AE9" s="417"/>
      <c r="AF9" s="423">
        <v>1</v>
      </c>
      <c r="AG9" s="422">
        <v>1</v>
      </c>
      <c r="AH9" s="421">
        <v>1</v>
      </c>
      <c r="AI9" s="423">
        <v>1</v>
      </c>
      <c r="AJ9" s="423">
        <v>1</v>
      </c>
      <c r="AK9" s="423">
        <v>1</v>
      </c>
      <c r="AL9" s="422">
        <v>1</v>
      </c>
      <c r="AM9" s="421">
        <v>1</v>
      </c>
      <c r="AO9" s="422">
        <v>1</v>
      </c>
      <c r="AP9" s="421">
        <v>1</v>
      </c>
      <c r="AQ9" s="423">
        <v>1</v>
      </c>
      <c r="AR9" s="427">
        <v>1</v>
      </c>
      <c r="AT9" s="112">
        <f>VLOOKUP(AU9,id!$A:$C,3,0)</f>
        <v>47</v>
      </c>
      <c r="AU9" s="112" t="str">
        <f t="shared" si="0"/>
        <v>PachulskiLeszek1967</v>
      </c>
      <c r="AV9" s="112" t="str">
        <f t="shared" si="1"/>
        <v>Pachulski</v>
      </c>
      <c r="AW9" s="112" t="str">
        <f t="shared" si="2"/>
        <v>Leszek</v>
      </c>
      <c r="AX9" s="112" t="str">
        <f t="shared" si="3"/>
        <v>WISŁA 1200</v>
      </c>
      <c r="AY9" s="112">
        <f t="shared" si="4"/>
        <v>1967</v>
      </c>
      <c r="AZ9" s="112">
        <f t="shared" si="5"/>
        <v>42.105263157894733</v>
      </c>
      <c r="BA9" s="112"/>
      <c r="BB9" s="112">
        <f t="shared" si="6"/>
        <v>1</v>
      </c>
      <c r="BC9" s="112">
        <v>1</v>
      </c>
      <c r="BD9" s="112">
        <f t="shared" si="7"/>
        <v>1</v>
      </c>
      <c r="BE9" s="112">
        <f t="shared" si="8"/>
        <v>1</v>
      </c>
    </row>
    <row r="10" spans="1:57" ht="15.75" customHeight="1">
      <c r="A10" s="420"/>
      <c r="B10" s="423">
        <v>9</v>
      </c>
      <c r="D10" s="423">
        <v>8</v>
      </c>
      <c r="E10" s="426">
        <v>1</v>
      </c>
      <c r="F10" s="423" t="s">
        <v>16</v>
      </c>
      <c r="G10" s="423" t="s">
        <v>4931</v>
      </c>
      <c r="H10" s="423" t="s">
        <v>4930</v>
      </c>
      <c r="I10" s="423">
        <v>1984</v>
      </c>
      <c r="J10" s="423" t="s">
        <v>4917</v>
      </c>
      <c r="K10" s="423" t="s">
        <v>32</v>
      </c>
      <c r="L10" s="424">
        <v>0.74861111111111112</v>
      </c>
      <c r="M10" s="415">
        <v>0.41319444440000003</v>
      </c>
      <c r="N10" s="423" t="s">
        <v>4885</v>
      </c>
      <c r="O10" s="409">
        <v>0</v>
      </c>
      <c r="P10" s="409">
        <v>0</v>
      </c>
      <c r="Q10" s="409">
        <v>94</v>
      </c>
      <c r="R10" s="409">
        <v>17</v>
      </c>
      <c r="S10" s="414">
        <v>94</v>
      </c>
      <c r="T10" s="417"/>
      <c r="U10" s="423">
        <v>1</v>
      </c>
      <c r="V10" s="418"/>
      <c r="W10" s="417"/>
      <c r="X10" s="429"/>
      <c r="Y10" s="423">
        <v>1</v>
      </c>
      <c r="Z10" s="423">
        <v>1</v>
      </c>
      <c r="AA10" s="429"/>
      <c r="AB10" s="422">
        <v>1</v>
      </c>
      <c r="AC10" s="421">
        <v>1</v>
      </c>
      <c r="AD10" s="418"/>
      <c r="AE10" s="417"/>
      <c r="AF10" s="423">
        <v>1</v>
      </c>
      <c r="AG10" s="422">
        <v>1</v>
      </c>
      <c r="AH10" s="421">
        <v>1</v>
      </c>
      <c r="AI10" s="423">
        <v>1</v>
      </c>
      <c r="AJ10" s="423">
        <v>1</v>
      </c>
      <c r="AK10" s="423">
        <v>1</v>
      </c>
      <c r="AL10" s="422">
        <v>1</v>
      </c>
      <c r="AM10" s="421">
        <v>1</v>
      </c>
      <c r="AN10" s="429"/>
      <c r="AO10" s="422">
        <v>1</v>
      </c>
      <c r="AP10" s="421">
        <v>1</v>
      </c>
      <c r="AQ10" s="423">
        <v>1</v>
      </c>
      <c r="AR10" s="427">
        <v>1</v>
      </c>
      <c r="AT10" s="112">
        <f>VLOOKUP(AU10,id!$A:$C,3,0)</f>
        <v>178</v>
      </c>
      <c r="AU10" s="112" t="str">
        <f t="shared" si="0"/>
        <v>RumianPaweł1984</v>
      </c>
      <c r="AV10" s="112" t="str">
        <f t="shared" si="1"/>
        <v>Rumian</v>
      </c>
      <c r="AW10" s="112" t="str">
        <f t="shared" si="2"/>
        <v>Paweł</v>
      </c>
      <c r="AX10" s="112" t="str">
        <f t="shared" si="3"/>
        <v>Krakoska Scena Gravelowa</v>
      </c>
      <c r="AY10" s="112">
        <f t="shared" si="4"/>
        <v>1984</v>
      </c>
      <c r="AZ10" s="112">
        <f t="shared" si="5"/>
        <v>41.228070175438589</v>
      </c>
      <c r="BA10" s="112"/>
      <c r="BB10" s="112">
        <f t="shared" si="6"/>
        <v>0.98823529414327227</v>
      </c>
      <c r="BC10" s="112">
        <v>1</v>
      </c>
      <c r="BD10" s="112">
        <f t="shared" si="7"/>
        <v>0.97916666666666663</v>
      </c>
      <c r="BE10" s="112">
        <f t="shared" si="8"/>
        <v>1</v>
      </c>
    </row>
    <row r="11" spans="1:57" ht="15.75" customHeight="1">
      <c r="A11" s="420"/>
      <c r="B11" s="423">
        <v>10</v>
      </c>
      <c r="D11" s="423">
        <v>9</v>
      </c>
      <c r="E11" s="426">
        <v>5</v>
      </c>
      <c r="F11" s="423" t="s">
        <v>151</v>
      </c>
      <c r="G11" s="423" t="s">
        <v>4929</v>
      </c>
      <c r="H11" s="423" t="s">
        <v>4928</v>
      </c>
      <c r="I11" s="423">
        <v>1976</v>
      </c>
      <c r="J11" s="423" t="s">
        <v>4917</v>
      </c>
      <c r="K11" s="423" t="s">
        <v>32</v>
      </c>
      <c r="L11" s="424">
        <v>0.74027777777777781</v>
      </c>
      <c r="M11" s="415">
        <v>0.4048611111</v>
      </c>
      <c r="N11" s="423" t="s">
        <v>4885</v>
      </c>
      <c r="O11" s="409">
        <v>0</v>
      </c>
      <c r="P11" s="409">
        <v>0</v>
      </c>
      <c r="Q11" s="409">
        <v>93</v>
      </c>
      <c r="R11" s="409">
        <v>19</v>
      </c>
      <c r="S11" s="414">
        <v>93</v>
      </c>
      <c r="T11" s="421">
        <v>1</v>
      </c>
      <c r="U11" s="423">
        <v>1</v>
      </c>
      <c r="V11" s="422">
        <v>1</v>
      </c>
      <c r="W11" s="421">
        <v>1</v>
      </c>
      <c r="X11" s="423">
        <v>1</v>
      </c>
      <c r="Y11" s="423">
        <v>1</v>
      </c>
      <c r="Z11" s="423">
        <v>1</v>
      </c>
      <c r="AB11" s="422">
        <v>1</v>
      </c>
      <c r="AC11" s="421">
        <v>1</v>
      </c>
      <c r="AD11" s="418"/>
      <c r="AE11" s="417"/>
      <c r="AG11" s="422">
        <v>1</v>
      </c>
      <c r="AH11" s="421">
        <v>1</v>
      </c>
      <c r="AI11" s="423">
        <v>1</v>
      </c>
      <c r="AJ11" s="423">
        <v>1</v>
      </c>
      <c r="AL11" s="422">
        <v>1</v>
      </c>
      <c r="AM11" s="421">
        <v>1</v>
      </c>
      <c r="AO11" s="422">
        <v>1</v>
      </c>
      <c r="AP11" s="421">
        <v>1</v>
      </c>
      <c r="AQ11" s="423">
        <v>1</v>
      </c>
      <c r="AR11" s="427">
        <v>1</v>
      </c>
      <c r="AT11" s="112">
        <f>VLOOKUP(AU11,id!$A:$C,3,0)</f>
        <v>179</v>
      </c>
      <c r="AU11" s="112" t="str">
        <f t="shared" si="0"/>
        <v>KubienaWojciech1976</v>
      </c>
      <c r="AV11" s="112" t="str">
        <f t="shared" si="1"/>
        <v>Kubiena</v>
      </c>
      <c r="AW11" s="112" t="str">
        <f t="shared" si="2"/>
        <v>Wojciech</v>
      </c>
      <c r="AX11" s="112" t="str">
        <f t="shared" si="3"/>
        <v>Krakoska Scena Gravelowa</v>
      </c>
      <c r="AY11" s="112">
        <f t="shared" si="4"/>
        <v>1976</v>
      </c>
      <c r="AZ11" s="112">
        <f t="shared" si="5"/>
        <v>40.78947368421052</v>
      </c>
      <c r="BA11" s="112"/>
      <c r="BB11" s="112">
        <f t="shared" si="6"/>
        <v>1.0205831903127434</v>
      </c>
      <c r="BC11" s="112">
        <v>1</v>
      </c>
      <c r="BD11" s="112">
        <f t="shared" si="7"/>
        <v>0.98936170212765961</v>
      </c>
      <c r="BE11" s="112">
        <f t="shared" si="8"/>
        <v>1</v>
      </c>
    </row>
    <row r="12" spans="1:57" ht="15.75" customHeight="1">
      <c r="A12" s="420"/>
      <c r="B12" s="423">
        <v>10</v>
      </c>
      <c r="D12" s="423">
        <v>9</v>
      </c>
      <c r="E12" s="426">
        <v>29</v>
      </c>
      <c r="F12" s="425" t="s">
        <v>90</v>
      </c>
      <c r="G12" s="425" t="s">
        <v>79</v>
      </c>
      <c r="H12" s="423" t="s">
        <v>4927</v>
      </c>
      <c r="I12" s="423">
        <v>1984</v>
      </c>
      <c r="J12" s="425" t="s">
        <v>1536</v>
      </c>
      <c r="K12" s="423" t="s">
        <v>32</v>
      </c>
      <c r="L12" s="424">
        <v>0.74027777777777781</v>
      </c>
      <c r="M12" s="415">
        <v>0.4048611111</v>
      </c>
      <c r="N12" s="423" t="s">
        <v>4885</v>
      </c>
      <c r="O12" s="409">
        <v>0</v>
      </c>
      <c r="P12" s="409">
        <v>0</v>
      </c>
      <c r="Q12" s="409">
        <v>93</v>
      </c>
      <c r="R12" s="409">
        <v>19</v>
      </c>
      <c r="S12" s="414">
        <v>93</v>
      </c>
      <c r="T12" s="421">
        <v>1</v>
      </c>
      <c r="U12" s="423">
        <v>1</v>
      </c>
      <c r="V12" s="422">
        <v>1</v>
      </c>
      <c r="W12" s="421">
        <v>1</v>
      </c>
      <c r="X12" s="423">
        <v>1</v>
      </c>
      <c r="Y12" s="423">
        <v>1</v>
      </c>
      <c r="Z12" s="423">
        <v>1</v>
      </c>
      <c r="AB12" s="422">
        <v>1</v>
      </c>
      <c r="AC12" s="421">
        <v>1</v>
      </c>
      <c r="AD12" s="418"/>
      <c r="AE12" s="417"/>
      <c r="AG12" s="422">
        <v>1</v>
      </c>
      <c r="AH12" s="421">
        <v>1</v>
      </c>
      <c r="AI12" s="423">
        <v>1</v>
      </c>
      <c r="AJ12" s="423">
        <v>1</v>
      </c>
      <c r="AL12" s="422">
        <v>1</v>
      </c>
      <c r="AM12" s="421">
        <v>1</v>
      </c>
      <c r="AO12" s="422">
        <v>1</v>
      </c>
      <c r="AP12" s="421">
        <v>1</v>
      </c>
      <c r="AQ12" s="423">
        <v>1</v>
      </c>
      <c r="AR12" s="427">
        <v>1</v>
      </c>
      <c r="AT12" s="112">
        <f>VLOOKUP(AU12,id!$A:$C,3,0)</f>
        <v>38</v>
      </c>
      <c r="AU12" s="112" t="str">
        <f t="shared" si="0"/>
        <v>WieczorekJarosław1984</v>
      </c>
      <c r="AV12" s="112" t="str">
        <f t="shared" si="1"/>
        <v>Wieczorek</v>
      </c>
      <c r="AW12" s="112" t="str">
        <f t="shared" si="2"/>
        <v>Jarosław</v>
      </c>
      <c r="AX12" s="112" t="str">
        <f t="shared" si="3"/>
        <v>Rajd Liczyrzepy / Europa Ubezpieczenia</v>
      </c>
      <c r="AY12" s="112">
        <f t="shared" si="4"/>
        <v>1984</v>
      </c>
      <c r="AZ12" s="112">
        <f t="shared" si="5"/>
        <v>40.78947368421052</v>
      </c>
      <c r="BA12" s="112"/>
      <c r="BB12" s="112">
        <f t="shared" si="6"/>
        <v>1</v>
      </c>
      <c r="BC12" s="112">
        <v>1</v>
      </c>
      <c r="BD12" s="112">
        <f t="shared" si="7"/>
        <v>1</v>
      </c>
      <c r="BE12" s="112">
        <f t="shared" si="8"/>
        <v>1</v>
      </c>
    </row>
    <row r="13" spans="1:57" ht="15.75" customHeight="1">
      <c r="A13" s="420"/>
      <c r="B13" s="423">
        <v>10</v>
      </c>
      <c r="D13" s="423">
        <v>9</v>
      </c>
      <c r="E13" s="426">
        <v>32</v>
      </c>
      <c r="F13" s="423" t="s">
        <v>19</v>
      </c>
      <c r="G13" s="423" t="s">
        <v>18</v>
      </c>
      <c r="H13" s="423" t="s">
        <v>4926</v>
      </c>
      <c r="I13" s="423">
        <v>1964</v>
      </c>
      <c r="J13" s="423" t="s">
        <v>4200</v>
      </c>
      <c r="K13" s="423" t="s">
        <v>32</v>
      </c>
      <c r="L13" s="424">
        <v>0.74027777777777781</v>
      </c>
      <c r="M13" s="415">
        <v>0.4048611111</v>
      </c>
      <c r="N13" s="423" t="s">
        <v>4885</v>
      </c>
      <c r="O13" s="409">
        <v>0</v>
      </c>
      <c r="P13" s="409">
        <v>0</v>
      </c>
      <c r="Q13" s="409">
        <v>93</v>
      </c>
      <c r="R13" s="409">
        <v>19</v>
      </c>
      <c r="S13" s="414">
        <v>93</v>
      </c>
      <c r="T13" s="421">
        <v>1</v>
      </c>
      <c r="U13" s="423">
        <v>1</v>
      </c>
      <c r="V13" s="422">
        <v>1</v>
      </c>
      <c r="W13" s="421">
        <v>1</v>
      </c>
      <c r="X13" s="423">
        <v>1</v>
      </c>
      <c r="Y13" s="423">
        <v>1</v>
      </c>
      <c r="Z13" s="423">
        <v>1</v>
      </c>
      <c r="AB13" s="422">
        <v>1</v>
      </c>
      <c r="AC13" s="421">
        <v>1</v>
      </c>
      <c r="AD13" s="418"/>
      <c r="AE13" s="417"/>
      <c r="AG13" s="422">
        <v>1</v>
      </c>
      <c r="AH13" s="421">
        <v>1</v>
      </c>
      <c r="AI13" s="423">
        <v>1</v>
      </c>
      <c r="AJ13" s="423">
        <v>1</v>
      </c>
      <c r="AL13" s="422">
        <v>1</v>
      </c>
      <c r="AM13" s="421">
        <v>1</v>
      </c>
      <c r="AO13" s="422">
        <v>1</v>
      </c>
      <c r="AP13" s="421">
        <v>1</v>
      </c>
      <c r="AQ13" s="423">
        <v>1</v>
      </c>
      <c r="AR13" s="427">
        <v>1</v>
      </c>
      <c r="AT13" s="112">
        <f>VLOOKUP(AU13,id!$A:$C,3,0)</f>
        <v>17</v>
      </c>
      <c r="AU13" s="112" t="str">
        <f t="shared" si="0"/>
        <v>LiszkaGrzegorz1964</v>
      </c>
      <c r="AV13" s="112" t="str">
        <f t="shared" si="1"/>
        <v>Liszka</v>
      </c>
      <c r="AW13" s="112" t="str">
        <f t="shared" si="2"/>
        <v>Grzegorz</v>
      </c>
      <c r="AX13" s="112" t="str">
        <f t="shared" si="3"/>
        <v>Trezado Biketires.pl</v>
      </c>
      <c r="AY13" s="112">
        <f t="shared" si="4"/>
        <v>1964</v>
      </c>
      <c r="AZ13" s="112">
        <f t="shared" si="5"/>
        <v>40.78947368421052</v>
      </c>
      <c r="BA13" s="112"/>
      <c r="BB13" s="112">
        <f t="shared" si="6"/>
        <v>1</v>
      </c>
      <c r="BC13" s="112">
        <v>1</v>
      </c>
      <c r="BD13" s="112">
        <f t="shared" si="7"/>
        <v>1</v>
      </c>
      <c r="BE13" s="112">
        <f t="shared" si="8"/>
        <v>1</v>
      </c>
    </row>
    <row r="14" spans="1:57" ht="15.75" customHeight="1">
      <c r="A14" s="420"/>
      <c r="B14" s="423">
        <v>13</v>
      </c>
      <c r="D14" s="423">
        <v>12</v>
      </c>
      <c r="E14" s="426">
        <v>11</v>
      </c>
      <c r="F14" s="423" t="s">
        <v>17</v>
      </c>
      <c r="G14" s="423" t="s">
        <v>4260</v>
      </c>
      <c r="H14" s="423" t="s">
        <v>4925</v>
      </c>
      <c r="I14" s="423">
        <v>1973</v>
      </c>
      <c r="J14" s="423" t="s">
        <v>4917</v>
      </c>
      <c r="K14" s="423" t="s">
        <v>32</v>
      </c>
      <c r="L14" s="424">
        <v>0.76249999999999996</v>
      </c>
      <c r="M14" s="415">
        <v>0.42708333329999998</v>
      </c>
      <c r="N14" s="423" t="s">
        <v>4885</v>
      </c>
      <c r="O14" s="409">
        <v>15</v>
      </c>
      <c r="P14" s="409">
        <v>3</v>
      </c>
      <c r="Q14" s="409">
        <v>91</v>
      </c>
      <c r="R14" s="409">
        <v>16</v>
      </c>
      <c r="S14" s="414">
        <v>88</v>
      </c>
      <c r="T14" s="417"/>
      <c r="U14" s="423">
        <v>1</v>
      </c>
      <c r="V14" s="418"/>
      <c r="W14" s="417"/>
      <c r="Y14" s="423">
        <v>1</v>
      </c>
      <c r="Z14" s="423">
        <v>1</v>
      </c>
      <c r="AB14" s="418"/>
      <c r="AC14" s="421">
        <v>1</v>
      </c>
      <c r="AD14" s="418"/>
      <c r="AE14" s="417"/>
      <c r="AF14" s="423">
        <v>1</v>
      </c>
      <c r="AG14" s="422">
        <v>1</v>
      </c>
      <c r="AH14" s="421">
        <v>1</v>
      </c>
      <c r="AI14" s="423">
        <v>1</v>
      </c>
      <c r="AJ14" s="423">
        <v>1</v>
      </c>
      <c r="AK14" s="423">
        <v>1</v>
      </c>
      <c r="AL14" s="422">
        <v>1</v>
      </c>
      <c r="AM14" s="421">
        <v>1</v>
      </c>
      <c r="AO14" s="422">
        <v>1</v>
      </c>
      <c r="AP14" s="421">
        <v>1</v>
      </c>
      <c r="AQ14" s="423">
        <v>1</v>
      </c>
      <c r="AR14" s="427">
        <v>1</v>
      </c>
      <c r="AT14" s="112">
        <f>VLOOKUP(AU14,id!$A:$C,3,0)</f>
        <v>180</v>
      </c>
      <c r="AU14" s="112" t="str">
        <f t="shared" si="0"/>
        <v>LewandowskiMarcin1973</v>
      </c>
      <c r="AV14" s="112" t="str">
        <f t="shared" si="1"/>
        <v>Lewandowski</v>
      </c>
      <c r="AW14" s="112" t="str">
        <f t="shared" si="2"/>
        <v>Marcin</v>
      </c>
      <c r="AX14" s="112" t="str">
        <f t="shared" si="3"/>
        <v>Krakoska Scena Gravelowa</v>
      </c>
      <c r="AY14" s="112">
        <f t="shared" si="4"/>
        <v>1973</v>
      </c>
      <c r="AZ14" s="112">
        <f t="shared" si="5"/>
        <v>38.596491228070171</v>
      </c>
      <c r="BA14" s="112"/>
      <c r="BB14" s="112">
        <f t="shared" si="6"/>
        <v>0.94796747972276829</v>
      </c>
      <c r="BC14" s="112">
        <v>1</v>
      </c>
      <c r="BD14" s="112">
        <f t="shared" si="7"/>
        <v>0.94623655913978499</v>
      </c>
      <c r="BE14" s="112">
        <f t="shared" si="8"/>
        <v>1</v>
      </c>
    </row>
    <row r="15" spans="1:57" ht="15.75" customHeight="1">
      <c r="A15" s="420"/>
      <c r="B15" s="423">
        <v>15</v>
      </c>
      <c r="D15" s="423">
        <v>14</v>
      </c>
      <c r="E15" s="426">
        <v>24</v>
      </c>
      <c r="F15" s="430" t="s">
        <v>234</v>
      </c>
      <c r="G15" s="430" t="s">
        <v>265</v>
      </c>
      <c r="H15" s="423" t="s">
        <v>4922</v>
      </c>
      <c r="I15" s="423">
        <v>1963</v>
      </c>
      <c r="J15" s="430" t="s">
        <v>4331</v>
      </c>
      <c r="K15" s="423" t="s">
        <v>32</v>
      </c>
      <c r="L15" s="424">
        <v>0.76458333333333328</v>
      </c>
      <c r="M15" s="415">
        <v>0.42916666669999998</v>
      </c>
      <c r="N15" s="423" t="s">
        <v>4903</v>
      </c>
      <c r="O15" s="409">
        <v>0</v>
      </c>
      <c r="P15" s="409">
        <v>0</v>
      </c>
      <c r="Q15" s="409">
        <v>88</v>
      </c>
      <c r="R15" s="409">
        <v>17</v>
      </c>
      <c r="S15" s="414">
        <v>88</v>
      </c>
      <c r="T15" s="421"/>
      <c r="U15" s="423">
        <v>1</v>
      </c>
      <c r="V15" s="418"/>
      <c r="W15" s="421">
        <v>1</v>
      </c>
      <c r="X15" s="423">
        <v>1</v>
      </c>
      <c r="Y15" s="423">
        <v>1</v>
      </c>
      <c r="AA15" s="423">
        <v>1</v>
      </c>
      <c r="AB15" s="422">
        <v>1</v>
      </c>
      <c r="AC15" s="417"/>
      <c r="AD15" s="422">
        <v>1</v>
      </c>
      <c r="AE15" s="421">
        <v>1</v>
      </c>
      <c r="AG15" s="418"/>
      <c r="AH15" s="421">
        <v>1</v>
      </c>
      <c r="AJ15" s="423">
        <v>1</v>
      </c>
      <c r="AK15" s="423">
        <v>1</v>
      </c>
      <c r="AL15" s="422">
        <v>1</v>
      </c>
      <c r="AM15" s="421">
        <v>1</v>
      </c>
      <c r="AN15" s="423">
        <v>1</v>
      </c>
      <c r="AO15" s="422">
        <v>1</v>
      </c>
      <c r="AP15" s="421">
        <v>1</v>
      </c>
      <c r="AR15" s="427">
        <v>1</v>
      </c>
      <c r="AT15" s="112">
        <f>VLOOKUP(AU15,id!$A:$C,3,0)</f>
        <v>19</v>
      </c>
      <c r="AU15" s="112" t="str">
        <f t="shared" si="0"/>
        <v>KrólikowskiRoman1963</v>
      </c>
      <c r="AV15" s="112" t="str">
        <f t="shared" si="1"/>
        <v>Królikowski</v>
      </c>
      <c r="AW15" s="112" t="str">
        <f t="shared" si="2"/>
        <v>Roman</v>
      </c>
      <c r="AX15" s="112" t="str">
        <f t="shared" si="3"/>
        <v>.</v>
      </c>
      <c r="AY15" s="112">
        <f t="shared" si="4"/>
        <v>1963</v>
      </c>
      <c r="AZ15" s="112">
        <f t="shared" si="5"/>
        <v>38.409129614185893</v>
      </c>
      <c r="BA15" s="112"/>
      <c r="BB15" s="112">
        <f t="shared" si="6"/>
        <v>0.99514563091299835</v>
      </c>
      <c r="BC15" s="112">
        <v>1</v>
      </c>
      <c r="BD15" s="112">
        <f t="shared" si="7"/>
        <v>1</v>
      </c>
      <c r="BE15" s="112">
        <f t="shared" si="8"/>
        <v>1</v>
      </c>
    </row>
    <row r="16" spans="1:57" ht="15.75" customHeight="1">
      <c r="A16" s="420"/>
      <c r="B16" s="423">
        <v>14</v>
      </c>
      <c r="D16" s="423">
        <v>13</v>
      </c>
      <c r="E16" s="426">
        <v>20</v>
      </c>
      <c r="F16" s="423" t="s">
        <v>15</v>
      </c>
      <c r="G16" s="423" t="s">
        <v>4753</v>
      </c>
      <c r="H16" s="423" t="s">
        <v>4924</v>
      </c>
      <c r="I16" s="423">
        <v>1987</v>
      </c>
      <c r="J16" s="423" t="s">
        <v>4923</v>
      </c>
      <c r="K16" s="423" t="s">
        <v>32</v>
      </c>
      <c r="L16" s="424">
        <v>0.77708333333333335</v>
      </c>
      <c r="M16" s="415">
        <v>0.44166666669999999</v>
      </c>
      <c r="N16" s="423" t="s">
        <v>4903</v>
      </c>
      <c r="O16" s="409">
        <v>6</v>
      </c>
      <c r="P16" s="409">
        <v>2</v>
      </c>
      <c r="Q16" s="409">
        <v>90</v>
      </c>
      <c r="R16" s="409">
        <v>18</v>
      </c>
      <c r="S16" s="414">
        <v>88</v>
      </c>
      <c r="T16" s="421">
        <v>1</v>
      </c>
      <c r="V16" s="422">
        <v>1</v>
      </c>
      <c r="W16" s="421">
        <v>1</v>
      </c>
      <c r="Y16" s="423">
        <v>1</v>
      </c>
      <c r="Z16" s="423">
        <v>1</v>
      </c>
      <c r="AB16" s="422">
        <v>1</v>
      </c>
      <c r="AC16" s="417"/>
      <c r="AD16" s="422">
        <v>1</v>
      </c>
      <c r="AE16" s="421">
        <v>1</v>
      </c>
      <c r="AF16" s="423">
        <v>1</v>
      </c>
      <c r="AG16" s="422">
        <v>1</v>
      </c>
      <c r="AH16" s="417"/>
      <c r="AI16" s="423">
        <v>1</v>
      </c>
      <c r="AJ16" s="423">
        <v>1</v>
      </c>
      <c r="AL16" s="422">
        <v>1</v>
      </c>
      <c r="AM16" s="421">
        <v>1</v>
      </c>
      <c r="AN16" s="423">
        <v>1</v>
      </c>
      <c r="AO16" s="422">
        <v>1</v>
      </c>
      <c r="AP16" s="421">
        <v>1</v>
      </c>
      <c r="AQ16" s="423">
        <v>1</v>
      </c>
      <c r="AR16" s="416"/>
      <c r="AT16" s="112">
        <f>VLOOKUP(AU16,id!$A:$C,3,0)</f>
        <v>121</v>
      </c>
      <c r="AU16" s="112" t="str">
        <f t="shared" si="0"/>
        <v>KuźniarowiczPiotr1987</v>
      </c>
      <c r="AV16" s="112" t="str">
        <f t="shared" si="1"/>
        <v>Kuźniarowicz</v>
      </c>
      <c r="AW16" s="112" t="str">
        <f t="shared" si="2"/>
        <v>Piotr</v>
      </c>
      <c r="AX16" s="112" t="str">
        <f t="shared" si="3"/>
        <v>Wesołe Jeże</v>
      </c>
      <c r="AY16" s="112">
        <f t="shared" si="4"/>
        <v>1987</v>
      </c>
      <c r="AZ16" s="112">
        <f t="shared" si="5"/>
        <v>37.322078776130596</v>
      </c>
      <c r="BA16" s="112"/>
      <c r="BB16" s="112">
        <f t="shared" si="6"/>
        <v>0.97169811320968313</v>
      </c>
      <c r="BC16" s="112">
        <v>1</v>
      </c>
      <c r="BD16" s="112">
        <f t="shared" si="7"/>
        <v>1</v>
      </c>
      <c r="BE16" s="112">
        <f t="shared" si="8"/>
        <v>1</v>
      </c>
    </row>
    <row r="17" spans="1:57" ht="15.75" customHeight="1">
      <c r="A17" s="420"/>
      <c r="B17" s="423">
        <v>16</v>
      </c>
      <c r="D17" s="423">
        <v>15</v>
      </c>
      <c r="E17" s="426">
        <v>3</v>
      </c>
      <c r="F17" s="423" t="s">
        <v>63</v>
      </c>
      <c r="G17" s="423" t="s">
        <v>4921</v>
      </c>
      <c r="H17" s="423" t="s">
        <v>4920</v>
      </c>
      <c r="I17" s="423">
        <v>1981</v>
      </c>
      <c r="J17" s="423" t="s">
        <v>4917</v>
      </c>
      <c r="K17" s="423" t="s">
        <v>32</v>
      </c>
      <c r="L17" s="424">
        <v>0.74930555555555556</v>
      </c>
      <c r="M17" s="415">
        <v>0.41388888889999997</v>
      </c>
      <c r="N17" s="423" t="s">
        <v>4885</v>
      </c>
      <c r="O17" s="409">
        <v>0</v>
      </c>
      <c r="P17" s="409">
        <v>0</v>
      </c>
      <c r="Q17" s="409">
        <v>85</v>
      </c>
      <c r="R17" s="409">
        <v>17</v>
      </c>
      <c r="S17" s="414">
        <v>85</v>
      </c>
      <c r="T17" s="421">
        <v>1</v>
      </c>
      <c r="U17" s="423">
        <v>1</v>
      </c>
      <c r="V17" s="418"/>
      <c r="W17" s="417"/>
      <c r="Y17" s="423">
        <v>1</v>
      </c>
      <c r="Z17" s="423">
        <v>1</v>
      </c>
      <c r="AA17" s="423">
        <v>1</v>
      </c>
      <c r="AB17" s="422">
        <v>1</v>
      </c>
      <c r="AC17" s="421">
        <v>1</v>
      </c>
      <c r="AD17" s="418"/>
      <c r="AE17" s="421">
        <v>1</v>
      </c>
      <c r="AG17" s="422">
        <v>1</v>
      </c>
      <c r="AH17" s="421">
        <v>1</v>
      </c>
      <c r="AJ17" s="423">
        <v>1</v>
      </c>
      <c r="AK17" s="423">
        <v>1</v>
      </c>
      <c r="AL17" s="422">
        <v>1</v>
      </c>
      <c r="AM17" s="421">
        <v>1</v>
      </c>
      <c r="AO17" s="422">
        <v>1</v>
      </c>
      <c r="AP17" s="421">
        <v>1</v>
      </c>
      <c r="AR17" s="427">
        <v>1</v>
      </c>
      <c r="AT17" s="112">
        <f>VLOOKUP(AU17,id!$A:$C,3,0)</f>
        <v>181</v>
      </c>
      <c r="AU17" s="112" t="str">
        <f t="shared" si="0"/>
        <v>TarnawskiŁukasz1981</v>
      </c>
      <c r="AV17" s="112" t="str">
        <f t="shared" si="1"/>
        <v>Tarnawski</v>
      </c>
      <c r="AW17" s="112" t="str">
        <f t="shared" si="2"/>
        <v>Łukasz</v>
      </c>
      <c r="AX17" s="112" t="str">
        <f t="shared" si="3"/>
        <v>Krakoska Scena Gravelowa</v>
      </c>
      <c r="AY17" s="112">
        <f t="shared" si="4"/>
        <v>1981</v>
      </c>
      <c r="AZ17" s="112">
        <f t="shared" si="5"/>
        <v>36.04973518148978</v>
      </c>
      <c r="BA17" s="112"/>
      <c r="BB17" s="112">
        <f t="shared" si="6"/>
        <v>1.0671140940116211</v>
      </c>
      <c r="BC17" s="112">
        <v>1</v>
      </c>
      <c r="BD17" s="112">
        <f t="shared" si="7"/>
        <v>0.96590909090909094</v>
      </c>
      <c r="BE17" s="112">
        <f t="shared" si="8"/>
        <v>1</v>
      </c>
    </row>
    <row r="18" spans="1:57" ht="15.75" customHeight="1">
      <c r="A18" s="420"/>
      <c r="B18" s="423">
        <v>17</v>
      </c>
      <c r="D18" s="423">
        <v>16</v>
      </c>
      <c r="E18" s="426">
        <v>2</v>
      </c>
      <c r="F18" s="423" t="s">
        <v>22</v>
      </c>
      <c r="G18" s="423" t="s">
        <v>4919</v>
      </c>
      <c r="H18" s="423" t="s">
        <v>4918</v>
      </c>
      <c r="I18" s="423">
        <v>1983</v>
      </c>
      <c r="J18" s="423" t="s">
        <v>4917</v>
      </c>
      <c r="K18" s="423" t="s">
        <v>32</v>
      </c>
      <c r="L18" s="424">
        <v>0.7631944444444444</v>
      </c>
      <c r="M18" s="415">
        <v>0.42777777779999998</v>
      </c>
      <c r="N18" s="423" t="s">
        <v>4903</v>
      </c>
      <c r="O18" s="409">
        <v>0</v>
      </c>
      <c r="P18" s="409">
        <v>0</v>
      </c>
      <c r="Q18" s="409">
        <v>85</v>
      </c>
      <c r="R18" s="409">
        <v>17</v>
      </c>
      <c r="S18" s="414">
        <v>85</v>
      </c>
      <c r="T18" s="421">
        <v>1</v>
      </c>
      <c r="U18" s="423">
        <v>1</v>
      </c>
      <c r="V18" s="418"/>
      <c r="W18" s="421">
        <v>1</v>
      </c>
      <c r="X18" s="423">
        <v>1</v>
      </c>
      <c r="Y18" s="423">
        <v>1</v>
      </c>
      <c r="Z18" s="429"/>
      <c r="AA18" s="429"/>
      <c r="AB18" s="422">
        <v>1</v>
      </c>
      <c r="AC18" s="421">
        <v>1</v>
      </c>
      <c r="AD18" s="422">
        <v>1</v>
      </c>
      <c r="AE18" s="417"/>
      <c r="AF18" s="429"/>
      <c r="AG18" s="422">
        <v>1</v>
      </c>
      <c r="AH18" s="421">
        <v>1</v>
      </c>
      <c r="AI18" s="429"/>
      <c r="AJ18" s="423">
        <v>1</v>
      </c>
      <c r="AK18" s="429"/>
      <c r="AL18" s="422">
        <v>1</v>
      </c>
      <c r="AM18" s="421">
        <v>1</v>
      </c>
      <c r="AN18" s="423">
        <v>1</v>
      </c>
      <c r="AO18" s="422">
        <v>1</v>
      </c>
      <c r="AP18" s="421">
        <v>1</v>
      </c>
      <c r="AQ18" s="429"/>
      <c r="AR18" s="427">
        <v>1</v>
      </c>
      <c r="AT18" s="112">
        <f>VLOOKUP(AU18,id!$A:$C,3,0)</f>
        <v>182</v>
      </c>
      <c r="AU18" s="112" t="str">
        <f t="shared" si="0"/>
        <v>KopelKrzysztof1983</v>
      </c>
      <c r="AV18" s="112" t="str">
        <f t="shared" si="1"/>
        <v>Kopel</v>
      </c>
      <c r="AW18" s="112" t="str">
        <f t="shared" si="2"/>
        <v>Krzysztof</v>
      </c>
      <c r="AX18" s="112" t="str">
        <f t="shared" si="3"/>
        <v>Krakoska Scena Gravelowa</v>
      </c>
      <c r="AY18" s="112">
        <f t="shared" si="4"/>
        <v>1983</v>
      </c>
      <c r="AZ18" s="112">
        <f t="shared" si="5"/>
        <v>34.879289233163256</v>
      </c>
      <c r="BA18" s="112"/>
      <c r="BB18" s="112">
        <f t="shared" si="6"/>
        <v>0.96753246750818012</v>
      </c>
      <c r="BC18" s="112">
        <v>1</v>
      </c>
      <c r="BD18" s="112">
        <f t="shared" si="7"/>
        <v>1</v>
      </c>
      <c r="BE18" s="112">
        <f t="shared" si="8"/>
        <v>1</v>
      </c>
    </row>
    <row r="19" spans="1:57" ht="15.75" customHeight="1">
      <c r="A19" s="420"/>
      <c r="B19" s="423">
        <v>17</v>
      </c>
      <c r="D19" s="423">
        <v>16</v>
      </c>
      <c r="E19" s="426">
        <v>10</v>
      </c>
      <c r="F19" s="423" t="s">
        <v>336</v>
      </c>
      <c r="G19" s="423" t="s">
        <v>230</v>
      </c>
      <c r="H19" s="423" t="s">
        <v>4916</v>
      </c>
      <c r="I19" s="423">
        <v>1967</v>
      </c>
      <c r="J19" s="423" t="s">
        <v>335</v>
      </c>
      <c r="K19" s="423" t="s">
        <v>32</v>
      </c>
      <c r="L19" s="424">
        <v>0.7631944444444444</v>
      </c>
      <c r="M19" s="415">
        <v>0.42777777779999998</v>
      </c>
      <c r="N19" s="423" t="s">
        <v>4903</v>
      </c>
      <c r="O19" s="409">
        <v>0</v>
      </c>
      <c r="P19" s="409">
        <v>0</v>
      </c>
      <c r="Q19" s="409">
        <v>85</v>
      </c>
      <c r="R19" s="409">
        <v>17</v>
      </c>
      <c r="S19" s="414">
        <v>85</v>
      </c>
      <c r="T19" s="421">
        <v>1</v>
      </c>
      <c r="U19" s="423">
        <v>1</v>
      </c>
      <c r="V19" s="418"/>
      <c r="W19" s="421">
        <v>1</v>
      </c>
      <c r="X19" s="423">
        <v>1</v>
      </c>
      <c r="Y19" s="423">
        <v>1</v>
      </c>
      <c r="AB19" s="422">
        <v>1</v>
      </c>
      <c r="AC19" s="421">
        <v>1</v>
      </c>
      <c r="AD19" s="422">
        <v>1</v>
      </c>
      <c r="AE19" s="421">
        <v>1</v>
      </c>
      <c r="AG19" s="418"/>
      <c r="AH19" s="421">
        <v>1</v>
      </c>
      <c r="AJ19" s="423">
        <v>1</v>
      </c>
      <c r="AL19" s="422">
        <v>1</v>
      </c>
      <c r="AM19" s="421">
        <v>1</v>
      </c>
      <c r="AN19" s="423">
        <v>1</v>
      </c>
      <c r="AO19" s="422">
        <v>1</v>
      </c>
      <c r="AP19" s="421">
        <v>1</v>
      </c>
      <c r="AR19" s="427">
        <v>1</v>
      </c>
      <c r="AT19" s="112">
        <f>VLOOKUP(AU19,id!$A:$C,3,0)</f>
        <v>16</v>
      </c>
      <c r="AU19" s="112" t="str">
        <f t="shared" si="0"/>
        <v>AdamczykJarek1967</v>
      </c>
      <c r="AV19" s="112" t="str">
        <f t="shared" si="1"/>
        <v>Adamczyk</v>
      </c>
      <c r="AW19" s="112" t="str">
        <f t="shared" si="2"/>
        <v>Jarek</v>
      </c>
      <c r="AX19" s="112" t="str">
        <f t="shared" si="3"/>
        <v>Zbieranina z Niesięcina</v>
      </c>
      <c r="AY19" s="112">
        <f t="shared" si="4"/>
        <v>1967</v>
      </c>
      <c r="AZ19" s="112">
        <f t="shared" si="5"/>
        <v>34.879289233163256</v>
      </c>
      <c r="BA19" s="112"/>
      <c r="BB19" s="112">
        <f t="shared" si="6"/>
        <v>1</v>
      </c>
      <c r="BC19" s="112">
        <v>1</v>
      </c>
      <c r="BD19" s="112">
        <f t="shared" si="7"/>
        <v>1</v>
      </c>
      <c r="BE19" s="112">
        <f t="shared" si="8"/>
        <v>1</v>
      </c>
    </row>
    <row r="20" spans="1:57" ht="15.75" customHeight="1">
      <c r="A20" s="420"/>
      <c r="B20" s="423">
        <v>19</v>
      </c>
      <c r="D20" s="423">
        <v>18</v>
      </c>
      <c r="E20" s="426">
        <v>22</v>
      </c>
      <c r="F20" s="428" t="s">
        <v>22</v>
      </c>
      <c r="G20" s="428" t="s">
        <v>76</v>
      </c>
      <c r="H20" s="423" t="s">
        <v>4915</v>
      </c>
      <c r="I20" s="423">
        <v>1954</v>
      </c>
      <c r="J20" s="428" t="s">
        <v>4914</v>
      </c>
      <c r="K20" s="423" t="s">
        <v>32</v>
      </c>
      <c r="L20" s="424">
        <v>0.73958333333333337</v>
      </c>
      <c r="M20" s="415">
        <v>0.40416666670000001</v>
      </c>
      <c r="N20" s="423" t="s">
        <v>4885</v>
      </c>
      <c r="O20" s="409">
        <v>0</v>
      </c>
      <c r="P20" s="409">
        <v>0</v>
      </c>
      <c r="Q20" s="409">
        <v>84</v>
      </c>
      <c r="R20" s="409">
        <v>16</v>
      </c>
      <c r="S20" s="414">
        <v>84</v>
      </c>
      <c r="T20" s="421">
        <v>1</v>
      </c>
      <c r="U20" s="423">
        <v>1</v>
      </c>
      <c r="V20" s="418"/>
      <c r="W20" s="417"/>
      <c r="Y20" s="423">
        <v>1</v>
      </c>
      <c r="AA20" s="423">
        <v>1</v>
      </c>
      <c r="AB20" s="422">
        <v>1</v>
      </c>
      <c r="AC20" s="421">
        <v>1</v>
      </c>
      <c r="AD20" s="418"/>
      <c r="AE20" s="417"/>
      <c r="AG20" s="422">
        <v>1</v>
      </c>
      <c r="AH20" s="421">
        <v>1</v>
      </c>
      <c r="AI20" s="423">
        <v>1</v>
      </c>
      <c r="AJ20" s="423">
        <v>1</v>
      </c>
      <c r="AK20" s="423">
        <v>1</v>
      </c>
      <c r="AL20" s="422">
        <v>1</v>
      </c>
      <c r="AM20" s="421">
        <v>1</v>
      </c>
      <c r="AO20" s="418"/>
      <c r="AP20" s="421">
        <v>1</v>
      </c>
      <c r="AQ20" s="423">
        <v>1</v>
      </c>
      <c r="AR20" s="427">
        <v>1</v>
      </c>
      <c r="AT20" s="112">
        <f>VLOOKUP(AU20,id!$A:$C,3,0)</f>
        <v>15</v>
      </c>
      <c r="AU20" s="112" t="str">
        <f t="shared" si="0"/>
        <v>WiktorowskiKrzysztof1954</v>
      </c>
      <c r="AV20" s="112" t="str">
        <f t="shared" si="1"/>
        <v>Wiktorowski</v>
      </c>
      <c r="AW20" s="112" t="str">
        <f t="shared" si="2"/>
        <v>Krzysztof</v>
      </c>
      <c r="AX20" s="112" t="str">
        <f t="shared" si="3"/>
        <v>xxx</v>
      </c>
      <c r="AY20" s="112">
        <f t="shared" si="4"/>
        <v>1954</v>
      </c>
      <c r="AZ20" s="112">
        <f t="shared" si="5"/>
        <v>34.468944653949571</v>
      </c>
      <c r="BA20" s="112"/>
      <c r="BB20" s="112">
        <f t="shared" si="6"/>
        <v>1.0584192439539448</v>
      </c>
      <c r="BC20" s="112">
        <v>1</v>
      </c>
      <c r="BD20" s="112">
        <f t="shared" si="7"/>
        <v>0.9882352941176471</v>
      </c>
      <c r="BE20" s="112">
        <f t="shared" si="8"/>
        <v>1</v>
      </c>
    </row>
    <row r="21" spans="1:57" ht="15.75" customHeight="1">
      <c r="A21" s="420"/>
      <c r="B21" s="423">
        <v>21</v>
      </c>
      <c r="D21" s="423">
        <v>19</v>
      </c>
      <c r="E21" s="426">
        <v>14</v>
      </c>
      <c r="F21" s="423" t="s">
        <v>19</v>
      </c>
      <c r="G21" s="423" t="s">
        <v>807</v>
      </c>
      <c r="H21" s="423" t="s">
        <v>4911</v>
      </c>
      <c r="I21" s="423">
        <v>1984</v>
      </c>
      <c r="J21" s="423" t="s">
        <v>805</v>
      </c>
      <c r="K21" s="423" t="s">
        <v>32</v>
      </c>
      <c r="L21" s="424">
        <v>0.76736111111111116</v>
      </c>
      <c r="M21" s="415">
        <v>0.43194444440000002</v>
      </c>
      <c r="N21" s="423" t="s">
        <v>4903</v>
      </c>
      <c r="O21" s="409">
        <v>0</v>
      </c>
      <c r="P21" s="409">
        <v>0</v>
      </c>
      <c r="Q21" s="409">
        <v>83</v>
      </c>
      <c r="R21" s="409">
        <v>18</v>
      </c>
      <c r="S21" s="414">
        <v>83</v>
      </c>
      <c r="T21" s="421">
        <v>1</v>
      </c>
      <c r="U21" s="423">
        <v>1</v>
      </c>
      <c r="V21" s="422">
        <v>1</v>
      </c>
      <c r="W21" s="421">
        <v>1</v>
      </c>
      <c r="X21" s="423">
        <v>1</v>
      </c>
      <c r="Y21" s="423">
        <v>1</v>
      </c>
      <c r="Z21" s="423">
        <v>1</v>
      </c>
      <c r="AB21" s="422">
        <v>1</v>
      </c>
      <c r="AC21" s="421">
        <v>1</v>
      </c>
      <c r="AD21" s="422">
        <v>1</v>
      </c>
      <c r="AE21" s="417"/>
      <c r="AG21" s="422">
        <v>1</v>
      </c>
      <c r="AH21" s="421">
        <v>1</v>
      </c>
      <c r="AJ21" s="423">
        <v>1</v>
      </c>
      <c r="AL21" s="422">
        <v>1</v>
      </c>
      <c r="AM21" s="421">
        <v>1</v>
      </c>
      <c r="AN21" s="423">
        <v>1</v>
      </c>
      <c r="AO21" s="418"/>
      <c r="AP21" s="421">
        <v>1</v>
      </c>
      <c r="AR21" s="427">
        <v>1</v>
      </c>
      <c r="AT21" s="112">
        <f>VLOOKUP(AU21,id!$A:$C,3,0)</f>
        <v>28</v>
      </c>
      <c r="AU21" s="112" t="str">
        <f t="shared" si="0"/>
        <v>CzarnyGrzegorz1984</v>
      </c>
      <c r="AV21" s="112" t="str">
        <f t="shared" si="1"/>
        <v>Czarny</v>
      </c>
      <c r="AW21" s="112" t="str">
        <f t="shared" si="2"/>
        <v>Grzegorz</v>
      </c>
      <c r="AX21" s="112" t="str">
        <f t="shared" si="3"/>
        <v>Szkoła Fechtunku ARAMIS</v>
      </c>
      <c r="AY21" s="112">
        <f t="shared" si="4"/>
        <v>1984</v>
      </c>
      <c r="AZ21" s="112">
        <f t="shared" si="5"/>
        <v>34.058600074735885</v>
      </c>
      <c r="BA21" s="112"/>
      <c r="BB21" s="112">
        <f t="shared" si="6"/>
        <v>0.93569131850142162</v>
      </c>
      <c r="BC21" s="112">
        <v>1</v>
      </c>
      <c r="BD21" s="112">
        <f t="shared" si="7"/>
        <v>0.98809523809523814</v>
      </c>
      <c r="BE21" s="112">
        <f t="shared" si="8"/>
        <v>1</v>
      </c>
    </row>
    <row r="22" spans="1:57" ht="15.75" customHeight="1">
      <c r="A22" s="420"/>
      <c r="B22" s="423">
        <v>23</v>
      </c>
      <c r="D22" s="423">
        <v>20</v>
      </c>
      <c r="E22" s="426">
        <v>8</v>
      </c>
      <c r="F22" s="423" t="s">
        <v>1316</v>
      </c>
      <c r="G22" s="423" t="s">
        <v>203</v>
      </c>
      <c r="H22" s="423" t="s">
        <v>4910</v>
      </c>
      <c r="I22" s="423">
        <v>1973</v>
      </c>
      <c r="J22" s="423" t="s">
        <v>1315</v>
      </c>
      <c r="K22" s="423" t="s">
        <v>32</v>
      </c>
      <c r="L22" s="424">
        <v>0.77847222222222223</v>
      </c>
      <c r="M22" s="415">
        <v>0.44305555559999998</v>
      </c>
      <c r="N22" s="423" t="s">
        <v>4903</v>
      </c>
      <c r="O22" s="409">
        <v>8</v>
      </c>
      <c r="P22" s="409">
        <v>2</v>
      </c>
      <c r="Q22" s="409">
        <v>85</v>
      </c>
      <c r="R22" s="409">
        <v>17</v>
      </c>
      <c r="S22" s="414">
        <v>83</v>
      </c>
      <c r="T22" s="421">
        <v>1</v>
      </c>
      <c r="V22" s="422">
        <v>1</v>
      </c>
      <c r="W22" s="421">
        <v>1</v>
      </c>
      <c r="X22" s="423">
        <v>1</v>
      </c>
      <c r="Y22" s="423">
        <v>1</v>
      </c>
      <c r="Z22" s="423">
        <v>1</v>
      </c>
      <c r="AA22" s="423">
        <v>1</v>
      </c>
      <c r="AB22" s="422">
        <v>1</v>
      </c>
      <c r="AC22" s="417"/>
      <c r="AD22" s="418"/>
      <c r="AE22" s="417"/>
      <c r="AG22" s="418"/>
      <c r="AH22" s="421">
        <v>1</v>
      </c>
      <c r="AJ22" s="423">
        <v>1</v>
      </c>
      <c r="AK22" s="423">
        <v>1</v>
      </c>
      <c r="AL22" s="422">
        <v>1</v>
      </c>
      <c r="AM22" s="421">
        <v>1</v>
      </c>
      <c r="AN22" s="423">
        <v>1</v>
      </c>
      <c r="AO22" s="418"/>
      <c r="AP22" s="421">
        <v>1</v>
      </c>
      <c r="AQ22" s="423">
        <v>1</v>
      </c>
      <c r="AR22" s="427">
        <v>1</v>
      </c>
      <c r="AT22" s="112">
        <f>VLOOKUP(AU22,id!$A:$C,3,0)</f>
        <v>183</v>
      </c>
      <c r="AU22" s="112" t="str">
        <f t="shared" si="0"/>
        <v>KonopińskiMaciek1973</v>
      </c>
      <c r="AV22" s="112" t="str">
        <f t="shared" si="1"/>
        <v>Konopiński</v>
      </c>
      <c r="AW22" s="112" t="str">
        <f t="shared" si="2"/>
        <v>Maciek</v>
      </c>
      <c r="AX22" s="112" t="str">
        <f t="shared" si="3"/>
        <v>Bikeholicy</v>
      </c>
      <c r="AY22" s="112">
        <f t="shared" si="4"/>
        <v>1973</v>
      </c>
      <c r="AZ22" s="112">
        <f t="shared" si="5"/>
        <v>33.204465896835245</v>
      </c>
      <c r="BA22" s="112"/>
      <c r="BB22" s="112">
        <f t="shared" si="6"/>
        <v>0.97492162989593267</v>
      </c>
      <c r="BC22" s="112">
        <v>1</v>
      </c>
      <c r="BD22" s="112">
        <f t="shared" si="7"/>
        <v>1</v>
      </c>
      <c r="BE22" s="112">
        <f t="shared" si="8"/>
        <v>1</v>
      </c>
    </row>
    <row r="23" spans="1:57" ht="15.75" customHeight="1">
      <c r="A23" s="420"/>
      <c r="B23" s="423">
        <v>26</v>
      </c>
      <c r="D23" s="423">
        <v>21</v>
      </c>
      <c r="E23" s="426">
        <v>25</v>
      </c>
      <c r="F23" s="423" t="s">
        <v>17</v>
      </c>
      <c r="G23" s="423" t="s">
        <v>23</v>
      </c>
      <c r="H23" s="423" t="s">
        <v>4907</v>
      </c>
      <c r="I23" s="423">
        <v>1969</v>
      </c>
      <c r="J23" s="423" t="s">
        <v>1377</v>
      </c>
      <c r="K23" s="423" t="s">
        <v>32</v>
      </c>
      <c r="L23" s="424">
        <v>0.74930555555555556</v>
      </c>
      <c r="M23" s="415">
        <v>0.41388888889999997</v>
      </c>
      <c r="N23" s="423" t="s">
        <v>4885</v>
      </c>
      <c r="O23" s="409">
        <v>0</v>
      </c>
      <c r="P23" s="409">
        <v>0</v>
      </c>
      <c r="Q23" s="409">
        <v>78</v>
      </c>
      <c r="R23" s="409">
        <v>18</v>
      </c>
      <c r="S23" s="414">
        <v>78</v>
      </c>
      <c r="T23" s="421">
        <v>1</v>
      </c>
      <c r="U23" s="423">
        <v>1</v>
      </c>
      <c r="V23" s="422">
        <v>1</v>
      </c>
      <c r="W23" s="421">
        <v>1</v>
      </c>
      <c r="X23" s="423">
        <v>1</v>
      </c>
      <c r="Y23" s="423">
        <v>1</v>
      </c>
      <c r="Z23" s="423">
        <v>1</v>
      </c>
      <c r="AB23" s="422">
        <v>1</v>
      </c>
      <c r="AC23" s="421">
        <v>1</v>
      </c>
      <c r="AD23" s="422">
        <v>1</v>
      </c>
      <c r="AE23" s="421">
        <v>1</v>
      </c>
      <c r="AF23" s="423">
        <v>1</v>
      </c>
      <c r="AG23" s="422">
        <v>1</v>
      </c>
      <c r="AH23" s="421">
        <v>1</v>
      </c>
      <c r="AI23" s="423">
        <v>1</v>
      </c>
      <c r="AL23" s="418"/>
      <c r="AM23" s="417"/>
      <c r="AN23" s="423">
        <v>1</v>
      </c>
      <c r="AO23" s="422">
        <v>1</v>
      </c>
      <c r="AP23" s="417"/>
      <c r="AQ23" s="423">
        <v>1</v>
      </c>
      <c r="AR23" s="416"/>
      <c r="AT23" s="112">
        <f>VLOOKUP(AU23,id!$A:$C,3,0)</f>
        <v>90</v>
      </c>
      <c r="AU23" s="112" t="str">
        <f t="shared" si="0"/>
        <v>WitkowskiMarcin1969</v>
      </c>
      <c r="AV23" s="112" t="str">
        <f t="shared" si="1"/>
        <v>Witkowski</v>
      </c>
      <c r="AW23" s="112" t="str">
        <f t="shared" si="2"/>
        <v>Marcin</v>
      </c>
      <c r="AX23" s="112" t="str">
        <f t="shared" si="3"/>
        <v>Zaszyci</v>
      </c>
      <c r="AY23" s="112">
        <f t="shared" si="4"/>
        <v>1969</v>
      </c>
      <c r="AZ23" s="112">
        <f t="shared" si="5"/>
        <v>31.204196866905413</v>
      </c>
      <c r="BA23" s="112"/>
      <c r="BB23" s="112">
        <f t="shared" si="6"/>
        <v>1.0704697987363632</v>
      </c>
      <c r="BC23" s="112">
        <v>1</v>
      </c>
      <c r="BD23" s="112">
        <f t="shared" si="7"/>
        <v>0.93975903614457834</v>
      </c>
      <c r="BE23" s="112">
        <f t="shared" si="8"/>
        <v>1</v>
      </c>
    </row>
    <row r="24" spans="1:57" ht="15.75" customHeight="1">
      <c r="A24" s="420"/>
      <c r="B24" s="423">
        <v>27</v>
      </c>
      <c r="D24" s="423">
        <v>22</v>
      </c>
      <c r="E24" s="426">
        <v>34</v>
      </c>
      <c r="F24" s="409" t="s">
        <v>49</v>
      </c>
      <c r="G24" s="409" t="s">
        <v>990</v>
      </c>
      <c r="H24" s="423" t="s">
        <v>4906</v>
      </c>
      <c r="I24" s="423">
        <v>1979</v>
      </c>
      <c r="J24" s="409" t="s">
        <v>1326</v>
      </c>
      <c r="K24" s="423" t="s">
        <v>32</v>
      </c>
      <c r="L24" s="424">
        <v>0.7368055555555556</v>
      </c>
      <c r="M24" s="415">
        <v>0.40138888890000002</v>
      </c>
      <c r="N24" s="423" t="s">
        <v>4885</v>
      </c>
      <c r="O24" s="409">
        <v>0</v>
      </c>
      <c r="P24" s="409">
        <v>0</v>
      </c>
      <c r="Q24" s="409">
        <v>75</v>
      </c>
      <c r="R24" s="409">
        <v>16</v>
      </c>
      <c r="S24" s="414">
        <v>75</v>
      </c>
      <c r="T24" s="421">
        <v>1</v>
      </c>
      <c r="U24" s="423">
        <v>1</v>
      </c>
      <c r="V24" s="422">
        <v>1</v>
      </c>
      <c r="W24" s="421">
        <v>1</v>
      </c>
      <c r="X24" s="423">
        <v>1</v>
      </c>
      <c r="Y24" s="423">
        <v>1</v>
      </c>
      <c r="AA24" s="423">
        <v>1</v>
      </c>
      <c r="AB24" s="418"/>
      <c r="AC24" s="421">
        <v>1</v>
      </c>
      <c r="AD24" s="418"/>
      <c r="AE24" s="417"/>
      <c r="AG24" s="422">
        <v>1</v>
      </c>
      <c r="AH24" s="421">
        <v>1</v>
      </c>
      <c r="AJ24" s="423">
        <v>1</v>
      </c>
      <c r="AK24" s="423">
        <v>1</v>
      </c>
      <c r="AL24" s="422">
        <v>1</v>
      </c>
      <c r="AM24" s="421">
        <v>1</v>
      </c>
      <c r="AO24" s="418"/>
      <c r="AP24" s="421">
        <v>1</v>
      </c>
      <c r="AR24" s="427">
        <v>1</v>
      </c>
      <c r="AT24" s="112">
        <f>VLOOKUP(AU24,id!$A:$C,3,0)</f>
        <v>20</v>
      </c>
      <c r="AU24" s="112" t="str">
        <f t="shared" si="0"/>
        <v>BelicaRobert1979</v>
      </c>
      <c r="AV24" s="112" t="str">
        <f t="shared" si="1"/>
        <v>Belica</v>
      </c>
      <c r="AW24" s="112" t="str">
        <f t="shared" si="2"/>
        <v>Robert</v>
      </c>
      <c r="AX24" s="112" t="str">
        <f t="shared" si="3"/>
        <v>T-Mobile Cycling Team</v>
      </c>
      <c r="AY24" s="112">
        <f t="shared" si="4"/>
        <v>1979</v>
      </c>
      <c r="AZ24" s="112">
        <f t="shared" si="5"/>
        <v>30.004035448947512</v>
      </c>
      <c r="BA24" s="112"/>
      <c r="BB24" s="112">
        <f t="shared" si="6"/>
        <v>1.0311418685112486</v>
      </c>
      <c r="BC24" s="112">
        <v>1</v>
      </c>
      <c r="BD24" s="112">
        <f t="shared" si="7"/>
        <v>0.96153846153846156</v>
      </c>
      <c r="BE24" s="112">
        <f t="shared" si="8"/>
        <v>1</v>
      </c>
    </row>
    <row r="25" spans="1:57" ht="15.75" customHeight="1">
      <c r="A25" s="420"/>
      <c r="B25" s="423">
        <v>28</v>
      </c>
      <c r="D25" s="423">
        <v>23</v>
      </c>
      <c r="E25" s="426">
        <v>33</v>
      </c>
      <c r="F25" s="423" t="s">
        <v>139</v>
      </c>
      <c r="G25" s="423" t="s">
        <v>225</v>
      </c>
      <c r="H25" s="423" t="s">
        <v>4905</v>
      </c>
      <c r="I25" s="423">
        <v>1973</v>
      </c>
      <c r="J25" s="423"/>
      <c r="K25" s="423" t="s">
        <v>32</v>
      </c>
      <c r="L25" s="424">
        <v>0.73958333333333337</v>
      </c>
      <c r="M25" s="415">
        <v>0.40416666670000001</v>
      </c>
      <c r="N25" s="423" t="s">
        <v>4885</v>
      </c>
      <c r="O25" s="409">
        <v>0</v>
      </c>
      <c r="P25" s="409">
        <v>0</v>
      </c>
      <c r="Q25" s="409">
        <v>72</v>
      </c>
      <c r="R25" s="409">
        <v>17</v>
      </c>
      <c r="S25" s="414">
        <v>72</v>
      </c>
      <c r="T25" s="421">
        <v>1</v>
      </c>
      <c r="U25" s="423">
        <v>1</v>
      </c>
      <c r="V25" s="422">
        <v>1</v>
      </c>
      <c r="W25" s="421">
        <v>1</v>
      </c>
      <c r="X25" s="423">
        <v>1</v>
      </c>
      <c r="Y25" s="423">
        <v>1</v>
      </c>
      <c r="Z25" s="423">
        <v>1</v>
      </c>
      <c r="AB25" s="422">
        <v>1</v>
      </c>
      <c r="AC25" s="421">
        <v>1</v>
      </c>
      <c r="AD25" s="422">
        <v>1</v>
      </c>
      <c r="AE25" s="421">
        <v>1</v>
      </c>
      <c r="AF25" s="423">
        <v>1</v>
      </c>
      <c r="AG25" s="422">
        <v>1</v>
      </c>
      <c r="AH25" s="417"/>
      <c r="AI25" s="423">
        <v>1</v>
      </c>
      <c r="AL25" s="418"/>
      <c r="AM25" s="417"/>
      <c r="AN25" s="423">
        <v>1</v>
      </c>
      <c r="AO25" s="422">
        <v>1</v>
      </c>
      <c r="AP25" s="417"/>
      <c r="AQ25" s="423">
        <v>1</v>
      </c>
      <c r="AR25" s="416"/>
      <c r="AT25" s="112">
        <f>VLOOKUP(AU25,id!$A:$C,3,0)</f>
        <v>184</v>
      </c>
      <c r="AU25" s="112" t="str">
        <f t="shared" si="0"/>
        <v>StaszewskiDaniel1973</v>
      </c>
      <c r="AV25" s="112" t="str">
        <f t="shared" si="1"/>
        <v>Staszewski</v>
      </c>
      <c r="AW25" s="112" t="str">
        <f t="shared" si="2"/>
        <v>Daniel</v>
      </c>
      <c r="AX25" s="112">
        <f t="shared" si="3"/>
        <v>0</v>
      </c>
      <c r="AY25" s="112">
        <f t="shared" si="4"/>
        <v>1973</v>
      </c>
      <c r="AZ25" s="112">
        <f t="shared" si="5"/>
        <v>28.803874030989611</v>
      </c>
      <c r="BA25" s="112"/>
      <c r="BB25" s="112">
        <f t="shared" si="6"/>
        <v>0.99312714771190702</v>
      </c>
      <c r="BC25" s="112">
        <v>1</v>
      </c>
      <c r="BD25" s="112">
        <f t="shared" si="7"/>
        <v>0.96</v>
      </c>
      <c r="BE25" s="112">
        <f t="shared" si="8"/>
        <v>1</v>
      </c>
    </row>
    <row r="26" spans="1:57" ht="15.75" customHeight="1">
      <c r="A26" s="420"/>
      <c r="B26" s="423">
        <v>29</v>
      </c>
      <c r="D26" s="423">
        <v>24</v>
      </c>
      <c r="E26" s="426">
        <v>37</v>
      </c>
      <c r="F26" s="423" t="s">
        <v>48</v>
      </c>
      <c r="G26" s="423" t="s">
        <v>69</v>
      </c>
      <c r="H26" s="423" t="s">
        <v>4904</v>
      </c>
      <c r="I26" s="423">
        <v>1963</v>
      </c>
      <c r="J26" s="423"/>
      <c r="K26" s="423" t="s">
        <v>32</v>
      </c>
      <c r="L26" s="424">
        <v>0.74652777777777779</v>
      </c>
      <c r="M26" s="415">
        <v>0.41111111109999998</v>
      </c>
      <c r="N26" s="423" t="s">
        <v>4903</v>
      </c>
      <c r="O26" s="409">
        <v>0</v>
      </c>
      <c r="P26" s="409">
        <v>0</v>
      </c>
      <c r="Q26" s="409">
        <v>72</v>
      </c>
      <c r="R26" s="409">
        <v>15</v>
      </c>
      <c r="S26" s="414">
        <v>72</v>
      </c>
      <c r="T26" s="421">
        <v>1</v>
      </c>
      <c r="V26" s="422">
        <v>1</v>
      </c>
      <c r="W26" s="421">
        <v>1</v>
      </c>
      <c r="X26" s="423">
        <v>1</v>
      </c>
      <c r="Y26" s="423">
        <v>1</v>
      </c>
      <c r="Z26" s="423">
        <v>1</v>
      </c>
      <c r="AB26" s="422">
        <v>1</v>
      </c>
      <c r="AC26" s="417"/>
      <c r="AD26" s="422">
        <v>1</v>
      </c>
      <c r="AE26" s="417"/>
      <c r="AG26" s="418"/>
      <c r="AH26" s="421">
        <v>1</v>
      </c>
      <c r="AJ26" s="423">
        <v>1</v>
      </c>
      <c r="AL26" s="422">
        <v>1</v>
      </c>
      <c r="AM26" s="421">
        <v>1</v>
      </c>
      <c r="AN26" s="423">
        <v>1</v>
      </c>
      <c r="AO26" s="418"/>
      <c r="AP26" s="421">
        <v>1</v>
      </c>
      <c r="AR26" s="427">
        <v>1</v>
      </c>
      <c r="AT26" s="112">
        <f>VLOOKUP(AU26,id!$A:$C,3,0)</f>
        <v>23</v>
      </c>
      <c r="AU26" s="112" t="str">
        <f t="shared" si="0"/>
        <v>SójkaTomasz1963</v>
      </c>
      <c r="AV26" s="112" t="str">
        <f t="shared" si="1"/>
        <v>Sójka</v>
      </c>
      <c r="AW26" s="112" t="str">
        <f t="shared" si="2"/>
        <v>Tomasz</v>
      </c>
      <c r="AX26" s="112">
        <f t="shared" si="3"/>
        <v>0</v>
      </c>
      <c r="AY26" s="112">
        <f t="shared" si="4"/>
        <v>1963</v>
      </c>
      <c r="AZ26" s="112">
        <f t="shared" si="5"/>
        <v>28.317322107891247</v>
      </c>
      <c r="BA26" s="112"/>
      <c r="BB26" s="112">
        <f t="shared" si="6"/>
        <v>0.98310810821575978</v>
      </c>
      <c r="BC26" s="112">
        <v>1</v>
      </c>
      <c r="BD26" s="112">
        <f t="shared" si="7"/>
        <v>1</v>
      </c>
      <c r="BE26" s="112">
        <f t="shared" si="8"/>
        <v>1</v>
      </c>
    </row>
    <row r="27" spans="1:57" ht="15.75" customHeight="1">
      <c r="A27" s="420"/>
      <c r="B27" s="423">
        <v>30</v>
      </c>
      <c r="D27" s="423">
        <v>25</v>
      </c>
      <c r="E27" s="426">
        <v>6</v>
      </c>
      <c r="F27" s="423" t="s">
        <v>95</v>
      </c>
      <c r="G27" s="423" t="s">
        <v>963</v>
      </c>
      <c r="H27" s="423" t="s">
        <v>4902</v>
      </c>
      <c r="I27" s="423">
        <v>1980</v>
      </c>
      <c r="J27" s="423" t="s">
        <v>4010</v>
      </c>
      <c r="K27" s="423" t="s">
        <v>32</v>
      </c>
      <c r="L27" s="424">
        <v>0.74305555555555558</v>
      </c>
      <c r="M27" s="415">
        <v>0.4076388889</v>
      </c>
      <c r="N27" s="423" t="s">
        <v>4885</v>
      </c>
      <c r="O27" s="409">
        <v>0</v>
      </c>
      <c r="P27" s="409">
        <v>0</v>
      </c>
      <c r="Q27" s="409">
        <v>69</v>
      </c>
      <c r="R27" s="409">
        <v>15</v>
      </c>
      <c r="S27" s="414">
        <v>69</v>
      </c>
      <c r="T27" s="421">
        <v>1</v>
      </c>
      <c r="U27" s="423">
        <v>1</v>
      </c>
      <c r="V27" s="422">
        <v>1</v>
      </c>
      <c r="W27" s="421">
        <v>1</v>
      </c>
      <c r="X27" s="423">
        <v>1</v>
      </c>
      <c r="Y27" s="423">
        <v>1</v>
      </c>
      <c r="AA27" s="423">
        <v>1</v>
      </c>
      <c r="AB27" s="418"/>
      <c r="AC27" s="421">
        <v>1</v>
      </c>
      <c r="AD27" s="418"/>
      <c r="AE27" s="417"/>
      <c r="AG27" s="422">
        <v>1</v>
      </c>
      <c r="AH27" s="421">
        <v>1</v>
      </c>
      <c r="AJ27" s="423">
        <v>1</v>
      </c>
      <c r="AL27" s="422">
        <v>1</v>
      </c>
      <c r="AM27" s="421">
        <v>1</v>
      </c>
      <c r="AO27" s="418"/>
      <c r="AP27" s="421">
        <v>1</v>
      </c>
      <c r="AR27" s="427">
        <v>1</v>
      </c>
      <c r="AT27" s="112">
        <f>VLOOKUP(AU27,id!$A:$C,3,0)</f>
        <v>185</v>
      </c>
      <c r="AU27" s="112" t="str">
        <f t="shared" si="0"/>
        <v>WalczakKarol1980</v>
      </c>
      <c r="AV27" s="112" t="str">
        <f t="shared" si="1"/>
        <v>Walczak</v>
      </c>
      <c r="AW27" s="112" t="str">
        <f t="shared" si="2"/>
        <v>Karol</v>
      </c>
      <c r="AX27" s="112" t="str">
        <f t="shared" si="3"/>
        <v>Midlifecrisis</v>
      </c>
      <c r="AY27" s="112">
        <f t="shared" si="4"/>
        <v>1980</v>
      </c>
      <c r="AZ27" s="112">
        <f t="shared" si="5"/>
        <v>27.137433686729114</v>
      </c>
      <c r="BA27" s="112"/>
      <c r="BB27" s="112">
        <f t="shared" si="6"/>
        <v>1.0085178875091374</v>
      </c>
      <c r="BC27" s="112">
        <v>1</v>
      </c>
      <c r="BD27" s="112">
        <f t="shared" si="7"/>
        <v>0.95833333333333337</v>
      </c>
      <c r="BE27" s="112">
        <f t="shared" si="8"/>
        <v>1</v>
      </c>
    </row>
    <row r="28" spans="1:57" ht="15.75" customHeight="1">
      <c r="A28" s="420"/>
      <c r="B28" s="423">
        <v>31</v>
      </c>
      <c r="D28" s="423">
        <v>26</v>
      </c>
      <c r="E28" s="426">
        <v>26</v>
      </c>
      <c r="F28" s="423" t="s">
        <v>21</v>
      </c>
      <c r="G28" s="423" t="s">
        <v>3730</v>
      </c>
      <c r="H28" s="423" t="s">
        <v>4901</v>
      </c>
      <c r="I28" s="423">
        <v>1978</v>
      </c>
      <c r="J28" s="423" t="s">
        <v>3721</v>
      </c>
      <c r="K28" s="423" t="s">
        <v>32</v>
      </c>
      <c r="L28" s="424">
        <v>0.75069444444444444</v>
      </c>
      <c r="M28" s="415">
        <v>0.41527777780000003</v>
      </c>
      <c r="N28" s="423" t="s">
        <v>4885</v>
      </c>
      <c r="O28" s="409">
        <v>0</v>
      </c>
      <c r="P28" s="409">
        <v>0</v>
      </c>
      <c r="Q28" s="409">
        <v>69</v>
      </c>
      <c r="R28" s="409">
        <v>15</v>
      </c>
      <c r="S28" s="414">
        <v>69</v>
      </c>
      <c r="T28" s="421">
        <v>1</v>
      </c>
      <c r="U28" s="423">
        <v>1</v>
      </c>
      <c r="V28" s="422">
        <v>1</v>
      </c>
      <c r="W28" s="421">
        <v>1</v>
      </c>
      <c r="X28" s="423">
        <v>1</v>
      </c>
      <c r="Y28" s="423">
        <v>1</v>
      </c>
      <c r="Z28" s="423">
        <v>1</v>
      </c>
      <c r="AB28" s="418"/>
      <c r="AC28" s="421">
        <v>1</v>
      </c>
      <c r="AD28" s="418"/>
      <c r="AE28" s="417"/>
      <c r="AG28" s="422">
        <v>1</v>
      </c>
      <c r="AH28" s="421">
        <v>1</v>
      </c>
      <c r="AJ28" s="423">
        <v>1</v>
      </c>
      <c r="AL28" s="422">
        <v>1</v>
      </c>
      <c r="AM28" s="421">
        <v>1</v>
      </c>
      <c r="AO28" s="418"/>
      <c r="AP28" s="421">
        <v>1</v>
      </c>
      <c r="AR28" s="427">
        <v>1</v>
      </c>
      <c r="AT28" s="112">
        <f>VLOOKUP(AU28,id!$A:$C,3,0)</f>
        <v>186</v>
      </c>
      <c r="AU28" s="112" t="str">
        <f t="shared" si="0"/>
        <v>ŚmietańskiJacek1978</v>
      </c>
      <c r="AV28" s="112" t="str">
        <f t="shared" si="1"/>
        <v>Śmietański</v>
      </c>
      <c r="AW28" s="112" t="str">
        <f t="shared" si="2"/>
        <v>Jacek</v>
      </c>
      <c r="AX28" s="112" t="str">
        <f t="shared" si="3"/>
        <v>Recykling przede wszystkim</v>
      </c>
      <c r="AY28" s="112">
        <f t="shared" si="4"/>
        <v>1978</v>
      </c>
      <c r="AZ28" s="112">
        <f t="shared" si="5"/>
        <v>26.638250123230375</v>
      </c>
      <c r="BA28" s="112"/>
      <c r="BB28" s="112">
        <f t="shared" si="6"/>
        <v>0.98160535114479697</v>
      </c>
      <c r="BC28" s="112">
        <v>1</v>
      </c>
      <c r="BD28" s="112">
        <f t="shared" si="7"/>
        <v>1</v>
      </c>
      <c r="BE28" s="112">
        <f t="shared" si="8"/>
        <v>1</v>
      </c>
    </row>
    <row r="29" spans="1:57" ht="15.75" customHeight="1">
      <c r="A29" s="420"/>
      <c r="B29" s="423">
        <v>31</v>
      </c>
      <c r="D29" s="423">
        <v>26</v>
      </c>
      <c r="E29" s="426">
        <v>27</v>
      </c>
      <c r="F29" s="423" t="s">
        <v>431</v>
      </c>
      <c r="G29" s="423" t="s">
        <v>3730</v>
      </c>
      <c r="H29" s="423" t="s">
        <v>4900</v>
      </c>
      <c r="I29" s="423">
        <v>2005</v>
      </c>
      <c r="J29" s="423" t="s">
        <v>3721</v>
      </c>
      <c r="K29" s="423" t="s">
        <v>32</v>
      </c>
      <c r="L29" s="424">
        <v>0.75069444444444444</v>
      </c>
      <c r="M29" s="415">
        <v>0.41527777780000003</v>
      </c>
      <c r="N29" s="423" t="s">
        <v>4885</v>
      </c>
      <c r="O29" s="409">
        <v>0</v>
      </c>
      <c r="P29" s="409">
        <v>0</v>
      </c>
      <c r="Q29" s="409">
        <v>69</v>
      </c>
      <c r="R29" s="409">
        <v>15</v>
      </c>
      <c r="S29" s="414">
        <v>69</v>
      </c>
      <c r="T29" s="421">
        <v>1</v>
      </c>
      <c r="U29" s="423">
        <v>1</v>
      </c>
      <c r="V29" s="422">
        <v>1</v>
      </c>
      <c r="W29" s="421">
        <v>1</v>
      </c>
      <c r="X29" s="423">
        <v>1</v>
      </c>
      <c r="Y29" s="423">
        <v>1</v>
      </c>
      <c r="Z29" s="423">
        <v>1</v>
      </c>
      <c r="AB29" s="418"/>
      <c r="AC29" s="421">
        <v>1</v>
      </c>
      <c r="AD29" s="418"/>
      <c r="AE29" s="417"/>
      <c r="AG29" s="422">
        <v>1</v>
      </c>
      <c r="AH29" s="421">
        <v>1</v>
      </c>
      <c r="AJ29" s="423">
        <v>1</v>
      </c>
      <c r="AL29" s="422">
        <v>1</v>
      </c>
      <c r="AM29" s="421">
        <v>1</v>
      </c>
      <c r="AO29" s="418"/>
      <c r="AP29" s="421">
        <v>1</v>
      </c>
      <c r="AR29" s="427">
        <v>1</v>
      </c>
      <c r="AT29" s="112">
        <f>VLOOKUP(AU29,id!$A:$C,3,0)</f>
        <v>187</v>
      </c>
      <c r="AU29" s="112" t="str">
        <f t="shared" si="0"/>
        <v>ŚmietańskiMikołaj2005</v>
      </c>
      <c r="AV29" s="112" t="str">
        <f t="shared" si="1"/>
        <v>Śmietański</v>
      </c>
      <c r="AW29" s="112" t="str">
        <f t="shared" si="2"/>
        <v>Mikołaj</v>
      </c>
      <c r="AX29" s="112" t="str">
        <f t="shared" si="3"/>
        <v>Recykling przede wszystkim</v>
      </c>
      <c r="AY29" s="112">
        <f t="shared" si="4"/>
        <v>2005</v>
      </c>
      <c r="AZ29" s="112">
        <f t="shared" si="5"/>
        <v>26.638250123230375</v>
      </c>
      <c r="BA29" s="112"/>
      <c r="BB29" s="112">
        <f t="shared" si="6"/>
        <v>1</v>
      </c>
      <c r="BC29" s="112">
        <v>1</v>
      </c>
      <c r="BD29" s="112">
        <f t="shared" si="7"/>
        <v>1</v>
      </c>
      <c r="BE29" s="112">
        <f t="shared" si="8"/>
        <v>1</v>
      </c>
    </row>
    <row r="30" spans="1:57" ht="15.75" customHeight="1">
      <c r="A30" s="420"/>
      <c r="B30" s="423">
        <v>33</v>
      </c>
      <c r="D30" s="423">
        <v>28</v>
      </c>
      <c r="E30" s="426">
        <v>7</v>
      </c>
      <c r="F30" s="423" t="s">
        <v>19</v>
      </c>
      <c r="G30" s="423" t="s">
        <v>1476</v>
      </c>
      <c r="H30" s="423" t="s">
        <v>4899</v>
      </c>
      <c r="I30" s="423">
        <v>1980</v>
      </c>
      <c r="J30" s="423" t="s">
        <v>4010</v>
      </c>
      <c r="K30" s="423" t="s">
        <v>32</v>
      </c>
      <c r="L30" s="424">
        <v>0.72638888888888886</v>
      </c>
      <c r="M30" s="415">
        <v>0.3909722222</v>
      </c>
      <c r="N30" s="423" t="s">
        <v>4885</v>
      </c>
      <c r="O30" s="409">
        <v>0</v>
      </c>
      <c r="P30" s="409">
        <v>0</v>
      </c>
      <c r="Q30" s="409">
        <v>65</v>
      </c>
      <c r="R30" s="409">
        <v>13</v>
      </c>
      <c r="S30" s="414">
        <v>65</v>
      </c>
      <c r="T30" s="417"/>
      <c r="U30" s="423">
        <v>1</v>
      </c>
      <c r="V30" s="418"/>
      <c r="W30" s="421">
        <v>1</v>
      </c>
      <c r="X30" s="423">
        <v>1</v>
      </c>
      <c r="Y30" s="423">
        <v>1</v>
      </c>
      <c r="AA30" s="423">
        <v>1</v>
      </c>
      <c r="AB30" s="418"/>
      <c r="AC30" s="421">
        <v>1</v>
      </c>
      <c r="AD30" s="418"/>
      <c r="AE30" s="417"/>
      <c r="AG30" s="422">
        <v>1</v>
      </c>
      <c r="AH30" s="421">
        <v>1</v>
      </c>
      <c r="AJ30" s="423">
        <v>1</v>
      </c>
      <c r="AL30" s="422">
        <v>1</v>
      </c>
      <c r="AM30" s="421">
        <v>1</v>
      </c>
      <c r="AO30" s="418"/>
      <c r="AP30" s="421">
        <v>1</v>
      </c>
      <c r="AR30" s="427">
        <v>1</v>
      </c>
      <c r="AT30" s="112">
        <f>VLOOKUP(AU30,id!$A:$C,3,0)</f>
        <v>188</v>
      </c>
      <c r="AU30" s="112" t="str">
        <f t="shared" si="0"/>
        <v>KwaśnikGrzegorz1980</v>
      </c>
      <c r="AV30" s="112" t="str">
        <f t="shared" si="1"/>
        <v>Kwaśnik</v>
      </c>
      <c r="AW30" s="112" t="str">
        <f t="shared" si="2"/>
        <v>Grzegorz</v>
      </c>
      <c r="AX30" s="112" t="str">
        <f t="shared" si="3"/>
        <v>Midlifecrisis</v>
      </c>
      <c r="AY30" s="112">
        <f t="shared" si="4"/>
        <v>1980</v>
      </c>
      <c r="AZ30" s="112">
        <f t="shared" si="5"/>
        <v>25.094003739274989</v>
      </c>
      <c r="BA30" s="112"/>
      <c r="BB30" s="112">
        <f t="shared" si="6"/>
        <v>1.0621669628170327</v>
      </c>
      <c r="BC30" s="112">
        <v>1</v>
      </c>
      <c r="BD30" s="112">
        <f t="shared" si="7"/>
        <v>0.94202898550724634</v>
      </c>
      <c r="BE30" s="112">
        <f t="shared" si="8"/>
        <v>1</v>
      </c>
    </row>
    <row r="31" spans="1:57" ht="15.75" customHeight="1">
      <c r="A31" s="420"/>
      <c r="B31" s="423">
        <v>34</v>
      </c>
      <c r="D31" s="423">
        <v>29</v>
      </c>
      <c r="E31" s="426">
        <v>15</v>
      </c>
      <c r="F31" s="425" t="s">
        <v>227</v>
      </c>
      <c r="G31" s="425" t="s">
        <v>228</v>
      </c>
      <c r="H31" s="423" t="s">
        <v>4898</v>
      </c>
      <c r="I31" s="423">
        <v>1978</v>
      </c>
      <c r="J31" s="425" t="s">
        <v>4897</v>
      </c>
      <c r="K31" s="423" t="s">
        <v>32</v>
      </c>
      <c r="L31" s="424">
        <v>0.64166666666666672</v>
      </c>
      <c r="M31" s="415">
        <v>0.30625000000000002</v>
      </c>
      <c r="N31" s="423" t="s">
        <v>4885</v>
      </c>
      <c r="O31" s="409">
        <v>0</v>
      </c>
      <c r="P31" s="409">
        <v>0</v>
      </c>
      <c r="Q31" s="409">
        <v>62</v>
      </c>
      <c r="R31" s="409">
        <v>12</v>
      </c>
      <c r="S31" s="414">
        <v>62</v>
      </c>
      <c r="T31" s="417"/>
      <c r="U31" s="423">
        <v>1</v>
      </c>
      <c r="V31" s="418"/>
      <c r="W31" s="421">
        <v>1</v>
      </c>
      <c r="X31" s="423">
        <v>1</v>
      </c>
      <c r="Y31" s="423">
        <v>1</v>
      </c>
      <c r="AB31" s="418"/>
      <c r="AC31" s="421">
        <v>1</v>
      </c>
      <c r="AD31" s="418"/>
      <c r="AE31" s="417"/>
      <c r="AG31" s="422">
        <v>1</v>
      </c>
      <c r="AH31" s="421">
        <v>1</v>
      </c>
      <c r="AJ31" s="423">
        <v>1</v>
      </c>
      <c r="AL31" s="422">
        <v>1</v>
      </c>
      <c r="AM31" s="421">
        <v>1</v>
      </c>
      <c r="AO31" s="418"/>
      <c r="AP31" s="421">
        <v>1</v>
      </c>
      <c r="AR31" s="427">
        <v>1</v>
      </c>
      <c r="AT31" s="112">
        <f>VLOOKUP(AU31,id!$A:$C,3,0)</f>
        <v>189</v>
      </c>
      <c r="AU31" s="112" t="str">
        <f t="shared" si="0"/>
        <v>KorzecStaszek1978</v>
      </c>
      <c r="AV31" s="112" t="str">
        <f t="shared" si="1"/>
        <v>Korzec</v>
      </c>
      <c r="AW31" s="112" t="str">
        <f t="shared" si="2"/>
        <v>Staszek</v>
      </c>
      <c r="AX31" s="112" t="str">
        <f t="shared" si="3"/>
        <v>---</v>
      </c>
      <c r="AY31" s="112">
        <f t="shared" si="4"/>
        <v>1978</v>
      </c>
      <c r="AZ31" s="112">
        <f t="shared" si="5"/>
        <v>23.935818951308452</v>
      </c>
      <c r="BA31" s="112"/>
      <c r="BB31" s="112">
        <f t="shared" si="6"/>
        <v>1.2766439908571428</v>
      </c>
      <c r="BC31" s="112">
        <v>1</v>
      </c>
      <c r="BD31" s="112">
        <f t="shared" si="7"/>
        <v>0.9538461538461539</v>
      </c>
      <c r="BE31" s="112">
        <f t="shared" si="8"/>
        <v>1</v>
      </c>
    </row>
    <row r="32" spans="1:57" ht="15.75" customHeight="1">
      <c r="A32" s="420"/>
      <c r="B32" s="423">
        <v>35</v>
      </c>
      <c r="D32" s="423">
        <v>30</v>
      </c>
      <c r="E32" s="426">
        <v>31</v>
      </c>
      <c r="F32" s="423" t="s">
        <v>151</v>
      </c>
      <c r="G32" s="423" t="s">
        <v>920</v>
      </c>
      <c r="H32" s="423" t="s">
        <v>4896</v>
      </c>
      <c r="I32" s="423">
        <v>1959</v>
      </c>
      <c r="J32" s="423" t="s">
        <v>4895</v>
      </c>
      <c r="K32" s="423" t="s">
        <v>32</v>
      </c>
      <c r="L32" s="424">
        <v>0.72986111111111107</v>
      </c>
      <c r="M32" s="415">
        <v>0.39444444439999998</v>
      </c>
      <c r="N32" s="423" t="s">
        <v>4885</v>
      </c>
      <c r="O32" s="409">
        <v>0</v>
      </c>
      <c r="P32" s="409">
        <v>0</v>
      </c>
      <c r="Q32" s="409">
        <v>49</v>
      </c>
      <c r="R32" s="409">
        <v>10</v>
      </c>
      <c r="S32" s="414">
        <v>49</v>
      </c>
      <c r="T32" s="417"/>
      <c r="U32" s="423">
        <v>1</v>
      </c>
      <c r="V32" s="418"/>
      <c r="W32" s="421">
        <v>1</v>
      </c>
      <c r="X32" s="423">
        <v>1</v>
      </c>
      <c r="Y32" s="423">
        <v>1</v>
      </c>
      <c r="AB32" s="418"/>
      <c r="AC32" s="421">
        <v>1</v>
      </c>
      <c r="AD32" s="418"/>
      <c r="AE32" s="417"/>
      <c r="AG32" s="418"/>
      <c r="AH32" s="421">
        <v>1</v>
      </c>
      <c r="AJ32" s="423">
        <v>1</v>
      </c>
      <c r="AL32" s="422">
        <v>1</v>
      </c>
      <c r="AM32" s="421">
        <v>1</v>
      </c>
      <c r="AO32" s="418"/>
      <c r="AP32" s="417"/>
      <c r="AR32" s="427">
        <v>1</v>
      </c>
      <c r="AT32" s="112">
        <f>VLOOKUP(AU32,id!$A:$C,3,0)</f>
        <v>132</v>
      </c>
      <c r="AU32" s="112" t="str">
        <f t="shared" si="0"/>
        <v>MałodobryWojciech1959</v>
      </c>
      <c r="AV32" s="112" t="str">
        <f t="shared" si="1"/>
        <v>Małodobry</v>
      </c>
      <c r="AW32" s="112" t="str">
        <f t="shared" si="2"/>
        <v>Wojciech</v>
      </c>
      <c r="AX32" s="112" t="str">
        <f t="shared" si="3"/>
        <v>OMEGA MIECHÓW</v>
      </c>
      <c r="AY32" s="112">
        <f t="shared" si="4"/>
        <v>1959</v>
      </c>
      <c r="AZ32" s="112">
        <f t="shared" si="5"/>
        <v>18.917018203453452</v>
      </c>
      <c r="BA32" s="112"/>
      <c r="BB32" s="112">
        <f t="shared" si="6"/>
        <v>0.77640845079170806</v>
      </c>
      <c r="BC32" s="112">
        <v>1</v>
      </c>
      <c r="BD32" s="112">
        <f t="shared" si="7"/>
        <v>0.79032258064516125</v>
      </c>
      <c r="BE32" s="112">
        <f t="shared" si="8"/>
        <v>1</v>
      </c>
    </row>
    <row r="33" spans="1:57" ht="15.75" customHeight="1">
      <c r="A33" s="420"/>
      <c r="B33" s="423">
        <v>37</v>
      </c>
      <c r="D33" s="423">
        <v>31</v>
      </c>
      <c r="E33" s="426">
        <v>16</v>
      </c>
      <c r="F33" s="423" t="s">
        <v>51</v>
      </c>
      <c r="G33" s="423" t="s">
        <v>3994</v>
      </c>
      <c r="H33" s="423" t="s">
        <v>4890</v>
      </c>
      <c r="I33" s="423">
        <v>1988</v>
      </c>
      <c r="J33" s="423" t="s">
        <v>4889</v>
      </c>
      <c r="K33" s="423" t="s">
        <v>32</v>
      </c>
      <c r="L33" s="424">
        <v>0.74722222222222223</v>
      </c>
      <c r="M33" s="415">
        <v>0.41180555559999998</v>
      </c>
      <c r="N33" s="423" t="s">
        <v>4885</v>
      </c>
      <c r="O33" s="409">
        <v>0</v>
      </c>
      <c r="P33" s="409">
        <v>0</v>
      </c>
      <c r="Q33" s="409">
        <v>46</v>
      </c>
      <c r="R33" s="409">
        <v>9</v>
      </c>
      <c r="S33" s="414">
        <v>46</v>
      </c>
      <c r="T33" s="421">
        <v>1</v>
      </c>
      <c r="V33" s="418"/>
      <c r="W33" s="421">
        <v>1</v>
      </c>
      <c r="AA33" s="423">
        <v>1</v>
      </c>
      <c r="AB33" s="418"/>
      <c r="AC33" s="421">
        <v>1</v>
      </c>
      <c r="AD33" s="418"/>
      <c r="AE33" s="417"/>
      <c r="AG33" s="418"/>
      <c r="AH33" s="421">
        <v>1</v>
      </c>
      <c r="AK33" s="423">
        <v>1</v>
      </c>
      <c r="AL33" s="422">
        <v>1</v>
      </c>
      <c r="AM33" s="421">
        <v>1</v>
      </c>
      <c r="AO33" s="418"/>
      <c r="AP33" s="417"/>
      <c r="AR33" s="427">
        <v>1</v>
      </c>
      <c r="AT33" s="112">
        <f>VLOOKUP(AU33,id!$A:$C,3,0)</f>
        <v>190</v>
      </c>
      <c r="AU33" s="112" t="str">
        <f t="shared" si="0"/>
        <v>FlisArtur1988</v>
      </c>
      <c r="AV33" s="112" t="str">
        <f t="shared" si="1"/>
        <v>Flis</v>
      </c>
      <c r="AW33" s="112" t="str">
        <f t="shared" si="2"/>
        <v>Artur</v>
      </c>
      <c r="AX33" s="112" t="str">
        <f t="shared" si="3"/>
        <v>Hawran</v>
      </c>
      <c r="AY33" s="112">
        <f t="shared" si="4"/>
        <v>1988</v>
      </c>
      <c r="AZ33" s="112">
        <f t="shared" si="5"/>
        <v>17.758833415486915</v>
      </c>
      <c r="BA33" s="112"/>
      <c r="BB33" s="112">
        <f t="shared" si="6"/>
        <v>0.95784148376846234</v>
      </c>
      <c r="BC33" s="112">
        <v>1</v>
      </c>
      <c r="BD33" s="112">
        <f t="shared" si="7"/>
        <v>0.93877551020408168</v>
      </c>
      <c r="BE33" s="112">
        <f t="shared" si="8"/>
        <v>1</v>
      </c>
    </row>
    <row r="34" spans="1:57" ht="15.75" customHeight="1">
      <c r="A34" s="420"/>
      <c r="B34" s="423">
        <v>38</v>
      </c>
      <c r="D34" s="423">
        <v>32</v>
      </c>
      <c r="E34" s="426">
        <v>19</v>
      </c>
      <c r="F34" s="425" t="s">
        <v>144</v>
      </c>
      <c r="G34" s="425" t="s">
        <v>4888</v>
      </c>
      <c r="H34" s="423" t="s">
        <v>4887</v>
      </c>
      <c r="I34" s="423">
        <v>1961</v>
      </c>
      <c r="J34" s="425" t="s">
        <v>4886</v>
      </c>
      <c r="K34" s="423" t="s">
        <v>32</v>
      </c>
      <c r="L34" s="424">
        <v>0.61111111111111116</v>
      </c>
      <c r="M34" s="415">
        <v>0.27569444440000002</v>
      </c>
      <c r="N34" s="423" t="s">
        <v>4885</v>
      </c>
      <c r="O34" s="409">
        <v>0</v>
      </c>
      <c r="P34" s="409">
        <v>0</v>
      </c>
      <c r="Q34" s="409">
        <v>38</v>
      </c>
      <c r="R34" s="409">
        <v>7</v>
      </c>
      <c r="S34" s="414">
        <v>38</v>
      </c>
      <c r="T34" s="417"/>
      <c r="V34" s="418"/>
      <c r="W34" s="421">
        <v>1</v>
      </c>
      <c r="Y34" s="423">
        <v>1</v>
      </c>
      <c r="AB34" s="418"/>
      <c r="AC34" s="417"/>
      <c r="AD34" s="418"/>
      <c r="AE34" s="417"/>
      <c r="AG34" s="422">
        <v>1</v>
      </c>
      <c r="AH34" s="417"/>
      <c r="AJ34" s="423">
        <v>1</v>
      </c>
      <c r="AL34" s="422">
        <v>1</v>
      </c>
      <c r="AM34" s="421">
        <v>1</v>
      </c>
      <c r="AO34" s="418"/>
      <c r="AP34" s="421">
        <v>1</v>
      </c>
      <c r="AR34" s="416"/>
      <c r="AT34" s="112">
        <f>VLOOKUP(AU34,id!$A:$C,3,0)</f>
        <v>191</v>
      </c>
      <c r="AU34" s="112" t="str">
        <f t="shared" si="0"/>
        <v>SkorupkaDariusz1961</v>
      </c>
      <c r="AV34" s="112" t="str">
        <f t="shared" si="1"/>
        <v>Skorupka</v>
      </c>
      <c r="AW34" s="112" t="str">
        <f t="shared" si="2"/>
        <v>Dariusz</v>
      </c>
      <c r="AX34" s="112" t="str">
        <f t="shared" si="3"/>
        <v>Carraluch</v>
      </c>
      <c r="AY34" s="112">
        <f t="shared" si="4"/>
        <v>1961</v>
      </c>
      <c r="AZ34" s="112">
        <f t="shared" si="5"/>
        <v>14.670340647576147</v>
      </c>
      <c r="BA34" s="112"/>
      <c r="BB34" s="112">
        <f t="shared" si="6"/>
        <v>1.4937027711828639</v>
      </c>
      <c r="BC34" s="112">
        <v>1</v>
      </c>
      <c r="BD34" s="112">
        <f t="shared" si="7"/>
        <v>0.82608695652173914</v>
      </c>
      <c r="BE34" s="112">
        <f t="shared" si="8"/>
        <v>1</v>
      </c>
    </row>
    <row r="35" spans="1:57" ht="15.75" customHeight="1">
      <c r="A35" s="420"/>
      <c r="L35" s="419"/>
      <c r="M35" s="415"/>
      <c r="S35" s="414"/>
      <c r="T35" s="417"/>
      <c r="V35" s="418"/>
      <c r="W35" s="417"/>
      <c r="AB35" s="418"/>
      <c r="AC35" s="417"/>
      <c r="AD35" s="418"/>
      <c r="AE35" s="417"/>
      <c r="AG35" s="418"/>
      <c r="AH35" s="417"/>
      <c r="AL35" s="418"/>
      <c r="AM35" s="417"/>
      <c r="AO35" s="418"/>
      <c r="AP35" s="417"/>
      <c r="AR35" s="416"/>
    </row>
    <row r="36" spans="1:57" ht="15.75" customHeight="1">
      <c r="A36" s="420"/>
      <c r="L36" s="419"/>
      <c r="M36" s="415"/>
      <c r="S36" s="414"/>
      <c r="T36" s="417"/>
      <c r="V36" s="418"/>
      <c r="W36" s="417"/>
      <c r="AB36" s="418"/>
      <c r="AC36" s="417"/>
      <c r="AD36" s="418"/>
      <c r="AE36" s="417"/>
      <c r="AG36" s="418"/>
      <c r="AH36" s="417"/>
      <c r="AL36" s="418"/>
      <c r="AM36" s="417"/>
      <c r="AO36" s="418"/>
      <c r="AP36" s="417"/>
      <c r="AR36" s="416"/>
    </row>
    <row r="37" spans="1:57" ht="15.75" customHeight="1">
      <c r="A37" s="420"/>
      <c r="L37" s="419"/>
      <c r="M37" s="415"/>
      <c r="S37" s="414"/>
      <c r="T37" s="417"/>
      <c r="V37" s="418"/>
      <c r="W37" s="417"/>
      <c r="AB37" s="418"/>
      <c r="AC37" s="417"/>
      <c r="AD37" s="418"/>
      <c r="AE37" s="417"/>
      <c r="AG37" s="418"/>
      <c r="AH37" s="417"/>
      <c r="AL37" s="418"/>
      <c r="AM37" s="417"/>
      <c r="AO37" s="418"/>
      <c r="AP37" s="417"/>
      <c r="AR37" s="416"/>
    </row>
    <row r="38" spans="1:57" ht="15.75" customHeight="1">
      <c r="A38" s="420"/>
      <c r="L38" s="419"/>
      <c r="M38" s="415"/>
      <c r="S38" s="414"/>
      <c r="T38" s="417"/>
      <c r="V38" s="418"/>
      <c r="W38" s="417"/>
      <c r="AB38" s="418"/>
      <c r="AC38" s="417"/>
      <c r="AD38" s="418"/>
      <c r="AE38" s="417"/>
      <c r="AG38" s="418"/>
      <c r="AH38" s="417"/>
      <c r="AL38" s="418"/>
      <c r="AM38" s="417"/>
      <c r="AO38" s="418"/>
      <c r="AP38" s="417"/>
      <c r="AR38" s="416"/>
    </row>
    <row r="39" spans="1:57" ht="15.75" customHeight="1">
      <c r="A39" s="420"/>
      <c r="L39" s="419"/>
      <c r="M39" s="415"/>
      <c r="S39" s="414"/>
      <c r="T39" s="417"/>
      <c r="V39" s="418"/>
      <c r="W39" s="417"/>
      <c r="AB39" s="418"/>
      <c r="AC39" s="417"/>
      <c r="AD39" s="418"/>
      <c r="AE39" s="417"/>
      <c r="AG39" s="418"/>
      <c r="AH39" s="417"/>
      <c r="AL39" s="418"/>
      <c r="AM39" s="417"/>
      <c r="AO39" s="418"/>
      <c r="AP39" s="417"/>
      <c r="AR39" s="416"/>
    </row>
    <row r="40" spans="1:57" ht="15.75" customHeight="1">
      <c r="A40" s="420"/>
      <c r="L40" s="419"/>
      <c r="M40" s="415"/>
      <c r="S40" s="414"/>
      <c r="T40" s="417"/>
      <c r="V40" s="418"/>
      <c r="W40" s="417"/>
      <c r="AB40" s="418"/>
      <c r="AC40" s="417"/>
      <c r="AD40" s="418"/>
      <c r="AE40" s="417"/>
      <c r="AG40" s="418"/>
      <c r="AH40" s="417"/>
      <c r="AL40" s="418"/>
      <c r="AM40" s="417"/>
      <c r="AO40" s="418"/>
      <c r="AP40" s="417"/>
      <c r="AR40" s="416"/>
    </row>
    <row r="41" spans="1:57" ht="15.75" customHeight="1">
      <c r="A41" s="420"/>
      <c r="L41" s="419"/>
      <c r="M41" s="415"/>
      <c r="S41" s="414"/>
      <c r="T41" s="417"/>
      <c r="V41" s="418"/>
      <c r="W41" s="417"/>
      <c r="AB41" s="418"/>
      <c r="AC41" s="417"/>
      <c r="AD41" s="418"/>
      <c r="AE41" s="417"/>
      <c r="AG41" s="418"/>
      <c r="AH41" s="417"/>
      <c r="AL41" s="418"/>
      <c r="AM41" s="417"/>
      <c r="AO41" s="418"/>
      <c r="AP41" s="417"/>
      <c r="AR41" s="416"/>
    </row>
    <row r="42" spans="1:57" ht="15.75" customHeight="1">
      <c r="A42" s="420"/>
      <c r="L42" s="419"/>
      <c r="M42" s="415"/>
      <c r="S42" s="414"/>
      <c r="T42" s="417"/>
      <c r="V42" s="418"/>
      <c r="W42" s="417"/>
      <c r="AB42" s="418"/>
      <c r="AC42" s="417"/>
      <c r="AD42" s="418"/>
      <c r="AE42" s="417"/>
      <c r="AG42" s="418"/>
      <c r="AH42" s="417"/>
      <c r="AL42" s="418"/>
      <c r="AM42" s="417"/>
      <c r="AO42" s="418"/>
      <c r="AP42" s="417"/>
      <c r="AR42" s="416"/>
    </row>
    <row r="43" spans="1:57" ht="15.75" customHeight="1">
      <c r="A43" s="420"/>
      <c r="L43" s="419"/>
      <c r="M43" s="415"/>
      <c r="S43" s="414"/>
      <c r="T43" s="417"/>
      <c r="V43" s="418"/>
      <c r="W43" s="417"/>
      <c r="AB43" s="418"/>
      <c r="AC43" s="417"/>
      <c r="AD43" s="418"/>
      <c r="AE43" s="417"/>
      <c r="AG43" s="418"/>
      <c r="AH43" s="417"/>
      <c r="AL43" s="418"/>
      <c r="AM43" s="417"/>
      <c r="AO43" s="418"/>
      <c r="AP43" s="417"/>
      <c r="AR43" s="416"/>
    </row>
    <row r="44" spans="1:57" ht="15.75" customHeight="1">
      <c r="A44" s="420"/>
      <c r="L44" s="419"/>
      <c r="M44" s="415"/>
      <c r="S44" s="414"/>
      <c r="T44" s="417"/>
      <c r="V44" s="418"/>
      <c r="W44" s="417"/>
      <c r="AB44" s="418"/>
      <c r="AC44" s="417"/>
      <c r="AD44" s="418"/>
      <c r="AE44" s="417"/>
      <c r="AG44" s="418"/>
      <c r="AH44" s="417"/>
      <c r="AL44" s="418"/>
      <c r="AM44" s="417"/>
      <c r="AO44" s="418"/>
      <c r="AP44" s="417"/>
      <c r="AR44" s="416"/>
    </row>
    <row r="45" spans="1:57" ht="15.75" customHeight="1">
      <c r="A45" s="420"/>
      <c r="L45" s="419"/>
      <c r="M45" s="415"/>
      <c r="S45" s="414"/>
      <c r="T45" s="417"/>
      <c r="V45" s="418"/>
      <c r="W45" s="417"/>
      <c r="AB45" s="418"/>
      <c r="AC45" s="417"/>
      <c r="AD45" s="418"/>
      <c r="AE45" s="417"/>
      <c r="AG45" s="418"/>
      <c r="AH45" s="417"/>
      <c r="AL45" s="418"/>
      <c r="AM45" s="417"/>
      <c r="AO45" s="418"/>
      <c r="AP45" s="417"/>
      <c r="AR45" s="416"/>
    </row>
    <row r="46" spans="1:57" ht="15.75" customHeight="1">
      <c r="A46" s="420"/>
      <c r="L46" s="419"/>
      <c r="M46" s="415"/>
      <c r="S46" s="414"/>
      <c r="T46" s="417"/>
      <c r="V46" s="418"/>
      <c r="W46" s="417"/>
      <c r="AB46" s="418"/>
      <c r="AC46" s="417"/>
      <c r="AD46" s="418"/>
      <c r="AE46" s="417"/>
      <c r="AG46" s="418"/>
      <c r="AH46" s="417"/>
      <c r="AL46" s="418"/>
      <c r="AM46" s="417"/>
      <c r="AO46" s="418"/>
      <c r="AP46" s="417"/>
      <c r="AR46" s="416"/>
    </row>
    <row r="47" spans="1:57" ht="15.75" customHeight="1">
      <c r="A47" s="420"/>
      <c r="L47" s="419"/>
      <c r="M47" s="415"/>
      <c r="S47" s="414"/>
      <c r="T47" s="417"/>
      <c r="V47" s="418"/>
      <c r="W47" s="417"/>
      <c r="AB47" s="418"/>
      <c r="AC47" s="417"/>
      <c r="AD47" s="418"/>
      <c r="AE47" s="417"/>
      <c r="AG47" s="418"/>
      <c r="AH47" s="417"/>
      <c r="AL47" s="418"/>
      <c r="AM47" s="417"/>
      <c r="AO47" s="418"/>
      <c r="AP47" s="417"/>
      <c r="AR47" s="416"/>
    </row>
    <row r="48" spans="1:57" ht="15.75" customHeight="1">
      <c r="A48" s="420"/>
      <c r="L48" s="419"/>
      <c r="M48" s="415"/>
      <c r="S48" s="414"/>
      <c r="T48" s="417"/>
      <c r="V48" s="418"/>
      <c r="W48" s="417"/>
      <c r="AB48" s="418"/>
      <c r="AC48" s="417"/>
      <c r="AD48" s="418"/>
      <c r="AE48" s="417"/>
      <c r="AG48" s="418"/>
      <c r="AH48" s="417"/>
      <c r="AL48" s="418"/>
      <c r="AM48" s="417"/>
      <c r="AO48" s="418"/>
      <c r="AP48" s="417"/>
      <c r="AR48" s="416"/>
    </row>
    <row r="49" spans="1:44" ht="15.75" customHeight="1">
      <c r="A49" s="420"/>
      <c r="L49" s="419"/>
      <c r="M49" s="415"/>
      <c r="S49" s="414"/>
      <c r="T49" s="417"/>
      <c r="V49" s="418"/>
      <c r="W49" s="417"/>
      <c r="AB49" s="418"/>
      <c r="AC49" s="417"/>
      <c r="AD49" s="418"/>
      <c r="AE49" s="417"/>
      <c r="AG49" s="418"/>
      <c r="AH49" s="417"/>
      <c r="AL49" s="418"/>
      <c r="AM49" s="417"/>
      <c r="AO49" s="418"/>
      <c r="AP49" s="417"/>
      <c r="AR49" s="416"/>
    </row>
    <row r="50" spans="1:44" ht="15.75" customHeight="1">
      <c r="A50" s="420"/>
      <c r="L50" s="419"/>
      <c r="M50" s="415"/>
      <c r="S50" s="414"/>
      <c r="T50" s="417"/>
      <c r="V50" s="418"/>
      <c r="W50" s="417"/>
      <c r="AB50" s="418"/>
      <c r="AC50" s="417"/>
      <c r="AD50" s="418"/>
      <c r="AE50" s="417"/>
      <c r="AG50" s="418"/>
      <c r="AH50" s="417"/>
      <c r="AL50" s="418"/>
      <c r="AM50" s="417"/>
      <c r="AO50" s="418"/>
      <c r="AP50" s="417"/>
      <c r="AR50" s="416"/>
    </row>
    <row r="51" spans="1:44" ht="15.75" customHeight="1">
      <c r="A51" s="420"/>
      <c r="L51" s="419"/>
      <c r="M51" s="415"/>
      <c r="S51" s="414"/>
      <c r="T51" s="417"/>
      <c r="V51" s="418"/>
      <c r="W51" s="417"/>
      <c r="AB51" s="418"/>
      <c r="AC51" s="417"/>
      <c r="AD51" s="418"/>
      <c r="AE51" s="417"/>
      <c r="AG51" s="418"/>
      <c r="AH51" s="417"/>
      <c r="AL51" s="418"/>
      <c r="AM51" s="417"/>
      <c r="AO51" s="418"/>
      <c r="AP51" s="417"/>
      <c r="AR51" s="416"/>
    </row>
    <row r="52" spans="1:44" ht="15.75" customHeight="1">
      <c r="A52" s="420"/>
      <c r="L52" s="419"/>
      <c r="M52" s="415"/>
      <c r="S52" s="414"/>
      <c r="T52" s="417"/>
      <c r="V52" s="418"/>
      <c r="W52" s="417"/>
      <c r="AB52" s="418"/>
      <c r="AC52" s="417"/>
      <c r="AD52" s="418"/>
      <c r="AE52" s="417"/>
      <c r="AG52" s="418"/>
      <c r="AH52" s="417"/>
      <c r="AL52" s="418"/>
      <c r="AM52" s="417"/>
      <c r="AO52" s="418"/>
      <c r="AP52" s="417"/>
      <c r="AR52" s="416"/>
    </row>
    <row r="53" spans="1:44" ht="15.75" customHeight="1">
      <c r="A53" s="420"/>
      <c r="L53" s="419"/>
      <c r="M53" s="415"/>
      <c r="S53" s="414"/>
      <c r="T53" s="417"/>
      <c r="V53" s="418"/>
      <c r="W53" s="417"/>
      <c r="AB53" s="418"/>
      <c r="AC53" s="417"/>
      <c r="AD53" s="418"/>
      <c r="AE53" s="417"/>
      <c r="AG53" s="418"/>
      <c r="AH53" s="417"/>
      <c r="AL53" s="418"/>
      <c r="AM53" s="417"/>
      <c r="AO53" s="418"/>
      <c r="AP53" s="417"/>
      <c r="AR53" s="416"/>
    </row>
    <row r="54" spans="1:44" ht="15.75" customHeight="1">
      <c r="A54" s="420"/>
      <c r="L54" s="419"/>
      <c r="M54" s="415"/>
      <c r="S54" s="414"/>
      <c r="T54" s="417"/>
      <c r="V54" s="418"/>
      <c r="W54" s="417"/>
      <c r="AB54" s="418"/>
      <c r="AC54" s="417"/>
      <c r="AD54" s="418"/>
      <c r="AE54" s="417"/>
      <c r="AG54" s="418"/>
      <c r="AH54" s="417"/>
      <c r="AL54" s="418"/>
      <c r="AM54" s="417"/>
      <c r="AO54" s="418"/>
      <c r="AP54" s="417"/>
      <c r="AR54" s="416"/>
    </row>
    <row r="55" spans="1:44" ht="15.75" customHeight="1">
      <c r="A55" s="420"/>
      <c r="L55" s="419"/>
      <c r="M55" s="415"/>
      <c r="S55" s="414"/>
      <c r="T55" s="417"/>
      <c r="V55" s="418"/>
      <c r="W55" s="417"/>
      <c r="AB55" s="418"/>
      <c r="AC55" s="417"/>
      <c r="AD55" s="418"/>
      <c r="AE55" s="417"/>
      <c r="AG55" s="418"/>
      <c r="AH55" s="417"/>
      <c r="AL55" s="418"/>
      <c r="AM55" s="417"/>
      <c r="AO55" s="418"/>
      <c r="AP55" s="417"/>
      <c r="AR55" s="416"/>
    </row>
    <row r="56" spans="1:44" ht="15.75" customHeight="1">
      <c r="A56" s="420"/>
      <c r="L56" s="419"/>
      <c r="M56" s="415"/>
      <c r="S56" s="414"/>
      <c r="T56" s="417"/>
      <c r="V56" s="418"/>
      <c r="W56" s="417"/>
      <c r="AB56" s="418"/>
      <c r="AC56" s="417"/>
      <c r="AD56" s="418"/>
      <c r="AE56" s="417"/>
      <c r="AG56" s="418"/>
      <c r="AH56" s="417"/>
      <c r="AL56" s="418"/>
      <c r="AM56" s="417"/>
      <c r="AO56" s="418"/>
      <c r="AP56" s="417"/>
      <c r="AR56" s="416"/>
    </row>
    <row r="57" spans="1:44" ht="15.75" customHeight="1">
      <c r="A57" s="420"/>
      <c r="L57" s="419"/>
      <c r="M57" s="415"/>
      <c r="S57" s="414"/>
      <c r="T57" s="417"/>
      <c r="V57" s="418"/>
      <c r="W57" s="417"/>
      <c r="AB57" s="418"/>
      <c r="AC57" s="417"/>
      <c r="AD57" s="418"/>
      <c r="AE57" s="417"/>
      <c r="AG57" s="418"/>
      <c r="AH57" s="417"/>
      <c r="AL57" s="418"/>
      <c r="AM57" s="417"/>
      <c r="AO57" s="418"/>
      <c r="AP57" s="417"/>
      <c r="AR57" s="416"/>
    </row>
    <row r="58" spans="1:44" ht="15.75" customHeight="1">
      <c r="A58" s="420"/>
      <c r="L58" s="419"/>
      <c r="M58" s="415"/>
      <c r="S58" s="414"/>
      <c r="T58" s="417"/>
      <c r="V58" s="418"/>
      <c r="W58" s="417"/>
      <c r="AB58" s="418"/>
      <c r="AC58" s="417"/>
      <c r="AD58" s="418"/>
      <c r="AE58" s="417"/>
      <c r="AG58" s="418"/>
      <c r="AH58" s="417"/>
      <c r="AL58" s="418"/>
      <c r="AM58" s="417"/>
      <c r="AO58" s="418"/>
      <c r="AP58" s="417"/>
      <c r="AR58" s="416"/>
    </row>
    <row r="59" spans="1:44" ht="15.75" customHeight="1">
      <c r="A59" s="420"/>
      <c r="L59" s="419"/>
      <c r="M59" s="415"/>
      <c r="S59" s="414"/>
      <c r="T59" s="417"/>
      <c r="V59" s="418"/>
      <c r="W59" s="417"/>
      <c r="AB59" s="418"/>
      <c r="AC59" s="417"/>
      <c r="AD59" s="418"/>
      <c r="AE59" s="417"/>
      <c r="AG59" s="418"/>
      <c r="AH59" s="417"/>
      <c r="AL59" s="418"/>
      <c r="AM59" s="417"/>
      <c r="AO59" s="418"/>
      <c r="AP59" s="417"/>
      <c r="AR59" s="416"/>
    </row>
    <row r="60" spans="1:44" ht="15.75" customHeight="1">
      <c r="A60" s="420"/>
      <c r="L60" s="419"/>
      <c r="M60" s="415"/>
      <c r="S60" s="414"/>
      <c r="T60" s="417"/>
      <c r="V60" s="418"/>
      <c r="W60" s="417"/>
      <c r="AB60" s="418"/>
      <c r="AC60" s="417"/>
      <c r="AD60" s="418"/>
      <c r="AE60" s="417"/>
      <c r="AG60" s="418"/>
      <c r="AH60" s="417"/>
      <c r="AL60" s="418"/>
      <c r="AM60" s="417"/>
      <c r="AO60" s="418"/>
      <c r="AP60" s="417"/>
      <c r="AR60" s="416"/>
    </row>
    <row r="61" spans="1:44" ht="15.75" customHeight="1">
      <c r="A61" s="420"/>
      <c r="L61" s="419"/>
      <c r="M61" s="415"/>
      <c r="S61" s="414"/>
      <c r="T61" s="417"/>
      <c r="V61" s="418"/>
      <c r="W61" s="417"/>
      <c r="AB61" s="418"/>
      <c r="AC61" s="417"/>
      <c r="AD61" s="418"/>
      <c r="AE61" s="417"/>
      <c r="AG61" s="418"/>
      <c r="AH61" s="417"/>
      <c r="AL61" s="418"/>
      <c r="AM61" s="417"/>
      <c r="AO61" s="418"/>
      <c r="AP61" s="417"/>
      <c r="AR61" s="416"/>
    </row>
    <row r="62" spans="1:44" ht="15.75" customHeight="1">
      <c r="A62" s="420"/>
      <c r="L62" s="419"/>
      <c r="M62" s="415"/>
      <c r="S62" s="414"/>
      <c r="T62" s="417"/>
      <c r="V62" s="418"/>
      <c r="W62" s="417"/>
      <c r="AB62" s="418"/>
      <c r="AC62" s="417"/>
      <c r="AD62" s="418"/>
      <c r="AE62" s="417"/>
      <c r="AG62" s="418"/>
      <c r="AH62" s="417"/>
      <c r="AL62" s="418"/>
      <c r="AM62" s="417"/>
      <c r="AO62" s="418"/>
      <c r="AP62" s="417"/>
      <c r="AR62" s="416"/>
    </row>
    <row r="63" spans="1:44" ht="15.75" customHeight="1">
      <c r="A63" s="420"/>
      <c r="L63" s="419"/>
      <c r="M63" s="415"/>
      <c r="S63" s="414"/>
      <c r="T63" s="417"/>
      <c r="V63" s="418"/>
      <c r="W63" s="417"/>
      <c r="AB63" s="418"/>
      <c r="AC63" s="417"/>
      <c r="AD63" s="418"/>
      <c r="AE63" s="417"/>
      <c r="AG63" s="418"/>
      <c r="AH63" s="417"/>
      <c r="AL63" s="418"/>
      <c r="AM63" s="417"/>
      <c r="AO63" s="418"/>
      <c r="AP63" s="417"/>
      <c r="AR63" s="416"/>
    </row>
    <row r="64" spans="1:44" ht="15.75" customHeight="1">
      <c r="A64" s="420"/>
      <c r="L64" s="419"/>
      <c r="M64" s="415"/>
      <c r="S64" s="414"/>
      <c r="T64" s="417"/>
      <c r="V64" s="418"/>
      <c r="W64" s="417"/>
      <c r="AB64" s="418"/>
      <c r="AC64" s="417"/>
      <c r="AD64" s="418"/>
      <c r="AE64" s="417"/>
      <c r="AG64" s="418"/>
      <c r="AH64" s="417"/>
      <c r="AL64" s="418"/>
      <c r="AM64" s="417"/>
      <c r="AO64" s="418"/>
      <c r="AP64" s="417"/>
      <c r="AR64" s="416"/>
    </row>
    <row r="65" spans="1:44" ht="15.75" customHeight="1">
      <c r="A65" s="420"/>
      <c r="L65" s="419"/>
      <c r="M65" s="415"/>
      <c r="S65" s="414"/>
      <c r="T65" s="417"/>
      <c r="V65" s="418"/>
      <c r="W65" s="417"/>
      <c r="AB65" s="418"/>
      <c r="AC65" s="417"/>
      <c r="AD65" s="418"/>
      <c r="AE65" s="417"/>
      <c r="AG65" s="418"/>
      <c r="AH65" s="417"/>
      <c r="AL65" s="418"/>
      <c r="AM65" s="417"/>
      <c r="AO65" s="418"/>
      <c r="AP65" s="417"/>
      <c r="AR65" s="416"/>
    </row>
    <row r="66" spans="1:44" ht="15.75" customHeight="1">
      <c r="A66" s="420"/>
      <c r="L66" s="419"/>
      <c r="M66" s="415"/>
      <c r="S66" s="414"/>
      <c r="T66" s="417"/>
      <c r="V66" s="418"/>
      <c r="W66" s="417"/>
      <c r="AB66" s="418"/>
      <c r="AC66" s="417"/>
      <c r="AD66" s="418"/>
      <c r="AE66" s="417"/>
      <c r="AG66" s="418"/>
      <c r="AH66" s="417"/>
      <c r="AL66" s="418"/>
      <c r="AM66" s="417"/>
      <c r="AO66" s="418"/>
      <c r="AP66" s="417"/>
      <c r="AR66" s="416"/>
    </row>
    <row r="67" spans="1:44" ht="15.75" customHeight="1">
      <c r="A67" s="420"/>
      <c r="L67" s="419"/>
      <c r="M67" s="415"/>
      <c r="S67" s="414"/>
      <c r="T67" s="417"/>
      <c r="V67" s="418"/>
      <c r="W67" s="417"/>
      <c r="AB67" s="418"/>
      <c r="AC67" s="417"/>
      <c r="AD67" s="418"/>
      <c r="AE67" s="417"/>
      <c r="AG67" s="418"/>
      <c r="AH67" s="417"/>
      <c r="AL67" s="418"/>
      <c r="AM67" s="417"/>
      <c r="AO67" s="418"/>
      <c r="AP67" s="417"/>
      <c r="AR67" s="416"/>
    </row>
    <row r="68" spans="1:44" ht="15.75" customHeight="1">
      <c r="A68" s="420"/>
      <c r="L68" s="419"/>
      <c r="M68" s="415"/>
      <c r="S68" s="414"/>
      <c r="T68" s="417"/>
      <c r="V68" s="418"/>
      <c r="W68" s="417"/>
      <c r="AB68" s="418"/>
      <c r="AC68" s="417"/>
      <c r="AD68" s="418"/>
      <c r="AE68" s="417"/>
      <c r="AG68" s="418"/>
      <c r="AH68" s="417"/>
      <c r="AL68" s="418"/>
      <c r="AM68" s="417"/>
      <c r="AO68" s="418"/>
      <c r="AP68" s="417"/>
      <c r="AR68" s="416"/>
    </row>
    <row r="69" spans="1:44" ht="15.75" customHeight="1">
      <c r="A69" s="420"/>
      <c r="L69" s="419"/>
      <c r="M69" s="415"/>
      <c r="S69" s="414"/>
      <c r="T69" s="417"/>
      <c r="V69" s="418"/>
      <c r="W69" s="417"/>
      <c r="AB69" s="418"/>
      <c r="AC69" s="417"/>
      <c r="AD69" s="418"/>
      <c r="AE69" s="417"/>
      <c r="AG69" s="418"/>
      <c r="AH69" s="417"/>
      <c r="AL69" s="418"/>
      <c r="AM69" s="417"/>
      <c r="AO69" s="418"/>
      <c r="AP69" s="417"/>
      <c r="AR69" s="416"/>
    </row>
    <row r="70" spans="1:44" ht="15.75" customHeight="1">
      <c r="A70" s="420"/>
      <c r="L70" s="419"/>
      <c r="M70" s="415"/>
      <c r="S70" s="414"/>
      <c r="T70" s="417"/>
      <c r="V70" s="418"/>
      <c r="W70" s="417"/>
      <c r="AB70" s="418"/>
      <c r="AC70" s="417"/>
      <c r="AD70" s="418"/>
      <c r="AE70" s="417"/>
      <c r="AG70" s="418"/>
      <c r="AH70" s="417"/>
      <c r="AL70" s="418"/>
      <c r="AM70" s="417"/>
      <c r="AO70" s="418"/>
      <c r="AP70" s="417"/>
      <c r="AR70" s="416"/>
    </row>
    <row r="71" spans="1:44" ht="15.75" customHeight="1">
      <c r="A71" s="420"/>
      <c r="L71" s="419"/>
      <c r="M71" s="415"/>
      <c r="S71" s="414"/>
      <c r="T71" s="417"/>
      <c r="V71" s="418"/>
      <c r="W71" s="417"/>
      <c r="AB71" s="418"/>
      <c r="AC71" s="417"/>
      <c r="AD71" s="418"/>
      <c r="AE71" s="417"/>
      <c r="AG71" s="418"/>
      <c r="AH71" s="417"/>
      <c r="AL71" s="418"/>
      <c r="AM71" s="417"/>
      <c r="AO71" s="418"/>
      <c r="AP71" s="417"/>
      <c r="AR71" s="416"/>
    </row>
    <row r="72" spans="1:44" ht="15.75" customHeight="1">
      <c r="A72" s="420"/>
      <c r="L72" s="419"/>
      <c r="M72" s="415"/>
      <c r="S72" s="414"/>
      <c r="T72" s="417"/>
      <c r="V72" s="418"/>
      <c r="W72" s="417"/>
      <c r="AB72" s="418"/>
      <c r="AC72" s="417"/>
      <c r="AD72" s="418"/>
      <c r="AE72" s="417"/>
      <c r="AG72" s="418"/>
      <c r="AH72" s="417"/>
      <c r="AL72" s="418"/>
      <c r="AM72" s="417"/>
      <c r="AO72" s="418"/>
      <c r="AP72" s="417"/>
      <c r="AR72" s="416"/>
    </row>
    <row r="73" spans="1:44" ht="15.75" customHeight="1">
      <c r="A73" s="420"/>
      <c r="L73" s="419"/>
      <c r="M73" s="415"/>
      <c r="S73" s="414"/>
      <c r="T73" s="417"/>
      <c r="V73" s="418"/>
      <c r="W73" s="417"/>
      <c r="AB73" s="418"/>
      <c r="AC73" s="417"/>
      <c r="AD73" s="418"/>
      <c r="AE73" s="417"/>
      <c r="AG73" s="418"/>
      <c r="AH73" s="417"/>
      <c r="AL73" s="418"/>
      <c r="AM73" s="417"/>
      <c r="AO73" s="418"/>
      <c r="AP73" s="417"/>
      <c r="AR73" s="416"/>
    </row>
    <row r="74" spans="1:44" ht="15.75" customHeight="1">
      <c r="A74" s="420"/>
      <c r="L74" s="419"/>
      <c r="M74" s="415"/>
      <c r="S74" s="414"/>
      <c r="T74" s="417"/>
      <c r="V74" s="418"/>
      <c r="W74" s="417"/>
      <c r="AB74" s="418"/>
      <c r="AC74" s="417"/>
      <c r="AD74" s="418"/>
      <c r="AE74" s="417"/>
      <c r="AG74" s="418"/>
      <c r="AH74" s="417"/>
      <c r="AL74" s="418"/>
      <c r="AM74" s="417"/>
      <c r="AO74" s="418"/>
      <c r="AP74" s="417"/>
      <c r="AR74" s="416"/>
    </row>
    <row r="75" spans="1:44" ht="15.75" customHeight="1">
      <c r="A75" s="420"/>
      <c r="L75" s="419"/>
      <c r="M75" s="415"/>
      <c r="S75" s="414"/>
      <c r="T75" s="417"/>
      <c r="V75" s="418"/>
      <c r="W75" s="417"/>
      <c r="AB75" s="418"/>
      <c r="AC75" s="417"/>
      <c r="AD75" s="418"/>
      <c r="AE75" s="417"/>
      <c r="AG75" s="418"/>
      <c r="AH75" s="417"/>
      <c r="AL75" s="418"/>
      <c r="AM75" s="417"/>
      <c r="AO75" s="418"/>
      <c r="AP75" s="417"/>
      <c r="AR75" s="416"/>
    </row>
    <row r="76" spans="1:44" ht="15.75" customHeight="1">
      <c r="A76" s="420"/>
      <c r="L76" s="419"/>
      <c r="M76" s="415"/>
      <c r="S76" s="414"/>
      <c r="T76" s="417"/>
      <c r="V76" s="418"/>
      <c r="W76" s="417"/>
      <c r="AB76" s="418"/>
      <c r="AC76" s="417"/>
      <c r="AD76" s="418"/>
      <c r="AE76" s="417"/>
      <c r="AG76" s="418"/>
      <c r="AH76" s="417"/>
      <c r="AL76" s="418"/>
      <c r="AM76" s="417"/>
      <c r="AO76" s="418"/>
      <c r="AP76" s="417"/>
      <c r="AR76" s="416"/>
    </row>
    <row r="77" spans="1:44" ht="15.75" customHeight="1">
      <c r="A77" s="420"/>
      <c r="L77" s="419"/>
      <c r="M77" s="415"/>
      <c r="S77" s="414"/>
      <c r="T77" s="417"/>
      <c r="V77" s="418"/>
      <c r="W77" s="417"/>
      <c r="AB77" s="418"/>
      <c r="AC77" s="417"/>
      <c r="AD77" s="418"/>
      <c r="AE77" s="417"/>
      <c r="AG77" s="418"/>
      <c r="AH77" s="417"/>
      <c r="AL77" s="418"/>
      <c r="AM77" s="417"/>
      <c r="AO77" s="418"/>
      <c r="AP77" s="417"/>
      <c r="AR77" s="416"/>
    </row>
    <row r="78" spans="1:44" ht="15.75" customHeight="1">
      <c r="A78" s="420"/>
      <c r="L78" s="419"/>
      <c r="M78" s="415"/>
      <c r="S78" s="414"/>
      <c r="T78" s="417"/>
      <c r="V78" s="418"/>
      <c r="W78" s="417"/>
      <c r="AB78" s="418"/>
      <c r="AC78" s="417"/>
      <c r="AD78" s="418"/>
      <c r="AE78" s="417"/>
      <c r="AG78" s="418"/>
      <c r="AH78" s="417"/>
      <c r="AL78" s="418"/>
      <c r="AM78" s="417"/>
      <c r="AO78" s="418"/>
      <c r="AP78" s="417"/>
      <c r="AR78" s="416"/>
    </row>
    <row r="79" spans="1:44" ht="15.75" customHeight="1">
      <c r="A79" s="420"/>
      <c r="L79" s="419"/>
      <c r="M79" s="415"/>
      <c r="S79" s="414"/>
      <c r="T79" s="417"/>
      <c r="V79" s="418"/>
      <c r="W79" s="417"/>
      <c r="AB79" s="418"/>
      <c r="AC79" s="417"/>
      <c r="AD79" s="418"/>
      <c r="AE79" s="417"/>
      <c r="AG79" s="418"/>
      <c r="AH79" s="417"/>
      <c r="AL79" s="418"/>
      <c r="AM79" s="417"/>
      <c r="AO79" s="418"/>
      <c r="AP79" s="417"/>
      <c r="AR79" s="416"/>
    </row>
    <row r="80" spans="1:44" ht="15.75" customHeight="1">
      <c r="A80" s="420"/>
      <c r="L80" s="419"/>
      <c r="M80" s="415"/>
      <c r="S80" s="414"/>
      <c r="T80" s="417"/>
      <c r="V80" s="418"/>
      <c r="W80" s="417"/>
      <c r="AB80" s="418"/>
      <c r="AC80" s="417"/>
      <c r="AD80" s="418"/>
      <c r="AE80" s="417"/>
      <c r="AG80" s="418"/>
      <c r="AH80" s="417"/>
      <c r="AL80" s="418"/>
      <c r="AM80" s="417"/>
      <c r="AO80" s="418"/>
      <c r="AP80" s="417"/>
      <c r="AR80" s="416"/>
    </row>
    <row r="81" spans="1:44" ht="15.75" customHeight="1">
      <c r="A81" s="420"/>
      <c r="L81" s="419"/>
      <c r="M81" s="415"/>
      <c r="S81" s="414"/>
      <c r="T81" s="417"/>
      <c r="V81" s="418"/>
      <c r="W81" s="417"/>
      <c r="AB81" s="418"/>
      <c r="AC81" s="417"/>
      <c r="AD81" s="418"/>
      <c r="AE81" s="417"/>
      <c r="AG81" s="418"/>
      <c r="AH81" s="417"/>
      <c r="AL81" s="418"/>
      <c r="AM81" s="417"/>
      <c r="AO81" s="418"/>
      <c r="AP81" s="417"/>
      <c r="AR81" s="416"/>
    </row>
    <row r="82" spans="1:44" ht="15.75" customHeight="1">
      <c r="A82" s="420"/>
      <c r="L82" s="419"/>
      <c r="M82" s="415"/>
      <c r="S82" s="414"/>
      <c r="T82" s="417"/>
      <c r="V82" s="418"/>
      <c r="W82" s="417"/>
      <c r="AB82" s="418"/>
      <c r="AC82" s="417"/>
      <c r="AD82" s="418"/>
      <c r="AE82" s="417"/>
      <c r="AG82" s="418"/>
      <c r="AH82" s="417"/>
      <c r="AL82" s="418"/>
      <c r="AM82" s="417"/>
      <c r="AO82" s="418"/>
      <c r="AP82" s="417"/>
      <c r="AR82" s="416"/>
    </row>
    <row r="83" spans="1:44" ht="15.75" customHeight="1">
      <c r="A83" s="420"/>
      <c r="L83" s="419"/>
      <c r="M83" s="415"/>
      <c r="S83" s="414"/>
      <c r="T83" s="417"/>
      <c r="V83" s="418"/>
      <c r="W83" s="417"/>
      <c r="AB83" s="418"/>
      <c r="AC83" s="417"/>
      <c r="AD83" s="418"/>
      <c r="AE83" s="417"/>
      <c r="AG83" s="418"/>
      <c r="AH83" s="417"/>
      <c r="AL83" s="418"/>
      <c r="AM83" s="417"/>
      <c r="AO83" s="418"/>
      <c r="AP83" s="417"/>
      <c r="AR83" s="416"/>
    </row>
    <row r="84" spans="1:44" ht="15.75" customHeight="1">
      <c r="A84" s="420"/>
      <c r="L84" s="419"/>
      <c r="M84" s="415"/>
      <c r="S84" s="414"/>
      <c r="T84" s="417"/>
      <c r="V84" s="418"/>
      <c r="W84" s="417"/>
      <c r="AB84" s="418"/>
      <c r="AC84" s="417"/>
      <c r="AD84" s="418"/>
      <c r="AE84" s="417"/>
      <c r="AG84" s="418"/>
      <c r="AH84" s="417"/>
      <c r="AL84" s="418"/>
      <c r="AM84" s="417"/>
      <c r="AO84" s="418"/>
      <c r="AP84" s="417"/>
      <c r="AR84" s="416"/>
    </row>
    <row r="85" spans="1:44" ht="15.75" customHeight="1">
      <c r="A85" s="420"/>
      <c r="L85" s="419"/>
      <c r="M85" s="415"/>
      <c r="S85" s="414"/>
      <c r="T85" s="417"/>
      <c r="V85" s="418"/>
      <c r="W85" s="417"/>
      <c r="AB85" s="418"/>
      <c r="AC85" s="417"/>
      <c r="AD85" s="418"/>
      <c r="AE85" s="417"/>
      <c r="AG85" s="418"/>
      <c r="AH85" s="417"/>
      <c r="AL85" s="418"/>
      <c r="AM85" s="417"/>
      <c r="AO85" s="418"/>
      <c r="AP85" s="417"/>
      <c r="AR85" s="416"/>
    </row>
    <row r="86" spans="1:44" ht="15.75" customHeight="1">
      <c r="A86" s="420"/>
      <c r="L86" s="419"/>
      <c r="M86" s="415"/>
      <c r="S86" s="414"/>
      <c r="T86" s="417"/>
      <c r="V86" s="418"/>
      <c r="W86" s="417"/>
      <c r="AB86" s="418"/>
      <c r="AC86" s="417"/>
      <c r="AD86" s="418"/>
      <c r="AE86" s="417"/>
      <c r="AG86" s="418"/>
      <c r="AH86" s="417"/>
      <c r="AL86" s="418"/>
      <c r="AM86" s="417"/>
      <c r="AO86" s="418"/>
      <c r="AP86" s="417"/>
      <c r="AR86" s="416"/>
    </row>
    <row r="87" spans="1:44" ht="15.75" customHeight="1">
      <c r="A87" s="420"/>
      <c r="L87" s="419"/>
      <c r="M87" s="415"/>
      <c r="S87" s="414"/>
      <c r="T87" s="417"/>
      <c r="V87" s="418"/>
      <c r="W87" s="417"/>
      <c r="AB87" s="418"/>
      <c r="AC87" s="417"/>
      <c r="AD87" s="418"/>
      <c r="AE87" s="417"/>
      <c r="AG87" s="418"/>
      <c r="AH87" s="417"/>
      <c r="AL87" s="418"/>
      <c r="AM87" s="417"/>
      <c r="AO87" s="418"/>
      <c r="AP87" s="417"/>
      <c r="AR87" s="416"/>
    </row>
    <row r="88" spans="1:44" ht="15.75" customHeight="1">
      <c r="A88" s="420"/>
      <c r="L88" s="419"/>
      <c r="M88" s="415"/>
      <c r="S88" s="414"/>
      <c r="T88" s="417"/>
      <c r="V88" s="418"/>
      <c r="W88" s="417"/>
      <c r="AB88" s="418"/>
      <c r="AC88" s="417"/>
      <c r="AD88" s="418"/>
      <c r="AE88" s="417"/>
      <c r="AG88" s="418"/>
      <c r="AH88" s="417"/>
      <c r="AL88" s="418"/>
      <c r="AM88" s="417"/>
      <c r="AO88" s="418"/>
      <c r="AP88" s="417"/>
      <c r="AR88" s="416"/>
    </row>
    <row r="89" spans="1:44" ht="15.75" customHeight="1">
      <c r="A89" s="420"/>
      <c r="L89" s="419"/>
      <c r="M89" s="415"/>
      <c r="S89" s="414"/>
      <c r="T89" s="417"/>
      <c r="V89" s="418"/>
      <c r="W89" s="417"/>
      <c r="AB89" s="418"/>
      <c r="AC89" s="417"/>
      <c r="AD89" s="418"/>
      <c r="AE89" s="417"/>
      <c r="AG89" s="418"/>
      <c r="AH89" s="417"/>
      <c r="AL89" s="418"/>
      <c r="AM89" s="417"/>
      <c r="AO89" s="418"/>
      <c r="AP89" s="417"/>
      <c r="AR89" s="416"/>
    </row>
    <row r="90" spans="1:44" ht="15.75" customHeight="1">
      <c r="A90" s="420"/>
      <c r="L90" s="419"/>
      <c r="M90" s="415"/>
      <c r="S90" s="414"/>
      <c r="T90" s="417"/>
      <c r="V90" s="418"/>
      <c r="W90" s="417"/>
      <c r="AB90" s="418"/>
      <c r="AC90" s="417"/>
      <c r="AD90" s="418"/>
      <c r="AE90" s="417"/>
      <c r="AG90" s="418"/>
      <c r="AH90" s="417"/>
      <c r="AL90" s="418"/>
      <c r="AM90" s="417"/>
      <c r="AO90" s="418"/>
      <c r="AP90" s="417"/>
      <c r="AR90" s="416"/>
    </row>
    <row r="91" spans="1:44" ht="15.75" customHeight="1">
      <c r="A91" s="420"/>
      <c r="L91" s="419"/>
      <c r="M91" s="415"/>
      <c r="S91" s="414"/>
      <c r="T91" s="417"/>
      <c r="V91" s="418"/>
      <c r="W91" s="417"/>
      <c r="AB91" s="418"/>
      <c r="AC91" s="417"/>
      <c r="AD91" s="418"/>
      <c r="AE91" s="417"/>
      <c r="AG91" s="418"/>
      <c r="AH91" s="417"/>
      <c r="AL91" s="418"/>
      <c r="AM91" s="417"/>
      <c r="AO91" s="418"/>
      <c r="AP91" s="417"/>
      <c r="AR91" s="416"/>
    </row>
    <row r="92" spans="1:44" ht="15.75" customHeight="1">
      <c r="A92" s="420"/>
      <c r="L92" s="419"/>
      <c r="M92" s="415"/>
      <c r="S92" s="414"/>
      <c r="T92" s="417"/>
      <c r="V92" s="418"/>
      <c r="W92" s="417"/>
      <c r="AB92" s="418"/>
      <c r="AC92" s="417"/>
      <c r="AD92" s="418"/>
      <c r="AE92" s="417"/>
      <c r="AG92" s="418"/>
      <c r="AH92" s="417"/>
      <c r="AL92" s="418"/>
      <c r="AM92" s="417"/>
      <c r="AO92" s="418"/>
      <c r="AP92" s="417"/>
      <c r="AR92" s="416"/>
    </row>
    <row r="93" spans="1:44" ht="15.75" customHeight="1">
      <c r="A93" s="420"/>
      <c r="L93" s="419"/>
      <c r="M93" s="415"/>
      <c r="S93" s="414"/>
      <c r="T93" s="417"/>
      <c r="V93" s="418"/>
      <c r="W93" s="417"/>
      <c r="AB93" s="418"/>
      <c r="AC93" s="417"/>
      <c r="AD93" s="418"/>
      <c r="AE93" s="417"/>
      <c r="AG93" s="418"/>
      <c r="AH93" s="417"/>
      <c r="AL93" s="418"/>
      <c r="AM93" s="417"/>
      <c r="AO93" s="418"/>
      <c r="AP93" s="417"/>
      <c r="AR93" s="416"/>
    </row>
    <row r="94" spans="1:44" ht="15.75" customHeight="1">
      <c r="A94" s="420"/>
      <c r="L94" s="419"/>
      <c r="M94" s="415"/>
      <c r="S94" s="414"/>
      <c r="T94" s="417"/>
      <c r="V94" s="418"/>
      <c r="W94" s="417"/>
      <c r="AB94" s="418"/>
      <c r="AC94" s="417"/>
      <c r="AD94" s="418"/>
      <c r="AE94" s="417"/>
      <c r="AG94" s="418"/>
      <c r="AH94" s="417"/>
      <c r="AL94" s="418"/>
      <c r="AM94" s="417"/>
      <c r="AO94" s="418"/>
      <c r="AP94" s="417"/>
      <c r="AR94" s="416"/>
    </row>
    <row r="95" spans="1:44" ht="15.75" customHeight="1">
      <c r="A95" s="420"/>
      <c r="L95" s="419"/>
      <c r="M95" s="415"/>
      <c r="S95" s="414"/>
      <c r="T95" s="417"/>
      <c r="V95" s="418"/>
      <c r="W95" s="417"/>
      <c r="AB95" s="418"/>
      <c r="AC95" s="417"/>
      <c r="AD95" s="418"/>
      <c r="AE95" s="417"/>
      <c r="AG95" s="418"/>
      <c r="AH95" s="417"/>
      <c r="AL95" s="418"/>
      <c r="AM95" s="417"/>
      <c r="AO95" s="418"/>
      <c r="AP95" s="417"/>
      <c r="AR95" s="416"/>
    </row>
    <row r="96" spans="1:44" ht="15.75" customHeight="1">
      <c r="A96" s="420"/>
      <c r="L96" s="419"/>
      <c r="M96" s="415"/>
      <c r="S96" s="414"/>
      <c r="T96" s="417"/>
      <c r="V96" s="418"/>
      <c r="W96" s="417"/>
      <c r="AB96" s="418"/>
      <c r="AC96" s="417"/>
      <c r="AD96" s="418"/>
      <c r="AE96" s="417"/>
      <c r="AG96" s="418"/>
      <c r="AH96" s="417"/>
      <c r="AL96" s="418"/>
      <c r="AM96" s="417"/>
      <c r="AO96" s="418"/>
      <c r="AP96" s="417"/>
      <c r="AR96" s="416"/>
    </row>
    <row r="97" spans="1:44" ht="15.75" customHeight="1">
      <c r="A97" s="420"/>
      <c r="L97" s="419"/>
      <c r="M97" s="415"/>
      <c r="S97" s="414"/>
      <c r="T97" s="417"/>
      <c r="V97" s="418"/>
      <c r="W97" s="417"/>
      <c r="AB97" s="418"/>
      <c r="AC97" s="417"/>
      <c r="AD97" s="418"/>
      <c r="AE97" s="417"/>
      <c r="AG97" s="418"/>
      <c r="AH97" s="417"/>
      <c r="AL97" s="418"/>
      <c r="AM97" s="417"/>
      <c r="AO97" s="418"/>
      <c r="AP97" s="417"/>
      <c r="AR97" s="416"/>
    </row>
    <row r="98" spans="1:44" ht="15.75" customHeight="1">
      <c r="A98" s="420"/>
      <c r="L98" s="419"/>
      <c r="M98" s="415"/>
      <c r="S98" s="414"/>
      <c r="T98" s="417"/>
      <c r="V98" s="418"/>
      <c r="W98" s="417"/>
      <c r="AB98" s="418"/>
      <c r="AC98" s="417"/>
      <c r="AD98" s="418"/>
      <c r="AE98" s="417"/>
      <c r="AG98" s="418"/>
      <c r="AH98" s="417"/>
      <c r="AL98" s="418"/>
      <c r="AM98" s="417"/>
      <c r="AO98" s="418"/>
      <c r="AP98" s="417"/>
      <c r="AR98" s="416"/>
    </row>
    <row r="99" spans="1:44" ht="15.75" customHeight="1">
      <c r="A99" s="420"/>
      <c r="L99" s="419"/>
      <c r="M99" s="415"/>
      <c r="S99" s="414"/>
      <c r="T99" s="417"/>
      <c r="V99" s="418"/>
      <c r="W99" s="417"/>
      <c r="AB99" s="418"/>
      <c r="AC99" s="417"/>
      <c r="AD99" s="418"/>
      <c r="AE99" s="417"/>
      <c r="AG99" s="418"/>
      <c r="AH99" s="417"/>
      <c r="AL99" s="418"/>
      <c r="AM99" s="417"/>
      <c r="AO99" s="418"/>
      <c r="AP99" s="417"/>
      <c r="AR99" s="416"/>
    </row>
    <row r="100" spans="1:44" ht="15.75" customHeight="1">
      <c r="A100" s="420"/>
      <c r="L100" s="419"/>
      <c r="M100" s="415"/>
      <c r="S100" s="414"/>
      <c r="T100" s="417"/>
      <c r="V100" s="418"/>
      <c r="W100" s="417"/>
      <c r="AB100" s="418"/>
      <c r="AC100" s="417"/>
      <c r="AD100" s="418"/>
      <c r="AE100" s="417"/>
      <c r="AG100" s="418"/>
      <c r="AH100" s="417"/>
      <c r="AL100" s="418"/>
      <c r="AM100" s="417"/>
      <c r="AO100" s="418"/>
      <c r="AP100" s="417"/>
      <c r="AR100" s="416"/>
    </row>
    <row r="101" spans="1:44" ht="15.75" customHeight="1">
      <c r="A101" s="420"/>
      <c r="L101" s="419"/>
      <c r="M101" s="415"/>
      <c r="S101" s="414"/>
      <c r="T101" s="417"/>
      <c r="V101" s="418"/>
      <c r="W101" s="417"/>
      <c r="AB101" s="418"/>
      <c r="AC101" s="417"/>
      <c r="AD101" s="418"/>
      <c r="AE101" s="417"/>
      <c r="AG101" s="418"/>
      <c r="AH101" s="417"/>
      <c r="AL101" s="418"/>
      <c r="AM101" s="417"/>
      <c r="AO101" s="418"/>
      <c r="AP101" s="417"/>
      <c r="AR101" s="416"/>
    </row>
    <row r="102" spans="1:44" ht="15.75" customHeight="1">
      <c r="A102" s="420"/>
      <c r="L102" s="419"/>
      <c r="M102" s="415"/>
      <c r="S102" s="414"/>
      <c r="T102" s="417"/>
      <c r="V102" s="418"/>
      <c r="W102" s="417"/>
      <c r="AB102" s="418"/>
      <c r="AC102" s="417"/>
      <c r="AD102" s="418"/>
      <c r="AE102" s="417"/>
      <c r="AG102" s="418"/>
      <c r="AH102" s="417"/>
      <c r="AL102" s="418"/>
      <c r="AM102" s="417"/>
      <c r="AO102" s="418"/>
      <c r="AP102" s="417"/>
      <c r="AR102" s="416"/>
    </row>
    <row r="103" spans="1:44" ht="15.75" customHeight="1">
      <c r="A103" s="420"/>
      <c r="L103" s="419"/>
      <c r="M103" s="415"/>
      <c r="S103" s="414"/>
      <c r="T103" s="417"/>
      <c r="V103" s="418"/>
      <c r="W103" s="417"/>
      <c r="AB103" s="418"/>
      <c r="AC103" s="417"/>
      <c r="AD103" s="418"/>
      <c r="AE103" s="417"/>
      <c r="AG103" s="418"/>
      <c r="AH103" s="417"/>
      <c r="AL103" s="418"/>
      <c r="AM103" s="417"/>
      <c r="AO103" s="418"/>
      <c r="AP103" s="417"/>
      <c r="AR103" s="416"/>
    </row>
    <row r="104" spans="1:44" ht="15.75" customHeight="1">
      <c r="A104" s="420"/>
      <c r="L104" s="419"/>
      <c r="M104" s="415"/>
      <c r="S104" s="414"/>
      <c r="T104" s="417"/>
      <c r="V104" s="418"/>
      <c r="W104" s="417"/>
      <c r="AB104" s="418"/>
      <c r="AC104" s="417"/>
      <c r="AD104" s="418"/>
      <c r="AE104" s="417"/>
      <c r="AG104" s="418"/>
      <c r="AH104" s="417"/>
      <c r="AL104" s="418"/>
      <c r="AM104" s="417"/>
      <c r="AO104" s="418"/>
      <c r="AP104" s="417"/>
      <c r="AR104" s="416"/>
    </row>
    <row r="105" spans="1:44" ht="15.75" customHeight="1">
      <c r="A105" s="420"/>
      <c r="L105" s="419"/>
      <c r="M105" s="415"/>
      <c r="S105" s="414"/>
      <c r="T105" s="417"/>
      <c r="V105" s="418"/>
      <c r="W105" s="417"/>
      <c r="AB105" s="418"/>
      <c r="AC105" s="417"/>
      <c r="AD105" s="418"/>
      <c r="AE105" s="417"/>
      <c r="AG105" s="418"/>
      <c r="AH105" s="417"/>
      <c r="AL105" s="418"/>
      <c r="AM105" s="417"/>
      <c r="AO105" s="418"/>
      <c r="AP105" s="417"/>
      <c r="AR105" s="416"/>
    </row>
    <row r="106" spans="1:44" ht="15.75" customHeight="1">
      <c r="A106" s="420"/>
      <c r="L106" s="419"/>
      <c r="M106" s="415"/>
      <c r="S106" s="414"/>
      <c r="T106" s="417"/>
      <c r="V106" s="418"/>
      <c r="W106" s="417"/>
      <c r="AB106" s="418"/>
      <c r="AC106" s="417"/>
      <c r="AD106" s="418"/>
      <c r="AE106" s="417"/>
      <c r="AG106" s="418"/>
      <c r="AH106" s="417"/>
      <c r="AL106" s="418"/>
      <c r="AM106" s="417"/>
      <c r="AO106" s="418"/>
      <c r="AP106" s="417"/>
      <c r="AR106" s="416"/>
    </row>
    <row r="107" spans="1:44" ht="15.75" customHeight="1">
      <c r="A107" s="420"/>
      <c r="L107" s="419"/>
      <c r="M107" s="415"/>
      <c r="S107" s="414"/>
      <c r="T107" s="417"/>
      <c r="V107" s="418"/>
      <c r="W107" s="417"/>
      <c r="AB107" s="418"/>
      <c r="AC107" s="417"/>
      <c r="AD107" s="418"/>
      <c r="AE107" s="417"/>
      <c r="AG107" s="418"/>
      <c r="AH107" s="417"/>
      <c r="AL107" s="418"/>
      <c r="AM107" s="417"/>
      <c r="AO107" s="418"/>
      <c r="AP107" s="417"/>
      <c r="AR107" s="416"/>
    </row>
    <row r="108" spans="1:44" ht="15.75" customHeight="1">
      <c r="A108" s="420"/>
      <c r="L108" s="419"/>
      <c r="M108" s="415"/>
      <c r="S108" s="414"/>
      <c r="T108" s="417"/>
      <c r="V108" s="418"/>
      <c r="W108" s="417"/>
      <c r="AB108" s="418"/>
      <c r="AC108" s="417"/>
      <c r="AD108" s="418"/>
      <c r="AE108" s="417"/>
      <c r="AG108" s="418"/>
      <c r="AH108" s="417"/>
      <c r="AL108" s="418"/>
      <c r="AM108" s="417"/>
      <c r="AO108" s="418"/>
      <c r="AP108" s="417"/>
      <c r="AR108" s="416"/>
    </row>
    <row r="109" spans="1:44" ht="15.75" customHeight="1">
      <c r="A109" s="420"/>
      <c r="L109" s="419"/>
      <c r="M109" s="415"/>
      <c r="S109" s="414"/>
      <c r="T109" s="417"/>
      <c r="V109" s="418"/>
      <c r="W109" s="417"/>
      <c r="AB109" s="418"/>
      <c r="AC109" s="417"/>
      <c r="AD109" s="418"/>
      <c r="AE109" s="417"/>
      <c r="AG109" s="418"/>
      <c r="AH109" s="417"/>
      <c r="AL109" s="418"/>
      <c r="AM109" s="417"/>
      <c r="AO109" s="418"/>
      <c r="AP109" s="417"/>
      <c r="AR109" s="416"/>
    </row>
    <row r="110" spans="1:44" ht="15.75" customHeight="1">
      <c r="A110" s="420"/>
      <c r="L110" s="419"/>
      <c r="M110" s="415"/>
      <c r="S110" s="414"/>
      <c r="T110" s="417"/>
      <c r="V110" s="418"/>
      <c r="W110" s="417"/>
      <c r="AB110" s="418"/>
      <c r="AC110" s="417"/>
      <c r="AD110" s="418"/>
      <c r="AE110" s="417"/>
      <c r="AG110" s="418"/>
      <c r="AH110" s="417"/>
      <c r="AL110" s="418"/>
      <c r="AM110" s="417"/>
      <c r="AO110" s="418"/>
      <c r="AP110" s="417"/>
      <c r="AR110" s="416"/>
    </row>
    <row r="111" spans="1:44" ht="15.75" customHeight="1">
      <c r="A111" s="420"/>
      <c r="L111" s="419"/>
      <c r="M111" s="415"/>
      <c r="S111" s="414"/>
      <c r="T111" s="417"/>
      <c r="V111" s="418"/>
      <c r="W111" s="417"/>
      <c r="AB111" s="418"/>
      <c r="AC111" s="417"/>
      <c r="AD111" s="418"/>
      <c r="AE111" s="417"/>
      <c r="AG111" s="418"/>
      <c r="AH111" s="417"/>
      <c r="AL111" s="418"/>
      <c r="AM111" s="417"/>
      <c r="AO111" s="418"/>
      <c r="AP111" s="417"/>
      <c r="AR111" s="416"/>
    </row>
    <row r="112" spans="1:44" ht="15.75" customHeight="1">
      <c r="A112" s="420"/>
      <c r="L112" s="419"/>
      <c r="M112" s="415"/>
      <c r="S112" s="414"/>
      <c r="T112" s="417"/>
      <c r="V112" s="418"/>
      <c r="W112" s="417"/>
      <c r="AB112" s="418"/>
      <c r="AC112" s="417"/>
      <c r="AD112" s="418"/>
      <c r="AE112" s="417"/>
      <c r="AG112" s="418"/>
      <c r="AH112" s="417"/>
      <c r="AL112" s="418"/>
      <c r="AM112" s="417"/>
      <c r="AO112" s="418"/>
      <c r="AP112" s="417"/>
      <c r="AR112" s="416"/>
    </row>
    <row r="113" spans="1:44" ht="15.75" customHeight="1">
      <c r="A113" s="420"/>
      <c r="L113" s="419"/>
      <c r="M113" s="415"/>
      <c r="S113" s="414"/>
      <c r="T113" s="417"/>
      <c r="V113" s="418"/>
      <c r="W113" s="417"/>
      <c r="AB113" s="418"/>
      <c r="AC113" s="417"/>
      <c r="AD113" s="418"/>
      <c r="AE113" s="417"/>
      <c r="AG113" s="418"/>
      <c r="AH113" s="417"/>
      <c r="AL113" s="418"/>
      <c r="AM113" s="417"/>
      <c r="AO113" s="418"/>
      <c r="AP113" s="417"/>
      <c r="AR113" s="416"/>
    </row>
    <row r="114" spans="1:44" ht="15.75" customHeight="1">
      <c r="A114" s="420"/>
      <c r="L114" s="419"/>
      <c r="M114" s="415"/>
      <c r="S114" s="414"/>
      <c r="T114" s="417"/>
      <c r="V114" s="418"/>
      <c r="W114" s="417"/>
      <c r="AB114" s="418"/>
      <c r="AC114" s="417"/>
      <c r="AD114" s="418"/>
      <c r="AE114" s="417"/>
      <c r="AG114" s="418"/>
      <c r="AH114" s="417"/>
      <c r="AL114" s="418"/>
      <c r="AM114" s="417"/>
      <c r="AO114" s="418"/>
      <c r="AP114" s="417"/>
      <c r="AR114" s="416"/>
    </row>
    <row r="115" spans="1:44" ht="15.75" customHeight="1">
      <c r="A115" s="420"/>
      <c r="L115" s="419"/>
      <c r="M115" s="415"/>
      <c r="S115" s="414"/>
      <c r="T115" s="417"/>
      <c r="V115" s="418"/>
      <c r="W115" s="417"/>
      <c r="AB115" s="418"/>
      <c r="AC115" s="417"/>
      <c r="AD115" s="418"/>
      <c r="AE115" s="417"/>
      <c r="AG115" s="418"/>
      <c r="AH115" s="417"/>
      <c r="AL115" s="418"/>
      <c r="AM115" s="417"/>
      <c r="AO115" s="418"/>
      <c r="AP115" s="417"/>
      <c r="AR115" s="416"/>
    </row>
    <row r="116" spans="1:44" ht="15.75" customHeight="1">
      <c r="A116" s="420"/>
      <c r="L116" s="419"/>
      <c r="M116" s="415"/>
      <c r="S116" s="414"/>
      <c r="T116" s="417"/>
      <c r="V116" s="418"/>
      <c r="W116" s="417"/>
      <c r="AB116" s="418"/>
      <c r="AC116" s="417"/>
      <c r="AD116" s="418"/>
      <c r="AE116" s="417"/>
      <c r="AG116" s="418"/>
      <c r="AH116" s="417"/>
      <c r="AL116" s="418"/>
      <c r="AM116" s="417"/>
      <c r="AO116" s="418"/>
      <c r="AP116" s="417"/>
      <c r="AR116" s="416"/>
    </row>
    <row r="117" spans="1:44" ht="15.75" customHeight="1">
      <c r="A117" s="420"/>
      <c r="L117" s="419"/>
      <c r="M117" s="415"/>
      <c r="S117" s="414"/>
      <c r="T117" s="417"/>
      <c r="V117" s="418"/>
      <c r="W117" s="417"/>
      <c r="AB117" s="418"/>
      <c r="AC117" s="417"/>
      <c r="AD117" s="418"/>
      <c r="AE117" s="417"/>
      <c r="AG117" s="418"/>
      <c r="AH117" s="417"/>
      <c r="AL117" s="418"/>
      <c r="AM117" s="417"/>
      <c r="AO117" s="418"/>
      <c r="AP117" s="417"/>
      <c r="AR117" s="416"/>
    </row>
    <row r="118" spans="1:44" ht="15.75" customHeight="1">
      <c r="A118" s="420"/>
      <c r="L118" s="419"/>
      <c r="M118" s="415"/>
      <c r="S118" s="414"/>
      <c r="T118" s="417"/>
      <c r="V118" s="418"/>
      <c r="W118" s="417"/>
      <c r="AB118" s="418"/>
      <c r="AC118" s="417"/>
      <c r="AD118" s="418"/>
      <c r="AE118" s="417"/>
      <c r="AG118" s="418"/>
      <c r="AH118" s="417"/>
      <c r="AL118" s="418"/>
      <c r="AM118" s="417"/>
      <c r="AO118" s="418"/>
      <c r="AP118" s="417"/>
      <c r="AR118" s="416"/>
    </row>
    <row r="119" spans="1:44" ht="15.75" customHeight="1">
      <c r="A119" s="420"/>
      <c r="L119" s="419"/>
      <c r="M119" s="415"/>
      <c r="S119" s="414"/>
      <c r="T119" s="417"/>
      <c r="V119" s="418"/>
      <c r="W119" s="417"/>
      <c r="AB119" s="418"/>
      <c r="AC119" s="417"/>
      <c r="AD119" s="418"/>
      <c r="AE119" s="417"/>
      <c r="AG119" s="418"/>
      <c r="AH119" s="417"/>
      <c r="AL119" s="418"/>
      <c r="AM119" s="417"/>
      <c r="AO119" s="418"/>
      <c r="AP119" s="417"/>
      <c r="AR119" s="416"/>
    </row>
    <row r="120" spans="1:44" ht="15.75" customHeight="1">
      <c r="A120" s="420"/>
      <c r="L120" s="419"/>
      <c r="M120" s="415"/>
      <c r="S120" s="414"/>
      <c r="T120" s="417"/>
      <c r="V120" s="418"/>
      <c r="W120" s="417"/>
      <c r="AB120" s="418"/>
      <c r="AC120" s="417"/>
      <c r="AD120" s="418"/>
      <c r="AE120" s="417"/>
      <c r="AG120" s="418"/>
      <c r="AH120" s="417"/>
      <c r="AL120" s="418"/>
      <c r="AM120" s="417"/>
      <c r="AO120" s="418"/>
      <c r="AP120" s="417"/>
      <c r="AR120" s="416"/>
    </row>
    <row r="121" spans="1:44" ht="15.75" customHeight="1">
      <c r="A121" s="420"/>
      <c r="L121" s="419"/>
      <c r="M121" s="415"/>
      <c r="S121" s="414"/>
      <c r="T121" s="417"/>
      <c r="V121" s="418"/>
      <c r="W121" s="417"/>
      <c r="AB121" s="418"/>
      <c r="AC121" s="417"/>
      <c r="AD121" s="418"/>
      <c r="AE121" s="417"/>
      <c r="AG121" s="418"/>
      <c r="AH121" s="417"/>
      <c r="AL121" s="418"/>
      <c r="AM121" s="417"/>
      <c r="AO121" s="418"/>
      <c r="AP121" s="417"/>
      <c r="AR121" s="416"/>
    </row>
    <row r="122" spans="1:44" ht="15.75" customHeight="1">
      <c r="A122" s="420"/>
      <c r="L122" s="419"/>
      <c r="M122" s="415"/>
      <c r="S122" s="414"/>
      <c r="T122" s="417"/>
      <c r="V122" s="418"/>
      <c r="W122" s="417"/>
      <c r="AB122" s="418"/>
      <c r="AC122" s="417"/>
      <c r="AD122" s="418"/>
      <c r="AE122" s="417"/>
      <c r="AG122" s="418"/>
      <c r="AH122" s="417"/>
      <c r="AL122" s="418"/>
      <c r="AM122" s="417"/>
      <c r="AO122" s="418"/>
      <c r="AP122" s="417"/>
      <c r="AR122" s="416"/>
    </row>
    <row r="123" spans="1:44" ht="15.75" customHeight="1">
      <c r="A123" s="420"/>
      <c r="L123" s="419"/>
      <c r="M123" s="415"/>
      <c r="S123" s="414"/>
      <c r="T123" s="417"/>
      <c r="V123" s="418"/>
      <c r="W123" s="417"/>
      <c r="AB123" s="418"/>
      <c r="AC123" s="417"/>
      <c r="AD123" s="418"/>
      <c r="AE123" s="417"/>
      <c r="AG123" s="418"/>
      <c r="AH123" s="417"/>
      <c r="AL123" s="418"/>
      <c r="AM123" s="417"/>
      <c r="AO123" s="418"/>
      <c r="AP123" s="417"/>
      <c r="AR123" s="416"/>
    </row>
    <row r="124" spans="1:44" ht="15.75" customHeight="1">
      <c r="A124" s="420"/>
      <c r="L124" s="419"/>
      <c r="M124" s="415"/>
      <c r="S124" s="414"/>
      <c r="T124" s="417"/>
      <c r="V124" s="418"/>
      <c r="W124" s="417"/>
      <c r="AB124" s="418"/>
      <c r="AC124" s="417"/>
      <c r="AD124" s="418"/>
      <c r="AE124" s="417"/>
      <c r="AG124" s="418"/>
      <c r="AH124" s="417"/>
      <c r="AL124" s="418"/>
      <c r="AM124" s="417"/>
      <c r="AO124" s="418"/>
      <c r="AP124" s="417"/>
      <c r="AR124" s="416"/>
    </row>
    <row r="125" spans="1:44" ht="15.75" customHeight="1">
      <c r="A125" s="420"/>
      <c r="L125" s="419"/>
      <c r="M125" s="415"/>
      <c r="S125" s="414"/>
      <c r="T125" s="417"/>
      <c r="V125" s="418"/>
      <c r="W125" s="417"/>
      <c r="AB125" s="418"/>
      <c r="AC125" s="417"/>
      <c r="AD125" s="418"/>
      <c r="AE125" s="417"/>
      <c r="AG125" s="418"/>
      <c r="AH125" s="417"/>
      <c r="AL125" s="418"/>
      <c r="AM125" s="417"/>
      <c r="AO125" s="418"/>
      <c r="AP125" s="417"/>
      <c r="AR125" s="416"/>
    </row>
    <row r="126" spans="1:44" ht="15.75" customHeight="1">
      <c r="A126" s="420"/>
      <c r="L126" s="419"/>
      <c r="M126" s="415"/>
      <c r="S126" s="414"/>
      <c r="T126" s="417"/>
      <c r="V126" s="418"/>
      <c r="W126" s="417"/>
      <c r="AB126" s="418"/>
      <c r="AC126" s="417"/>
      <c r="AD126" s="418"/>
      <c r="AE126" s="417"/>
      <c r="AG126" s="418"/>
      <c r="AH126" s="417"/>
      <c r="AL126" s="418"/>
      <c r="AM126" s="417"/>
      <c r="AO126" s="418"/>
      <c r="AP126" s="417"/>
      <c r="AR126" s="416"/>
    </row>
    <row r="127" spans="1:44" ht="15.75" customHeight="1">
      <c r="A127" s="420"/>
      <c r="L127" s="419"/>
      <c r="M127" s="415"/>
      <c r="S127" s="414"/>
      <c r="T127" s="417"/>
      <c r="V127" s="418"/>
      <c r="W127" s="417"/>
      <c r="AB127" s="418"/>
      <c r="AC127" s="417"/>
      <c r="AD127" s="418"/>
      <c r="AE127" s="417"/>
      <c r="AG127" s="418"/>
      <c r="AH127" s="417"/>
      <c r="AL127" s="418"/>
      <c r="AM127" s="417"/>
      <c r="AO127" s="418"/>
      <c r="AP127" s="417"/>
      <c r="AR127" s="416"/>
    </row>
    <row r="128" spans="1:44" ht="15.75" customHeight="1">
      <c r="A128" s="420"/>
      <c r="L128" s="419"/>
      <c r="M128" s="415"/>
      <c r="S128" s="414"/>
      <c r="T128" s="417"/>
      <c r="V128" s="418"/>
      <c r="W128" s="417"/>
      <c r="AB128" s="418"/>
      <c r="AC128" s="417"/>
      <c r="AD128" s="418"/>
      <c r="AE128" s="417"/>
      <c r="AG128" s="418"/>
      <c r="AH128" s="417"/>
      <c r="AL128" s="418"/>
      <c r="AM128" s="417"/>
      <c r="AO128" s="418"/>
      <c r="AP128" s="417"/>
      <c r="AR128" s="416"/>
    </row>
    <row r="129" spans="1:44" ht="15.75" customHeight="1">
      <c r="A129" s="420"/>
      <c r="L129" s="419"/>
      <c r="M129" s="415"/>
      <c r="S129" s="414"/>
      <c r="T129" s="417"/>
      <c r="V129" s="418"/>
      <c r="W129" s="417"/>
      <c r="AB129" s="418"/>
      <c r="AC129" s="417"/>
      <c r="AD129" s="418"/>
      <c r="AE129" s="417"/>
      <c r="AG129" s="418"/>
      <c r="AH129" s="417"/>
      <c r="AL129" s="418"/>
      <c r="AM129" s="417"/>
      <c r="AO129" s="418"/>
      <c r="AP129" s="417"/>
      <c r="AR129" s="416"/>
    </row>
    <row r="130" spans="1:44" ht="15.75" customHeight="1">
      <c r="A130" s="420"/>
      <c r="L130" s="419"/>
      <c r="M130" s="415"/>
      <c r="S130" s="414"/>
      <c r="T130" s="417"/>
      <c r="V130" s="418"/>
      <c r="W130" s="417"/>
      <c r="AB130" s="418"/>
      <c r="AC130" s="417"/>
      <c r="AD130" s="418"/>
      <c r="AE130" s="417"/>
      <c r="AG130" s="418"/>
      <c r="AH130" s="417"/>
      <c r="AL130" s="418"/>
      <c r="AM130" s="417"/>
      <c r="AO130" s="418"/>
      <c r="AP130" s="417"/>
      <c r="AR130" s="416"/>
    </row>
    <row r="131" spans="1:44" ht="15.75" customHeight="1">
      <c r="A131" s="420"/>
      <c r="L131" s="419"/>
      <c r="M131" s="415"/>
      <c r="S131" s="414"/>
      <c r="T131" s="417"/>
      <c r="V131" s="418"/>
      <c r="W131" s="417"/>
      <c r="AB131" s="418"/>
      <c r="AC131" s="417"/>
      <c r="AD131" s="418"/>
      <c r="AE131" s="417"/>
      <c r="AG131" s="418"/>
      <c r="AH131" s="417"/>
      <c r="AL131" s="418"/>
      <c r="AM131" s="417"/>
      <c r="AO131" s="418"/>
      <c r="AP131" s="417"/>
      <c r="AR131" s="416"/>
    </row>
    <row r="132" spans="1:44" ht="15.75" customHeight="1">
      <c r="A132" s="420"/>
      <c r="L132" s="419"/>
      <c r="M132" s="415"/>
      <c r="S132" s="414"/>
      <c r="T132" s="417"/>
      <c r="V132" s="418"/>
      <c r="W132" s="417"/>
      <c r="AB132" s="418"/>
      <c r="AC132" s="417"/>
      <c r="AD132" s="418"/>
      <c r="AE132" s="417"/>
      <c r="AG132" s="418"/>
      <c r="AH132" s="417"/>
      <c r="AL132" s="418"/>
      <c r="AM132" s="417"/>
      <c r="AO132" s="418"/>
      <c r="AP132" s="417"/>
      <c r="AR132" s="416"/>
    </row>
    <row r="133" spans="1:44" ht="15.75" customHeight="1">
      <c r="A133" s="420"/>
      <c r="L133" s="419"/>
      <c r="M133" s="415"/>
      <c r="S133" s="414"/>
      <c r="T133" s="417"/>
      <c r="V133" s="418"/>
      <c r="W133" s="417"/>
      <c r="AB133" s="418"/>
      <c r="AC133" s="417"/>
      <c r="AD133" s="418"/>
      <c r="AE133" s="417"/>
      <c r="AG133" s="418"/>
      <c r="AH133" s="417"/>
      <c r="AL133" s="418"/>
      <c r="AM133" s="417"/>
      <c r="AO133" s="418"/>
      <c r="AP133" s="417"/>
      <c r="AR133" s="416"/>
    </row>
    <row r="134" spans="1:44" ht="15.75" customHeight="1">
      <c r="A134" s="420"/>
      <c r="L134" s="419"/>
      <c r="M134" s="415"/>
      <c r="S134" s="414"/>
      <c r="T134" s="417"/>
      <c r="V134" s="418"/>
      <c r="W134" s="417"/>
      <c r="AB134" s="418"/>
      <c r="AC134" s="417"/>
      <c r="AD134" s="418"/>
      <c r="AE134" s="417"/>
      <c r="AG134" s="418"/>
      <c r="AH134" s="417"/>
      <c r="AL134" s="418"/>
      <c r="AM134" s="417"/>
      <c r="AO134" s="418"/>
      <c r="AP134" s="417"/>
      <c r="AR134" s="416"/>
    </row>
    <row r="135" spans="1:44" ht="15.75" customHeight="1">
      <c r="A135" s="420"/>
      <c r="L135" s="419"/>
      <c r="M135" s="415"/>
      <c r="S135" s="414"/>
      <c r="T135" s="417"/>
      <c r="V135" s="418"/>
      <c r="W135" s="417"/>
      <c r="AB135" s="418"/>
      <c r="AC135" s="417"/>
      <c r="AD135" s="418"/>
      <c r="AE135" s="417"/>
      <c r="AG135" s="418"/>
      <c r="AH135" s="417"/>
      <c r="AL135" s="418"/>
      <c r="AM135" s="417"/>
      <c r="AO135" s="418"/>
      <c r="AP135" s="417"/>
      <c r="AR135" s="416"/>
    </row>
    <row r="136" spans="1:44" ht="15.75" customHeight="1">
      <c r="A136" s="420"/>
      <c r="L136" s="419"/>
      <c r="M136" s="415"/>
      <c r="S136" s="414"/>
      <c r="T136" s="417"/>
      <c r="V136" s="418"/>
      <c r="W136" s="417"/>
      <c r="AB136" s="418"/>
      <c r="AC136" s="417"/>
      <c r="AD136" s="418"/>
      <c r="AE136" s="417"/>
      <c r="AG136" s="418"/>
      <c r="AH136" s="417"/>
      <c r="AL136" s="418"/>
      <c r="AM136" s="417"/>
      <c r="AO136" s="418"/>
      <c r="AP136" s="417"/>
      <c r="AR136" s="416"/>
    </row>
    <row r="137" spans="1:44" ht="15.75" customHeight="1">
      <c r="A137" s="420"/>
      <c r="L137" s="419"/>
      <c r="M137" s="415"/>
      <c r="S137" s="414"/>
      <c r="T137" s="417"/>
      <c r="V137" s="418"/>
      <c r="W137" s="417"/>
      <c r="AB137" s="418"/>
      <c r="AC137" s="417"/>
      <c r="AD137" s="418"/>
      <c r="AE137" s="417"/>
      <c r="AG137" s="418"/>
      <c r="AH137" s="417"/>
      <c r="AL137" s="418"/>
      <c r="AM137" s="417"/>
      <c r="AO137" s="418"/>
      <c r="AP137" s="417"/>
      <c r="AR137" s="416"/>
    </row>
    <row r="138" spans="1:44" ht="15.75" customHeight="1">
      <c r="A138" s="420"/>
      <c r="L138" s="419"/>
      <c r="M138" s="415"/>
      <c r="S138" s="414"/>
      <c r="T138" s="417"/>
      <c r="V138" s="418"/>
      <c r="W138" s="417"/>
      <c r="AB138" s="418"/>
      <c r="AC138" s="417"/>
      <c r="AD138" s="418"/>
      <c r="AE138" s="417"/>
      <c r="AG138" s="418"/>
      <c r="AH138" s="417"/>
      <c r="AL138" s="418"/>
      <c r="AM138" s="417"/>
      <c r="AO138" s="418"/>
      <c r="AP138" s="417"/>
      <c r="AR138" s="416"/>
    </row>
    <row r="139" spans="1:44" ht="15.75" customHeight="1">
      <c r="A139" s="420"/>
      <c r="L139" s="419"/>
      <c r="M139" s="415"/>
      <c r="S139" s="414"/>
      <c r="T139" s="417"/>
      <c r="V139" s="418"/>
      <c r="W139" s="417"/>
      <c r="AB139" s="418"/>
      <c r="AC139" s="417"/>
      <c r="AD139" s="418"/>
      <c r="AE139" s="417"/>
      <c r="AG139" s="418"/>
      <c r="AH139" s="417"/>
      <c r="AL139" s="418"/>
      <c r="AM139" s="417"/>
      <c r="AO139" s="418"/>
      <c r="AP139" s="417"/>
      <c r="AR139" s="416"/>
    </row>
    <row r="140" spans="1:44" ht="15.75" customHeight="1">
      <c r="A140" s="420"/>
      <c r="L140" s="419"/>
      <c r="M140" s="415"/>
      <c r="S140" s="414"/>
      <c r="T140" s="417"/>
      <c r="V140" s="418"/>
      <c r="W140" s="417"/>
      <c r="AB140" s="418"/>
      <c r="AC140" s="417"/>
      <c r="AD140" s="418"/>
      <c r="AE140" s="417"/>
      <c r="AG140" s="418"/>
      <c r="AH140" s="417"/>
      <c r="AL140" s="418"/>
      <c r="AM140" s="417"/>
      <c r="AO140" s="418"/>
      <c r="AP140" s="417"/>
      <c r="AR140" s="416"/>
    </row>
    <row r="141" spans="1:44" ht="15.75" customHeight="1">
      <c r="A141" s="420"/>
      <c r="L141" s="419"/>
      <c r="M141" s="415"/>
      <c r="S141" s="414"/>
      <c r="T141" s="417"/>
      <c r="V141" s="418"/>
      <c r="W141" s="417"/>
      <c r="AB141" s="418"/>
      <c r="AC141" s="417"/>
      <c r="AD141" s="418"/>
      <c r="AE141" s="417"/>
      <c r="AG141" s="418"/>
      <c r="AH141" s="417"/>
      <c r="AL141" s="418"/>
      <c r="AM141" s="417"/>
      <c r="AO141" s="418"/>
      <c r="AP141" s="417"/>
      <c r="AR141" s="416"/>
    </row>
    <row r="142" spans="1:44" ht="15.75" customHeight="1">
      <c r="A142" s="420"/>
      <c r="L142" s="419"/>
      <c r="M142" s="415"/>
      <c r="S142" s="414"/>
      <c r="T142" s="417"/>
      <c r="V142" s="418"/>
      <c r="W142" s="417"/>
      <c r="AB142" s="418"/>
      <c r="AC142" s="417"/>
      <c r="AD142" s="418"/>
      <c r="AE142" s="417"/>
      <c r="AG142" s="418"/>
      <c r="AH142" s="417"/>
      <c r="AL142" s="418"/>
      <c r="AM142" s="417"/>
      <c r="AO142" s="418"/>
      <c r="AP142" s="417"/>
      <c r="AR142" s="416"/>
    </row>
    <row r="143" spans="1:44" ht="15.75" customHeight="1">
      <c r="A143" s="420"/>
      <c r="L143" s="419"/>
      <c r="M143" s="415"/>
      <c r="S143" s="414"/>
      <c r="T143" s="417"/>
      <c r="V143" s="418"/>
      <c r="W143" s="417"/>
      <c r="AB143" s="418"/>
      <c r="AC143" s="417"/>
      <c r="AD143" s="418"/>
      <c r="AE143" s="417"/>
      <c r="AG143" s="418"/>
      <c r="AH143" s="417"/>
      <c r="AL143" s="418"/>
      <c r="AM143" s="417"/>
      <c r="AO143" s="418"/>
      <c r="AP143" s="417"/>
      <c r="AR143" s="416"/>
    </row>
    <row r="144" spans="1:44" ht="15.75" customHeight="1">
      <c r="A144" s="420"/>
      <c r="L144" s="419"/>
      <c r="M144" s="415"/>
      <c r="S144" s="414"/>
      <c r="T144" s="417"/>
      <c r="V144" s="418"/>
      <c r="W144" s="417"/>
      <c r="AB144" s="418"/>
      <c r="AC144" s="417"/>
      <c r="AD144" s="418"/>
      <c r="AE144" s="417"/>
      <c r="AG144" s="418"/>
      <c r="AH144" s="417"/>
      <c r="AL144" s="418"/>
      <c r="AM144" s="417"/>
      <c r="AO144" s="418"/>
      <c r="AP144" s="417"/>
      <c r="AR144" s="416"/>
    </row>
    <row r="145" spans="1:44" ht="15.75" customHeight="1">
      <c r="A145" s="420"/>
      <c r="L145" s="419"/>
      <c r="M145" s="415"/>
      <c r="S145" s="414"/>
      <c r="T145" s="417"/>
      <c r="V145" s="418"/>
      <c r="W145" s="417"/>
      <c r="AB145" s="418"/>
      <c r="AC145" s="417"/>
      <c r="AD145" s="418"/>
      <c r="AE145" s="417"/>
      <c r="AG145" s="418"/>
      <c r="AH145" s="417"/>
      <c r="AL145" s="418"/>
      <c r="AM145" s="417"/>
      <c r="AO145" s="418"/>
      <c r="AP145" s="417"/>
      <c r="AR145" s="416"/>
    </row>
    <row r="146" spans="1:44" ht="15.75" customHeight="1">
      <c r="A146" s="420"/>
      <c r="L146" s="419"/>
      <c r="M146" s="415"/>
      <c r="S146" s="414"/>
      <c r="T146" s="417"/>
      <c r="V146" s="418"/>
      <c r="W146" s="417"/>
      <c r="AB146" s="418"/>
      <c r="AC146" s="417"/>
      <c r="AD146" s="418"/>
      <c r="AE146" s="417"/>
      <c r="AG146" s="418"/>
      <c r="AH146" s="417"/>
      <c r="AL146" s="418"/>
      <c r="AM146" s="417"/>
      <c r="AO146" s="418"/>
      <c r="AP146" s="417"/>
      <c r="AR146" s="416"/>
    </row>
    <row r="147" spans="1:44" ht="15.75" customHeight="1">
      <c r="A147" s="420"/>
      <c r="L147" s="419"/>
      <c r="M147" s="415"/>
      <c r="S147" s="414"/>
      <c r="T147" s="417"/>
      <c r="V147" s="418"/>
      <c r="W147" s="417"/>
      <c r="AB147" s="418"/>
      <c r="AC147" s="417"/>
      <c r="AD147" s="418"/>
      <c r="AE147" s="417"/>
      <c r="AG147" s="418"/>
      <c r="AH147" s="417"/>
      <c r="AL147" s="418"/>
      <c r="AM147" s="417"/>
      <c r="AO147" s="418"/>
      <c r="AP147" s="417"/>
      <c r="AR147" s="416"/>
    </row>
    <row r="148" spans="1:44" ht="15.75" customHeight="1">
      <c r="A148" s="420"/>
      <c r="L148" s="419"/>
      <c r="M148" s="415"/>
      <c r="S148" s="414"/>
      <c r="T148" s="417"/>
      <c r="V148" s="418"/>
      <c r="W148" s="417"/>
      <c r="AB148" s="418"/>
      <c r="AC148" s="417"/>
      <c r="AD148" s="418"/>
      <c r="AE148" s="417"/>
      <c r="AG148" s="418"/>
      <c r="AH148" s="417"/>
      <c r="AL148" s="418"/>
      <c r="AM148" s="417"/>
      <c r="AO148" s="418"/>
      <c r="AP148" s="417"/>
      <c r="AR148" s="416"/>
    </row>
    <row r="149" spans="1:44" ht="15.75" customHeight="1">
      <c r="A149" s="420"/>
      <c r="L149" s="419"/>
      <c r="M149" s="415"/>
      <c r="S149" s="414"/>
      <c r="T149" s="417"/>
      <c r="V149" s="418"/>
      <c r="W149" s="417"/>
      <c r="AB149" s="418"/>
      <c r="AC149" s="417"/>
      <c r="AD149" s="418"/>
      <c r="AE149" s="417"/>
      <c r="AG149" s="418"/>
      <c r="AH149" s="417"/>
      <c r="AL149" s="418"/>
      <c r="AM149" s="417"/>
      <c r="AO149" s="418"/>
      <c r="AP149" s="417"/>
      <c r="AR149" s="416"/>
    </row>
    <row r="150" spans="1:44" ht="15.75" customHeight="1">
      <c r="A150" s="420"/>
      <c r="L150" s="419"/>
      <c r="M150" s="415"/>
      <c r="S150" s="414"/>
      <c r="T150" s="417"/>
      <c r="V150" s="418"/>
      <c r="W150" s="417"/>
      <c r="AB150" s="418"/>
      <c r="AC150" s="417"/>
      <c r="AD150" s="418"/>
      <c r="AE150" s="417"/>
      <c r="AG150" s="418"/>
      <c r="AH150" s="417"/>
      <c r="AL150" s="418"/>
      <c r="AM150" s="417"/>
      <c r="AO150" s="418"/>
      <c r="AP150" s="417"/>
      <c r="AR150" s="416"/>
    </row>
    <row r="151" spans="1:44" ht="15.75" customHeight="1">
      <c r="A151" s="420"/>
      <c r="L151" s="419"/>
      <c r="M151" s="415"/>
      <c r="S151" s="414"/>
      <c r="T151" s="417"/>
      <c r="V151" s="418"/>
      <c r="W151" s="417"/>
      <c r="AB151" s="418"/>
      <c r="AC151" s="417"/>
      <c r="AD151" s="418"/>
      <c r="AE151" s="417"/>
      <c r="AG151" s="418"/>
      <c r="AH151" s="417"/>
      <c r="AL151" s="418"/>
      <c r="AM151" s="417"/>
      <c r="AO151" s="418"/>
      <c r="AP151" s="417"/>
      <c r="AR151" s="416"/>
    </row>
    <row r="152" spans="1:44" ht="15.75" customHeight="1">
      <c r="A152" s="420"/>
      <c r="L152" s="419"/>
      <c r="M152" s="415"/>
      <c r="S152" s="414"/>
      <c r="T152" s="417"/>
      <c r="V152" s="418"/>
      <c r="W152" s="417"/>
      <c r="AB152" s="418"/>
      <c r="AC152" s="417"/>
      <c r="AD152" s="418"/>
      <c r="AE152" s="417"/>
      <c r="AG152" s="418"/>
      <c r="AH152" s="417"/>
      <c r="AL152" s="418"/>
      <c r="AM152" s="417"/>
      <c r="AO152" s="418"/>
      <c r="AP152" s="417"/>
      <c r="AR152" s="416"/>
    </row>
    <row r="153" spans="1:44" ht="15.75" customHeight="1">
      <c r="A153" s="420"/>
      <c r="L153" s="419"/>
      <c r="M153" s="415"/>
      <c r="S153" s="414"/>
      <c r="T153" s="417"/>
      <c r="V153" s="418"/>
      <c r="W153" s="417"/>
      <c r="AB153" s="418"/>
      <c r="AC153" s="417"/>
      <c r="AD153" s="418"/>
      <c r="AE153" s="417"/>
      <c r="AG153" s="418"/>
      <c r="AH153" s="417"/>
      <c r="AL153" s="418"/>
      <c r="AM153" s="417"/>
      <c r="AO153" s="418"/>
      <c r="AP153" s="417"/>
      <c r="AR153" s="416"/>
    </row>
    <row r="154" spans="1:44" ht="15.75" customHeight="1">
      <c r="A154" s="420"/>
      <c r="L154" s="419"/>
      <c r="M154" s="415"/>
      <c r="S154" s="414"/>
      <c r="T154" s="417"/>
      <c r="V154" s="418"/>
      <c r="W154" s="417"/>
      <c r="AB154" s="418"/>
      <c r="AC154" s="417"/>
      <c r="AD154" s="418"/>
      <c r="AE154" s="417"/>
      <c r="AG154" s="418"/>
      <c r="AH154" s="417"/>
      <c r="AL154" s="418"/>
      <c r="AM154" s="417"/>
      <c r="AO154" s="418"/>
      <c r="AP154" s="417"/>
      <c r="AR154" s="416"/>
    </row>
    <row r="155" spans="1:44" ht="15.75" customHeight="1">
      <c r="A155" s="420"/>
      <c r="L155" s="419"/>
      <c r="M155" s="415"/>
      <c r="S155" s="414"/>
      <c r="T155" s="417"/>
      <c r="V155" s="418"/>
      <c r="W155" s="417"/>
      <c r="AB155" s="418"/>
      <c r="AC155" s="417"/>
      <c r="AD155" s="418"/>
      <c r="AE155" s="417"/>
      <c r="AG155" s="418"/>
      <c r="AH155" s="417"/>
      <c r="AL155" s="418"/>
      <c r="AM155" s="417"/>
      <c r="AO155" s="418"/>
      <c r="AP155" s="417"/>
      <c r="AR155" s="416"/>
    </row>
    <row r="156" spans="1:44" ht="15.75" customHeight="1">
      <c r="A156" s="420"/>
      <c r="L156" s="419"/>
      <c r="M156" s="415"/>
      <c r="S156" s="414"/>
      <c r="T156" s="417"/>
      <c r="V156" s="418"/>
      <c r="W156" s="417"/>
      <c r="AB156" s="418"/>
      <c r="AC156" s="417"/>
      <c r="AD156" s="418"/>
      <c r="AE156" s="417"/>
      <c r="AG156" s="418"/>
      <c r="AH156" s="417"/>
      <c r="AL156" s="418"/>
      <c r="AM156" s="417"/>
      <c r="AO156" s="418"/>
      <c r="AP156" s="417"/>
      <c r="AR156" s="416"/>
    </row>
    <row r="157" spans="1:44" ht="15.75" customHeight="1">
      <c r="A157" s="420"/>
      <c r="L157" s="419"/>
      <c r="M157" s="415"/>
      <c r="S157" s="414"/>
      <c r="T157" s="417"/>
      <c r="V157" s="418"/>
      <c r="W157" s="417"/>
      <c r="AB157" s="418"/>
      <c r="AC157" s="417"/>
      <c r="AD157" s="418"/>
      <c r="AE157" s="417"/>
      <c r="AG157" s="418"/>
      <c r="AH157" s="417"/>
      <c r="AL157" s="418"/>
      <c r="AM157" s="417"/>
      <c r="AO157" s="418"/>
      <c r="AP157" s="417"/>
      <c r="AR157" s="416"/>
    </row>
    <row r="158" spans="1:44" ht="15.75" customHeight="1">
      <c r="A158" s="420"/>
      <c r="L158" s="419"/>
      <c r="M158" s="415"/>
      <c r="S158" s="414"/>
      <c r="T158" s="417"/>
      <c r="V158" s="418"/>
      <c r="W158" s="417"/>
      <c r="AB158" s="418"/>
      <c r="AC158" s="417"/>
      <c r="AD158" s="418"/>
      <c r="AE158" s="417"/>
      <c r="AG158" s="418"/>
      <c r="AH158" s="417"/>
      <c r="AL158" s="418"/>
      <c r="AM158" s="417"/>
      <c r="AO158" s="418"/>
      <c r="AP158" s="417"/>
      <c r="AR158" s="416"/>
    </row>
    <row r="159" spans="1:44" ht="15.75" customHeight="1">
      <c r="A159" s="420"/>
      <c r="L159" s="419"/>
      <c r="M159" s="415"/>
      <c r="S159" s="414"/>
      <c r="T159" s="417"/>
      <c r="V159" s="418"/>
      <c r="W159" s="417"/>
      <c r="AB159" s="418"/>
      <c r="AC159" s="417"/>
      <c r="AD159" s="418"/>
      <c r="AE159" s="417"/>
      <c r="AG159" s="418"/>
      <c r="AH159" s="417"/>
      <c r="AL159" s="418"/>
      <c r="AM159" s="417"/>
      <c r="AO159" s="418"/>
      <c r="AP159" s="417"/>
      <c r="AR159" s="416"/>
    </row>
    <row r="160" spans="1:44" ht="15.75" customHeight="1">
      <c r="A160" s="420"/>
      <c r="L160" s="419"/>
      <c r="M160" s="415"/>
      <c r="S160" s="414"/>
      <c r="T160" s="417"/>
      <c r="V160" s="418"/>
      <c r="W160" s="417"/>
      <c r="AB160" s="418"/>
      <c r="AC160" s="417"/>
      <c r="AD160" s="418"/>
      <c r="AE160" s="417"/>
      <c r="AG160" s="418"/>
      <c r="AH160" s="417"/>
      <c r="AL160" s="418"/>
      <c r="AM160" s="417"/>
      <c r="AO160" s="418"/>
      <c r="AP160" s="417"/>
      <c r="AR160" s="416"/>
    </row>
    <row r="161" spans="1:44" ht="15.75" customHeight="1">
      <c r="A161" s="420"/>
      <c r="L161" s="419"/>
      <c r="M161" s="415"/>
      <c r="S161" s="414"/>
      <c r="T161" s="417"/>
      <c r="V161" s="418"/>
      <c r="W161" s="417"/>
      <c r="AB161" s="418"/>
      <c r="AC161" s="417"/>
      <c r="AD161" s="418"/>
      <c r="AE161" s="417"/>
      <c r="AG161" s="418"/>
      <c r="AH161" s="417"/>
      <c r="AL161" s="418"/>
      <c r="AM161" s="417"/>
      <c r="AO161" s="418"/>
      <c r="AP161" s="417"/>
      <c r="AR161" s="416"/>
    </row>
    <row r="162" spans="1:44" ht="15.75" customHeight="1">
      <c r="A162" s="420"/>
      <c r="L162" s="419"/>
      <c r="M162" s="415"/>
      <c r="S162" s="414"/>
      <c r="T162" s="417"/>
      <c r="V162" s="418"/>
      <c r="W162" s="417"/>
      <c r="AB162" s="418"/>
      <c r="AC162" s="417"/>
      <c r="AD162" s="418"/>
      <c r="AE162" s="417"/>
      <c r="AG162" s="418"/>
      <c r="AH162" s="417"/>
      <c r="AL162" s="418"/>
      <c r="AM162" s="417"/>
      <c r="AO162" s="418"/>
      <c r="AP162" s="417"/>
      <c r="AR162" s="416"/>
    </row>
    <row r="163" spans="1:44" ht="15.75" customHeight="1">
      <c r="A163" s="420"/>
      <c r="L163" s="419"/>
      <c r="M163" s="415"/>
      <c r="S163" s="414"/>
      <c r="T163" s="417"/>
      <c r="V163" s="418"/>
      <c r="W163" s="417"/>
      <c r="AB163" s="418"/>
      <c r="AC163" s="417"/>
      <c r="AD163" s="418"/>
      <c r="AE163" s="417"/>
      <c r="AG163" s="418"/>
      <c r="AH163" s="417"/>
      <c r="AL163" s="418"/>
      <c r="AM163" s="417"/>
      <c r="AO163" s="418"/>
      <c r="AP163" s="417"/>
      <c r="AR163" s="416"/>
    </row>
    <row r="164" spans="1:44" ht="15.75" customHeight="1">
      <c r="A164" s="420"/>
      <c r="L164" s="419"/>
      <c r="M164" s="415"/>
      <c r="S164" s="414"/>
      <c r="T164" s="417"/>
      <c r="V164" s="418"/>
      <c r="W164" s="417"/>
      <c r="AB164" s="418"/>
      <c r="AC164" s="417"/>
      <c r="AD164" s="418"/>
      <c r="AE164" s="417"/>
      <c r="AG164" s="418"/>
      <c r="AH164" s="417"/>
      <c r="AL164" s="418"/>
      <c r="AM164" s="417"/>
      <c r="AO164" s="418"/>
      <c r="AP164" s="417"/>
      <c r="AR164" s="416"/>
    </row>
    <row r="165" spans="1:44" ht="15.75" customHeight="1">
      <c r="A165" s="420"/>
      <c r="L165" s="419"/>
      <c r="M165" s="415"/>
      <c r="S165" s="414"/>
      <c r="T165" s="417"/>
      <c r="V165" s="418"/>
      <c r="W165" s="417"/>
      <c r="AB165" s="418"/>
      <c r="AC165" s="417"/>
      <c r="AD165" s="418"/>
      <c r="AE165" s="417"/>
      <c r="AG165" s="418"/>
      <c r="AH165" s="417"/>
      <c r="AL165" s="418"/>
      <c r="AM165" s="417"/>
      <c r="AO165" s="418"/>
      <c r="AP165" s="417"/>
      <c r="AR165" s="416"/>
    </row>
    <row r="166" spans="1:44" ht="15.75" customHeight="1">
      <c r="A166" s="420"/>
      <c r="L166" s="419"/>
      <c r="M166" s="415"/>
      <c r="S166" s="414"/>
      <c r="T166" s="417"/>
      <c r="V166" s="418"/>
      <c r="W166" s="417"/>
      <c r="AB166" s="418"/>
      <c r="AC166" s="417"/>
      <c r="AD166" s="418"/>
      <c r="AE166" s="417"/>
      <c r="AG166" s="418"/>
      <c r="AH166" s="417"/>
      <c r="AL166" s="418"/>
      <c r="AM166" s="417"/>
      <c r="AO166" s="418"/>
      <c r="AP166" s="417"/>
      <c r="AR166" s="416"/>
    </row>
    <row r="167" spans="1:44" ht="15.75" customHeight="1">
      <c r="A167" s="420"/>
      <c r="L167" s="419"/>
      <c r="M167" s="415"/>
      <c r="S167" s="414"/>
      <c r="T167" s="417"/>
      <c r="V167" s="418"/>
      <c r="W167" s="417"/>
      <c r="AB167" s="418"/>
      <c r="AC167" s="417"/>
      <c r="AD167" s="418"/>
      <c r="AE167" s="417"/>
      <c r="AG167" s="418"/>
      <c r="AH167" s="417"/>
      <c r="AL167" s="418"/>
      <c r="AM167" s="417"/>
      <c r="AO167" s="418"/>
      <c r="AP167" s="417"/>
      <c r="AR167" s="416"/>
    </row>
    <row r="168" spans="1:44" ht="15.75" customHeight="1">
      <c r="A168" s="420"/>
      <c r="L168" s="419"/>
      <c r="M168" s="415"/>
      <c r="S168" s="414"/>
      <c r="T168" s="417"/>
      <c r="V168" s="418"/>
      <c r="W168" s="417"/>
      <c r="AB168" s="418"/>
      <c r="AC168" s="417"/>
      <c r="AD168" s="418"/>
      <c r="AE168" s="417"/>
      <c r="AG168" s="418"/>
      <c r="AH168" s="417"/>
      <c r="AL168" s="418"/>
      <c r="AM168" s="417"/>
      <c r="AO168" s="418"/>
      <c r="AP168" s="417"/>
      <c r="AR168" s="416"/>
    </row>
    <row r="169" spans="1:44" ht="15.75" customHeight="1">
      <c r="A169" s="420"/>
      <c r="L169" s="419"/>
      <c r="M169" s="415"/>
      <c r="S169" s="414"/>
      <c r="T169" s="417"/>
      <c r="V169" s="418"/>
      <c r="W169" s="417"/>
      <c r="AB169" s="418"/>
      <c r="AC169" s="417"/>
      <c r="AD169" s="418"/>
      <c r="AE169" s="417"/>
      <c r="AG169" s="418"/>
      <c r="AH169" s="417"/>
      <c r="AL169" s="418"/>
      <c r="AM169" s="417"/>
      <c r="AO169" s="418"/>
      <c r="AP169" s="417"/>
      <c r="AR169" s="416"/>
    </row>
    <row r="170" spans="1:44" ht="15.75" customHeight="1">
      <c r="A170" s="420"/>
      <c r="L170" s="419"/>
      <c r="M170" s="415"/>
      <c r="S170" s="414"/>
      <c r="T170" s="417"/>
      <c r="V170" s="418"/>
      <c r="W170" s="417"/>
      <c r="AB170" s="418"/>
      <c r="AC170" s="417"/>
      <c r="AD170" s="418"/>
      <c r="AE170" s="417"/>
      <c r="AG170" s="418"/>
      <c r="AH170" s="417"/>
      <c r="AL170" s="418"/>
      <c r="AM170" s="417"/>
      <c r="AO170" s="418"/>
      <c r="AP170" s="417"/>
      <c r="AR170" s="416"/>
    </row>
    <row r="171" spans="1:44" ht="15.75" customHeight="1">
      <c r="A171" s="420"/>
      <c r="L171" s="419"/>
      <c r="M171" s="415"/>
      <c r="S171" s="414"/>
      <c r="T171" s="417"/>
      <c r="V171" s="418"/>
      <c r="W171" s="417"/>
      <c r="AB171" s="418"/>
      <c r="AC171" s="417"/>
      <c r="AD171" s="418"/>
      <c r="AE171" s="417"/>
      <c r="AG171" s="418"/>
      <c r="AH171" s="417"/>
      <c r="AL171" s="418"/>
      <c r="AM171" s="417"/>
      <c r="AO171" s="418"/>
      <c r="AP171" s="417"/>
      <c r="AR171" s="416"/>
    </row>
    <row r="172" spans="1:44" ht="15.75" customHeight="1">
      <c r="A172" s="420"/>
      <c r="L172" s="419"/>
      <c r="M172" s="415"/>
      <c r="S172" s="414"/>
      <c r="T172" s="417"/>
      <c r="V172" s="418"/>
      <c r="W172" s="417"/>
      <c r="AB172" s="418"/>
      <c r="AC172" s="417"/>
      <c r="AD172" s="418"/>
      <c r="AE172" s="417"/>
      <c r="AG172" s="418"/>
      <c r="AH172" s="417"/>
      <c r="AL172" s="418"/>
      <c r="AM172" s="417"/>
      <c r="AO172" s="418"/>
      <c r="AP172" s="417"/>
      <c r="AR172" s="416"/>
    </row>
    <row r="173" spans="1:44" ht="15.75" customHeight="1">
      <c r="A173" s="420"/>
      <c r="L173" s="419"/>
      <c r="M173" s="415"/>
      <c r="S173" s="414"/>
      <c r="T173" s="417"/>
      <c r="V173" s="418"/>
      <c r="W173" s="417"/>
      <c r="AB173" s="418"/>
      <c r="AC173" s="417"/>
      <c r="AD173" s="418"/>
      <c r="AE173" s="417"/>
      <c r="AG173" s="418"/>
      <c r="AH173" s="417"/>
      <c r="AL173" s="418"/>
      <c r="AM173" s="417"/>
      <c r="AO173" s="418"/>
      <c r="AP173" s="417"/>
      <c r="AR173" s="416"/>
    </row>
    <row r="174" spans="1:44" ht="15.75" customHeight="1">
      <c r="A174" s="420"/>
      <c r="L174" s="419"/>
      <c r="M174" s="415"/>
      <c r="S174" s="414"/>
      <c r="T174" s="417"/>
      <c r="V174" s="418"/>
      <c r="W174" s="417"/>
      <c r="AB174" s="418"/>
      <c r="AC174" s="417"/>
      <c r="AD174" s="418"/>
      <c r="AE174" s="417"/>
      <c r="AG174" s="418"/>
      <c r="AH174" s="417"/>
      <c r="AL174" s="418"/>
      <c r="AM174" s="417"/>
      <c r="AO174" s="418"/>
      <c r="AP174" s="417"/>
      <c r="AR174" s="416"/>
    </row>
    <row r="175" spans="1:44" ht="15.75" customHeight="1">
      <c r="A175" s="420"/>
      <c r="L175" s="419"/>
      <c r="M175" s="415"/>
      <c r="S175" s="414"/>
      <c r="T175" s="417"/>
      <c r="V175" s="418"/>
      <c r="W175" s="417"/>
      <c r="AB175" s="418"/>
      <c r="AC175" s="417"/>
      <c r="AD175" s="418"/>
      <c r="AE175" s="417"/>
      <c r="AG175" s="418"/>
      <c r="AH175" s="417"/>
      <c r="AL175" s="418"/>
      <c r="AM175" s="417"/>
      <c r="AO175" s="418"/>
      <c r="AP175" s="417"/>
      <c r="AR175" s="416"/>
    </row>
    <row r="176" spans="1:44" ht="15.75" customHeight="1">
      <c r="A176" s="420"/>
      <c r="L176" s="419"/>
      <c r="M176" s="415"/>
      <c r="S176" s="414"/>
      <c r="T176" s="417"/>
      <c r="V176" s="418"/>
      <c r="W176" s="417"/>
      <c r="AB176" s="418"/>
      <c r="AC176" s="417"/>
      <c r="AD176" s="418"/>
      <c r="AE176" s="417"/>
      <c r="AG176" s="418"/>
      <c r="AH176" s="417"/>
      <c r="AL176" s="418"/>
      <c r="AM176" s="417"/>
      <c r="AO176" s="418"/>
      <c r="AP176" s="417"/>
      <c r="AR176" s="416"/>
    </row>
    <row r="177" spans="1:44" ht="15.75" customHeight="1">
      <c r="A177" s="420"/>
      <c r="L177" s="419"/>
      <c r="M177" s="415"/>
      <c r="S177" s="414"/>
      <c r="T177" s="417"/>
      <c r="V177" s="418"/>
      <c r="W177" s="417"/>
      <c r="AB177" s="418"/>
      <c r="AC177" s="417"/>
      <c r="AD177" s="418"/>
      <c r="AE177" s="417"/>
      <c r="AG177" s="418"/>
      <c r="AH177" s="417"/>
      <c r="AL177" s="418"/>
      <c r="AM177" s="417"/>
      <c r="AO177" s="418"/>
      <c r="AP177" s="417"/>
      <c r="AR177" s="416"/>
    </row>
    <row r="178" spans="1:44" ht="15.75" customHeight="1">
      <c r="A178" s="420"/>
      <c r="L178" s="419"/>
      <c r="M178" s="415"/>
      <c r="S178" s="414"/>
      <c r="T178" s="417"/>
      <c r="V178" s="418"/>
      <c r="W178" s="417"/>
      <c r="AB178" s="418"/>
      <c r="AC178" s="417"/>
      <c r="AD178" s="418"/>
      <c r="AE178" s="417"/>
      <c r="AG178" s="418"/>
      <c r="AH178" s="417"/>
      <c r="AL178" s="418"/>
      <c r="AM178" s="417"/>
      <c r="AO178" s="418"/>
      <c r="AP178" s="417"/>
      <c r="AR178" s="416"/>
    </row>
    <row r="179" spans="1:44" ht="15.75" customHeight="1">
      <c r="A179" s="420"/>
      <c r="L179" s="419"/>
      <c r="M179" s="415"/>
      <c r="S179" s="414"/>
      <c r="T179" s="417"/>
      <c r="V179" s="418"/>
      <c r="W179" s="417"/>
      <c r="AB179" s="418"/>
      <c r="AC179" s="417"/>
      <c r="AD179" s="418"/>
      <c r="AE179" s="417"/>
      <c r="AG179" s="418"/>
      <c r="AH179" s="417"/>
      <c r="AL179" s="418"/>
      <c r="AM179" s="417"/>
      <c r="AO179" s="418"/>
      <c r="AP179" s="417"/>
      <c r="AR179" s="416"/>
    </row>
    <row r="180" spans="1:44" ht="15.75" customHeight="1">
      <c r="A180" s="420"/>
      <c r="L180" s="419"/>
      <c r="M180" s="415"/>
      <c r="S180" s="414"/>
      <c r="T180" s="417"/>
      <c r="V180" s="418"/>
      <c r="W180" s="417"/>
      <c r="AB180" s="418"/>
      <c r="AC180" s="417"/>
      <c r="AD180" s="418"/>
      <c r="AE180" s="417"/>
      <c r="AG180" s="418"/>
      <c r="AH180" s="417"/>
      <c r="AL180" s="418"/>
      <c r="AM180" s="417"/>
      <c r="AO180" s="418"/>
      <c r="AP180" s="417"/>
      <c r="AR180" s="416"/>
    </row>
    <row r="181" spans="1:44" ht="15.75" customHeight="1">
      <c r="A181" s="420"/>
      <c r="L181" s="419"/>
      <c r="M181" s="415"/>
      <c r="S181" s="414"/>
      <c r="T181" s="417"/>
      <c r="V181" s="418"/>
      <c r="W181" s="417"/>
      <c r="AB181" s="418"/>
      <c r="AC181" s="417"/>
      <c r="AD181" s="418"/>
      <c r="AE181" s="417"/>
      <c r="AG181" s="418"/>
      <c r="AH181" s="417"/>
      <c r="AL181" s="418"/>
      <c r="AM181" s="417"/>
      <c r="AO181" s="418"/>
      <c r="AP181" s="417"/>
      <c r="AR181" s="416"/>
    </row>
    <row r="182" spans="1:44" ht="15.75" customHeight="1">
      <c r="A182" s="420"/>
      <c r="L182" s="419"/>
      <c r="M182" s="415"/>
      <c r="S182" s="414"/>
      <c r="T182" s="417"/>
      <c r="V182" s="418"/>
      <c r="W182" s="417"/>
      <c r="AB182" s="418"/>
      <c r="AC182" s="417"/>
      <c r="AD182" s="418"/>
      <c r="AE182" s="417"/>
      <c r="AG182" s="418"/>
      <c r="AH182" s="417"/>
      <c r="AL182" s="418"/>
      <c r="AM182" s="417"/>
      <c r="AO182" s="418"/>
      <c r="AP182" s="417"/>
      <c r="AR182" s="416"/>
    </row>
    <row r="183" spans="1:44" ht="15.75" customHeight="1">
      <c r="A183" s="420"/>
      <c r="L183" s="419"/>
      <c r="M183" s="415"/>
      <c r="S183" s="414"/>
      <c r="T183" s="417"/>
      <c r="V183" s="418"/>
      <c r="W183" s="417"/>
      <c r="AB183" s="418"/>
      <c r="AC183" s="417"/>
      <c r="AD183" s="418"/>
      <c r="AE183" s="417"/>
      <c r="AG183" s="418"/>
      <c r="AH183" s="417"/>
      <c r="AL183" s="418"/>
      <c r="AM183" s="417"/>
      <c r="AO183" s="418"/>
      <c r="AP183" s="417"/>
      <c r="AR183" s="416"/>
    </row>
    <row r="184" spans="1:44" ht="15.75" customHeight="1">
      <c r="A184" s="420"/>
      <c r="L184" s="419"/>
      <c r="M184" s="415"/>
      <c r="S184" s="414"/>
      <c r="T184" s="417"/>
      <c r="V184" s="418"/>
      <c r="W184" s="417"/>
      <c r="AB184" s="418"/>
      <c r="AC184" s="417"/>
      <c r="AD184" s="418"/>
      <c r="AE184" s="417"/>
      <c r="AG184" s="418"/>
      <c r="AH184" s="417"/>
      <c r="AL184" s="418"/>
      <c r="AM184" s="417"/>
      <c r="AO184" s="418"/>
      <c r="AP184" s="417"/>
      <c r="AR184" s="416"/>
    </row>
    <row r="185" spans="1:44" ht="15.75" customHeight="1">
      <c r="A185" s="420"/>
      <c r="L185" s="419"/>
      <c r="M185" s="415"/>
      <c r="S185" s="414"/>
      <c r="T185" s="417"/>
      <c r="V185" s="418"/>
      <c r="W185" s="417"/>
      <c r="AB185" s="418"/>
      <c r="AC185" s="417"/>
      <c r="AD185" s="418"/>
      <c r="AE185" s="417"/>
      <c r="AG185" s="418"/>
      <c r="AH185" s="417"/>
      <c r="AL185" s="418"/>
      <c r="AM185" s="417"/>
      <c r="AO185" s="418"/>
      <c r="AP185" s="417"/>
      <c r="AR185" s="416"/>
    </row>
    <row r="186" spans="1:44" ht="15.75" customHeight="1">
      <c r="A186" s="420"/>
      <c r="L186" s="419"/>
      <c r="M186" s="415"/>
      <c r="S186" s="414"/>
      <c r="T186" s="417"/>
      <c r="V186" s="418"/>
      <c r="W186" s="417"/>
      <c r="AB186" s="418"/>
      <c r="AC186" s="417"/>
      <c r="AD186" s="418"/>
      <c r="AE186" s="417"/>
      <c r="AG186" s="418"/>
      <c r="AH186" s="417"/>
      <c r="AL186" s="418"/>
      <c r="AM186" s="417"/>
      <c r="AO186" s="418"/>
      <c r="AP186" s="417"/>
      <c r="AR186" s="416"/>
    </row>
    <row r="187" spans="1:44" ht="15.75" customHeight="1">
      <c r="A187" s="420"/>
      <c r="L187" s="419"/>
      <c r="M187" s="415"/>
      <c r="S187" s="414"/>
      <c r="T187" s="417"/>
      <c r="V187" s="418"/>
      <c r="W187" s="417"/>
      <c r="AB187" s="418"/>
      <c r="AC187" s="417"/>
      <c r="AD187" s="418"/>
      <c r="AE187" s="417"/>
      <c r="AG187" s="418"/>
      <c r="AH187" s="417"/>
      <c r="AL187" s="418"/>
      <c r="AM187" s="417"/>
      <c r="AO187" s="418"/>
      <c r="AP187" s="417"/>
      <c r="AR187" s="416"/>
    </row>
    <row r="188" spans="1:44" ht="15.75" customHeight="1">
      <c r="A188" s="420"/>
      <c r="L188" s="419"/>
      <c r="M188" s="415"/>
      <c r="S188" s="414"/>
      <c r="T188" s="417"/>
      <c r="V188" s="418"/>
      <c r="W188" s="417"/>
      <c r="AB188" s="418"/>
      <c r="AC188" s="417"/>
      <c r="AD188" s="418"/>
      <c r="AE188" s="417"/>
      <c r="AG188" s="418"/>
      <c r="AH188" s="417"/>
      <c r="AL188" s="418"/>
      <c r="AM188" s="417"/>
      <c r="AO188" s="418"/>
      <c r="AP188" s="417"/>
      <c r="AR188" s="416"/>
    </row>
    <row r="189" spans="1:44" ht="15.75" customHeight="1">
      <c r="A189" s="420"/>
      <c r="L189" s="419"/>
      <c r="M189" s="415"/>
      <c r="S189" s="414"/>
      <c r="T189" s="417"/>
      <c r="V189" s="418"/>
      <c r="W189" s="417"/>
      <c r="AB189" s="418"/>
      <c r="AC189" s="417"/>
      <c r="AD189" s="418"/>
      <c r="AE189" s="417"/>
      <c r="AG189" s="418"/>
      <c r="AH189" s="417"/>
      <c r="AL189" s="418"/>
      <c r="AM189" s="417"/>
      <c r="AO189" s="418"/>
      <c r="AP189" s="417"/>
      <c r="AR189" s="416"/>
    </row>
    <row r="190" spans="1:44" ht="15.75" customHeight="1">
      <c r="A190" s="420"/>
      <c r="L190" s="419"/>
      <c r="M190" s="415"/>
      <c r="S190" s="414"/>
      <c r="T190" s="417"/>
      <c r="V190" s="418"/>
      <c r="W190" s="417"/>
      <c r="AB190" s="418"/>
      <c r="AC190" s="417"/>
      <c r="AD190" s="418"/>
      <c r="AE190" s="417"/>
      <c r="AG190" s="418"/>
      <c r="AH190" s="417"/>
      <c r="AL190" s="418"/>
      <c r="AM190" s="417"/>
      <c r="AO190" s="418"/>
      <c r="AP190" s="417"/>
      <c r="AR190" s="416"/>
    </row>
    <row r="191" spans="1:44" ht="15.75" customHeight="1">
      <c r="A191" s="420"/>
      <c r="L191" s="419"/>
      <c r="M191" s="415"/>
      <c r="S191" s="414"/>
      <c r="T191" s="417"/>
      <c r="V191" s="418"/>
      <c r="W191" s="417"/>
      <c r="AB191" s="418"/>
      <c r="AC191" s="417"/>
      <c r="AD191" s="418"/>
      <c r="AE191" s="417"/>
      <c r="AG191" s="418"/>
      <c r="AH191" s="417"/>
      <c r="AL191" s="418"/>
      <c r="AM191" s="417"/>
      <c r="AO191" s="418"/>
      <c r="AP191" s="417"/>
      <c r="AR191" s="416"/>
    </row>
    <row r="192" spans="1:44" ht="15.75" customHeight="1">
      <c r="A192" s="420"/>
      <c r="L192" s="419"/>
      <c r="M192" s="415"/>
      <c r="S192" s="414"/>
      <c r="T192" s="417"/>
      <c r="V192" s="418"/>
      <c r="W192" s="417"/>
      <c r="AB192" s="418"/>
      <c r="AC192" s="417"/>
      <c r="AD192" s="418"/>
      <c r="AE192" s="417"/>
      <c r="AG192" s="418"/>
      <c r="AH192" s="417"/>
      <c r="AL192" s="418"/>
      <c r="AM192" s="417"/>
      <c r="AO192" s="418"/>
      <c r="AP192" s="417"/>
      <c r="AR192" s="416"/>
    </row>
    <row r="193" spans="1:44" ht="15.75" customHeight="1">
      <c r="A193" s="420"/>
      <c r="L193" s="419"/>
      <c r="M193" s="415"/>
      <c r="S193" s="414"/>
      <c r="T193" s="417"/>
      <c r="V193" s="418"/>
      <c r="W193" s="417"/>
      <c r="AB193" s="418"/>
      <c r="AC193" s="417"/>
      <c r="AD193" s="418"/>
      <c r="AE193" s="417"/>
      <c r="AG193" s="418"/>
      <c r="AH193" s="417"/>
      <c r="AL193" s="418"/>
      <c r="AM193" s="417"/>
      <c r="AO193" s="418"/>
      <c r="AP193" s="417"/>
      <c r="AR193" s="416"/>
    </row>
    <row r="194" spans="1:44" ht="15.75" customHeight="1">
      <c r="A194" s="420"/>
      <c r="L194" s="419"/>
      <c r="M194" s="415"/>
      <c r="S194" s="414"/>
      <c r="T194" s="417"/>
      <c r="V194" s="418"/>
      <c r="W194" s="417"/>
      <c r="AB194" s="418"/>
      <c r="AC194" s="417"/>
      <c r="AD194" s="418"/>
      <c r="AE194" s="417"/>
      <c r="AG194" s="418"/>
      <c r="AH194" s="417"/>
      <c r="AL194" s="418"/>
      <c r="AM194" s="417"/>
      <c r="AO194" s="418"/>
      <c r="AP194" s="417"/>
      <c r="AR194" s="416"/>
    </row>
    <row r="195" spans="1:44" ht="15.75" customHeight="1">
      <c r="A195" s="420"/>
      <c r="L195" s="419"/>
      <c r="M195" s="415"/>
      <c r="S195" s="414"/>
      <c r="T195" s="417"/>
      <c r="V195" s="418"/>
      <c r="W195" s="417"/>
      <c r="AB195" s="418"/>
      <c r="AC195" s="417"/>
      <c r="AD195" s="418"/>
      <c r="AE195" s="417"/>
      <c r="AG195" s="418"/>
      <c r="AH195" s="417"/>
      <c r="AL195" s="418"/>
      <c r="AM195" s="417"/>
      <c r="AO195" s="418"/>
      <c r="AP195" s="417"/>
      <c r="AR195" s="416"/>
    </row>
    <row r="196" spans="1:44" ht="15.75" customHeight="1">
      <c r="A196" s="420"/>
      <c r="L196" s="419"/>
      <c r="M196" s="415"/>
      <c r="S196" s="414"/>
      <c r="T196" s="417"/>
      <c r="V196" s="418"/>
      <c r="W196" s="417"/>
      <c r="AB196" s="418"/>
      <c r="AC196" s="417"/>
      <c r="AD196" s="418"/>
      <c r="AE196" s="417"/>
      <c r="AG196" s="418"/>
      <c r="AH196" s="417"/>
      <c r="AL196" s="418"/>
      <c r="AM196" s="417"/>
      <c r="AO196" s="418"/>
      <c r="AP196" s="417"/>
      <c r="AR196" s="416"/>
    </row>
    <row r="197" spans="1:44" ht="15.75" customHeight="1">
      <c r="A197" s="420"/>
      <c r="L197" s="419"/>
      <c r="M197" s="415"/>
      <c r="S197" s="414"/>
      <c r="T197" s="417"/>
      <c r="V197" s="418"/>
      <c r="W197" s="417"/>
      <c r="AB197" s="418"/>
      <c r="AC197" s="417"/>
      <c r="AD197" s="418"/>
      <c r="AE197" s="417"/>
      <c r="AG197" s="418"/>
      <c r="AH197" s="417"/>
      <c r="AL197" s="418"/>
      <c r="AM197" s="417"/>
      <c r="AO197" s="418"/>
      <c r="AP197" s="417"/>
      <c r="AR197" s="416"/>
    </row>
    <row r="198" spans="1:44" ht="15.75" customHeight="1">
      <c r="A198" s="420"/>
      <c r="L198" s="419"/>
      <c r="M198" s="415"/>
      <c r="S198" s="414"/>
      <c r="T198" s="417"/>
      <c r="V198" s="418"/>
      <c r="W198" s="417"/>
      <c r="AB198" s="418"/>
      <c r="AC198" s="417"/>
      <c r="AD198" s="418"/>
      <c r="AE198" s="417"/>
      <c r="AG198" s="418"/>
      <c r="AH198" s="417"/>
      <c r="AL198" s="418"/>
      <c r="AM198" s="417"/>
      <c r="AO198" s="418"/>
      <c r="AP198" s="417"/>
      <c r="AR198" s="416"/>
    </row>
    <row r="199" spans="1:44" ht="15.75" customHeight="1">
      <c r="A199" s="420"/>
      <c r="L199" s="419"/>
      <c r="M199" s="415"/>
      <c r="S199" s="414"/>
      <c r="T199" s="417"/>
      <c r="V199" s="418"/>
      <c r="W199" s="417"/>
      <c r="AB199" s="418"/>
      <c r="AC199" s="417"/>
      <c r="AD199" s="418"/>
      <c r="AE199" s="417"/>
      <c r="AG199" s="418"/>
      <c r="AH199" s="417"/>
      <c r="AL199" s="418"/>
      <c r="AM199" s="417"/>
      <c r="AO199" s="418"/>
      <c r="AP199" s="417"/>
      <c r="AR199" s="416"/>
    </row>
    <row r="200" spans="1:44" ht="15.75" customHeight="1">
      <c r="A200" s="420"/>
      <c r="L200" s="419"/>
      <c r="M200" s="415"/>
      <c r="S200" s="414"/>
      <c r="T200" s="417"/>
      <c r="V200" s="418"/>
      <c r="W200" s="417"/>
      <c r="AB200" s="418"/>
      <c r="AC200" s="417"/>
      <c r="AD200" s="418"/>
      <c r="AE200" s="417"/>
      <c r="AG200" s="418"/>
      <c r="AH200" s="417"/>
      <c r="AL200" s="418"/>
      <c r="AM200" s="417"/>
      <c r="AO200" s="418"/>
      <c r="AP200" s="417"/>
      <c r="AR200" s="416"/>
    </row>
    <row r="201" spans="1:44" ht="15.75" customHeight="1">
      <c r="A201" s="420"/>
      <c r="L201" s="419"/>
      <c r="M201" s="415"/>
      <c r="S201" s="414"/>
      <c r="T201" s="417"/>
      <c r="V201" s="418"/>
      <c r="W201" s="417"/>
      <c r="AB201" s="418"/>
      <c r="AC201" s="417"/>
      <c r="AD201" s="418"/>
      <c r="AE201" s="417"/>
      <c r="AG201" s="418"/>
      <c r="AH201" s="417"/>
      <c r="AL201" s="418"/>
      <c r="AM201" s="417"/>
      <c r="AO201" s="418"/>
      <c r="AP201" s="417"/>
      <c r="AR201" s="416"/>
    </row>
    <row r="202" spans="1:44" ht="15.75" customHeight="1">
      <c r="A202" s="420"/>
      <c r="L202" s="419"/>
      <c r="M202" s="415"/>
      <c r="S202" s="414"/>
      <c r="T202" s="417"/>
      <c r="V202" s="418"/>
      <c r="W202" s="417"/>
      <c r="AB202" s="418"/>
      <c r="AC202" s="417"/>
      <c r="AD202" s="418"/>
      <c r="AE202" s="417"/>
      <c r="AG202" s="418"/>
      <c r="AH202" s="417"/>
      <c r="AL202" s="418"/>
      <c r="AM202" s="417"/>
      <c r="AO202" s="418"/>
      <c r="AP202" s="417"/>
      <c r="AR202" s="416"/>
    </row>
    <row r="203" spans="1:44" ht="15.75" customHeight="1">
      <c r="A203" s="420"/>
      <c r="L203" s="419"/>
      <c r="M203" s="415"/>
      <c r="S203" s="414"/>
      <c r="T203" s="417"/>
      <c r="V203" s="418"/>
      <c r="W203" s="417"/>
      <c r="AB203" s="418"/>
      <c r="AC203" s="417"/>
      <c r="AD203" s="418"/>
      <c r="AE203" s="417"/>
      <c r="AG203" s="418"/>
      <c r="AH203" s="417"/>
      <c r="AL203" s="418"/>
      <c r="AM203" s="417"/>
      <c r="AO203" s="418"/>
      <c r="AP203" s="417"/>
      <c r="AR203" s="416"/>
    </row>
    <row r="204" spans="1:44" ht="15.75" customHeight="1">
      <c r="A204" s="420"/>
      <c r="L204" s="419"/>
      <c r="M204" s="415"/>
      <c r="S204" s="414"/>
      <c r="T204" s="417"/>
      <c r="V204" s="418"/>
      <c r="W204" s="417"/>
      <c r="AB204" s="418"/>
      <c r="AC204" s="417"/>
      <c r="AD204" s="418"/>
      <c r="AE204" s="417"/>
      <c r="AG204" s="418"/>
      <c r="AH204" s="417"/>
      <c r="AL204" s="418"/>
      <c r="AM204" s="417"/>
      <c r="AO204" s="418"/>
      <c r="AP204" s="417"/>
      <c r="AR204" s="416"/>
    </row>
    <row r="205" spans="1:44" ht="15.75" customHeight="1">
      <c r="A205" s="420"/>
      <c r="L205" s="419"/>
      <c r="M205" s="415"/>
      <c r="S205" s="414"/>
      <c r="T205" s="417"/>
      <c r="V205" s="418"/>
      <c r="W205" s="417"/>
      <c r="AB205" s="418"/>
      <c r="AC205" s="417"/>
      <c r="AD205" s="418"/>
      <c r="AE205" s="417"/>
      <c r="AG205" s="418"/>
      <c r="AH205" s="417"/>
      <c r="AL205" s="418"/>
      <c r="AM205" s="417"/>
      <c r="AO205" s="418"/>
      <c r="AP205" s="417"/>
      <c r="AR205" s="416"/>
    </row>
    <row r="206" spans="1:44" ht="15.75" customHeight="1">
      <c r="A206" s="420"/>
      <c r="L206" s="419"/>
      <c r="M206" s="415"/>
      <c r="S206" s="414"/>
      <c r="T206" s="417"/>
      <c r="V206" s="418"/>
      <c r="W206" s="417"/>
      <c r="AB206" s="418"/>
      <c r="AC206" s="417"/>
      <c r="AD206" s="418"/>
      <c r="AE206" s="417"/>
      <c r="AG206" s="418"/>
      <c r="AH206" s="417"/>
      <c r="AL206" s="418"/>
      <c r="AM206" s="417"/>
      <c r="AO206" s="418"/>
      <c r="AP206" s="417"/>
      <c r="AR206" s="416"/>
    </row>
    <row r="207" spans="1:44" ht="15.75" customHeight="1">
      <c r="A207" s="420"/>
      <c r="L207" s="419"/>
      <c r="M207" s="415"/>
      <c r="S207" s="414"/>
      <c r="T207" s="417"/>
      <c r="V207" s="418"/>
      <c r="W207" s="417"/>
      <c r="AB207" s="418"/>
      <c r="AC207" s="417"/>
      <c r="AD207" s="418"/>
      <c r="AE207" s="417"/>
      <c r="AG207" s="418"/>
      <c r="AH207" s="417"/>
      <c r="AL207" s="418"/>
      <c r="AM207" s="417"/>
      <c r="AO207" s="418"/>
      <c r="AP207" s="417"/>
      <c r="AR207" s="416"/>
    </row>
    <row r="208" spans="1:44" ht="15.75" customHeight="1">
      <c r="A208" s="420"/>
      <c r="L208" s="419"/>
      <c r="M208" s="415"/>
      <c r="S208" s="414"/>
      <c r="T208" s="417"/>
      <c r="V208" s="418"/>
      <c r="W208" s="417"/>
      <c r="AB208" s="418"/>
      <c r="AC208" s="417"/>
      <c r="AD208" s="418"/>
      <c r="AE208" s="417"/>
      <c r="AG208" s="418"/>
      <c r="AH208" s="417"/>
      <c r="AL208" s="418"/>
      <c r="AM208" s="417"/>
      <c r="AO208" s="418"/>
      <c r="AP208" s="417"/>
      <c r="AR208" s="416"/>
    </row>
    <row r="209" spans="1:44" ht="15.75" customHeight="1">
      <c r="A209" s="420"/>
      <c r="L209" s="419"/>
      <c r="M209" s="415"/>
      <c r="S209" s="414"/>
      <c r="T209" s="417"/>
      <c r="V209" s="418"/>
      <c r="W209" s="417"/>
      <c r="AB209" s="418"/>
      <c r="AC209" s="417"/>
      <c r="AD209" s="418"/>
      <c r="AE209" s="417"/>
      <c r="AG209" s="418"/>
      <c r="AH209" s="417"/>
      <c r="AL209" s="418"/>
      <c r="AM209" s="417"/>
      <c r="AO209" s="418"/>
      <c r="AP209" s="417"/>
      <c r="AR209" s="416"/>
    </row>
    <row r="210" spans="1:44" ht="15.75" customHeight="1">
      <c r="A210" s="420"/>
      <c r="L210" s="419"/>
      <c r="M210" s="415"/>
      <c r="S210" s="414"/>
      <c r="T210" s="417"/>
      <c r="V210" s="418"/>
      <c r="W210" s="417"/>
      <c r="AB210" s="418"/>
      <c r="AC210" s="417"/>
      <c r="AD210" s="418"/>
      <c r="AE210" s="417"/>
      <c r="AG210" s="418"/>
      <c r="AH210" s="417"/>
      <c r="AL210" s="418"/>
      <c r="AM210" s="417"/>
      <c r="AO210" s="418"/>
      <c r="AP210" s="417"/>
      <c r="AR210" s="416"/>
    </row>
    <row r="211" spans="1:44" ht="15.75" customHeight="1">
      <c r="A211" s="420"/>
      <c r="L211" s="419"/>
      <c r="M211" s="415"/>
      <c r="S211" s="414"/>
      <c r="T211" s="417"/>
      <c r="V211" s="418"/>
      <c r="W211" s="417"/>
      <c r="AB211" s="418"/>
      <c r="AC211" s="417"/>
      <c r="AD211" s="418"/>
      <c r="AE211" s="417"/>
      <c r="AG211" s="418"/>
      <c r="AH211" s="417"/>
      <c r="AL211" s="418"/>
      <c r="AM211" s="417"/>
      <c r="AO211" s="418"/>
      <c r="AP211" s="417"/>
      <c r="AR211" s="416"/>
    </row>
    <row r="212" spans="1:44" ht="15.75" customHeight="1">
      <c r="A212" s="420"/>
      <c r="L212" s="419"/>
      <c r="M212" s="415"/>
      <c r="S212" s="414"/>
      <c r="T212" s="417"/>
      <c r="V212" s="418"/>
      <c r="W212" s="417"/>
      <c r="AB212" s="418"/>
      <c r="AC212" s="417"/>
      <c r="AD212" s="418"/>
      <c r="AE212" s="417"/>
      <c r="AG212" s="418"/>
      <c r="AH212" s="417"/>
      <c r="AL212" s="418"/>
      <c r="AM212" s="417"/>
      <c r="AO212" s="418"/>
      <c r="AP212" s="417"/>
      <c r="AR212" s="416"/>
    </row>
    <row r="213" spans="1:44" ht="15.75" customHeight="1">
      <c r="A213" s="420"/>
      <c r="L213" s="419"/>
      <c r="M213" s="415"/>
      <c r="S213" s="414"/>
      <c r="T213" s="417"/>
      <c r="V213" s="418"/>
      <c r="W213" s="417"/>
      <c r="AB213" s="418"/>
      <c r="AC213" s="417"/>
      <c r="AD213" s="418"/>
      <c r="AE213" s="417"/>
      <c r="AG213" s="418"/>
      <c r="AH213" s="417"/>
      <c r="AL213" s="418"/>
      <c r="AM213" s="417"/>
      <c r="AO213" s="418"/>
      <c r="AP213" s="417"/>
      <c r="AR213" s="416"/>
    </row>
    <row r="214" spans="1:44" ht="15.75" customHeight="1">
      <c r="A214" s="420"/>
      <c r="L214" s="419"/>
      <c r="M214" s="415"/>
      <c r="S214" s="414"/>
      <c r="T214" s="417"/>
      <c r="V214" s="418"/>
      <c r="W214" s="417"/>
      <c r="AB214" s="418"/>
      <c r="AC214" s="417"/>
      <c r="AD214" s="418"/>
      <c r="AE214" s="417"/>
      <c r="AG214" s="418"/>
      <c r="AH214" s="417"/>
      <c r="AL214" s="418"/>
      <c r="AM214" s="417"/>
      <c r="AO214" s="418"/>
      <c r="AP214" s="417"/>
      <c r="AR214" s="416"/>
    </row>
    <row r="215" spans="1:44" ht="15.75" customHeight="1">
      <c r="L215" s="415"/>
      <c r="M215" s="415"/>
      <c r="S215" s="414"/>
      <c r="T215" s="417"/>
      <c r="V215" s="418"/>
      <c r="W215" s="417"/>
      <c r="AB215" s="418"/>
      <c r="AC215" s="417"/>
      <c r="AD215" s="418"/>
      <c r="AE215" s="417"/>
      <c r="AG215" s="418"/>
      <c r="AH215" s="417"/>
      <c r="AL215" s="418"/>
      <c r="AM215" s="417"/>
      <c r="AO215" s="418"/>
      <c r="AP215" s="417"/>
      <c r="AR215" s="416"/>
    </row>
    <row r="216" spans="1:44" ht="15.75" customHeight="1">
      <c r="L216" s="415"/>
      <c r="M216" s="415"/>
      <c r="S216" s="414"/>
      <c r="T216" s="417"/>
      <c r="V216" s="418"/>
      <c r="W216" s="417"/>
      <c r="AB216" s="418"/>
      <c r="AC216" s="417"/>
      <c r="AD216" s="418"/>
      <c r="AE216" s="417"/>
      <c r="AG216" s="418"/>
      <c r="AH216" s="417"/>
      <c r="AL216" s="418"/>
      <c r="AM216" s="417"/>
      <c r="AO216" s="418"/>
      <c r="AP216" s="417"/>
      <c r="AR216" s="416"/>
    </row>
    <row r="217" spans="1:44" ht="15.75" customHeight="1">
      <c r="L217" s="415"/>
      <c r="M217" s="415"/>
      <c r="S217" s="414"/>
      <c r="T217" s="417"/>
      <c r="V217" s="418"/>
      <c r="W217" s="417"/>
      <c r="AB217" s="418"/>
      <c r="AC217" s="417"/>
      <c r="AD217" s="418"/>
      <c r="AE217" s="417"/>
      <c r="AG217" s="418"/>
      <c r="AH217" s="417"/>
      <c r="AL217" s="418"/>
      <c r="AM217" s="417"/>
      <c r="AO217" s="418"/>
      <c r="AP217" s="417"/>
      <c r="AR217" s="416"/>
    </row>
    <row r="218" spans="1:44" ht="15.75" customHeight="1">
      <c r="L218" s="415"/>
      <c r="M218" s="415"/>
      <c r="S218" s="414"/>
      <c r="T218" s="417"/>
      <c r="V218" s="418"/>
      <c r="W218" s="417"/>
      <c r="AB218" s="418"/>
      <c r="AC218" s="417"/>
      <c r="AD218" s="418"/>
      <c r="AE218" s="417"/>
      <c r="AG218" s="418"/>
      <c r="AH218" s="417"/>
      <c r="AL218" s="418"/>
      <c r="AM218" s="417"/>
      <c r="AO218" s="418"/>
      <c r="AP218" s="417"/>
      <c r="AR218" s="416"/>
    </row>
    <row r="219" spans="1:44" ht="15.75" customHeight="1">
      <c r="L219" s="415"/>
      <c r="M219" s="415"/>
      <c r="S219" s="414"/>
      <c r="T219" s="417"/>
      <c r="V219" s="418"/>
      <c r="W219" s="417"/>
      <c r="AB219" s="418"/>
      <c r="AC219" s="417"/>
      <c r="AD219" s="418"/>
      <c r="AE219" s="417"/>
      <c r="AG219" s="418"/>
      <c r="AH219" s="417"/>
      <c r="AL219" s="418"/>
      <c r="AM219" s="417"/>
      <c r="AO219" s="418"/>
      <c r="AP219" s="417"/>
      <c r="AR219" s="416"/>
    </row>
    <row r="220" spans="1:44" ht="15.75" customHeight="1">
      <c r="L220" s="415"/>
      <c r="M220" s="415"/>
      <c r="S220" s="414"/>
      <c r="T220" s="417"/>
      <c r="V220" s="418"/>
      <c r="W220" s="417"/>
      <c r="AB220" s="418"/>
      <c r="AC220" s="417"/>
      <c r="AD220" s="418"/>
      <c r="AE220" s="417"/>
      <c r="AG220" s="418"/>
      <c r="AH220" s="417"/>
      <c r="AL220" s="418"/>
      <c r="AM220" s="417"/>
      <c r="AO220" s="418"/>
      <c r="AP220" s="417"/>
      <c r="AR220" s="416"/>
    </row>
    <row r="221" spans="1:44" ht="15.75" customHeight="1">
      <c r="L221" s="415"/>
      <c r="M221" s="415"/>
      <c r="S221" s="414"/>
      <c r="T221" s="417"/>
      <c r="V221" s="418"/>
      <c r="W221" s="417"/>
      <c r="AB221" s="418"/>
      <c r="AC221" s="417"/>
      <c r="AD221" s="418"/>
      <c r="AE221" s="417"/>
      <c r="AG221" s="418"/>
      <c r="AH221" s="417"/>
      <c r="AL221" s="418"/>
      <c r="AM221" s="417"/>
      <c r="AO221" s="418"/>
      <c r="AP221" s="417"/>
      <c r="AR221" s="416"/>
    </row>
    <row r="222" spans="1:44" ht="15.75" customHeight="1">
      <c r="L222" s="415"/>
      <c r="M222" s="415"/>
      <c r="S222" s="414"/>
      <c r="T222" s="417"/>
      <c r="V222" s="418"/>
      <c r="W222" s="417"/>
      <c r="AB222" s="418"/>
      <c r="AC222" s="417"/>
      <c r="AD222" s="418"/>
      <c r="AE222" s="417"/>
      <c r="AG222" s="418"/>
      <c r="AH222" s="417"/>
      <c r="AL222" s="418"/>
      <c r="AM222" s="417"/>
      <c r="AO222" s="418"/>
      <c r="AP222" s="417"/>
      <c r="AR222" s="416"/>
    </row>
    <row r="223" spans="1:44" ht="15.75" customHeight="1">
      <c r="L223" s="415"/>
      <c r="M223" s="415"/>
      <c r="S223" s="414"/>
      <c r="T223" s="417"/>
      <c r="V223" s="418"/>
      <c r="W223" s="417"/>
      <c r="AB223" s="418"/>
      <c r="AC223" s="417"/>
      <c r="AD223" s="418"/>
      <c r="AE223" s="417"/>
      <c r="AG223" s="418"/>
      <c r="AH223" s="417"/>
      <c r="AL223" s="418"/>
      <c r="AM223" s="417"/>
      <c r="AO223" s="418"/>
      <c r="AP223" s="417"/>
      <c r="AR223" s="416"/>
    </row>
    <row r="224" spans="1:44" ht="15.75" customHeight="1">
      <c r="L224" s="415"/>
      <c r="M224" s="415"/>
      <c r="S224" s="414"/>
      <c r="T224" s="417"/>
      <c r="V224" s="418"/>
      <c r="W224" s="417"/>
      <c r="AB224" s="418"/>
      <c r="AC224" s="417"/>
      <c r="AD224" s="418"/>
      <c r="AE224" s="417"/>
      <c r="AG224" s="418"/>
      <c r="AH224" s="417"/>
      <c r="AL224" s="418"/>
      <c r="AM224" s="417"/>
      <c r="AO224" s="418"/>
      <c r="AP224" s="417"/>
      <c r="AR224" s="416"/>
    </row>
    <row r="225" spans="12:44" ht="15.75" customHeight="1">
      <c r="L225" s="415"/>
      <c r="M225" s="415"/>
      <c r="S225" s="414"/>
      <c r="T225" s="417"/>
      <c r="V225" s="418"/>
      <c r="W225" s="417"/>
      <c r="AB225" s="418"/>
      <c r="AC225" s="417"/>
      <c r="AD225" s="418"/>
      <c r="AE225" s="417"/>
      <c r="AG225" s="418"/>
      <c r="AH225" s="417"/>
      <c r="AL225" s="418"/>
      <c r="AM225" s="417"/>
      <c r="AO225" s="418"/>
      <c r="AP225" s="417"/>
      <c r="AR225" s="416"/>
    </row>
    <row r="226" spans="12:44" ht="15.75" customHeight="1">
      <c r="L226" s="415"/>
      <c r="M226" s="415"/>
      <c r="S226" s="414"/>
      <c r="T226" s="417"/>
      <c r="V226" s="418"/>
      <c r="W226" s="417"/>
      <c r="AB226" s="418"/>
      <c r="AC226" s="417"/>
      <c r="AD226" s="418"/>
      <c r="AE226" s="417"/>
      <c r="AG226" s="418"/>
      <c r="AH226" s="417"/>
      <c r="AL226" s="418"/>
      <c r="AM226" s="417"/>
      <c r="AO226" s="418"/>
      <c r="AP226" s="417"/>
      <c r="AR226" s="416"/>
    </row>
    <row r="227" spans="12:44" ht="15.75" customHeight="1">
      <c r="L227" s="415"/>
      <c r="M227" s="415"/>
      <c r="S227" s="414"/>
      <c r="T227" s="417"/>
      <c r="V227" s="418"/>
      <c r="W227" s="417"/>
      <c r="AB227" s="418"/>
      <c r="AC227" s="417"/>
      <c r="AD227" s="418"/>
      <c r="AE227" s="417"/>
      <c r="AG227" s="418"/>
      <c r="AH227" s="417"/>
      <c r="AL227" s="418"/>
      <c r="AM227" s="417"/>
      <c r="AO227" s="418"/>
      <c r="AP227" s="417"/>
      <c r="AR227" s="416"/>
    </row>
    <row r="228" spans="12:44" ht="15.75" customHeight="1">
      <c r="L228" s="415"/>
      <c r="M228" s="415"/>
      <c r="S228" s="414"/>
      <c r="T228" s="417"/>
      <c r="V228" s="418"/>
      <c r="W228" s="417"/>
      <c r="AB228" s="418"/>
      <c r="AC228" s="417"/>
      <c r="AD228" s="418"/>
      <c r="AE228" s="417"/>
      <c r="AG228" s="418"/>
      <c r="AH228" s="417"/>
      <c r="AL228" s="418"/>
      <c r="AM228" s="417"/>
      <c r="AO228" s="418"/>
      <c r="AP228" s="417"/>
      <c r="AR228" s="416"/>
    </row>
    <row r="229" spans="12:44" ht="15.75" customHeight="1">
      <c r="L229" s="415"/>
      <c r="M229" s="415"/>
      <c r="S229" s="414"/>
      <c r="T229" s="417"/>
      <c r="V229" s="418"/>
      <c r="W229" s="417"/>
      <c r="AB229" s="418"/>
      <c r="AC229" s="417"/>
      <c r="AD229" s="418"/>
      <c r="AE229" s="417"/>
      <c r="AG229" s="418"/>
      <c r="AH229" s="417"/>
      <c r="AL229" s="418"/>
      <c r="AM229" s="417"/>
      <c r="AO229" s="418"/>
      <c r="AP229" s="417"/>
      <c r="AR229" s="416"/>
    </row>
    <row r="230" spans="12:44" ht="15.75" customHeight="1">
      <c r="L230" s="415"/>
      <c r="M230" s="415"/>
      <c r="S230" s="414"/>
      <c r="T230" s="417"/>
      <c r="V230" s="418"/>
      <c r="W230" s="417"/>
      <c r="AB230" s="418"/>
      <c r="AC230" s="417"/>
      <c r="AD230" s="418"/>
      <c r="AE230" s="417"/>
      <c r="AG230" s="418"/>
      <c r="AH230" s="417"/>
      <c r="AL230" s="418"/>
      <c r="AM230" s="417"/>
      <c r="AO230" s="418"/>
      <c r="AP230" s="417"/>
      <c r="AR230" s="416"/>
    </row>
    <row r="231" spans="12:44" ht="15.75" customHeight="1">
      <c r="L231" s="415"/>
      <c r="M231" s="415"/>
      <c r="S231" s="414"/>
      <c r="T231" s="417"/>
      <c r="V231" s="418"/>
      <c r="W231" s="417"/>
      <c r="AB231" s="418"/>
      <c r="AC231" s="417"/>
      <c r="AD231" s="418"/>
      <c r="AE231" s="417"/>
      <c r="AG231" s="418"/>
      <c r="AH231" s="417"/>
      <c r="AL231" s="418"/>
      <c r="AM231" s="417"/>
      <c r="AO231" s="418"/>
      <c r="AP231" s="417"/>
      <c r="AR231" s="416"/>
    </row>
    <row r="232" spans="12:44" ht="15.75" customHeight="1">
      <c r="L232" s="415"/>
      <c r="M232" s="415"/>
      <c r="S232" s="414"/>
      <c r="T232" s="417"/>
      <c r="V232" s="418"/>
      <c r="W232" s="417"/>
      <c r="AB232" s="418"/>
      <c r="AC232" s="417"/>
      <c r="AD232" s="418"/>
      <c r="AE232" s="417"/>
      <c r="AG232" s="418"/>
      <c r="AH232" s="417"/>
      <c r="AL232" s="418"/>
      <c r="AM232" s="417"/>
      <c r="AO232" s="418"/>
      <c r="AP232" s="417"/>
      <c r="AR232" s="416"/>
    </row>
    <row r="233" spans="12:44" ht="15.75" customHeight="1">
      <c r="L233" s="415"/>
      <c r="M233" s="415"/>
      <c r="S233" s="414"/>
      <c r="T233" s="417"/>
      <c r="V233" s="418"/>
      <c r="W233" s="417"/>
      <c r="AB233" s="418"/>
      <c r="AC233" s="417"/>
      <c r="AD233" s="418"/>
      <c r="AE233" s="417"/>
      <c r="AG233" s="418"/>
      <c r="AH233" s="417"/>
      <c r="AL233" s="418"/>
      <c r="AM233" s="417"/>
      <c r="AO233" s="418"/>
      <c r="AP233" s="417"/>
      <c r="AR233" s="416"/>
    </row>
    <row r="234" spans="12:44" ht="15.75" customHeight="1">
      <c r="L234" s="415"/>
      <c r="M234" s="415"/>
      <c r="S234" s="414"/>
      <c r="T234" s="417"/>
      <c r="V234" s="418"/>
      <c r="W234" s="417"/>
      <c r="AB234" s="418"/>
      <c r="AC234" s="417"/>
      <c r="AD234" s="418"/>
      <c r="AE234" s="417"/>
      <c r="AG234" s="418"/>
      <c r="AH234" s="417"/>
      <c r="AL234" s="418"/>
      <c r="AM234" s="417"/>
      <c r="AO234" s="418"/>
      <c r="AP234" s="417"/>
      <c r="AR234" s="416"/>
    </row>
    <row r="235" spans="12:44" ht="15.75" customHeight="1">
      <c r="L235" s="415"/>
      <c r="M235" s="415"/>
      <c r="S235" s="414"/>
      <c r="T235" s="417"/>
      <c r="V235" s="418"/>
      <c r="W235" s="417"/>
      <c r="AB235" s="418"/>
      <c r="AC235" s="417"/>
      <c r="AD235" s="418"/>
      <c r="AE235" s="417"/>
      <c r="AG235" s="418"/>
      <c r="AH235" s="417"/>
      <c r="AL235" s="418"/>
      <c r="AM235" s="417"/>
      <c r="AO235" s="418"/>
      <c r="AP235" s="417"/>
      <c r="AR235" s="416"/>
    </row>
    <row r="236" spans="12:44" ht="15.75" customHeight="1">
      <c r="L236" s="415"/>
      <c r="M236" s="415"/>
      <c r="S236" s="414"/>
      <c r="T236" s="417"/>
      <c r="V236" s="418"/>
      <c r="W236" s="417"/>
      <c r="AB236" s="418"/>
      <c r="AC236" s="417"/>
      <c r="AD236" s="418"/>
      <c r="AE236" s="417"/>
      <c r="AG236" s="418"/>
      <c r="AH236" s="417"/>
      <c r="AL236" s="418"/>
      <c r="AM236" s="417"/>
      <c r="AO236" s="418"/>
      <c r="AP236" s="417"/>
      <c r="AR236" s="416"/>
    </row>
    <row r="237" spans="12:44" ht="15.75" customHeight="1">
      <c r="L237" s="415"/>
      <c r="M237" s="415"/>
      <c r="S237" s="414"/>
      <c r="T237" s="417"/>
      <c r="V237" s="418"/>
      <c r="W237" s="417"/>
      <c r="AB237" s="418"/>
      <c r="AC237" s="417"/>
      <c r="AD237" s="418"/>
      <c r="AE237" s="417"/>
      <c r="AG237" s="418"/>
      <c r="AH237" s="417"/>
      <c r="AL237" s="418"/>
      <c r="AM237" s="417"/>
      <c r="AO237" s="418"/>
      <c r="AP237" s="417"/>
      <c r="AR237" s="416"/>
    </row>
    <row r="238" spans="12:44" ht="15.75" customHeight="1">
      <c r="L238" s="415"/>
      <c r="M238" s="415"/>
      <c r="S238" s="414"/>
      <c r="T238" s="417"/>
      <c r="V238" s="418"/>
      <c r="W238" s="417"/>
      <c r="AB238" s="418"/>
      <c r="AC238" s="417"/>
      <c r="AD238" s="418"/>
      <c r="AE238" s="417"/>
      <c r="AG238" s="418"/>
      <c r="AH238" s="417"/>
      <c r="AL238" s="418"/>
      <c r="AM238" s="417"/>
      <c r="AO238" s="418"/>
      <c r="AP238" s="417"/>
      <c r="AR238" s="416"/>
    </row>
    <row r="239" spans="12:44" ht="15.75" customHeight="1">
      <c r="L239" s="415"/>
      <c r="M239" s="415"/>
      <c r="S239" s="414"/>
      <c r="T239" s="417"/>
      <c r="V239" s="418"/>
      <c r="W239" s="417"/>
      <c r="AB239" s="418"/>
      <c r="AC239" s="417"/>
      <c r="AD239" s="418"/>
      <c r="AE239" s="417"/>
      <c r="AG239" s="418"/>
      <c r="AH239" s="417"/>
      <c r="AL239" s="418"/>
      <c r="AM239" s="417"/>
      <c r="AO239" s="418"/>
      <c r="AP239" s="417"/>
      <c r="AR239" s="416"/>
    </row>
    <row r="240" spans="12:44" ht="15.75" customHeight="1">
      <c r="L240" s="415"/>
      <c r="M240" s="415"/>
      <c r="S240" s="414"/>
      <c r="T240" s="417"/>
      <c r="V240" s="418"/>
      <c r="W240" s="417"/>
      <c r="AB240" s="418"/>
      <c r="AC240" s="417"/>
      <c r="AD240" s="418"/>
      <c r="AE240" s="417"/>
      <c r="AG240" s="418"/>
      <c r="AH240" s="417"/>
      <c r="AL240" s="418"/>
      <c r="AM240" s="417"/>
      <c r="AO240" s="418"/>
      <c r="AP240" s="417"/>
      <c r="AR240" s="416"/>
    </row>
    <row r="241" spans="12:44" ht="15.75" customHeight="1">
      <c r="L241" s="415"/>
      <c r="M241" s="415"/>
      <c r="S241" s="414"/>
      <c r="T241" s="417"/>
      <c r="V241" s="418"/>
      <c r="W241" s="417"/>
      <c r="AB241" s="418"/>
      <c r="AC241" s="417"/>
      <c r="AD241" s="418"/>
      <c r="AE241" s="417"/>
      <c r="AG241" s="418"/>
      <c r="AH241" s="417"/>
      <c r="AL241" s="418"/>
      <c r="AM241" s="417"/>
      <c r="AO241" s="418"/>
      <c r="AP241" s="417"/>
      <c r="AR241" s="416"/>
    </row>
    <row r="242" spans="12:44" ht="15.75" customHeight="1">
      <c r="L242" s="415"/>
      <c r="M242" s="415"/>
      <c r="S242" s="414"/>
      <c r="T242" s="417"/>
      <c r="V242" s="418"/>
      <c r="W242" s="417"/>
      <c r="AB242" s="418"/>
      <c r="AC242" s="417"/>
      <c r="AD242" s="418"/>
      <c r="AE242" s="417"/>
      <c r="AG242" s="418"/>
      <c r="AH242" s="417"/>
      <c r="AL242" s="418"/>
      <c r="AM242" s="417"/>
      <c r="AO242" s="418"/>
      <c r="AP242" s="417"/>
      <c r="AR242" s="416"/>
    </row>
    <row r="243" spans="12:44" ht="15.75" customHeight="1">
      <c r="L243" s="415"/>
      <c r="M243" s="415"/>
      <c r="S243" s="414"/>
      <c r="T243" s="417"/>
      <c r="V243" s="418"/>
      <c r="W243" s="417"/>
      <c r="AB243" s="418"/>
      <c r="AC243" s="417"/>
      <c r="AD243" s="418"/>
      <c r="AE243" s="417"/>
      <c r="AG243" s="418"/>
      <c r="AH243" s="417"/>
      <c r="AL243" s="418"/>
      <c r="AM243" s="417"/>
      <c r="AO243" s="418"/>
      <c r="AP243" s="417"/>
      <c r="AR243" s="416"/>
    </row>
    <row r="244" spans="12:44" ht="15.75" customHeight="1">
      <c r="L244" s="415"/>
      <c r="M244" s="415"/>
      <c r="S244" s="414"/>
      <c r="T244" s="417"/>
      <c r="V244" s="418"/>
      <c r="W244" s="417"/>
      <c r="AB244" s="418"/>
      <c r="AC244" s="417"/>
      <c r="AD244" s="418"/>
      <c r="AE244" s="417"/>
      <c r="AG244" s="418"/>
      <c r="AH244" s="417"/>
      <c r="AL244" s="418"/>
      <c r="AM244" s="417"/>
      <c r="AO244" s="418"/>
      <c r="AP244" s="417"/>
      <c r="AR244" s="416"/>
    </row>
    <row r="245" spans="12:44" ht="15.75" customHeight="1">
      <c r="L245" s="415"/>
      <c r="M245" s="415"/>
      <c r="S245" s="414"/>
      <c r="T245" s="417"/>
      <c r="V245" s="418"/>
      <c r="W245" s="417"/>
      <c r="AB245" s="418"/>
      <c r="AC245" s="417"/>
      <c r="AD245" s="418"/>
      <c r="AE245" s="417"/>
      <c r="AG245" s="418"/>
      <c r="AH245" s="417"/>
      <c r="AL245" s="418"/>
      <c r="AM245" s="417"/>
      <c r="AO245" s="418"/>
      <c r="AP245" s="417"/>
      <c r="AR245" s="416"/>
    </row>
    <row r="246" spans="12:44" ht="15.75" customHeight="1">
      <c r="L246" s="415"/>
      <c r="M246" s="415"/>
      <c r="S246" s="414"/>
      <c r="T246" s="417"/>
      <c r="V246" s="418"/>
      <c r="W246" s="417"/>
      <c r="AB246" s="418"/>
      <c r="AC246" s="417"/>
      <c r="AD246" s="418"/>
      <c r="AE246" s="417"/>
      <c r="AG246" s="418"/>
      <c r="AH246" s="417"/>
      <c r="AL246" s="418"/>
      <c r="AM246" s="417"/>
      <c r="AO246" s="418"/>
      <c r="AP246" s="417"/>
      <c r="AR246" s="416"/>
    </row>
    <row r="247" spans="12:44" ht="15.75" customHeight="1">
      <c r="L247" s="415"/>
      <c r="M247" s="415"/>
      <c r="S247" s="414"/>
      <c r="T247" s="417"/>
      <c r="V247" s="418"/>
      <c r="W247" s="417"/>
      <c r="AB247" s="418"/>
      <c r="AC247" s="417"/>
      <c r="AD247" s="418"/>
      <c r="AE247" s="417"/>
      <c r="AG247" s="418"/>
      <c r="AH247" s="417"/>
      <c r="AL247" s="418"/>
      <c r="AM247" s="417"/>
      <c r="AO247" s="418"/>
      <c r="AP247" s="417"/>
      <c r="AR247" s="416"/>
    </row>
    <row r="248" spans="12:44" ht="15.75" customHeight="1">
      <c r="L248" s="415"/>
      <c r="M248" s="415"/>
      <c r="S248" s="414"/>
      <c r="T248" s="417"/>
      <c r="V248" s="418"/>
      <c r="W248" s="417"/>
      <c r="AB248" s="418"/>
      <c r="AC248" s="417"/>
      <c r="AD248" s="418"/>
      <c r="AE248" s="417"/>
      <c r="AG248" s="418"/>
      <c r="AH248" s="417"/>
      <c r="AL248" s="418"/>
      <c r="AM248" s="417"/>
      <c r="AO248" s="418"/>
      <c r="AP248" s="417"/>
      <c r="AR248" s="416"/>
    </row>
    <row r="249" spans="12:44" ht="15.75" customHeight="1">
      <c r="L249" s="415"/>
      <c r="M249" s="415"/>
      <c r="S249" s="414"/>
      <c r="T249" s="417"/>
      <c r="V249" s="418"/>
      <c r="W249" s="417"/>
      <c r="AB249" s="418"/>
      <c r="AC249" s="417"/>
      <c r="AD249" s="418"/>
      <c r="AE249" s="417"/>
      <c r="AG249" s="418"/>
      <c r="AH249" s="417"/>
      <c r="AL249" s="418"/>
      <c r="AM249" s="417"/>
      <c r="AO249" s="418"/>
      <c r="AP249" s="417"/>
      <c r="AR249" s="416"/>
    </row>
    <row r="250" spans="12:44" ht="15.75" customHeight="1">
      <c r="L250" s="415"/>
      <c r="M250" s="415"/>
      <c r="S250" s="414"/>
      <c r="T250" s="417"/>
      <c r="V250" s="418"/>
      <c r="W250" s="417"/>
      <c r="AB250" s="418"/>
      <c r="AC250" s="417"/>
      <c r="AD250" s="418"/>
      <c r="AE250" s="417"/>
      <c r="AG250" s="418"/>
      <c r="AH250" s="417"/>
      <c r="AL250" s="418"/>
      <c r="AM250" s="417"/>
      <c r="AO250" s="418"/>
      <c r="AP250" s="417"/>
      <c r="AR250" s="416"/>
    </row>
    <row r="251" spans="12:44" ht="15.75" customHeight="1">
      <c r="L251" s="415"/>
      <c r="M251" s="415"/>
      <c r="S251" s="414"/>
      <c r="T251" s="417"/>
      <c r="V251" s="418"/>
      <c r="W251" s="417"/>
      <c r="AB251" s="418"/>
      <c r="AC251" s="417"/>
      <c r="AD251" s="418"/>
      <c r="AE251" s="417"/>
      <c r="AG251" s="418"/>
      <c r="AH251" s="417"/>
      <c r="AL251" s="418"/>
      <c r="AM251" s="417"/>
      <c r="AO251" s="418"/>
      <c r="AP251" s="417"/>
      <c r="AR251" s="416"/>
    </row>
    <row r="252" spans="12:44" ht="15.75" customHeight="1">
      <c r="L252" s="415"/>
      <c r="M252" s="415"/>
      <c r="S252" s="414"/>
      <c r="T252" s="417"/>
      <c r="V252" s="418"/>
      <c r="W252" s="417"/>
      <c r="AB252" s="418"/>
      <c r="AC252" s="417"/>
      <c r="AD252" s="418"/>
      <c r="AE252" s="417"/>
      <c r="AG252" s="418"/>
      <c r="AH252" s="417"/>
      <c r="AL252" s="418"/>
      <c r="AM252" s="417"/>
      <c r="AO252" s="418"/>
      <c r="AP252" s="417"/>
      <c r="AR252" s="416"/>
    </row>
    <row r="253" spans="12:44" ht="15.75" customHeight="1">
      <c r="L253" s="415"/>
      <c r="M253" s="415"/>
      <c r="S253" s="414"/>
      <c r="T253" s="417"/>
      <c r="V253" s="418"/>
      <c r="W253" s="417"/>
      <c r="AB253" s="418"/>
      <c r="AC253" s="417"/>
      <c r="AD253" s="418"/>
      <c r="AE253" s="417"/>
      <c r="AG253" s="418"/>
      <c r="AH253" s="417"/>
      <c r="AL253" s="418"/>
      <c r="AM253" s="417"/>
      <c r="AO253" s="418"/>
      <c r="AP253" s="417"/>
      <c r="AR253" s="416"/>
    </row>
    <row r="254" spans="12:44" ht="15.75" customHeight="1">
      <c r="L254" s="415"/>
      <c r="M254" s="415"/>
      <c r="S254" s="414"/>
      <c r="T254" s="417"/>
      <c r="V254" s="418"/>
      <c r="W254" s="417"/>
      <c r="AB254" s="418"/>
      <c r="AC254" s="417"/>
      <c r="AD254" s="418"/>
      <c r="AE254" s="417"/>
      <c r="AG254" s="418"/>
      <c r="AH254" s="417"/>
      <c r="AL254" s="418"/>
      <c r="AM254" s="417"/>
      <c r="AO254" s="418"/>
      <c r="AP254" s="417"/>
      <c r="AR254" s="416"/>
    </row>
    <row r="255" spans="12:44" ht="15.75" customHeight="1">
      <c r="L255" s="415"/>
      <c r="M255" s="415"/>
      <c r="S255" s="414"/>
      <c r="T255" s="417"/>
      <c r="V255" s="418"/>
      <c r="W255" s="417"/>
      <c r="AB255" s="418"/>
      <c r="AC255" s="417"/>
      <c r="AD255" s="418"/>
      <c r="AE255" s="417"/>
      <c r="AG255" s="418"/>
      <c r="AH255" s="417"/>
      <c r="AL255" s="418"/>
      <c r="AM255" s="417"/>
      <c r="AO255" s="418"/>
      <c r="AP255" s="417"/>
      <c r="AR255" s="416"/>
    </row>
    <row r="256" spans="12:44" ht="15.75" customHeight="1">
      <c r="L256" s="415"/>
      <c r="M256" s="415"/>
      <c r="S256" s="414"/>
      <c r="T256" s="417"/>
      <c r="V256" s="418"/>
      <c r="W256" s="417"/>
      <c r="AB256" s="418"/>
      <c r="AC256" s="417"/>
      <c r="AD256" s="418"/>
      <c r="AE256" s="417"/>
      <c r="AG256" s="418"/>
      <c r="AH256" s="417"/>
      <c r="AL256" s="418"/>
      <c r="AM256" s="417"/>
      <c r="AO256" s="418"/>
      <c r="AP256" s="417"/>
      <c r="AR256" s="416"/>
    </row>
    <row r="257" spans="12:44" ht="15.75" customHeight="1">
      <c r="L257" s="415"/>
      <c r="M257" s="415"/>
      <c r="S257" s="414"/>
      <c r="T257" s="417"/>
      <c r="V257" s="418"/>
      <c r="W257" s="417"/>
      <c r="AB257" s="418"/>
      <c r="AC257" s="417"/>
      <c r="AD257" s="418"/>
      <c r="AE257" s="417"/>
      <c r="AG257" s="418"/>
      <c r="AH257" s="417"/>
      <c r="AL257" s="418"/>
      <c r="AM257" s="417"/>
      <c r="AO257" s="418"/>
      <c r="AP257" s="417"/>
      <c r="AR257" s="416"/>
    </row>
    <row r="258" spans="12:44" ht="15.75" customHeight="1">
      <c r="L258" s="415"/>
      <c r="M258" s="415"/>
      <c r="S258" s="414"/>
      <c r="T258" s="417"/>
      <c r="V258" s="418"/>
      <c r="W258" s="417"/>
      <c r="AB258" s="418"/>
      <c r="AC258" s="417"/>
      <c r="AD258" s="418"/>
      <c r="AE258" s="417"/>
      <c r="AG258" s="418"/>
      <c r="AH258" s="417"/>
      <c r="AL258" s="418"/>
      <c r="AM258" s="417"/>
      <c r="AO258" s="418"/>
      <c r="AP258" s="417"/>
      <c r="AR258" s="416"/>
    </row>
    <row r="259" spans="12:44" ht="15.75" customHeight="1">
      <c r="L259" s="415"/>
      <c r="M259" s="415"/>
      <c r="S259" s="414"/>
      <c r="T259" s="417"/>
      <c r="V259" s="418"/>
      <c r="W259" s="417"/>
      <c r="AB259" s="418"/>
      <c r="AC259" s="417"/>
      <c r="AD259" s="418"/>
      <c r="AE259" s="417"/>
      <c r="AG259" s="418"/>
      <c r="AH259" s="417"/>
      <c r="AL259" s="418"/>
      <c r="AM259" s="417"/>
      <c r="AO259" s="418"/>
      <c r="AP259" s="417"/>
      <c r="AR259" s="416"/>
    </row>
    <row r="260" spans="12:44" ht="15.75" customHeight="1">
      <c r="L260" s="415"/>
      <c r="M260" s="415"/>
      <c r="S260" s="414"/>
      <c r="T260" s="417"/>
      <c r="V260" s="418"/>
      <c r="W260" s="417"/>
      <c r="AB260" s="418"/>
      <c r="AC260" s="417"/>
      <c r="AD260" s="418"/>
      <c r="AE260" s="417"/>
      <c r="AG260" s="418"/>
      <c r="AH260" s="417"/>
      <c r="AL260" s="418"/>
      <c r="AM260" s="417"/>
      <c r="AO260" s="418"/>
      <c r="AP260" s="417"/>
      <c r="AR260" s="416"/>
    </row>
    <row r="261" spans="12:44" ht="15.75" customHeight="1">
      <c r="L261" s="415"/>
      <c r="M261" s="415"/>
      <c r="S261" s="414"/>
      <c r="T261" s="417"/>
      <c r="V261" s="418"/>
      <c r="W261" s="417"/>
      <c r="AB261" s="418"/>
      <c r="AC261" s="417"/>
      <c r="AD261" s="418"/>
      <c r="AE261" s="417"/>
      <c r="AG261" s="418"/>
      <c r="AH261" s="417"/>
      <c r="AL261" s="418"/>
      <c r="AM261" s="417"/>
      <c r="AO261" s="418"/>
      <c r="AP261" s="417"/>
      <c r="AR261" s="416"/>
    </row>
    <row r="262" spans="12:44" ht="15.75" customHeight="1">
      <c r="L262" s="415"/>
      <c r="M262" s="415"/>
      <c r="S262" s="414"/>
      <c r="T262" s="417"/>
      <c r="V262" s="418"/>
      <c r="W262" s="417"/>
      <c r="AB262" s="418"/>
      <c r="AC262" s="417"/>
      <c r="AD262" s="418"/>
      <c r="AE262" s="417"/>
      <c r="AG262" s="418"/>
      <c r="AH262" s="417"/>
      <c r="AL262" s="418"/>
      <c r="AM262" s="417"/>
      <c r="AO262" s="418"/>
      <c r="AP262" s="417"/>
      <c r="AR262" s="416"/>
    </row>
    <row r="263" spans="12:44" ht="15.75" customHeight="1">
      <c r="L263" s="415"/>
      <c r="M263" s="415"/>
      <c r="S263" s="414"/>
      <c r="T263" s="417"/>
      <c r="V263" s="418"/>
      <c r="W263" s="417"/>
      <c r="AB263" s="418"/>
      <c r="AC263" s="417"/>
      <c r="AD263" s="418"/>
      <c r="AE263" s="417"/>
      <c r="AG263" s="418"/>
      <c r="AH263" s="417"/>
      <c r="AL263" s="418"/>
      <c r="AM263" s="417"/>
      <c r="AO263" s="418"/>
      <c r="AP263" s="417"/>
      <c r="AR263" s="416"/>
    </row>
    <row r="264" spans="12:44" ht="15.75" customHeight="1">
      <c r="L264" s="415"/>
      <c r="M264" s="415"/>
      <c r="S264" s="414"/>
      <c r="T264" s="417"/>
      <c r="V264" s="418"/>
      <c r="W264" s="417"/>
      <c r="AB264" s="418"/>
      <c r="AC264" s="417"/>
      <c r="AD264" s="418"/>
      <c r="AE264" s="417"/>
      <c r="AG264" s="418"/>
      <c r="AH264" s="417"/>
      <c r="AL264" s="418"/>
      <c r="AM264" s="417"/>
      <c r="AO264" s="418"/>
      <c r="AP264" s="417"/>
      <c r="AR264" s="416"/>
    </row>
    <row r="265" spans="12:44" ht="15.75" customHeight="1">
      <c r="L265" s="415"/>
      <c r="M265" s="415"/>
      <c r="S265" s="414"/>
      <c r="T265" s="417"/>
      <c r="V265" s="418"/>
      <c r="W265" s="417"/>
      <c r="AB265" s="418"/>
      <c r="AC265" s="417"/>
      <c r="AD265" s="418"/>
      <c r="AE265" s="417"/>
      <c r="AG265" s="418"/>
      <c r="AH265" s="417"/>
      <c r="AL265" s="418"/>
      <c r="AM265" s="417"/>
      <c r="AO265" s="418"/>
      <c r="AP265" s="417"/>
      <c r="AR265" s="416"/>
    </row>
    <row r="266" spans="12:44" ht="15.75" customHeight="1">
      <c r="L266" s="415"/>
      <c r="M266" s="415"/>
      <c r="S266" s="414"/>
      <c r="T266" s="417"/>
      <c r="V266" s="418"/>
      <c r="W266" s="417"/>
      <c r="AB266" s="418"/>
      <c r="AC266" s="417"/>
      <c r="AD266" s="418"/>
      <c r="AE266" s="417"/>
      <c r="AG266" s="418"/>
      <c r="AH266" s="417"/>
      <c r="AL266" s="418"/>
      <c r="AM266" s="417"/>
      <c r="AO266" s="418"/>
      <c r="AP266" s="417"/>
      <c r="AR266" s="416"/>
    </row>
    <row r="267" spans="12:44" ht="15.75" customHeight="1">
      <c r="L267" s="415"/>
      <c r="M267" s="415"/>
      <c r="S267" s="414"/>
      <c r="T267" s="417"/>
      <c r="V267" s="418"/>
      <c r="W267" s="417"/>
      <c r="AB267" s="418"/>
      <c r="AC267" s="417"/>
      <c r="AD267" s="418"/>
      <c r="AE267" s="417"/>
      <c r="AG267" s="418"/>
      <c r="AH267" s="417"/>
      <c r="AL267" s="418"/>
      <c r="AM267" s="417"/>
      <c r="AO267" s="418"/>
      <c r="AP267" s="417"/>
      <c r="AR267" s="416"/>
    </row>
    <row r="268" spans="12:44" ht="15.75" customHeight="1">
      <c r="L268" s="415"/>
      <c r="M268" s="415"/>
      <c r="S268" s="414"/>
      <c r="T268" s="417"/>
      <c r="V268" s="418"/>
      <c r="W268" s="417"/>
      <c r="AB268" s="418"/>
      <c r="AC268" s="417"/>
      <c r="AD268" s="418"/>
      <c r="AE268" s="417"/>
      <c r="AG268" s="418"/>
      <c r="AH268" s="417"/>
      <c r="AL268" s="418"/>
      <c r="AM268" s="417"/>
      <c r="AO268" s="418"/>
      <c r="AP268" s="417"/>
      <c r="AR268" s="416"/>
    </row>
    <row r="269" spans="12:44" ht="15.75" customHeight="1">
      <c r="L269" s="415"/>
      <c r="M269" s="415"/>
      <c r="S269" s="414"/>
      <c r="T269" s="417"/>
      <c r="V269" s="418"/>
      <c r="W269" s="417"/>
      <c r="AB269" s="418"/>
      <c r="AC269" s="417"/>
      <c r="AD269" s="418"/>
      <c r="AE269" s="417"/>
      <c r="AG269" s="418"/>
      <c r="AH269" s="417"/>
      <c r="AL269" s="418"/>
      <c r="AM269" s="417"/>
      <c r="AO269" s="418"/>
      <c r="AP269" s="417"/>
      <c r="AR269" s="416"/>
    </row>
    <row r="270" spans="12:44" ht="15.75" customHeight="1">
      <c r="L270" s="415"/>
      <c r="M270" s="415"/>
      <c r="S270" s="414"/>
      <c r="T270" s="417"/>
      <c r="V270" s="418"/>
      <c r="W270" s="417"/>
      <c r="AB270" s="418"/>
      <c r="AC270" s="417"/>
      <c r="AD270" s="418"/>
      <c r="AE270" s="417"/>
      <c r="AG270" s="418"/>
      <c r="AH270" s="417"/>
      <c r="AL270" s="418"/>
      <c r="AM270" s="417"/>
      <c r="AO270" s="418"/>
      <c r="AP270" s="417"/>
      <c r="AR270" s="416"/>
    </row>
    <row r="271" spans="12:44" ht="15.75" customHeight="1">
      <c r="L271" s="415"/>
      <c r="M271" s="415"/>
      <c r="S271" s="414"/>
      <c r="T271" s="417"/>
      <c r="V271" s="418"/>
      <c r="W271" s="417"/>
      <c r="AB271" s="418"/>
      <c r="AC271" s="417"/>
      <c r="AD271" s="418"/>
      <c r="AE271" s="417"/>
      <c r="AG271" s="418"/>
      <c r="AH271" s="417"/>
      <c r="AL271" s="418"/>
      <c r="AM271" s="417"/>
      <c r="AO271" s="418"/>
      <c r="AP271" s="417"/>
      <c r="AR271" s="416"/>
    </row>
    <row r="272" spans="12:44" ht="15.75" customHeight="1">
      <c r="L272" s="415"/>
      <c r="M272" s="415"/>
      <c r="S272" s="414"/>
      <c r="T272" s="417"/>
      <c r="V272" s="418"/>
      <c r="W272" s="417"/>
      <c r="AB272" s="418"/>
      <c r="AC272" s="417"/>
      <c r="AD272" s="418"/>
      <c r="AE272" s="417"/>
      <c r="AG272" s="418"/>
      <c r="AH272" s="417"/>
      <c r="AL272" s="418"/>
      <c r="AM272" s="417"/>
      <c r="AO272" s="418"/>
      <c r="AP272" s="417"/>
      <c r="AR272" s="416"/>
    </row>
    <row r="273" spans="12:44" ht="15.75" customHeight="1">
      <c r="L273" s="415"/>
      <c r="M273" s="415"/>
      <c r="S273" s="414"/>
      <c r="T273" s="417"/>
      <c r="V273" s="418"/>
      <c r="W273" s="417"/>
      <c r="AB273" s="418"/>
      <c r="AC273" s="417"/>
      <c r="AD273" s="418"/>
      <c r="AE273" s="417"/>
      <c r="AG273" s="418"/>
      <c r="AH273" s="417"/>
      <c r="AL273" s="418"/>
      <c r="AM273" s="417"/>
      <c r="AO273" s="418"/>
      <c r="AP273" s="417"/>
      <c r="AR273" s="416"/>
    </row>
    <row r="274" spans="12:44" ht="15.75" customHeight="1">
      <c r="L274" s="415"/>
      <c r="M274" s="415"/>
      <c r="S274" s="414"/>
      <c r="T274" s="417"/>
      <c r="V274" s="418"/>
      <c r="W274" s="417"/>
      <c r="AB274" s="418"/>
      <c r="AC274" s="417"/>
      <c r="AD274" s="418"/>
      <c r="AE274" s="417"/>
      <c r="AG274" s="418"/>
      <c r="AH274" s="417"/>
      <c r="AL274" s="418"/>
      <c r="AM274" s="417"/>
      <c r="AO274" s="418"/>
      <c r="AP274" s="417"/>
      <c r="AR274" s="416"/>
    </row>
    <row r="275" spans="12:44" ht="15.75" customHeight="1">
      <c r="L275" s="415"/>
      <c r="M275" s="415"/>
      <c r="S275" s="414"/>
      <c r="T275" s="417"/>
      <c r="V275" s="418"/>
      <c r="W275" s="417"/>
      <c r="AB275" s="418"/>
      <c r="AC275" s="417"/>
      <c r="AD275" s="418"/>
      <c r="AE275" s="417"/>
      <c r="AG275" s="418"/>
      <c r="AH275" s="417"/>
      <c r="AL275" s="418"/>
      <c r="AM275" s="417"/>
      <c r="AO275" s="418"/>
      <c r="AP275" s="417"/>
      <c r="AR275" s="416"/>
    </row>
    <row r="276" spans="12:44" ht="15.75" customHeight="1">
      <c r="L276" s="415"/>
      <c r="M276" s="415"/>
      <c r="S276" s="414"/>
      <c r="T276" s="417"/>
      <c r="V276" s="418"/>
      <c r="W276" s="417"/>
      <c r="AB276" s="418"/>
      <c r="AC276" s="417"/>
      <c r="AD276" s="418"/>
      <c r="AE276" s="417"/>
      <c r="AG276" s="418"/>
      <c r="AH276" s="417"/>
      <c r="AL276" s="418"/>
      <c r="AM276" s="417"/>
      <c r="AO276" s="418"/>
      <c r="AP276" s="417"/>
      <c r="AR276" s="416"/>
    </row>
    <row r="277" spans="12:44" ht="15.75" customHeight="1">
      <c r="L277" s="415"/>
      <c r="M277" s="415"/>
      <c r="S277" s="414"/>
      <c r="T277" s="417"/>
      <c r="V277" s="418"/>
      <c r="W277" s="417"/>
      <c r="AB277" s="418"/>
      <c r="AC277" s="417"/>
      <c r="AD277" s="418"/>
      <c r="AE277" s="417"/>
      <c r="AG277" s="418"/>
      <c r="AH277" s="417"/>
      <c r="AL277" s="418"/>
      <c r="AM277" s="417"/>
      <c r="AO277" s="418"/>
      <c r="AP277" s="417"/>
      <c r="AR277" s="416"/>
    </row>
    <row r="278" spans="12:44" ht="15.75" customHeight="1">
      <c r="L278" s="415"/>
      <c r="M278" s="415"/>
      <c r="S278" s="414"/>
      <c r="T278" s="417"/>
      <c r="V278" s="418"/>
      <c r="W278" s="417"/>
      <c r="AB278" s="418"/>
      <c r="AC278" s="417"/>
      <c r="AD278" s="418"/>
      <c r="AE278" s="417"/>
      <c r="AG278" s="418"/>
      <c r="AH278" s="417"/>
      <c r="AL278" s="418"/>
      <c r="AM278" s="417"/>
      <c r="AO278" s="418"/>
      <c r="AP278" s="417"/>
      <c r="AR278" s="416"/>
    </row>
    <row r="279" spans="12:44" ht="15.75" customHeight="1">
      <c r="L279" s="415"/>
      <c r="M279" s="415"/>
      <c r="S279" s="414"/>
      <c r="T279" s="417"/>
      <c r="V279" s="418"/>
      <c r="W279" s="417"/>
      <c r="AB279" s="418"/>
      <c r="AC279" s="417"/>
      <c r="AD279" s="418"/>
      <c r="AE279" s="417"/>
      <c r="AG279" s="418"/>
      <c r="AH279" s="417"/>
      <c r="AL279" s="418"/>
      <c r="AM279" s="417"/>
      <c r="AO279" s="418"/>
      <c r="AP279" s="417"/>
      <c r="AR279" s="416"/>
    </row>
    <row r="280" spans="12:44" ht="15.75" customHeight="1">
      <c r="L280" s="415"/>
      <c r="M280" s="415"/>
      <c r="S280" s="414"/>
      <c r="T280" s="417"/>
      <c r="V280" s="418"/>
      <c r="W280" s="417"/>
      <c r="AB280" s="418"/>
      <c r="AC280" s="417"/>
      <c r="AD280" s="418"/>
      <c r="AE280" s="417"/>
      <c r="AG280" s="418"/>
      <c r="AH280" s="417"/>
      <c r="AL280" s="418"/>
      <c r="AM280" s="417"/>
      <c r="AO280" s="418"/>
      <c r="AP280" s="417"/>
      <c r="AR280" s="416"/>
    </row>
    <row r="281" spans="12:44" ht="15.75" customHeight="1">
      <c r="L281" s="415"/>
      <c r="M281" s="415"/>
      <c r="S281" s="414"/>
      <c r="T281" s="417"/>
      <c r="V281" s="418"/>
      <c r="W281" s="417"/>
      <c r="AB281" s="418"/>
      <c r="AC281" s="417"/>
      <c r="AD281" s="418"/>
      <c r="AE281" s="417"/>
      <c r="AG281" s="418"/>
      <c r="AH281" s="417"/>
      <c r="AL281" s="418"/>
      <c r="AM281" s="417"/>
      <c r="AO281" s="418"/>
      <c r="AP281" s="417"/>
      <c r="AR281" s="416"/>
    </row>
    <row r="282" spans="12:44" ht="15.75" customHeight="1">
      <c r="L282" s="415"/>
      <c r="M282" s="415"/>
      <c r="S282" s="414"/>
      <c r="T282" s="417"/>
      <c r="V282" s="418"/>
      <c r="W282" s="417"/>
      <c r="AB282" s="418"/>
      <c r="AC282" s="417"/>
      <c r="AD282" s="418"/>
      <c r="AE282" s="417"/>
      <c r="AG282" s="418"/>
      <c r="AH282" s="417"/>
      <c r="AL282" s="418"/>
      <c r="AM282" s="417"/>
      <c r="AO282" s="418"/>
      <c r="AP282" s="417"/>
      <c r="AR282" s="416"/>
    </row>
    <row r="283" spans="12:44" ht="15.75" customHeight="1">
      <c r="L283" s="415"/>
      <c r="M283" s="415"/>
      <c r="S283" s="414"/>
      <c r="T283" s="417"/>
      <c r="V283" s="418"/>
      <c r="W283" s="417"/>
      <c r="AB283" s="418"/>
      <c r="AC283" s="417"/>
      <c r="AD283" s="418"/>
      <c r="AE283" s="417"/>
      <c r="AG283" s="418"/>
      <c r="AH283" s="417"/>
      <c r="AL283" s="418"/>
      <c r="AM283" s="417"/>
      <c r="AO283" s="418"/>
      <c r="AP283" s="417"/>
      <c r="AR283" s="416"/>
    </row>
    <row r="284" spans="12:44" ht="15.75" customHeight="1">
      <c r="L284" s="415"/>
      <c r="M284" s="415"/>
      <c r="S284" s="414"/>
      <c r="T284" s="417"/>
      <c r="V284" s="418"/>
      <c r="W284" s="417"/>
      <c r="AB284" s="418"/>
      <c r="AC284" s="417"/>
      <c r="AD284" s="418"/>
      <c r="AE284" s="417"/>
      <c r="AG284" s="418"/>
      <c r="AH284" s="417"/>
      <c r="AL284" s="418"/>
      <c r="AM284" s="417"/>
      <c r="AO284" s="418"/>
      <c r="AP284" s="417"/>
      <c r="AR284" s="416"/>
    </row>
    <row r="285" spans="12:44" ht="15.75" customHeight="1">
      <c r="L285" s="415"/>
      <c r="M285" s="415"/>
      <c r="S285" s="414"/>
      <c r="T285" s="417"/>
      <c r="V285" s="418"/>
      <c r="W285" s="417"/>
      <c r="AB285" s="418"/>
      <c r="AC285" s="417"/>
      <c r="AD285" s="418"/>
      <c r="AE285" s="417"/>
      <c r="AG285" s="418"/>
      <c r="AH285" s="417"/>
      <c r="AL285" s="418"/>
      <c r="AM285" s="417"/>
      <c r="AO285" s="418"/>
      <c r="AP285" s="417"/>
      <c r="AR285" s="416"/>
    </row>
    <row r="286" spans="12:44" ht="15.75" customHeight="1">
      <c r="L286" s="415"/>
      <c r="M286" s="415"/>
      <c r="S286" s="414"/>
      <c r="T286" s="417"/>
      <c r="V286" s="418"/>
      <c r="W286" s="417"/>
      <c r="AB286" s="418"/>
      <c r="AC286" s="417"/>
      <c r="AD286" s="418"/>
      <c r="AE286" s="417"/>
      <c r="AG286" s="418"/>
      <c r="AH286" s="417"/>
      <c r="AL286" s="418"/>
      <c r="AM286" s="417"/>
      <c r="AO286" s="418"/>
      <c r="AP286" s="417"/>
      <c r="AR286" s="416"/>
    </row>
    <row r="287" spans="12:44" ht="15.75" customHeight="1">
      <c r="L287" s="415"/>
      <c r="M287" s="415"/>
      <c r="S287" s="414"/>
      <c r="T287" s="417"/>
      <c r="V287" s="418"/>
      <c r="W287" s="417"/>
      <c r="AB287" s="418"/>
      <c r="AC287" s="417"/>
      <c r="AD287" s="418"/>
      <c r="AE287" s="417"/>
      <c r="AG287" s="418"/>
      <c r="AH287" s="417"/>
      <c r="AL287" s="418"/>
      <c r="AM287" s="417"/>
      <c r="AO287" s="418"/>
      <c r="AP287" s="417"/>
      <c r="AR287" s="416"/>
    </row>
    <row r="288" spans="12:44" ht="15.75" customHeight="1">
      <c r="L288" s="415"/>
      <c r="M288" s="415"/>
      <c r="S288" s="414"/>
      <c r="T288" s="417"/>
      <c r="V288" s="418"/>
      <c r="W288" s="417"/>
      <c r="AB288" s="418"/>
      <c r="AC288" s="417"/>
      <c r="AD288" s="418"/>
      <c r="AE288" s="417"/>
      <c r="AG288" s="418"/>
      <c r="AH288" s="417"/>
      <c r="AL288" s="418"/>
      <c r="AM288" s="417"/>
      <c r="AO288" s="418"/>
      <c r="AP288" s="417"/>
      <c r="AR288" s="416"/>
    </row>
    <row r="289" spans="12:44" ht="15.75" customHeight="1">
      <c r="L289" s="415"/>
      <c r="M289" s="415"/>
      <c r="S289" s="414"/>
      <c r="T289" s="417"/>
      <c r="V289" s="418"/>
      <c r="W289" s="417"/>
      <c r="AB289" s="418"/>
      <c r="AC289" s="417"/>
      <c r="AD289" s="418"/>
      <c r="AE289" s="417"/>
      <c r="AG289" s="418"/>
      <c r="AH289" s="417"/>
      <c r="AL289" s="418"/>
      <c r="AM289" s="417"/>
      <c r="AO289" s="418"/>
      <c r="AP289" s="417"/>
      <c r="AR289" s="416"/>
    </row>
    <row r="290" spans="12:44" ht="15.75" customHeight="1">
      <c r="L290" s="415"/>
      <c r="M290" s="415"/>
      <c r="S290" s="414"/>
      <c r="T290" s="417"/>
      <c r="V290" s="418"/>
      <c r="W290" s="417"/>
      <c r="AB290" s="418"/>
      <c r="AC290" s="417"/>
      <c r="AD290" s="418"/>
      <c r="AE290" s="417"/>
      <c r="AG290" s="418"/>
      <c r="AH290" s="417"/>
      <c r="AL290" s="418"/>
      <c r="AM290" s="417"/>
      <c r="AO290" s="418"/>
      <c r="AP290" s="417"/>
      <c r="AR290" s="416"/>
    </row>
    <row r="291" spans="12:44" ht="15.75" customHeight="1">
      <c r="L291" s="415"/>
      <c r="M291" s="415"/>
      <c r="S291" s="414"/>
      <c r="T291" s="417"/>
      <c r="V291" s="418"/>
      <c r="W291" s="417"/>
      <c r="AB291" s="418"/>
      <c r="AC291" s="417"/>
      <c r="AD291" s="418"/>
      <c r="AE291" s="417"/>
      <c r="AG291" s="418"/>
      <c r="AH291" s="417"/>
      <c r="AL291" s="418"/>
      <c r="AM291" s="417"/>
      <c r="AO291" s="418"/>
      <c r="AP291" s="417"/>
      <c r="AR291" s="416"/>
    </row>
    <row r="292" spans="12:44" ht="15.75" customHeight="1">
      <c r="L292" s="415"/>
      <c r="M292" s="415"/>
      <c r="S292" s="414"/>
      <c r="T292" s="417"/>
      <c r="V292" s="418"/>
      <c r="W292" s="417"/>
      <c r="AB292" s="418"/>
      <c r="AC292" s="417"/>
      <c r="AD292" s="418"/>
      <c r="AE292" s="417"/>
      <c r="AG292" s="418"/>
      <c r="AH292" s="417"/>
      <c r="AL292" s="418"/>
      <c r="AM292" s="417"/>
      <c r="AO292" s="418"/>
      <c r="AP292" s="417"/>
      <c r="AR292" s="416"/>
    </row>
    <row r="293" spans="12:44" ht="15.75" customHeight="1">
      <c r="L293" s="415"/>
      <c r="M293" s="415"/>
      <c r="S293" s="414"/>
      <c r="T293" s="417"/>
      <c r="V293" s="418"/>
      <c r="W293" s="417"/>
      <c r="AB293" s="418"/>
      <c r="AC293" s="417"/>
      <c r="AD293" s="418"/>
      <c r="AE293" s="417"/>
      <c r="AG293" s="418"/>
      <c r="AH293" s="417"/>
      <c r="AL293" s="418"/>
      <c r="AM293" s="417"/>
      <c r="AO293" s="418"/>
      <c r="AP293" s="417"/>
      <c r="AR293" s="416"/>
    </row>
    <row r="294" spans="12:44" ht="15.75" customHeight="1">
      <c r="L294" s="415"/>
      <c r="M294" s="415"/>
      <c r="S294" s="414"/>
      <c r="T294" s="417"/>
      <c r="V294" s="418"/>
      <c r="W294" s="417"/>
      <c r="AB294" s="418"/>
      <c r="AC294" s="417"/>
      <c r="AD294" s="418"/>
      <c r="AE294" s="417"/>
      <c r="AG294" s="418"/>
      <c r="AH294" s="417"/>
      <c r="AL294" s="418"/>
      <c r="AM294" s="417"/>
      <c r="AO294" s="418"/>
      <c r="AP294" s="417"/>
      <c r="AR294" s="416"/>
    </row>
    <row r="295" spans="12:44" ht="15.75" customHeight="1">
      <c r="L295" s="415"/>
      <c r="M295" s="415"/>
      <c r="S295" s="414"/>
      <c r="T295" s="417"/>
      <c r="V295" s="418"/>
      <c r="W295" s="417"/>
      <c r="AB295" s="418"/>
      <c r="AC295" s="417"/>
      <c r="AD295" s="418"/>
      <c r="AE295" s="417"/>
      <c r="AG295" s="418"/>
      <c r="AH295" s="417"/>
      <c r="AL295" s="418"/>
      <c r="AM295" s="417"/>
      <c r="AO295" s="418"/>
      <c r="AP295" s="417"/>
      <c r="AR295" s="416"/>
    </row>
    <row r="296" spans="12:44" ht="15.75" customHeight="1">
      <c r="L296" s="415"/>
      <c r="M296" s="415"/>
      <c r="S296" s="414"/>
      <c r="T296" s="417"/>
      <c r="V296" s="418"/>
      <c r="W296" s="417"/>
      <c r="AB296" s="418"/>
      <c r="AC296" s="417"/>
      <c r="AD296" s="418"/>
      <c r="AE296" s="417"/>
      <c r="AG296" s="418"/>
      <c r="AH296" s="417"/>
      <c r="AL296" s="418"/>
      <c r="AM296" s="417"/>
      <c r="AO296" s="418"/>
      <c r="AP296" s="417"/>
      <c r="AR296" s="416"/>
    </row>
    <row r="297" spans="12:44" ht="15.75" customHeight="1">
      <c r="L297" s="415"/>
      <c r="M297" s="415"/>
      <c r="S297" s="414"/>
      <c r="T297" s="417"/>
      <c r="V297" s="418"/>
      <c r="W297" s="417"/>
      <c r="AB297" s="418"/>
      <c r="AC297" s="417"/>
      <c r="AD297" s="418"/>
      <c r="AE297" s="417"/>
      <c r="AG297" s="418"/>
      <c r="AH297" s="417"/>
      <c r="AL297" s="418"/>
      <c r="AM297" s="417"/>
      <c r="AO297" s="418"/>
      <c r="AP297" s="417"/>
      <c r="AR297" s="416"/>
    </row>
    <row r="298" spans="12:44" ht="15.75" customHeight="1">
      <c r="L298" s="415"/>
      <c r="M298" s="415"/>
      <c r="S298" s="414"/>
      <c r="T298" s="417"/>
      <c r="V298" s="418"/>
      <c r="W298" s="417"/>
      <c r="AB298" s="418"/>
      <c r="AC298" s="417"/>
      <c r="AD298" s="418"/>
      <c r="AE298" s="417"/>
      <c r="AG298" s="418"/>
      <c r="AH298" s="417"/>
      <c r="AL298" s="418"/>
      <c r="AM298" s="417"/>
      <c r="AO298" s="418"/>
      <c r="AP298" s="417"/>
      <c r="AR298" s="416"/>
    </row>
    <row r="299" spans="12:44" ht="15.75" customHeight="1">
      <c r="L299" s="415"/>
      <c r="M299" s="415"/>
      <c r="S299" s="414"/>
      <c r="T299" s="417"/>
      <c r="V299" s="418"/>
      <c r="W299" s="417"/>
      <c r="AB299" s="418"/>
      <c r="AC299" s="417"/>
      <c r="AD299" s="418"/>
      <c r="AE299" s="417"/>
      <c r="AG299" s="418"/>
      <c r="AH299" s="417"/>
      <c r="AL299" s="418"/>
      <c r="AM299" s="417"/>
      <c r="AO299" s="418"/>
      <c r="AP299" s="417"/>
      <c r="AR299" s="416"/>
    </row>
    <row r="300" spans="12:44" ht="15.75" customHeight="1">
      <c r="L300" s="415"/>
      <c r="M300" s="415"/>
      <c r="S300" s="414"/>
      <c r="T300" s="417"/>
      <c r="V300" s="418"/>
      <c r="W300" s="417"/>
      <c r="AB300" s="418"/>
      <c r="AC300" s="417"/>
      <c r="AD300" s="418"/>
      <c r="AE300" s="417"/>
      <c r="AG300" s="418"/>
      <c r="AH300" s="417"/>
      <c r="AL300" s="418"/>
      <c r="AM300" s="417"/>
      <c r="AO300" s="418"/>
      <c r="AP300" s="417"/>
      <c r="AR300" s="416"/>
    </row>
    <row r="301" spans="12:44" ht="15.75" customHeight="1">
      <c r="L301" s="415"/>
      <c r="M301" s="415"/>
      <c r="S301" s="414"/>
      <c r="T301" s="417"/>
      <c r="V301" s="418"/>
      <c r="W301" s="417"/>
      <c r="AB301" s="418"/>
      <c r="AC301" s="417"/>
      <c r="AD301" s="418"/>
      <c r="AE301" s="417"/>
      <c r="AG301" s="418"/>
      <c r="AH301" s="417"/>
      <c r="AL301" s="418"/>
      <c r="AM301" s="417"/>
      <c r="AO301" s="418"/>
      <c r="AP301" s="417"/>
      <c r="AR301" s="416"/>
    </row>
    <row r="302" spans="12:44" ht="15.75" customHeight="1">
      <c r="L302" s="415"/>
      <c r="M302" s="415"/>
      <c r="S302" s="414"/>
      <c r="T302" s="417"/>
      <c r="V302" s="418"/>
      <c r="W302" s="417"/>
      <c r="AB302" s="418"/>
      <c r="AC302" s="417"/>
      <c r="AD302" s="418"/>
      <c r="AE302" s="417"/>
      <c r="AG302" s="418"/>
      <c r="AH302" s="417"/>
      <c r="AL302" s="418"/>
      <c r="AM302" s="417"/>
      <c r="AO302" s="418"/>
      <c r="AP302" s="417"/>
      <c r="AR302" s="416"/>
    </row>
    <row r="303" spans="12:44" ht="15.75" customHeight="1">
      <c r="L303" s="415"/>
      <c r="M303" s="415"/>
      <c r="S303" s="414"/>
      <c r="T303" s="417"/>
      <c r="V303" s="418"/>
      <c r="W303" s="417"/>
      <c r="AB303" s="418"/>
      <c r="AC303" s="417"/>
      <c r="AD303" s="418"/>
      <c r="AE303" s="417"/>
      <c r="AG303" s="418"/>
      <c r="AH303" s="417"/>
      <c r="AL303" s="418"/>
      <c r="AM303" s="417"/>
      <c r="AO303" s="418"/>
      <c r="AP303" s="417"/>
      <c r="AR303" s="416"/>
    </row>
    <row r="304" spans="12:44" ht="15.75" customHeight="1">
      <c r="L304" s="415"/>
      <c r="M304" s="415"/>
      <c r="S304" s="414"/>
      <c r="T304" s="417"/>
      <c r="V304" s="418"/>
      <c r="W304" s="417"/>
      <c r="AB304" s="418"/>
      <c r="AC304" s="417"/>
      <c r="AD304" s="418"/>
      <c r="AE304" s="417"/>
      <c r="AG304" s="418"/>
      <c r="AH304" s="417"/>
      <c r="AL304" s="418"/>
      <c r="AM304" s="417"/>
      <c r="AO304" s="418"/>
      <c r="AP304" s="417"/>
      <c r="AR304" s="416"/>
    </row>
    <row r="305" spans="12:44" ht="15.75" customHeight="1">
      <c r="L305" s="415"/>
      <c r="M305" s="415"/>
      <c r="S305" s="414"/>
      <c r="T305" s="417"/>
      <c r="V305" s="418"/>
      <c r="W305" s="417"/>
      <c r="AB305" s="418"/>
      <c r="AC305" s="417"/>
      <c r="AD305" s="418"/>
      <c r="AE305" s="417"/>
      <c r="AG305" s="418"/>
      <c r="AH305" s="417"/>
      <c r="AL305" s="418"/>
      <c r="AM305" s="417"/>
      <c r="AO305" s="418"/>
      <c r="AP305" s="417"/>
      <c r="AR305" s="416"/>
    </row>
    <row r="306" spans="12:44" ht="15.75" customHeight="1">
      <c r="L306" s="415"/>
      <c r="M306" s="415"/>
      <c r="S306" s="414"/>
      <c r="T306" s="417"/>
      <c r="V306" s="418"/>
      <c r="W306" s="417"/>
      <c r="AB306" s="418"/>
      <c r="AC306" s="417"/>
      <c r="AD306" s="418"/>
      <c r="AE306" s="417"/>
      <c r="AG306" s="418"/>
      <c r="AH306" s="417"/>
      <c r="AL306" s="418"/>
      <c r="AM306" s="417"/>
      <c r="AO306" s="418"/>
      <c r="AP306" s="417"/>
      <c r="AR306" s="416"/>
    </row>
    <row r="307" spans="12:44" ht="15.75" customHeight="1">
      <c r="L307" s="415"/>
      <c r="M307" s="415"/>
      <c r="S307" s="414"/>
      <c r="T307" s="417"/>
      <c r="V307" s="418"/>
      <c r="W307" s="417"/>
      <c r="AB307" s="418"/>
      <c r="AC307" s="417"/>
      <c r="AD307" s="418"/>
      <c r="AE307" s="417"/>
      <c r="AG307" s="418"/>
      <c r="AH307" s="417"/>
      <c r="AL307" s="418"/>
      <c r="AM307" s="417"/>
      <c r="AO307" s="418"/>
      <c r="AP307" s="417"/>
      <c r="AR307" s="416"/>
    </row>
    <row r="308" spans="12:44" ht="15.75" customHeight="1">
      <c r="L308" s="415"/>
      <c r="M308" s="415"/>
      <c r="S308" s="414"/>
      <c r="T308" s="417"/>
      <c r="V308" s="418"/>
      <c r="W308" s="417"/>
      <c r="AB308" s="418"/>
      <c r="AC308" s="417"/>
      <c r="AD308" s="418"/>
      <c r="AE308" s="417"/>
      <c r="AG308" s="418"/>
      <c r="AH308" s="417"/>
      <c r="AL308" s="418"/>
      <c r="AM308" s="417"/>
      <c r="AO308" s="418"/>
      <c r="AP308" s="417"/>
      <c r="AR308" s="416"/>
    </row>
    <row r="309" spans="12:44" ht="15.75" customHeight="1">
      <c r="L309" s="415"/>
      <c r="M309" s="415"/>
      <c r="S309" s="414"/>
      <c r="T309" s="417"/>
      <c r="V309" s="418"/>
      <c r="W309" s="417"/>
      <c r="AB309" s="418"/>
      <c r="AC309" s="417"/>
      <c r="AD309" s="418"/>
      <c r="AE309" s="417"/>
      <c r="AG309" s="418"/>
      <c r="AH309" s="417"/>
      <c r="AL309" s="418"/>
      <c r="AM309" s="417"/>
      <c r="AO309" s="418"/>
      <c r="AP309" s="417"/>
      <c r="AR309" s="416"/>
    </row>
    <row r="310" spans="12:44" ht="15.75" customHeight="1">
      <c r="L310" s="415"/>
      <c r="M310" s="415"/>
      <c r="S310" s="414"/>
      <c r="T310" s="417"/>
      <c r="V310" s="418"/>
      <c r="W310" s="417"/>
      <c r="AB310" s="418"/>
      <c r="AC310" s="417"/>
      <c r="AD310" s="418"/>
      <c r="AE310" s="417"/>
      <c r="AG310" s="418"/>
      <c r="AH310" s="417"/>
      <c r="AL310" s="418"/>
      <c r="AM310" s="417"/>
      <c r="AO310" s="418"/>
      <c r="AP310" s="417"/>
      <c r="AR310" s="416"/>
    </row>
    <row r="311" spans="12:44" ht="15.75" customHeight="1">
      <c r="L311" s="415"/>
      <c r="M311" s="415"/>
      <c r="S311" s="414"/>
      <c r="T311" s="417"/>
      <c r="V311" s="418"/>
      <c r="W311" s="417"/>
      <c r="AB311" s="418"/>
      <c r="AC311" s="417"/>
      <c r="AD311" s="418"/>
      <c r="AE311" s="417"/>
      <c r="AG311" s="418"/>
      <c r="AH311" s="417"/>
      <c r="AL311" s="418"/>
      <c r="AM311" s="417"/>
      <c r="AO311" s="418"/>
      <c r="AP311" s="417"/>
      <c r="AR311" s="416"/>
    </row>
    <row r="312" spans="12:44" ht="15.75" customHeight="1">
      <c r="L312" s="415"/>
      <c r="M312" s="415"/>
      <c r="S312" s="414"/>
      <c r="T312" s="417"/>
      <c r="V312" s="418"/>
      <c r="W312" s="417"/>
      <c r="AB312" s="418"/>
      <c r="AC312" s="417"/>
      <c r="AD312" s="418"/>
      <c r="AE312" s="417"/>
      <c r="AG312" s="418"/>
      <c r="AH312" s="417"/>
      <c r="AL312" s="418"/>
      <c r="AM312" s="417"/>
      <c r="AO312" s="418"/>
      <c r="AP312" s="417"/>
      <c r="AR312" s="416"/>
    </row>
    <row r="313" spans="12:44" ht="15.75" customHeight="1">
      <c r="L313" s="415"/>
      <c r="M313" s="415"/>
      <c r="S313" s="414"/>
      <c r="T313" s="417"/>
      <c r="V313" s="418"/>
      <c r="W313" s="417"/>
      <c r="AB313" s="418"/>
      <c r="AC313" s="417"/>
      <c r="AD313" s="418"/>
      <c r="AE313" s="417"/>
      <c r="AG313" s="418"/>
      <c r="AH313" s="417"/>
      <c r="AL313" s="418"/>
      <c r="AM313" s="417"/>
      <c r="AO313" s="418"/>
      <c r="AP313" s="417"/>
      <c r="AR313" s="416"/>
    </row>
    <row r="314" spans="12:44" ht="15.75" customHeight="1">
      <c r="L314" s="415"/>
      <c r="M314" s="415"/>
      <c r="S314" s="414"/>
      <c r="T314" s="417"/>
      <c r="V314" s="418"/>
      <c r="W314" s="417"/>
      <c r="AB314" s="418"/>
      <c r="AC314" s="417"/>
      <c r="AD314" s="418"/>
      <c r="AE314" s="417"/>
      <c r="AG314" s="418"/>
      <c r="AH314" s="417"/>
      <c r="AL314" s="418"/>
      <c r="AM314" s="417"/>
      <c r="AO314" s="418"/>
      <c r="AP314" s="417"/>
      <c r="AR314" s="416"/>
    </row>
    <row r="315" spans="12:44" ht="15.75" customHeight="1">
      <c r="L315" s="415"/>
      <c r="M315" s="415"/>
      <c r="S315" s="414"/>
      <c r="T315" s="417"/>
      <c r="V315" s="418"/>
      <c r="W315" s="417"/>
      <c r="AB315" s="418"/>
      <c r="AC315" s="417"/>
      <c r="AD315" s="418"/>
      <c r="AE315" s="417"/>
      <c r="AG315" s="418"/>
      <c r="AH315" s="417"/>
      <c r="AL315" s="418"/>
      <c r="AM315" s="417"/>
      <c r="AO315" s="418"/>
      <c r="AP315" s="417"/>
      <c r="AR315" s="416"/>
    </row>
    <row r="316" spans="12:44" ht="15.75" customHeight="1">
      <c r="L316" s="415"/>
      <c r="M316" s="415"/>
      <c r="S316" s="414"/>
      <c r="T316" s="417"/>
      <c r="V316" s="418"/>
      <c r="W316" s="417"/>
      <c r="AB316" s="418"/>
      <c r="AC316" s="417"/>
      <c r="AD316" s="418"/>
      <c r="AE316" s="417"/>
      <c r="AG316" s="418"/>
      <c r="AH316" s="417"/>
      <c r="AL316" s="418"/>
      <c r="AM316" s="417"/>
      <c r="AO316" s="418"/>
      <c r="AP316" s="417"/>
      <c r="AR316" s="416"/>
    </row>
    <row r="317" spans="12:44" ht="15.75" customHeight="1">
      <c r="L317" s="415"/>
      <c r="M317" s="415"/>
      <c r="S317" s="414"/>
      <c r="T317" s="417"/>
      <c r="V317" s="418"/>
      <c r="W317" s="417"/>
      <c r="AB317" s="418"/>
      <c r="AC317" s="417"/>
      <c r="AD317" s="418"/>
      <c r="AE317" s="417"/>
      <c r="AG317" s="418"/>
      <c r="AH317" s="417"/>
      <c r="AL317" s="418"/>
      <c r="AM317" s="417"/>
      <c r="AO317" s="418"/>
      <c r="AP317" s="417"/>
      <c r="AR317" s="416"/>
    </row>
    <row r="318" spans="12:44" ht="15.75" customHeight="1">
      <c r="L318" s="415"/>
      <c r="M318" s="415"/>
      <c r="S318" s="414"/>
      <c r="T318" s="417"/>
      <c r="V318" s="418"/>
      <c r="W318" s="417"/>
      <c r="AB318" s="418"/>
      <c r="AC318" s="417"/>
      <c r="AD318" s="418"/>
      <c r="AE318" s="417"/>
      <c r="AG318" s="418"/>
      <c r="AH318" s="417"/>
      <c r="AL318" s="418"/>
      <c r="AM318" s="417"/>
      <c r="AO318" s="418"/>
      <c r="AP318" s="417"/>
      <c r="AR318" s="416"/>
    </row>
    <row r="319" spans="12:44" ht="15.75" customHeight="1">
      <c r="L319" s="415"/>
      <c r="M319" s="415"/>
      <c r="S319" s="414"/>
      <c r="T319" s="417"/>
      <c r="V319" s="418"/>
      <c r="W319" s="417"/>
      <c r="AB319" s="418"/>
      <c r="AC319" s="417"/>
      <c r="AD319" s="418"/>
      <c r="AE319" s="417"/>
      <c r="AG319" s="418"/>
      <c r="AH319" s="417"/>
      <c r="AL319" s="418"/>
      <c r="AM319" s="417"/>
      <c r="AO319" s="418"/>
      <c r="AP319" s="417"/>
      <c r="AR319" s="416"/>
    </row>
    <row r="320" spans="12:44" ht="15.75" customHeight="1">
      <c r="L320" s="415"/>
      <c r="M320" s="415"/>
      <c r="S320" s="414"/>
      <c r="T320" s="417"/>
      <c r="V320" s="418"/>
      <c r="W320" s="417"/>
      <c r="AB320" s="418"/>
      <c r="AC320" s="417"/>
      <c r="AD320" s="418"/>
      <c r="AE320" s="417"/>
      <c r="AG320" s="418"/>
      <c r="AH320" s="417"/>
      <c r="AL320" s="418"/>
      <c r="AM320" s="417"/>
      <c r="AO320" s="418"/>
      <c r="AP320" s="417"/>
      <c r="AR320" s="416"/>
    </row>
    <row r="321" spans="12:44" ht="15.75" customHeight="1">
      <c r="L321" s="415"/>
      <c r="M321" s="415"/>
      <c r="S321" s="414"/>
      <c r="T321" s="417"/>
      <c r="V321" s="418"/>
      <c r="W321" s="417"/>
      <c r="AB321" s="418"/>
      <c r="AC321" s="417"/>
      <c r="AD321" s="418"/>
      <c r="AE321" s="417"/>
      <c r="AG321" s="418"/>
      <c r="AH321" s="417"/>
      <c r="AL321" s="418"/>
      <c r="AM321" s="417"/>
      <c r="AO321" s="418"/>
      <c r="AP321" s="417"/>
      <c r="AR321" s="416"/>
    </row>
    <row r="322" spans="12:44" ht="15.75" customHeight="1">
      <c r="L322" s="415"/>
      <c r="M322" s="415"/>
      <c r="S322" s="414"/>
      <c r="T322" s="417"/>
      <c r="V322" s="418"/>
      <c r="W322" s="417"/>
      <c r="AB322" s="418"/>
      <c r="AC322" s="417"/>
      <c r="AD322" s="418"/>
      <c r="AE322" s="417"/>
      <c r="AG322" s="418"/>
      <c r="AH322" s="417"/>
      <c r="AL322" s="418"/>
      <c r="AM322" s="417"/>
      <c r="AO322" s="418"/>
      <c r="AP322" s="417"/>
      <c r="AR322" s="416"/>
    </row>
    <row r="323" spans="12:44" ht="15.75" customHeight="1">
      <c r="L323" s="415"/>
      <c r="M323" s="415"/>
      <c r="S323" s="414"/>
      <c r="T323" s="417"/>
      <c r="V323" s="418"/>
      <c r="W323" s="417"/>
      <c r="AB323" s="418"/>
      <c r="AC323" s="417"/>
      <c r="AD323" s="418"/>
      <c r="AE323" s="417"/>
      <c r="AG323" s="418"/>
      <c r="AH323" s="417"/>
      <c r="AL323" s="418"/>
      <c r="AM323" s="417"/>
      <c r="AO323" s="418"/>
      <c r="AP323" s="417"/>
      <c r="AR323" s="416"/>
    </row>
    <row r="324" spans="12:44" ht="15.75" customHeight="1">
      <c r="L324" s="415"/>
      <c r="M324" s="415"/>
      <c r="S324" s="414"/>
      <c r="T324" s="417"/>
      <c r="V324" s="418"/>
      <c r="W324" s="417"/>
      <c r="AB324" s="418"/>
      <c r="AC324" s="417"/>
      <c r="AD324" s="418"/>
      <c r="AE324" s="417"/>
      <c r="AG324" s="418"/>
      <c r="AH324" s="417"/>
      <c r="AL324" s="418"/>
      <c r="AM324" s="417"/>
      <c r="AO324" s="418"/>
      <c r="AP324" s="417"/>
      <c r="AR324" s="416"/>
    </row>
    <row r="325" spans="12:44" ht="15.75" customHeight="1">
      <c r="L325" s="415"/>
      <c r="M325" s="415"/>
      <c r="S325" s="414"/>
      <c r="T325" s="417"/>
      <c r="V325" s="418"/>
      <c r="W325" s="417"/>
      <c r="AB325" s="418"/>
      <c r="AC325" s="417"/>
      <c r="AD325" s="418"/>
      <c r="AE325" s="417"/>
      <c r="AG325" s="418"/>
      <c r="AH325" s="417"/>
      <c r="AL325" s="418"/>
      <c r="AM325" s="417"/>
      <c r="AO325" s="418"/>
      <c r="AP325" s="417"/>
      <c r="AR325" s="416"/>
    </row>
    <row r="326" spans="12:44" ht="15.75" customHeight="1">
      <c r="L326" s="415"/>
      <c r="M326" s="415"/>
      <c r="S326" s="414"/>
      <c r="T326" s="417"/>
      <c r="V326" s="418"/>
      <c r="W326" s="417"/>
      <c r="AB326" s="418"/>
      <c r="AC326" s="417"/>
      <c r="AD326" s="418"/>
      <c r="AE326" s="417"/>
      <c r="AG326" s="418"/>
      <c r="AH326" s="417"/>
      <c r="AL326" s="418"/>
      <c r="AM326" s="417"/>
      <c r="AO326" s="418"/>
      <c r="AP326" s="417"/>
      <c r="AR326" s="416"/>
    </row>
    <row r="327" spans="12:44" ht="15.75" customHeight="1">
      <c r="L327" s="415"/>
      <c r="M327" s="415"/>
      <c r="S327" s="414"/>
      <c r="T327" s="417"/>
      <c r="V327" s="418"/>
      <c r="W327" s="417"/>
      <c r="AB327" s="418"/>
      <c r="AC327" s="417"/>
      <c r="AD327" s="418"/>
      <c r="AE327" s="417"/>
      <c r="AG327" s="418"/>
      <c r="AH327" s="417"/>
      <c r="AL327" s="418"/>
      <c r="AM327" s="417"/>
      <c r="AO327" s="418"/>
      <c r="AP327" s="417"/>
      <c r="AR327" s="416"/>
    </row>
    <row r="328" spans="12:44" ht="15.75" customHeight="1">
      <c r="L328" s="415"/>
      <c r="M328" s="415"/>
      <c r="S328" s="414"/>
      <c r="T328" s="417"/>
      <c r="V328" s="418"/>
      <c r="W328" s="417"/>
      <c r="AB328" s="418"/>
      <c r="AC328" s="417"/>
      <c r="AD328" s="418"/>
      <c r="AE328" s="417"/>
      <c r="AG328" s="418"/>
      <c r="AH328" s="417"/>
      <c r="AL328" s="418"/>
      <c r="AM328" s="417"/>
      <c r="AO328" s="418"/>
      <c r="AP328" s="417"/>
      <c r="AR328" s="416"/>
    </row>
    <row r="329" spans="12:44" ht="15.75" customHeight="1">
      <c r="L329" s="415"/>
      <c r="M329" s="415"/>
      <c r="S329" s="414"/>
      <c r="T329" s="417"/>
      <c r="V329" s="418"/>
      <c r="W329" s="417"/>
      <c r="AB329" s="418"/>
      <c r="AC329" s="417"/>
      <c r="AD329" s="418"/>
      <c r="AE329" s="417"/>
      <c r="AG329" s="418"/>
      <c r="AH329" s="417"/>
      <c r="AL329" s="418"/>
      <c r="AM329" s="417"/>
      <c r="AO329" s="418"/>
      <c r="AP329" s="417"/>
      <c r="AR329" s="416"/>
    </row>
    <row r="330" spans="12:44" ht="15.75" customHeight="1">
      <c r="L330" s="415"/>
      <c r="M330" s="415"/>
      <c r="S330" s="414"/>
      <c r="T330" s="417"/>
      <c r="V330" s="418"/>
      <c r="W330" s="417"/>
      <c r="AB330" s="418"/>
      <c r="AC330" s="417"/>
      <c r="AD330" s="418"/>
      <c r="AE330" s="417"/>
      <c r="AG330" s="418"/>
      <c r="AH330" s="417"/>
      <c r="AL330" s="418"/>
      <c r="AM330" s="417"/>
      <c r="AO330" s="418"/>
      <c r="AP330" s="417"/>
      <c r="AR330" s="416"/>
    </row>
    <row r="331" spans="12:44" ht="15.75" customHeight="1">
      <c r="L331" s="415"/>
      <c r="M331" s="415"/>
      <c r="S331" s="414"/>
      <c r="T331" s="417"/>
      <c r="V331" s="418"/>
      <c r="W331" s="417"/>
      <c r="AB331" s="418"/>
      <c r="AC331" s="417"/>
      <c r="AD331" s="418"/>
      <c r="AE331" s="417"/>
      <c r="AG331" s="418"/>
      <c r="AH331" s="417"/>
      <c r="AL331" s="418"/>
      <c r="AM331" s="417"/>
      <c r="AO331" s="418"/>
      <c r="AP331" s="417"/>
      <c r="AR331" s="416"/>
    </row>
    <row r="332" spans="12:44" ht="15.75" customHeight="1">
      <c r="L332" s="415"/>
      <c r="M332" s="415"/>
      <c r="S332" s="414"/>
      <c r="T332" s="417"/>
      <c r="V332" s="418"/>
      <c r="W332" s="417"/>
      <c r="AB332" s="418"/>
      <c r="AC332" s="417"/>
      <c r="AD332" s="418"/>
      <c r="AE332" s="417"/>
      <c r="AG332" s="418"/>
      <c r="AH332" s="417"/>
      <c r="AL332" s="418"/>
      <c r="AM332" s="417"/>
      <c r="AO332" s="418"/>
      <c r="AP332" s="417"/>
      <c r="AR332" s="416"/>
    </row>
    <row r="333" spans="12:44" ht="15.75" customHeight="1">
      <c r="L333" s="415"/>
      <c r="M333" s="415"/>
      <c r="S333" s="414"/>
      <c r="T333" s="417"/>
      <c r="V333" s="418"/>
      <c r="W333" s="417"/>
      <c r="AB333" s="418"/>
      <c r="AC333" s="417"/>
      <c r="AD333" s="418"/>
      <c r="AE333" s="417"/>
      <c r="AG333" s="418"/>
      <c r="AH333" s="417"/>
      <c r="AL333" s="418"/>
      <c r="AM333" s="417"/>
      <c r="AO333" s="418"/>
      <c r="AP333" s="417"/>
      <c r="AR333" s="416"/>
    </row>
    <row r="334" spans="12:44" ht="15.75" customHeight="1">
      <c r="L334" s="415"/>
      <c r="M334" s="415"/>
      <c r="S334" s="414"/>
      <c r="T334" s="417"/>
      <c r="V334" s="418"/>
      <c r="W334" s="417"/>
      <c r="AB334" s="418"/>
      <c r="AC334" s="417"/>
      <c r="AD334" s="418"/>
      <c r="AE334" s="417"/>
      <c r="AG334" s="418"/>
      <c r="AH334" s="417"/>
      <c r="AL334" s="418"/>
      <c r="AM334" s="417"/>
      <c r="AO334" s="418"/>
      <c r="AP334" s="417"/>
      <c r="AR334" s="416"/>
    </row>
    <row r="335" spans="12:44" ht="15.75" customHeight="1">
      <c r="L335" s="415"/>
      <c r="M335" s="415"/>
      <c r="S335" s="414"/>
      <c r="T335" s="417"/>
      <c r="V335" s="418"/>
      <c r="W335" s="417"/>
      <c r="AB335" s="418"/>
      <c r="AC335" s="417"/>
      <c r="AD335" s="418"/>
      <c r="AE335" s="417"/>
      <c r="AG335" s="418"/>
      <c r="AH335" s="417"/>
      <c r="AL335" s="418"/>
      <c r="AM335" s="417"/>
      <c r="AO335" s="418"/>
      <c r="AP335" s="417"/>
      <c r="AR335" s="416"/>
    </row>
    <row r="336" spans="12:44" ht="15.75" customHeight="1">
      <c r="L336" s="415"/>
      <c r="M336" s="415"/>
      <c r="S336" s="414"/>
      <c r="T336" s="417"/>
      <c r="V336" s="418"/>
      <c r="W336" s="417"/>
      <c r="AB336" s="418"/>
      <c r="AC336" s="417"/>
      <c r="AD336" s="418"/>
      <c r="AE336" s="417"/>
      <c r="AG336" s="418"/>
      <c r="AH336" s="417"/>
      <c r="AL336" s="418"/>
      <c r="AM336" s="417"/>
      <c r="AO336" s="418"/>
      <c r="AP336" s="417"/>
      <c r="AR336" s="416"/>
    </row>
    <row r="337" spans="12:44" ht="15.75" customHeight="1">
      <c r="L337" s="415"/>
      <c r="M337" s="415"/>
      <c r="S337" s="414"/>
      <c r="T337" s="417"/>
      <c r="V337" s="418"/>
      <c r="W337" s="417"/>
      <c r="AB337" s="418"/>
      <c r="AC337" s="417"/>
      <c r="AD337" s="418"/>
      <c r="AE337" s="417"/>
      <c r="AG337" s="418"/>
      <c r="AH337" s="417"/>
      <c r="AL337" s="418"/>
      <c r="AM337" s="417"/>
      <c r="AO337" s="418"/>
      <c r="AP337" s="417"/>
      <c r="AR337" s="416"/>
    </row>
    <row r="338" spans="12:44" ht="15.75" customHeight="1">
      <c r="L338" s="415"/>
      <c r="M338" s="415"/>
      <c r="S338" s="414"/>
      <c r="T338" s="417"/>
      <c r="V338" s="418"/>
      <c r="W338" s="417"/>
      <c r="AB338" s="418"/>
      <c r="AC338" s="417"/>
      <c r="AD338" s="418"/>
      <c r="AE338" s="417"/>
      <c r="AG338" s="418"/>
      <c r="AH338" s="417"/>
      <c r="AL338" s="418"/>
      <c r="AM338" s="417"/>
      <c r="AO338" s="418"/>
      <c r="AP338" s="417"/>
      <c r="AR338" s="416"/>
    </row>
    <row r="339" spans="12:44" ht="15.75" customHeight="1">
      <c r="L339" s="415"/>
      <c r="M339" s="415"/>
      <c r="S339" s="414"/>
      <c r="T339" s="417"/>
      <c r="V339" s="418"/>
      <c r="W339" s="417"/>
      <c r="AB339" s="418"/>
      <c r="AC339" s="417"/>
      <c r="AD339" s="418"/>
      <c r="AE339" s="417"/>
      <c r="AG339" s="418"/>
      <c r="AH339" s="417"/>
      <c r="AL339" s="418"/>
      <c r="AM339" s="417"/>
      <c r="AO339" s="418"/>
      <c r="AP339" s="417"/>
      <c r="AR339" s="416"/>
    </row>
    <row r="340" spans="12:44" ht="15.75" customHeight="1">
      <c r="L340" s="415"/>
      <c r="M340" s="415"/>
      <c r="S340" s="414"/>
      <c r="T340" s="417"/>
      <c r="V340" s="418"/>
      <c r="W340" s="417"/>
      <c r="AB340" s="418"/>
      <c r="AC340" s="417"/>
      <c r="AD340" s="418"/>
      <c r="AE340" s="417"/>
      <c r="AG340" s="418"/>
      <c r="AH340" s="417"/>
      <c r="AL340" s="418"/>
      <c r="AM340" s="417"/>
      <c r="AO340" s="418"/>
      <c r="AP340" s="417"/>
      <c r="AR340" s="416"/>
    </row>
    <row r="341" spans="12:44" ht="15.75" customHeight="1">
      <c r="L341" s="415"/>
      <c r="M341" s="415"/>
      <c r="S341" s="414"/>
      <c r="T341" s="417"/>
      <c r="V341" s="418"/>
      <c r="W341" s="417"/>
      <c r="AB341" s="418"/>
      <c r="AC341" s="417"/>
      <c r="AD341" s="418"/>
      <c r="AE341" s="417"/>
      <c r="AG341" s="418"/>
      <c r="AH341" s="417"/>
      <c r="AL341" s="418"/>
      <c r="AM341" s="417"/>
      <c r="AO341" s="418"/>
      <c r="AP341" s="417"/>
      <c r="AR341" s="416"/>
    </row>
    <row r="342" spans="12:44" ht="15.75" customHeight="1">
      <c r="L342" s="415"/>
      <c r="M342" s="415"/>
      <c r="S342" s="414"/>
      <c r="T342" s="417"/>
      <c r="V342" s="418"/>
      <c r="W342" s="417"/>
      <c r="AB342" s="418"/>
      <c r="AC342" s="417"/>
      <c r="AD342" s="418"/>
      <c r="AE342" s="417"/>
      <c r="AG342" s="418"/>
      <c r="AH342" s="417"/>
      <c r="AL342" s="418"/>
      <c r="AM342" s="417"/>
      <c r="AO342" s="418"/>
      <c r="AP342" s="417"/>
      <c r="AR342" s="416"/>
    </row>
    <row r="343" spans="12:44" ht="15.75" customHeight="1">
      <c r="L343" s="415"/>
      <c r="M343" s="415"/>
      <c r="S343" s="414"/>
      <c r="T343" s="417"/>
      <c r="V343" s="418"/>
      <c r="W343" s="417"/>
      <c r="AB343" s="418"/>
      <c r="AC343" s="417"/>
      <c r="AD343" s="418"/>
      <c r="AE343" s="417"/>
      <c r="AG343" s="418"/>
      <c r="AH343" s="417"/>
      <c r="AL343" s="418"/>
      <c r="AM343" s="417"/>
      <c r="AO343" s="418"/>
      <c r="AP343" s="417"/>
      <c r="AR343" s="416"/>
    </row>
    <row r="344" spans="12:44" ht="15.75" customHeight="1">
      <c r="L344" s="415"/>
      <c r="M344" s="415"/>
      <c r="S344" s="414"/>
      <c r="T344" s="417"/>
      <c r="V344" s="418"/>
      <c r="W344" s="417"/>
      <c r="AB344" s="418"/>
      <c r="AC344" s="417"/>
      <c r="AD344" s="418"/>
      <c r="AE344" s="417"/>
      <c r="AG344" s="418"/>
      <c r="AH344" s="417"/>
      <c r="AL344" s="418"/>
      <c r="AM344" s="417"/>
      <c r="AO344" s="418"/>
      <c r="AP344" s="417"/>
      <c r="AR344" s="416"/>
    </row>
    <row r="345" spans="12:44" ht="15.75" customHeight="1">
      <c r="L345" s="415"/>
      <c r="M345" s="415"/>
      <c r="S345" s="414"/>
      <c r="T345" s="417"/>
      <c r="V345" s="418"/>
      <c r="W345" s="417"/>
      <c r="AB345" s="418"/>
      <c r="AC345" s="417"/>
      <c r="AD345" s="418"/>
      <c r="AE345" s="417"/>
      <c r="AG345" s="418"/>
      <c r="AH345" s="417"/>
      <c r="AL345" s="418"/>
      <c r="AM345" s="417"/>
      <c r="AO345" s="418"/>
      <c r="AP345" s="417"/>
      <c r="AR345" s="416"/>
    </row>
    <row r="346" spans="12:44" ht="15.75" customHeight="1">
      <c r="L346" s="415"/>
      <c r="M346" s="415"/>
      <c r="S346" s="414"/>
      <c r="T346" s="417"/>
      <c r="V346" s="418"/>
      <c r="W346" s="417"/>
      <c r="AB346" s="418"/>
      <c r="AC346" s="417"/>
      <c r="AD346" s="418"/>
      <c r="AE346" s="417"/>
      <c r="AG346" s="418"/>
      <c r="AH346" s="417"/>
      <c r="AL346" s="418"/>
      <c r="AM346" s="417"/>
      <c r="AO346" s="418"/>
      <c r="AP346" s="417"/>
      <c r="AR346" s="416"/>
    </row>
    <row r="347" spans="12:44" ht="15.75" customHeight="1">
      <c r="L347" s="415"/>
      <c r="M347" s="415"/>
      <c r="S347" s="414"/>
      <c r="T347" s="417"/>
      <c r="V347" s="418"/>
      <c r="W347" s="417"/>
      <c r="AB347" s="418"/>
      <c r="AC347" s="417"/>
      <c r="AD347" s="418"/>
      <c r="AE347" s="417"/>
      <c r="AG347" s="418"/>
      <c r="AH347" s="417"/>
      <c r="AL347" s="418"/>
      <c r="AM347" s="417"/>
      <c r="AO347" s="418"/>
      <c r="AP347" s="417"/>
      <c r="AR347" s="416"/>
    </row>
    <row r="348" spans="12:44" ht="15.75" customHeight="1">
      <c r="L348" s="415"/>
      <c r="M348" s="415"/>
      <c r="S348" s="414"/>
      <c r="T348" s="417"/>
      <c r="V348" s="418"/>
      <c r="W348" s="417"/>
      <c r="AB348" s="418"/>
      <c r="AC348" s="417"/>
      <c r="AD348" s="418"/>
      <c r="AE348" s="417"/>
      <c r="AG348" s="418"/>
      <c r="AH348" s="417"/>
      <c r="AL348" s="418"/>
      <c r="AM348" s="417"/>
      <c r="AO348" s="418"/>
      <c r="AP348" s="417"/>
      <c r="AR348" s="416"/>
    </row>
    <row r="349" spans="12:44" ht="15.75" customHeight="1">
      <c r="L349" s="415"/>
      <c r="M349" s="415"/>
      <c r="S349" s="414"/>
      <c r="T349" s="417"/>
      <c r="V349" s="418"/>
      <c r="W349" s="417"/>
      <c r="AB349" s="418"/>
      <c r="AC349" s="417"/>
      <c r="AD349" s="418"/>
      <c r="AE349" s="417"/>
      <c r="AG349" s="418"/>
      <c r="AH349" s="417"/>
      <c r="AL349" s="418"/>
      <c r="AM349" s="417"/>
      <c r="AO349" s="418"/>
      <c r="AP349" s="417"/>
      <c r="AR349" s="416"/>
    </row>
    <row r="350" spans="12:44" ht="15.75" customHeight="1">
      <c r="L350" s="415"/>
      <c r="M350" s="415"/>
      <c r="S350" s="414"/>
      <c r="T350" s="417"/>
      <c r="V350" s="418"/>
      <c r="W350" s="417"/>
      <c r="AB350" s="418"/>
      <c r="AC350" s="417"/>
      <c r="AD350" s="418"/>
      <c r="AE350" s="417"/>
      <c r="AG350" s="418"/>
      <c r="AH350" s="417"/>
      <c r="AL350" s="418"/>
      <c r="AM350" s="417"/>
      <c r="AO350" s="418"/>
      <c r="AP350" s="417"/>
      <c r="AR350" s="416"/>
    </row>
    <row r="351" spans="12:44" ht="15.75" customHeight="1">
      <c r="L351" s="415"/>
      <c r="M351" s="415"/>
      <c r="S351" s="414"/>
      <c r="T351" s="417"/>
      <c r="V351" s="418"/>
      <c r="W351" s="417"/>
      <c r="AB351" s="418"/>
      <c r="AC351" s="417"/>
      <c r="AD351" s="418"/>
      <c r="AE351" s="417"/>
      <c r="AG351" s="418"/>
      <c r="AH351" s="417"/>
      <c r="AL351" s="418"/>
      <c r="AM351" s="417"/>
      <c r="AO351" s="418"/>
      <c r="AP351" s="417"/>
      <c r="AR351" s="416"/>
    </row>
    <row r="352" spans="12:44" ht="15.75" customHeight="1">
      <c r="L352" s="415"/>
      <c r="M352" s="415"/>
      <c r="S352" s="414"/>
      <c r="T352" s="417"/>
      <c r="V352" s="418"/>
      <c r="W352" s="417"/>
      <c r="AB352" s="418"/>
      <c r="AC352" s="417"/>
      <c r="AD352" s="418"/>
      <c r="AE352" s="417"/>
      <c r="AG352" s="418"/>
      <c r="AH352" s="417"/>
      <c r="AL352" s="418"/>
      <c r="AM352" s="417"/>
      <c r="AO352" s="418"/>
      <c r="AP352" s="417"/>
      <c r="AR352" s="416"/>
    </row>
    <row r="353" spans="12:44" ht="15.75" customHeight="1">
      <c r="L353" s="415"/>
      <c r="M353" s="415"/>
      <c r="S353" s="414"/>
      <c r="T353" s="417"/>
      <c r="V353" s="418"/>
      <c r="W353" s="417"/>
      <c r="AB353" s="418"/>
      <c r="AC353" s="417"/>
      <c r="AD353" s="418"/>
      <c r="AE353" s="417"/>
      <c r="AG353" s="418"/>
      <c r="AH353" s="417"/>
      <c r="AL353" s="418"/>
      <c r="AM353" s="417"/>
      <c r="AO353" s="418"/>
      <c r="AP353" s="417"/>
      <c r="AR353" s="416"/>
    </row>
    <row r="354" spans="12:44" ht="15.75" customHeight="1">
      <c r="L354" s="415"/>
      <c r="M354" s="415"/>
      <c r="S354" s="414"/>
      <c r="T354" s="417"/>
      <c r="V354" s="418"/>
      <c r="W354" s="417"/>
      <c r="AB354" s="418"/>
      <c r="AC354" s="417"/>
      <c r="AD354" s="418"/>
      <c r="AE354" s="417"/>
      <c r="AG354" s="418"/>
      <c r="AH354" s="417"/>
      <c r="AL354" s="418"/>
      <c r="AM354" s="417"/>
      <c r="AO354" s="418"/>
      <c r="AP354" s="417"/>
      <c r="AR354" s="416"/>
    </row>
    <row r="355" spans="12:44" ht="15.75" customHeight="1">
      <c r="L355" s="415"/>
      <c r="M355" s="415"/>
      <c r="S355" s="414"/>
      <c r="T355" s="417"/>
      <c r="V355" s="418"/>
      <c r="W355" s="417"/>
      <c r="AB355" s="418"/>
      <c r="AC355" s="417"/>
      <c r="AD355" s="418"/>
      <c r="AE355" s="417"/>
      <c r="AG355" s="418"/>
      <c r="AH355" s="417"/>
      <c r="AL355" s="418"/>
      <c r="AM355" s="417"/>
      <c r="AO355" s="418"/>
      <c r="AP355" s="417"/>
      <c r="AR355" s="416"/>
    </row>
    <row r="356" spans="12:44" ht="15.75" customHeight="1">
      <c r="L356" s="415"/>
      <c r="M356" s="415"/>
      <c r="S356" s="414"/>
      <c r="T356" s="417"/>
      <c r="V356" s="418"/>
      <c r="W356" s="417"/>
      <c r="AB356" s="418"/>
      <c r="AC356" s="417"/>
      <c r="AD356" s="418"/>
      <c r="AE356" s="417"/>
      <c r="AG356" s="418"/>
      <c r="AH356" s="417"/>
      <c r="AL356" s="418"/>
      <c r="AM356" s="417"/>
      <c r="AO356" s="418"/>
      <c r="AP356" s="417"/>
      <c r="AR356" s="416"/>
    </row>
    <row r="357" spans="12:44" ht="15.75" customHeight="1">
      <c r="L357" s="415"/>
      <c r="M357" s="415"/>
      <c r="S357" s="414"/>
      <c r="T357" s="417"/>
      <c r="V357" s="418"/>
      <c r="W357" s="417"/>
      <c r="AB357" s="418"/>
      <c r="AC357" s="417"/>
      <c r="AD357" s="418"/>
      <c r="AE357" s="417"/>
      <c r="AG357" s="418"/>
      <c r="AH357" s="417"/>
      <c r="AL357" s="418"/>
      <c r="AM357" s="417"/>
      <c r="AO357" s="418"/>
      <c r="AP357" s="417"/>
      <c r="AR357" s="416"/>
    </row>
    <row r="358" spans="12:44" ht="15.75" customHeight="1">
      <c r="L358" s="415"/>
      <c r="M358" s="415"/>
      <c r="S358" s="414"/>
      <c r="T358" s="417"/>
      <c r="V358" s="418"/>
      <c r="W358" s="417"/>
      <c r="AB358" s="418"/>
      <c r="AC358" s="417"/>
      <c r="AD358" s="418"/>
      <c r="AE358" s="417"/>
      <c r="AG358" s="418"/>
      <c r="AH358" s="417"/>
      <c r="AL358" s="418"/>
      <c r="AM358" s="417"/>
      <c r="AO358" s="418"/>
      <c r="AP358" s="417"/>
      <c r="AR358" s="416"/>
    </row>
    <row r="359" spans="12:44" ht="15.75" customHeight="1">
      <c r="L359" s="415"/>
      <c r="M359" s="415"/>
      <c r="S359" s="414"/>
      <c r="T359" s="417"/>
      <c r="V359" s="418"/>
      <c r="W359" s="417"/>
      <c r="AB359" s="418"/>
      <c r="AC359" s="417"/>
      <c r="AD359" s="418"/>
      <c r="AE359" s="417"/>
      <c r="AG359" s="418"/>
      <c r="AH359" s="417"/>
      <c r="AL359" s="418"/>
      <c r="AM359" s="417"/>
      <c r="AO359" s="418"/>
      <c r="AP359" s="417"/>
      <c r="AR359" s="416"/>
    </row>
    <row r="360" spans="12:44" ht="15.75" customHeight="1">
      <c r="L360" s="415"/>
      <c r="M360" s="415"/>
      <c r="S360" s="414"/>
      <c r="T360" s="417"/>
      <c r="V360" s="418"/>
      <c r="W360" s="417"/>
      <c r="AB360" s="418"/>
      <c r="AC360" s="417"/>
      <c r="AD360" s="418"/>
      <c r="AE360" s="417"/>
      <c r="AG360" s="418"/>
      <c r="AH360" s="417"/>
      <c r="AL360" s="418"/>
      <c r="AM360" s="417"/>
      <c r="AO360" s="418"/>
      <c r="AP360" s="417"/>
      <c r="AR360" s="416"/>
    </row>
    <row r="361" spans="12:44" ht="15.75" customHeight="1">
      <c r="L361" s="415"/>
      <c r="M361" s="415"/>
      <c r="S361" s="414"/>
      <c r="T361" s="417"/>
      <c r="V361" s="418"/>
      <c r="W361" s="417"/>
      <c r="AB361" s="418"/>
      <c r="AC361" s="417"/>
      <c r="AD361" s="418"/>
      <c r="AE361" s="417"/>
      <c r="AG361" s="418"/>
      <c r="AH361" s="417"/>
      <c r="AL361" s="418"/>
      <c r="AM361" s="417"/>
      <c r="AO361" s="418"/>
      <c r="AP361" s="417"/>
      <c r="AR361" s="416"/>
    </row>
    <row r="362" spans="12:44" ht="15.75" customHeight="1">
      <c r="L362" s="415"/>
      <c r="M362" s="415"/>
      <c r="S362" s="414"/>
      <c r="T362" s="417"/>
      <c r="V362" s="418"/>
      <c r="W362" s="417"/>
      <c r="AB362" s="418"/>
      <c r="AC362" s="417"/>
      <c r="AD362" s="418"/>
      <c r="AE362" s="417"/>
      <c r="AG362" s="418"/>
      <c r="AH362" s="417"/>
      <c r="AL362" s="418"/>
      <c r="AM362" s="417"/>
      <c r="AO362" s="418"/>
      <c r="AP362" s="417"/>
      <c r="AR362" s="416"/>
    </row>
    <row r="363" spans="12:44" ht="15.75" customHeight="1">
      <c r="L363" s="415"/>
      <c r="M363" s="415"/>
      <c r="S363" s="414"/>
      <c r="T363" s="417"/>
      <c r="V363" s="418"/>
      <c r="W363" s="417"/>
      <c r="AB363" s="418"/>
      <c r="AC363" s="417"/>
      <c r="AD363" s="418"/>
      <c r="AE363" s="417"/>
      <c r="AG363" s="418"/>
      <c r="AH363" s="417"/>
      <c r="AL363" s="418"/>
      <c r="AM363" s="417"/>
      <c r="AO363" s="418"/>
      <c r="AP363" s="417"/>
      <c r="AR363" s="416"/>
    </row>
    <row r="364" spans="12:44" ht="15.75" customHeight="1">
      <c r="L364" s="415"/>
      <c r="M364" s="415"/>
      <c r="S364" s="414"/>
      <c r="T364" s="417"/>
      <c r="V364" s="418"/>
      <c r="W364" s="417"/>
      <c r="AB364" s="418"/>
      <c r="AC364" s="417"/>
      <c r="AD364" s="418"/>
      <c r="AE364" s="417"/>
      <c r="AG364" s="418"/>
      <c r="AH364" s="417"/>
      <c r="AL364" s="418"/>
      <c r="AM364" s="417"/>
      <c r="AO364" s="418"/>
      <c r="AP364" s="417"/>
      <c r="AR364" s="416"/>
    </row>
    <row r="365" spans="12:44" ht="15.75" customHeight="1">
      <c r="L365" s="415"/>
      <c r="M365" s="415"/>
      <c r="S365" s="414"/>
      <c r="T365" s="417"/>
      <c r="V365" s="418"/>
      <c r="W365" s="417"/>
      <c r="AB365" s="418"/>
      <c r="AC365" s="417"/>
      <c r="AD365" s="418"/>
      <c r="AE365" s="417"/>
      <c r="AG365" s="418"/>
      <c r="AH365" s="417"/>
      <c r="AL365" s="418"/>
      <c r="AM365" s="417"/>
      <c r="AO365" s="418"/>
      <c r="AP365" s="417"/>
      <c r="AR365" s="416"/>
    </row>
    <row r="366" spans="12:44" ht="15.75" customHeight="1">
      <c r="L366" s="415"/>
      <c r="M366" s="415"/>
      <c r="S366" s="414"/>
      <c r="T366" s="417"/>
      <c r="V366" s="418"/>
      <c r="W366" s="417"/>
      <c r="AB366" s="418"/>
      <c r="AC366" s="417"/>
      <c r="AD366" s="418"/>
      <c r="AE366" s="417"/>
      <c r="AG366" s="418"/>
      <c r="AH366" s="417"/>
      <c r="AL366" s="418"/>
      <c r="AM366" s="417"/>
      <c r="AO366" s="418"/>
      <c r="AP366" s="417"/>
      <c r="AR366" s="416"/>
    </row>
    <row r="367" spans="12:44" ht="15.75" customHeight="1">
      <c r="L367" s="415"/>
      <c r="M367" s="415"/>
      <c r="S367" s="414"/>
      <c r="T367" s="417"/>
      <c r="V367" s="418"/>
      <c r="W367" s="417"/>
      <c r="AB367" s="418"/>
      <c r="AC367" s="417"/>
      <c r="AD367" s="418"/>
      <c r="AE367" s="417"/>
      <c r="AG367" s="418"/>
      <c r="AH367" s="417"/>
      <c r="AL367" s="418"/>
      <c r="AM367" s="417"/>
      <c r="AO367" s="418"/>
      <c r="AP367" s="417"/>
      <c r="AR367" s="416"/>
    </row>
    <row r="368" spans="12:44" ht="15.75" customHeight="1">
      <c r="L368" s="415"/>
      <c r="M368" s="415"/>
      <c r="S368" s="414"/>
      <c r="T368" s="417"/>
      <c r="V368" s="418"/>
      <c r="W368" s="417"/>
      <c r="AB368" s="418"/>
      <c r="AC368" s="417"/>
      <c r="AD368" s="418"/>
      <c r="AE368" s="417"/>
      <c r="AG368" s="418"/>
      <c r="AH368" s="417"/>
      <c r="AL368" s="418"/>
      <c r="AM368" s="417"/>
      <c r="AO368" s="418"/>
      <c r="AP368" s="417"/>
      <c r="AR368" s="416"/>
    </row>
    <row r="369" spans="12:44" ht="15.75" customHeight="1">
      <c r="L369" s="415"/>
      <c r="M369" s="415"/>
      <c r="S369" s="414"/>
      <c r="T369" s="417"/>
      <c r="V369" s="418"/>
      <c r="W369" s="417"/>
      <c r="AB369" s="418"/>
      <c r="AC369" s="417"/>
      <c r="AD369" s="418"/>
      <c r="AE369" s="417"/>
      <c r="AG369" s="418"/>
      <c r="AH369" s="417"/>
      <c r="AL369" s="418"/>
      <c r="AM369" s="417"/>
      <c r="AO369" s="418"/>
      <c r="AP369" s="417"/>
      <c r="AR369" s="416"/>
    </row>
    <row r="370" spans="12:44" ht="15.75" customHeight="1">
      <c r="L370" s="415"/>
      <c r="M370" s="415"/>
      <c r="S370" s="414"/>
      <c r="T370" s="417"/>
      <c r="V370" s="418"/>
      <c r="W370" s="417"/>
      <c r="AB370" s="418"/>
      <c r="AC370" s="417"/>
      <c r="AD370" s="418"/>
      <c r="AE370" s="417"/>
      <c r="AG370" s="418"/>
      <c r="AH370" s="417"/>
      <c r="AL370" s="418"/>
      <c r="AM370" s="417"/>
      <c r="AO370" s="418"/>
      <c r="AP370" s="417"/>
      <c r="AR370" s="416"/>
    </row>
    <row r="371" spans="12:44" ht="15.75" customHeight="1">
      <c r="L371" s="415"/>
      <c r="M371" s="415"/>
      <c r="S371" s="414"/>
      <c r="T371" s="417"/>
      <c r="V371" s="418"/>
      <c r="W371" s="417"/>
      <c r="AB371" s="418"/>
      <c r="AC371" s="417"/>
      <c r="AD371" s="418"/>
      <c r="AE371" s="417"/>
      <c r="AG371" s="418"/>
      <c r="AH371" s="417"/>
      <c r="AL371" s="418"/>
      <c r="AM371" s="417"/>
      <c r="AO371" s="418"/>
      <c r="AP371" s="417"/>
      <c r="AR371" s="416"/>
    </row>
    <row r="372" spans="12:44" ht="15.75" customHeight="1">
      <c r="L372" s="415"/>
      <c r="M372" s="415"/>
      <c r="S372" s="414"/>
      <c r="T372" s="417"/>
      <c r="V372" s="418"/>
      <c r="W372" s="417"/>
      <c r="AB372" s="418"/>
      <c r="AC372" s="417"/>
      <c r="AD372" s="418"/>
      <c r="AE372" s="417"/>
      <c r="AG372" s="418"/>
      <c r="AH372" s="417"/>
      <c r="AL372" s="418"/>
      <c r="AM372" s="417"/>
      <c r="AO372" s="418"/>
      <c r="AP372" s="417"/>
      <c r="AR372" s="416"/>
    </row>
    <row r="373" spans="12:44" ht="15.75" customHeight="1">
      <c r="L373" s="415"/>
      <c r="M373" s="415"/>
      <c r="S373" s="414"/>
      <c r="T373" s="417"/>
      <c r="V373" s="418"/>
      <c r="W373" s="417"/>
      <c r="AB373" s="418"/>
      <c r="AC373" s="417"/>
      <c r="AD373" s="418"/>
      <c r="AE373" s="417"/>
      <c r="AG373" s="418"/>
      <c r="AH373" s="417"/>
      <c r="AL373" s="418"/>
      <c r="AM373" s="417"/>
      <c r="AO373" s="418"/>
      <c r="AP373" s="417"/>
      <c r="AR373" s="416"/>
    </row>
    <row r="374" spans="12:44" ht="15.75" customHeight="1">
      <c r="L374" s="415"/>
      <c r="M374" s="415"/>
      <c r="S374" s="414"/>
      <c r="T374" s="417"/>
      <c r="V374" s="418"/>
      <c r="W374" s="417"/>
      <c r="AB374" s="418"/>
      <c r="AC374" s="417"/>
      <c r="AD374" s="418"/>
      <c r="AE374" s="417"/>
      <c r="AG374" s="418"/>
      <c r="AH374" s="417"/>
      <c r="AL374" s="418"/>
      <c r="AM374" s="417"/>
      <c r="AO374" s="418"/>
      <c r="AP374" s="417"/>
      <c r="AR374" s="416"/>
    </row>
    <row r="375" spans="12:44" ht="15.75" customHeight="1">
      <c r="L375" s="415"/>
      <c r="M375" s="415"/>
      <c r="S375" s="414"/>
      <c r="T375" s="417"/>
      <c r="V375" s="418"/>
      <c r="W375" s="417"/>
      <c r="AB375" s="418"/>
      <c r="AC375" s="417"/>
      <c r="AD375" s="418"/>
      <c r="AE375" s="417"/>
      <c r="AG375" s="418"/>
      <c r="AH375" s="417"/>
      <c r="AL375" s="418"/>
      <c r="AM375" s="417"/>
      <c r="AO375" s="418"/>
      <c r="AP375" s="417"/>
      <c r="AR375" s="416"/>
    </row>
    <row r="376" spans="12:44" ht="15.75" customHeight="1">
      <c r="L376" s="415"/>
      <c r="M376" s="415"/>
      <c r="S376" s="414"/>
      <c r="T376" s="417"/>
      <c r="V376" s="418"/>
      <c r="W376" s="417"/>
      <c r="AB376" s="418"/>
      <c r="AC376" s="417"/>
      <c r="AD376" s="418"/>
      <c r="AE376" s="417"/>
      <c r="AG376" s="418"/>
      <c r="AH376" s="417"/>
      <c r="AL376" s="418"/>
      <c r="AM376" s="417"/>
      <c r="AO376" s="418"/>
      <c r="AP376" s="417"/>
      <c r="AR376" s="416"/>
    </row>
    <row r="377" spans="12:44" ht="15.75" customHeight="1">
      <c r="L377" s="415"/>
      <c r="M377" s="415"/>
      <c r="S377" s="414"/>
      <c r="T377" s="417"/>
      <c r="V377" s="418"/>
      <c r="W377" s="417"/>
      <c r="AB377" s="418"/>
      <c r="AC377" s="417"/>
      <c r="AD377" s="418"/>
      <c r="AE377" s="417"/>
      <c r="AG377" s="418"/>
      <c r="AH377" s="417"/>
      <c r="AL377" s="418"/>
      <c r="AM377" s="417"/>
      <c r="AO377" s="418"/>
      <c r="AP377" s="417"/>
      <c r="AR377" s="416"/>
    </row>
    <row r="378" spans="12:44" ht="15.75" customHeight="1">
      <c r="L378" s="415"/>
      <c r="M378" s="415"/>
      <c r="S378" s="414"/>
      <c r="T378" s="417"/>
      <c r="V378" s="418"/>
      <c r="W378" s="417"/>
      <c r="AB378" s="418"/>
      <c r="AC378" s="417"/>
      <c r="AD378" s="418"/>
      <c r="AE378" s="417"/>
      <c r="AG378" s="418"/>
      <c r="AH378" s="417"/>
      <c r="AL378" s="418"/>
      <c r="AM378" s="417"/>
      <c r="AO378" s="418"/>
      <c r="AP378" s="417"/>
      <c r="AR378" s="416"/>
    </row>
    <row r="379" spans="12:44" ht="15.75" customHeight="1">
      <c r="L379" s="415"/>
      <c r="M379" s="415"/>
      <c r="S379" s="414"/>
      <c r="T379" s="417"/>
      <c r="V379" s="418"/>
      <c r="W379" s="417"/>
      <c r="AB379" s="418"/>
      <c r="AC379" s="417"/>
      <c r="AD379" s="418"/>
      <c r="AE379" s="417"/>
      <c r="AG379" s="418"/>
      <c r="AH379" s="417"/>
      <c r="AL379" s="418"/>
      <c r="AM379" s="417"/>
      <c r="AO379" s="418"/>
      <c r="AP379" s="417"/>
      <c r="AR379" s="416"/>
    </row>
    <row r="380" spans="12:44" ht="15.75" customHeight="1">
      <c r="L380" s="415"/>
      <c r="M380" s="415"/>
      <c r="S380" s="414"/>
      <c r="T380" s="417"/>
      <c r="V380" s="418"/>
      <c r="W380" s="417"/>
      <c r="AB380" s="418"/>
      <c r="AC380" s="417"/>
      <c r="AD380" s="418"/>
      <c r="AE380" s="417"/>
      <c r="AG380" s="418"/>
      <c r="AH380" s="417"/>
      <c r="AL380" s="418"/>
      <c r="AM380" s="417"/>
      <c r="AO380" s="418"/>
      <c r="AP380" s="417"/>
      <c r="AR380" s="416"/>
    </row>
    <row r="381" spans="12:44" ht="15.75" customHeight="1">
      <c r="L381" s="415"/>
      <c r="M381" s="415"/>
      <c r="S381" s="414"/>
      <c r="T381" s="417"/>
      <c r="V381" s="418"/>
      <c r="W381" s="417"/>
      <c r="AB381" s="418"/>
      <c r="AC381" s="417"/>
      <c r="AD381" s="418"/>
      <c r="AE381" s="417"/>
      <c r="AG381" s="418"/>
      <c r="AH381" s="417"/>
      <c r="AL381" s="418"/>
      <c r="AM381" s="417"/>
      <c r="AO381" s="418"/>
      <c r="AP381" s="417"/>
      <c r="AR381" s="416"/>
    </row>
    <row r="382" spans="12:44" ht="15.75" customHeight="1">
      <c r="L382" s="415"/>
      <c r="M382" s="415"/>
      <c r="S382" s="414"/>
      <c r="T382" s="417"/>
      <c r="V382" s="418"/>
      <c r="W382" s="417"/>
      <c r="AB382" s="418"/>
      <c r="AC382" s="417"/>
      <c r="AD382" s="418"/>
      <c r="AE382" s="417"/>
      <c r="AG382" s="418"/>
      <c r="AH382" s="417"/>
      <c r="AL382" s="418"/>
      <c r="AM382" s="417"/>
      <c r="AO382" s="418"/>
      <c r="AP382" s="417"/>
      <c r="AR382" s="416"/>
    </row>
    <row r="383" spans="12:44" ht="15.75" customHeight="1">
      <c r="L383" s="415"/>
      <c r="M383" s="415"/>
      <c r="S383" s="414"/>
      <c r="T383" s="417"/>
      <c r="V383" s="418"/>
      <c r="W383" s="417"/>
      <c r="AB383" s="418"/>
      <c r="AC383" s="417"/>
      <c r="AD383" s="418"/>
      <c r="AE383" s="417"/>
      <c r="AG383" s="418"/>
      <c r="AH383" s="417"/>
      <c r="AL383" s="418"/>
      <c r="AM383" s="417"/>
      <c r="AO383" s="418"/>
      <c r="AP383" s="417"/>
      <c r="AR383" s="416"/>
    </row>
    <row r="384" spans="12:44" ht="15.75" customHeight="1">
      <c r="L384" s="415"/>
      <c r="M384" s="415"/>
      <c r="S384" s="414"/>
      <c r="T384" s="417"/>
      <c r="V384" s="418"/>
      <c r="W384" s="417"/>
      <c r="AB384" s="418"/>
      <c r="AC384" s="417"/>
      <c r="AD384" s="418"/>
      <c r="AE384" s="417"/>
      <c r="AG384" s="418"/>
      <c r="AH384" s="417"/>
      <c r="AL384" s="418"/>
      <c r="AM384" s="417"/>
      <c r="AO384" s="418"/>
      <c r="AP384" s="417"/>
      <c r="AR384" s="416"/>
    </row>
    <row r="385" spans="12:44" ht="15.75" customHeight="1">
      <c r="L385" s="415"/>
      <c r="M385" s="415"/>
      <c r="S385" s="414"/>
      <c r="T385" s="417"/>
      <c r="V385" s="418"/>
      <c r="W385" s="417"/>
      <c r="AB385" s="418"/>
      <c r="AC385" s="417"/>
      <c r="AD385" s="418"/>
      <c r="AE385" s="417"/>
      <c r="AG385" s="418"/>
      <c r="AH385" s="417"/>
      <c r="AL385" s="418"/>
      <c r="AM385" s="417"/>
      <c r="AO385" s="418"/>
      <c r="AP385" s="417"/>
      <c r="AR385" s="416"/>
    </row>
    <row r="386" spans="12:44" ht="15.75" customHeight="1">
      <c r="L386" s="415"/>
      <c r="M386" s="415"/>
      <c r="S386" s="414"/>
      <c r="T386" s="417"/>
      <c r="V386" s="418"/>
      <c r="W386" s="417"/>
      <c r="AB386" s="418"/>
      <c r="AC386" s="417"/>
      <c r="AD386" s="418"/>
      <c r="AE386" s="417"/>
      <c r="AG386" s="418"/>
      <c r="AH386" s="417"/>
      <c r="AL386" s="418"/>
      <c r="AM386" s="417"/>
      <c r="AO386" s="418"/>
      <c r="AP386" s="417"/>
      <c r="AR386" s="416"/>
    </row>
    <row r="387" spans="12:44" ht="15.75" customHeight="1">
      <c r="L387" s="415"/>
      <c r="M387" s="415"/>
      <c r="S387" s="414"/>
      <c r="T387" s="417"/>
      <c r="V387" s="418"/>
      <c r="W387" s="417"/>
      <c r="AB387" s="418"/>
      <c r="AC387" s="417"/>
      <c r="AD387" s="418"/>
      <c r="AE387" s="417"/>
      <c r="AG387" s="418"/>
      <c r="AH387" s="417"/>
      <c r="AL387" s="418"/>
      <c r="AM387" s="417"/>
      <c r="AO387" s="418"/>
      <c r="AP387" s="417"/>
      <c r="AR387" s="416"/>
    </row>
    <row r="388" spans="12:44" ht="15.75" customHeight="1">
      <c r="L388" s="415"/>
      <c r="M388" s="415"/>
      <c r="S388" s="414"/>
      <c r="T388" s="417"/>
      <c r="V388" s="418"/>
      <c r="W388" s="417"/>
      <c r="AB388" s="418"/>
      <c r="AC388" s="417"/>
      <c r="AD388" s="418"/>
      <c r="AE388" s="417"/>
      <c r="AG388" s="418"/>
      <c r="AH388" s="417"/>
      <c r="AL388" s="418"/>
      <c r="AM388" s="417"/>
      <c r="AO388" s="418"/>
      <c r="AP388" s="417"/>
      <c r="AR388" s="416"/>
    </row>
    <row r="389" spans="12:44" ht="15.75" customHeight="1">
      <c r="L389" s="415"/>
      <c r="M389" s="415"/>
      <c r="S389" s="414"/>
      <c r="T389" s="417"/>
      <c r="V389" s="418"/>
      <c r="W389" s="417"/>
      <c r="AB389" s="418"/>
      <c r="AC389" s="417"/>
      <c r="AD389" s="418"/>
      <c r="AE389" s="417"/>
      <c r="AG389" s="418"/>
      <c r="AH389" s="417"/>
      <c r="AL389" s="418"/>
      <c r="AM389" s="417"/>
      <c r="AO389" s="418"/>
      <c r="AP389" s="417"/>
      <c r="AR389" s="416"/>
    </row>
    <row r="390" spans="12:44" ht="15.75" customHeight="1">
      <c r="L390" s="415"/>
      <c r="M390" s="415"/>
      <c r="S390" s="414"/>
      <c r="T390" s="417"/>
      <c r="V390" s="418"/>
      <c r="W390" s="417"/>
      <c r="AB390" s="418"/>
      <c r="AC390" s="417"/>
      <c r="AD390" s="418"/>
      <c r="AE390" s="417"/>
      <c r="AG390" s="418"/>
      <c r="AH390" s="417"/>
      <c r="AL390" s="418"/>
      <c r="AM390" s="417"/>
      <c r="AO390" s="418"/>
      <c r="AP390" s="417"/>
      <c r="AR390" s="416"/>
    </row>
    <row r="391" spans="12:44" ht="15.75" customHeight="1">
      <c r="L391" s="415"/>
      <c r="M391" s="415"/>
      <c r="S391" s="414"/>
      <c r="T391" s="417"/>
      <c r="V391" s="418"/>
      <c r="W391" s="417"/>
      <c r="AB391" s="418"/>
      <c r="AC391" s="417"/>
      <c r="AD391" s="418"/>
      <c r="AE391" s="417"/>
      <c r="AG391" s="418"/>
      <c r="AH391" s="417"/>
      <c r="AL391" s="418"/>
      <c r="AM391" s="417"/>
      <c r="AO391" s="418"/>
      <c r="AP391" s="417"/>
      <c r="AR391" s="416"/>
    </row>
    <row r="392" spans="12:44" ht="15.75" customHeight="1">
      <c r="L392" s="415"/>
      <c r="M392" s="415"/>
      <c r="S392" s="414"/>
      <c r="T392" s="417"/>
      <c r="V392" s="418"/>
      <c r="W392" s="417"/>
      <c r="AB392" s="418"/>
      <c r="AC392" s="417"/>
      <c r="AD392" s="418"/>
      <c r="AE392" s="417"/>
      <c r="AG392" s="418"/>
      <c r="AH392" s="417"/>
      <c r="AL392" s="418"/>
      <c r="AM392" s="417"/>
      <c r="AO392" s="418"/>
      <c r="AP392" s="417"/>
      <c r="AR392" s="416"/>
    </row>
    <row r="393" spans="12:44" ht="15.75" customHeight="1">
      <c r="L393" s="415"/>
      <c r="M393" s="415"/>
      <c r="S393" s="414"/>
      <c r="T393" s="417"/>
      <c r="V393" s="418"/>
      <c r="W393" s="417"/>
      <c r="AB393" s="418"/>
      <c r="AC393" s="417"/>
      <c r="AD393" s="418"/>
      <c r="AE393" s="417"/>
      <c r="AG393" s="418"/>
      <c r="AH393" s="417"/>
      <c r="AL393" s="418"/>
      <c r="AM393" s="417"/>
      <c r="AO393" s="418"/>
      <c r="AP393" s="417"/>
      <c r="AR393" s="416"/>
    </row>
    <row r="394" spans="12:44" ht="15.75" customHeight="1">
      <c r="L394" s="415"/>
      <c r="M394" s="415"/>
      <c r="S394" s="414"/>
      <c r="T394" s="417"/>
      <c r="V394" s="418"/>
      <c r="W394" s="417"/>
      <c r="AB394" s="418"/>
      <c r="AC394" s="417"/>
      <c r="AD394" s="418"/>
      <c r="AE394" s="417"/>
      <c r="AG394" s="418"/>
      <c r="AH394" s="417"/>
      <c r="AL394" s="418"/>
      <c r="AM394" s="417"/>
      <c r="AO394" s="418"/>
      <c r="AP394" s="417"/>
      <c r="AR394" s="416"/>
    </row>
    <row r="395" spans="12:44" ht="15.75" customHeight="1">
      <c r="L395" s="415"/>
      <c r="M395" s="415"/>
      <c r="S395" s="414"/>
      <c r="T395" s="417"/>
      <c r="V395" s="418"/>
      <c r="W395" s="417"/>
      <c r="AB395" s="418"/>
      <c r="AC395" s="417"/>
      <c r="AD395" s="418"/>
      <c r="AE395" s="417"/>
      <c r="AG395" s="418"/>
      <c r="AH395" s="417"/>
      <c r="AL395" s="418"/>
      <c r="AM395" s="417"/>
      <c r="AO395" s="418"/>
      <c r="AP395" s="417"/>
      <c r="AR395" s="416"/>
    </row>
    <row r="396" spans="12:44" ht="15.75" customHeight="1">
      <c r="L396" s="415"/>
      <c r="M396" s="415"/>
      <c r="S396" s="414"/>
      <c r="T396" s="417"/>
      <c r="V396" s="418"/>
      <c r="W396" s="417"/>
      <c r="AB396" s="418"/>
      <c r="AC396" s="417"/>
      <c r="AD396" s="418"/>
      <c r="AE396" s="417"/>
      <c r="AG396" s="418"/>
      <c r="AH396" s="417"/>
      <c r="AL396" s="418"/>
      <c r="AM396" s="417"/>
      <c r="AO396" s="418"/>
      <c r="AP396" s="417"/>
      <c r="AR396" s="416"/>
    </row>
    <row r="397" spans="12:44" ht="15.75" customHeight="1">
      <c r="L397" s="415"/>
      <c r="M397" s="415"/>
      <c r="S397" s="414"/>
      <c r="T397" s="417"/>
      <c r="V397" s="418"/>
      <c r="W397" s="417"/>
      <c r="AB397" s="418"/>
      <c r="AC397" s="417"/>
      <c r="AD397" s="418"/>
      <c r="AE397" s="417"/>
      <c r="AG397" s="418"/>
      <c r="AH397" s="417"/>
      <c r="AL397" s="418"/>
      <c r="AM397" s="417"/>
      <c r="AO397" s="418"/>
      <c r="AP397" s="417"/>
      <c r="AR397" s="416"/>
    </row>
    <row r="398" spans="12:44" ht="15.75" customHeight="1">
      <c r="L398" s="415"/>
      <c r="M398" s="415"/>
      <c r="S398" s="414"/>
      <c r="T398" s="417"/>
      <c r="V398" s="418"/>
      <c r="W398" s="417"/>
      <c r="AB398" s="418"/>
      <c r="AC398" s="417"/>
      <c r="AD398" s="418"/>
      <c r="AE398" s="417"/>
      <c r="AG398" s="418"/>
      <c r="AH398" s="417"/>
      <c r="AL398" s="418"/>
      <c r="AM398" s="417"/>
      <c r="AO398" s="418"/>
      <c r="AP398" s="417"/>
      <c r="AR398" s="416"/>
    </row>
    <row r="399" spans="12:44" ht="15.75" customHeight="1">
      <c r="L399" s="415"/>
      <c r="M399" s="415"/>
      <c r="S399" s="414"/>
      <c r="T399" s="417"/>
      <c r="V399" s="418"/>
      <c r="W399" s="417"/>
      <c r="AB399" s="418"/>
      <c r="AC399" s="417"/>
      <c r="AD399" s="418"/>
      <c r="AE399" s="417"/>
      <c r="AG399" s="418"/>
      <c r="AH399" s="417"/>
      <c r="AL399" s="418"/>
      <c r="AM399" s="417"/>
      <c r="AO399" s="418"/>
      <c r="AP399" s="417"/>
      <c r="AR399" s="416"/>
    </row>
    <row r="400" spans="12:44" ht="15.75" customHeight="1">
      <c r="L400" s="415"/>
      <c r="M400" s="415"/>
      <c r="S400" s="414"/>
      <c r="T400" s="417"/>
      <c r="V400" s="418"/>
      <c r="W400" s="417"/>
      <c r="AB400" s="418"/>
      <c r="AC400" s="417"/>
      <c r="AD400" s="418"/>
      <c r="AE400" s="417"/>
      <c r="AG400" s="418"/>
      <c r="AH400" s="417"/>
      <c r="AL400" s="418"/>
      <c r="AM400" s="417"/>
      <c r="AO400" s="418"/>
      <c r="AP400" s="417"/>
      <c r="AR400" s="416"/>
    </row>
    <row r="401" spans="12:44" ht="15.75" customHeight="1">
      <c r="L401" s="415"/>
      <c r="M401" s="415"/>
      <c r="S401" s="414"/>
      <c r="T401" s="417"/>
      <c r="V401" s="418"/>
      <c r="W401" s="417"/>
      <c r="AB401" s="418"/>
      <c r="AC401" s="417"/>
      <c r="AD401" s="418"/>
      <c r="AE401" s="417"/>
      <c r="AG401" s="418"/>
      <c r="AH401" s="417"/>
      <c r="AL401" s="418"/>
      <c r="AM401" s="417"/>
      <c r="AO401" s="418"/>
      <c r="AP401" s="417"/>
      <c r="AR401" s="416"/>
    </row>
    <row r="402" spans="12:44" ht="15.75" customHeight="1">
      <c r="L402" s="415"/>
      <c r="M402" s="415"/>
      <c r="S402" s="414"/>
      <c r="T402" s="417"/>
      <c r="V402" s="418"/>
      <c r="W402" s="417"/>
      <c r="AB402" s="418"/>
      <c r="AC402" s="417"/>
      <c r="AD402" s="418"/>
      <c r="AE402" s="417"/>
      <c r="AG402" s="418"/>
      <c r="AH402" s="417"/>
      <c r="AL402" s="418"/>
      <c r="AM402" s="417"/>
      <c r="AO402" s="418"/>
      <c r="AP402" s="417"/>
      <c r="AR402" s="416"/>
    </row>
    <row r="403" spans="12:44" ht="15.75" customHeight="1">
      <c r="L403" s="415"/>
      <c r="M403" s="415"/>
      <c r="S403" s="414"/>
      <c r="T403" s="417"/>
      <c r="V403" s="418"/>
      <c r="W403" s="417"/>
      <c r="AB403" s="418"/>
      <c r="AC403" s="417"/>
      <c r="AD403" s="418"/>
      <c r="AE403" s="417"/>
      <c r="AG403" s="418"/>
      <c r="AH403" s="417"/>
      <c r="AL403" s="418"/>
      <c r="AM403" s="417"/>
      <c r="AO403" s="418"/>
      <c r="AP403" s="417"/>
      <c r="AR403" s="416"/>
    </row>
    <row r="404" spans="12:44" ht="15.75" customHeight="1">
      <c r="L404" s="415"/>
      <c r="M404" s="415"/>
      <c r="S404" s="414"/>
      <c r="T404" s="417"/>
      <c r="V404" s="418"/>
      <c r="W404" s="417"/>
      <c r="AB404" s="418"/>
      <c r="AC404" s="417"/>
      <c r="AD404" s="418"/>
      <c r="AE404" s="417"/>
      <c r="AG404" s="418"/>
      <c r="AH404" s="417"/>
      <c r="AL404" s="418"/>
      <c r="AM404" s="417"/>
      <c r="AO404" s="418"/>
      <c r="AP404" s="417"/>
      <c r="AR404" s="416"/>
    </row>
    <row r="405" spans="12:44" ht="15.75" customHeight="1">
      <c r="L405" s="415"/>
      <c r="M405" s="415"/>
      <c r="S405" s="414"/>
      <c r="T405" s="417"/>
      <c r="V405" s="418"/>
      <c r="W405" s="417"/>
      <c r="AB405" s="418"/>
      <c r="AC405" s="417"/>
      <c r="AD405" s="418"/>
      <c r="AE405" s="417"/>
      <c r="AG405" s="418"/>
      <c r="AH405" s="417"/>
      <c r="AL405" s="418"/>
      <c r="AM405" s="417"/>
      <c r="AO405" s="418"/>
      <c r="AP405" s="417"/>
      <c r="AR405" s="416"/>
    </row>
    <row r="406" spans="12:44" ht="15.75" customHeight="1">
      <c r="L406" s="415"/>
      <c r="M406" s="415"/>
      <c r="S406" s="414"/>
      <c r="T406" s="417"/>
      <c r="V406" s="418"/>
      <c r="W406" s="417"/>
      <c r="AB406" s="418"/>
      <c r="AC406" s="417"/>
      <c r="AD406" s="418"/>
      <c r="AE406" s="417"/>
      <c r="AG406" s="418"/>
      <c r="AH406" s="417"/>
      <c r="AL406" s="418"/>
      <c r="AM406" s="417"/>
      <c r="AO406" s="418"/>
      <c r="AP406" s="417"/>
      <c r="AR406" s="416"/>
    </row>
    <row r="407" spans="12:44" ht="15.75" customHeight="1">
      <c r="L407" s="415"/>
      <c r="M407" s="415"/>
      <c r="S407" s="414"/>
      <c r="T407" s="417"/>
      <c r="V407" s="418"/>
      <c r="W407" s="417"/>
      <c r="AB407" s="418"/>
      <c r="AC407" s="417"/>
      <c r="AD407" s="418"/>
      <c r="AE407" s="417"/>
      <c r="AG407" s="418"/>
      <c r="AH407" s="417"/>
      <c r="AL407" s="418"/>
      <c r="AM407" s="417"/>
      <c r="AO407" s="418"/>
      <c r="AP407" s="417"/>
      <c r="AR407" s="416"/>
    </row>
    <row r="408" spans="12:44" ht="15.75" customHeight="1">
      <c r="L408" s="415"/>
      <c r="M408" s="415"/>
      <c r="S408" s="414"/>
      <c r="T408" s="417"/>
      <c r="V408" s="418"/>
      <c r="W408" s="417"/>
      <c r="AB408" s="418"/>
      <c r="AC408" s="417"/>
      <c r="AD408" s="418"/>
      <c r="AE408" s="417"/>
      <c r="AG408" s="418"/>
      <c r="AH408" s="417"/>
      <c r="AL408" s="418"/>
      <c r="AM408" s="417"/>
      <c r="AO408" s="418"/>
      <c r="AP408" s="417"/>
      <c r="AR408" s="416"/>
    </row>
    <row r="409" spans="12:44" ht="15.75" customHeight="1">
      <c r="L409" s="415"/>
      <c r="M409" s="415"/>
      <c r="S409" s="414"/>
      <c r="T409" s="417"/>
      <c r="V409" s="418"/>
      <c r="W409" s="417"/>
      <c r="AB409" s="418"/>
      <c r="AC409" s="417"/>
      <c r="AD409" s="418"/>
      <c r="AE409" s="417"/>
      <c r="AG409" s="418"/>
      <c r="AH409" s="417"/>
      <c r="AL409" s="418"/>
      <c r="AM409" s="417"/>
      <c r="AO409" s="418"/>
      <c r="AP409" s="417"/>
      <c r="AR409" s="416"/>
    </row>
    <row r="410" spans="12:44" ht="15.75" customHeight="1">
      <c r="L410" s="415"/>
      <c r="M410" s="415"/>
      <c r="S410" s="414"/>
      <c r="T410" s="417"/>
      <c r="V410" s="418"/>
      <c r="W410" s="417"/>
      <c r="AB410" s="418"/>
      <c r="AC410" s="417"/>
      <c r="AD410" s="418"/>
      <c r="AE410" s="417"/>
      <c r="AG410" s="418"/>
      <c r="AH410" s="417"/>
      <c r="AL410" s="418"/>
      <c r="AM410" s="417"/>
      <c r="AO410" s="418"/>
      <c r="AP410" s="417"/>
      <c r="AR410" s="416"/>
    </row>
    <row r="411" spans="12:44" ht="15.75" customHeight="1">
      <c r="L411" s="415"/>
      <c r="M411" s="415"/>
      <c r="S411" s="414"/>
      <c r="T411" s="417"/>
      <c r="V411" s="418"/>
      <c r="W411" s="417"/>
      <c r="AB411" s="418"/>
      <c r="AC411" s="417"/>
      <c r="AD411" s="418"/>
      <c r="AE411" s="417"/>
      <c r="AG411" s="418"/>
      <c r="AH411" s="417"/>
      <c r="AL411" s="418"/>
      <c r="AM411" s="417"/>
      <c r="AO411" s="418"/>
      <c r="AP411" s="417"/>
      <c r="AR411" s="416"/>
    </row>
    <row r="412" spans="12:44" ht="15.75" customHeight="1">
      <c r="L412" s="415"/>
      <c r="M412" s="415"/>
      <c r="S412" s="414"/>
      <c r="T412" s="417"/>
      <c r="V412" s="418"/>
      <c r="W412" s="417"/>
      <c r="AB412" s="418"/>
      <c r="AC412" s="417"/>
      <c r="AD412" s="418"/>
      <c r="AE412" s="417"/>
      <c r="AG412" s="418"/>
      <c r="AH412" s="417"/>
      <c r="AL412" s="418"/>
      <c r="AM412" s="417"/>
      <c r="AO412" s="418"/>
      <c r="AP412" s="417"/>
      <c r="AR412" s="416"/>
    </row>
    <row r="413" spans="12:44" ht="15.75" customHeight="1">
      <c r="L413" s="415"/>
      <c r="M413" s="415"/>
      <c r="S413" s="414"/>
      <c r="T413" s="417"/>
      <c r="V413" s="418"/>
      <c r="W413" s="417"/>
      <c r="AB413" s="418"/>
      <c r="AC413" s="417"/>
      <c r="AD413" s="418"/>
      <c r="AE413" s="417"/>
      <c r="AG413" s="418"/>
      <c r="AH413" s="417"/>
      <c r="AL413" s="418"/>
      <c r="AM413" s="417"/>
      <c r="AO413" s="418"/>
      <c r="AP413" s="417"/>
      <c r="AR413" s="416"/>
    </row>
    <row r="414" spans="12:44" ht="15.75" customHeight="1">
      <c r="L414" s="415"/>
      <c r="M414" s="415"/>
      <c r="S414" s="414"/>
      <c r="T414" s="417"/>
      <c r="V414" s="418"/>
      <c r="W414" s="417"/>
      <c r="AB414" s="418"/>
      <c r="AC414" s="417"/>
      <c r="AD414" s="418"/>
      <c r="AE414" s="417"/>
      <c r="AG414" s="418"/>
      <c r="AH414" s="417"/>
      <c r="AL414" s="418"/>
      <c r="AM414" s="417"/>
      <c r="AO414" s="418"/>
      <c r="AP414" s="417"/>
      <c r="AR414" s="416"/>
    </row>
    <row r="415" spans="12:44" ht="15.75" customHeight="1">
      <c r="L415" s="415"/>
      <c r="M415" s="415"/>
      <c r="S415" s="414"/>
      <c r="T415" s="417"/>
      <c r="V415" s="418"/>
      <c r="W415" s="417"/>
      <c r="AB415" s="418"/>
      <c r="AC415" s="417"/>
      <c r="AD415" s="418"/>
      <c r="AE415" s="417"/>
      <c r="AG415" s="418"/>
      <c r="AH415" s="417"/>
      <c r="AL415" s="418"/>
      <c r="AM415" s="417"/>
      <c r="AO415" s="418"/>
      <c r="AP415" s="417"/>
      <c r="AR415" s="416"/>
    </row>
    <row r="416" spans="12:44" ht="15.75" customHeight="1">
      <c r="L416" s="415"/>
      <c r="M416" s="415"/>
      <c r="S416" s="414"/>
      <c r="T416" s="417"/>
      <c r="V416" s="418"/>
      <c r="W416" s="417"/>
      <c r="AB416" s="418"/>
      <c r="AC416" s="417"/>
      <c r="AD416" s="418"/>
      <c r="AE416" s="417"/>
      <c r="AG416" s="418"/>
      <c r="AH416" s="417"/>
      <c r="AL416" s="418"/>
      <c r="AM416" s="417"/>
      <c r="AO416" s="418"/>
      <c r="AP416" s="417"/>
      <c r="AR416" s="416"/>
    </row>
    <row r="417" spans="12:44" ht="15.75" customHeight="1">
      <c r="L417" s="415"/>
      <c r="M417" s="415"/>
      <c r="S417" s="414"/>
      <c r="T417" s="417"/>
      <c r="V417" s="418"/>
      <c r="W417" s="417"/>
      <c r="AB417" s="418"/>
      <c r="AC417" s="417"/>
      <c r="AD417" s="418"/>
      <c r="AE417" s="417"/>
      <c r="AG417" s="418"/>
      <c r="AH417" s="417"/>
      <c r="AL417" s="418"/>
      <c r="AM417" s="417"/>
      <c r="AO417" s="418"/>
      <c r="AP417" s="417"/>
      <c r="AR417" s="416"/>
    </row>
    <row r="418" spans="12:44" ht="15.75" customHeight="1">
      <c r="L418" s="415"/>
      <c r="M418" s="415"/>
      <c r="S418" s="414"/>
      <c r="T418" s="417"/>
      <c r="V418" s="418"/>
      <c r="W418" s="417"/>
      <c r="AB418" s="418"/>
      <c r="AC418" s="417"/>
      <c r="AD418" s="418"/>
      <c r="AE418" s="417"/>
      <c r="AG418" s="418"/>
      <c r="AH418" s="417"/>
      <c r="AL418" s="418"/>
      <c r="AM418" s="417"/>
      <c r="AO418" s="418"/>
      <c r="AP418" s="417"/>
      <c r="AR418" s="416"/>
    </row>
    <row r="419" spans="12:44" ht="15.75" customHeight="1">
      <c r="L419" s="415"/>
      <c r="M419" s="415"/>
      <c r="S419" s="414"/>
      <c r="T419" s="417"/>
      <c r="V419" s="418"/>
      <c r="W419" s="417"/>
      <c r="AB419" s="418"/>
      <c r="AC419" s="417"/>
      <c r="AD419" s="418"/>
      <c r="AE419" s="417"/>
      <c r="AG419" s="418"/>
      <c r="AH419" s="417"/>
      <c r="AL419" s="418"/>
      <c r="AM419" s="417"/>
      <c r="AO419" s="418"/>
      <c r="AP419" s="417"/>
      <c r="AR419" s="416"/>
    </row>
    <row r="420" spans="12:44" ht="15.75" customHeight="1">
      <c r="L420" s="415"/>
      <c r="M420" s="415"/>
      <c r="S420" s="414"/>
      <c r="T420" s="417"/>
      <c r="V420" s="418"/>
      <c r="W420" s="417"/>
      <c r="AB420" s="418"/>
      <c r="AC420" s="417"/>
      <c r="AD420" s="418"/>
      <c r="AE420" s="417"/>
      <c r="AG420" s="418"/>
      <c r="AH420" s="417"/>
      <c r="AL420" s="418"/>
      <c r="AM420" s="417"/>
      <c r="AO420" s="418"/>
      <c r="AP420" s="417"/>
      <c r="AR420" s="416"/>
    </row>
    <row r="421" spans="12:44" ht="15.75" customHeight="1">
      <c r="L421" s="415"/>
      <c r="M421" s="415"/>
      <c r="S421" s="414"/>
      <c r="T421" s="417"/>
      <c r="V421" s="418"/>
      <c r="W421" s="417"/>
      <c r="AB421" s="418"/>
      <c r="AC421" s="417"/>
      <c r="AD421" s="418"/>
      <c r="AE421" s="417"/>
      <c r="AG421" s="418"/>
      <c r="AH421" s="417"/>
      <c r="AL421" s="418"/>
      <c r="AM421" s="417"/>
      <c r="AO421" s="418"/>
      <c r="AP421" s="417"/>
      <c r="AR421" s="416"/>
    </row>
    <row r="422" spans="12:44" ht="15.75" customHeight="1">
      <c r="L422" s="415"/>
      <c r="M422" s="415"/>
      <c r="S422" s="414"/>
      <c r="T422" s="417"/>
      <c r="V422" s="418"/>
      <c r="W422" s="417"/>
      <c r="AB422" s="418"/>
      <c r="AC422" s="417"/>
      <c r="AD422" s="418"/>
      <c r="AE422" s="417"/>
      <c r="AG422" s="418"/>
      <c r="AH422" s="417"/>
      <c r="AL422" s="418"/>
      <c r="AM422" s="417"/>
      <c r="AO422" s="418"/>
      <c r="AP422" s="417"/>
      <c r="AR422" s="416"/>
    </row>
    <row r="423" spans="12:44" ht="15.75" customHeight="1">
      <c r="L423" s="415"/>
      <c r="M423" s="415"/>
      <c r="S423" s="414"/>
      <c r="T423" s="417"/>
      <c r="V423" s="418"/>
      <c r="W423" s="417"/>
      <c r="AB423" s="418"/>
      <c r="AC423" s="417"/>
      <c r="AD423" s="418"/>
      <c r="AE423" s="417"/>
      <c r="AG423" s="418"/>
      <c r="AH423" s="417"/>
      <c r="AL423" s="418"/>
      <c r="AM423" s="417"/>
      <c r="AO423" s="418"/>
      <c r="AP423" s="417"/>
      <c r="AR423" s="416"/>
    </row>
    <row r="424" spans="12:44" ht="15.75" customHeight="1">
      <c r="L424" s="415"/>
      <c r="M424" s="415"/>
      <c r="S424" s="414"/>
      <c r="T424" s="417"/>
      <c r="V424" s="418"/>
      <c r="W424" s="417"/>
      <c r="AB424" s="418"/>
      <c r="AC424" s="417"/>
      <c r="AD424" s="418"/>
      <c r="AE424" s="417"/>
      <c r="AG424" s="418"/>
      <c r="AH424" s="417"/>
      <c r="AL424" s="418"/>
      <c r="AM424" s="417"/>
      <c r="AO424" s="418"/>
      <c r="AP424" s="417"/>
      <c r="AR424" s="416"/>
    </row>
    <row r="425" spans="12:44" ht="15.75" customHeight="1">
      <c r="L425" s="415"/>
      <c r="M425" s="415"/>
      <c r="S425" s="414"/>
      <c r="T425" s="417"/>
      <c r="V425" s="418"/>
      <c r="W425" s="417"/>
      <c r="AB425" s="418"/>
      <c r="AC425" s="417"/>
      <c r="AD425" s="418"/>
      <c r="AE425" s="417"/>
      <c r="AG425" s="418"/>
      <c r="AH425" s="417"/>
      <c r="AL425" s="418"/>
      <c r="AM425" s="417"/>
      <c r="AO425" s="418"/>
      <c r="AP425" s="417"/>
      <c r="AR425" s="416"/>
    </row>
    <row r="426" spans="12:44" ht="15.75" customHeight="1">
      <c r="L426" s="415"/>
      <c r="M426" s="415"/>
      <c r="S426" s="414"/>
      <c r="T426" s="417"/>
      <c r="V426" s="418"/>
      <c r="W426" s="417"/>
      <c r="AB426" s="418"/>
      <c r="AC426" s="417"/>
      <c r="AD426" s="418"/>
      <c r="AE426" s="417"/>
      <c r="AG426" s="418"/>
      <c r="AH426" s="417"/>
      <c r="AL426" s="418"/>
      <c r="AM426" s="417"/>
      <c r="AO426" s="418"/>
      <c r="AP426" s="417"/>
      <c r="AR426" s="416"/>
    </row>
    <row r="427" spans="12:44" ht="15.75" customHeight="1">
      <c r="L427" s="415"/>
      <c r="M427" s="415"/>
      <c r="S427" s="414"/>
      <c r="T427" s="417"/>
      <c r="V427" s="418"/>
      <c r="W427" s="417"/>
      <c r="AB427" s="418"/>
      <c r="AC427" s="417"/>
      <c r="AD427" s="418"/>
      <c r="AE427" s="417"/>
      <c r="AG427" s="418"/>
      <c r="AH427" s="417"/>
      <c r="AL427" s="418"/>
      <c r="AM427" s="417"/>
      <c r="AO427" s="418"/>
      <c r="AP427" s="417"/>
      <c r="AR427" s="416"/>
    </row>
    <row r="428" spans="12:44" ht="15.75" customHeight="1">
      <c r="L428" s="415"/>
      <c r="M428" s="415"/>
      <c r="S428" s="414"/>
      <c r="T428" s="417"/>
      <c r="V428" s="418"/>
      <c r="W428" s="417"/>
      <c r="AB428" s="418"/>
      <c r="AC428" s="417"/>
      <c r="AD428" s="418"/>
      <c r="AE428" s="417"/>
      <c r="AG428" s="418"/>
      <c r="AH428" s="417"/>
      <c r="AL428" s="418"/>
      <c r="AM428" s="417"/>
      <c r="AO428" s="418"/>
      <c r="AP428" s="417"/>
      <c r="AR428" s="416"/>
    </row>
    <row r="429" spans="12:44" ht="15.75" customHeight="1">
      <c r="L429" s="415"/>
      <c r="M429" s="415"/>
      <c r="S429" s="414"/>
      <c r="T429" s="417"/>
      <c r="V429" s="418"/>
      <c r="W429" s="417"/>
      <c r="AB429" s="418"/>
      <c r="AC429" s="417"/>
      <c r="AD429" s="418"/>
      <c r="AE429" s="417"/>
      <c r="AG429" s="418"/>
      <c r="AH429" s="417"/>
      <c r="AL429" s="418"/>
      <c r="AM429" s="417"/>
      <c r="AO429" s="418"/>
      <c r="AP429" s="417"/>
      <c r="AR429" s="416"/>
    </row>
    <row r="430" spans="12:44" ht="15.75" customHeight="1">
      <c r="L430" s="415"/>
      <c r="M430" s="415"/>
      <c r="S430" s="414"/>
      <c r="T430" s="417"/>
      <c r="V430" s="418"/>
      <c r="W430" s="417"/>
      <c r="AB430" s="418"/>
      <c r="AC430" s="417"/>
      <c r="AD430" s="418"/>
      <c r="AE430" s="417"/>
      <c r="AG430" s="418"/>
      <c r="AH430" s="417"/>
      <c r="AL430" s="418"/>
      <c r="AM430" s="417"/>
      <c r="AO430" s="418"/>
      <c r="AP430" s="417"/>
      <c r="AR430" s="416"/>
    </row>
    <row r="431" spans="12:44" ht="15.75" customHeight="1">
      <c r="L431" s="415"/>
      <c r="M431" s="415"/>
      <c r="S431" s="414"/>
      <c r="T431" s="417"/>
      <c r="V431" s="418"/>
      <c r="W431" s="417"/>
      <c r="AB431" s="418"/>
      <c r="AC431" s="417"/>
      <c r="AD431" s="418"/>
      <c r="AE431" s="417"/>
      <c r="AG431" s="418"/>
      <c r="AH431" s="417"/>
      <c r="AL431" s="418"/>
      <c r="AM431" s="417"/>
      <c r="AO431" s="418"/>
      <c r="AP431" s="417"/>
      <c r="AR431" s="416"/>
    </row>
    <row r="432" spans="12:44" ht="15.75" customHeight="1">
      <c r="L432" s="415"/>
      <c r="M432" s="415"/>
      <c r="S432" s="414"/>
      <c r="T432" s="417"/>
      <c r="V432" s="418"/>
      <c r="W432" s="417"/>
      <c r="AB432" s="418"/>
      <c r="AC432" s="417"/>
      <c r="AD432" s="418"/>
      <c r="AE432" s="417"/>
      <c r="AG432" s="418"/>
      <c r="AH432" s="417"/>
      <c r="AL432" s="418"/>
      <c r="AM432" s="417"/>
      <c r="AO432" s="418"/>
      <c r="AP432" s="417"/>
      <c r="AR432" s="416"/>
    </row>
    <row r="433" spans="12:44" ht="15.75" customHeight="1">
      <c r="L433" s="415"/>
      <c r="M433" s="415"/>
      <c r="S433" s="414"/>
      <c r="T433" s="417"/>
      <c r="V433" s="418"/>
      <c r="W433" s="417"/>
      <c r="AB433" s="418"/>
      <c r="AC433" s="417"/>
      <c r="AD433" s="418"/>
      <c r="AE433" s="417"/>
      <c r="AG433" s="418"/>
      <c r="AH433" s="417"/>
      <c r="AL433" s="418"/>
      <c r="AM433" s="417"/>
      <c r="AO433" s="418"/>
      <c r="AP433" s="417"/>
      <c r="AR433" s="416"/>
    </row>
    <row r="434" spans="12:44" ht="15.75" customHeight="1">
      <c r="L434" s="415"/>
      <c r="M434" s="415"/>
      <c r="S434" s="414"/>
      <c r="T434" s="417"/>
      <c r="V434" s="418"/>
      <c r="W434" s="417"/>
      <c r="AB434" s="418"/>
      <c r="AC434" s="417"/>
      <c r="AD434" s="418"/>
      <c r="AE434" s="417"/>
      <c r="AG434" s="418"/>
      <c r="AH434" s="417"/>
      <c r="AL434" s="418"/>
      <c r="AM434" s="417"/>
      <c r="AO434" s="418"/>
      <c r="AP434" s="417"/>
      <c r="AR434" s="416"/>
    </row>
    <row r="435" spans="12:44" ht="15.75" customHeight="1">
      <c r="L435" s="415"/>
      <c r="M435" s="415"/>
      <c r="S435" s="414"/>
      <c r="T435" s="417"/>
      <c r="V435" s="418"/>
      <c r="W435" s="417"/>
      <c r="AB435" s="418"/>
      <c r="AC435" s="417"/>
      <c r="AD435" s="418"/>
      <c r="AE435" s="417"/>
      <c r="AG435" s="418"/>
      <c r="AH435" s="417"/>
      <c r="AL435" s="418"/>
      <c r="AM435" s="417"/>
      <c r="AO435" s="418"/>
      <c r="AP435" s="417"/>
      <c r="AR435" s="416"/>
    </row>
    <row r="436" spans="12:44" ht="15.75" customHeight="1">
      <c r="L436" s="415"/>
      <c r="M436" s="415"/>
      <c r="S436" s="414"/>
      <c r="T436" s="417"/>
      <c r="V436" s="418"/>
      <c r="W436" s="417"/>
      <c r="AB436" s="418"/>
      <c r="AC436" s="417"/>
      <c r="AD436" s="418"/>
      <c r="AE436" s="417"/>
      <c r="AG436" s="418"/>
      <c r="AH436" s="417"/>
      <c r="AL436" s="418"/>
      <c r="AM436" s="417"/>
      <c r="AO436" s="418"/>
      <c r="AP436" s="417"/>
      <c r="AR436" s="416"/>
    </row>
    <row r="437" spans="12:44" ht="15.75" customHeight="1">
      <c r="L437" s="415"/>
      <c r="M437" s="415"/>
      <c r="S437" s="414"/>
      <c r="T437" s="417"/>
      <c r="V437" s="418"/>
      <c r="W437" s="417"/>
      <c r="AB437" s="418"/>
      <c r="AC437" s="417"/>
      <c r="AD437" s="418"/>
      <c r="AE437" s="417"/>
      <c r="AG437" s="418"/>
      <c r="AH437" s="417"/>
      <c r="AL437" s="418"/>
      <c r="AM437" s="417"/>
      <c r="AO437" s="418"/>
      <c r="AP437" s="417"/>
      <c r="AR437" s="416"/>
    </row>
    <row r="438" spans="12:44" ht="15.75" customHeight="1">
      <c r="L438" s="415"/>
      <c r="M438" s="415"/>
      <c r="S438" s="414"/>
      <c r="T438" s="417"/>
      <c r="V438" s="418"/>
      <c r="W438" s="417"/>
      <c r="AB438" s="418"/>
      <c r="AC438" s="417"/>
      <c r="AD438" s="418"/>
      <c r="AE438" s="417"/>
      <c r="AG438" s="418"/>
      <c r="AH438" s="417"/>
      <c r="AL438" s="418"/>
      <c r="AM438" s="417"/>
      <c r="AO438" s="418"/>
      <c r="AP438" s="417"/>
      <c r="AR438" s="416"/>
    </row>
    <row r="439" spans="12:44" ht="15.75" customHeight="1">
      <c r="L439" s="415"/>
      <c r="M439" s="415"/>
      <c r="S439" s="414"/>
      <c r="T439" s="417"/>
      <c r="V439" s="418"/>
      <c r="W439" s="417"/>
      <c r="AB439" s="418"/>
      <c r="AC439" s="417"/>
      <c r="AD439" s="418"/>
      <c r="AE439" s="417"/>
      <c r="AG439" s="418"/>
      <c r="AH439" s="417"/>
      <c r="AL439" s="418"/>
      <c r="AM439" s="417"/>
      <c r="AO439" s="418"/>
      <c r="AP439" s="417"/>
      <c r="AR439" s="416"/>
    </row>
    <row r="440" spans="12:44" ht="15.75" customHeight="1">
      <c r="L440" s="415"/>
      <c r="M440" s="415"/>
      <c r="S440" s="414"/>
      <c r="T440" s="417"/>
      <c r="V440" s="418"/>
      <c r="W440" s="417"/>
      <c r="AB440" s="418"/>
      <c r="AC440" s="417"/>
      <c r="AD440" s="418"/>
      <c r="AE440" s="417"/>
      <c r="AG440" s="418"/>
      <c r="AH440" s="417"/>
      <c r="AL440" s="418"/>
      <c r="AM440" s="417"/>
      <c r="AO440" s="418"/>
      <c r="AP440" s="417"/>
      <c r="AR440" s="416"/>
    </row>
    <row r="441" spans="12:44" ht="15.75" customHeight="1">
      <c r="L441" s="415"/>
      <c r="M441" s="415"/>
      <c r="S441" s="414"/>
      <c r="T441" s="417"/>
      <c r="V441" s="418"/>
      <c r="W441" s="417"/>
      <c r="AB441" s="418"/>
      <c r="AC441" s="417"/>
      <c r="AD441" s="418"/>
      <c r="AE441" s="417"/>
      <c r="AG441" s="418"/>
      <c r="AH441" s="417"/>
      <c r="AL441" s="418"/>
      <c r="AM441" s="417"/>
      <c r="AO441" s="418"/>
      <c r="AP441" s="417"/>
      <c r="AR441" s="416"/>
    </row>
    <row r="442" spans="12:44" ht="15.75" customHeight="1">
      <c r="L442" s="415"/>
      <c r="M442" s="415"/>
      <c r="S442" s="414"/>
      <c r="T442" s="417"/>
      <c r="V442" s="418"/>
      <c r="W442" s="417"/>
      <c r="AB442" s="418"/>
      <c r="AC442" s="417"/>
      <c r="AD442" s="418"/>
      <c r="AE442" s="417"/>
      <c r="AG442" s="418"/>
      <c r="AH442" s="417"/>
      <c r="AL442" s="418"/>
      <c r="AM442" s="417"/>
      <c r="AO442" s="418"/>
      <c r="AP442" s="417"/>
      <c r="AR442" s="416"/>
    </row>
    <row r="443" spans="12:44" ht="15.75" customHeight="1">
      <c r="L443" s="415"/>
      <c r="M443" s="415"/>
      <c r="S443" s="414"/>
      <c r="T443" s="417"/>
      <c r="V443" s="418"/>
      <c r="W443" s="417"/>
      <c r="AB443" s="418"/>
      <c r="AC443" s="417"/>
      <c r="AD443" s="418"/>
      <c r="AE443" s="417"/>
      <c r="AG443" s="418"/>
      <c r="AH443" s="417"/>
      <c r="AL443" s="418"/>
      <c r="AM443" s="417"/>
      <c r="AO443" s="418"/>
      <c r="AP443" s="417"/>
      <c r="AR443" s="416"/>
    </row>
    <row r="444" spans="12:44" ht="15.75" customHeight="1">
      <c r="L444" s="415"/>
      <c r="M444" s="415"/>
      <c r="S444" s="414"/>
      <c r="T444" s="417"/>
      <c r="V444" s="418"/>
      <c r="W444" s="417"/>
      <c r="AB444" s="418"/>
      <c r="AC444" s="417"/>
      <c r="AD444" s="418"/>
      <c r="AE444" s="417"/>
      <c r="AG444" s="418"/>
      <c r="AH444" s="417"/>
      <c r="AL444" s="418"/>
      <c r="AM444" s="417"/>
      <c r="AO444" s="418"/>
      <c r="AP444" s="417"/>
      <c r="AR444" s="416"/>
    </row>
    <row r="445" spans="12:44" ht="15.75" customHeight="1">
      <c r="L445" s="415"/>
      <c r="M445" s="415"/>
      <c r="S445" s="414"/>
      <c r="T445" s="417"/>
      <c r="V445" s="418"/>
      <c r="W445" s="417"/>
      <c r="AB445" s="418"/>
      <c r="AC445" s="417"/>
      <c r="AD445" s="418"/>
      <c r="AE445" s="417"/>
      <c r="AG445" s="418"/>
      <c r="AH445" s="417"/>
      <c r="AL445" s="418"/>
      <c r="AM445" s="417"/>
      <c r="AO445" s="418"/>
      <c r="AP445" s="417"/>
      <c r="AR445" s="416"/>
    </row>
    <row r="446" spans="12:44" ht="15.75" customHeight="1">
      <c r="L446" s="415"/>
      <c r="M446" s="415"/>
      <c r="S446" s="414"/>
      <c r="T446" s="417"/>
      <c r="V446" s="418"/>
      <c r="W446" s="417"/>
      <c r="AB446" s="418"/>
      <c r="AC446" s="417"/>
      <c r="AD446" s="418"/>
      <c r="AE446" s="417"/>
      <c r="AG446" s="418"/>
      <c r="AH446" s="417"/>
      <c r="AL446" s="418"/>
      <c r="AM446" s="417"/>
      <c r="AO446" s="418"/>
      <c r="AP446" s="417"/>
      <c r="AR446" s="416"/>
    </row>
    <row r="447" spans="12:44" ht="15.75" customHeight="1">
      <c r="L447" s="415"/>
      <c r="M447" s="415"/>
      <c r="S447" s="414"/>
      <c r="T447" s="417"/>
      <c r="V447" s="418"/>
      <c r="W447" s="417"/>
      <c r="AB447" s="418"/>
      <c r="AC447" s="417"/>
      <c r="AD447" s="418"/>
      <c r="AE447" s="417"/>
      <c r="AG447" s="418"/>
      <c r="AH447" s="417"/>
      <c r="AL447" s="418"/>
      <c r="AM447" s="417"/>
      <c r="AO447" s="418"/>
      <c r="AP447" s="417"/>
      <c r="AR447" s="416"/>
    </row>
    <row r="448" spans="12:44" ht="15.75" customHeight="1">
      <c r="L448" s="415"/>
      <c r="M448" s="415"/>
      <c r="S448" s="414"/>
      <c r="T448" s="417"/>
      <c r="V448" s="418"/>
      <c r="W448" s="417"/>
      <c r="AB448" s="418"/>
      <c r="AC448" s="417"/>
      <c r="AD448" s="418"/>
      <c r="AE448" s="417"/>
      <c r="AG448" s="418"/>
      <c r="AH448" s="417"/>
      <c r="AL448" s="418"/>
      <c r="AM448" s="417"/>
      <c r="AO448" s="418"/>
      <c r="AP448" s="417"/>
      <c r="AR448" s="416"/>
    </row>
    <row r="449" spans="12:44" ht="15.75" customHeight="1">
      <c r="L449" s="415"/>
      <c r="M449" s="415"/>
      <c r="S449" s="414"/>
      <c r="T449" s="417"/>
      <c r="V449" s="418"/>
      <c r="W449" s="417"/>
      <c r="AB449" s="418"/>
      <c r="AC449" s="417"/>
      <c r="AD449" s="418"/>
      <c r="AE449" s="417"/>
      <c r="AG449" s="418"/>
      <c r="AH449" s="417"/>
      <c r="AL449" s="418"/>
      <c r="AM449" s="417"/>
      <c r="AO449" s="418"/>
      <c r="AP449" s="417"/>
      <c r="AR449" s="416"/>
    </row>
    <row r="450" spans="12:44" ht="15.75" customHeight="1">
      <c r="L450" s="415"/>
      <c r="M450" s="415"/>
      <c r="S450" s="414"/>
      <c r="T450" s="417"/>
      <c r="V450" s="418"/>
      <c r="W450" s="417"/>
      <c r="AB450" s="418"/>
      <c r="AC450" s="417"/>
      <c r="AD450" s="418"/>
      <c r="AE450" s="417"/>
      <c r="AG450" s="418"/>
      <c r="AH450" s="417"/>
      <c r="AL450" s="418"/>
      <c r="AM450" s="417"/>
      <c r="AO450" s="418"/>
      <c r="AP450" s="417"/>
      <c r="AR450" s="416"/>
    </row>
    <row r="451" spans="12:44" ht="15.75" customHeight="1">
      <c r="L451" s="415"/>
      <c r="M451" s="415"/>
      <c r="S451" s="414"/>
      <c r="T451" s="417"/>
      <c r="V451" s="418"/>
      <c r="W451" s="417"/>
      <c r="AB451" s="418"/>
      <c r="AC451" s="417"/>
      <c r="AD451" s="418"/>
      <c r="AE451" s="417"/>
      <c r="AG451" s="418"/>
      <c r="AH451" s="417"/>
      <c r="AL451" s="418"/>
      <c r="AM451" s="417"/>
      <c r="AO451" s="418"/>
      <c r="AP451" s="417"/>
      <c r="AR451" s="416"/>
    </row>
    <row r="452" spans="12:44" ht="15.75" customHeight="1">
      <c r="L452" s="415"/>
      <c r="M452" s="415"/>
      <c r="S452" s="414"/>
      <c r="T452" s="417"/>
      <c r="V452" s="418"/>
      <c r="W452" s="417"/>
      <c r="AB452" s="418"/>
      <c r="AC452" s="417"/>
      <c r="AD452" s="418"/>
      <c r="AE452" s="417"/>
      <c r="AG452" s="418"/>
      <c r="AH452" s="417"/>
      <c r="AL452" s="418"/>
      <c r="AM452" s="417"/>
      <c r="AO452" s="418"/>
      <c r="AP452" s="417"/>
      <c r="AR452" s="416"/>
    </row>
    <row r="453" spans="12:44" ht="15.75" customHeight="1">
      <c r="L453" s="415"/>
      <c r="M453" s="415"/>
      <c r="S453" s="414"/>
      <c r="T453" s="417"/>
      <c r="V453" s="418"/>
      <c r="W453" s="417"/>
      <c r="AB453" s="418"/>
      <c r="AC453" s="417"/>
      <c r="AD453" s="418"/>
      <c r="AE453" s="417"/>
      <c r="AG453" s="418"/>
      <c r="AH453" s="417"/>
      <c r="AL453" s="418"/>
      <c r="AM453" s="417"/>
      <c r="AO453" s="418"/>
      <c r="AP453" s="417"/>
      <c r="AR453" s="416"/>
    </row>
    <row r="454" spans="12:44" ht="15.75" customHeight="1">
      <c r="L454" s="415"/>
      <c r="M454" s="415"/>
      <c r="S454" s="414"/>
      <c r="T454" s="417"/>
      <c r="V454" s="418"/>
      <c r="W454" s="417"/>
      <c r="AB454" s="418"/>
      <c r="AC454" s="417"/>
      <c r="AD454" s="418"/>
      <c r="AE454" s="417"/>
      <c r="AG454" s="418"/>
      <c r="AH454" s="417"/>
      <c r="AL454" s="418"/>
      <c r="AM454" s="417"/>
      <c r="AO454" s="418"/>
      <c r="AP454" s="417"/>
      <c r="AR454" s="416"/>
    </row>
    <row r="455" spans="12:44" ht="15.75" customHeight="1">
      <c r="L455" s="415"/>
      <c r="M455" s="415"/>
      <c r="S455" s="414"/>
      <c r="T455" s="417"/>
      <c r="V455" s="418"/>
      <c r="W455" s="417"/>
      <c r="AB455" s="418"/>
      <c r="AC455" s="417"/>
      <c r="AD455" s="418"/>
      <c r="AE455" s="417"/>
      <c r="AG455" s="418"/>
      <c r="AH455" s="417"/>
      <c r="AL455" s="418"/>
      <c r="AM455" s="417"/>
      <c r="AO455" s="418"/>
      <c r="AP455" s="417"/>
      <c r="AR455" s="416"/>
    </row>
    <row r="456" spans="12:44" ht="15.75" customHeight="1">
      <c r="L456" s="415"/>
      <c r="M456" s="415"/>
      <c r="S456" s="414"/>
      <c r="T456" s="417"/>
      <c r="V456" s="418"/>
      <c r="W456" s="417"/>
      <c r="AB456" s="418"/>
      <c r="AC456" s="417"/>
      <c r="AD456" s="418"/>
      <c r="AE456" s="417"/>
      <c r="AG456" s="418"/>
      <c r="AH456" s="417"/>
      <c r="AL456" s="418"/>
      <c r="AM456" s="417"/>
      <c r="AO456" s="418"/>
      <c r="AP456" s="417"/>
      <c r="AR456" s="416"/>
    </row>
    <row r="457" spans="12:44" ht="15.75" customHeight="1">
      <c r="L457" s="415"/>
      <c r="M457" s="415"/>
      <c r="S457" s="414"/>
      <c r="T457" s="417"/>
      <c r="V457" s="418"/>
      <c r="W457" s="417"/>
      <c r="AB457" s="418"/>
      <c r="AC457" s="417"/>
      <c r="AD457" s="418"/>
      <c r="AE457" s="417"/>
      <c r="AG457" s="418"/>
      <c r="AH457" s="417"/>
      <c r="AL457" s="418"/>
      <c r="AM457" s="417"/>
      <c r="AO457" s="418"/>
      <c r="AP457" s="417"/>
      <c r="AR457" s="416"/>
    </row>
    <row r="458" spans="12:44" ht="15.75" customHeight="1">
      <c r="L458" s="415"/>
      <c r="M458" s="415"/>
      <c r="S458" s="414"/>
      <c r="T458" s="417"/>
      <c r="V458" s="418"/>
      <c r="W458" s="417"/>
      <c r="AB458" s="418"/>
      <c r="AC458" s="417"/>
      <c r="AD458" s="418"/>
      <c r="AE458" s="417"/>
      <c r="AG458" s="418"/>
      <c r="AH458" s="417"/>
      <c r="AL458" s="418"/>
      <c r="AM458" s="417"/>
      <c r="AO458" s="418"/>
      <c r="AP458" s="417"/>
      <c r="AR458" s="416"/>
    </row>
    <row r="459" spans="12:44" ht="15.75" customHeight="1">
      <c r="L459" s="415"/>
      <c r="M459" s="415"/>
      <c r="S459" s="414"/>
      <c r="T459" s="417"/>
      <c r="V459" s="418"/>
      <c r="W459" s="417"/>
      <c r="AB459" s="418"/>
      <c r="AC459" s="417"/>
      <c r="AD459" s="418"/>
      <c r="AE459" s="417"/>
      <c r="AG459" s="418"/>
      <c r="AH459" s="417"/>
      <c r="AL459" s="418"/>
      <c r="AM459" s="417"/>
      <c r="AO459" s="418"/>
      <c r="AP459" s="417"/>
      <c r="AR459" s="416"/>
    </row>
    <row r="460" spans="12:44" ht="15.75" customHeight="1">
      <c r="L460" s="415"/>
      <c r="M460" s="415"/>
      <c r="S460" s="414"/>
      <c r="T460" s="417"/>
      <c r="V460" s="418"/>
      <c r="W460" s="417"/>
      <c r="AB460" s="418"/>
      <c r="AC460" s="417"/>
      <c r="AD460" s="418"/>
      <c r="AE460" s="417"/>
      <c r="AG460" s="418"/>
      <c r="AH460" s="417"/>
      <c r="AL460" s="418"/>
      <c r="AM460" s="417"/>
      <c r="AO460" s="418"/>
      <c r="AP460" s="417"/>
      <c r="AR460" s="416"/>
    </row>
    <row r="461" spans="12:44" ht="15.75" customHeight="1">
      <c r="L461" s="415"/>
      <c r="M461" s="415"/>
      <c r="S461" s="414"/>
      <c r="T461" s="417"/>
      <c r="V461" s="418"/>
      <c r="W461" s="417"/>
      <c r="AB461" s="418"/>
      <c r="AC461" s="417"/>
      <c r="AD461" s="418"/>
      <c r="AE461" s="417"/>
      <c r="AG461" s="418"/>
      <c r="AH461" s="417"/>
      <c r="AL461" s="418"/>
      <c r="AM461" s="417"/>
      <c r="AO461" s="418"/>
      <c r="AP461" s="417"/>
      <c r="AR461" s="416"/>
    </row>
    <row r="462" spans="12:44" ht="15.75" customHeight="1">
      <c r="L462" s="415"/>
      <c r="M462" s="415"/>
      <c r="S462" s="414"/>
      <c r="T462" s="417"/>
      <c r="V462" s="418"/>
      <c r="W462" s="417"/>
      <c r="AB462" s="418"/>
      <c r="AC462" s="417"/>
      <c r="AD462" s="418"/>
      <c r="AE462" s="417"/>
      <c r="AG462" s="418"/>
      <c r="AH462" s="417"/>
      <c r="AL462" s="418"/>
      <c r="AM462" s="417"/>
      <c r="AO462" s="418"/>
      <c r="AP462" s="417"/>
      <c r="AR462" s="416"/>
    </row>
    <row r="463" spans="12:44" ht="15.75" customHeight="1">
      <c r="L463" s="415"/>
      <c r="M463" s="415"/>
      <c r="S463" s="414"/>
      <c r="T463" s="417"/>
      <c r="V463" s="418"/>
      <c r="W463" s="417"/>
      <c r="AB463" s="418"/>
      <c r="AC463" s="417"/>
      <c r="AD463" s="418"/>
      <c r="AE463" s="417"/>
      <c r="AG463" s="418"/>
      <c r="AH463" s="417"/>
      <c r="AL463" s="418"/>
      <c r="AM463" s="417"/>
      <c r="AO463" s="418"/>
      <c r="AP463" s="417"/>
      <c r="AR463" s="416"/>
    </row>
    <row r="464" spans="12:44" ht="15.75" customHeight="1">
      <c r="L464" s="415"/>
      <c r="M464" s="415"/>
      <c r="S464" s="414"/>
      <c r="T464" s="417"/>
      <c r="V464" s="418"/>
      <c r="W464" s="417"/>
      <c r="AB464" s="418"/>
      <c r="AC464" s="417"/>
      <c r="AD464" s="418"/>
      <c r="AE464" s="417"/>
      <c r="AG464" s="418"/>
      <c r="AH464" s="417"/>
      <c r="AL464" s="418"/>
      <c r="AM464" s="417"/>
      <c r="AO464" s="418"/>
      <c r="AP464" s="417"/>
      <c r="AR464" s="416"/>
    </row>
    <row r="465" spans="12:44" ht="15.75" customHeight="1">
      <c r="L465" s="415"/>
      <c r="M465" s="415"/>
      <c r="S465" s="414"/>
      <c r="T465" s="417"/>
      <c r="V465" s="418"/>
      <c r="W465" s="417"/>
      <c r="AB465" s="418"/>
      <c r="AC465" s="417"/>
      <c r="AD465" s="418"/>
      <c r="AE465" s="417"/>
      <c r="AG465" s="418"/>
      <c r="AH465" s="417"/>
      <c r="AL465" s="418"/>
      <c r="AM465" s="417"/>
      <c r="AO465" s="418"/>
      <c r="AP465" s="417"/>
      <c r="AR465" s="416"/>
    </row>
    <row r="466" spans="12:44" ht="15.75" customHeight="1">
      <c r="L466" s="415"/>
      <c r="M466" s="415"/>
      <c r="S466" s="414"/>
      <c r="T466" s="417"/>
      <c r="V466" s="418"/>
      <c r="W466" s="417"/>
      <c r="AB466" s="418"/>
      <c r="AC466" s="417"/>
      <c r="AD466" s="418"/>
      <c r="AE466" s="417"/>
      <c r="AG466" s="418"/>
      <c r="AH466" s="417"/>
      <c r="AL466" s="418"/>
      <c r="AM466" s="417"/>
      <c r="AO466" s="418"/>
      <c r="AP466" s="417"/>
      <c r="AR466" s="416"/>
    </row>
    <row r="467" spans="12:44" ht="15.75" customHeight="1">
      <c r="L467" s="415"/>
      <c r="M467" s="415"/>
      <c r="S467" s="414"/>
      <c r="T467" s="417"/>
      <c r="V467" s="418"/>
      <c r="W467" s="417"/>
      <c r="AB467" s="418"/>
      <c r="AC467" s="417"/>
      <c r="AD467" s="418"/>
      <c r="AE467" s="417"/>
      <c r="AG467" s="418"/>
      <c r="AH467" s="417"/>
      <c r="AL467" s="418"/>
      <c r="AM467" s="417"/>
      <c r="AO467" s="418"/>
      <c r="AP467" s="417"/>
      <c r="AR467" s="416"/>
    </row>
    <row r="468" spans="12:44" ht="15.75" customHeight="1">
      <c r="L468" s="415"/>
      <c r="M468" s="415"/>
      <c r="S468" s="414"/>
      <c r="T468" s="417"/>
      <c r="V468" s="418"/>
      <c r="W468" s="417"/>
      <c r="AB468" s="418"/>
      <c r="AC468" s="417"/>
      <c r="AD468" s="418"/>
      <c r="AE468" s="417"/>
      <c r="AG468" s="418"/>
      <c r="AH468" s="417"/>
      <c r="AL468" s="418"/>
      <c r="AM468" s="417"/>
      <c r="AO468" s="418"/>
      <c r="AP468" s="417"/>
      <c r="AR468" s="416"/>
    </row>
    <row r="469" spans="12:44" ht="15.75" customHeight="1">
      <c r="L469" s="415"/>
      <c r="M469" s="415"/>
      <c r="S469" s="414"/>
      <c r="T469" s="417"/>
      <c r="V469" s="418"/>
      <c r="W469" s="417"/>
      <c r="AB469" s="418"/>
      <c r="AC469" s="417"/>
      <c r="AD469" s="418"/>
      <c r="AE469" s="417"/>
      <c r="AG469" s="418"/>
      <c r="AH469" s="417"/>
      <c r="AL469" s="418"/>
      <c r="AM469" s="417"/>
      <c r="AO469" s="418"/>
      <c r="AP469" s="417"/>
      <c r="AR469" s="416"/>
    </row>
    <row r="470" spans="12:44" ht="15.75" customHeight="1">
      <c r="L470" s="415"/>
      <c r="M470" s="415"/>
      <c r="S470" s="414"/>
      <c r="T470" s="417"/>
      <c r="V470" s="418"/>
      <c r="W470" s="417"/>
      <c r="AB470" s="418"/>
      <c r="AC470" s="417"/>
      <c r="AD470" s="418"/>
      <c r="AE470" s="417"/>
      <c r="AG470" s="418"/>
      <c r="AH470" s="417"/>
      <c r="AL470" s="418"/>
      <c r="AM470" s="417"/>
      <c r="AO470" s="418"/>
      <c r="AP470" s="417"/>
      <c r="AR470" s="416"/>
    </row>
    <row r="471" spans="12:44" ht="15.75" customHeight="1">
      <c r="L471" s="415"/>
      <c r="M471" s="415"/>
      <c r="S471" s="414"/>
      <c r="T471" s="417"/>
      <c r="V471" s="418"/>
      <c r="W471" s="417"/>
      <c r="AB471" s="418"/>
      <c r="AC471" s="417"/>
      <c r="AD471" s="418"/>
      <c r="AE471" s="417"/>
      <c r="AG471" s="418"/>
      <c r="AH471" s="417"/>
      <c r="AL471" s="418"/>
      <c r="AM471" s="417"/>
      <c r="AO471" s="418"/>
      <c r="AP471" s="417"/>
      <c r="AR471" s="416"/>
    </row>
    <row r="472" spans="12:44" ht="15.75" customHeight="1">
      <c r="L472" s="415"/>
      <c r="M472" s="415"/>
      <c r="S472" s="414"/>
      <c r="T472" s="417"/>
      <c r="V472" s="418"/>
      <c r="W472" s="417"/>
      <c r="AB472" s="418"/>
      <c r="AC472" s="417"/>
      <c r="AD472" s="418"/>
      <c r="AE472" s="417"/>
      <c r="AG472" s="418"/>
      <c r="AH472" s="417"/>
      <c r="AL472" s="418"/>
      <c r="AM472" s="417"/>
      <c r="AO472" s="418"/>
      <c r="AP472" s="417"/>
      <c r="AR472" s="416"/>
    </row>
    <row r="473" spans="12:44" ht="15.75" customHeight="1">
      <c r="L473" s="415"/>
      <c r="M473" s="415"/>
      <c r="S473" s="414"/>
      <c r="T473" s="417"/>
      <c r="V473" s="418"/>
      <c r="W473" s="417"/>
      <c r="AB473" s="418"/>
      <c r="AC473" s="417"/>
      <c r="AD473" s="418"/>
      <c r="AE473" s="417"/>
      <c r="AG473" s="418"/>
      <c r="AH473" s="417"/>
      <c r="AL473" s="418"/>
      <c r="AM473" s="417"/>
      <c r="AO473" s="418"/>
      <c r="AP473" s="417"/>
      <c r="AR473" s="416"/>
    </row>
    <row r="474" spans="12:44" ht="15.75" customHeight="1">
      <c r="L474" s="415"/>
      <c r="M474" s="415"/>
      <c r="S474" s="414"/>
      <c r="T474" s="417"/>
      <c r="V474" s="418"/>
      <c r="W474" s="417"/>
      <c r="AB474" s="418"/>
      <c r="AC474" s="417"/>
      <c r="AD474" s="418"/>
      <c r="AE474" s="417"/>
      <c r="AG474" s="418"/>
      <c r="AH474" s="417"/>
      <c r="AL474" s="418"/>
      <c r="AM474" s="417"/>
      <c r="AO474" s="418"/>
      <c r="AP474" s="417"/>
      <c r="AR474" s="416"/>
    </row>
    <row r="475" spans="12:44" ht="15.75" customHeight="1">
      <c r="L475" s="415"/>
      <c r="M475" s="415"/>
      <c r="S475" s="414"/>
      <c r="T475" s="417"/>
      <c r="V475" s="418"/>
      <c r="W475" s="417"/>
      <c r="AB475" s="418"/>
      <c r="AC475" s="417"/>
      <c r="AD475" s="418"/>
      <c r="AE475" s="417"/>
      <c r="AG475" s="418"/>
      <c r="AH475" s="417"/>
      <c r="AL475" s="418"/>
      <c r="AM475" s="417"/>
      <c r="AO475" s="418"/>
      <c r="AP475" s="417"/>
      <c r="AR475" s="416"/>
    </row>
    <row r="476" spans="12:44" ht="15.75" customHeight="1">
      <c r="L476" s="415"/>
      <c r="M476" s="415"/>
      <c r="S476" s="414"/>
      <c r="T476" s="417"/>
      <c r="V476" s="418"/>
      <c r="W476" s="417"/>
      <c r="AB476" s="418"/>
      <c r="AC476" s="417"/>
      <c r="AD476" s="418"/>
      <c r="AE476" s="417"/>
      <c r="AG476" s="418"/>
      <c r="AH476" s="417"/>
      <c r="AL476" s="418"/>
      <c r="AM476" s="417"/>
      <c r="AO476" s="418"/>
      <c r="AP476" s="417"/>
      <c r="AR476" s="416"/>
    </row>
    <row r="477" spans="12:44" ht="15.75" customHeight="1">
      <c r="L477" s="415"/>
      <c r="M477" s="415"/>
      <c r="S477" s="414"/>
      <c r="T477" s="417"/>
      <c r="V477" s="418"/>
      <c r="W477" s="417"/>
      <c r="AB477" s="418"/>
      <c r="AC477" s="417"/>
      <c r="AD477" s="418"/>
      <c r="AE477" s="417"/>
      <c r="AG477" s="418"/>
      <c r="AH477" s="417"/>
      <c r="AL477" s="418"/>
      <c r="AM477" s="417"/>
      <c r="AO477" s="418"/>
      <c r="AP477" s="417"/>
      <c r="AR477" s="416"/>
    </row>
    <row r="478" spans="12:44" ht="15.75" customHeight="1">
      <c r="L478" s="415"/>
      <c r="M478" s="415"/>
      <c r="S478" s="414"/>
      <c r="T478" s="417"/>
      <c r="V478" s="418"/>
      <c r="W478" s="417"/>
      <c r="AB478" s="418"/>
      <c r="AC478" s="417"/>
      <c r="AD478" s="418"/>
      <c r="AE478" s="417"/>
      <c r="AG478" s="418"/>
      <c r="AH478" s="417"/>
      <c r="AL478" s="418"/>
      <c r="AM478" s="417"/>
      <c r="AO478" s="418"/>
      <c r="AP478" s="417"/>
      <c r="AR478" s="416"/>
    </row>
    <row r="479" spans="12:44" ht="15.75" customHeight="1">
      <c r="L479" s="415"/>
      <c r="M479" s="415"/>
      <c r="S479" s="414"/>
      <c r="T479" s="417"/>
      <c r="V479" s="418"/>
      <c r="W479" s="417"/>
      <c r="AB479" s="418"/>
      <c r="AC479" s="417"/>
      <c r="AD479" s="418"/>
      <c r="AE479" s="417"/>
      <c r="AG479" s="418"/>
      <c r="AH479" s="417"/>
      <c r="AL479" s="418"/>
      <c r="AM479" s="417"/>
      <c r="AO479" s="418"/>
      <c r="AP479" s="417"/>
      <c r="AR479" s="416"/>
    </row>
    <row r="480" spans="12:44" ht="15.75" customHeight="1">
      <c r="L480" s="415"/>
      <c r="M480" s="415"/>
      <c r="S480" s="414"/>
      <c r="T480" s="417"/>
      <c r="V480" s="418"/>
      <c r="W480" s="417"/>
      <c r="AB480" s="418"/>
      <c r="AC480" s="417"/>
      <c r="AD480" s="418"/>
      <c r="AE480" s="417"/>
      <c r="AG480" s="418"/>
      <c r="AH480" s="417"/>
      <c r="AL480" s="418"/>
      <c r="AM480" s="417"/>
      <c r="AO480" s="418"/>
      <c r="AP480" s="417"/>
      <c r="AR480" s="416"/>
    </row>
    <row r="481" spans="12:44" ht="15.75" customHeight="1">
      <c r="L481" s="415"/>
      <c r="M481" s="415"/>
      <c r="S481" s="414"/>
      <c r="T481" s="417"/>
      <c r="V481" s="418"/>
      <c r="W481" s="417"/>
      <c r="AB481" s="418"/>
      <c r="AC481" s="417"/>
      <c r="AD481" s="418"/>
      <c r="AE481" s="417"/>
      <c r="AG481" s="418"/>
      <c r="AH481" s="417"/>
      <c r="AL481" s="418"/>
      <c r="AM481" s="417"/>
      <c r="AO481" s="418"/>
      <c r="AP481" s="417"/>
      <c r="AR481" s="416"/>
    </row>
    <row r="482" spans="12:44" ht="15.75" customHeight="1">
      <c r="L482" s="415"/>
      <c r="M482" s="415"/>
      <c r="S482" s="414"/>
      <c r="T482" s="417"/>
      <c r="V482" s="418"/>
      <c r="W482" s="417"/>
      <c r="AB482" s="418"/>
      <c r="AC482" s="417"/>
      <c r="AD482" s="418"/>
      <c r="AE482" s="417"/>
      <c r="AG482" s="418"/>
      <c r="AH482" s="417"/>
      <c r="AL482" s="418"/>
      <c r="AM482" s="417"/>
      <c r="AO482" s="418"/>
      <c r="AP482" s="417"/>
      <c r="AR482" s="416"/>
    </row>
    <row r="483" spans="12:44" ht="15.75" customHeight="1">
      <c r="L483" s="415"/>
      <c r="M483" s="415"/>
      <c r="S483" s="414"/>
      <c r="T483" s="417"/>
      <c r="V483" s="418"/>
      <c r="W483" s="417"/>
      <c r="AB483" s="418"/>
      <c r="AC483" s="417"/>
      <c r="AD483" s="418"/>
      <c r="AE483" s="417"/>
      <c r="AG483" s="418"/>
      <c r="AH483" s="417"/>
      <c r="AL483" s="418"/>
      <c r="AM483" s="417"/>
      <c r="AO483" s="418"/>
      <c r="AP483" s="417"/>
      <c r="AR483" s="416"/>
    </row>
    <row r="484" spans="12:44" ht="15.75" customHeight="1">
      <c r="L484" s="415"/>
      <c r="M484" s="415"/>
      <c r="S484" s="414"/>
      <c r="T484" s="417"/>
      <c r="V484" s="418"/>
      <c r="W484" s="417"/>
      <c r="AB484" s="418"/>
      <c r="AC484" s="417"/>
      <c r="AD484" s="418"/>
      <c r="AE484" s="417"/>
      <c r="AG484" s="418"/>
      <c r="AH484" s="417"/>
      <c r="AL484" s="418"/>
      <c r="AM484" s="417"/>
      <c r="AO484" s="418"/>
      <c r="AP484" s="417"/>
      <c r="AR484" s="416"/>
    </row>
    <row r="485" spans="12:44" ht="15.75" customHeight="1">
      <c r="L485" s="415"/>
      <c r="M485" s="415"/>
      <c r="S485" s="414"/>
      <c r="T485" s="417"/>
      <c r="V485" s="418"/>
      <c r="W485" s="417"/>
      <c r="AB485" s="418"/>
      <c r="AC485" s="417"/>
      <c r="AD485" s="418"/>
      <c r="AE485" s="417"/>
      <c r="AG485" s="418"/>
      <c r="AH485" s="417"/>
      <c r="AL485" s="418"/>
      <c r="AM485" s="417"/>
      <c r="AO485" s="418"/>
      <c r="AP485" s="417"/>
      <c r="AR485" s="416"/>
    </row>
    <row r="486" spans="12:44" ht="15.75" customHeight="1">
      <c r="L486" s="415"/>
      <c r="M486" s="415"/>
      <c r="S486" s="414"/>
      <c r="T486" s="417"/>
      <c r="V486" s="418"/>
      <c r="W486" s="417"/>
      <c r="AB486" s="418"/>
      <c r="AC486" s="417"/>
      <c r="AD486" s="418"/>
      <c r="AE486" s="417"/>
      <c r="AG486" s="418"/>
      <c r="AH486" s="417"/>
      <c r="AL486" s="418"/>
      <c r="AM486" s="417"/>
      <c r="AO486" s="418"/>
      <c r="AP486" s="417"/>
      <c r="AR486" s="416"/>
    </row>
    <row r="487" spans="12:44" ht="15.75" customHeight="1">
      <c r="L487" s="415"/>
      <c r="M487" s="415"/>
      <c r="S487" s="414"/>
      <c r="T487" s="417"/>
      <c r="V487" s="418"/>
      <c r="W487" s="417"/>
      <c r="AB487" s="418"/>
      <c r="AC487" s="417"/>
      <c r="AD487" s="418"/>
      <c r="AE487" s="417"/>
      <c r="AG487" s="418"/>
      <c r="AH487" s="417"/>
      <c r="AL487" s="418"/>
      <c r="AM487" s="417"/>
      <c r="AO487" s="418"/>
      <c r="AP487" s="417"/>
      <c r="AR487" s="416"/>
    </row>
    <row r="488" spans="12:44" ht="15.75" customHeight="1">
      <c r="L488" s="415"/>
      <c r="M488" s="415"/>
      <c r="S488" s="414"/>
      <c r="T488" s="417"/>
      <c r="V488" s="418"/>
      <c r="W488" s="417"/>
      <c r="AB488" s="418"/>
      <c r="AC488" s="417"/>
      <c r="AD488" s="418"/>
      <c r="AE488" s="417"/>
      <c r="AG488" s="418"/>
      <c r="AH488" s="417"/>
      <c r="AL488" s="418"/>
      <c r="AM488" s="417"/>
      <c r="AO488" s="418"/>
      <c r="AP488" s="417"/>
      <c r="AR488" s="416"/>
    </row>
    <row r="489" spans="12:44" ht="15.75" customHeight="1">
      <c r="L489" s="415"/>
      <c r="M489" s="415"/>
      <c r="S489" s="414"/>
      <c r="T489" s="417"/>
      <c r="V489" s="418"/>
      <c r="W489" s="417"/>
      <c r="AB489" s="418"/>
      <c r="AC489" s="417"/>
      <c r="AD489" s="418"/>
      <c r="AE489" s="417"/>
      <c r="AG489" s="418"/>
      <c r="AH489" s="417"/>
      <c r="AL489" s="418"/>
      <c r="AM489" s="417"/>
      <c r="AO489" s="418"/>
      <c r="AP489" s="417"/>
      <c r="AR489" s="416"/>
    </row>
    <row r="490" spans="12:44" ht="15.75" customHeight="1">
      <c r="L490" s="415"/>
      <c r="M490" s="415"/>
      <c r="S490" s="414"/>
      <c r="T490" s="417"/>
      <c r="V490" s="418"/>
      <c r="W490" s="417"/>
      <c r="AB490" s="418"/>
      <c r="AC490" s="417"/>
      <c r="AD490" s="418"/>
      <c r="AE490" s="417"/>
      <c r="AG490" s="418"/>
      <c r="AH490" s="417"/>
      <c r="AL490" s="418"/>
      <c r="AM490" s="417"/>
      <c r="AO490" s="418"/>
      <c r="AP490" s="417"/>
      <c r="AR490" s="416"/>
    </row>
    <row r="491" spans="12:44" ht="15.75" customHeight="1">
      <c r="L491" s="415"/>
      <c r="M491" s="415"/>
      <c r="S491" s="414"/>
      <c r="T491" s="417"/>
      <c r="V491" s="418"/>
      <c r="W491" s="417"/>
      <c r="AB491" s="418"/>
      <c r="AC491" s="417"/>
      <c r="AD491" s="418"/>
      <c r="AE491" s="417"/>
      <c r="AG491" s="418"/>
      <c r="AH491" s="417"/>
      <c r="AL491" s="418"/>
      <c r="AM491" s="417"/>
      <c r="AO491" s="418"/>
      <c r="AP491" s="417"/>
      <c r="AR491" s="416"/>
    </row>
    <row r="492" spans="12:44" ht="15.75" customHeight="1">
      <c r="L492" s="415"/>
      <c r="M492" s="415"/>
      <c r="S492" s="414"/>
      <c r="T492" s="417"/>
      <c r="V492" s="418"/>
      <c r="W492" s="417"/>
      <c r="AB492" s="418"/>
      <c r="AC492" s="417"/>
      <c r="AD492" s="418"/>
      <c r="AE492" s="417"/>
      <c r="AG492" s="418"/>
      <c r="AH492" s="417"/>
      <c r="AL492" s="418"/>
      <c r="AM492" s="417"/>
      <c r="AO492" s="418"/>
      <c r="AP492" s="417"/>
      <c r="AR492" s="416"/>
    </row>
    <row r="493" spans="12:44" ht="15.75" customHeight="1">
      <c r="L493" s="415"/>
      <c r="M493" s="415"/>
      <c r="S493" s="414"/>
      <c r="T493" s="417"/>
      <c r="V493" s="418"/>
      <c r="W493" s="417"/>
      <c r="AB493" s="418"/>
      <c r="AC493" s="417"/>
      <c r="AD493" s="418"/>
      <c r="AE493" s="417"/>
      <c r="AG493" s="418"/>
      <c r="AH493" s="417"/>
      <c r="AL493" s="418"/>
      <c r="AM493" s="417"/>
      <c r="AO493" s="418"/>
      <c r="AP493" s="417"/>
      <c r="AR493" s="416"/>
    </row>
    <row r="494" spans="12:44" ht="15.75" customHeight="1">
      <c r="L494" s="415"/>
      <c r="M494" s="415"/>
      <c r="S494" s="414"/>
      <c r="T494" s="417"/>
      <c r="V494" s="418"/>
      <c r="W494" s="417"/>
      <c r="AB494" s="418"/>
      <c r="AC494" s="417"/>
      <c r="AD494" s="418"/>
      <c r="AE494" s="417"/>
      <c r="AG494" s="418"/>
      <c r="AH494" s="417"/>
      <c r="AL494" s="418"/>
      <c r="AM494" s="417"/>
      <c r="AO494" s="418"/>
      <c r="AP494" s="417"/>
      <c r="AR494" s="416"/>
    </row>
    <row r="495" spans="12:44" ht="15.75" customHeight="1">
      <c r="L495" s="415"/>
      <c r="M495" s="415"/>
      <c r="S495" s="414"/>
      <c r="T495" s="417"/>
      <c r="V495" s="418"/>
      <c r="W495" s="417"/>
      <c r="AB495" s="418"/>
      <c r="AC495" s="417"/>
      <c r="AD495" s="418"/>
      <c r="AE495" s="417"/>
      <c r="AG495" s="418"/>
      <c r="AH495" s="417"/>
      <c r="AL495" s="418"/>
      <c r="AM495" s="417"/>
      <c r="AO495" s="418"/>
      <c r="AP495" s="417"/>
      <c r="AR495" s="416"/>
    </row>
    <row r="496" spans="12:44" ht="15.75" customHeight="1">
      <c r="L496" s="415"/>
      <c r="M496" s="415"/>
      <c r="S496" s="414"/>
      <c r="T496" s="417"/>
      <c r="V496" s="418"/>
      <c r="W496" s="417"/>
      <c r="AB496" s="418"/>
      <c r="AC496" s="417"/>
      <c r="AD496" s="418"/>
      <c r="AE496" s="417"/>
      <c r="AG496" s="418"/>
      <c r="AH496" s="417"/>
      <c r="AL496" s="418"/>
      <c r="AM496" s="417"/>
      <c r="AO496" s="418"/>
      <c r="AP496" s="417"/>
      <c r="AR496" s="416"/>
    </row>
    <row r="497" spans="12:44" ht="15.75" customHeight="1">
      <c r="L497" s="415"/>
      <c r="M497" s="415"/>
      <c r="S497" s="414"/>
      <c r="T497" s="417"/>
      <c r="V497" s="418"/>
      <c r="W497" s="417"/>
      <c r="AB497" s="418"/>
      <c r="AC497" s="417"/>
      <c r="AD497" s="418"/>
      <c r="AE497" s="417"/>
      <c r="AG497" s="418"/>
      <c r="AH497" s="417"/>
      <c r="AL497" s="418"/>
      <c r="AM497" s="417"/>
      <c r="AO497" s="418"/>
      <c r="AP497" s="417"/>
      <c r="AR497" s="416"/>
    </row>
    <row r="498" spans="12:44" ht="15.75" customHeight="1">
      <c r="L498" s="415"/>
      <c r="M498" s="415"/>
      <c r="S498" s="414"/>
      <c r="T498" s="417"/>
      <c r="V498" s="418"/>
      <c r="W498" s="417"/>
      <c r="AB498" s="418"/>
      <c r="AC498" s="417"/>
      <c r="AD498" s="418"/>
      <c r="AE498" s="417"/>
      <c r="AG498" s="418"/>
      <c r="AH498" s="417"/>
      <c r="AL498" s="418"/>
      <c r="AM498" s="417"/>
      <c r="AO498" s="418"/>
      <c r="AP498" s="417"/>
      <c r="AR498" s="416"/>
    </row>
    <row r="499" spans="12:44" ht="15.75" customHeight="1">
      <c r="L499" s="415"/>
      <c r="M499" s="415"/>
      <c r="S499" s="414"/>
      <c r="T499" s="417"/>
      <c r="V499" s="418"/>
      <c r="W499" s="417"/>
      <c r="AB499" s="418"/>
      <c r="AC499" s="417"/>
      <c r="AD499" s="418"/>
      <c r="AE499" s="417"/>
      <c r="AG499" s="418"/>
      <c r="AH499" s="417"/>
      <c r="AL499" s="418"/>
      <c r="AM499" s="417"/>
      <c r="AO499" s="418"/>
      <c r="AP499" s="417"/>
      <c r="AR499" s="416"/>
    </row>
    <row r="500" spans="12:44" ht="15.75" customHeight="1">
      <c r="L500" s="415"/>
      <c r="M500" s="415"/>
      <c r="S500" s="414"/>
      <c r="T500" s="417"/>
      <c r="V500" s="418"/>
      <c r="W500" s="417"/>
      <c r="AB500" s="418"/>
      <c r="AC500" s="417"/>
      <c r="AD500" s="418"/>
      <c r="AE500" s="417"/>
      <c r="AG500" s="418"/>
      <c r="AH500" s="417"/>
      <c r="AL500" s="418"/>
      <c r="AM500" s="417"/>
      <c r="AO500" s="418"/>
      <c r="AP500" s="417"/>
      <c r="AR500" s="416"/>
    </row>
    <row r="501" spans="12:44" ht="15.75" customHeight="1">
      <c r="L501" s="415"/>
      <c r="M501" s="415"/>
      <c r="S501" s="414"/>
      <c r="T501" s="417"/>
      <c r="V501" s="418"/>
      <c r="W501" s="417"/>
      <c r="AB501" s="418"/>
      <c r="AC501" s="417"/>
      <c r="AD501" s="418"/>
      <c r="AE501" s="417"/>
      <c r="AG501" s="418"/>
      <c r="AH501" s="417"/>
      <c r="AL501" s="418"/>
      <c r="AM501" s="417"/>
      <c r="AO501" s="418"/>
      <c r="AP501" s="417"/>
      <c r="AR501" s="416"/>
    </row>
    <row r="502" spans="12:44" ht="15.75" customHeight="1">
      <c r="L502" s="415"/>
      <c r="M502" s="415"/>
      <c r="S502" s="414"/>
      <c r="T502" s="417"/>
      <c r="V502" s="418"/>
      <c r="W502" s="417"/>
      <c r="AB502" s="418"/>
      <c r="AC502" s="417"/>
      <c r="AD502" s="418"/>
      <c r="AE502" s="417"/>
      <c r="AG502" s="418"/>
      <c r="AH502" s="417"/>
      <c r="AL502" s="418"/>
      <c r="AM502" s="417"/>
      <c r="AO502" s="418"/>
      <c r="AP502" s="417"/>
      <c r="AR502" s="416"/>
    </row>
    <row r="503" spans="12:44" ht="15.75" customHeight="1">
      <c r="L503" s="415"/>
      <c r="M503" s="415"/>
      <c r="S503" s="414"/>
      <c r="T503" s="417"/>
      <c r="V503" s="418"/>
      <c r="W503" s="417"/>
      <c r="AB503" s="418"/>
      <c r="AC503" s="417"/>
      <c r="AD503" s="418"/>
      <c r="AE503" s="417"/>
      <c r="AG503" s="418"/>
      <c r="AH503" s="417"/>
      <c r="AL503" s="418"/>
      <c r="AM503" s="417"/>
      <c r="AO503" s="418"/>
      <c r="AP503" s="417"/>
      <c r="AR503" s="416"/>
    </row>
    <row r="504" spans="12:44" ht="15.75" customHeight="1">
      <c r="L504" s="415"/>
      <c r="M504" s="415"/>
      <c r="S504" s="414"/>
      <c r="T504" s="417"/>
      <c r="V504" s="418"/>
      <c r="W504" s="417"/>
      <c r="AB504" s="418"/>
      <c r="AC504" s="417"/>
      <c r="AD504" s="418"/>
      <c r="AE504" s="417"/>
      <c r="AG504" s="418"/>
      <c r="AH504" s="417"/>
      <c r="AL504" s="418"/>
      <c r="AM504" s="417"/>
      <c r="AO504" s="418"/>
      <c r="AP504" s="417"/>
      <c r="AR504" s="416"/>
    </row>
    <row r="505" spans="12:44" ht="15.75" customHeight="1">
      <c r="L505" s="415"/>
      <c r="M505" s="415"/>
      <c r="S505" s="414"/>
      <c r="T505" s="417"/>
      <c r="V505" s="418"/>
      <c r="W505" s="417"/>
      <c r="AB505" s="418"/>
      <c r="AC505" s="417"/>
      <c r="AD505" s="418"/>
      <c r="AE505" s="417"/>
      <c r="AG505" s="418"/>
      <c r="AH505" s="417"/>
      <c r="AL505" s="418"/>
      <c r="AM505" s="417"/>
      <c r="AO505" s="418"/>
      <c r="AP505" s="417"/>
      <c r="AR505" s="416"/>
    </row>
    <row r="506" spans="12:44" ht="15.75" customHeight="1">
      <c r="L506" s="415"/>
      <c r="M506" s="415"/>
      <c r="S506" s="414"/>
      <c r="T506" s="417"/>
      <c r="V506" s="418"/>
      <c r="W506" s="417"/>
      <c r="AB506" s="418"/>
      <c r="AC506" s="417"/>
      <c r="AD506" s="418"/>
      <c r="AE506" s="417"/>
      <c r="AG506" s="418"/>
      <c r="AH506" s="417"/>
      <c r="AL506" s="418"/>
      <c r="AM506" s="417"/>
      <c r="AO506" s="418"/>
      <c r="AP506" s="417"/>
      <c r="AR506" s="416"/>
    </row>
    <row r="507" spans="12:44" ht="15.75" customHeight="1">
      <c r="L507" s="415"/>
      <c r="M507" s="415"/>
      <c r="S507" s="414"/>
      <c r="T507" s="417"/>
      <c r="V507" s="418"/>
      <c r="W507" s="417"/>
      <c r="AB507" s="418"/>
      <c r="AC507" s="417"/>
      <c r="AD507" s="418"/>
      <c r="AE507" s="417"/>
      <c r="AG507" s="418"/>
      <c r="AH507" s="417"/>
      <c r="AL507" s="418"/>
      <c r="AM507" s="417"/>
      <c r="AO507" s="418"/>
      <c r="AP507" s="417"/>
      <c r="AR507" s="416"/>
    </row>
    <row r="508" spans="12:44" ht="15.75" customHeight="1">
      <c r="L508" s="415"/>
      <c r="M508" s="415"/>
      <c r="S508" s="414"/>
      <c r="T508" s="417"/>
      <c r="V508" s="418"/>
      <c r="W508" s="417"/>
      <c r="AB508" s="418"/>
      <c r="AC508" s="417"/>
      <c r="AD508" s="418"/>
      <c r="AE508" s="417"/>
      <c r="AG508" s="418"/>
      <c r="AH508" s="417"/>
      <c r="AL508" s="418"/>
      <c r="AM508" s="417"/>
      <c r="AO508" s="418"/>
      <c r="AP508" s="417"/>
      <c r="AR508" s="416"/>
    </row>
    <row r="509" spans="12:44" ht="15.75" customHeight="1">
      <c r="L509" s="415"/>
      <c r="M509" s="415"/>
      <c r="S509" s="414"/>
      <c r="T509" s="417"/>
      <c r="V509" s="418"/>
      <c r="W509" s="417"/>
      <c r="AB509" s="418"/>
      <c r="AC509" s="417"/>
      <c r="AD509" s="418"/>
      <c r="AE509" s="417"/>
      <c r="AG509" s="418"/>
      <c r="AH509" s="417"/>
      <c r="AL509" s="418"/>
      <c r="AM509" s="417"/>
      <c r="AO509" s="418"/>
      <c r="AP509" s="417"/>
      <c r="AR509" s="416"/>
    </row>
    <row r="510" spans="12:44" ht="15.75" customHeight="1">
      <c r="L510" s="415"/>
      <c r="M510" s="415"/>
      <c r="S510" s="414"/>
      <c r="T510" s="417"/>
      <c r="V510" s="418"/>
      <c r="W510" s="417"/>
      <c r="AB510" s="418"/>
      <c r="AC510" s="417"/>
      <c r="AD510" s="418"/>
      <c r="AE510" s="417"/>
      <c r="AG510" s="418"/>
      <c r="AH510" s="417"/>
      <c r="AL510" s="418"/>
      <c r="AM510" s="417"/>
      <c r="AO510" s="418"/>
      <c r="AP510" s="417"/>
      <c r="AR510" s="416"/>
    </row>
    <row r="511" spans="12:44" ht="15.75" customHeight="1">
      <c r="L511" s="415"/>
      <c r="M511" s="415"/>
      <c r="S511" s="414"/>
      <c r="T511" s="417"/>
      <c r="V511" s="418"/>
      <c r="W511" s="417"/>
      <c r="AB511" s="418"/>
      <c r="AC511" s="417"/>
      <c r="AD511" s="418"/>
      <c r="AE511" s="417"/>
      <c r="AG511" s="418"/>
      <c r="AH511" s="417"/>
      <c r="AL511" s="418"/>
      <c r="AM511" s="417"/>
      <c r="AO511" s="418"/>
      <c r="AP511" s="417"/>
      <c r="AR511" s="416"/>
    </row>
    <row r="512" spans="12:44" ht="15.75" customHeight="1">
      <c r="L512" s="415"/>
      <c r="M512" s="415"/>
      <c r="S512" s="414"/>
      <c r="T512" s="417"/>
      <c r="V512" s="418"/>
      <c r="W512" s="417"/>
      <c r="AB512" s="418"/>
      <c r="AC512" s="417"/>
      <c r="AD512" s="418"/>
      <c r="AE512" s="417"/>
      <c r="AG512" s="418"/>
      <c r="AH512" s="417"/>
      <c r="AL512" s="418"/>
      <c r="AM512" s="417"/>
      <c r="AO512" s="418"/>
      <c r="AP512" s="417"/>
      <c r="AR512" s="416"/>
    </row>
    <row r="513" spans="12:44" ht="15.75" customHeight="1">
      <c r="L513" s="415"/>
      <c r="M513" s="415"/>
      <c r="S513" s="414"/>
      <c r="T513" s="417"/>
      <c r="V513" s="418"/>
      <c r="W513" s="417"/>
      <c r="AB513" s="418"/>
      <c r="AC513" s="417"/>
      <c r="AD513" s="418"/>
      <c r="AE513" s="417"/>
      <c r="AG513" s="418"/>
      <c r="AH513" s="417"/>
      <c r="AL513" s="418"/>
      <c r="AM513" s="417"/>
      <c r="AO513" s="418"/>
      <c r="AP513" s="417"/>
      <c r="AR513" s="416"/>
    </row>
    <row r="514" spans="12:44" ht="15.75" customHeight="1">
      <c r="L514" s="415"/>
      <c r="M514" s="415"/>
      <c r="S514" s="414"/>
      <c r="T514" s="417"/>
      <c r="V514" s="418"/>
      <c r="W514" s="417"/>
      <c r="AB514" s="418"/>
      <c r="AC514" s="417"/>
      <c r="AD514" s="418"/>
      <c r="AE514" s="417"/>
      <c r="AG514" s="418"/>
      <c r="AH514" s="417"/>
      <c r="AL514" s="418"/>
      <c r="AM514" s="417"/>
      <c r="AO514" s="418"/>
      <c r="AP514" s="417"/>
      <c r="AR514" s="416"/>
    </row>
    <row r="515" spans="12:44" ht="15.75" customHeight="1">
      <c r="L515" s="415"/>
      <c r="M515" s="415"/>
      <c r="S515" s="414"/>
      <c r="T515" s="417"/>
      <c r="V515" s="418"/>
      <c r="W515" s="417"/>
      <c r="AB515" s="418"/>
      <c r="AC515" s="417"/>
      <c r="AD515" s="418"/>
      <c r="AE515" s="417"/>
      <c r="AG515" s="418"/>
      <c r="AH515" s="417"/>
      <c r="AL515" s="418"/>
      <c r="AM515" s="417"/>
      <c r="AO515" s="418"/>
      <c r="AP515" s="417"/>
      <c r="AR515" s="416"/>
    </row>
    <row r="516" spans="12:44" ht="15.75" customHeight="1">
      <c r="L516" s="415"/>
      <c r="M516" s="415"/>
      <c r="S516" s="414"/>
      <c r="T516" s="417"/>
      <c r="V516" s="418"/>
      <c r="W516" s="417"/>
      <c r="AB516" s="418"/>
      <c r="AC516" s="417"/>
      <c r="AD516" s="418"/>
      <c r="AE516" s="417"/>
      <c r="AG516" s="418"/>
      <c r="AH516" s="417"/>
      <c r="AL516" s="418"/>
      <c r="AM516" s="417"/>
      <c r="AO516" s="418"/>
      <c r="AP516" s="417"/>
      <c r="AR516" s="416"/>
    </row>
    <row r="517" spans="12:44" ht="15.75" customHeight="1">
      <c r="L517" s="415"/>
      <c r="M517" s="415"/>
      <c r="S517" s="414"/>
      <c r="T517" s="417"/>
      <c r="V517" s="418"/>
      <c r="W517" s="417"/>
      <c r="AB517" s="418"/>
      <c r="AC517" s="417"/>
      <c r="AD517" s="418"/>
      <c r="AE517" s="417"/>
      <c r="AG517" s="418"/>
      <c r="AH517" s="417"/>
      <c r="AL517" s="418"/>
      <c r="AM517" s="417"/>
      <c r="AO517" s="418"/>
      <c r="AP517" s="417"/>
      <c r="AR517" s="416"/>
    </row>
    <row r="518" spans="12:44" ht="15.75" customHeight="1">
      <c r="L518" s="415"/>
      <c r="M518" s="415"/>
      <c r="S518" s="414"/>
      <c r="T518" s="417"/>
      <c r="V518" s="418"/>
      <c r="W518" s="417"/>
      <c r="AB518" s="418"/>
      <c r="AC518" s="417"/>
      <c r="AD518" s="418"/>
      <c r="AE518" s="417"/>
      <c r="AG518" s="418"/>
      <c r="AH518" s="417"/>
      <c r="AL518" s="418"/>
      <c r="AM518" s="417"/>
      <c r="AO518" s="418"/>
      <c r="AP518" s="417"/>
      <c r="AR518" s="416"/>
    </row>
    <row r="519" spans="12:44" ht="15.75" customHeight="1">
      <c r="L519" s="415"/>
      <c r="M519" s="415"/>
      <c r="S519" s="414"/>
      <c r="T519" s="417"/>
      <c r="V519" s="418"/>
      <c r="W519" s="417"/>
      <c r="AB519" s="418"/>
      <c r="AC519" s="417"/>
      <c r="AD519" s="418"/>
      <c r="AE519" s="417"/>
      <c r="AG519" s="418"/>
      <c r="AH519" s="417"/>
      <c r="AL519" s="418"/>
      <c r="AM519" s="417"/>
      <c r="AO519" s="418"/>
      <c r="AP519" s="417"/>
      <c r="AR519" s="416"/>
    </row>
    <row r="520" spans="12:44" ht="15.75" customHeight="1">
      <c r="L520" s="415"/>
      <c r="M520" s="415"/>
      <c r="S520" s="414"/>
      <c r="T520" s="417"/>
      <c r="V520" s="418"/>
      <c r="W520" s="417"/>
      <c r="AB520" s="418"/>
      <c r="AC520" s="417"/>
      <c r="AD520" s="418"/>
      <c r="AE520" s="417"/>
      <c r="AG520" s="418"/>
      <c r="AH520" s="417"/>
      <c r="AL520" s="418"/>
      <c r="AM520" s="417"/>
      <c r="AO520" s="418"/>
      <c r="AP520" s="417"/>
      <c r="AR520" s="416"/>
    </row>
    <row r="521" spans="12:44" ht="15.75" customHeight="1">
      <c r="L521" s="415"/>
      <c r="M521" s="415"/>
      <c r="S521" s="414"/>
      <c r="T521" s="417"/>
      <c r="V521" s="418"/>
      <c r="W521" s="417"/>
      <c r="AB521" s="418"/>
      <c r="AC521" s="417"/>
      <c r="AD521" s="418"/>
      <c r="AE521" s="417"/>
      <c r="AG521" s="418"/>
      <c r="AH521" s="417"/>
      <c r="AL521" s="418"/>
      <c r="AM521" s="417"/>
      <c r="AO521" s="418"/>
      <c r="AP521" s="417"/>
      <c r="AR521" s="416"/>
    </row>
    <row r="522" spans="12:44" ht="15.75" customHeight="1">
      <c r="L522" s="415"/>
      <c r="M522" s="415"/>
      <c r="S522" s="414"/>
      <c r="T522" s="417"/>
      <c r="V522" s="418"/>
      <c r="W522" s="417"/>
      <c r="AB522" s="418"/>
      <c r="AC522" s="417"/>
      <c r="AD522" s="418"/>
      <c r="AE522" s="417"/>
      <c r="AG522" s="418"/>
      <c r="AH522" s="417"/>
      <c r="AL522" s="418"/>
      <c r="AM522" s="417"/>
      <c r="AO522" s="418"/>
      <c r="AP522" s="417"/>
      <c r="AR522" s="416"/>
    </row>
    <row r="523" spans="12:44" ht="15.75" customHeight="1">
      <c r="L523" s="415"/>
      <c r="M523" s="415"/>
      <c r="S523" s="414"/>
      <c r="T523" s="417"/>
      <c r="V523" s="418"/>
      <c r="W523" s="417"/>
      <c r="AB523" s="418"/>
      <c r="AC523" s="417"/>
      <c r="AD523" s="418"/>
      <c r="AE523" s="417"/>
      <c r="AG523" s="418"/>
      <c r="AH523" s="417"/>
      <c r="AL523" s="418"/>
      <c r="AM523" s="417"/>
      <c r="AO523" s="418"/>
      <c r="AP523" s="417"/>
      <c r="AR523" s="416"/>
    </row>
    <row r="524" spans="12:44" ht="15.75" customHeight="1">
      <c r="L524" s="415"/>
      <c r="M524" s="415"/>
      <c r="S524" s="414"/>
      <c r="T524" s="417"/>
      <c r="V524" s="418"/>
      <c r="W524" s="417"/>
      <c r="AB524" s="418"/>
      <c r="AC524" s="417"/>
      <c r="AD524" s="418"/>
      <c r="AE524" s="417"/>
      <c r="AG524" s="418"/>
      <c r="AH524" s="417"/>
      <c r="AL524" s="418"/>
      <c r="AM524" s="417"/>
      <c r="AO524" s="418"/>
      <c r="AP524" s="417"/>
      <c r="AR524" s="416"/>
    </row>
    <row r="525" spans="12:44" ht="15.75" customHeight="1">
      <c r="L525" s="415"/>
      <c r="M525" s="415"/>
      <c r="S525" s="414"/>
      <c r="T525" s="417"/>
      <c r="V525" s="418"/>
      <c r="W525" s="417"/>
      <c r="AB525" s="418"/>
      <c r="AC525" s="417"/>
      <c r="AD525" s="418"/>
      <c r="AE525" s="417"/>
      <c r="AG525" s="418"/>
      <c r="AH525" s="417"/>
      <c r="AL525" s="418"/>
      <c r="AM525" s="417"/>
      <c r="AO525" s="418"/>
      <c r="AP525" s="417"/>
      <c r="AR525" s="416"/>
    </row>
    <row r="526" spans="12:44" ht="15.75" customHeight="1">
      <c r="L526" s="415"/>
      <c r="M526" s="415"/>
      <c r="S526" s="414"/>
      <c r="T526" s="417"/>
      <c r="V526" s="418"/>
      <c r="W526" s="417"/>
      <c r="AB526" s="418"/>
      <c r="AC526" s="417"/>
      <c r="AD526" s="418"/>
      <c r="AE526" s="417"/>
      <c r="AG526" s="418"/>
      <c r="AH526" s="417"/>
      <c r="AL526" s="418"/>
      <c r="AM526" s="417"/>
      <c r="AO526" s="418"/>
      <c r="AP526" s="417"/>
      <c r="AR526" s="416"/>
    </row>
    <row r="527" spans="12:44" ht="15.75" customHeight="1">
      <c r="L527" s="415"/>
      <c r="M527" s="415"/>
      <c r="S527" s="414"/>
      <c r="T527" s="417"/>
      <c r="V527" s="418"/>
      <c r="W527" s="417"/>
      <c r="AB527" s="418"/>
      <c r="AC527" s="417"/>
      <c r="AD527" s="418"/>
      <c r="AE527" s="417"/>
      <c r="AG527" s="418"/>
      <c r="AH527" s="417"/>
      <c r="AL527" s="418"/>
      <c r="AM527" s="417"/>
      <c r="AO527" s="418"/>
      <c r="AP527" s="417"/>
      <c r="AR527" s="416"/>
    </row>
    <row r="528" spans="12:44" ht="15.75" customHeight="1">
      <c r="L528" s="415"/>
      <c r="M528" s="415"/>
      <c r="S528" s="414"/>
      <c r="T528" s="417"/>
      <c r="V528" s="418"/>
      <c r="W528" s="417"/>
      <c r="AB528" s="418"/>
      <c r="AC528" s="417"/>
      <c r="AD528" s="418"/>
      <c r="AE528" s="417"/>
      <c r="AG528" s="418"/>
      <c r="AH528" s="417"/>
      <c r="AL528" s="418"/>
      <c r="AM528" s="417"/>
      <c r="AO528" s="418"/>
      <c r="AP528" s="417"/>
      <c r="AR528" s="416"/>
    </row>
    <row r="529" spans="12:44" ht="15.75" customHeight="1">
      <c r="L529" s="415"/>
      <c r="M529" s="415"/>
      <c r="S529" s="414"/>
      <c r="T529" s="417"/>
      <c r="V529" s="418"/>
      <c r="W529" s="417"/>
      <c r="AB529" s="418"/>
      <c r="AC529" s="417"/>
      <c r="AD529" s="418"/>
      <c r="AE529" s="417"/>
      <c r="AG529" s="418"/>
      <c r="AH529" s="417"/>
      <c r="AL529" s="418"/>
      <c r="AM529" s="417"/>
      <c r="AO529" s="418"/>
      <c r="AP529" s="417"/>
      <c r="AR529" s="416"/>
    </row>
    <row r="530" spans="12:44" ht="15.75" customHeight="1">
      <c r="L530" s="415"/>
      <c r="M530" s="415"/>
      <c r="S530" s="414"/>
      <c r="T530" s="417"/>
      <c r="V530" s="418"/>
      <c r="W530" s="417"/>
      <c r="AB530" s="418"/>
      <c r="AC530" s="417"/>
      <c r="AD530" s="418"/>
      <c r="AE530" s="417"/>
      <c r="AG530" s="418"/>
      <c r="AH530" s="417"/>
      <c r="AL530" s="418"/>
      <c r="AM530" s="417"/>
      <c r="AO530" s="418"/>
      <c r="AP530" s="417"/>
      <c r="AR530" s="416"/>
    </row>
    <row r="531" spans="12:44" ht="15.75" customHeight="1">
      <c r="L531" s="415"/>
      <c r="M531" s="415"/>
      <c r="S531" s="414"/>
      <c r="T531" s="417"/>
      <c r="V531" s="418"/>
      <c r="W531" s="417"/>
      <c r="AB531" s="418"/>
      <c r="AC531" s="417"/>
      <c r="AD531" s="418"/>
      <c r="AE531" s="417"/>
      <c r="AG531" s="418"/>
      <c r="AH531" s="417"/>
      <c r="AL531" s="418"/>
      <c r="AM531" s="417"/>
      <c r="AO531" s="418"/>
      <c r="AP531" s="417"/>
      <c r="AR531" s="416"/>
    </row>
    <row r="532" spans="12:44" ht="15.75" customHeight="1">
      <c r="L532" s="415"/>
      <c r="M532" s="415"/>
      <c r="S532" s="414"/>
      <c r="T532" s="417"/>
      <c r="V532" s="418"/>
      <c r="W532" s="417"/>
      <c r="AB532" s="418"/>
      <c r="AC532" s="417"/>
      <c r="AD532" s="418"/>
      <c r="AE532" s="417"/>
      <c r="AG532" s="418"/>
      <c r="AH532" s="417"/>
      <c r="AL532" s="418"/>
      <c r="AM532" s="417"/>
      <c r="AO532" s="418"/>
      <c r="AP532" s="417"/>
      <c r="AR532" s="416"/>
    </row>
    <row r="533" spans="12:44" ht="15.75" customHeight="1">
      <c r="L533" s="415"/>
      <c r="M533" s="415"/>
      <c r="S533" s="414"/>
      <c r="T533" s="417"/>
      <c r="V533" s="418"/>
      <c r="W533" s="417"/>
      <c r="AB533" s="418"/>
      <c r="AC533" s="417"/>
      <c r="AD533" s="418"/>
      <c r="AE533" s="417"/>
      <c r="AG533" s="418"/>
      <c r="AH533" s="417"/>
      <c r="AL533" s="418"/>
      <c r="AM533" s="417"/>
      <c r="AO533" s="418"/>
      <c r="AP533" s="417"/>
      <c r="AR533" s="416"/>
    </row>
    <row r="534" spans="12:44" ht="15.75" customHeight="1">
      <c r="L534" s="415"/>
      <c r="M534" s="415"/>
      <c r="S534" s="414"/>
      <c r="T534" s="417"/>
      <c r="V534" s="418"/>
      <c r="W534" s="417"/>
      <c r="AB534" s="418"/>
      <c r="AC534" s="417"/>
      <c r="AD534" s="418"/>
      <c r="AE534" s="417"/>
      <c r="AG534" s="418"/>
      <c r="AH534" s="417"/>
      <c r="AL534" s="418"/>
      <c r="AM534" s="417"/>
      <c r="AO534" s="418"/>
      <c r="AP534" s="417"/>
      <c r="AR534" s="416"/>
    </row>
    <row r="535" spans="12:44" ht="15.75" customHeight="1">
      <c r="L535" s="415"/>
      <c r="M535" s="415"/>
      <c r="S535" s="414"/>
      <c r="T535" s="417"/>
      <c r="V535" s="418"/>
      <c r="W535" s="417"/>
      <c r="AB535" s="418"/>
      <c r="AC535" s="417"/>
      <c r="AD535" s="418"/>
      <c r="AE535" s="417"/>
      <c r="AG535" s="418"/>
      <c r="AH535" s="417"/>
      <c r="AL535" s="418"/>
      <c r="AM535" s="417"/>
      <c r="AO535" s="418"/>
      <c r="AP535" s="417"/>
      <c r="AR535" s="416"/>
    </row>
    <row r="536" spans="12:44" ht="15.75" customHeight="1">
      <c r="L536" s="415"/>
      <c r="M536" s="415"/>
      <c r="S536" s="414"/>
      <c r="T536" s="417"/>
      <c r="V536" s="418"/>
      <c r="W536" s="417"/>
      <c r="AB536" s="418"/>
      <c r="AC536" s="417"/>
      <c r="AD536" s="418"/>
      <c r="AE536" s="417"/>
      <c r="AG536" s="418"/>
      <c r="AH536" s="417"/>
      <c r="AL536" s="418"/>
      <c r="AM536" s="417"/>
      <c r="AO536" s="418"/>
      <c r="AP536" s="417"/>
      <c r="AR536" s="416"/>
    </row>
    <row r="537" spans="12:44" ht="15.75" customHeight="1">
      <c r="L537" s="415"/>
      <c r="M537" s="415"/>
      <c r="S537" s="414"/>
      <c r="T537" s="417"/>
      <c r="V537" s="418"/>
      <c r="W537" s="417"/>
      <c r="AB537" s="418"/>
      <c r="AC537" s="417"/>
      <c r="AD537" s="418"/>
      <c r="AE537" s="417"/>
      <c r="AG537" s="418"/>
      <c r="AH537" s="417"/>
      <c r="AL537" s="418"/>
      <c r="AM537" s="417"/>
      <c r="AO537" s="418"/>
      <c r="AP537" s="417"/>
      <c r="AR537" s="416"/>
    </row>
    <row r="538" spans="12:44" ht="15.75" customHeight="1">
      <c r="L538" s="415"/>
      <c r="M538" s="415"/>
      <c r="S538" s="414"/>
      <c r="T538" s="417"/>
      <c r="V538" s="418"/>
      <c r="W538" s="417"/>
      <c r="AB538" s="418"/>
      <c r="AC538" s="417"/>
      <c r="AD538" s="418"/>
      <c r="AE538" s="417"/>
      <c r="AG538" s="418"/>
      <c r="AH538" s="417"/>
      <c r="AL538" s="418"/>
      <c r="AM538" s="417"/>
      <c r="AO538" s="418"/>
      <c r="AP538" s="417"/>
      <c r="AR538" s="416"/>
    </row>
    <row r="539" spans="12:44" ht="15.75" customHeight="1">
      <c r="L539" s="415"/>
      <c r="M539" s="415"/>
      <c r="S539" s="414"/>
      <c r="T539" s="417"/>
      <c r="V539" s="418"/>
      <c r="W539" s="417"/>
      <c r="AB539" s="418"/>
      <c r="AC539" s="417"/>
      <c r="AD539" s="418"/>
      <c r="AE539" s="417"/>
      <c r="AG539" s="418"/>
      <c r="AH539" s="417"/>
      <c r="AL539" s="418"/>
      <c r="AM539" s="417"/>
      <c r="AO539" s="418"/>
      <c r="AP539" s="417"/>
      <c r="AR539" s="416"/>
    </row>
    <row r="540" spans="12:44" ht="15.75" customHeight="1">
      <c r="L540" s="415"/>
      <c r="M540" s="415"/>
      <c r="S540" s="414"/>
      <c r="T540" s="417"/>
      <c r="V540" s="418"/>
      <c r="W540" s="417"/>
      <c r="AB540" s="418"/>
      <c r="AC540" s="417"/>
      <c r="AD540" s="418"/>
      <c r="AE540" s="417"/>
      <c r="AG540" s="418"/>
      <c r="AH540" s="417"/>
      <c r="AL540" s="418"/>
      <c r="AM540" s="417"/>
      <c r="AO540" s="418"/>
      <c r="AP540" s="417"/>
      <c r="AR540" s="416"/>
    </row>
    <row r="541" spans="12:44" ht="15.75" customHeight="1">
      <c r="L541" s="415"/>
      <c r="M541" s="415"/>
      <c r="S541" s="414"/>
      <c r="T541" s="417"/>
      <c r="V541" s="418"/>
      <c r="W541" s="417"/>
      <c r="AB541" s="418"/>
      <c r="AC541" s="417"/>
      <c r="AD541" s="418"/>
      <c r="AE541" s="417"/>
      <c r="AG541" s="418"/>
      <c r="AH541" s="417"/>
      <c r="AL541" s="418"/>
      <c r="AM541" s="417"/>
      <c r="AO541" s="418"/>
      <c r="AP541" s="417"/>
      <c r="AR541" s="416"/>
    </row>
    <row r="542" spans="12:44" ht="15.75" customHeight="1">
      <c r="L542" s="415"/>
      <c r="M542" s="415"/>
      <c r="S542" s="414"/>
      <c r="T542" s="417"/>
      <c r="V542" s="418"/>
      <c r="W542" s="417"/>
      <c r="AB542" s="418"/>
      <c r="AC542" s="417"/>
      <c r="AD542" s="418"/>
      <c r="AE542" s="417"/>
      <c r="AG542" s="418"/>
      <c r="AH542" s="417"/>
      <c r="AL542" s="418"/>
      <c r="AM542" s="417"/>
      <c r="AO542" s="418"/>
      <c r="AP542" s="417"/>
      <c r="AR542" s="416"/>
    </row>
    <row r="543" spans="12:44" ht="15.75" customHeight="1">
      <c r="L543" s="415"/>
      <c r="M543" s="415"/>
      <c r="S543" s="414"/>
      <c r="T543" s="417"/>
      <c r="V543" s="418"/>
      <c r="W543" s="417"/>
      <c r="AB543" s="418"/>
      <c r="AC543" s="417"/>
      <c r="AD543" s="418"/>
      <c r="AE543" s="417"/>
      <c r="AG543" s="418"/>
      <c r="AH543" s="417"/>
      <c r="AL543" s="418"/>
      <c r="AM543" s="417"/>
      <c r="AO543" s="418"/>
      <c r="AP543" s="417"/>
      <c r="AR543" s="416"/>
    </row>
    <row r="544" spans="12:44" ht="15.75" customHeight="1">
      <c r="L544" s="415"/>
      <c r="M544" s="415"/>
      <c r="S544" s="414"/>
      <c r="T544" s="417"/>
      <c r="V544" s="418"/>
      <c r="W544" s="417"/>
      <c r="AB544" s="418"/>
      <c r="AC544" s="417"/>
      <c r="AD544" s="418"/>
      <c r="AE544" s="417"/>
      <c r="AG544" s="418"/>
      <c r="AH544" s="417"/>
      <c r="AL544" s="418"/>
      <c r="AM544" s="417"/>
      <c r="AO544" s="418"/>
      <c r="AP544" s="417"/>
      <c r="AR544" s="416"/>
    </row>
    <row r="545" spans="12:44" ht="15.75" customHeight="1">
      <c r="L545" s="415"/>
      <c r="M545" s="415"/>
      <c r="S545" s="414"/>
      <c r="T545" s="417"/>
      <c r="V545" s="418"/>
      <c r="W545" s="417"/>
      <c r="AB545" s="418"/>
      <c r="AC545" s="417"/>
      <c r="AD545" s="418"/>
      <c r="AE545" s="417"/>
      <c r="AG545" s="418"/>
      <c r="AH545" s="417"/>
      <c r="AL545" s="418"/>
      <c r="AM545" s="417"/>
      <c r="AO545" s="418"/>
      <c r="AP545" s="417"/>
      <c r="AR545" s="416"/>
    </row>
    <row r="546" spans="12:44" ht="15.75" customHeight="1">
      <c r="L546" s="415"/>
      <c r="M546" s="415"/>
      <c r="S546" s="414"/>
      <c r="T546" s="417"/>
      <c r="V546" s="418"/>
      <c r="W546" s="417"/>
      <c r="AB546" s="418"/>
      <c r="AC546" s="417"/>
      <c r="AD546" s="418"/>
      <c r="AE546" s="417"/>
      <c r="AG546" s="418"/>
      <c r="AH546" s="417"/>
      <c r="AL546" s="418"/>
      <c r="AM546" s="417"/>
      <c r="AO546" s="418"/>
      <c r="AP546" s="417"/>
      <c r="AR546" s="416"/>
    </row>
    <row r="547" spans="12:44" ht="15.75" customHeight="1">
      <c r="L547" s="415"/>
      <c r="M547" s="415"/>
      <c r="S547" s="414"/>
      <c r="T547" s="417"/>
      <c r="V547" s="418"/>
      <c r="W547" s="417"/>
      <c r="AB547" s="418"/>
      <c r="AC547" s="417"/>
      <c r="AD547" s="418"/>
      <c r="AE547" s="417"/>
      <c r="AG547" s="418"/>
      <c r="AH547" s="417"/>
      <c r="AL547" s="418"/>
      <c r="AM547" s="417"/>
      <c r="AO547" s="418"/>
      <c r="AP547" s="417"/>
      <c r="AR547" s="416"/>
    </row>
    <row r="548" spans="12:44" ht="15.75" customHeight="1">
      <c r="L548" s="415"/>
      <c r="M548" s="415"/>
      <c r="S548" s="414"/>
      <c r="T548" s="417"/>
      <c r="V548" s="418"/>
      <c r="W548" s="417"/>
      <c r="AB548" s="418"/>
      <c r="AC548" s="417"/>
      <c r="AD548" s="418"/>
      <c r="AE548" s="417"/>
      <c r="AG548" s="418"/>
      <c r="AH548" s="417"/>
      <c r="AL548" s="418"/>
      <c r="AM548" s="417"/>
      <c r="AO548" s="418"/>
      <c r="AP548" s="417"/>
      <c r="AR548" s="416"/>
    </row>
    <row r="549" spans="12:44" ht="15.75" customHeight="1">
      <c r="L549" s="415"/>
      <c r="M549" s="415"/>
      <c r="S549" s="414"/>
      <c r="T549" s="417"/>
      <c r="V549" s="418"/>
      <c r="W549" s="417"/>
      <c r="AB549" s="418"/>
      <c r="AC549" s="417"/>
      <c r="AD549" s="418"/>
      <c r="AE549" s="417"/>
      <c r="AG549" s="418"/>
      <c r="AH549" s="417"/>
      <c r="AL549" s="418"/>
      <c r="AM549" s="417"/>
      <c r="AO549" s="418"/>
      <c r="AP549" s="417"/>
      <c r="AR549" s="416"/>
    </row>
    <row r="550" spans="12:44" ht="15.75" customHeight="1">
      <c r="L550" s="415"/>
      <c r="M550" s="415"/>
      <c r="S550" s="414"/>
      <c r="T550" s="417"/>
      <c r="V550" s="418"/>
      <c r="W550" s="417"/>
      <c r="AB550" s="418"/>
      <c r="AC550" s="417"/>
      <c r="AD550" s="418"/>
      <c r="AE550" s="417"/>
      <c r="AG550" s="418"/>
      <c r="AH550" s="417"/>
      <c r="AL550" s="418"/>
      <c r="AM550" s="417"/>
      <c r="AO550" s="418"/>
      <c r="AP550" s="417"/>
      <c r="AR550" s="416"/>
    </row>
    <row r="551" spans="12:44" ht="15.75" customHeight="1">
      <c r="L551" s="415"/>
      <c r="M551" s="415"/>
      <c r="S551" s="414"/>
      <c r="T551" s="417"/>
      <c r="V551" s="418"/>
      <c r="W551" s="417"/>
      <c r="AB551" s="418"/>
      <c r="AC551" s="417"/>
      <c r="AD551" s="418"/>
      <c r="AE551" s="417"/>
      <c r="AG551" s="418"/>
      <c r="AH551" s="417"/>
      <c r="AL551" s="418"/>
      <c r="AM551" s="417"/>
      <c r="AO551" s="418"/>
      <c r="AP551" s="417"/>
      <c r="AR551" s="416"/>
    </row>
    <row r="552" spans="12:44" ht="15.75" customHeight="1">
      <c r="L552" s="415"/>
      <c r="M552" s="415"/>
      <c r="S552" s="414"/>
      <c r="T552" s="417"/>
      <c r="V552" s="418"/>
      <c r="W552" s="417"/>
      <c r="AB552" s="418"/>
      <c r="AC552" s="417"/>
      <c r="AD552" s="418"/>
      <c r="AE552" s="417"/>
      <c r="AG552" s="418"/>
      <c r="AH552" s="417"/>
      <c r="AL552" s="418"/>
      <c r="AM552" s="417"/>
      <c r="AO552" s="418"/>
      <c r="AP552" s="417"/>
      <c r="AR552" s="416"/>
    </row>
    <row r="553" spans="12:44" ht="15.75" customHeight="1">
      <c r="L553" s="415"/>
      <c r="M553" s="415"/>
      <c r="S553" s="414"/>
      <c r="T553" s="417"/>
      <c r="V553" s="418"/>
      <c r="W553" s="417"/>
      <c r="AB553" s="418"/>
      <c r="AC553" s="417"/>
      <c r="AD553" s="418"/>
      <c r="AE553" s="417"/>
      <c r="AG553" s="418"/>
      <c r="AH553" s="417"/>
      <c r="AL553" s="418"/>
      <c r="AM553" s="417"/>
      <c r="AO553" s="418"/>
      <c r="AP553" s="417"/>
      <c r="AR553" s="416"/>
    </row>
    <row r="554" spans="12:44" ht="15.75" customHeight="1">
      <c r="L554" s="415"/>
      <c r="M554" s="415"/>
      <c r="S554" s="414"/>
      <c r="T554" s="417"/>
      <c r="V554" s="418"/>
      <c r="W554" s="417"/>
      <c r="AB554" s="418"/>
      <c r="AC554" s="417"/>
      <c r="AD554" s="418"/>
      <c r="AE554" s="417"/>
      <c r="AG554" s="418"/>
      <c r="AH554" s="417"/>
      <c r="AL554" s="418"/>
      <c r="AM554" s="417"/>
      <c r="AO554" s="418"/>
      <c r="AP554" s="417"/>
      <c r="AR554" s="416"/>
    </row>
    <row r="555" spans="12:44" ht="15.75" customHeight="1">
      <c r="L555" s="415"/>
      <c r="M555" s="415"/>
      <c r="S555" s="414"/>
      <c r="T555" s="417"/>
      <c r="V555" s="418"/>
      <c r="W555" s="417"/>
      <c r="AB555" s="418"/>
      <c r="AC555" s="417"/>
      <c r="AD555" s="418"/>
      <c r="AE555" s="417"/>
      <c r="AG555" s="418"/>
      <c r="AH555" s="417"/>
      <c r="AL555" s="418"/>
      <c r="AM555" s="417"/>
      <c r="AO555" s="418"/>
      <c r="AP555" s="417"/>
      <c r="AR555" s="416"/>
    </row>
    <row r="556" spans="12:44" ht="15.75" customHeight="1">
      <c r="L556" s="415"/>
      <c r="M556" s="415"/>
      <c r="S556" s="414"/>
      <c r="T556" s="417"/>
      <c r="V556" s="418"/>
      <c r="W556" s="417"/>
      <c r="AB556" s="418"/>
      <c r="AC556" s="417"/>
      <c r="AD556" s="418"/>
      <c r="AE556" s="417"/>
      <c r="AG556" s="418"/>
      <c r="AH556" s="417"/>
      <c r="AL556" s="418"/>
      <c r="AM556" s="417"/>
      <c r="AO556" s="418"/>
      <c r="AP556" s="417"/>
      <c r="AR556" s="416"/>
    </row>
    <row r="557" spans="12:44" ht="15.75" customHeight="1">
      <c r="L557" s="415"/>
      <c r="M557" s="415"/>
      <c r="S557" s="414"/>
      <c r="T557" s="417"/>
      <c r="V557" s="418"/>
      <c r="W557" s="417"/>
      <c r="AB557" s="418"/>
      <c r="AC557" s="417"/>
      <c r="AD557" s="418"/>
      <c r="AE557" s="417"/>
      <c r="AG557" s="418"/>
      <c r="AH557" s="417"/>
      <c r="AL557" s="418"/>
      <c r="AM557" s="417"/>
      <c r="AO557" s="418"/>
      <c r="AP557" s="417"/>
      <c r="AR557" s="416"/>
    </row>
    <row r="558" spans="12:44" ht="15.75" customHeight="1">
      <c r="L558" s="415"/>
      <c r="M558" s="415"/>
      <c r="S558" s="414"/>
      <c r="T558" s="417"/>
      <c r="V558" s="418"/>
      <c r="W558" s="417"/>
      <c r="AB558" s="418"/>
      <c r="AC558" s="417"/>
      <c r="AD558" s="418"/>
      <c r="AE558" s="417"/>
      <c r="AG558" s="418"/>
      <c r="AH558" s="417"/>
      <c r="AL558" s="418"/>
      <c r="AM558" s="417"/>
      <c r="AO558" s="418"/>
      <c r="AP558" s="417"/>
      <c r="AR558" s="416"/>
    </row>
    <row r="559" spans="12:44" ht="15.75" customHeight="1">
      <c r="L559" s="415"/>
      <c r="M559" s="415"/>
      <c r="S559" s="414"/>
      <c r="T559" s="417"/>
      <c r="V559" s="418"/>
      <c r="W559" s="417"/>
      <c r="AB559" s="418"/>
      <c r="AC559" s="417"/>
      <c r="AD559" s="418"/>
      <c r="AE559" s="417"/>
      <c r="AG559" s="418"/>
      <c r="AH559" s="417"/>
      <c r="AL559" s="418"/>
      <c r="AM559" s="417"/>
      <c r="AO559" s="418"/>
      <c r="AP559" s="417"/>
      <c r="AR559" s="416"/>
    </row>
    <row r="560" spans="12:44" ht="15.75" customHeight="1">
      <c r="L560" s="415"/>
      <c r="M560" s="415"/>
      <c r="S560" s="414"/>
      <c r="T560" s="417"/>
      <c r="V560" s="418"/>
      <c r="W560" s="417"/>
      <c r="AB560" s="418"/>
      <c r="AC560" s="417"/>
      <c r="AD560" s="418"/>
      <c r="AE560" s="417"/>
      <c r="AG560" s="418"/>
      <c r="AH560" s="417"/>
      <c r="AL560" s="418"/>
      <c r="AM560" s="417"/>
      <c r="AO560" s="418"/>
      <c r="AP560" s="417"/>
      <c r="AR560" s="416"/>
    </row>
    <row r="561" spans="12:44" ht="15.75" customHeight="1">
      <c r="L561" s="415"/>
      <c r="M561" s="415"/>
      <c r="S561" s="414"/>
      <c r="T561" s="417"/>
      <c r="V561" s="418"/>
      <c r="W561" s="417"/>
      <c r="AB561" s="418"/>
      <c r="AC561" s="417"/>
      <c r="AD561" s="418"/>
      <c r="AE561" s="417"/>
      <c r="AG561" s="418"/>
      <c r="AH561" s="417"/>
      <c r="AL561" s="418"/>
      <c r="AM561" s="417"/>
      <c r="AO561" s="418"/>
      <c r="AP561" s="417"/>
      <c r="AR561" s="416"/>
    </row>
    <row r="562" spans="12:44" ht="15.75" customHeight="1">
      <c r="L562" s="415"/>
      <c r="M562" s="415"/>
      <c r="S562" s="414"/>
      <c r="T562" s="417"/>
      <c r="V562" s="418"/>
      <c r="W562" s="417"/>
      <c r="AB562" s="418"/>
      <c r="AC562" s="417"/>
      <c r="AD562" s="418"/>
      <c r="AE562" s="417"/>
      <c r="AG562" s="418"/>
      <c r="AH562" s="417"/>
      <c r="AL562" s="418"/>
      <c r="AM562" s="417"/>
      <c r="AO562" s="418"/>
      <c r="AP562" s="417"/>
      <c r="AR562" s="416"/>
    </row>
    <row r="563" spans="12:44" ht="15.75" customHeight="1">
      <c r="L563" s="415"/>
      <c r="M563" s="415"/>
      <c r="S563" s="414"/>
      <c r="T563" s="417"/>
      <c r="V563" s="418"/>
      <c r="W563" s="417"/>
      <c r="AB563" s="418"/>
      <c r="AC563" s="417"/>
      <c r="AD563" s="418"/>
      <c r="AE563" s="417"/>
      <c r="AG563" s="418"/>
      <c r="AH563" s="417"/>
      <c r="AL563" s="418"/>
      <c r="AM563" s="417"/>
      <c r="AO563" s="418"/>
      <c r="AP563" s="417"/>
      <c r="AR563" s="416"/>
    </row>
    <row r="564" spans="12:44" ht="15.75" customHeight="1">
      <c r="L564" s="415"/>
      <c r="M564" s="415"/>
      <c r="S564" s="414"/>
      <c r="T564" s="417"/>
      <c r="V564" s="418"/>
      <c r="W564" s="417"/>
      <c r="AB564" s="418"/>
      <c r="AC564" s="417"/>
      <c r="AD564" s="418"/>
      <c r="AE564" s="417"/>
      <c r="AG564" s="418"/>
      <c r="AH564" s="417"/>
      <c r="AL564" s="418"/>
      <c r="AM564" s="417"/>
      <c r="AO564" s="418"/>
      <c r="AP564" s="417"/>
      <c r="AR564" s="416"/>
    </row>
    <row r="565" spans="12:44" ht="15.75" customHeight="1">
      <c r="L565" s="415"/>
      <c r="M565" s="415"/>
      <c r="S565" s="414"/>
      <c r="T565" s="417"/>
      <c r="V565" s="418"/>
      <c r="W565" s="417"/>
      <c r="AB565" s="418"/>
      <c r="AC565" s="417"/>
      <c r="AD565" s="418"/>
      <c r="AE565" s="417"/>
      <c r="AG565" s="418"/>
      <c r="AH565" s="417"/>
      <c r="AL565" s="418"/>
      <c r="AM565" s="417"/>
      <c r="AO565" s="418"/>
      <c r="AP565" s="417"/>
      <c r="AR565" s="416"/>
    </row>
    <row r="566" spans="12:44" ht="15.75" customHeight="1">
      <c r="L566" s="415"/>
      <c r="M566" s="415"/>
      <c r="S566" s="414"/>
      <c r="T566" s="417"/>
      <c r="V566" s="418"/>
      <c r="W566" s="417"/>
      <c r="AB566" s="418"/>
      <c r="AC566" s="417"/>
      <c r="AD566" s="418"/>
      <c r="AE566" s="417"/>
      <c r="AG566" s="418"/>
      <c r="AH566" s="417"/>
      <c r="AL566" s="418"/>
      <c r="AM566" s="417"/>
      <c r="AO566" s="418"/>
      <c r="AP566" s="417"/>
      <c r="AR566" s="416"/>
    </row>
    <row r="567" spans="12:44" ht="15.75" customHeight="1">
      <c r="L567" s="415"/>
      <c r="M567" s="415"/>
      <c r="S567" s="414"/>
      <c r="T567" s="417"/>
      <c r="V567" s="418"/>
      <c r="W567" s="417"/>
      <c r="AB567" s="418"/>
      <c r="AC567" s="417"/>
      <c r="AD567" s="418"/>
      <c r="AE567" s="417"/>
      <c r="AG567" s="418"/>
      <c r="AH567" s="417"/>
      <c r="AL567" s="418"/>
      <c r="AM567" s="417"/>
      <c r="AO567" s="418"/>
      <c r="AP567" s="417"/>
      <c r="AR567" s="416"/>
    </row>
    <row r="568" spans="12:44" ht="15.75" customHeight="1">
      <c r="L568" s="415"/>
      <c r="M568" s="415"/>
      <c r="S568" s="414"/>
      <c r="T568" s="417"/>
      <c r="V568" s="418"/>
      <c r="W568" s="417"/>
      <c r="AB568" s="418"/>
      <c r="AC568" s="417"/>
      <c r="AD568" s="418"/>
      <c r="AE568" s="417"/>
      <c r="AG568" s="418"/>
      <c r="AH568" s="417"/>
      <c r="AL568" s="418"/>
      <c r="AM568" s="417"/>
      <c r="AO568" s="418"/>
      <c r="AP568" s="417"/>
      <c r="AR568" s="416"/>
    </row>
    <row r="569" spans="12:44" ht="15.75" customHeight="1">
      <c r="L569" s="415"/>
      <c r="M569" s="415"/>
      <c r="S569" s="414"/>
      <c r="T569" s="417"/>
      <c r="V569" s="418"/>
      <c r="W569" s="417"/>
      <c r="AB569" s="418"/>
      <c r="AC569" s="417"/>
      <c r="AD569" s="418"/>
      <c r="AE569" s="417"/>
      <c r="AG569" s="418"/>
      <c r="AH569" s="417"/>
      <c r="AL569" s="418"/>
      <c r="AM569" s="417"/>
      <c r="AO569" s="418"/>
      <c r="AP569" s="417"/>
      <c r="AR569" s="416"/>
    </row>
    <row r="570" spans="12:44" ht="15.75" customHeight="1">
      <c r="L570" s="415"/>
      <c r="M570" s="415"/>
      <c r="S570" s="414"/>
      <c r="T570" s="417"/>
      <c r="V570" s="418"/>
      <c r="W570" s="417"/>
      <c r="AB570" s="418"/>
      <c r="AC570" s="417"/>
      <c r="AD570" s="418"/>
      <c r="AE570" s="417"/>
      <c r="AG570" s="418"/>
      <c r="AH570" s="417"/>
      <c r="AL570" s="418"/>
      <c r="AM570" s="417"/>
      <c r="AO570" s="418"/>
      <c r="AP570" s="417"/>
      <c r="AR570" s="416"/>
    </row>
    <row r="571" spans="12:44" ht="15.75" customHeight="1">
      <c r="L571" s="415"/>
      <c r="M571" s="415"/>
      <c r="S571" s="414"/>
      <c r="T571" s="417"/>
      <c r="V571" s="418"/>
      <c r="W571" s="417"/>
      <c r="AB571" s="418"/>
      <c r="AC571" s="417"/>
      <c r="AD571" s="418"/>
      <c r="AE571" s="417"/>
      <c r="AG571" s="418"/>
      <c r="AH571" s="417"/>
      <c r="AL571" s="418"/>
      <c r="AM571" s="417"/>
      <c r="AO571" s="418"/>
      <c r="AP571" s="417"/>
      <c r="AR571" s="416"/>
    </row>
    <row r="572" spans="12:44" ht="15.75" customHeight="1">
      <c r="L572" s="415"/>
      <c r="M572" s="415"/>
      <c r="S572" s="414"/>
      <c r="T572" s="417"/>
      <c r="V572" s="418"/>
      <c r="W572" s="417"/>
      <c r="AB572" s="418"/>
      <c r="AC572" s="417"/>
      <c r="AD572" s="418"/>
      <c r="AE572" s="417"/>
      <c r="AG572" s="418"/>
      <c r="AH572" s="417"/>
      <c r="AL572" s="418"/>
      <c r="AM572" s="417"/>
      <c r="AO572" s="418"/>
      <c r="AP572" s="417"/>
      <c r="AR572" s="416"/>
    </row>
    <row r="573" spans="12:44" ht="15.75" customHeight="1">
      <c r="L573" s="415"/>
      <c r="M573" s="415"/>
      <c r="S573" s="414"/>
      <c r="T573" s="417"/>
      <c r="V573" s="418"/>
      <c r="W573" s="417"/>
      <c r="AB573" s="418"/>
      <c r="AC573" s="417"/>
      <c r="AD573" s="418"/>
      <c r="AE573" s="417"/>
      <c r="AG573" s="418"/>
      <c r="AH573" s="417"/>
      <c r="AL573" s="418"/>
      <c r="AM573" s="417"/>
      <c r="AO573" s="418"/>
      <c r="AP573" s="417"/>
      <c r="AR573" s="416"/>
    </row>
    <row r="574" spans="12:44" ht="15.75" customHeight="1">
      <c r="L574" s="415"/>
      <c r="M574" s="415"/>
      <c r="S574" s="414"/>
      <c r="T574" s="417"/>
      <c r="V574" s="418"/>
      <c r="W574" s="417"/>
      <c r="AB574" s="418"/>
      <c r="AC574" s="417"/>
      <c r="AD574" s="418"/>
      <c r="AE574" s="417"/>
      <c r="AG574" s="418"/>
      <c r="AH574" s="417"/>
      <c r="AL574" s="418"/>
      <c r="AM574" s="417"/>
      <c r="AO574" s="418"/>
      <c r="AP574" s="417"/>
      <c r="AR574" s="416"/>
    </row>
    <row r="575" spans="12:44" ht="15.75" customHeight="1">
      <c r="L575" s="415"/>
      <c r="M575" s="415"/>
      <c r="S575" s="414"/>
      <c r="T575" s="417"/>
      <c r="V575" s="418"/>
      <c r="W575" s="417"/>
      <c r="AB575" s="418"/>
      <c r="AC575" s="417"/>
      <c r="AD575" s="418"/>
      <c r="AE575" s="417"/>
      <c r="AG575" s="418"/>
      <c r="AH575" s="417"/>
      <c r="AL575" s="418"/>
      <c r="AM575" s="417"/>
      <c r="AO575" s="418"/>
      <c r="AP575" s="417"/>
      <c r="AR575" s="416"/>
    </row>
    <row r="576" spans="12:44" ht="15.75" customHeight="1">
      <c r="L576" s="415"/>
      <c r="M576" s="415"/>
      <c r="S576" s="414"/>
      <c r="T576" s="417"/>
      <c r="V576" s="418"/>
      <c r="W576" s="417"/>
      <c r="AB576" s="418"/>
      <c r="AC576" s="417"/>
      <c r="AD576" s="418"/>
      <c r="AE576" s="417"/>
      <c r="AG576" s="418"/>
      <c r="AH576" s="417"/>
      <c r="AL576" s="418"/>
      <c r="AM576" s="417"/>
      <c r="AO576" s="418"/>
      <c r="AP576" s="417"/>
      <c r="AR576" s="416"/>
    </row>
    <row r="577" spans="12:44" ht="15.75" customHeight="1">
      <c r="L577" s="415"/>
      <c r="M577" s="415"/>
      <c r="S577" s="414"/>
      <c r="T577" s="417"/>
      <c r="V577" s="418"/>
      <c r="W577" s="417"/>
      <c r="AB577" s="418"/>
      <c r="AC577" s="417"/>
      <c r="AD577" s="418"/>
      <c r="AE577" s="417"/>
      <c r="AG577" s="418"/>
      <c r="AH577" s="417"/>
      <c r="AL577" s="418"/>
      <c r="AM577" s="417"/>
      <c r="AO577" s="418"/>
      <c r="AP577" s="417"/>
      <c r="AR577" s="416"/>
    </row>
    <row r="578" spans="12:44" ht="15.75" customHeight="1">
      <c r="L578" s="415"/>
      <c r="M578" s="415"/>
      <c r="S578" s="414"/>
      <c r="T578" s="417"/>
      <c r="V578" s="418"/>
      <c r="W578" s="417"/>
      <c r="AB578" s="418"/>
      <c r="AC578" s="417"/>
      <c r="AD578" s="418"/>
      <c r="AE578" s="417"/>
      <c r="AG578" s="418"/>
      <c r="AH578" s="417"/>
      <c r="AL578" s="418"/>
      <c r="AM578" s="417"/>
      <c r="AO578" s="418"/>
      <c r="AP578" s="417"/>
      <c r="AR578" s="416"/>
    </row>
    <row r="579" spans="12:44" ht="15.75" customHeight="1">
      <c r="L579" s="415"/>
      <c r="M579" s="415"/>
      <c r="S579" s="414"/>
      <c r="T579" s="417"/>
      <c r="V579" s="418"/>
      <c r="W579" s="417"/>
      <c r="AB579" s="418"/>
      <c r="AC579" s="417"/>
      <c r="AD579" s="418"/>
      <c r="AE579" s="417"/>
      <c r="AG579" s="418"/>
      <c r="AH579" s="417"/>
      <c r="AL579" s="418"/>
      <c r="AM579" s="417"/>
      <c r="AO579" s="418"/>
      <c r="AP579" s="417"/>
      <c r="AR579" s="416"/>
    </row>
    <row r="580" spans="12:44" ht="15.75" customHeight="1">
      <c r="L580" s="415"/>
      <c r="M580" s="415"/>
      <c r="S580" s="414"/>
      <c r="T580" s="417"/>
      <c r="V580" s="418"/>
      <c r="W580" s="417"/>
      <c r="AB580" s="418"/>
      <c r="AC580" s="417"/>
      <c r="AD580" s="418"/>
      <c r="AE580" s="417"/>
      <c r="AG580" s="418"/>
      <c r="AH580" s="417"/>
      <c r="AL580" s="418"/>
      <c r="AM580" s="417"/>
      <c r="AO580" s="418"/>
      <c r="AP580" s="417"/>
      <c r="AR580" s="416"/>
    </row>
    <row r="581" spans="12:44" ht="15.75" customHeight="1">
      <c r="L581" s="415"/>
      <c r="M581" s="415"/>
      <c r="S581" s="414"/>
      <c r="T581" s="417"/>
      <c r="V581" s="418"/>
      <c r="W581" s="417"/>
      <c r="AB581" s="418"/>
      <c r="AC581" s="417"/>
      <c r="AD581" s="418"/>
      <c r="AE581" s="417"/>
      <c r="AG581" s="418"/>
      <c r="AH581" s="417"/>
      <c r="AL581" s="418"/>
      <c r="AM581" s="417"/>
      <c r="AO581" s="418"/>
      <c r="AP581" s="417"/>
      <c r="AR581" s="416"/>
    </row>
    <row r="582" spans="12:44" ht="15.75" customHeight="1">
      <c r="L582" s="415"/>
      <c r="M582" s="415"/>
      <c r="S582" s="414"/>
      <c r="T582" s="417"/>
      <c r="V582" s="418"/>
      <c r="W582" s="417"/>
      <c r="AB582" s="418"/>
      <c r="AC582" s="417"/>
      <c r="AD582" s="418"/>
      <c r="AE582" s="417"/>
      <c r="AG582" s="418"/>
      <c r="AH582" s="417"/>
      <c r="AL582" s="418"/>
      <c r="AM582" s="417"/>
      <c r="AO582" s="418"/>
      <c r="AP582" s="417"/>
      <c r="AR582" s="416"/>
    </row>
    <row r="583" spans="12:44" ht="15.75" customHeight="1">
      <c r="L583" s="415"/>
      <c r="M583" s="415"/>
      <c r="S583" s="414"/>
      <c r="T583" s="417"/>
      <c r="V583" s="418"/>
      <c r="W583" s="417"/>
      <c r="AB583" s="418"/>
      <c r="AC583" s="417"/>
      <c r="AD583" s="418"/>
      <c r="AE583" s="417"/>
      <c r="AG583" s="418"/>
      <c r="AH583" s="417"/>
      <c r="AL583" s="418"/>
      <c r="AM583" s="417"/>
      <c r="AO583" s="418"/>
      <c r="AP583" s="417"/>
      <c r="AR583" s="416"/>
    </row>
    <row r="584" spans="12:44" ht="15.75" customHeight="1">
      <c r="L584" s="415"/>
      <c r="M584" s="415"/>
      <c r="S584" s="414"/>
      <c r="T584" s="417"/>
      <c r="V584" s="418"/>
      <c r="W584" s="417"/>
      <c r="AB584" s="418"/>
      <c r="AC584" s="417"/>
      <c r="AD584" s="418"/>
      <c r="AE584" s="417"/>
      <c r="AG584" s="418"/>
      <c r="AH584" s="417"/>
      <c r="AL584" s="418"/>
      <c r="AM584" s="417"/>
      <c r="AO584" s="418"/>
      <c r="AP584" s="417"/>
      <c r="AR584" s="416"/>
    </row>
    <row r="585" spans="12:44" ht="15.75" customHeight="1">
      <c r="L585" s="415"/>
      <c r="M585" s="415"/>
      <c r="S585" s="414"/>
      <c r="T585" s="417"/>
      <c r="V585" s="418"/>
      <c r="W585" s="417"/>
      <c r="AB585" s="418"/>
      <c r="AC585" s="417"/>
      <c r="AD585" s="418"/>
      <c r="AE585" s="417"/>
      <c r="AG585" s="418"/>
      <c r="AH585" s="417"/>
      <c r="AL585" s="418"/>
      <c r="AM585" s="417"/>
      <c r="AO585" s="418"/>
      <c r="AP585" s="417"/>
      <c r="AR585" s="416"/>
    </row>
    <row r="586" spans="12:44" ht="15.75" customHeight="1">
      <c r="L586" s="415"/>
      <c r="M586" s="415"/>
      <c r="S586" s="414"/>
      <c r="T586" s="417"/>
      <c r="V586" s="418"/>
      <c r="W586" s="417"/>
      <c r="AB586" s="418"/>
      <c r="AC586" s="417"/>
      <c r="AD586" s="418"/>
      <c r="AE586" s="417"/>
      <c r="AG586" s="418"/>
      <c r="AH586" s="417"/>
      <c r="AL586" s="418"/>
      <c r="AM586" s="417"/>
      <c r="AO586" s="418"/>
      <c r="AP586" s="417"/>
      <c r="AR586" s="416"/>
    </row>
    <row r="587" spans="12:44" ht="15.75" customHeight="1">
      <c r="L587" s="415"/>
      <c r="M587" s="415"/>
      <c r="S587" s="414"/>
      <c r="T587" s="417"/>
      <c r="V587" s="418"/>
      <c r="W587" s="417"/>
      <c r="AB587" s="418"/>
      <c r="AC587" s="417"/>
      <c r="AD587" s="418"/>
      <c r="AE587" s="417"/>
      <c r="AG587" s="418"/>
      <c r="AH587" s="417"/>
      <c r="AL587" s="418"/>
      <c r="AM587" s="417"/>
      <c r="AO587" s="418"/>
      <c r="AP587" s="417"/>
      <c r="AR587" s="416"/>
    </row>
    <row r="588" spans="12:44" ht="15.75" customHeight="1">
      <c r="L588" s="415"/>
      <c r="M588" s="415"/>
      <c r="S588" s="414"/>
      <c r="T588" s="417"/>
      <c r="V588" s="418"/>
      <c r="W588" s="417"/>
      <c r="AB588" s="418"/>
      <c r="AC588" s="417"/>
      <c r="AD588" s="418"/>
      <c r="AE588" s="417"/>
      <c r="AG588" s="418"/>
      <c r="AH588" s="417"/>
      <c r="AL588" s="418"/>
      <c r="AM588" s="417"/>
      <c r="AO588" s="418"/>
      <c r="AP588" s="417"/>
      <c r="AR588" s="416"/>
    </row>
    <row r="589" spans="12:44" ht="15.75" customHeight="1">
      <c r="L589" s="415"/>
      <c r="M589" s="415"/>
      <c r="S589" s="414"/>
      <c r="T589" s="417"/>
      <c r="V589" s="418"/>
      <c r="W589" s="417"/>
      <c r="AB589" s="418"/>
      <c r="AC589" s="417"/>
      <c r="AD589" s="418"/>
      <c r="AE589" s="417"/>
      <c r="AG589" s="418"/>
      <c r="AH589" s="417"/>
      <c r="AL589" s="418"/>
      <c r="AM589" s="417"/>
      <c r="AO589" s="418"/>
      <c r="AP589" s="417"/>
      <c r="AR589" s="416"/>
    </row>
    <row r="590" spans="12:44" ht="15.75" customHeight="1">
      <c r="L590" s="415"/>
      <c r="M590" s="415"/>
      <c r="S590" s="414"/>
      <c r="T590" s="417"/>
      <c r="V590" s="418"/>
      <c r="W590" s="417"/>
      <c r="AB590" s="418"/>
      <c r="AC590" s="417"/>
      <c r="AD590" s="418"/>
      <c r="AE590" s="417"/>
      <c r="AG590" s="418"/>
      <c r="AH590" s="417"/>
      <c r="AL590" s="418"/>
      <c r="AM590" s="417"/>
      <c r="AO590" s="418"/>
      <c r="AP590" s="417"/>
      <c r="AR590" s="416"/>
    </row>
    <row r="591" spans="12:44" ht="15.75" customHeight="1">
      <c r="L591" s="415"/>
      <c r="M591" s="415"/>
      <c r="S591" s="414"/>
      <c r="T591" s="417"/>
      <c r="V591" s="418"/>
      <c r="W591" s="417"/>
      <c r="AB591" s="418"/>
      <c r="AC591" s="417"/>
      <c r="AD591" s="418"/>
      <c r="AE591" s="417"/>
      <c r="AG591" s="418"/>
      <c r="AH591" s="417"/>
      <c r="AL591" s="418"/>
      <c r="AM591" s="417"/>
      <c r="AO591" s="418"/>
      <c r="AP591" s="417"/>
      <c r="AR591" s="416"/>
    </row>
    <row r="592" spans="12:44" ht="15.75" customHeight="1">
      <c r="L592" s="415"/>
      <c r="M592" s="415"/>
      <c r="S592" s="414"/>
      <c r="T592" s="417"/>
      <c r="V592" s="418"/>
      <c r="W592" s="417"/>
      <c r="AB592" s="418"/>
      <c r="AC592" s="417"/>
      <c r="AD592" s="418"/>
      <c r="AE592" s="417"/>
      <c r="AG592" s="418"/>
      <c r="AH592" s="417"/>
      <c r="AL592" s="418"/>
      <c r="AM592" s="417"/>
      <c r="AO592" s="418"/>
      <c r="AP592" s="417"/>
      <c r="AR592" s="416"/>
    </row>
    <row r="593" spans="12:44" ht="15.75" customHeight="1">
      <c r="L593" s="415"/>
      <c r="M593" s="415"/>
      <c r="S593" s="414"/>
      <c r="T593" s="417"/>
      <c r="V593" s="418"/>
      <c r="W593" s="417"/>
      <c r="AB593" s="418"/>
      <c r="AC593" s="417"/>
      <c r="AD593" s="418"/>
      <c r="AE593" s="417"/>
      <c r="AG593" s="418"/>
      <c r="AH593" s="417"/>
      <c r="AL593" s="418"/>
      <c r="AM593" s="417"/>
      <c r="AO593" s="418"/>
      <c r="AP593" s="417"/>
      <c r="AR593" s="416"/>
    </row>
    <row r="594" spans="12:44" ht="15.75" customHeight="1">
      <c r="L594" s="415"/>
      <c r="M594" s="415"/>
      <c r="S594" s="414"/>
      <c r="T594" s="417"/>
      <c r="V594" s="418"/>
      <c r="W594" s="417"/>
      <c r="AB594" s="418"/>
      <c r="AC594" s="417"/>
      <c r="AD594" s="418"/>
      <c r="AE594" s="417"/>
      <c r="AG594" s="418"/>
      <c r="AH594" s="417"/>
      <c r="AL594" s="418"/>
      <c r="AM594" s="417"/>
      <c r="AO594" s="418"/>
      <c r="AP594" s="417"/>
      <c r="AR594" s="416"/>
    </row>
    <row r="595" spans="12:44" ht="15.75" customHeight="1">
      <c r="L595" s="415"/>
      <c r="M595" s="415"/>
      <c r="S595" s="414"/>
      <c r="T595" s="417"/>
      <c r="V595" s="418"/>
      <c r="W595" s="417"/>
      <c r="AB595" s="418"/>
      <c r="AC595" s="417"/>
      <c r="AD595" s="418"/>
      <c r="AE595" s="417"/>
      <c r="AG595" s="418"/>
      <c r="AH595" s="417"/>
      <c r="AL595" s="418"/>
      <c r="AM595" s="417"/>
      <c r="AO595" s="418"/>
      <c r="AP595" s="417"/>
      <c r="AR595" s="416"/>
    </row>
    <row r="596" spans="12:44" ht="15.75" customHeight="1">
      <c r="L596" s="415"/>
      <c r="M596" s="415"/>
      <c r="S596" s="414"/>
      <c r="T596" s="417"/>
      <c r="V596" s="418"/>
      <c r="W596" s="417"/>
      <c r="AB596" s="418"/>
      <c r="AC596" s="417"/>
      <c r="AD596" s="418"/>
      <c r="AE596" s="417"/>
      <c r="AG596" s="418"/>
      <c r="AH596" s="417"/>
      <c r="AL596" s="418"/>
      <c r="AM596" s="417"/>
      <c r="AO596" s="418"/>
      <c r="AP596" s="417"/>
      <c r="AR596" s="416"/>
    </row>
    <row r="597" spans="12:44" ht="15.75" customHeight="1">
      <c r="L597" s="415"/>
      <c r="M597" s="415"/>
      <c r="S597" s="414"/>
      <c r="T597" s="417"/>
      <c r="V597" s="418"/>
      <c r="W597" s="417"/>
      <c r="AB597" s="418"/>
      <c r="AC597" s="417"/>
      <c r="AD597" s="418"/>
      <c r="AE597" s="417"/>
      <c r="AG597" s="418"/>
      <c r="AH597" s="417"/>
      <c r="AL597" s="418"/>
      <c r="AM597" s="417"/>
      <c r="AO597" s="418"/>
      <c r="AP597" s="417"/>
      <c r="AR597" s="416"/>
    </row>
    <row r="598" spans="12:44" ht="15.75" customHeight="1">
      <c r="L598" s="415"/>
      <c r="M598" s="415"/>
      <c r="S598" s="414"/>
      <c r="T598" s="417"/>
      <c r="V598" s="418"/>
      <c r="W598" s="417"/>
      <c r="AB598" s="418"/>
      <c r="AC598" s="417"/>
      <c r="AD598" s="418"/>
      <c r="AE598" s="417"/>
      <c r="AG598" s="418"/>
      <c r="AH598" s="417"/>
      <c r="AL598" s="418"/>
      <c r="AM598" s="417"/>
      <c r="AO598" s="418"/>
      <c r="AP598" s="417"/>
      <c r="AR598" s="416"/>
    </row>
    <row r="599" spans="12:44" ht="15.75" customHeight="1">
      <c r="L599" s="415"/>
      <c r="M599" s="415"/>
      <c r="S599" s="414"/>
      <c r="T599" s="417"/>
      <c r="V599" s="418"/>
      <c r="W599" s="417"/>
      <c r="AB599" s="418"/>
      <c r="AC599" s="417"/>
      <c r="AD599" s="418"/>
      <c r="AE599" s="417"/>
      <c r="AG599" s="418"/>
      <c r="AH599" s="417"/>
      <c r="AL599" s="418"/>
      <c r="AM599" s="417"/>
      <c r="AO599" s="418"/>
      <c r="AP599" s="417"/>
      <c r="AR599" s="416"/>
    </row>
    <row r="600" spans="12:44" ht="15.75" customHeight="1">
      <c r="L600" s="415"/>
      <c r="M600" s="415"/>
      <c r="S600" s="414"/>
      <c r="T600" s="417"/>
      <c r="V600" s="418"/>
      <c r="W600" s="417"/>
      <c r="AB600" s="418"/>
      <c r="AC600" s="417"/>
      <c r="AD600" s="418"/>
      <c r="AE600" s="417"/>
      <c r="AG600" s="418"/>
      <c r="AH600" s="417"/>
      <c r="AL600" s="418"/>
      <c r="AM600" s="417"/>
      <c r="AO600" s="418"/>
      <c r="AP600" s="417"/>
      <c r="AR600" s="416"/>
    </row>
    <row r="601" spans="12:44" ht="15.75" customHeight="1">
      <c r="L601" s="415"/>
      <c r="M601" s="415"/>
      <c r="S601" s="414"/>
      <c r="T601" s="417"/>
      <c r="V601" s="418"/>
      <c r="W601" s="417"/>
      <c r="AB601" s="418"/>
      <c r="AC601" s="417"/>
      <c r="AD601" s="418"/>
      <c r="AE601" s="417"/>
      <c r="AG601" s="418"/>
      <c r="AH601" s="417"/>
      <c r="AL601" s="418"/>
      <c r="AM601" s="417"/>
      <c r="AO601" s="418"/>
      <c r="AP601" s="417"/>
      <c r="AR601" s="416"/>
    </row>
    <row r="602" spans="12:44" ht="15.75" customHeight="1">
      <c r="L602" s="415"/>
      <c r="M602" s="415"/>
      <c r="S602" s="414"/>
      <c r="T602" s="417"/>
      <c r="V602" s="418"/>
      <c r="W602" s="417"/>
      <c r="AB602" s="418"/>
      <c r="AC602" s="417"/>
      <c r="AD602" s="418"/>
      <c r="AE602" s="417"/>
      <c r="AG602" s="418"/>
      <c r="AH602" s="417"/>
      <c r="AL602" s="418"/>
      <c r="AM602" s="417"/>
      <c r="AO602" s="418"/>
      <c r="AP602" s="417"/>
      <c r="AR602" s="416"/>
    </row>
    <row r="603" spans="12:44" ht="15.75" customHeight="1">
      <c r="L603" s="415"/>
      <c r="M603" s="415"/>
      <c r="S603" s="414"/>
      <c r="T603" s="417"/>
      <c r="V603" s="418"/>
      <c r="W603" s="417"/>
      <c r="AB603" s="418"/>
      <c r="AC603" s="417"/>
      <c r="AD603" s="418"/>
      <c r="AE603" s="417"/>
      <c r="AG603" s="418"/>
      <c r="AH603" s="417"/>
      <c r="AL603" s="418"/>
      <c r="AM603" s="417"/>
      <c r="AO603" s="418"/>
      <c r="AP603" s="417"/>
      <c r="AR603" s="416"/>
    </row>
    <row r="604" spans="12:44" ht="15.75" customHeight="1">
      <c r="L604" s="415"/>
      <c r="M604" s="415"/>
      <c r="S604" s="414"/>
      <c r="T604" s="417"/>
      <c r="V604" s="418"/>
      <c r="W604" s="417"/>
      <c r="AB604" s="418"/>
      <c r="AC604" s="417"/>
      <c r="AD604" s="418"/>
      <c r="AE604" s="417"/>
      <c r="AG604" s="418"/>
      <c r="AH604" s="417"/>
      <c r="AL604" s="418"/>
      <c r="AM604" s="417"/>
      <c r="AO604" s="418"/>
      <c r="AP604" s="417"/>
      <c r="AR604" s="416"/>
    </row>
    <row r="605" spans="12:44" ht="15.75" customHeight="1">
      <c r="L605" s="415"/>
      <c r="M605" s="415"/>
      <c r="S605" s="414"/>
      <c r="T605" s="417"/>
      <c r="V605" s="418"/>
      <c r="W605" s="417"/>
      <c r="AB605" s="418"/>
      <c r="AC605" s="417"/>
      <c r="AD605" s="418"/>
      <c r="AE605" s="417"/>
      <c r="AG605" s="418"/>
      <c r="AH605" s="417"/>
      <c r="AL605" s="418"/>
      <c r="AM605" s="417"/>
      <c r="AO605" s="418"/>
      <c r="AP605" s="417"/>
      <c r="AR605" s="416"/>
    </row>
    <row r="606" spans="12:44" ht="15.75" customHeight="1">
      <c r="L606" s="415"/>
      <c r="M606" s="415"/>
      <c r="S606" s="414"/>
      <c r="T606" s="417"/>
      <c r="V606" s="418"/>
      <c r="W606" s="417"/>
      <c r="AB606" s="418"/>
      <c r="AC606" s="417"/>
      <c r="AD606" s="418"/>
      <c r="AE606" s="417"/>
      <c r="AG606" s="418"/>
      <c r="AH606" s="417"/>
      <c r="AL606" s="418"/>
      <c r="AM606" s="417"/>
      <c r="AO606" s="418"/>
      <c r="AP606" s="417"/>
      <c r="AR606" s="416"/>
    </row>
    <row r="607" spans="12:44" ht="15.75" customHeight="1">
      <c r="L607" s="415"/>
      <c r="M607" s="415"/>
      <c r="S607" s="414"/>
      <c r="T607" s="417"/>
      <c r="V607" s="418"/>
      <c r="W607" s="417"/>
      <c r="AB607" s="418"/>
      <c r="AC607" s="417"/>
      <c r="AD607" s="418"/>
      <c r="AE607" s="417"/>
      <c r="AG607" s="418"/>
      <c r="AH607" s="417"/>
      <c r="AL607" s="418"/>
      <c r="AM607" s="417"/>
      <c r="AO607" s="418"/>
      <c r="AP607" s="417"/>
      <c r="AR607" s="416"/>
    </row>
    <row r="608" spans="12:44" ht="15.75" customHeight="1">
      <c r="L608" s="415"/>
      <c r="M608" s="415"/>
      <c r="S608" s="414"/>
      <c r="T608" s="417"/>
      <c r="V608" s="418"/>
      <c r="W608" s="417"/>
      <c r="AB608" s="418"/>
      <c r="AC608" s="417"/>
      <c r="AD608" s="418"/>
      <c r="AE608" s="417"/>
      <c r="AG608" s="418"/>
      <c r="AH608" s="417"/>
      <c r="AL608" s="418"/>
      <c r="AM608" s="417"/>
      <c r="AO608" s="418"/>
      <c r="AP608" s="417"/>
      <c r="AR608" s="416"/>
    </row>
    <row r="609" spans="12:44" ht="15.75" customHeight="1">
      <c r="L609" s="415"/>
      <c r="M609" s="415"/>
      <c r="S609" s="414"/>
      <c r="T609" s="417"/>
      <c r="V609" s="418"/>
      <c r="W609" s="417"/>
      <c r="AB609" s="418"/>
      <c r="AC609" s="417"/>
      <c r="AD609" s="418"/>
      <c r="AE609" s="417"/>
      <c r="AG609" s="418"/>
      <c r="AH609" s="417"/>
      <c r="AL609" s="418"/>
      <c r="AM609" s="417"/>
      <c r="AO609" s="418"/>
      <c r="AP609" s="417"/>
      <c r="AR609" s="416"/>
    </row>
    <row r="610" spans="12:44" ht="15.75" customHeight="1">
      <c r="L610" s="415"/>
      <c r="M610" s="415"/>
      <c r="S610" s="414"/>
      <c r="T610" s="417"/>
      <c r="V610" s="418"/>
      <c r="W610" s="417"/>
      <c r="AB610" s="418"/>
      <c r="AC610" s="417"/>
      <c r="AD610" s="418"/>
      <c r="AE610" s="417"/>
      <c r="AG610" s="418"/>
      <c r="AH610" s="417"/>
      <c r="AL610" s="418"/>
      <c r="AM610" s="417"/>
      <c r="AO610" s="418"/>
      <c r="AP610" s="417"/>
      <c r="AR610" s="416"/>
    </row>
    <row r="611" spans="12:44" ht="15.75" customHeight="1">
      <c r="L611" s="415"/>
      <c r="M611" s="415"/>
      <c r="S611" s="414"/>
      <c r="T611" s="417"/>
      <c r="V611" s="418"/>
      <c r="W611" s="417"/>
      <c r="AB611" s="418"/>
      <c r="AC611" s="417"/>
      <c r="AD611" s="418"/>
      <c r="AE611" s="417"/>
      <c r="AG611" s="418"/>
      <c r="AH611" s="417"/>
      <c r="AL611" s="418"/>
      <c r="AM611" s="417"/>
      <c r="AO611" s="418"/>
      <c r="AP611" s="417"/>
      <c r="AR611" s="416"/>
    </row>
    <row r="612" spans="12:44" ht="15.75" customHeight="1">
      <c r="L612" s="415"/>
      <c r="M612" s="415"/>
      <c r="S612" s="414"/>
      <c r="T612" s="417"/>
      <c r="V612" s="418"/>
      <c r="W612" s="417"/>
      <c r="AB612" s="418"/>
      <c r="AC612" s="417"/>
      <c r="AD612" s="418"/>
      <c r="AE612" s="417"/>
      <c r="AG612" s="418"/>
      <c r="AH612" s="417"/>
      <c r="AL612" s="418"/>
      <c r="AM612" s="417"/>
      <c r="AO612" s="418"/>
      <c r="AP612" s="417"/>
      <c r="AR612" s="416"/>
    </row>
    <row r="613" spans="12:44" ht="15.75" customHeight="1">
      <c r="L613" s="415"/>
      <c r="M613" s="415"/>
      <c r="S613" s="414"/>
      <c r="T613" s="417"/>
      <c r="V613" s="418"/>
      <c r="W613" s="417"/>
      <c r="AB613" s="418"/>
      <c r="AC613" s="417"/>
      <c r="AD613" s="418"/>
      <c r="AE613" s="417"/>
      <c r="AG613" s="418"/>
      <c r="AH613" s="417"/>
      <c r="AL613" s="418"/>
      <c r="AM613" s="417"/>
      <c r="AO613" s="418"/>
      <c r="AP613" s="417"/>
      <c r="AR613" s="416"/>
    </row>
    <row r="614" spans="12:44" ht="15.75" customHeight="1">
      <c r="L614" s="415"/>
      <c r="M614" s="415"/>
      <c r="S614" s="414"/>
      <c r="T614" s="417"/>
      <c r="V614" s="418"/>
      <c r="W614" s="417"/>
      <c r="AB614" s="418"/>
      <c r="AC614" s="417"/>
      <c r="AD614" s="418"/>
      <c r="AE614" s="417"/>
      <c r="AG614" s="418"/>
      <c r="AH614" s="417"/>
      <c r="AL614" s="418"/>
      <c r="AM614" s="417"/>
      <c r="AO614" s="418"/>
      <c r="AP614" s="417"/>
      <c r="AR614" s="416"/>
    </row>
    <row r="615" spans="12:44" ht="15.75" customHeight="1">
      <c r="L615" s="415"/>
      <c r="M615" s="415"/>
      <c r="S615" s="414"/>
      <c r="T615" s="417"/>
      <c r="V615" s="418"/>
      <c r="W615" s="417"/>
      <c r="AB615" s="418"/>
      <c r="AC615" s="417"/>
      <c r="AD615" s="418"/>
      <c r="AE615" s="417"/>
      <c r="AG615" s="418"/>
      <c r="AH615" s="417"/>
      <c r="AL615" s="418"/>
      <c r="AM615" s="417"/>
      <c r="AO615" s="418"/>
      <c r="AP615" s="417"/>
      <c r="AR615" s="416"/>
    </row>
    <row r="616" spans="12:44" ht="15.75" customHeight="1">
      <c r="L616" s="415"/>
      <c r="M616" s="415"/>
      <c r="S616" s="414"/>
      <c r="T616" s="417"/>
      <c r="V616" s="418"/>
      <c r="W616" s="417"/>
      <c r="AB616" s="418"/>
      <c r="AC616" s="417"/>
      <c r="AD616" s="418"/>
      <c r="AE616" s="417"/>
      <c r="AG616" s="418"/>
      <c r="AH616" s="417"/>
      <c r="AL616" s="418"/>
      <c r="AM616" s="417"/>
      <c r="AO616" s="418"/>
      <c r="AP616" s="417"/>
      <c r="AR616" s="416"/>
    </row>
    <row r="617" spans="12:44" ht="15.75" customHeight="1">
      <c r="L617" s="415"/>
      <c r="M617" s="415"/>
      <c r="S617" s="414"/>
      <c r="T617" s="417"/>
      <c r="V617" s="418"/>
      <c r="W617" s="417"/>
      <c r="AB617" s="418"/>
      <c r="AC617" s="417"/>
      <c r="AD617" s="418"/>
      <c r="AE617" s="417"/>
      <c r="AG617" s="418"/>
      <c r="AH617" s="417"/>
      <c r="AL617" s="418"/>
      <c r="AM617" s="417"/>
      <c r="AO617" s="418"/>
      <c r="AP617" s="417"/>
      <c r="AR617" s="416"/>
    </row>
    <row r="618" spans="12:44" ht="15.75" customHeight="1">
      <c r="L618" s="415"/>
      <c r="M618" s="415"/>
      <c r="S618" s="414"/>
      <c r="T618" s="417"/>
      <c r="V618" s="418"/>
      <c r="W618" s="417"/>
      <c r="AB618" s="418"/>
      <c r="AC618" s="417"/>
      <c r="AD618" s="418"/>
      <c r="AE618" s="417"/>
      <c r="AG618" s="418"/>
      <c r="AH618" s="417"/>
      <c r="AL618" s="418"/>
      <c r="AM618" s="417"/>
      <c r="AO618" s="418"/>
      <c r="AP618" s="417"/>
      <c r="AR618" s="416"/>
    </row>
    <row r="619" spans="12:44" ht="15.75" customHeight="1">
      <c r="L619" s="415"/>
      <c r="M619" s="415"/>
      <c r="S619" s="414"/>
      <c r="T619" s="417"/>
      <c r="V619" s="418"/>
      <c r="W619" s="417"/>
      <c r="AB619" s="418"/>
      <c r="AC619" s="417"/>
      <c r="AD619" s="418"/>
      <c r="AE619" s="417"/>
      <c r="AG619" s="418"/>
      <c r="AH619" s="417"/>
      <c r="AL619" s="418"/>
      <c r="AM619" s="417"/>
      <c r="AO619" s="418"/>
      <c r="AP619" s="417"/>
      <c r="AR619" s="416"/>
    </row>
    <row r="620" spans="12:44" ht="15.75" customHeight="1">
      <c r="L620" s="415"/>
      <c r="M620" s="415"/>
      <c r="S620" s="414"/>
      <c r="T620" s="417"/>
      <c r="V620" s="418"/>
      <c r="W620" s="417"/>
      <c r="AB620" s="418"/>
      <c r="AC620" s="417"/>
      <c r="AD620" s="418"/>
      <c r="AE620" s="417"/>
      <c r="AG620" s="418"/>
      <c r="AH620" s="417"/>
      <c r="AL620" s="418"/>
      <c r="AM620" s="417"/>
      <c r="AO620" s="418"/>
      <c r="AP620" s="417"/>
      <c r="AR620" s="416"/>
    </row>
    <row r="621" spans="12:44" ht="15.75" customHeight="1">
      <c r="L621" s="415"/>
      <c r="M621" s="415"/>
      <c r="S621" s="414"/>
      <c r="T621" s="417"/>
      <c r="V621" s="418"/>
      <c r="W621" s="417"/>
      <c r="AB621" s="418"/>
      <c r="AC621" s="417"/>
      <c r="AD621" s="418"/>
      <c r="AE621" s="417"/>
      <c r="AG621" s="418"/>
      <c r="AH621" s="417"/>
      <c r="AL621" s="418"/>
      <c r="AM621" s="417"/>
      <c r="AO621" s="418"/>
      <c r="AP621" s="417"/>
      <c r="AR621" s="416"/>
    </row>
    <row r="622" spans="12:44" ht="15.75" customHeight="1">
      <c r="L622" s="415"/>
      <c r="M622" s="415"/>
      <c r="S622" s="414"/>
      <c r="T622" s="417"/>
      <c r="V622" s="418"/>
      <c r="W622" s="417"/>
      <c r="AB622" s="418"/>
      <c r="AC622" s="417"/>
      <c r="AD622" s="418"/>
      <c r="AE622" s="417"/>
      <c r="AG622" s="418"/>
      <c r="AH622" s="417"/>
      <c r="AL622" s="418"/>
      <c r="AM622" s="417"/>
      <c r="AO622" s="418"/>
      <c r="AP622" s="417"/>
      <c r="AR622" s="416"/>
    </row>
    <row r="623" spans="12:44" ht="15.75" customHeight="1">
      <c r="L623" s="415"/>
      <c r="M623" s="415"/>
      <c r="S623" s="414"/>
      <c r="T623" s="417"/>
      <c r="V623" s="418"/>
      <c r="W623" s="417"/>
      <c r="AB623" s="418"/>
      <c r="AC623" s="417"/>
      <c r="AD623" s="418"/>
      <c r="AE623" s="417"/>
      <c r="AG623" s="418"/>
      <c r="AH623" s="417"/>
      <c r="AL623" s="418"/>
      <c r="AM623" s="417"/>
      <c r="AO623" s="418"/>
      <c r="AP623" s="417"/>
      <c r="AR623" s="416"/>
    </row>
    <row r="624" spans="12:44" ht="15.75" customHeight="1">
      <c r="L624" s="415"/>
      <c r="M624" s="415"/>
      <c r="S624" s="414"/>
      <c r="T624" s="417"/>
      <c r="V624" s="418"/>
      <c r="W624" s="417"/>
      <c r="AB624" s="418"/>
      <c r="AC624" s="417"/>
      <c r="AD624" s="418"/>
      <c r="AE624" s="417"/>
      <c r="AG624" s="418"/>
      <c r="AH624" s="417"/>
      <c r="AL624" s="418"/>
      <c r="AM624" s="417"/>
      <c r="AO624" s="418"/>
      <c r="AP624" s="417"/>
      <c r="AR624" s="416"/>
    </row>
    <row r="625" spans="12:44" ht="15.75" customHeight="1">
      <c r="L625" s="415"/>
      <c r="M625" s="415"/>
      <c r="S625" s="414"/>
      <c r="T625" s="417"/>
      <c r="V625" s="418"/>
      <c r="W625" s="417"/>
      <c r="AB625" s="418"/>
      <c r="AC625" s="417"/>
      <c r="AD625" s="418"/>
      <c r="AE625" s="417"/>
      <c r="AG625" s="418"/>
      <c r="AH625" s="417"/>
      <c r="AL625" s="418"/>
      <c r="AM625" s="417"/>
      <c r="AO625" s="418"/>
      <c r="AP625" s="417"/>
      <c r="AR625" s="416"/>
    </row>
    <row r="626" spans="12:44" ht="15.75" customHeight="1">
      <c r="L626" s="415"/>
      <c r="M626" s="415"/>
      <c r="S626" s="414"/>
      <c r="T626" s="417"/>
      <c r="V626" s="418"/>
      <c r="W626" s="417"/>
      <c r="AB626" s="418"/>
      <c r="AC626" s="417"/>
      <c r="AD626" s="418"/>
      <c r="AE626" s="417"/>
      <c r="AG626" s="418"/>
      <c r="AH626" s="417"/>
      <c r="AL626" s="418"/>
      <c r="AM626" s="417"/>
      <c r="AO626" s="418"/>
      <c r="AP626" s="417"/>
      <c r="AR626" s="416"/>
    </row>
    <row r="627" spans="12:44" ht="15.75" customHeight="1">
      <c r="L627" s="415"/>
      <c r="M627" s="415"/>
      <c r="S627" s="414"/>
      <c r="T627" s="417"/>
      <c r="V627" s="418"/>
      <c r="W627" s="417"/>
      <c r="AB627" s="418"/>
      <c r="AC627" s="417"/>
      <c r="AD627" s="418"/>
      <c r="AE627" s="417"/>
      <c r="AG627" s="418"/>
      <c r="AH627" s="417"/>
      <c r="AL627" s="418"/>
      <c r="AM627" s="417"/>
      <c r="AO627" s="418"/>
      <c r="AP627" s="417"/>
      <c r="AR627" s="416"/>
    </row>
    <row r="628" spans="12:44" ht="15.75" customHeight="1">
      <c r="L628" s="415"/>
      <c r="M628" s="415"/>
      <c r="S628" s="414"/>
      <c r="T628" s="417"/>
      <c r="V628" s="418"/>
      <c r="W628" s="417"/>
      <c r="AB628" s="418"/>
      <c r="AC628" s="417"/>
      <c r="AD628" s="418"/>
      <c r="AE628" s="417"/>
      <c r="AG628" s="418"/>
      <c r="AH628" s="417"/>
      <c r="AL628" s="418"/>
      <c r="AM628" s="417"/>
      <c r="AO628" s="418"/>
      <c r="AP628" s="417"/>
      <c r="AR628" s="416"/>
    </row>
    <row r="629" spans="12:44" ht="15.75" customHeight="1">
      <c r="L629" s="415"/>
      <c r="M629" s="415"/>
      <c r="S629" s="414"/>
      <c r="T629" s="417"/>
      <c r="V629" s="418"/>
      <c r="W629" s="417"/>
      <c r="AB629" s="418"/>
      <c r="AC629" s="417"/>
      <c r="AD629" s="418"/>
      <c r="AE629" s="417"/>
      <c r="AG629" s="418"/>
      <c r="AH629" s="417"/>
      <c r="AL629" s="418"/>
      <c r="AM629" s="417"/>
      <c r="AO629" s="418"/>
      <c r="AP629" s="417"/>
      <c r="AR629" s="416"/>
    </row>
    <row r="630" spans="12:44" ht="15.75" customHeight="1">
      <c r="L630" s="415"/>
      <c r="M630" s="415"/>
      <c r="S630" s="414"/>
      <c r="T630" s="417"/>
      <c r="V630" s="418"/>
      <c r="W630" s="417"/>
      <c r="AB630" s="418"/>
      <c r="AC630" s="417"/>
      <c r="AD630" s="418"/>
      <c r="AE630" s="417"/>
      <c r="AG630" s="418"/>
      <c r="AH630" s="417"/>
      <c r="AL630" s="418"/>
      <c r="AM630" s="417"/>
      <c r="AO630" s="418"/>
      <c r="AP630" s="417"/>
      <c r="AR630" s="416"/>
    </row>
    <row r="631" spans="12:44" ht="15.75" customHeight="1">
      <c r="L631" s="415"/>
      <c r="M631" s="415"/>
      <c r="S631" s="414"/>
      <c r="T631" s="417"/>
      <c r="V631" s="418"/>
      <c r="W631" s="417"/>
      <c r="AB631" s="418"/>
      <c r="AC631" s="417"/>
      <c r="AD631" s="418"/>
      <c r="AE631" s="417"/>
      <c r="AG631" s="418"/>
      <c r="AH631" s="417"/>
      <c r="AL631" s="418"/>
      <c r="AM631" s="417"/>
      <c r="AO631" s="418"/>
      <c r="AP631" s="417"/>
      <c r="AR631" s="416"/>
    </row>
    <row r="632" spans="12:44" ht="15.75" customHeight="1">
      <c r="L632" s="415"/>
      <c r="M632" s="415"/>
      <c r="S632" s="414"/>
      <c r="T632" s="417"/>
      <c r="V632" s="418"/>
      <c r="W632" s="417"/>
      <c r="AB632" s="418"/>
      <c r="AC632" s="417"/>
      <c r="AD632" s="418"/>
      <c r="AE632" s="417"/>
      <c r="AG632" s="418"/>
      <c r="AH632" s="417"/>
      <c r="AL632" s="418"/>
      <c r="AM632" s="417"/>
      <c r="AO632" s="418"/>
      <c r="AP632" s="417"/>
      <c r="AR632" s="416"/>
    </row>
    <row r="633" spans="12:44" ht="15.75" customHeight="1">
      <c r="L633" s="415"/>
      <c r="M633" s="415"/>
      <c r="S633" s="414"/>
      <c r="T633" s="417"/>
      <c r="V633" s="418"/>
      <c r="W633" s="417"/>
      <c r="AB633" s="418"/>
      <c r="AC633" s="417"/>
      <c r="AD633" s="418"/>
      <c r="AE633" s="417"/>
      <c r="AG633" s="418"/>
      <c r="AH633" s="417"/>
      <c r="AL633" s="418"/>
      <c r="AM633" s="417"/>
      <c r="AO633" s="418"/>
      <c r="AP633" s="417"/>
      <c r="AR633" s="416"/>
    </row>
    <row r="634" spans="12:44" ht="15.75" customHeight="1">
      <c r="L634" s="415"/>
      <c r="M634" s="415"/>
      <c r="S634" s="414"/>
      <c r="T634" s="417"/>
      <c r="V634" s="418"/>
      <c r="W634" s="417"/>
      <c r="AB634" s="418"/>
      <c r="AC634" s="417"/>
      <c r="AD634" s="418"/>
      <c r="AE634" s="417"/>
      <c r="AG634" s="418"/>
      <c r="AH634" s="417"/>
      <c r="AL634" s="418"/>
      <c r="AM634" s="417"/>
      <c r="AO634" s="418"/>
      <c r="AP634" s="417"/>
      <c r="AR634" s="416"/>
    </row>
    <row r="635" spans="12:44" ht="15.75" customHeight="1">
      <c r="L635" s="415"/>
      <c r="M635" s="415"/>
      <c r="S635" s="414"/>
      <c r="T635" s="417"/>
      <c r="V635" s="418"/>
      <c r="W635" s="417"/>
      <c r="AB635" s="418"/>
      <c r="AC635" s="417"/>
      <c r="AD635" s="418"/>
      <c r="AE635" s="417"/>
      <c r="AG635" s="418"/>
      <c r="AH635" s="417"/>
      <c r="AL635" s="418"/>
      <c r="AM635" s="417"/>
      <c r="AO635" s="418"/>
      <c r="AP635" s="417"/>
      <c r="AR635" s="416"/>
    </row>
    <row r="636" spans="12:44" ht="15.75" customHeight="1">
      <c r="L636" s="415"/>
      <c r="M636" s="415"/>
      <c r="S636" s="414"/>
      <c r="T636" s="417"/>
      <c r="V636" s="418"/>
      <c r="W636" s="417"/>
      <c r="AB636" s="418"/>
      <c r="AC636" s="417"/>
      <c r="AD636" s="418"/>
      <c r="AE636" s="417"/>
      <c r="AG636" s="418"/>
      <c r="AH636" s="417"/>
      <c r="AL636" s="418"/>
      <c r="AM636" s="417"/>
      <c r="AO636" s="418"/>
      <c r="AP636" s="417"/>
      <c r="AR636" s="416"/>
    </row>
    <row r="637" spans="12:44" ht="15.75" customHeight="1">
      <c r="L637" s="415"/>
      <c r="M637" s="415"/>
      <c r="S637" s="414"/>
      <c r="T637" s="417"/>
      <c r="V637" s="418"/>
      <c r="W637" s="417"/>
      <c r="AB637" s="418"/>
      <c r="AC637" s="417"/>
      <c r="AD637" s="418"/>
      <c r="AE637" s="417"/>
      <c r="AG637" s="418"/>
      <c r="AH637" s="417"/>
      <c r="AL637" s="418"/>
      <c r="AM637" s="417"/>
      <c r="AO637" s="418"/>
      <c r="AP637" s="417"/>
      <c r="AR637" s="416"/>
    </row>
    <row r="638" spans="12:44" ht="15.75" customHeight="1">
      <c r="L638" s="415"/>
      <c r="M638" s="415"/>
      <c r="S638" s="414"/>
      <c r="T638" s="417"/>
      <c r="V638" s="418"/>
      <c r="W638" s="417"/>
      <c r="AB638" s="418"/>
      <c r="AC638" s="417"/>
      <c r="AD638" s="418"/>
      <c r="AE638" s="417"/>
      <c r="AG638" s="418"/>
      <c r="AH638" s="417"/>
      <c r="AL638" s="418"/>
      <c r="AM638" s="417"/>
      <c r="AO638" s="418"/>
      <c r="AP638" s="417"/>
      <c r="AR638" s="416"/>
    </row>
    <row r="639" spans="12:44" ht="15.75" customHeight="1">
      <c r="L639" s="415"/>
      <c r="M639" s="415"/>
      <c r="S639" s="414"/>
      <c r="T639" s="417"/>
      <c r="V639" s="418"/>
      <c r="W639" s="417"/>
      <c r="AB639" s="418"/>
      <c r="AC639" s="417"/>
      <c r="AD639" s="418"/>
      <c r="AE639" s="417"/>
      <c r="AG639" s="418"/>
      <c r="AH639" s="417"/>
      <c r="AL639" s="418"/>
      <c r="AM639" s="417"/>
      <c r="AO639" s="418"/>
      <c r="AP639" s="417"/>
      <c r="AR639" s="416"/>
    </row>
    <row r="640" spans="12:44" ht="15.75" customHeight="1">
      <c r="L640" s="415"/>
      <c r="M640" s="415"/>
      <c r="S640" s="414"/>
      <c r="T640" s="417"/>
      <c r="V640" s="418"/>
      <c r="W640" s="417"/>
      <c r="AB640" s="418"/>
      <c r="AC640" s="417"/>
      <c r="AD640" s="418"/>
      <c r="AE640" s="417"/>
      <c r="AG640" s="418"/>
      <c r="AH640" s="417"/>
      <c r="AL640" s="418"/>
      <c r="AM640" s="417"/>
      <c r="AO640" s="418"/>
      <c r="AP640" s="417"/>
      <c r="AR640" s="416"/>
    </row>
    <row r="641" spans="12:44" ht="15.75" customHeight="1">
      <c r="L641" s="415"/>
      <c r="M641" s="415"/>
      <c r="S641" s="414"/>
      <c r="T641" s="417"/>
      <c r="V641" s="418"/>
      <c r="W641" s="417"/>
      <c r="AB641" s="418"/>
      <c r="AC641" s="417"/>
      <c r="AD641" s="418"/>
      <c r="AE641" s="417"/>
      <c r="AG641" s="418"/>
      <c r="AH641" s="417"/>
      <c r="AL641" s="418"/>
      <c r="AM641" s="417"/>
      <c r="AO641" s="418"/>
      <c r="AP641" s="417"/>
      <c r="AR641" s="416"/>
    </row>
    <row r="642" spans="12:44" ht="15.75" customHeight="1">
      <c r="L642" s="415"/>
      <c r="M642" s="415"/>
      <c r="S642" s="414"/>
      <c r="T642" s="417"/>
      <c r="V642" s="418"/>
      <c r="W642" s="417"/>
      <c r="AB642" s="418"/>
      <c r="AC642" s="417"/>
      <c r="AD642" s="418"/>
      <c r="AE642" s="417"/>
      <c r="AG642" s="418"/>
      <c r="AH642" s="417"/>
      <c r="AL642" s="418"/>
      <c r="AM642" s="417"/>
      <c r="AO642" s="418"/>
      <c r="AP642" s="417"/>
      <c r="AR642" s="416"/>
    </row>
    <row r="643" spans="12:44" ht="15.75" customHeight="1">
      <c r="L643" s="415"/>
      <c r="M643" s="415"/>
      <c r="S643" s="414"/>
      <c r="T643" s="417"/>
      <c r="V643" s="418"/>
      <c r="W643" s="417"/>
      <c r="AB643" s="418"/>
      <c r="AC643" s="417"/>
      <c r="AD643" s="418"/>
      <c r="AE643" s="417"/>
      <c r="AG643" s="418"/>
      <c r="AH643" s="417"/>
      <c r="AL643" s="418"/>
      <c r="AM643" s="417"/>
      <c r="AO643" s="418"/>
      <c r="AP643" s="417"/>
      <c r="AR643" s="416"/>
    </row>
    <row r="644" spans="12:44" ht="15.75" customHeight="1">
      <c r="L644" s="415"/>
      <c r="M644" s="415"/>
      <c r="S644" s="414"/>
      <c r="T644" s="417"/>
      <c r="V644" s="418"/>
      <c r="W644" s="417"/>
      <c r="AB644" s="418"/>
      <c r="AC644" s="417"/>
      <c r="AD644" s="418"/>
      <c r="AE644" s="417"/>
      <c r="AG644" s="418"/>
      <c r="AH644" s="417"/>
      <c r="AL644" s="418"/>
      <c r="AM644" s="417"/>
      <c r="AO644" s="418"/>
      <c r="AP644" s="417"/>
      <c r="AR644" s="416"/>
    </row>
    <row r="645" spans="12:44" ht="15.75" customHeight="1">
      <c r="L645" s="415"/>
      <c r="M645" s="415"/>
      <c r="S645" s="414"/>
      <c r="T645" s="417"/>
      <c r="V645" s="418"/>
      <c r="W645" s="417"/>
      <c r="AB645" s="418"/>
      <c r="AC645" s="417"/>
      <c r="AD645" s="418"/>
      <c r="AE645" s="417"/>
      <c r="AG645" s="418"/>
      <c r="AH645" s="417"/>
      <c r="AL645" s="418"/>
      <c r="AM645" s="417"/>
      <c r="AO645" s="418"/>
      <c r="AP645" s="417"/>
      <c r="AR645" s="416"/>
    </row>
    <row r="646" spans="12:44" ht="15.75" customHeight="1">
      <c r="L646" s="415"/>
      <c r="M646" s="415"/>
      <c r="S646" s="414"/>
      <c r="T646" s="417"/>
      <c r="V646" s="418"/>
      <c r="W646" s="417"/>
      <c r="AB646" s="418"/>
      <c r="AC646" s="417"/>
      <c r="AD646" s="418"/>
      <c r="AE646" s="417"/>
      <c r="AG646" s="418"/>
      <c r="AH646" s="417"/>
      <c r="AL646" s="418"/>
      <c r="AM646" s="417"/>
      <c r="AO646" s="418"/>
      <c r="AP646" s="417"/>
      <c r="AR646" s="416"/>
    </row>
    <row r="647" spans="12:44" ht="15.75" customHeight="1">
      <c r="L647" s="415"/>
      <c r="M647" s="415"/>
      <c r="S647" s="414"/>
      <c r="T647" s="417"/>
      <c r="V647" s="418"/>
      <c r="W647" s="417"/>
      <c r="AB647" s="418"/>
      <c r="AC647" s="417"/>
      <c r="AD647" s="418"/>
      <c r="AE647" s="417"/>
      <c r="AG647" s="418"/>
      <c r="AH647" s="417"/>
      <c r="AL647" s="418"/>
      <c r="AM647" s="417"/>
      <c r="AO647" s="418"/>
      <c r="AP647" s="417"/>
      <c r="AR647" s="416"/>
    </row>
    <row r="648" spans="12:44" ht="15.75" customHeight="1">
      <c r="L648" s="415"/>
      <c r="M648" s="415"/>
      <c r="S648" s="414"/>
      <c r="T648" s="417"/>
      <c r="V648" s="418"/>
      <c r="W648" s="417"/>
      <c r="AB648" s="418"/>
      <c r="AC648" s="417"/>
      <c r="AD648" s="418"/>
      <c r="AE648" s="417"/>
      <c r="AG648" s="418"/>
      <c r="AH648" s="417"/>
      <c r="AL648" s="418"/>
      <c r="AM648" s="417"/>
      <c r="AO648" s="418"/>
      <c r="AP648" s="417"/>
      <c r="AR648" s="416"/>
    </row>
    <row r="649" spans="12:44" ht="15.75" customHeight="1">
      <c r="L649" s="415"/>
      <c r="M649" s="415"/>
      <c r="S649" s="414"/>
      <c r="T649" s="417"/>
      <c r="V649" s="418"/>
      <c r="W649" s="417"/>
      <c r="AB649" s="418"/>
      <c r="AC649" s="417"/>
      <c r="AD649" s="418"/>
      <c r="AE649" s="417"/>
      <c r="AG649" s="418"/>
      <c r="AH649" s="417"/>
      <c r="AL649" s="418"/>
      <c r="AM649" s="417"/>
      <c r="AO649" s="418"/>
      <c r="AP649" s="417"/>
      <c r="AR649" s="416"/>
    </row>
    <row r="650" spans="12:44" ht="15.75" customHeight="1">
      <c r="L650" s="415"/>
      <c r="M650" s="415"/>
      <c r="S650" s="414"/>
      <c r="T650" s="417"/>
      <c r="V650" s="418"/>
      <c r="W650" s="417"/>
      <c r="AB650" s="418"/>
      <c r="AC650" s="417"/>
      <c r="AD650" s="418"/>
      <c r="AE650" s="417"/>
      <c r="AG650" s="418"/>
      <c r="AH650" s="417"/>
      <c r="AL650" s="418"/>
      <c r="AM650" s="417"/>
      <c r="AO650" s="418"/>
      <c r="AP650" s="417"/>
      <c r="AR650" s="416"/>
    </row>
    <row r="651" spans="12:44" ht="15.75" customHeight="1">
      <c r="L651" s="415"/>
      <c r="M651" s="415"/>
      <c r="S651" s="414"/>
      <c r="T651" s="417"/>
      <c r="V651" s="418"/>
      <c r="W651" s="417"/>
      <c r="AB651" s="418"/>
      <c r="AC651" s="417"/>
      <c r="AD651" s="418"/>
      <c r="AE651" s="417"/>
      <c r="AG651" s="418"/>
      <c r="AH651" s="417"/>
      <c r="AL651" s="418"/>
      <c r="AM651" s="417"/>
      <c r="AO651" s="418"/>
      <c r="AP651" s="417"/>
      <c r="AR651" s="416"/>
    </row>
    <row r="652" spans="12:44" ht="15.75" customHeight="1">
      <c r="L652" s="415"/>
      <c r="M652" s="415"/>
      <c r="S652" s="414"/>
      <c r="T652" s="417"/>
      <c r="V652" s="418"/>
      <c r="W652" s="417"/>
      <c r="AB652" s="418"/>
      <c r="AC652" s="417"/>
      <c r="AD652" s="418"/>
      <c r="AE652" s="417"/>
      <c r="AG652" s="418"/>
      <c r="AH652" s="417"/>
      <c r="AL652" s="418"/>
      <c r="AM652" s="417"/>
      <c r="AO652" s="418"/>
      <c r="AP652" s="417"/>
      <c r="AR652" s="416"/>
    </row>
    <row r="653" spans="12:44" ht="15.75" customHeight="1">
      <c r="L653" s="415"/>
      <c r="M653" s="415"/>
      <c r="S653" s="414"/>
      <c r="T653" s="417"/>
      <c r="V653" s="418"/>
      <c r="W653" s="417"/>
      <c r="AB653" s="418"/>
      <c r="AC653" s="417"/>
      <c r="AD653" s="418"/>
      <c r="AE653" s="417"/>
      <c r="AG653" s="418"/>
      <c r="AH653" s="417"/>
      <c r="AL653" s="418"/>
      <c r="AM653" s="417"/>
      <c r="AO653" s="418"/>
      <c r="AP653" s="417"/>
      <c r="AR653" s="416"/>
    </row>
    <row r="654" spans="12:44" ht="15.75" customHeight="1">
      <c r="L654" s="415"/>
      <c r="M654" s="415"/>
      <c r="S654" s="414"/>
      <c r="T654" s="417"/>
      <c r="V654" s="418"/>
      <c r="W654" s="417"/>
      <c r="AB654" s="418"/>
      <c r="AC654" s="417"/>
      <c r="AD654" s="418"/>
      <c r="AE654" s="417"/>
      <c r="AG654" s="418"/>
      <c r="AH654" s="417"/>
      <c r="AL654" s="418"/>
      <c r="AM654" s="417"/>
      <c r="AO654" s="418"/>
      <c r="AP654" s="417"/>
      <c r="AR654" s="416"/>
    </row>
    <row r="655" spans="12:44" ht="15.75" customHeight="1">
      <c r="L655" s="415"/>
      <c r="M655" s="415"/>
      <c r="S655" s="414"/>
      <c r="T655" s="417"/>
      <c r="V655" s="418"/>
      <c r="W655" s="417"/>
      <c r="AB655" s="418"/>
      <c r="AC655" s="417"/>
      <c r="AD655" s="418"/>
      <c r="AE655" s="417"/>
      <c r="AG655" s="418"/>
      <c r="AH655" s="417"/>
      <c r="AL655" s="418"/>
      <c r="AM655" s="417"/>
      <c r="AO655" s="418"/>
      <c r="AP655" s="417"/>
      <c r="AR655" s="416"/>
    </row>
    <row r="656" spans="12:44" ht="15.75" customHeight="1">
      <c r="L656" s="415"/>
      <c r="M656" s="415"/>
      <c r="S656" s="414"/>
      <c r="T656" s="417"/>
      <c r="V656" s="418"/>
      <c r="W656" s="417"/>
      <c r="AB656" s="418"/>
      <c r="AC656" s="417"/>
      <c r="AD656" s="418"/>
      <c r="AE656" s="417"/>
      <c r="AG656" s="418"/>
      <c r="AH656" s="417"/>
      <c r="AL656" s="418"/>
      <c r="AM656" s="417"/>
      <c r="AO656" s="418"/>
      <c r="AP656" s="417"/>
      <c r="AR656" s="416"/>
    </row>
    <row r="657" spans="12:44" ht="15.75" customHeight="1">
      <c r="L657" s="415"/>
      <c r="M657" s="415"/>
      <c r="S657" s="414"/>
      <c r="T657" s="417"/>
      <c r="V657" s="418"/>
      <c r="W657" s="417"/>
      <c r="AB657" s="418"/>
      <c r="AC657" s="417"/>
      <c r="AD657" s="418"/>
      <c r="AE657" s="417"/>
      <c r="AG657" s="418"/>
      <c r="AH657" s="417"/>
      <c r="AL657" s="418"/>
      <c r="AM657" s="417"/>
      <c r="AO657" s="418"/>
      <c r="AP657" s="417"/>
      <c r="AR657" s="416"/>
    </row>
    <row r="658" spans="12:44" ht="15.75" customHeight="1">
      <c r="L658" s="415"/>
      <c r="M658" s="415"/>
      <c r="S658" s="414"/>
      <c r="T658" s="417"/>
      <c r="V658" s="418"/>
      <c r="W658" s="417"/>
      <c r="AB658" s="418"/>
      <c r="AC658" s="417"/>
      <c r="AD658" s="418"/>
      <c r="AE658" s="417"/>
      <c r="AG658" s="418"/>
      <c r="AH658" s="417"/>
      <c r="AL658" s="418"/>
      <c r="AM658" s="417"/>
      <c r="AO658" s="418"/>
      <c r="AP658" s="417"/>
      <c r="AR658" s="416"/>
    </row>
    <row r="659" spans="12:44" ht="15.75" customHeight="1">
      <c r="L659" s="415"/>
      <c r="M659" s="415"/>
      <c r="S659" s="414"/>
      <c r="T659" s="417"/>
      <c r="V659" s="418"/>
      <c r="W659" s="417"/>
      <c r="AB659" s="418"/>
      <c r="AC659" s="417"/>
      <c r="AD659" s="418"/>
      <c r="AE659" s="417"/>
      <c r="AG659" s="418"/>
      <c r="AH659" s="417"/>
      <c r="AL659" s="418"/>
      <c r="AM659" s="417"/>
      <c r="AO659" s="418"/>
      <c r="AP659" s="417"/>
      <c r="AR659" s="416"/>
    </row>
    <row r="660" spans="12:44" ht="15.75" customHeight="1">
      <c r="L660" s="415"/>
      <c r="M660" s="415"/>
      <c r="S660" s="414"/>
      <c r="T660" s="417"/>
      <c r="V660" s="418"/>
      <c r="W660" s="417"/>
      <c r="AB660" s="418"/>
      <c r="AC660" s="417"/>
      <c r="AD660" s="418"/>
      <c r="AE660" s="417"/>
      <c r="AG660" s="418"/>
      <c r="AH660" s="417"/>
      <c r="AL660" s="418"/>
      <c r="AM660" s="417"/>
      <c r="AO660" s="418"/>
      <c r="AP660" s="417"/>
      <c r="AR660" s="416"/>
    </row>
    <row r="661" spans="12:44" ht="15.75" customHeight="1">
      <c r="L661" s="415"/>
      <c r="M661" s="415"/>
      <c r="S661" s="414"/>
      <c r="T661" s="417"/>
      <c r="V661" s="418"/>
      <c r="W661" s="417"/>
      <c r="AB661" s="418"/>
      <c r="AC661" s="417"/>
      <c r="AD661" s="418"/>
      <c r="AE661" s="417"/>
      <c r="AG661" s="418"/>
      <c r="AH661" s="417"/>
      <c r="AL661" s="418"/>
      <c r="AM661" s="417"/>
      <c r="AO661" s="418"/>
      <c r="AP661" s="417"/>
      <c r="AR661" s="416"/>
    </row>
    <row r="662" spans="12:44" ht="15.75" customHeight="1">
      <c r="L662" s="415"/>
      <c r="M662" s="415"/>
      <c r="S662" s="414"/>
      <c r="T662" s="417"/>
      <c r="V662" s="418"/>
      <c r="W662" s="417"/>
      <c r="AB662" s="418"/>
      <c r="AC662" s="417"/>
      <c r="AD662" s="418"/>
      <c r="AE662" s="417"/>
      <c r="AG662" s="418"/>
      <c r="AH662" s="417"/>
      <c r="AL662" s="418"/>
      <c r="AM662" s="417"/>
      <c r="AO662" s="418"/>
      <c r="AP662" s="417"/>
      <c r="AR662" s="416"/>
    </row>
    <row r="663" spans="12:44" ht="15.75" customHeight="1">
      <c r="L663" s="415"/>
      <c r="M663" s="415"/>
      <c r="S663" s="414"/>
      <c r="T663" s="417"/>
      <c r="V663" s="418"/>
      <c r="W663" s="417"/>
      <c r="AB663" s="418"/>
      <c r="AC663" s="417"/>
      <c r="AD663" s="418"/>
      <c r="AE663" s="417"/>
      <c r="AG663" s="418"/>
      <c r="AH663" s="417"/>
      <c r="AL663" s="418"/>
      <c r="AM663" s="417"/>
      <c r="AO663" s="418"/>
      <c r="AP663" s="417"/>
      <c r="AR663" s="416"/>
    </row>
    <row r="664" spans="12:44" ht="15.75" customHeight="1">
      <c r="L664" s="415"/>
      <c r="M664" s="415"/>
      <c r="S664" s="414"/>
      <c r="T664" s="417"/>
      <c r="V664" s="418"/>
      <c r="W664" s="417"/>
      <c r="AB664" s="418"/>
      <c r="AC664" s="417"/>
      <c r="AD664" s="418"/>
      <c r="AE664" s="417"/>
      <c r="AG664" s="418"/>
      <c r="AH664" s="417"/>
      <c r="AL664" s="418"/>
      <c r="AM664" s="417"/>
      <c r="AO664" s="418"/>
      <c r="AP664" s="417"/>
      <c r="AR664" s="416"/>
    </row>
    <row r="665" spans="12:44" ht="15.75" customHeight="1">
      <c r="L665" s="415"/>
      <c r="M665" s="415"/>
      <c r="S665" s="414"/>
      <c r="T665" s="417"/>
      <c r="V665" s="418"/>
      <c r="W665" s="417"/>
      <c r="AB665" s="418"/>
      <c r="AC665" s="417"/>
      <c r="AD665" s="418"/>
      <c r="AE665" s="417"/>
      <c r="AG665" s="418"/>
      <c r="AH665" s="417"/>
      <c r="AL665" s="418"/>
      <c r="AM665" s="417"/>
      <c r="AO665" s="418"/>
      <c r="AP665" s="417"/>
      <c r="AR665" s="416"/>
    </row>
    <row r="666" spans="12:44" ht="15.75" customHeight="1">
      <c r="L666" s="415"/>
      <c r="M666" s="415"/>
      <c r="S666" s="414"/>
      <c r="T666" s="417"/>
      <c r="V666" s="418"/>
      <c r="W666" s="417"/>
      <c r="AB666" s="418"/>
      <c r="AC666" s="417"/>
      <c r="AD666" s="418"/>
      <c r="AE666" s="417"/>
      <c r="AG666" s="418"/>
      <c r="AH666" s="417"/>
      <c r="AL666" s="418"/>
      <c r="AM666" s="417"/>
      <c r="AO666" s="418"/>
      <c r="AP666" s="417"/>
      <c r="AR666" s="416"/>
    </row>
    <row r="667" spans="12:44" ht="15.75" customHeight="1">
      <c r="L667" s="415"/>
      <c r="M667" s="415"/>
      <c r="S667" s="414"/>
      <c r="T667" s="417"/>
      <c r="V667" s="418"/>
      <c r="W667" s="417"/>
      <c r="AB667" s="418"/>
      <c r="AC667" s="417"/>
      <c r="AD667" s="418"/>
      <c r="AE667" s="417"/>
      <c r="AG667" s="418"/>
      <c r="AH667" s="417"/>
      <c r="AL667" s="418"/>
      <c r="AM667" s="417"/>
      <c r="AO667" s="418"/>
      <c r="AP667" s="417"/>
      <c r="AR667" s="416"/>
    </row>
    <row r="668" spans="12:44" ht="15.75" customHeight="1">
      <c r="L668" s="415"/>
      <c r="M668" s="415"/>
      <c r="S668" s="414"/>
      <c r="T668" s="417"/>
      <c r="V668" s="418"/>
      <c r="W668" s="417"/>
      <c r="AB668" s="418"/>
      <c r="AC668" s="417"/>
      <c r="AD668" s="418"/>
      <c r="AE668" s="417"/>
      <c r="AG668" s="418"/>
      <c r="AH668" s="417"/>
      <c r="AL668" s="418"/>
      <c r="AM668" s="417"/>
      <c r="AO668" s="418"/>
      <c r="AP668" s="417"/>
      <c r="AR668" s="416"/>
    </row>
    <row r="669" spans="12:44" ht="15.75" customHeight="1">
      <c r="L669" s="415"/>
      <c r="M669" s="415"/>
      <c r="S669" s="414"/>
      <c r="T669" s="417"/>
      <c r="V669" s="418"/>
      <c r="W669" s="417"/>
      <c r="AB669" s="418"/>
      <c r="AC669" s="417"/>
      <c r="AD669" s="418"/>
      <c r="AE669" s="417"/>
      <c r="AG669" s="418"/>
      <c r="AH669" s="417"/>
      <c r="AL669" s="418"/>
      <c r="AM669" s="417"/>
      <c r="AO669" s="418"/>
      <c r="AP669" s="417"/>
      <c r="AR669" s="416"/>
    </row>
    <row r="670" spans="12:44" ht="15.75" customHeight="1">
      <c r="L670" s="415"/>
      <c r="M670" s="415"/>
      <c r="S670" s="414"/>
      <c r="T670" s="417"/>
      <c r="V670" s="418"/>
      <c r="W670" s="417"/>
      <c r="AB670" s="418"/>
      <c r="AC670" s="417"/>
      <c r="AD670" s="418"/>
      <c r="AE670" s="417"/>
      <c r="AG670" s="418"/>
      <c r="AH670" s="417"/>
      <c r="AL670" s="418"/>
      <c r="AM670" s="417"/>
      <c r="AO670" s="418"/>
      <c r="AP670" s="417"/>
      <c r="AR670" s="416"/>
    </row>
    <row r="671" spans="12:44" ht="15.75" customHeight="1">
      <c r="L671" s="415"/>
      <c r="M671" s="415"/>
      <c r="S671" s="414"/>
      <c r="T671" s="417"/>
      <c r="V671" s="418"/>
      <c r="W671" s="417"/>
      <c r="AB671" s="418"/>
      <c r="AC671" s="417"/>
      <c r="AD671" s="418"/>
      <c r="AE671" s="417"/>
      <c r="AG671" s="418"/>
      <c r="AH671" s="417"/>
      <c r="AL671" s="418"/>
      <c r="AM671" s="417"/>
      <c r="AO671" s="418"/>
      <c r="AP671" s="417"/>
      <c r="AR671" s="416"/>
    </row>
    <row r="672" spans="12:44" ht="15.75" customHeight="1">
      <c r="L672" s="415"/>
      <c r="M672" s="415"/>
      <c r="S672" s="414"/>
      <c r="T672" s="417"/>
      <c r="V672" s="418"/>
      <c r="W672" s="417"/>
      <c r="AB672" s="418"/>
      <c r="AC672" s="417"/>
      <c r="AD672" s="418"/>
      <c r="AE672" s="417"/>
      <c r="AG672" s="418"/>
      <c r="AH672" s="417"/>
      <c r="AL672" s="418"/>
      <c r="AM672" s="417"/>
      <c r="AO672" s="418"/>
      <c r="AP672" s="417"/>
      <c r="AR672" s="416"/>
    </row>
    <row r="673" spans="12:44" ht="15.75" customHeight="1">
      <c r="L673" s="415"/>
      <c r="M673" s="415"/>
      <c r="S673" s="414"/>
      <c r="T673" s="417"/>
      <c r="V673" s="418"/>
      <c r="W673" s="417"/>
      <c r="AB673" s="418"/>
      <c r="AC673" s="417"/>
      <c r="AD673" s="418"/>
      <c r="AE673" s="417"/>
      <c r="AG673" s="418"/>
      <c r="AH673" s="417"/>
      <c r="AL673" s="418"/>
      <c r="AM673" s="417"/>
      <c r="AO673" s="418"/>
      <c r="AP673" s="417"/>
      <c r="AR673" s="416"/>
    </row>
    <row r="674" spans="12:44" ht="15.75" customHeight="1">
      <c r="L674" s="415"/>
      <c r="M674" s="415"/>
      <c r="S674" s="414"/>
      <c r="T674" s="417"/>
      <c r="V674" s="418"/>
      <c r="W674" s="417"/>
      <c r="AB674" s="418"/>
      <c r="AC674" s="417"/>
      <c r="AD674" s="418"/>
      <c r="AE674" s="417"/>
      <c r="AG674" s="418"/>
      <c r="AH674" s="417"/>
      <c r="AL674" s="418"/>
      <c r="AM674" s="417"/>
      <c r="AO674" s="418"/>
      <c r="AP674" s="417"/>
      <c r="AR674" s="416"/>
    </row>
    <row r="675" spans="12:44" ht="15.75" customHeight="1">
      <c r="L675" s="415"/>
      <c r="M675" s="415"/>
      <c r="S675" s="414"/>
      <c r="T675" s="417"/>
      <c r="V675" s="418"/>
      <c r="W675" s="417"/>
      <c r="AB675" s="418"/>
      <c r="AC675" s="417"/>
      <c r="AD675" s="418"/>
      <c r="AE675" s="417"/>
      <c r="AG675" s="418"/>
      <c r="AH675" s="417"/>
      <c r="AL675" s="418"/>
      <c r="AM675" s="417"/>
      <c r="AO675" s="418"/>
      <c r="AP675" s="417"/>
      <c r="AR675" s="416"/>
    </row>
    <row r="676" spans="12:44" ht="15.75" customHeight="1">
      <c r="L676" s="415"/>
      <c r="M676" s="415"/>
      <c r="S676" s="414"/>
      <c r="T676" s="417"/>
      <c r="V676" s="418"/>
      <c r="W676" s="417"/>
      <c r="AB676" s="418"/>
      <c r="AC676" s="417"/>
      <c r="AD676" s="418"/>
      <c r="AE676" s="417"/>
      <c r="AG676" s="418"/>
      <c r="AH676" s="417"/>
      <c r="AL676" s="418"/>
      <c r="AM676" s="417"/>
      <c r="AO676" s="418"/>
      <c r="AP676" s="417"/>
      <c r="AR676" s="416"/>
    </row>
    <row r="677" spans="12:44" ht="15.75" customHeight="1">
      <c r="L677" s="415"/>
      <c r="M677" s="415"/>
      <c r="S677" s="414"/>
      <c r="T677" s="417"/>
      <c r="V677" s="418"/>
      <c r="W677" s="417"/>
      <c r="AB677" s="418"/>
      <c r="AC677" s="417"/>
      <c r="AD677" s="418"/>
      <c r="AE677" s="417"/>
      <c r="AG677" s="418"/>
      <c r="AH677" s="417"/>
      <c r="AL677" s="418"/>
      <c r="AM677" s="417"/>
      <c r="AO677" s="418"/>
      <c r="AP677" s="417"/>
      <c r="AR677" s="416"/>
    </row>
    <row r="678" spans="12:44" ht="15.75" customHeight="1">
      <c r="L678" s="415"/>
      <c r="M678" s="415"/>
      <c r="S678" s="414"/>
      <c r="T678" s="417"/>
      <c r="V678" s="418"/>
      <c r="W678" s="417"/>
      <c r="AB678" s="418"/>
      <c r="AC678" s="417"/>
      <c r="AD678" s="418"/>
      <c r="AE678" s="417"/>
      <c r="AG678" s="418"/>
      <c r="AH678" s="417"/>
      <c r="AL678" s="418"/>
      <c r="AM678" s="417"/>
      <c r="AO678" s="418"/>
      <c r="AP678" s="417"/>
      <c r="AR678" s="416"/>
    </row>
    <row r="679" spans="12:44" ht="15.75" customHeight="1">
      <c r="L679" s="415"/>
      <c r="M679" s="415"/>
      <c r="S679" s="414"/>
      <c r="T679" s="417"/>
      <c r="V679" s="418"/>
      <c r="W679" s="417"/>
      <c r="AB679" s="418"/>
      <c r="AC679" s="417"/>
      <c r="AD679" s="418"/>
      <c r="AE679" s="417"/>
      <c r="AG679" s="418"/>
      <c r="AH679" s="417"/>
      <c r="AL679" s="418"/>
      <c r="AM679" s="417"/>
      <c r="AO679" s="418"/>
      <c r="AP679" s="417"/>
      <c r="AR679" s="416"/>
    </row>
    <row r="680" spans="12:44" ht="15.75" customHeight="1">
      <c r="L680" s="415"/>
      <c r="M680" s="415"/>
      <c r="S680" s="414"/>
      <c r="T680" s="417"/>
      <c r="V680" s="418"/>
      <c r="W680" s="417"/>
      <c r="AB680" s="418"/>
      <c r="AC680" s="417"/>
      <c r="AD680" s="418"/>
      <c r="AE680" s="417"/>
      <c r="AG680" s="418"/>
      <c r="AH680" s="417"/>
      <c r="AL680" s="418"/>
      <c r="AM680" s="417"/>
      <c r="AO680" s="418"/>
      <c r="AP680" s="417"/>
      <c r="AR680" s="416"/>
    </row>
    <row r="681" spans="12:44" ht="15.75" customHeight="1">
      <c r="L681" s="415"/>
      <c r="M681" s="415"/>
      <c r="S681" s="414"/>
      <c r="T681" s="417"/>
      <c r="V681" s="418"/>
      <c r="W681" s="417"/>
      <c r="AB681" s="418"/>
      <c r="AC681" s="417"/>
      <c r="AD681" s="418"/>
      <c r="AE681" s="417"/>
      <c r="AG681" s="418"/>
      <c r="AH681" s="417"/>
      <c r="AL681" s="418"/>
      <c r="AM681" s="417"/>
      <c r="AO681" s="418"/>
      <c r="AP681" s="417"/>
      <c r="AR681" s="416"/>
    </row>
    <row r="682" spans="12:44" ht="15.75" customHeight="1">
      <c r="L682" s="415"/>
      <c r="M682" s="415"/>
      <c r="S682" s="414"/>
      <c r="T682" s="417"/>
      <c r="V682" s="418"/>
      <c r="W682" s="417"/>
      <c r="AB682" s="418"/>
      <c r="AC682" s="417"/>
      <c r="AD682" s="418"/>
      <c r="AE682" s="417"/>
      <c r="AG682" s="418"/>
      <c r="AH682" s="417"/>
      <c r="AL682" s="418"/>
      <c r="AM682" s="417"/>
      <c r="AO682" s="418"/>
      <c r="AP682" s="417"/>
      <c r="AR682" s="416"/>
    </row>
    <row r="683" spans="12:44" ht="15.75" customHeight="1">
      <c r="L683" s="415"/>
      <c r="M683" s="415"/>
      <c r="S683" s="414"/>
      <c r="T683" s="417"/>
      <c r="V683" s="418"/>
      <c r="W683" s="417"/>
      <c r="AB683" s="418"/>
      <c r="AC683" s="417"/>
      <c r="AD683" s="418"/>
      <c r="AE683" s="417"/>
      <c r="AG683" s="418"/>
      <c r="AH683" s="417"/>
      <c r="AL683" s="418"/>
      <c r="AM683" s="417"/>
      <c r="AO683" s="418"/>
      <c r="AP683" s="417"/>
      <c r="AR683" s="416"/>
    </row>
    <row r="684" spans="12:44" ht="15.75" customHeight="1">
      <c r="L684" s="415"/>
      <c r="M684" s="415"/>
      <c r="S684" s="414"/>
      <c r="T684" s="417"/>
      <c r="V684" s="418"/>
      <c r="W684" s="417"/>
      <c r="AB684" s="418"/>
      <c r="AC684" s="417"/>
      <c r="AD684" s="418"/>
      <c r="AE684" s="417"/>
      <c r="AG684" s="418"/>
      <c r="AH684" s="417"/>
      <c r="AL684" s="418"/>
      <c r="AM684" s="417"/>
      <c r="AO684" s="418"/>
      <c r="AP684" s="417"/>
      <c r="AR684" s="416"/>
    </row>
    <row r="685" spans="12:44" ht="15.75" customHeight="1">
      <c r="L685" s="415"/>
      <c r="M685" s="415"/>
      <c r="S685" s="414"/>
      <c r="T685" s="417"/>
      <c r="V685" s="418"/>
      <c r="W685" s="417"/>
      <c r="AB685" s="418"/>
      <c r="AC685" s="417"/>
      <c r="AD685" s="418"/>
      <c r="AE685" s="417"/>
      <c r="AG685" s="418"/>
      <c r="AH685" s="417"/>
      <c r="AL685" s="418"/>
      <c r="AM685" s="417"/>
      <c r="AO685" s="418"/>
      <c r="AP685" s="417"/>
      <c r="AR685" s="416"/>
    </row>
    <row r="686" spans="12:44" ht="15.75" customHeight="1">
      <c r="L686" s="415"/>
      <c r="M686" s="415"/>
      <c r="S686" s="414"/>
      <c r="T686" s="417"/>
      <c r="V686" s="418"/>
      <c r="W686" s="417"/>
      <c r="AB686" s="418"/>
      <c r="AC686" s="417"/>
      <c r="AD686" s="418"/>
      <c r="AE686" s="417"/>
      <c r="AG686" s="418"/>
      <c r="AH686" s="417"/>
      <c r="AL686" s="418"/>
      <c r="AM686" s="417"/>
      <c r="AO686" s="418"/>
      <c r="AP686" s="417"/>
      <c r="AR686" s="416"/>
    </row>
    <row r="687" spans="12:44" ht="15.75" customHeight="1">
      <c r="L687" s="415"/>
      <c r="M687" s="415"/>
      <c r="S687" s="414"/>
      <c r="T687" s="417"/>
      <c r="V687" s="418"/>
      <c r="W687" s="417"/>
      <c r="AB687" s="418"/>
      <c r="AC687" s="417"/>
      <c r="AD687" s="418"/>
      <c r="AE687" s="417"/>
      <c r="AG687" s="418"/>
      <c r="AH687" s="417"/>
      <c r="AL687" s="418"/>
      <c r="AM687" s="417"/>
      <c r="AO687" s="418"/>
      <c r="AP687" s="417"/>
      <c r="AR687" s="416"/>
    </row>
    <row r="688" spans="12:44" ht="15.75" customHeight="1">
      <c r="L688" s="415"/>
      <c r="M688" s="415"/>
      <c r="S688" s="414"/>
      <c r="T688" s="417"/>
      <c r="V688" s="418"/>
      <c r="W688" s="417"/>
      <c r="AB688" s="418"/>
      <c r="AC688" s="417"/>
      <c r="AD688" s="418"/>
      <c r="AE688" s="417"/>
      <c r="AG688" s="418"/>
      <c r="AH688" s="417"/>
      <c r="AL688" s="418"/>
      <c r="AM688" s="417"/>
      <c r="AO688" s="418"/>
      <c r="AP688" s="417"/>
      <c r="AR688" s="416"/>
    </row>
    <row r="689" spans="12:44" ht="15.75" customHeight="1">
      <c r="L689" s="415"/>
      <c r="M689" s="415"/>
      <c r="S689" s="414"/>
      <c r="T689" s="417"/>
      <c r="V689" s="418"/>
      <c r="W689" s="417"/>
      <c r="AB689" s="418"/>
      <c r="AC689" s="417"/>
      <c r="AD689" s="418"/>
      <c r="AE689" s="417"/>
      <c r="AG689" s="418"/>
      <c r="AH689" s="417"/>
      <c r="AL689" s="418"/>
      <c r="AM689" s="417"/>
      <c r="AO689" s="418"/>
      <c r="AP689" s="417"/>
      <c r="AR689" s="416"/>
    </row>
    <row r="690" spans="12:44" ht="15.75" customHeight="1">
      <c r="L690" s="415"/>
      <c r="M690" s="415"/>
      <c r="S690" s="414"/>
      <c r="T690" s="417"/>
      <c r="V690" s="418"/>
      <c r="W690" s="417"/>
      <c r="AB690" s="418"/>
      <c r="AC690" s="417"/>
      <c r="AD690" s="418"/>
      <c r="AE690" s="417"/>
      <c r="AG690" s="418"/>
      <c r="AH690" s="417"/>
      <c r="AL690" s="418"/>
      <c r="AM690" s="417"/>
      <c r="AO690" s="418"/>
      <c r="AP690" s="417"/>
      <c r="AR690" s="416"/>
    </row>
    <row r="691" spans="12:44" ht="15.75" customHeight="1">
      <c r="L691" s="415"/>
      <c r="M691" s="415"/>
      <c r="S691" s="414"/>
      <c r="T691" s="417"/>
      <c r="V691" s="418"/>
      <c r="W691" s="417"/>
      <c r="AB691" s="418"/>
      <c r="AC691" s="417"/>
      <c r="AD691" s="418"/>
      <c r="AE691" s="417"/>
      <c r="AG691" s="418"/>
      <c r="AH691" s="417"/>
      <c r="AL691" s="418"/>
      <c r="AM691" s="417"/>
      <c r="AO691" s="418"/>
      <c r="AP691" s="417"/>
      <c r="AR691" s="416"/>
    </row>
    <row r="692" spans="12:44" ht="15.75" customHeight="1">
      <c r="L692" s="415"/>
      <c r="M692" s="415"/>
      <c r="S692" s="414"/>
      <c r="T692" s="417"/>
      <c r="V692" s="418"/>
      <c r="W692" s="417"/>
      <c r="AB692" s="418"/>
      <c r="AC692" s="417"/>
      <c r="AD692" s="418"/>
      <c r="AE692" s="417"/>
      <c r="AG692" s="418"/>
      <c r="AH692" s="417"/>
      <c r="AL692" s="418"/>
      <c r="AM692" s="417"/>
      <c r="AO692" s="418"/>
      <c r="AP692" s="417"/>
      <c r="AR692" s="416"/>
    </row>
    <row r="693" spans="12:44" ht="15.75" customHeight="1">
      <c r="L693" s="415"/>
      <c r="M693" s="415"/>
      <c r="S693" s="414"/>
      <c r="T693" s="417"/>
      <c r="V693" s="418"/>
      <c r="W693" s="417"/>
      <c r="AB693" s="418"/>
      <c r="AC693" s="417"/>
      <c r="AD693" s="418"/>
      <c r="AE693" s="417"/>
      <c r="AG693" s="418"/>
      <c r="AH693" s="417"/>
      <c r="AL693" s="418"/>
      <c r="AM693" s="417"/>
      <c r="AO693" s="418"/>
      <c r="AP693" s="417"/>
      <c r="AR693" s="416"/>
    </row>
    <row r="694" spans="12:44" ht="15.75" customHeight="1">
      <c r="L694" s="415"/>
      <c r="M694" s="415"/>
      <c r="S694" s="414"/>
      <c r="T694" s="417"/>
      <c r="V694" s="418"/>
      <c r="W694" s="417"/>
      <c r="AB694" s="418"/>
      <c r="AC694" s="417"/>
      <c r="AD694" s="418"/>
      <c r="AE694" s="417"/>
      <c r="AG694" s="418"/>
      <c r="AH694" s="417"/>
      <c r="AL694" s="418"/>
      <c r="AM694" s="417"/>
      <c r="AO694" s="418"/>
      <c r="AP694" s="417"/>
      <c r="AR694" s="416"/>
    </row>
    <row r="695" spans="12:44" ht="15.75" customHeight="1">
      <c r="L695" s="415"/>
      <c r="M695" s="415"/>
      <c r="S695" s="414"/>
      <c r="T695" s="417"/>
      <c r="V695" s="418"/>
      <c r="W695" s="417"/>
      <c r="AB695" s="418"/>
      <c r="AC695" s="417"/>
      <c r="AD695" s="418"/>
      <c r="AE695" s="417"/>
      <c r="AG695" s="418"/>
      <c r="AH695" s="417"/>
      <c r="AL695" s="418"/>
      <c r="AM695" s="417"/>
      <c r="AO695" s="418"/>
      <c r="AP695" s="417"/>
      <c r="AR695" s="416"/>
    </row>
    <row r="696" spans="12:44" ht="15.75" customHeight="1">
      <c r="L696" s="415"/>
      <c r="M696" s="415"/>
      <c r="S696" s="414"/>
      <c r="T696" s="417"/>
      <c r="V696" s="418"/>
      <c r="W696" s="417"/>
      <c r="AB696" s="418"/>
      <c r="AC696" s="417"/>
      <c r="AD696" s="418"/>
      <c r="AE696" s="417"/>
      <c r="AG696" s="418"/>
      <c r="AH696" s="417"/>
      <c r="AL696" s="418"/>
      <c r="AM696" s="417"/>
      <c r="AO696" s="418"/>
      <c r="AP696" s="417"/>
      <c r="AR696" s="416"/>
    </row>
    <row r="697" spans="12:44" ht="15.75" customHeight="1">
      <c r="L697" s="415"/>
      <c r="M697" s="415"/>
      <c r="S697" s="414"/>
      <c r="T697" s="417"/>
      <c r="V697" s="418"/>
      <c r="W697" s="417"/>
      <c r="AB697" s="418"/>
      <c r="AC697" s="417"/>
      <c r="AD697" s="418"/>
      <c r="AE697" s="417"/>
      <c r="AG697" s="418"/>
      <c r="AH697" s="417"/>
      <c r="AL697" s="418"/>
      <c r="AM697" s="417"/>
      <c r="AO697" s="418"/>
      <c r="AP697" s="417"/>
      <c r="AR697" s="416"/>
    </row>
    <row r="698" spans="12:44" ht="15.75" customHeight="1">
      <c r="L698" s="415"/>
      <c r="M698" s="415"/>
      <c r="S698" s="414"/>
      <c r="T698" s="417"/>
      <c r="V698" s="418"/>
      <c r="W698" s="417"/>
      <c r="AB698" s="418"/>
      <c r="AC698" s="417"/>
      <c r="AD698" s="418"/>
      <c r="AE698" s="417"/>
      <c r="AG698" s="418"/>
      <c r="AH698" s="417"/>
      <c r="AL698" s="418"/>
      <c r="AM698" s="417"/>
      <c r="AO698" s="418"/>
      <c r="AP698" s="417"/>
      <c r="AR698" s="416"/>
    </row>
    <row r="699" spans="12:44" ht="15.75" customHeight="1">
      <c r="L699" s="415"/>
      <c r="M699" s="415"/>
      <c r="S699" s="414"/>
      <c r="T699" s="417"/>
      <c r="V699" s="418"/>
      <c r="W699" s="417"/>
      <c r="AB699" s="418"/>
      <c r="AC699" s="417"/>
      <c r="AD699" s="418"/>
      <c r="AE699" s="417"/>
      <c r="AG699" s="418"/>
      <c r="AH699" s="417"/>
      <c r="AL699" s="418"/>
      <c r="AM699" s="417"/>
      <c r="AO699" s="418"/>
      <c r="AP699" s="417"/>
      <c r="AR699" s="416"/>
    </row>
    <row r="700" spans="12:44" ht="15.75" customHeight="1">
      <c r="L700" s="415"/>
      <c r="M700" s="415"/>
      <c r="S700" s="414"/>
      <c r="T700" s="417"/>
      <c r="V700" s="418"/>
      <c r="W700" s="417"/>
      <c r="AB700" s="418"/>
      <c r="AC700" s="417"/>
      <c r="AD700" s="418"/>
      <c r="AE700" s="417"/>
      <c r="AG700" s="418"/>
      <c r="AH700" s="417"/>
      <c r="AL700" s="418"/>
      <c r="AM700" s="417"/>
      <c r="AO700" s="418"/>
      <c r="AP700" s="417"/>
      <c r="AR700" s="416"/>
    </row>
    <row r="701" spans="12:44" ht="15.75" customHeight="1">
      <c r="L701" s="415"/>
      <c r="M701" s="415"/>
      <c r="S701" s="414"/>
      <c r="T701" s="417"/>
      <c r="V701" s="418"/>
      <c r="W701" s="417"/>
      <c r="AB701" s="418"/>
      <c r="AC701" s="417"/>
      <c r="AD701" s="418"/>
      <c r="AE701" s="417"/>
      <c r="AG701" s="418"/>
      <c r="AH701" s="417"/>
      <c r="AL701" s="418"/>
      <c r="AM701" s="417"/>
      <c r="AO701" s="418"/>
      <c r="AP701" s="417"/>
      <c r="AR701" s="416"/>
    </row>
    <row r="702" spans="12:44" ht="15.75" customHeight="1">
      <c r="L702" s="415"/>
      <c r="M702" s="415"/>
      <c r="S702" s="414"/>
      <c r="T702" s="417"/>
      <c r="V702" s="418"/>
      <c r="W702" s="417"/>
      <c r="AB702" s="418"/>
      <c r="AC702" s="417"/>
      <c r="AD702" s="418"/>
      <c r="AE702" s="417"/>
      <c r="AG702" s="418"/>
      <c r="AH702" s="417"/>
      <c r="AL702" s="418"/>
      <c r="AM702" s="417"/>
      <c r="AO702" s="418"/>
      <c r="AP702" s="417"/>
      <c r="AR702" s="416"/>
    </row>
    <row r="703" spans="12:44" ht="15.75" customHeight="1">
      <c r="L703" s="415"/>
      <c r="M703" s="415"/>
      <c r="S703" s="414"/>
      <c r="T703" s="417"/>
      <c r="V703" s="418"/>
      <c r="W703" s="417"/>
      <c r="AB703" s="418"/>
      <c r="AC703" s="417"/>
      <c r="AD703" s="418"/>
      <c r="AE703" s="417"/>
      <c r="AG703" s="418"/>
      <c r="AH703" s="417"/>
      <c r="AL703" s="418"/>
      <c r="AM703" s="417"/>
      <c r="AO703" s="418"/>
      <c r="AP703" s="417"/>
      <c r="AR703" s="416"/>
    </row>
    <row r="704" spans="12:44" ht="15.75" customHeight="1">
      <c r="L704" s="415"/>
      <c r="M704" s="415"/>
      <c r="S704" s="414"/>
      <c r="T704" s="417"/>
      <c r="V704" s="418"/>
      <c r="W704" s="417"/>
      <c r="AB704" s="418"/>
      <c r="AC704" s="417"/>
      <c r="AD704" s="418"/>
      <c r="AE704" s="417"/>
      <c r="AG704" s="418"/>
      <c r="AH704" s="417"/>
      <c r="AL704" s="418"/>
      <c r="AM704" s="417"/>
      <c r="AO704" s="418"/>
      <c r="AP704" s="417"/>
      <c r="AR704" s="416"/>
    </row>
    <row r="705" spans="12:44" ht="15.75" customHeight="1">
      <c r="L705" s="415"/>
      <c r="M705" s="415"/>
      <c r="S705" s="414"/>
      <c r="T705" s="417"/>
      <c r="V705" s="418"/>
      <c r="W705" s="417"/>
      <c r="AB705" s="418"/>
      <c r="AC705" s="417"/>
      <c r="AD705" s="418"/>
      <c r="AE705" s="417"/>
      <c r="AG705" s="418"/>
      <c r="AH705" s="417"/>
      <c r="AL705" s="418"/>
      <c r="AM705" s="417"/>
      <c r="AO705" s="418"/>
      <c r="AP705" s="417"/>
      <c r="AR705" s="416"/>
    </row>
    <row r="706" spans="12:44" ht="15.75" customHeight="1">
      <c r="L706" s="415"/>
      <c r="M706" s="415"/>
      <c r="S706" s="414"/>
      <c r="T706" s="417"/>
      <c r="V706" s="418"/>
      <c r="W706" s="417"/>
      <c r="AB706" s="418"/>
      <c r="AC706" s="417"/>
      <c r="AD706" s="418"/>
      <c r="AE706" s="417"/>
      <c r="AG706" s="418"/>
      <c r="AH706" s="417"/>
      <c r="AL706" s="418"/>
      <c r="AM706" s="417"/>
      <c r="AO706" s="418"/>
      <c r="AP706" s="417"/>
      <c r="AR706" s="416"/>
    </row>
    <row r="707" spans="12:44" ht="15.75" customHeight="1">
      <c r="L707" s="415"/>
      <c r="M707" s="415"/>
      <c r="S707" s="414"/>
      <c r="T707" s="417"/>
      <c r="V707" s="418"/>
      <c r="W707" s="417"/>
      <c r="AB707" s="418"/>
      <c r="AC707" s="417"/>
      <c r="AD707" s="418"/>
      <c r="AE707" s="417"/>
      <c r="AG707" s="418"/>
      <c r="AH707" s="417"/>
      <c r="AL707" s="418"/>
      <c r="AM707" s="417"/>
      <c r="AO707" s="418"/>
      <c r="AP707" s="417"/>
      <c r="AR707" s="416"/>
    </row>
    <row r="708" spans="12:44" ht="15.75" customHeight="1">
      <c r="L708" s="415"/>
      <c r="M708" s="415"/>
      <c r="S708" s="414"/>
      <c r="T708" s="417"/>
      <c r="V708" s="418"/>
      <c r="W708" s="417"/>
      <c r="AB708" s="418"/>
      <c r="AC708" s="417"/>
      <c r="AD708" s="418"/>
      <c r="AE708" s="417"/>
      <c r="AG708" s="418"/>
      <c r="AH708" s="417"/>
      <c r="AL708" s="418"/>
      <c r="AM708" s="417"/>
      <c r="AO708" s="418"/>
      <c r="AP708" s="417"/>
      <c r="AR708" s="416"/>
    </row>
    <row r="709" spans="12:44" ht="15.75" customHeight="1">
      <c r="L709" s="415"/>
      <c r="M709" s="415"/>
      <c r="S709" s="414"/>
      <c r="T709" s="417"/>
      <c r="V709" s="418"/>
      <c r="W709" s="417"/>
      <c r="AB709" s="418"/>
      <c r="AC709" s="417"/>
      <c r="AD709" s="418"/>
      <c r="AE709" s="417"/>
      <c r="AG709" s="418"/>
      <c r="AH709" s="417"/>
      <c r="AL709" s="418"/>
      <c r="AM709" s="417"/>
      <c r="AO709" s="418"/>
      <c r="AP709" s="417"/>
      <c r="AR709" s="416"/>
    </row>
    <row r="710" spans="12:44" ht="15.75" customHeight="1">
      <c r="L710" s="415"/>
      <c r="M710" s="415"/>
      <c r="S710" s="414"/>
      <c r="T710" s="417"/>
      <c r="V710" s="418"/>
      <c r="W710" s="417"/>
      <c r="AB710" s="418"/>
      <c r="AC710" s="417"/>
      <c r="AD710" s="418"/>
      <c r="AE710" s="417"/>
      <c r="AG710" s="418"/>
      <c r="AH710" s="417"/>
      <c r="AL710" s="418"/>
      <c r="AM710" s="417"/>
      <c r="AO710" s="418"/>
      <c r="AP710" s="417"/>
      <c r="AR710" s="416"/>
    </row>
    <row r="711" spans="12:44" ht="15.75" customHeight="1">
      <c r="L711" s="415"/>
      <c r="M711" s="415"/>
      <c r="S711" s="414"/>
      <c r="T711" s="417"/>
      <c r="V711" s="418"/>
      <c r="W711" s="417"/>
      <c r="AB711" s="418"/>
      <c r="AC711" s="417"/>
      <c r="AD711" s="418"/>
      <c r="AE711" s="417"/>
      <c r="AG711" s="418"/>
      <c r="AH711" s="417"/>
      <c r="AL711" s="418"/>
      <c r="AM711" s="417"/>
      <c r="AO711" s="418"/>
      <c r="AP711" s="417"/>
      <c r="AR711" s="416"/>
    </row>
    <row r="712" spans="12:44" ht="15.75" customHeight="1">
      <c r="L712" s="415"/>
      <c r="M712" s="415"/>
      <c r="S712" s="414"/>
      <c r="T712" s="417"/>
      <c r="V712" s="418"/>
      <c r="W712" s="417"/>
      <c r="AB712" s="418"/>
      <c r="AC712" s="417"/>
      <c r="AD712" s="418"/>
      <c r="AE712" s="417"/>
      <c r="AG712" s="418"/>
      <c r="AH712" s="417"/>
      <c r="AL712" s="418"/>
      <c r="AM712" s="417"/>
      <c r="AO712" s="418"/>
      <c r="AP712" s="417"/>
      <c r="AR712" s="416"/>
    </row>
    <row r="713" spans="12:44" ht="15.75" customHeight="1">
      <c r="L713" s="415"/>
      <c r="M713" s="415"/>
      <c r="S713" s="414"/>
      <c r="T713" s="417"/>
      <c r="V713" s="418"/>
      <c r="W713" s="417"/>
      <c r="AB713" s="418"/>
      <c r="AC713" s="417"/>
      <c r="AD713" s="418"/>
      <c r="AE713" s="417"/>
      <c r="AG713" s="418"/>
      <c r="AH713" s="417"/>
      <c r="AL713" s="418"/>
      <c r="AM713" s="417"/>
      <c r="AO713" s="418"/>
      <c r="AP713" s="417"/>
      <c r="AR713" s="416"/>
    </row>
    <row r="714" spans="12:44" ht="15.75" customHeight="1">
      <c r="L714" s="415"/>
      <c r="M714" s="415"/>
      <c r="S714" s="414"/>
      <c r="T714" s="417"/>
      <c r="V714" s="418"/>
      <c r="W714" s="417"/>
      <c r="AB714" s="418"/>
      <c r="AC714" s="417"/>
      <c r="AD714" s="418"/>
      <c r="AE714" s="417"/>
      <c r="AG714" s="418"/>
      <c r="AH714" s="417"/>
      <c r="AL714" s="418"/>
      <c r="AM714" s="417"/>
      <c r="AO714" s="418"/>
      <c r="AP714" s="417"/>
      <c r="AR714" s="416"/>
    </row>
    <row r="715" spans="12:44" ht="15.75" customHeight="1">
      <c r="L715" s="415"/>
      <c r="M715" s="415"/>
      <c r="S715" s="414"/>
      <c r="T715" s="417"/>
      <c r="V715" s="418"/>
      <c r="W715" s="417"/>
      <c r="AB715" s="418"/>
      <c r="AC715" s="417"/>
      <c r="AD715" s="418"/>
      <c r="AE715" s="417"/>
      <c r="AG715" s="418"/>
      <c r="AH715" s="417"/>
      <c r="AL715" s="418"/>
      <c r="AM715" s="417"/>
      <c r="AO715" s="418"/>
      <c r="AP715" s="417"/>
      <c r="AR715" s="416"/>
    </row>
    <row r="716" spans="12:44" ht="15.75" customHeight="1">
      <c r="L716" s="415"/>
      <c r="M716" s="415"/>
      <c r="S716" s="414"/>
      <c r="T716" s="417"/>
      <c r="V716" s="418"/>
      <c r="W716" s="417"/>
      <c r="AB716" s="418"/>
      <c r="AC716" s="417"/>
      <c r="AD716" s="418"/>
      <c r="AE716" s="417"/>
      <c r="AG716" s="418"/>
      <c r="AH716" s="417"/>
      <c r="AL716" s="418"/>
      <c r="AM716" s="417"/>
      <c r="AO716" s="418"/>
      <c r="AP716" s="417"/>
      <c r="AR716" s="416"/>
    </row>
    <row r="717" spans="12:44" ht="15.75" customHeight="1">
      <c r="L717" s="415"/>
      <c r="M717" s="415"/>
      <c r="S717" s="414"/>
      <c r="T717" s="417"/>
      <c r="V717" s="418"/>
      <c r="W717" s="417"/>
      <c r="AB717" s="418"/>
      <c r="AC717" s="417"/>
      <c r="AD717" s="418"/>
      <c r="AE717" s="417"/>
      <c r="AG717" s="418"/>
      <c r="AH717" s="417"/>
      <c r="AL717" s="418"/>
      <c r="AM717" s="417"/>
      <c r="AO717" s="418"/>
      <c r="AP717" s="417"/>
      <c r="AR717" s="416"/>
    </row>
    <row r="718" spans="12:44" ht="15.75" customHeight="1">
      <c r="L718" s="415"/>
      <c r="M718" s="415"/>
      <c r="S718" s="414"/>
      <c r="T718" s="417"/>
      <c r="V718" s="418"/>
      <c r="W718" s="417"/>
      <c r="AB718" s="418"/>
      <c r="AC718" s="417"/>
      <c r="AD718" s="418"/>
      <c r="AE718" s="417"/>
      <c r="AG718" s="418"/>
      <c r="AH718" s="417"/>
      <c r="AL718" s="418"/>
      <c r="AM718" s="417"/>
      <c r="AO718" s="418"/>
      <c r="AP718" s="417"/>
      <c r="AR718" s="416"/>
    </row>
    <row r="719" spans="12:44" ht="15.75" customHeight="1">
      <c r="L719" s="415"/>
      <c r="M719" s="415"/>
      <c r="S719" s="414"/>
      <c r="T719" s="417"/>
      <c r="V719" s="418"/>
      <c r="W719" s="417"/>
      <c r="AB719" s="418"/>
      <c r="AC719" s="417"/>
      <c r="AD719" s="418"/>
      <c r="AE719" s="417"/>
      <c r="AG719" s="418"/>
      <c r="AH719" s="417"/>
      <c r="AL719" s="418"/>
      <c r="AM719" s="417"/>
      <c r="AO719" s="418"/>
      <c r="AP719" s="417"/>
      <c r="AR719" s="416"/>
    </row>
    <row r="720" spans="12:44" ht="15.75" customHeight="1">
      <c r="L720" s="415"/>
      <c r="M720" s="415"/>
      <c r="S720" s="414"/>
      <c r="T720" s="417"/>
      <c r="V720" s="418"/>
      <c r="W720" s="417"/>
      <c r="AB720" s="418"/>
      <c r="AC720" s="417"/>
      <c r="AD720" s="418"/>
      <c r="AE720" s="417"/>
      <c r="AG720" s="418"/>
      <c r="AH720" s="417"/>
      <c r="AL720" s="418"/>
      <c r="AM720" s="417"/>
      <c r="AO720" s="418"/>
      <c r="AP720" s="417"/>
      <c r="AR720" s="416"/>
    </row>
    <row r="721" spans="12:44" ht="15.75" customHeight="1">
      <c r="L721" s="415"/>
      <c r="M721" s="415"/>
      <c r="S721" s="414"/>
      <c r="T721" s="417"/>
      <c r="V721" s="418"/>
      <c r="W721" s="417"/>
      <c r="AB721" s="418"/>
      <c r="AC721" s="417"/>
      <c r="AD721" s="418"/>
      <c r="AE721" s="417"/>
      <c r="AG721" s="418"/>
      <c r="AH721" s="417"/>
      <c r="AL721" s="418"/>
      <c r="AM721" s="417"/>
      <c r="AO721" s="418"/>
      <c r="AP721" s="417"/>
      <c r="AR721" s="416"/>
    </row>
    <row r="722" spans="12:44" ht="15.75" customHeight="1">
      <c r="L722" s="415"/>
      <c r="M722" s="415"/>
      <c r="S722" s="414"/>
      <c r="T722" s="417"/>
      <c r="V722" s="418"/>
      <c r="W722" s="417"/>
      <c r="AB722" s="418"/>
      <c r="AC722" s="417"/>
      <c r="AD722" s="418"/>
      <c r="AE722" s="417"/>
      <c r="AG722" s="418"/>
      <c r="AH722" s="417"/>
      <c r="AL722" s="418"/>
      <c r="AM722" s="417"/>
      <c r="AO722" s="418"/>
      <c r="AP722" s="417"/>
      <c r="AR722" s="416"/>
    </row>
    <row r="723" spans="12:44" ht="15.75" customHeight="1">
      <c r="L723" s="415"/>
      <c r="M723" s="415"/>
      <c r="S723" s="414"/>
      <c r="T723" s="417"/>
      <c r="V723" s="418"/>
      <c r="W723" s="417"/>
      <c r="AB723" s="418"/>
      <c r="AC723" s="417"/>
      <c r="AD723" s="418"/>
      <c r="AE723" s="417"/>
      <c r="AG723" s="418"/>
      <c r="AH723" s="417"/>
      <c r="AL723" s="418"/>
      <c r="AM723" s="417"/>
      <c r="AO723" s="418"/>
      <c r="AP723" s="417"/>
      <c r="AR723" s="416"/>
    </row>
    <row r="724" spans="12:44" ht="15.75" customHeight="1">
      <c r="L724" s="415"/>
      <c r="M724" s="415"/>
      <c r="S724" s="414"/>
      <c r="T724" s="417"/>
      <c r="V724" s="418"/>
      <c r="W724" s="417"/>
      <c r="AB724" s="418"/>
      <c r="AC724" s="417"/>
      <c r="AD724" s="418"/>
      <c r="AE724" s="417"/>
      <c r="AG724" s="418"/>
      <c r="AH724" s="417"/>
      <c r="AL724" s="418"/>
      <c r="AM724" s="417"/>
      <c r="AO724" s="418"/>
      <c r="AP724" s="417"/>
      <c r="AR724" s="416"/>
    </row>
    <row r="725" spans="12:44" ht="15.75" customHeight="1">
      <c r="L725" s="415"/>
      <c r="M725" s="415"/>
      <c r="S725" s="414"/>
      <c r="T725" s="417"/>
      <c r="V725" s="418"/>
      <c r="W725" s="417"/>
      <c r="AB725" s="418"/>
      <c r="AC725" s="417"/>
      <c r="AD725" s="418"/>
      <c r="AE725" s="417"/>
      <c r="AG725" s="418"/>
      <c r="AH725" s="417"/>
      <c r="AL725" s="418"/>
      <c r="AM725" s="417"/>
      <c r="AO725" s="418"/>
      <c r="AP725" s="417"/>
      <c r="AR725" s="416"/>
    </row>
    <row r="726" spans="12:44" ht="15.75" customHeight="1">
      <c r="L726" s="415"/>
      <c r="M726" s="415"/>
      <c r="S726" s="414"/>
      <c r="T726" s="417"/>
      <c r="V726" s="418"/>
      <c r="W726" s="417"/>
      <c r="AB726" s="418"/>
      <c r="AC726" s="417"/>
      <c r="AD726" s="418"/>
      <c r="AE726" s="417"/>
      <c r="AG726" s="418"/>
      <c r="AH726" s="417"/>
      <c r="AL726" s="418"/>
      <c r="AM726" s="417"/>
      <c r="AO726" s="418"/>
      <c r="AP726" s="417"/>
      <c r="AR726" s="416"/>
    </row>
    <row r="727" spans="12:44" ht="15.75" customHeight="1">
      <c r="L727" s="415"/>
      <c r="M727" s="415"/>
      <c r="S727" s="414"/>
      <c r="T727" s="417"/>
      <c r="V727" s="418"/>
      <c r="W727" s="417"/>
      <c r="AB727" s="418"/>
      <c r="AC727" s="417"/>
      <c r="AD727" s="418"/>
      <c r="AE727" s="417"/>
      <c r="AG727" s="418"/>
      <c r="AH727" s="417"/>
      <c r="AL727" s="418"/>
      <c r="AM727" s="417"/>
      <c r="AO727" s="418"/>
      <c r="AP727" s="417"/>
      <c r="AR727" s="416"/>
    </row>
    <row r="728" spans="12:44" ht="15.75" customHeight="1">
      <c r="L728" s="415"/>
      <c r="M728" s="415"/>
      <c r="S728" s="414"/>
      <c r="T728" s="417"/>
      <c r="V728" s="418"/>
      <c r="W728" s="417"/>
      <c r="AB728" s="418"/>
      <c r="AC728" s="417"/>
      <c r="AD728" s="418"/>
      <c r="AE728" s="417"/>
      <c r="AG728" s="418"/>
      <c r="AH728" s="417"/>
      <c r="AL728" s="418"/>
      <c r="AM728" s="417"/>
      <c r="AO728" s="418"/>
      <c r="AP728" s="417"/>
      <c r="AR728" s="416"/>
    </row>
    <row r="729" spans="12:44" ht="15.75" customHeight="1">
      <c r="L729" s="415"/>
      <c r="M729" s="415"/>
      <c r="S729" s="414"/>
      <c r="T729" s="417"/>
      <c r="V729" s="418"/>
      <c r="W729" s="417"/>
      <c r="AB729" s="418"/>
      <c r="AC729" s="417"/>
      <c r="AD729" s="418"/>
      <c r="AE729" s="417"/>
      <c r="AG729" s="418"/>
      <c r="AH729" s="417"/>
      <c r="AL729" s="418"/>
      <c r="AM729" s="417"/>
      <c r="AO729" s="418"/>
      <c r="AP729" s="417"/>
      <c r="AR729" s="416"/>
    </row>
    <row r="730" spans="12:44" ht="15.75" customHeight="1">
      <c r="L730" s="415"/>
      <c r="M730" s="415"/>
      <c r="S730" s="414"/>
      <c r="T730" s="417"/>
      <c r="V730" s="418"/>
      <c r="W730" s="417"/>
      <c r="AB730" s="418"/>
      <c r="AC730" s="417"/>
      <c r="AD730" s="418"/>
      <c r="AE730" s="417"/>
      <c r="AG730" s="418"/>
      <c r="AH730" s="417"/>
      <c r="AL730" s="418"/>
      <c r="AM730" s="417"/>
      <c r="AO730" s="418"/>
      <c r="AP730" s="417"/>
      <c r="AR730" s="416"/>
    </row>
    <row r="731" spans="12:44" ht="15.75" customHeight="1">
      <c r="L731" s="415"/>
      <c r="M731" s="415"/>
      <c r="S731" s="414"/>
      <c r="T731" s="417"/>
      <c r="V731" s="418"/>
      <c r="W731" s="417"/>
      <c r="AB731" s="418"/>
      <c r="AC731" s="417"/>
      <c r="AD731" s="418"/>
      <c r="AE731" s="417"/>
      <c r="AG731" s="418"/>
      <c r="AH731" s="417"/>
      <c r="AL731" s="418"/>
      <c r="AM731" s="417"/>
      <c r="AO731" s="418"/>
      <c r="AP731" s="417"/>
      <c r="AR731" s="416"/>
    </row>
    <row r="732" spans="12:44" ht="15.75" customHeight="1">
      <c r="L732" s="415"/>
      <c r="M732" s="415"/>
      <c r="S732" s="414"/>
      <c r="T732" s="417"/>
      <c r="V732" s="418"/>
      <c r="W732" s="417"/>
      <c r="AB732" s="418"/>
      <c r="AC732" s="417"/>
      <c r="AD732" s="418"/>
      <c r="AE732" s="417"/>
      <c r="AG732" s="418"/>
      <c r="AH732" s="417"/>
      <c r="AL732" s="418"/>
      <c r="AM732" s="417"/>
      <c r="AO732" s="418"/>
      <c r="AP732" s="417"/>
      <c r="AR732" s="416"/>
    </row>
    <row r="733" spans="12:44" ht="15.75" customHeight="1">
      <c r="L733" s="415"/>
      <c r="M733" s="415"/>
      <c r="S733" s="414"/>
      <c r="T733" s="417"/>
      <c r="V733" s="418"/>
      <c r="W733" s="417"/>
      <c r="AB733" s="418"/>
      <c r="AC733" s="417"/>
      <c r="AD733" s="418"/>
      <c r="AE733" s="417"/>
      <c r="AG733" s="418"/>
      <c r="AH733" s="417"/>
      <c r="AL733" s="418"/>
      <c r="AM733" s="417"/>
      <c r="AO733" s="418"/>
      <c r="AP733" s="417"/>
      <c r="AR733" s="416"/>
    </row>
    <row r="734" spans="12:44" ht="15.75" customHeight="1">
      <c r="L734" s="415"/>
      <c r="M734" s="415"/>
      <c r="S734" s="414"/>
      <c r="T734" s="417"/>
      <c r="V734" s="418"/>
      <c r="W734" s="417"/>
      <c r="AB734" s="418"/>
      <c r="AC734" s="417"/>
      <c r="AD734" s="418"/>
      <c r="AE734" s="417"/>
      <c r="AG734" s="418"/>
      <c r="AH734" s="417"/>
      <c r="AL734" s="418"/>
      <c r="AM734" s="417"/>
      <c r="AO734" s="418"/>
      <c r="AP734" s="417"/>
      <c r="AR734" s="416"/>
    </row>
    <row r="735" spans="12:44" ht="15.75" customHeight="1">
      <c r="L735" s="415"/>
      <c r="M735" s="415"/>
      <c r="S735" s="414"/>
      <c r="T735" s="417"/>
      <c r="V735" s="418"/>
      <c r="W735" s="417"/>
      <c r="AB735" s="418"/>
      <c r="AC735" s="417"/>
      <c r="AD735" s="418"/>
      <c r="AE735" s="417"/>
      <c r="AG735" s="418"/>
      <c r="AH735" s="417"/>
      <c r="AL735" s="418"/>
      <c r="AM735" s="417"/>
      <c r="AO735" s="418"/>
      <c r="AP735" s="417"/>
      <c r="AR735" s="416"/>
    </row>
    <row r="736" spans="12:44" ht="15.75" customHeight="1">
      <c r="L736" s="415"/>
      <c r="M736" s="415"/>
      <c r="S736" s="414"/>
      <c r="T736" s="417"/>
      <c r="V736" s="418"/>
      <c r="W736" s="417"/>
      <c r="AB736" s="418"/>
      <c r="AC736" s="417"/>
      <c r="AD736" s="418"/>
      <c r="AE736" s="417"/>
      <c r="AG736" s="418"/>
      <c r="AH736" s="417"/>
      <c r="AL736" s="418"/>
      <c r="AM736" s="417"/>
      <c r="AO736" s="418"/>
      <c r="AP736" s="417"/>
      <c r="AR736" s="416"/>
    </row>
    <row r="737" spans="12:44" ht="15.75" customHeight="1">
      <c r="L737" s="415"/>
      <c r="M737" s="415"/>
      <c r="S737" s="414"/>
      <c r="T737" s="417"/>
      <c r="V737" s="418"/>
      <c r="W737" s="417"/>
      <c r="AB737" s="418"/>
      <c r="AC737" s="417"/>
      <c r="AD737" s="418"/>
      <c r="AE737" s="417"/>
      <c r="AG737" s="418"/>
      <c r="AH737" s="417"/>
      <c r="AL737" s="418"/>
      <c r="AM737" s="417"/>
      <c r="AO737" s="418"/>
      <c r="AP737" s="417"/>
      <c r="AR737" s="416"/>
    </row>
    <row r="738" spans="12:44" ht="15.75" customHeight="1">
      <c r="L738" s="415"/>
      <c r="M738" s="415"/>
      <c r="S738" s="414"/>
      <c r="T738" s="417"/>
      <c r="V738" s="418"/>
      <c r="W738" s="417"/>
      <c r="AB738" s="418"/>
      <c r="AC738" s="417"/>
      <c r="AD738" s="418"/>
      <c r="AE738" s="417"/>
      <c r="AG738" s="418"/>
      <c r="AH738" s="417"/>
      <c r="AL738" s="418"/>
      <c r="AM738" s="417"/>
      <c r="AO738" s="418"/>
      <c r="AP738" s="417"/>
      <c r="AR738" s="416"/>
    </row>
    <row r="739" spans="12:44" ht="15.75" customHeight="1">
      <c r="L739" s="415"/>
      <c r="M739" s="415"/>
      <c r="S739" s="414"/>
      <c r="T739" s="417"/>
      <c r="V739" s="418"/>
      <c r="W739" s="417"/>
      <c r="AB739" s="418"/>
      <c r="AC739" s="417"/>
      <c r="AD739" s="418"/>
      <c r="AE739" s="417"/>
      <c r="AG739" s="418"/>
      <c r="AH739" s="417"/>
      <c r="AL739" s="418"/>
      <c r="AM739" s="417"/>
      <c r="AO739" s="418"/>
      <c r="AP739" s="417"/>
      <c r="AR739" s="416"/>
    </row>
    <row r="740" spans="12:44" ht="15.75" customHeight="1">
      <c r="L740" s="415"/>
      <c r="M740" s="415"/>
      <c r="S740" s="414"/>
      <c r="T740" s="417"/>
      <c r="V740" s="418"/>
      <c r="W740" s="417"/>
      <c r="AB740" s="418"/>
      <c r="AC740" s="417"/>
      <c r="AD740" s="418"/>
      <c r="AE740" s="417"/>
      <c r="AG740" s="418"/>
      <c r="AH740" s="417"/>
      <c r="AL740" s="418"/>
      <c r="AM740" s="417"/>
      <c r="AO740" s="418"/>
      <c r="AP740" s="417"/>
      <c r="AR740" s="416"/>
    </row>
    <row r="741" spans="12:44" ht="15.75" customHeight="1">
      <c r="L741" s="415"/>
      <c r="M741" s="415"/>
      <c r="S741" s="414"/>
      <c r="T741" s="417"/>
      <c r="V741" s="418"/>
      <c r="W741" s="417"/>
      <c r="AB741" s="418"/>
      <c r="AC741" s="417"/>
      <c r="AD741" s="418"/>
      <c r="AE741" s="417"/>
      <c r="AG741" s="418"/>
      <c r="AH741" s="417"/>
      <c r="AL741" s="418"/>
      <c r="AM741" s="417"/>
      <c r="AO741" s="418"/>
      <c r="AP741" s="417"/>
      <c r="AR741" s="416"/>
    </row>
    <row r="742" spans="12:44" ht="15.75" customHeight="1">
      <c r="L742" s="415"/>
      <c r="M742" s="415"/>
      <c r="S742" s="414"/>
      <c r="T742" s="417"/>
      <c r="V742" s="418"/>
      <c r="W742" s="417"/>
      <c r="AB742" s="418"/>
      <c r="AC742" s="417"/>
      <c r="AD742" s="418"/>
      <c r="AE742" s="417"/>
      <c r="AG742" s="418"/>
      <c r="AH742" s="417"/>
      <c r="AL742" s="418"/>
      <c r="AM742" s="417"/>
      <c r="AO742" s="418"/>
      <c r="AP742" s="417"/>
      <c r="AR742" s="416"/>
    </row>
    <row r="743" spans="12:44" ht="15.75" customHeight="1">
      <c r="L743" s="415"/>
      <c r="M743" s="415"/>
      <c r="S743" s="414"/>
      <c r="T743" s="417"/>
      <c r="V743" s="418"/>
      <c r="W743" s="417"/>
      <c r="AB743" s="418"/>
      <c r="AC743" s="417"/>
      <c r="AD743" s="418"/>
      <c r="AE743" s="417"/>
      <c r="AG743" s="418"/>
      <c r="AH743" s="417"/>
      <c r="AL743" s="418"/>
      <c r="AM743" s="417"/>
      <c r="AO743" s="418"/>
      <c r="AP743" s="417"/>
      <c r="AR743" s="416"/>
    </row>
    <row r="744" spans="12:44" ht="15.75" customHeight="1">
      <c r="L744" s="415"/>
      <c r="M744" s="415"/>
      <c r="S744" s="414"/>
      <c r="T744" s="417"/>
      <c r="V744" s="418"/>
      <c r="W744" s="417"/>
      <c r="AB744" s="418"/>
      <c r="AC744" s="417"/>
      <c r="AD744" s="418"/>
      <c r="AE744" s="417"/>
      <c r="AG744" s="418"/>
      <c r="AH744" s="417"/>
      <c r="AL744" s="418"/>
      <c r="AM744" s="417"/>
      <c r="AO744" s="418"/>
      <c r="AP744" s="417"/>
      <c r="AR744" s="416"/>
    </row>
    <row r="745" spans="12:44" ht="15.75" customHeight="1">
      <c r="L745" s="415"/>
      <c r="M745" s="415"/>
      <c r="S745" s="414"/>
      <c r="T745" s="417"/>
      <c r="V745" s="418"/>
      <c r="W745" s="417"/>
      <c r="AB745" s="418"/>
      <c r="AC745" s="417"/>
      <c r="AD745" s="418"/>
      <c r="AE745" s="417"/>
      <c r="AG745" s="418"/>
      <c r="AH745" s="417"/>
      <c r="AL745" s="418"/>
      <c r="AM745" s="417"/>
      <c r="AO745" s="418"/>
      <c r="AP745" s="417"/>
      <c r="AR745" s="416"/>
    </row>
    <row r="746" spans="12:44" ht="15.75" customHeight="1">
      <c r="L746" s="415"/>
      <c r="M746" s="415"/>
      <c r="S746" s="414"/>
      <c r="T746" s="417"/>
      <c r="V746" s="418"/>
      <c r="W746" s="417"/>
      <c r="AB746" s="418"/>
      <c r="AC746" s="417"/>
      <c r="AD746" s="418"/>
      <c r="AE746" s="417"/>
      <c r="AG746" s="418"/>
      <c r="AH746" s="417"/>
      <c r="AL746" s="418"/>
      <c r="AM746" s="417"/>
      <c r="AO746" s="418"/>
      <c r="AP746" s="417"/>
      <c r="AR746" s="416"/>
    </row>
    <row r="747" spans="12:44" ht="15.75" customHeight="1">
      <c r="L747" s="415"/>
      <c r="M747" s="415"/>
      <c r="S747" s="414"/>
      <c r="T747" s="417"/>
      <c r="V747" s="418"/>
      <c r="W747" s="417"/>
      <c r="AB747" s="418"/>
      <c r="AC747" s="417"/>
      <c r="AD747" s="418"/>
      <c r="AE747" s="417"/>
      <c r="AG747" s="418"/>
      <c r="AH747" s="417"/>
      <c r="AL747" s="418"/>
      <c r="AM747" s="417"/>
      <c r="AO747" s="418"/>
      <c r="AP747" s="417"/>
      <c r="AR747" s="416"/>
    </row>
    <row r="748" spans="12:44" ht="15.75" customHeight="1">
      <c r="L748" s="415"/>
      <c r="M748" s="415"/>
      <c r="S748" s="414"/>
      <c r="T748" s="417"/>
      <c r="V748" s="418"/>
      <c r="W748" s="417"/>
      <c r="AB748" s="418"/>
      <c r="AC748" s="417"/>
      <c r="AD748" s="418"/>
      <c r="AE748" s="417"/>
      <c r="AG748" s="418"/>
      <c r="AH748" s="417"/>
      <c r="AL748" s="418"/>
      <c r="AM748" s="417"/>
      <c r="AO748" s="418"/>
      <c r="AP748" s="417"/>
      <c r="AR748" s="416"/>
    </row>
    <row r="749" spans="12:44" ht="15.75" customHeight="1">
      <c r="L749" s="415"/>
      <c r="M749" s="415"/>
      <c r="S749" s="414"/>
      <c r="T749" s="417"/>
      <c r="V749" s="418"/>
      <c r="W749" s="417"/>
      <c r="AB749" s="418"/>
      <c r="AC749" s="417"/>
      <c r="AD749" s="418"/>
      <c r="AE749" s="417"/>
      <c r="AG749" s="418"/>
      <c r="AH749" s="417"/>
      <c r="AL749" s="418"/>
      <c r="AM749" s="417"/>
      <c r="AO749" s="418"/>
      <c r="AP749" s="417"/>
      <c r="AR749" s="416"/>
    </row>
    <row r="750" spans="12:44" ht="15.75" customHeight="1">
      <c r="L750" s="415"/>
      <c r="M750" s="415"/>
      <c r="S750" s="414"/>
      <c r="T750" s="417"/>
      <c r="V750" s="418"/>
      <c r="W750" s="417"/>
      <c r="AB750" s="418"/>
      <c r="AC750" s="417"/>
      <c r="AD750" s="418"/>
      <c r="AE750" s="417"/>
      <c r="AG750" s="418"/>
      <c r="AH750" s="417"/>
      <c r="AL750" s="418"/>
      <c r="AM750" s="417"/>
      <c r="AO750" s="418"/>
      <c r="AP750" s="417"/>
      <c r="AR750" s="416"/>
    </row>
    <row r="751" spans="12:44" ht="15.75" customHeight="1">
      <c r="L751" s="415"/>
      <c r="M751" s="415"/>
      <c r="S751" s="414"/>
      <c r="T751" s="417"/>
      <c r="V751" s="418"/>
      <c r="W751" s="417"/>
      <c r="AB751" s="418"/>
      <c r="AC751" s="417"/>
      <c r="AD751" s="418"/>
      <c r="AE751" s="417"/>
      <c r="AG751" s="418"/>
      <c r="AH751" s="417"/>
      <c r="AL751" s="418"/>
      <c r="AM751" s="417"/>
      <c r="AO751" s="418"/>
      <c r="AP751" s="417"/>
      <c r="AR751" s="416"/>
    </row>
    <row r="752" spans="12:44" ht="15.75" customHeight="1">
      <c r="L752" s="415"/>
      <c r="M752" s="415"/>
      <c r="S752" s="414"/>
      <c r="T752" s="417"/>
      <c r="V752" s="418"/>
      <c r="W752" s="417"/>
      <c r="AB752" s="418"/>
      <c r="AC752" s="417"/>
      <c r="AD752" s="418"/>
      <c r="AE752" s="417"/>
      <c r="AG752" s="418"/>
      <c r="AH752" s="417"/>
      <c r="AL752" s="418"/>
      <c r="AM752" s="417"/>
      <c r="AO752" s="418"/>
      <c r="AP752" s="417"/>
      <c r="AR752" s="416"/>
    </row>
    <row r="753" spans="12:44" ht="15.75" customHeight="1">
      <c r="L753" s="415"/>
      <c r="M753" s="415"/>
      <c r="S753" s="414"/>
      <c r="T753" s="417"/>
      <c r="V753" s="418"/>
      <c r="W753" s="417"/>
      <c r="AB753" s="418"/>
      <c r="AC753" s="417"/>
      <c r="AD753" s="418"/>
      <c r="AE753" s="417"/>
      <c r="AG753" s="418"/>
      <c r="AH753" s="417"/>
      <c r="AL753" s="418"/>
      <c r="AM753" s="417"/>
      <c r="AO753" s="418"/>
      <c r="AP753" s="417"/>
      <c r="AR753" s="416"/>
    </row>
    <row r="754" spans="12:44" ht="15.75" customHeight="1">
      <c r="L754" s="415"/>
      <c r="M754" s="415"/>
      <c r="S754" s="414"/>
      <c r="T754" s="417"/>
      <c r="V754" s="418"/>
      <c r="W754" s="417"/>
      <c r="AB754" s="418"/>
      <c r="AC754" s="417"/>
      <c r="AD754" s="418"/>
      <c r="AE754" s="417"/>
      <c r="AG754" s="418"/>
      <c r="AH754" s="417"/>
      <c r="AL754" s="418"/>
      <c r="AM754" s="417"/>
      <c r="AO754" s="418"/>
      <c r="AP754" s="417"/>
      <c r="AR754" s="416"/>
    </row>
    <row r="755" spans="12:44" ht="15.75" customHeight="1">
      <c r="L755" s="415"/>
      <c r="M755" s="415"/>
      <c r="S755" s="414"/>
      <c r="T755" s="417"/>
      <c r="V755" s="418"/>
      <c r="W755" s="417"/>
      <c r="AB755" s="418"/>
      <c r="AC755" s="417"/>
      <c r="AD755" s="418"/>
      <c r="AE755" s="417"/>
      <c r="AG755" s="418"/>
      <c r="AH755" s="417"/>
      <c r="AL755" s="418"/>
      <c r="AM755" s="417"/>
      <c r="AO755" s="418"/>
      <c r="AP755" s="417"/>
      <c r="AR755" s="416"/>
    </row>
    <row r="756" spans="12:44" ht="15.75" customHeight="1">
      <c r="L756" s="415"/>
      <c r="M756" s="415"/>
      <c r="S756" s="414"/>
      <c r="T756" s="417"/>
      <c r="V756" s="418"/>
      <c r="W756" s="417"/>
      <c r="AB756" s="418"/>
      <c r="AC756" s="417"/>
      <c r="AD756" s="418"/>
      <c r="AE756" s="417"/>
      <c r="AG756" s="418"/>
      <c r="AH756" s="417"/>
      <c r="AL756" s="418"/>
      <c r="AM756" s="417"/>
      <c r="AO756" s="418"/>
      <c r="AP756" s="417"/>
      <c r="AR756" s="416"/>
    </row>
    <row r="757" spans="12:44" ht="15.75" customHeight="1">
      <c r="L757" s="415"/>
      <c r="M757" s="415"/>
      <c r="S757" s="414"/>
      <c r="T757" s="417"/>
      <c r="V757" s="418"/>
      <c r="W757" s="417"/>
      <c r="AB757" s="418"/>
      <c r="AC757" s="417"/>
      <c r="AD757" s="418"/>
      <c r="AE757" s="417"/>
      <c r="AG757" s="418"/>
      <c r="AH757" s="417"/>
      <c r="AL757" s="418"/>
      <c r="AM757" s="417"/>
      <c r="AO757" s="418"/>
      <c r="AP757" s="417"/>
      <c r="AR757" s="416"/>
    </row>
    <row r="758" spans="12:44" ht="15.75" customHeight="1">
      <c r="L758" s="415"/>
      <c r="M758" s="415"/>
      <c r="S758" s="414"/>
      <c r="T758" s="417"/>
      <c r="V758" s="418"/>
      <c r="W758" s="417"/>
      <c r="AB758" s="418"/>
      <c r="AC758" s="417"/>
      <c r="AD758" s="418"/>
      <c r="AE758" s="417"/>
      <c r="AG758" s="418"/>
      <c r="AH758" s="417"/>
      <c r="AL758" s="418"/>
      <c r="AM758" s="417"/>
      <c r="AO758" s="418"/>
      <c r="AP758" s="417"/>
      <c r="AR758" s="416"/>
    </row>
    <row r="759" spans="12:44" ht="15.75" customHeight="1">
      <c r="L759" s="415"/>
      <c r="M759" s="415"/>
      <c r="S759" s="414"/>
      <c r="T759" s="417"/>
      <c r="V759" s="418"/>
      <c r="W759" s="417"/>
      <c r="AB759" s="418"/>
      <c r="AC759" s="417"/>
      <c r="AD759" s="418"/>
      <c r="AE759" s="417"/>
      <c r="AG759" s="418"/>
      <c r="AH759" s="417"/>
      <c r="AL759" s="418"/>
      <c r="AM759" s="417"/>
      <c r="AO759" s="418"/>
      <c r="AP759" s="417"/>
      <c r="AR759" s="416"/>
    </row>
    <row r="760" spans="12:44" ht="15.75" customHeight="1">
      <c r="L760" s="415"/>
      <c r="M760" s="415"/>
      <c r="S760" s="414"/>
      <c r="T760" s="417"/>
      <c r="V760" s="418"/>
      <c r="W760" s="417"/>
      <c r="AB760" s="418"/>
      <c r="AC760" s="417"/>
      <c r="AD760" s="418"/>
      <c r="AE760" s="417"/>
      <c r="AG760" s="418"/>
      <c r="AH760" s="417"/>
      <c r="AL760" s="418"/>
      <c r="AM760" s="417"/>
      <c r="AO760" s="418"/>
      <c r="AP760" s="417"/>
      <c r="AR760" s="416"/>
    </row>
    <row r="761" spans="12:44" ht="15.75" customHeight="1">
      <c r="L761" s="415"/>
      <c r="M761" s="415"/>
      <c r="S761" s="414"/>
      <c r="T761" s="417"/>
      <c r="V761" s="418"/>
      <c r="W761" s="417"/>
      <c r="AB761" s="418"/>
      <c r="AC761" s="417"/>
      <c r="AD761" s="418"/>
      <c r="AE761" s="417"/>
      <c r="AG761" s="418"/>
      <c r="AH761" s="417"/>
      <c r="AL761" s="418"/>
      <c r="AM761" s="417"/>
      <c r="AO761" s="418"/>
      <c r="AP761" s="417"/>
      <c r="AR761" s="416"/>
    </row>
    <row r="762" spans="12:44" ht="15.75" customHeight="1">
      <c r="L762" s="415"/>
      <c r="M762" s="415"/>
      <c r="S762" s="414"/>
      <c r="T762" s="417"/>
      <c r="V762" s="418"/>
      <c r="W762" s="417"/>
      <c r="AB762" s="418"/>
      <c r="AC762" s="417"/>
      <c r="AD762" s="418"/>
      <c r="AE762" s="417"/>
      <c r="AG762" s="418"/>
      <c r="AH762" s="417"/>
      <c r="AL762" s="418"/>
      <c r="AM762" s="417"/>
      <c r="AO762" s="418"/>
      <c r="AP762" s="417"/>
      <c r="AR762" s="416"/>
    </row>
    <row r="763" spans="12:44" ht="15.75" customHeight="1">
      <c r="L763" s="415"/>
      <c r="M763" s="415"/>
      <c r="S763" s="414"/>
      <c r="T763" s="417"/>
      <c r="V763" s="418"/>
      <c r="W763" s="417"/>
      <c r="AB763" s="418"/>
      <c r="AC763" s="417"/>
      <c r="AD763" s="418"/>
      <c r="AE763" s="417"/>
      <c r="AG763" s="418"/>
      <c r="AH763" s="417"/>
      <c r="AL763" s="418"/>
      <c r="AM763" s="417"/>
      <c r="AO763" s="418"/>
      <c r="AP763" s="417"/>
      <c r="AR763" s="416"/>
    </row>
    <row r="764" spans="12:44" ht="15.75" customHeight="1">
      <c r="L764" s="415"/>
      <c r="M764" s="415"/>
      <c r="S764" s="414"/>
      <c r="T764" s="417"/>
      <c r="V764" s="418"/>
      <c r="W764" s="417"/>
      <c r="AB764" s="418"/>
      <c r="AC764" s="417"/>
      <c r="AD764" s="418"/>
      <c r="AE764" s="417"/>
      <c r="AG764" s="418"/>
      <c r="AH764" s="417"/>
      <c r="AL764" s="418"/>
      <c r="AM764" s="417"/>
      <c r="AO764" s="418"/>
      <c r="AP764" s="417"/>
      <c r="AR764" s="416"/>
    </row>
    <row r="765" spans="12:44" ht="15.75" customHeight="1">
      <c r="L765" s="415"/>
      <c r="M765" s="415"/>
      <c r="S765" s="414"/>
      <c r="T765" s="417"/>
      <c r="V765" s="418"/>
      <c r="W765" s="417"/>
      <c r="AB765" s="418"/>
      <c r="AC765" s="417"/>
      <c r="AD765" s="418"/>
      <c r="AE765" s="417"/>
      <c r="AG765" s="418"/>
      <c r="AH765" s="417"/>
      <c r="AL765" s="418"/>
      <c r="AM765" s="417"/>
      <c r="AO765" s="418"/>
      <c r="AP765" s="417"/>
      <c r="AR765" s="416"/>
    </row>
    <row r="766" spans="12:44" ht="15.75" customHeight="1">
      <c r="L766" s="415"/>
      <c r="M766" s="415"/>
      <c r="S766" s="414"/>
      <c r="T766" s="417"/>
      <c r="V766" s="418"/>
      <c r="W766" s="417"/>
      <c r="AB766" s="418"/>
      <c r="AC766" s="417"/>
      <c r="AD766" s="418"/>
      <c r="AE766" s="417"/>
      <c r="AG766" s="418"/>
      <c r="AH766" s="417"/>
      <c r="AL766" s="418"/>
      <c r="AM766" s="417"/>
      <c r="AO766" s="418"/>
      <c r="AP766" s="417"/>
      <c r="AR766" s="416"/>
    </row>
    <row r="767" spans="12:44" ht="15.75" customHeight="1">
      <c r="L767" s="415"/>
      <c r="M767" s="415"/>
      <c r="S767" s="414"/>
      <c r="T767" s="417"/>
      <c r="V767" s="418"/>
      <c r="W767" s="417"/>
      <c r="AB767" s="418"/>
      <c r="AC767" s="417"/>
      <c r="AD767" s="418"/>
      <c r="AE767" s="417"/>
      <c r="AG767" s="418"/>
      <c r="AH767" s="417"/>
      <c r="AL767" s="418"/>
      <c r="AM767" s="417"/>
      <c r="AO767" s="418"/>
      <c r="AP767" s="417"/>
      <c r="AR767" s="416"/>
    </row>
    <row r="768" spans="12:44" ht="15.75" customHeight="1">
      <c r="L768" s="415"/>
      <c r="M768" s="415"/>
      <c r="S768" s="414"/>
      <c r="T768" s="417"/>
      <c r="V768" s="418"/>
      <c r="W768" s="417"/>
      <c r="AB768" s="418"/>
      <c r="AC768" s="417"/>
      <c r="AD768" s="418"/>
      <c r="AE768" s="417"/>
      <c r="AG768" s="418"/>
      <c r="AH768" s="417"/>
      <c r="AL768" s="418"/>
      <c r="AM768" s="417"/>
      <c r="AO768" s="418"/>
      <c r="AP768" s="417"/>
      <c r="AR768" s="416"/>
    </row>
    <row r="769" spans="12:44" ht="15.75" customHeight="1">
      <c r="L769" s="415"/>
      <c r="M769" s="415"/>
      <c r="S769" s="414"/>
      <c r="T769" s="417"/>
      <c r="V769" s="418"/>
      <c r="W769" s="417"/>
      <c r="AB769" s="418"/>
      <c r="AC769" s="417"/>
      <c r="AD769" s="418"/>
      <c r="AE769" s="417"/>
      <c r="AG769" s="418"/>
      <c r="AH769" s="417"/>
      <c r="AL769" s="418"/>
      <c r="AM769" s="417"/>
      <c r="AO769" s="418"/>
      <c r="AP769" s="417"/>
      <c r="AR769" s="416"/>
    </row>
    <row r="770" spans="12:44" ht="15.75" customHeight="1">
      <c r="L770" s="415"/>
      <c r="M770" s="415"/>
      <c r="S770" s="414"/>
      <c r="T770" s="417"/>
      <c r="V770" s="418"/>
      <c r="W770" s="417"/>
      <c r="AB770" s="418"/>
      <c r="AC770" s="417"/>
      <c r="AD770" s="418"/>
      <c r="AE770" s="417"/>
      <c r="AG770" s="418"/>
      <c r="AH770" s="417"/>
      <c r="AL770" s="418"/>
      <c r="AM770" s="417"/>
      <c r="AO770" s="418"/>
      <c r="AP770" s="417"/>
      <c r="AR770" s="416"/>
    </row>
    <row r="771" spans="12:44" ht="15.75" customHeight="1">
      <c r="L771" s="415"/>
      <c r="M771" s="415"/>
      <c r="S771" s="414"/>
      <c r="T771" s="417"/>
      <c r="V771" s="418"/>
      <c r="W771" s="417"/>
      <c r="AB771" s="418"/>
      <c r="AC771" s="417"/>
      <c r="AD771" s="418"/>
      <c r="AE771" s="417"/>
      <c r="AG771" s="418"/>
      <c r="AH771" s="417"/>
      <c r="AL771" s="418"/>
      <c r="AM771" s="417"/>
      <c r="AO771" s="418"/>
      <c r="AP771" s="417"/>
      <c r="AR771" s="416"/>
    </row>
    <row r="772" spans="12:44" ht="15.75" customHeight="1">
      <c r="L772" s="415"/>
      <c r="M772" s="415"/>
      <c r="S772" s="414"/>
      <c r="T772" s="417"/>
      <c r="V772" s="418"/>
      <c r="W772" s="417"/>
      <c r="AB772" s="418"/>
      <c r="AC772" s="417"/>
      <c r="AD772" s="418"/>
      <c r="AE772" s="417"/>
      <c r="AG772" s="418"/>
      <c r="AH772" s="417"/>
      <c r="AL772" s="418"/>
      <c r="AM772" s="417"/>
      <c r="AO772" s="418"/>
      <c r="AP772" s="417"/>
      <c r="AR772" s="416"/>
    </row>
    <row r="773" spans="12:44" ht="15.75" customHeight="1">
      <c r="L773" s="415"/>
      <c r="M773" s="415"/>
      <c r="S773" s="414"/>
      <c r="T773" s="417"/>
      <c r="V773" s="418"/>
      <c r="W773" s="417"/>
      <c r="AB773" s="418"/>
      <c r="AC773" s="417"/>
      <c r="AD773" s="418"/>
      <c r="AE773" s="417"/>
      <c r="AG773" s="418"/>
      <c r="AH773" s="417"/>
      <c r="AL773" s="418"/>
      <c r="AM773" s="417"/>
      <c r="AO773" s="418"/>
      <c r="AP773" s="417"/>
      <c r="AR773" s="416"/>
    </row>
    <row r="774" spans="12:44" ht="15.75" customHeight="1">
      <c r="L774" s="415"/>
      <c r="M774" s="415"/>
      <c r="S774" s="414"/>
      <c r="T774" s="417"/>
      <c r="V774" s="418"/>
      <c r="W774" s="417"/>
      <c r="AB774" s="418"/>
      <c r="AC774" s="417"/>
      <c r="AD774" s="418"/>
      <c r="AE774" s="417"/>
      <c r="AG774" s="418"/>
      <c r="AH774" s="417"/>
      <c r="AL774" s="418"/>
      <c r="AM774" s="417"/>
      <c r="AO774" s="418"/>
      <c r="AP774" s="417"/>
      <c r="AR774" s="416"/>
    </row>
    <row r="775" spans="12:44" ht="15.75" customHeight="1">
      <c r="L775" s="415"/>
      <c r="M775" s="415"/>
      <c r="S775" s="414"/>
      <c r="T775" s="417"/>
      <c r="V775" s="418"/>
      <c r="W775" s="417"/>
      <c r="AB775" s="418"/>
      <c r="AC775" s="417"/>
      <c r="AD775" s="418"/>
      <c r="AE775" s="417"/>
      <c r="AG775" s="418"/>
      <c r="AH775" s="417"/>
      <c r="AL775" s="418"/>
      <c r="AM775" s="417"/>
      <c r="AO775" s="418"/>
      <c r="AP775" s="417"/>
      <c r="AR775" s="416"/>
    </row>
    <row r="776" spans="12:44" ht="15.75" customHeight="1">
      <c r="L776" s="415"/>
      <c r="M776" s="415"/>
      <c r="S776" s="414"/>
      <c r="T776" s="417"/>
      <c r="V776" s="418"/>
      <c r="W776" s="417"/>
      <c r="AB776" s="418"/>
      <c r="AC776" s="417"/>
      <c r="AD776" s="418"/>
      <c r="AE776" s="417"/>
      <c r="AG776" s="418"/>
      <c r="AH776" s="417"/>
      <c r="AL776" s="418"/>
      <c r="AM776" s="417"/>
      <c r="AO776" s="418"/>
      <c r="AP776" s="417"/>
      <c r="AR776" s="416"/>
    </row>
    <row r="777" spans="12:44" ht="15.75" customHeight="1">
      <c r="L777" s="415"/>
      <c r="M777" s="415"/>
      <c r="S777" s="414"/>
      <c r="T777" s="417"/>
      <c r="V777" s="418"/>
      <c r="W777" s="417"/>
      <c r="AB777" s="418"/>
      <c r="AC777" s="417"/>
      <c r="AD777" s="418"/>
      <c r="AE777" s="417"/>
      <c r="AG777" s="418"/>
      <c r="AH777" s="417"/>
      <c r="AL777" s="418"/>
      <c r="AM777" s="417"/>
      <c r="AO777" s="418"/>
      <c r="AP777" s="417"/>
      <c r="AR777" s="416"/>
    </row>
    <row r="778" spans="12:44" ht="15.75" customHeight="1">
      <c r="L778" s="415"/>
      <c r="M778" s="415"/>
      <c r="S778" s="414"/>
      <c r="T778" s="417"/>
      <c r="V778" s="418"/>
      <c r="W778" s="417"/>
      <c r="AB778" s="418"/>
      <c r="AC778" s="417"/>
      <c r="AD778" s="418"/>
      <c r="AE778" s="417"/>
      <c r="AG778" s="418"/>
      <c r="AH778" s="417"/>
      <c r="AL778" s="418"/>
      <c r="AM778" s="417"/>
      <c r="AO778" s="418"/>
      <c r="AP778" s="417"/>
      <c r="AR778" s="416"/>
    </row>
    <row r="779" spans="12:44" ht="15.75" customHeight="1">
      <c r="L779" s="415"/>
      <c r="M779" s="415"/>
      <c r="S779" s="414"/>
      <c r="T779" s="417"/>
      <c r="V779" s="418"/>
      <c r="W779" s="417"/>
      <c r="AB779" s="418"/>
      <c r="AC779" s="417"/>
      <c r="AD779" s="418"/>
      <c r="AE779" s="417"/>
      <c r="AG779" s="418"/>
      <c r="AH779" s="417"/>
      <c r="AL779" s="418"/>
      <c r="AM779" s="417"/>
      <c r="AO779" s="418"/>
      <c r="AP779" s="417"/>
      <c r="AR779" s="416"/>
    </row>
    <row r="780" spans="12:44" ht="15.75" customHeight="1">
      <c r="L780" s="415"/>
      <c r="M780" s="415"/>
      <c r="S780" s="414"/>
      <c r="T780" s="417"/>
      <c r="V780" s="418"/>
      <c r="W780" s="417"/>
      <c r="AB780" s="418"/>
      <c r="AC780" s="417"/>
      <c r="AD780" s="418"/>
      <c r="AE780" s="417"/>
      <c r="AG780" s="418"/>
      <c r="AH780" s="417"/>
      <c r="AL780" s="418"/>
      <c r="AM780" s="417"/>
      <c r="AO780" s="418"/>
      <c r="AP780" s="417"/>
      <c r="AR780" s="416"/>
    </row>
    <row r="781" spans="12:44" ht="15.75" customHeight="1">
      <c r="L781" s="415"/>
      <c r="M781" s="415"/>
      <c r="S781" s="414"/>
      <c r="T781" s="417"/>
      <c r="V781" s="418"/>
      <c r="W781" s="417"/>
      <c r="AB781" s="418"/>
      <c r="AC781" s="417"/>
      <c r="AD781" s="418"/>
      <c r="AE781" s="417"/>
      <c r="AG781" s="418"/>
      <c r="AH781" s="417"/>
      <c r="AL781" s="418"/>
      <c r="AM781" s="417"/>
      <c r="AO781" s="418"/>
      <c r="AP781" s="417"/>
      <c r="AR781" s="416"/>
    </row>
    <row r="782" spans="12:44" ht="15.75" customHeight="1">
      <c r="L782" s="415"/>
      <c r="M782" s="415"/>
      <c r="S782" s="414"/>
      <c r="T782" s="417"/>
      <c r="V782" s="418"/>
      <c r="W782" s="417"/>
      <c r="AB782" s="418"/>
      <c r="AC782" s="417"/>
      <c r="AD782" s="418"/>
      <c r="AE782" s="417"/>
      <c r="AG782" s="418"/>
      <c r="AH782" s="417"/>
      <c r="AL782" s="418"/>
      <c r="AM782" s="417"/>
      <c r="AO782" s="418"/>
      <c r="AP782" s="417"/>
      <c r="AR782" s="416"/>
    </row>
    <row r="783" spans="12:44" ht="15.75" customHeight="1">
      <c r="L783" s="415"/>
      <c r="M783" s="415"/>
      <c r="S783" s="414"/>
      <c r="T783" s="417"/>
      <c r="V783" s="418"/>
      <c r="W783" s="417"/>
      <c r="AB783" s="418"/>
      <c r="AC783" s="417"/>
      <c r="AD783" s="418"/>
      <c r="AE783" s="417"/>
      <c r="AG783" s="418"/>
      <c r="AH783" s="417"/>
      <c r="AL783" s="418"/>
      <c r="AM783" s="417"/>
      <c r="AO783" s="418"/>
      <c r="AP783" s="417"/>
      <c r="AR783" s="416"/>
    </row>
    <row r="784" spans="12:44" ht="15.75" customHeight="1">
      <c r="L784" s="415"/>
      <c r="M784" s="415"/>
      <c r="S784" s="414"/>
      <c r="T784" s="417"/>
      <c r="V784" s="418"/>
      <c r="W784" s="417"/>
      <c r="AB784" s="418"/>
      <c r="AC784" s="417"/>
      <c r="AD784" s="418"/>
      <c r="AE784" s="417"/>
      <c r="AG784" s="418"/>
      <c r="AH784" s="417"/>
      <c r="AL784" s="418"/>
      <c r="AM784" s="417"/>
      <c r="AO784" s="418"/>
      <c r="AP784" s="417"/>
      <c r="AR784" s="416"/>
    </row>
    <row r="785" spans="12:44" ht="15.75" customHeight="1">
      <c r="L785" s="415"/>
      <c r="M785" s="415"/>
      <c r="S785" s="414"/>
      <c r="T785" s="417"/>
      <c r="V785" s="418"/>
      <c r="W785" s="417"/>
      <c r="AB785" s="418"/>
      <c r="AC785" s="417"/>
      <c r="AD785" s="418"/>
      <c r="AE785" s="417"/>
      <c r="AG785" s="418"/>
      <c r="AH785" s="417"/>
      <c r="AL785" s="418"/>
      <c r="AM785" s="417"/>
      <c r="AO785" s="418"/>
      <c r="AP785" s="417"/>
      <c r="AR785" s="416"/>
    </row>
    <row r="786" spans="12:44" ht="15.75" customHeight="1">
      <c r="L786" s="415"/>
      <c r="M786" s="415"/>
      <c r="S786" s="414"/>
      <c r="T786" s="417"/>
      <c r="V786" s="418"/>
      <c r="W786" s="417"/>
      <c r="AB786" s="418"/>
      <c r="AC786" s="417"/>
      <c r="AD786" s="418"/>
      <c r="AE786" s="417"/>
      <c r="AG786" s="418"/>
      <c r="AH786" s="417"/>
      <c r="AL786" s="418"/>
      <c r="AM786" s="417"/>
      <c r="AO786" s="418"/>
      <c r="AP786" s="417"/>
      <c r="AR786" s="416"/>
    </row>
    <row r="787" spans="12:44" ht="15.75" customHeight="1">
      <c r="L787" s="415"/>
      <c r="M787" s="415"/>
      <c r="S787" s="414"/>
      <c r="T787" s="417"/>
      <c r="V787" s="418"/>
      <c r="W787" s="417"/>
      <c r="AB787" s="418"/>
      <c r="AC787" s="417"/>
      <c r="AD787" s="418"/>
      <c r="AE787" s="417"/>
      <c r="AG787" s="418"/>
      <c r="AH787" s="417"/>
      <c r="AL787" s="418"/>
      <c r="AM787" s="417"/>
      <c r="AO787" s="418"/>
      <c r="AP787" s="417"/>
      <c r="AR787" s="416"/>
    </row>
    <row r="788" spans="12:44" ht="15.75" customHeight="1">
      <c r="L788" s="415"/>
      <c r="M788" s="415"/>
      <c r="S788" s="414"/>
      <c r="T788" s="417"/>
      <c r="V788" s="418"/>
      <c r="W788" s="417"/>
      <c r="AB788" s="418"/>
      <c r="AC788" s="417"/>
      <c r="AD788" s="418"/>
      <c r="AE788" s="417"/>
      <c r="AG788" s="418"/>
      <c r="AH788" s="417"/>
      <c r="AL788" s="418"/>
      <c r="AM788" s="417"/>
      <c r="AO788" s="418"/>
      <c r="AP788" s="417"/>
      <c r="AR788" s="416"/>
    </row>
    <row r="789" spans="12:44" ht="15.75" customHeight="1">
      <c r="L789" s="415"/>
      <c r="M789" s="415"/>
      <c r="S789" s="414"/>
      <c r="T789" s="417"/>
      <c r="V789" s="418"/>
      <c r="W789" s="417"/>
      <c r="AB789" s="418"/>
      <c r="AC789" s="417"/>
      <c r="AD789" s="418"/>
      <c r="AE789" s="417"/>
      <c r="AG789" s="418"/>
      <c r="AH789" s="417"/>
      <c r="AL789" s="418"/>
      <c r="AM789" s="417"/>
      <c r="AO789" s="418"/>
      <c r="AP789" s="417"/>
      <c r="AR789" s="416"/>
    </row>
    <row r="790" spans="12:44" ht="15.75" customHeight="1">
      <c r="L790" s="415"/>
      <c r="M790" s="415"/>
      <c r="S790" s="414"/>
      <c r="T790" s="417"/>
      <c r="V790" s="418"/>
      <c r="W790" s="417"/>
      <c r="AB790" s="418"/>
      <c r="AC790" s="417"/>
      <c r="AD790" s="418"/>
      <c r="AE790" s="417"/>
      <c r="AG790" s="418"/>
      <c r="AH790" s="417"/>
      <c r="AL790" s="418"/>
      <c r="AM790" s="417"/>
      <c r="AO790" s="418"/>
      <c r="AP790" s="417"/>
      <c r="AR790" s="416"/>
    </row>
    <row r="791" spans="12:44" ht="15.75" customHeight="1">
      <c r="L791" s="415"/>
      <c r="M791" s="415"/>
      <c r="S791" s="414"/>
      <c r="T791" s="417"/>
      <c r="V791" s="418"/>
      <c r="W791" s="417"/>
      <c r="AB791" s="418"/>
      <c r="AC791" s="417"/>
      <c r="AD791" s="418"/>
      <c r="AE791" s="417"/>
      <c r="AG791" s="418"/>
      <c r="AH791" s="417"/>
      <c r="AL791" s="418"/>
      <c r="AM791" s="417"/>
      <c r="AO791" s="418"/>
      <c r="AP791" s="417"/>
      <c r="AR791" s="416"/>
    </row>
    <row r="792" spans="12:44" ht="15.75" customHeight="1">
      <c r="L792" s="415"/>
      <c r="M792" s="415"/>
      <c r="S792" s="414"/>
      <c r="T792" s="417"/>
      <c r="V792" s="418"/>
      <c r="W792" s="417"/>
      <c r="AB792" s="418"/>
      <c r="AC792" s="417"/>
      <c r="AD792" s="418"/>
      <c r="AE792" s="417"/>
      <c r="AG792" s="418"/>
      <c r="AH792" s="417"/>
      <c r="AL792" s="418"/>
      <c r="AM792" s="417"/>
      <c r="AO792" s="418"/>
      <c r="AP792" s="417"/>
      <c r="AR792" s="416"/>
    </row>
    <row r="793" spans="12:44" ht="15.75" customHeight="1">
      <c r="L793" s="415"/>
      <c r="M793" s="415"/>
      <c r="S793" s="414"/>
      <c r="T793" s="417"/>
      <c r="V793" s="418"/>
      <c r="W793" s="417"/>
      <c r="AB793" s="418"/>
      <c r="AC793" s="417"/>
      <c r="AD793" s="418"/>
      <c r="AE793" s="417"/>
      <c r="AG793" s="418"/>
      <c r="AH793" s="417"/>
      <c r="AL793" s="418"/>
      <c r="AM793" s="417"/>
      <c r="AO793" s="418"/>
      <c r="AP793" s="417"/>
      <c r="AR793" s="416"/>
    </row>
    <row r="794" spans="12:44" ht="15.75" customHeight="1">
      <c r="L794" s="415"/>
      <c r="M794" s="415"/>
      <c r="S794" s="414"/>
      <c r="T794" s="417"/>
      <c r="V794" s="418"/>
      <c r="W794" s="417"/>
      <c r="AB794" s="418"/>
      <c r="AC794" s="417"/>
      <c r="AD794" s="418"/>
      <c r="AE794" s="417"/>
      <c r="AG794" s="418"/>
      <c r="AH794" s="417"/>
      <c r="AL794" s="418"/>
      <c r="AM794" s="417"/>
      <c r="AO794" s="418"/>
      <c r="AP794" s="417"/>
      <c r="AR794" s="416"/>
    </row>
    <row r="795" spans="12:44" ht="15.75" customHeight="1">
      <c r="L795" s="415"/>
      <c r="M795" s="415"/>
      <c r="S795" s="414"/>
      <c r="T795" s="417"/>
      <c r="V795" s="418"/>
      <c r="W795" s="417"/>
      <c r="AB795" s="418"/>
      <c r="AC795" s="417"/>
      <c r="AD795" s="418"/>
      <c r="AE795" s="417"/>
      <c r="AG795" s="418"/>
      <c r="AH795" s="417"/>
      <c r="AL795" s="418"/>
      <c r="AM795" s="417"/>
      <c r="AO795" s="418"/>
      <c r="AP795" s="417"/>
      <c r="AR795" s="416"/>
    </row>
    <row r="796" spans="12:44" ht="15.75" customHeight="1">
      <c r="L796" s="415"/>
      <c r="M796" s="415"/>
      <c r="S796" s="414"/>
      <c r="T796" s="417"/>
      <c r="V796" s="418"/>
      <c r="W796" s="417"/>
      <c r="AB796" s="418"/>
      <c r="AC796" s="417"/>
      <c r="AD796" s="418"/>
      <c r="AE796" s="417"/>
      <c r="AG796" s="418"/>
      <c r="AH796" s="417"/>
      <c r="AL796" s="418"/>
      <c r="AM796" s="417"/>
      <c r="AO796" s="418"/>
      <c r="AP796" s="417"/>
      <c r="AR796" s="416"/>
    </row>
    <row r="797" spans="12:44" ht="15.75" customHeight="1">
      <c r="L797" s="415"/>
      <c r="M797" s="415"/>
      <c r="S797" s="414"/>
      <c r="T797" s="417"/>
      <c r="V797" s="418"/>
      <c r="W797" s="417"/>
      <c r="AB797" s="418"/>
      <c r="AC797" s="417"/>
      <c r="AD797" s="418"/>
      <c r="AE797" s="417"/>
      <c r="AG797" s="418"/>
      <c r="AH797" s="417"/>
      <c r="AL797" s="418"/>
      <c r="AM797" s="417"/>
      <c r="AO797" s="418"/>
      <c r="AP797" s="417"/>
      <c r="AR797" s="416"/>
    </row>
    <row r="798" spans="12:44" ht="15.75" customHeight="1">
      <c r="L798" s="415"/>
      <c r="M798" s="415"/>
      <c r="S798" s="414"/>
      <c r="T798" s="417"/>
      <c r="V798" s="418"/>
      <c r="W798" s="417"/>
      <c r="AB798" s="418"/>
      <c r="AC798" s="417"/>
      <c r="AD798" s="418"/>
      <c r="AE798" s="417"/>
      <c r="AG798" s="418"/>
      <c r="AH798" s="417"/>
      <c r="AL798" s="418"/>
      <c r="AM798" s="417"/>
      <c r="AO798" s="418"/>
      <c r="AP798" s="417"/>
      <c r="AR798" s="416"/>
    </row>
    <row r="799" spans="12:44" ht="15.75" customHeight="1">
      <c r="L799" s="415"/>
      <c r="M799" s="415"/>
      <c r="S799" s="414"/>
      <c r="T799" s="417"/>
      <c r="V799" s="418"/>
      <c r="W799" s="417"/>
      <c r="AB799" s="418"/>
      <c r="AC799" s="417"/>
      <c r="AD799" s="418"/>
      <c r="AE799" s="417"/>
      <c r="AG799" s="418"/>
      <c r="AH799" s="417"/>
      <c r="AL799" s="418"/>
      <c r="AM799" s="417"/>
      <c r="AO799" s="418"/>
      <c r="AP799" s="417"/>
      <c r="AR799" s="416"/>
    </row>
    <row r="800" spans="12:44" ht="15.75" customHeight="1">
      <c r="L800" s="415"/>
      <c r="M800" s="415"/>
      <c r="S800" s="414"/>
      <c r="T800" s="417"/>
      <c r="V800" s="418"/>
      <c r="W800" s="417"/>
      <c r="AB800" s="418"/>
      <c r="AC800" s="417"/>
      <c r="AD800" s="418"/>
      <c r="AE800" s="417"/>
      <c r="AG800" s="418"/>
      <c r="AH800" s="417"/>
      <c r="AL800" s="418"/>
      <c r="AM800" s="417"/>
      <c r="AO800" s="418"/>
      <c r="AP800" s="417"/>
      <c r="AR800" s="416"/>
    </row>
    <row r="801" spans="12:44" ht="15.75" customHeight="1">
      <c r="L801" s="415"/>
      <c r="M801" s="415"/>
      <c r="S801" s="414"/>
      <c r="T801" s="417"/>
      <c r="V801" s="418"/>
      <c r="W801" s="417"/>
      <c r="AB801" s="418"/>
      <c r="AC801" s="417"/>
      <c r="AD801" s="418"/>
      <c r="AE801" s="417"/>
      <c r="AG801" s="418"/>
      <c r="AH801" s="417"/>
      <c r="AL801" s="418"/>
      <c r="AM801" s="417"/>
      <c r="AO801" s="418"/>
      <c r="AP801" s="417"/>
      <c r="AR801" s="416"/>
    </row>
    <row r="802" spans="12:44" ht="15.75" customHeight="1">
      <c r="L802" s="415"/>
      <c r="M802" s="415"/>
      <c r="S802" s="414"/>
      <c r="T802" s="417"/>
      <c r="V802" s="418"/>
      <c r="W802" s="417"/>
      <c r="AB802" s="418"/>
      <c r="AC802" s="417"/>
      <c r="AD802" s="418"/>
      <c r="AE802" s="417"/>
      <c r="AG802" s="418"/>
      <c r="AH802" s="417"/>
      <c r="AL802" s="418"/>
      <c r="AM802" s="417"/>
      <c r="AO802" s="418"/>
      <c r="AP802" s="417"/>
      <c r="AR802" s="416"/>
    </row>
    <row r="803" spans="12:44" ht="15.75" customHeight="1">
      <c r="L803" s="415"/>
      <c r="M803" s="415"/>
      <c r="S803" s="414"/>
      <c r="T803" s="417"/>
      <c r="V803" s="418"/>
      <c r="W803" s="417"/>
      <c r="AB803" s="418"/>
      <c r="AC803" s="417"/>
      <c r="AD803" s="418"/>
      <c r="AE803" s="417"/>
      <c r="AG803" s="418"/>
      <c r="AH803" s="417"/>
      <c r="AL803" s="418"/>
      <c r="AM803" s="417"/>
      <c r="AO803" s="418"/>
      <c r="AP803" s="417"/>
      <c r="AR803" s="416"/>
    </row>
    <row r="804" spans="12:44" ht="15.75" customHeight="1">
      <c r="L804" s="415"/>
      <c r="M804" s="415"/>
      <c r="S804" s="414"/>
      <c r="T804" s="417"/>
      <c r="V804" s="418"/>
      <c r="W804" s="417"/>
      <c r="AB804" s="418"/>
      <c r="AC804" s="417"/>
      <c r="AD804" s="418"/>
      <c r="AE804" s="417"/>
      <c r="AG804" s="418"/>
      <c r="AH804" s="417"/>
      <c r="AL804" s="418"/>
      <c r="AM804" s="417"/>
      <c r="AO804" s="418"/>
      <c r="AP804" s="417"/>
      <c r="AR804" s="416"/>
    </row>
    <row r="805" spans="12:44" ht="15.75" customHeight="1">
      <c r="L805" s="415"/>
      <c r="M805" s="415"/>
      <c r="S805" s="414"/>
      <c r="T805" s="417"/>
      <c r="V805" s="418"/>
      <c r="W805" s="417"/>
      <c r="AB805" s="418"/>
      <c r="AC805" s="417"/>
      <c r="AD805" s="418"/>
      <c r="AE805" s="417"/>
      <c r="AG805" s="418"/>
      <c r="AH805" s="417"/>
      <c r="AL805" s="418"/>
      <c r="AM805" s="417"/>
      <c r="AO805" s="418"/>
      <c r="AP805" s="417"/>
      <c r="AR805" s="416"/>
    </row>
    <row r="806" spans="12:44" ht="15.75" customHeight="1">
      <c r="L806" s="415"/>
      <c r="M806" s="415"/>
      <c r="S806" s="414"/>
      <c r="T806" s="417"/>
      <c r="V806" s="418"/>
      <c r="W806" s="417"/>
      <c r="AB806" s="418"/>
      <c r="AC806" s="417"/>
      <c r="AD806" s="418"/>
      <c r="AE806" s="417"/>
      <c r="AG806" s="418"/>
      <c r="AH806" s="417"/>
      <c r="AL806" s="418"/>
      <c r="AM806" s="417"/>
      <c r="AO806" s="418"/>
      <c r="AP806" s="417"/>
      <c r="AR806" s="416"/>
    </row>
    <row r="807" spans="12:44" ht="15.75" customHeight="1">
      <c r="L807" s="415"/>
      <c r="M807" s="415"/>
      <c r="S807" s="414"/>
      <c r="T807" s="417"/>
      <c r="V807" s="418"/>
      <c r="W807" s="417"/>
      <c r="AB807" s="418"/>
      <c r="AC807" s="417"/>
      <c r="AD807" s="418"/>
      <c r="AE807" s="417"/>
      <c r="AG807" s="418"/>
      <c r="AH807" s="417"/>
      <c r="AL807" s="418"/>
      <c r="AM807" s="417"/>
      <c r="AO807" s="418"/>
      <c r="AP807" s="417"/>
      <c r="AR807" s="416"/>
    </row>
    <row r="808" spans="12:44" ht="15.75" customHeight="1">
      <c r="L808" s="415"/>
      <c r="M808" s="415"/>
      <c r="S808" s="414"/>
      <c r="T808" s="417"/>
      <c r="V808" s="418"/>
      <c r="W808" s="417"/>
      <c r="AB808" s="418"/>
      <c r="AC808" s="417"/>
      <c r="AD808" s="418"/>
      <c r="AE808" s="417"/>
      <c r="AG808" s="418"/>
      <c r="AH808" s="417"/>
      <c r="AL808" s="418"/>
      <c r="AM808" s="417"/>
      <c r="AO808" s="418"/>
      <c r="AP808" s="417"/>
      <c r="AR808" s="416"/>
    </row>
    <row r="809" spans="12:44" ht="15.75" customHeight="1">
      <c r="L809" s="415"/>
      <c r="M809" s="415"/>
      <c r="S809" s="414"/>
      <c r="T809" s="417"/>
      <c r="V809" s="418"/>
      <c r="W809" s="417"/>
      <c r="AB809" s="418"/>
      <c r="AC809" s="417"/>
      <c r="AD809" s="418"/>
      <c r="AE809" s="417"/>
      <c r="AG809" s="418"/>
      <c r="AH809" s="417"/>
      <c r="AL809" s="418"/>
      <c r="AM809" s="417"/>
      <c r="AO809" s="418"/>
      <c r="AP809" s="417"/>
      <c r="AR809" s="416"/>
    </row>
    <row r="810" spans="12:44" ht="15.75" customHeight="1">
      <c r="L810" s="415"/>
      <c r="M810" s="415"/>
      <c r="S810" s="414"/>
      <c r="T810" s="417"/>
      <c r="V810" s="418"/>
      <c r="W810" s="417"/>
      <c r="AB810" s="418"/>
      <c r="AC810" s="417"/>
      <c r="AD810" s="418"/>
      <c r="AE810" s="417"/>
      <c r="AG810" s="418"/>
      <c r="AH810" s="417"/>
      <c r="AL810" s="418"/>
      <c r="AM810" s="417"/>
      <c r="AO810" s="418"/>
      <c r="AP810" s="417"/>
      <c r="AR810" s="416"/>
    </row>
    <row r="811" spans="12:44" ht="15.75" customHeight="1">
      <c r="L811" s="415"/>
      <c r="M811" s="415"/>
      <c r="S811" s="414"/>
      <c r="T811" s="417"/>
      <c r="V811" s="418"/>
      <c r="W811" s="417"/>
      <c r="AB811" s="418"/>
      <c r="AC811" s="417"/>
      <c r="AD811" s="418"/>
      <c r="AE811" s="417"/>
      <c r="AG811" s="418"/>
      <c r="AH811" s="417"/>
      <c r="AL811" s="418"/>
      <c r="AM811" s="417"/>
      <c r="AO811" s="418"/>
      <c r="AP811" s="417"/>
      <c r="AR811" s="416"/>
    </row>
    <row r="812" spans="12:44" ht="15.75" customHeight="1">
      <c r="L812" s="415"/>
      <c r="M812" s="415"/>
      <c r="S812" s="414"/>
      <c r="T812" s="417"/>
      <c r="V812" s="418"/>
      <c r="W812" s="417"/>
      <c r="AB812" s="418"/>
      <c r="AC812" s="417"/>
      <c r="AD812" s="418"/>
      <c r="AE812" s="417"/>
      <c r="AG812" s="418"/>
      <c r="AH812" s="417"/>
      <c r="AL812" s="418"/>
      <c r="AM812" s="417"/>
      <c r="AO812" s="418"/>
      <c r="AP812" s="417"/>
      <c r="AR812" s="416"/>
    </row>
    <row r="813" spans="12:44" ht="15.75" customHeight="1">
      <c r="L813" s="415"/>
      <c r="M813" s="415"/>
      <c r="S813" s="414"/>
      <c r="T813" s="417"/>
      <c r="V813" s="418"/>
      <c r="W813" s="417"/>
      <c r="AB813" s="418"/>
      <c r="AC813" s="417"/>
      <c r="AD813" s="418"/>
      <c r="AE813" s="417"/>
      <c r="AG813" s="418"/>
      <c r="AH813" s="417"/>
      <c r="AL813" s="418"/>
      <c r="AM813" s="417"/>
      <c r="AO813" s="418"/>
      <c r="AP813" s="417"/>
      <c r="AR813" s="416"/>
    </row>
    <row r="814" spans="12:44" ht="15.75" customHeight="1">
      <c r="L814" s="415"/>
      <c r="M814" s="415"/>
      <c r="S814" s="414"/>
      <c r="T814" s="417"/>
      <c r="V814" s="418"/>
      <c r="W814" s="417"/>
      <c r="AB814" s="418"/>
      <c r="AC814" s="417"/>
      <c r="AD814" s="418"/>
      <c r="AE814" s="417"/>
      <c r="AG814" s="418"/>
      <c r="AH814" s="417"/>
      <c r="AL814" s="418"/>
      <c r="AM814" s="417"/>
      <c r="AO814" s="418"/>
      <c r="AP814" s="417"/>
      <c r="AR814" s="416"/>
    </row>
    <row r="815" spans="12:44" ht="15.75" customHeight="1">
      <c r="L815" s="415"/>
      <c r="M815" s="415"/>
      <c r="S815" s="414"/>
      <c r="T815" s="417"/>
      <c r="V815" s="418"/>
      <c r="W815" s="417"/>
      <c r="AB815" s="418"/>
      <c r="AC815" s="417"/>
      <c r="AD815" s="418"/>
      <c r="AE815" s="417"/>
      <c r="AG815" s="418"/>
      <c r="AH815" s="417"/>
      <c r="AL815" s="418"/>
      <c r="AM815" s="417"/>
      <c r="AO815" s="418"/>
      <c r="AP815" s="417"/>
      <c r="AR815" s="416"/>
    </row>
    <row r="816" spans="12:44" ht="15.75" customHeight="1">
      <c r="L816" s="415"/>
      <c r="M816" s="415"/>
      <c r="S816" s="414"/>
      <c r="T816" s="417"/>
      <c r="V816" s="418"/>
      <c r="W816" s="417"/>
      <c r="AB816" s="418"/>
      <c r="AC816" s="417"/>
      <c r="AD816" s="418"/>
      <c r="AE816" s="417"/>
      <c r="AG816" s="418"/>
      <c r="AH816" s="417"/>
      <c r="AL816" s="418"/>
      <c r="AM816" s="417"/>
      <c r="AO816" s="418"/>
      <c r="AP816" s="417"/>
      <c r="AR816" s="416"/>
    </row>
    <row r="817" spans="12:44" ht="15.75" customHeight="1">
      <c r="L817" s="415"/>
      <c r="M817" s="415"/>
      <c r="S817" s="414"/>
      <c r="T817" s="417"/>
      <c r="V817" s="418"/>
      <c r="W817" s="417"/>
      <c r="AB817" s="418"/>
      <c r="AC817" s="417"/>
      <c r="AD817" s="418"/>
      <c r="AE817" s="417"/>
      <c r="AG817" s="418"/>
      <c r="AH817" s="417"/>
      <c r="AL817" s="418"/>
      <c r="AM817" s="417"/>
      <c r="AO817" s="418"/>
      <c r="AP817" s="417"/>
      <c r="AR817" s="416"/>
    </row>
    <row r="818" spans="12:44" ht="15.75" customHeight="1">
      <c r="L818" s="415"/>
      <c r="M818" s="415"/>
      <c r="S818" s="414"/>
      <c r="T818" s="417"/>
      <c r="V818" s="418"/>
      <c r="W818" s="417"/>
      <c r="AB818" s="418"/>
      <c r="AC818" s="417"/>
      <c r="AD818" s="418"/>
      <c r="AE818" s="417"/>
      <c r="AG818" s="418"/>
      <c r="AH818" s="417"/>
      <c r="AL818" s="418"/>
      <c r="AM818" s="417"/>
      <c r="AO818" s="418"/>
      <c r="AP818" s="417"/>
      <c r="AR818" s="416"/>
    </row>
    <row r="819" spans="12:44" ht="15.75" customHeight="1">
      <c r="L819" s="415"/>
      <c r="M819" s="415"/>
      <c r="S819" s="414"/>
      <c r="T819" s="417"/>
      <c r="V819" s="418"/>
      <c r="W819" s="417"/>
      <c r="AB819" s="418"/>
      <c r="AC819" s="417"/>
      <c r="AD819" s="418"/>
      <c r="AE819" s="417"/>
      <c r="AG819" s="418"/>
      <c r="AH819" s="417"/>
      <c r="AL819" s="418"/>
      <c r="AM819" s="417"/>
      <c r="AO819" s="418"/>
      <c r="AP819" s="417"/>
      <c r="AR819" s="416"/>
    </row>
    <row r="820" spans="12:44" ht="15.75" customHeight="1">
      <c r="L820" s="415"/>
      <c r="M820" s="415"/>
      <c r="S820" s="414"/>
      <c r="T820" s="417"/>
      <c r="V820" s="418"/>
      <c r="W820" s="417"/>
      <c r="AB820" s="418"/>
      <c r="AC820" s="417"/>
      <c r="AD820" s="418"/>
      <c r="AE820" s="417"/>
      <c r="AG820" s="418"/>
      <c r="AH820" s="417"/>
      <c r="AL820" s="418"/>
      <c r="AM820" s="417"/>
      <c r="AO820" s="418"/>
      <c r="AP820" s="417"/>
      <c r="AR820" s="416"/>
    </row>
    <row r="821" spans="12:44" ht="15.75" customHeight="1">
      <c r="L821" s="415"/>
      <c r="M821" s="415"/>
      <c r="S821" s="414"/>
      <c r="T821" s="417"/>
      <c r="V821" s="418"/>
      <c r="W821" s="417"/>
      <c r="AB821" s="418"/>
      <c r="AC821" s="417"/>
      <c r="AD821" s="418"/>
      <c r="AE821" s="417"/>
      <c r="AG821" s="418"/>
      <c r="AH821" s="417"/>
      <c r="AL821" s="418"/>
      <c r="AM821" s="417"/>
      <c r="AO821" s="418"/>
      <c r="AP821" s="417"/>
      <c r="AR821" s="416"/>
    </row>
    <row r="822" spans="12:44" ht="15.75" customHeight="1">
      <c r="L822" s="415"/>
      <c r="M822" s="415"/>
      <c r="S822" s="414"/>
      <c r="T822" s="417"/>
      <c r="V822" s="418"/>
      <c r="W822" s="417"/>
      <c r="AB822" s="418"/>
      <c r="AC822" s="417"/>
      <c r="AD822" s="418"/>
      <c r="AE822" s="417"/>
      <c r="AG822" s="418"/>
      <c r="AH822" s="417"/>
      <c r="AL822" s="418"/>
      <c r="AM822" s="417"/>
      <c r="AO822" s="418"/>
      <c r="AP822" s="417"/>
      <c r="AR822" s="416"/>
    </row>
    <row r="823" spans="12:44" ht="15.75" customHeight="1">
      <c r="L823" s="415"/>
      <c r="M823" s="415"/>
      <c r="S823" s="414"/>
      <c r="T823" s="417"/>
      <c r="V823" s="418"/>
      <c r="W823" s="417"/>
      <c r="AB823" s="418"/>
      <c r="AC823" s="417"/>
      <c r="AD823" s="418"/>
      <c r="AE823" s="417"/>
      <c r="AG823" s="418"/>
      <c r="AH823" s="417"/>
      <c r="AL823" s="418"/>
      <c r="AM823" s="417"/>
      <c r="AO823" s="418"/>
      <c r="AP823" s="417"/>
      <c r="AR823" s="416"/>
    </row>
    <row r="824" spans="12:44" ht="15.75" customHeight="1">
      <c r="L824" s="415"/>
      <c r="M824" s="415"/>
      <c r="S824" s="414"/>
      <c r="T824" s="417"/>
      <c r="V824" s="418"/>
      <c r="W824" s="417"/>
      <c r="AB824" s="418"/>
      <c r="AC824" s="417"/>
      <c r="AD824" s="418"/>
      <c r="AE824" s="417"/>
      <c r="AG824" s="418"/>
      <c r="AH824" s="417"/>
      <c r="AL824" s="418"/>
      <c r="AM824" s="417"/>
      <c r="AO824" s="418"/>
      <c r="AP824" s="417"/>
      <c r="AR824" s="416"/>
    </row>
    <row r="825" spans="12:44" ht="15.75" customHeight="1">
      <c r="L825" s="415"/>
      <c r="M825" s="415"/>
      <c r="S825" s="414"/>
      <c r="T825" s="417"/>
      <c r="V825" s="418"/>
      <c r="W825" s="417"/>
      <c r="AB825" s="418"/>
      <c r="AC825" s="417"/>
      <c r="AD825" s="418"/>
      <c r="AE825" s="417"/>
      <c r="AG825" s="418"/>
      <c r="AH825" s="417"/>
      <c r="AL825" s="418"/>
      <c r="AM825" s="417"/>
      <c r="AO825" s="418"/>
      <c r="AP825" s="417"/>
      <c r="AR825" s="416"/>
    </row>
    <row r="826" spans="12:44" ht="15.75" customHeight="1">
      <c r="L826" s="415"/>
      <c r="M826" s="415"/>
      <c r="S826" s="414"/>
      <c r="T826" s="417"/>
      <c r="V826" s="418"/>
      <c r="W826" s="417"/>
      <c r="AB826" s="418"/>
      <c r="AC826" s="417"/>
      <c r="AD826" s="418"/>
      <c r="AE826" s="417"/>
      <c r="AG826" s="418"/>
      <c r="AH826" s="417"/>
      <c r="AL826" s="418"/>
      <c r="AM826" s="417"/>
      <c r="AO826" s="418"/>
      <c r="AP826" s="417"/>
      <c r="AR826" s="416"/>
    </row>
    <row r="827" spans="12:44" ht="15.75" customHeight="1">
      <c r="L827" s="415"/>
      <c r="M827" s="415"/>
      <c r="S827" s="414"/>
      <c r="T827" s="417"/>
      <c r="V827" s="418"/>
      <c r="W827" s="417"/>
      <c r="AB827" s="418"/>
      <c r="AC827" s="417"/>
      <c r="AD827" s="418"/>
      <c r="AE827" s="417"/>
      <c r="AG827" s="418"/>
      <c r="AH827" s="417"/>
      <c r="AL827" s="418"/>
      <c r="AM827" s="417"/>
      <c r="AO827" s="418"/>
      <c r="AP827" s="417"/>
      <c r="AR827" s="416"/>
    </row>
    <row r="828" spans="12:44" ht="15.75" customHeight="1">
      <c r="L828" s="415"/>
      <c r="M828" s="415"/>
      <c r="S828" s="414"/>
      <c r="T828" s="417"/>
      <c r="V828" s="418"/>
      <c r="W828" s="417"/>
      <c r="AB828" s="418"/>
      <c r="AC828" s="417"/>
      <c r="AD828" s="418"/>
      <c r="AE828" s="417"/>
      <c r="AG828" s="418"/>
      <c r="AH828" s="417"/>
      <c r="AL828" s="418"/>
      <c r="AM828" s="417"/>
      <c r="AO828" s="418"/>
      <c r="AP828" s="417"/>
      <c r="AR828" s="416"/>
    </row>
    <row r="829" spans="12:44" ht="15.75" customHeight="1">
      <c r="L829" s="415"/>
      <c r="M829" s="415"/>
      <c r="S829" s="414"/>
      <c r="T829" s="417"/>
      <c r="V829" s="418"/>
      <c r="W829" s="417"/>
      <c r="AB829" s="418"/>
      <c r="AC829" s="417"/>
      <c r="AD829" s="418"/>
      <c r="AE829" s="417"/>
      <c r="AG829" s="418"/>
      <c r="AH829" s="417"/>
      <c r="AL829" s="418"/>
      <c r="AM829" s="417"/>
      <c r="AO829" s="418"/>
      <c r="AP829" s="417"/>
      <c r="AR829" s="416"/>
    </row>
    <row r="830" spans="12:44" ht="15.75" customHeight="1">
      <c r="L830" s="415"/>
      <c r="M830" s="415"/>
      <c r="S830" s="414"/>
      <c r="T830" s="417"/>
      <c r="V830" s="418"/>
      <c r="W830" s="417"/>
      <c r="AB830" s="418"/>
      <c r="AC830" s="417"/>
      <c r="AD830" s="418"/>
      <c r="AE830" s="417"/>
      <c r="AG830" s="418"/>
      <c r="AH830" s="417"/>
      <c r="AL830" s="418"/>
      <c r="AM830" s="417"/>
      <c r="AO830" s="418"/>
      <c r="AP830" s="417"/>
      <c r="AR830" s="416"/>
    </row>
    <row r="831" spans="12:44" ht="15.75" customHeight="1">
      <c r="L831" s="415"/>
      <c r="M831" s="415"/>
      <c r="S831" s="414"/>
      <c r="T831" s="417"/>
      <c r="V831" s="418"/>
      <c r="W831" s="417"/>
      <c r="AB831" s="418"/>
      <c r="AC831" s="417"/>
      <c r="AD831" s="418"/>
      <c r="AE831" s="417"/>
      <c r="AG831" s="418"/>
      <c r="AH831" s="417"/>
      <c r="AL831" s="418"/>
      <c r="AM831" s="417"/>
      <c r="AO831" s="418"/>
      <c r="AP831" s="417"/>
      <c r="AR831" s="416"/>
    </row>
    <row r="832" spans="12:44" ht="15.75" customHeight="1">
      <c r="L832" s="415"/>
      <c r="M832" s="415"/>
      <c r="S832" s="414"/>
      <c r="T832" s="417"/>
      <c r="V832" s="418"/>
      <c r="W832" s="417"/>
      <c r="AB832" s="418"/>
      <c r="AC832" s="417"/>
      <c r="AD832" s="418"/>
      <c r="AE832" s="417"/>
      <c r="AG832" s="418"/>
      <c r="AH832" s="417"/>
      <c r="AL832" s="418"/>
      <c r="AM832" s="417"/>
      <c r="AO832" s="418"/>
      <c r="AP832" s="417"/>
      <c r="AR832" s="416"/>
    </row>
    <row r="833" spans="12:44" ht="15.75" customHeight="1">
      <c r="L833" s="415"/>
      <c r="M833" s="415"/>
      <c r="S833" s="414"/>
      <c r="T833" s="417"/>
      <c r="V833" s="418"/>
      <c r="W833" s="417"/>
      <c r="AB833" s="418"/>
      <c r="AC833" s="417"/>
      <c r="AD833" s="418"/>
      <c r="AE833" s="417"/>
      <c r="AG833" s="418"/>
      <c r="AH833" s="417"/>
      <c r="AL833" s="418"/>
      <c r="AM833" s="417"/>
      <c r="AO833" s="418"/>
      <c r="AP833" s="417"/>
      <c r="AR833" s="416"/>
    </row>
    <row r="834" spans="12:44" ht="15.75" customHeight="1">
      <c r="L834" s="415"/>
      <c r="M834" s="415"/>
      <c r="S834" s="414"/>
      <c r="T834" s="417"/>
      <c r="V834" s="418"/>
      <c r="W834" s="417"/>
      <c r="AB834" s="418"/>
      <c r="AC834" s="417"/>
      <c r="AD834" s="418"/>
      <c r="AE834" s="417"/>
      <c r="AG834" s="418"/>
      <c r="AH834" s="417"/>
      <c r="AL834" s="418"/>
      <c r="AM834" s="417"/>
      <c r="AO834" s="418"/>
      <c r="AP834" s="417"/>
      <c r="AR834" s="416"/>
    </row>
    <row r="835" spans="12:44" ht="15.75" customHeight="1">
      <c r="L835" s="415"/>
      <c r="M835" s="415"/>
      <c r="S835" s="414"/>
      <c r="T835" s="417"/>
      <c r="V835" s="418"/>
      <c r="W835" s="417"/>
      <c r="AB835" s="418"/>
      <c r="AC835" s="417"/>
      <c r="AD835" s="418"/>
      <c r="AE835" s="417"/>
      <c r="AG835" s="418"/>
      <c r="AH835" s="417"/>
      <c r="AL835" s="418"/>
      <c r="AM835" s="417"/>
      <c r="AO835" s="418"/>
      <c r="AP835" s="417"/>
      <c r="AR835" s="416"/>
    </row>
    <row r="836" spans="12:44" ht="15.75" customHeight="1">
      <c r="L836" s="415"/>
      <c r="M836" s="415"/>
      <c r="S836" s="414"/>
      <c r="T836" s="417"/>
      <c r="V836" s="418"/>
      <c r="W836" s="417"/>
      <c r="AB836" s="418"/>
      <c r="AC836" s="417"/>
      <c r="AD836" s="418"/>
      <c r="AE836" s="417"/>
      <c r="AG836" s="418"/>
      <c r="AH836" s="417"/>
      <c r="AL836" s="418"/>
      <c r="AM836" s="417"/>
      <c r="AO836" s="418"/>
      <c r="AP836" s="417"/>
      <c r="AR836" s="416"/>
    </row>
    <row r="837" spans="12:44" ht="15.75" customHeight="1">
      <c r="L837" s="415"/>
      <c r="M837" s="415"/>
      <c r="S837" s="414"/>
      <c r="T837" s="417"/>
      <c r="V837" s="418"/>
      <c r="W837" s="417"/>
      <c r="AB837" s="418"/>
      <c r="AC837" s="417"/>
      <c r="AD837" s="418"/>
      <c r="AE837" s="417"/>
      <c r="AG837" s="418"/>
      <c r="AH837" s="417"/>
      <c r="AL837" s="418"/>
      <c r="AM837" s="417"/>
      <c r="AO837" s="418"/>
      <c r="AP837" s="417"/>
      <c r="AR837" s="416"/>
    </row>
    <row r="838" spans="12:44" ht="15.75" customHeight="1">
      <c r="L838" s="415"/>
      <c r="M838" s="415"/>
      <c r="S838" s="414"/>
      <c r="T838" s="417"/>
      <c r="V838" s="418"/>
      <c r="W838" s="417"/>
      <c r="AB838" s="418"/>
      <c r="AC838" s="417"/>
      <c r="AD838" s="418"/>
      <c r="AE838" s="417"/>
      <c r="AG838" s="418"/>
      <c r="AH838" s="417"/>
      <c r="AL838" s="418"/>
      <c r="AM838" s="417"/>
      <c r="AO838" s="418"/>
      <c r="AP838" s="417"/>
      <c r="AR838" s="416"/>
    </row>
    <row r="839" spans="12:44" ht="15.75" customHeight="1">
      <c r="L839" s="415"/>
      <c r="M839" s="415"/>
      <c r="S839" s="414"/>
      <c r="T839" s="417"/>
      <c r="V839" s="418"/>
      <c r="W839" s="417"/>
      <c r="AB839" s="418"/>
      <c r="AC839" s="417"/>
      <c r="AD839" s="418"/>
      <c r="AE839" s="417"/>
      <c r="AG839" s="418"/>
      <c r="AH839" s="417"/>
      <c r="AL839" s="418"/>
      <c r="AM839" s="417"/>
      <c r="AO839" s="418"/>
      <c r="AP839" s="417"/>
      <c r="AR839" s="416"/>
    </row>
    <row r="840" spans="12:44" ht="15.75" customHeight="1">
      <c r="L840" s="415"/>
      <c r="M840" s="415"/>
      <c r="S840" s="414"/>
      <c r="T840" s="417"/>
      <c r="V840" s="418"/>
      <c r="W840" s="417"/>
      <c r="AB840" s="418"/>
      <c r="AC840" s="417"/>
      <c r="AD840" s="418"/>
      <c r="AE840" s="417"/>
      <c r="AG840" s="418"/>
      <c r="AH840" s="417"/>
      <c r="AL840" s="418"/>
      <c r="AM840" s="417"/>
      <c r="AO840" s="418"/>
      <c r="AP840" s="417"/>
      <c r="AR840" s="416"/>
    </row>
    <row r="841" spans="12:44" ht="15.75" customHeight="1">
      <c r="L841" s="415"/>
      <c r="M841" s="415"/>
      <c r="S841" s="414"/>
      <c r="T841" s="417"/>
      <c r="V841" s="418"/>
      <c r="W841" s="417"/>
      <c r="AB841" s="418"/>
      <c r="AC841" s="417"/>
      <c r="AD841" s="418"/>
      <c r="AE841" s="417"/>
      <c r="AG841" s="418"/>
      <c r="AH841" s="417"/>
      <c r="AL841" s="418"/>
      <c r="AM841" s="417"/>
      <c r="AO841" s="418"/>
      <c r="AP841" s="417"/>
      <c r="AR841" s="416"/>
    </row>
    <row r="842" spans="12:44" ht="15.75" customHeight="1">
      <c r="L842" s="415"/>
      <c r="M842" s="415"/>
      <c r="S842" s="414"/>
      <c r="T842" s="417"/>
      <c r="V842" s="418"/>
      <c r="W842" s="417"/>
      <c r="AB842" s="418"/>
      <c r="AC842" s="417"/>
      <c r="AD842" s="418"/>
      <c r="AE842" s="417"/>
      <c r="AG842" s="418"/>
      <c r="AH842" s="417"/>
      <c r="AL842" s="418"/>
      <c r="AM842" s="417"/>
      <c r="AO842" s="418"/>
      <c r="AP842" s="417"/>
      <c r="AR842" s="416"/>
    </row>
    <row r="843" spans="12:44" ht="15.75" customHeight="1">
      <c r="L843" s="415"/>
      <c r="M843" s="415"/>
      <c r="S843" s="414"/>
      <c r="T843" s="417"/>
      <c r="V843" s="418"/>
      <c r="W843" s="417"/>
      <c r="AB843" s="418"/>
      <c r="AC843" s="417"/>
      <c r="AD843" s="418"/>
      <c r="AE843" s="417"/>
      <c r="AG843" s="418"/>
      <c r="AH843" s="417"/>
      <c r="AL843" s="418"/>
      <c r="AM843" s="417"/>
      <c r="AO843" s="418"/>
      <c r="AP843" s="417"/>
      <c r="AR843" s="416"/>
    </row>
    <row r="844" spans="12:44" ht="15.75" customHeight="1">
      <c r="L844" s="415"/>
      <c r="M844" s="415"/>
      <c r="S844" s="414"/>
      <c r="T844" s="417"/>
      <c r="V844" s="418"/>
      <c r="W844" s="417"/>
      <c r="AB844" s="418"/>
      <c r="AC844" s="417"/>
      <c r="AD844" s="418"/>
      <c r="AE844" s="417"/>
      <c r="AG844" s="418"/>
      <c r="AH844" s="417"/>
      <c r="AL844" s="418"/>
      <c r="AM844" s="417"/>
      <c r="AO844" s="418"/>
      <c r="AP844" s="417"/>
      <c r="AR844" s="416"/>
    </row>
    <row r="845" spans="12:44" ht="15.75" customHeight="1">
      <c r="L845" s="415"/>
      <c r="M845" s="415"/>
      <c r="S845" s="414"/>
      <c r="T845" s="417"/>
      <c r="V845" s="418"/>
      <c r="W845" s="417"/>
      <c r="AB845" s="418"/>
      <c r="AC845" s="417"/>
      <c r="AD845" s="418"/>
      <c r="AE845" s="417"/>
      <c r="AG845" s="418"/>
      <c r="AH845" s="417"/>
      <c r="AL845" s="418"/>
      <c r="AM845" s="417"/>
      <c r="AO845" s="418"/>
      <c r="AP845" s="417"/>
      <c r="AR845" s="416"/>
    </row>
    <row r="846" spans="12:44" ht="15.75" customHeight="1">
      <c r="L846" s="415"/>
      <c r="M846" s="415"/>
      <c r="S846" s="414"/>
      <c r="T846" s="417"/>
      <c r="V846" s="418"/>
      <c r="W846" s="417"/>
      <c r="AB846" s="418"/>
      <c r="AC846" s="417"/>
      <c r="AD846" s="418"/>
      <c r="AE846" s="417"/>
      <c r="AG846" s="418"/>
      <c r="AH846" s="417"/>
      <c r="AL846" s="418"/>
      <c r="AM846" s="417"/>
      <c r="AO846" s="418"/>
      <c r="AP846" s="417"/>
      <c r="AR846" s="416"/>
    </row>
    <row r="847" spans="12:44" ht="15.75" customHeight="1">
      <c r="L847" s="415"/>
      <c r="M847" s="415"/>
      <c r="S847" s="414"/>
      <c r="T847" s="417"/>
      <c r="V847" s="418"/>
      <c r="W847" s="417"/>
      <c r="AB847" s="418"/>
      <c r="AC847" s="417"/>
      <c r="AD847" s="418"/>
      <c r="AE847" s="417"/>
      <c r="AG847" s="418"/>
      <c r="AH847" s="417"/>
      <c r="AL847" s="418"/>
      <c r="AM847" s="417"/>
      <c r="AO847" s="418"/>
      <c r="AP847" s="417"/>
      <c r="AR847" s="416"/>
    </row>
    <row r="848" spans="12:44" ht="15.75" customHeight="1">
      <c r="L848" s="415"/>
      <c r="M848" s="415"/>
      <c r="S848" s="414"/>
      <c r="T848" s="417"/>
      <c r="V848" s="418"/>
      <c r="W848" s="417"/>
      <c r="AB848" s="418"/>
      <c r="AC848" s="417"/>
      <c r="AD848" s="418"/>
      <c r="AE848" s="417"/>
      <c r="AG848" s="418"/>
      <c r="AH848" s="417"/>
      <c r="AL848" s="418"/>
      <c r="AM848" s="417"/>
      <c r="AO848" s="418"/>
      <c r="AP848" s="417"/>
      <c r="AR848" s="416"/>
    </row>
    <row r="849" spans="12:44" ht="15.75" customHeight="1">
      <c r="L849" s="415"/>
      <c r="M849" s="415"/>
      <c r="S849" s="414"/>
      <c r="T849" s="417"/>
      <c r="V849" s="418"/>
      <c r="W849" s="417"/>
      <c r="AB849" s="418"/>
      <c r="AC849" s="417"/>
      <c r="AD849" s="418"/>
      <c r="AE849" s="417"/>
      <c r="AG849" s="418"/>
      <c r="AH849" s="417"/>
      <c r="AL849" s="418"/>
      <c r="AM849" s="417"/>
      <c r="AO849" s="418"/>
      <c r="AP849" s="417"/>
      <c r="AR849" s="416"/>
    </row>
    <row r="850" spans="12:44" ht="15.75" customHeight="1">
      <c r="L850" s="415"/>
      <c r="M850" s="415"/>
      <c r="S850" s="414"/>
      <c r="T850" s="417"/>
      <c r="V850" s="418"/>
      <c r="W850" s="417"/>
      <c r="AB850" s="418"/>
      <c r="AC850" s="417"/>
      <c r="AD850" s="418"/>
      <c r="AE850" s="417"/>
      <c r="AG850" s="418"/>
      <c r="AH850" s="417"/>
      <c r="AL850" s="418"/>
      <c r="AM850" s="417"/>
      <c r="AO850" s="418"/>
      <c r="AP850" s="417"/>
      <c r="AR850" s="416"/>
    </row>
    <row r="851" spans="12:44" ht="15.75" customHeight="1">
      <c r="L851" s="415"/>
      <c r="M851" s="415"/>
      <c r="S851" s="414"/>
      <c r="T851" s="417"/>
      <c r="V851" s="418"/>
      <c r="W851" s="417"/>
      <c r="AB851" s="418"/>
      <c r="AC851" s="417"/>
      <c r="AD851" s="418"/>
      <c r="AE851" s="417"/>
      <c r="AG851" s="418"/>
      <c r="AH851" s="417"/>
      <c r="AL851" s="418"/>
      <c r="AM851" s="417"/>
      <c r="AO851" s="418"/>
      <c r="AP851" s="417"/>
      <c r="AR851" s="416"/>
    </row>
    <row r="852" spans="12:44" ht="15.75" customHeight="1">
      <c r="L852" s="415"/>
      <c r="M852" s="415"/>
      <c r="S852" s="414"/>
      <c r="T852" s="417"/>
      <c r="V852" s="418"/>
      <c r="W852" s="417"/>
      <c r="AB852" s="418"/>
      <c r="AC852" s="417"/>
      <c r="AD852" s="418"/>
      <c r="AE852" s="417"/>
      <c r="AG852" s="418"/>
      <c r="AH852" s="417"/>
      <c r="AL852" s="418"/>
      <c r="AM852" s="417"/>
      <c r="AO852" s="418"/>
      <c r="AP852" s="417"/>
      <c r="AR852" s="416"/>
    </row>
    <row r="853" spans="12:44" ht="15.75" customHeight="1">
      <c r="L853" s="415"/>
      <c r="M853" s="415"/>
      <c r="S853" s="414"/>
      <c r="T853" s="417"/>
      <c r="V853" s="418"/>
      <c r="W853" s="417"/>
      <c r="AB853" s="418"/>
      <c r="AC853" s="417"/>
      <c r="AD853" s="418"/>
      <c r="AE853" s="417"/>
      <c r="AG853" s="418"/>
      <c r="AH853" s="417"/>
      <c r="AL853" s="418"/>
      <c r="AM853" s="417"/>
      <c r="AO853" s="418"/>
      <c r="AP853" s="417"/>
      <c r="AR853" s="416"/>
    </row>
    <row r="854" spans="12:44" ht="15.75" customHeight="1">
      <c r="L854" s="415"/>
      <c r="M854" s="415"/>
      <c r="S854" s="414"/>
      <c r="T854" s="417"/>
      <c r="V854" s="418"/>
      <c r="W854" s="417"/>
      <c r="AB854" s="418"/>
      <c r="AC854" s="417"/>
      <c r="AD854" s="418"/>
      <c r="AE854" s="417"/>
      <c r="AG854" s="418"/>
      <c r="AH854" s="417"/>
      <c r="AL854" s="418"/>
      <c r="AM854" s="417"/>
      <c r="AO854" s="418"/>
      <c r="AP854" s="417"/>
      <c r="AR854" s="416"/>
    </row>
    <row r="855" spans="12:44" ht="15.75" customHeight="1">
      <c r="L855" s="415"/>
      <c r="M855" s="415"/>
      <c r="S855" s="414"/>
      <c r="T855" s="417"/>
      <c r="V855" s="418"/>
      <c r="W855" s="417"/>
      <c r="AB855" s="418"/>
      <c r="AC855" s="417"/>
      <c r="AD855" s="418"/>
      <c r="AE855" s="417"/>
      <c r="AG855" s="418"/>
      <c r="AH855" s="417"/>
      <c r="AL855" s="418"/>
      <c r="AM855" s="417"/>
      <c r="AO855" s="418"/>
      <c r="AP855" s="417"/>
      <c r="AR855" s="416"/>
    </row>
    <row r="856" spans="12:44" ht="15.75" customHeight="1">
      <c r="L856" s="415"/>
      <c r="M856" s="415"/>
      <c r="S856" s="414"/>
      <c r="T856" s="417"/>
      <c r="V856" s="418"/>
      <c r="W856" s="417"/>
      <c r="AB856" s="418"/>
      <c r="AC856" s="417"/>
      <c r="AD856" s="418"/>
      <c r="AE856" s="417"/>
      <c r="AG856" s="418"/>
      <c r="AH856" s="417"/>
      <c r="AL856" s="418"/>
      <c r="AM856" s="417"/>
      <c r="AO856" s="418"/>
      <c r="AP856" s="417"/>
      <c r="AR856" s="416"/>
    </row>
    <row r="857" spans="12:44" ht="15.75" customHeight="1">
      <c r="L857" s="415"/>
      <c r="M857" s="415"/>
      <c r="S857" s="414"/>
      <c r="T857" s="417"/>
      <c r="V857" s="418"/>
      <c r="W857" s="417"/>
      <c r="AB857" s="418"/>
      <c r="AC857" s="417"/>
      <c r="AD857" s="418"/>
      <c r="AE857" s="417"/>
      <c r="AG857" s="418"/>
      <c r="AH857" s="417"/>
      <c r="AL857" s="418"/>
      <c r="AM857" s="417"/>
      <c r="AO857" s="418"/>
      <c r="AP857" s="417"/>
      <c r="AR857" s="416"/>
    </row>
    <row r="858" spans="12:44" ht="15.75" customHeight="1">
      <c r="L858" s="415"/>
      <c r="M858" s="415"/>
      <c r="S858" s="414"/>
      <c r="T858" s="417"/>
      <c r="V858" s="418"/>
      <c r="W858" s="417"/>
      <c r="AB858" s="418"/>
      <c r="AC858" s="417"/>
      <c r="AD858" s="418"/>
      <c r="AE858" s="417"/>
      <c r="AG858" s="418"/>
      <c r="AH858" s="417"/>
      <c r="AL858" s="418"/>
      <c r="AM858" s="417"/>
      <c r="AO858" s="418"/>
      <c r="AP858" s="417"/>
      <c r="AR858" s="416"/>
    </row>
    <row r="859" spans="12:44" ht="15.75" customHeight="1">
      <c r="L859" s="415"/>
      <c r="M859" s="415"/>
      <c r="S859" s="414"/>
      <c r="T859" s="417"/>
      <c r="V859" s="418"/>
      <c r="W859" s="417"/>
      <c r="AB859" s="418"/>
      <c r="AC859" s="417"/>
      <c r="AD859" s="418"/>
      <c r="AE859" s="417"/>
      <c r="AG859" s="418"/>
      <c r="AH859" s="417"/>
      <c r="AL859" s="418"/>
      <c r="AM859" s="417"/>
      <c r="AO859" s="418"/>
      <c r="AP859" s="417"/>
      <c r="AR859" s="416"/>
    </row>
    <row r="860" spans="12:44" ht="15.75" customHeight="1">
      <c r="L860" s="415"/>
      <c r="M860" s="415"/>
      <c r="S860" s="414"/>
      <c r="T860" s="417"/>
      <c r="V860" s="418"/>
      <c r="W860" s="417"/>
      <c r="AB860" s="418"/>
      <c r="AC860" s="417"/>
      <c r="AD860" s="418"/>
      <c r="AE860" s="417"/>
      <c r="AG860" s="418"/>
      <c r="AH860" s="417"/>
      <c r="AL860" s="418"/>
      <c r="AM860" s="417"/>
      <c r="AO860" s="418"/>
      <c r="AP860" s="417"/>
      <c r="AR860" s="416"/>
    </row>
    <row r="861" spans="12:44" ht="15.75" customHeight="1">
      <c r="L861" s="415"/>
      <c r="M861" s="415"/>
      <c r="S861" s="414"/>
      <c r="T861" s="417"/>
      <c r="V861" s="418"/>
      <c r="W861" s="417"/>
      <c r="AB861" s="418"/>
      <c r="AC861" s="417"/>
      <c r="AD861" s="418"/>
      <c r="AE861" s="417"/>
      <c r="AG861" s="418"/>
      <c r="AH861" s="417"/>
      <c r="AL861" s="418"/>
      <c r="AM861" s="417"/>
      <c r="AO861" s="418"/>
      <c r="AP861" s="417"/>
      <c r="AR861" s="416"/>
    </row>
    <row r="862" spans="12:44" ht="15.75" customHeight="1">
      <c r="L862" s="415"/>
      <c r="M862" s="415"/>
      <c r="S862" s="414"/>
      <c r="T862" s="417"/>
      <c r="V862" s="418"/>
      <c r="W862" s="417"/>
      <c r="AB862" s="418"/>
      <c r="AC862" s="417"/>
      <c r="AD862" s="418"/>
      <c r="AE862" s="417"/>
      <c r="AG862" s="418"/>
      <c r="AH862" s="417"/>
      <c r="AL862" s="418"/>
      <c r="AM862" s="417"/>
      <c r="AO862" s="418"/>
      <c r="AP862" s="417"/>
      <c r="AR862" s="416"/>
    </row>
    <row r="863" spans="12:44" ht="15.75" customHeight="1">
      <c r="L863" s="415"/>
      <c r="M863" s="415"/>
      <c r="S863" s="414"/>
      <c r="T863" s="417"/>
      <c r="V863" s="418"/>
      <c r="W863" s="417"/>
      <c r="AB863" s="418"/>
      <c r="AC863" s="417"/>
      <c r="AD863" s="418"/>
      <c r="AE863" s="417"/>
      <c r="AG863" s="418"/>
      <c r="AH863" s="417"/>
      <c r="AL863" s="418"/>
      <c r="AM863" s="417"/>
      <c r="AO863" s="418"/>
      <c r="AP863" s="417"/>
      <c r="AR863" s="416"/>
    </row>
    <row r="864" spans="12:44" ht="15.75" customHeight="1">
      <c r="L864" s="415"/>
      <c r="M864" s="415"/>
      <c r="S864" s="414"/>
      <c r="T864" s="417"/>
      <c r="V864" s="418"/>
      <c r="W864" s="417"/>
      <c r="AB864" s="418"/>
      <c r="AC864" s="417"/>
      <c r="AD864" s="418"/>
      <c r="AE864" s="417"/>
      <c r="AG864" s="418"/>
      <c r="AH864" s="417"/>
      <c r="AL864" s="418"/>
      <c r="AM864" s="417"/>
      <c r="AO864" s="418"/>
      <c r="AP864" s="417"/>
      <c r="AR864" s="416"/>
    </row>
    <row r="865" spans="12:44" ht="15.75" customHeight="1">
      <c r="L865" s="415"/>
      <c r="M865" s="415"/>
      <c r="S865" s="414"/>
      <c r="T865" s="417"/>
      <c r="V865" s="418"/>
      <c r="W865" s="417"/>
      <c r="AB865" s="418"/>
      <c r="AC865" s="417"/>
      <c r="AD865" s="418"/>
      <c r="AE865" s="417"/>
      <c r="AG865" s="418"/>
      <c r="AH865" s="417"/>
      <c r="AL865" s="418"/>
      <c r="AM865" s="417"/>
      <c r="AO865" s="418"/>
      <c r="AP865" s="417"/>
      <c r="AR865" s="416"/>
    </row>
    <row r="866" spans="12:44" ht="15.75" customHeight="1">
      <c r="L866" s="415"/>
      <c r="M866" s="415"/>
      <c r="S866" s="414"/>
      <c r="T866" s="417"/>
      <c r="V866" s="418"/>
      <c r="W866" s="417"/>
      <c r="AB866" s="418"/>
      <c r="AC866" s="417"/>
      <c r="AD866" s="418"/>
      <c r="AE866" s="417"/>
      <c r="AG866" s="418"/>
      <c r="AH866" s="417"/>
      <c r="AL866" s="418"/>
      <c r="AM866" s="417"/>
      <c r="AO866" s="418"/>
      <c r="AP866" s="417"/>
      <c r="AR866" s="416"/>
    </row>
    <row r="867" spans="12:44" ht="15.75" customHeight="1">
      <c r="L867" s="415"/>
      <c r="M867" s="415"/>
      <c r="S867" s="414"/>
      <c r="T867" s="417"/>
      <c r="V867" s="418"/>
      <c r="W867" s="417"/>
      <c r="AB867" s="418"/>
      <c r="AC867" s="417"/>
      <c r="AD867" s="418"/>
      <c r="AE867" s="417"/>
      <c r="AG867" s="418"/>
      <c r="AH867" s="417"/>
      <c r="AL867" s="418"/>
      <c r="AM867" s="417"/>
      <c r="AO867" s="418"/>
      <c r="AP867" s="417"/>
      <c r="AR867" s="416"/>
    </row>
    <row r="868" spans="12:44" ht="15.75" customHeight="1">
      <c r="L868" s="415"/>
      <c r="M868" s="415"/>
      <c r="S868" s="414"/>
      <c r="T868" s="417"/>
      <c r="V868" s="418"/>
      <c r="W868" s="417"/>
      <c r="AB868" s="418"/>
      <c r="AC868" s="417"/>
      <c r="AD868" s="418"/>
      <c r="AE868" s="417"/>
      <c r="AG868" s="418"/>
      <c r="AH868" s="417"/>
      <c r="AL868" s="418"/>
      <c r="AM868" s="417"/>
      <c r="AO868" s="418"/>
      <c r="AP868" s="417"/>
      <c r="AR868" s="416"/>
    </row>
    <row r="869" spans="12:44" ht="15.75" customHeight="1">
      <c r="L869" s="415"/>
      <c r="M869" s="415"/>
      <c r="S869" s="414"/>
      <c r="T869" s="417"/>
      <c r="V869" s="418"/>
      <c r="W869" s="417"/>
      <c r="AB869" s="418"/>
      <c r="AC869" s="417"/>
      <c r="AD869" s="418"/>
      <c r="AE869" s="417"/>
      <c r="AG869" s="418"/>
      <c r="AH869" s="417"/>
      <c r="AL869" s="418"/>
      <c r="AM869" s="417"/>
      <c r="AO869" s="418"/>
      <c r="AP869" s="417"/>
      <c r="AR869" s="416"/>
    </row>
    <row r="870" spans="12:44" ht="15.75" customHeight="1">
      <c r="L870" s="415"/>
      <c r="M870" s="415"/>
      <c r="S870" s="414"/>
      <c r="T870" s="417"/>
      <c r="V870" s="418"/>
      <c r="W870" s="417"/>
      <c r="AB870" s="418"/>
      <c r="AC870" s="417"/>
      <c r="AD870" s="418"/>
      <c r="AE870" s="417"/>
      <c r="AG870" s="418"/>
      <c r="AH870" s="417"/>
      <c r="AL870" s="418"/>
      <c r="AM870" s="417"/>
      <c r="AO870" s="418"/>
      <c r="AP870" s="417"/>
      <c r="AR870" s="416"/>
    </row>
    <row r="871" spans="12:44" ht="15.75" customHeight="1">
      <c r="L871" s="415"/>
      <c r="M871" s="415"/>
      <c r="S871" s="414"/>
      <c r="T871" s="417"/>
      <c r="V871" s="418"/>
      <c r="W871" s="417"/>
      <c r="AB871" s="418"/>
      <c r="AC871" s="417"/>
      <c r="AD871" s="418"/>
      <c r="AE871" s="417"/>
      <c r="AG871" s="418"/>
      <c r="AH871" s="417"/>
      <c r="AL871" s="418"/>
      <c r="AM871" s="417"/>
      <c r="AO871" s="418"/>
      <c r="AP871" s="417"/>
      <c r="AR871" s="416"/>
    </row>
    <row r="872" spans="12:44" ht="15.75" customHeight="1">
      <c r="L872" s="415"/>
      <c r="M872" s="415"/>
      <c r="S872" s="414"/>
      <c r="T872" s="417"/>
      <c r="V872" s="418"/>
      <c r="W872" s="417"/>
      <c r="AB872" s="418"/>
      <c r="AC872" s="417"/>
      <c r="AD872" s="418"/>
      <c r="AE872" s="417"/>
      <c r="AG872" s="418"/>
      <c r="AH872" s="417"/>
      <c r="AL872" s="418"/>
      <c r="AM872" s="417"/>
      <c r="AO872" s="418"/>
      <c r="AP872" s="417"/>
      <c r="AR872" s="416"/>
    </row>
    <row r="873" spans="12:44" ht="15.75" customHeight="1">
      <c r="L873" s="415"/>
      <c r="M873" s="415"/>
      <c r="S873" s="414"/>
      <c r="T873" s="417"/>
      <c r="V873" s="418"/>
      <c r="W873" s="417"/>
      <c r="AB873" s="418"/>
      <c r="AC873" s="417"/>
      <c r="AD873" s="418"/>
      <c r="AE873" s="417"/>
      <c r="AG873" s="418"/>
      <c r="AH873" s="417"/>
      <c r="AL873" s="418"/>
      <c r="AM873" s="417"/>
      <c r="AO873" s="418"/>
      <c r="AP873" s="417"/>
      <c r="AR873" s="416"/>
    </row>
    <row r="874" spans="12:44" ht="15.75" customHeight="1">
      <c r="L874" s="415"/>
      <c r="M874" s="415"/>
      <c r="S874" s="414"/>
      <c r="T874" s="417"/>
      <c r="V874" s="418"/>
      <c r="W874" s="417"/>
      <c r="AB874" s="418"/>
      <c r="AC874" s="417"/>
      <c r="AD874" s="418"/>
      <c r="AE874" s="417"/>
      <c r="AG874" s="418"/>
      <c r="AH874" s="417"/>
      <c r="AL874" s="418"/>
      <c r="AM874" s="417"/>
      <c r="AO874" s="418"/>
      <c r="AP874" s="417"/>
      <c r="AR874" s="416"/>
    </row>
    <row r="875" spans="12:44" ht="15.75" customHeight="1">
      <c r="L875" s="415"/>
      <c r="M875" s="415"/>
      <c r="S875" s="414"/>
      <c r="T875" s="417"/>
      <c r="V875" s="418"/>
      <c r="W875" s="417"/>
      <c r="AB875" s="418"/>
      <c r="AC875" s="417"/>
      <c r="AD875" s="418"/>
      <c r="AE875" s="417"/>
      <c r="AG875" s="418"/>
      <c r="AH875" s="417"/>
      <c r="AL875" s="418"/>
      <c r="AM875" s="417"/>
      <c r="AO875" s="418"/>
      <c r="AP875" s="417"/>
      <c r="AR875" s="416"/>
    </row>
    <row r="876" spans="12:44" ht="15.75" customHeight="1">
      <c r="L876" s="415"/>
      <c r="M876" s="415"/>
      <c r="S876" s="414"/>
      <c r="T876" s="417"/>
      <c r="V876" s="418"/>
      <c r="W876" s="417"/>
      <c r="AB876" s="418"/>
      <c r="AC876" s="417"/>
      <c r="AD876" s="418"/>
      <c r="AE876" s="417"/>
      <c r="AG876" s="418"/>
      <c r="AH876" s="417"/>
      <c r="AL876" s="418"/>
      <c r="AM876" s="417"/>
      <c r="AO876" s="418"/>
      <c r="AP876" s="417"/>
      <c r="AR876" s="416"/>
    </row>
    <row r="877" spans="12:44" ht="15.75" customHeight="1">
      <c r="L877" s="415"/>
      <c r="M877" s="415"/>
      <c r="S877" s="414"/>
      <c r="T877" s="417"/>
      <c r="V877" s="418"/>
      <c r="W877" s="417"/>
      <c r="AB877" s="418"/>
      <c r="AC877" s="417"/>
      <c r="AD877" s="418"/>
      <c r="AE877" s="417"/>
      <c r="AG877" s="418"/>
      <c r="AH877" s="417"/>
      <c r="AL877" s="418"/>
      <c r="AM877" s="417"/>
      <c r="AO877" s="418"/>
      <c r="AP877" s="417"/>
      <c r="AR877" s="416"/>
    </row>
    <row r="878" spans="12:44" ht="15.75" customHeight="1">
      <c r="L878" s="415"/>
      <c r="M878" s="415"/>
      <c r="S878" s="414"/>
      <c r="T878" s="417"/>
      <c r="V878" s="418"/>
      <c r="W878" s="417"/>
      <c r="AB878" s="418"/>
      <c r="AC878" s="417"/>
      <c r="AD878" s="418"/>
      <c r="AE878" s="417"/>
      <c r="AG878" s="418"/>
      <c r="AH878" s="417"/>
      <c r="AL878" s="418"/>
      <c r="AM878" s="417"/>
      <c r="AO878" s="418"/>
      <c r="AP878" s="417"/>
      <c r="AR878" s="416"/>
    </row>
    <row r="879" spans="12:44" ht="15.75" customHeight="1">
      <c r="L879" s="415"/>
      <c r="M879" s="415"/>
      <c r="S879" s="414"/>
      <c r="T879" s="417"/>
      <c r="V879" s="418"/>
      <c r="W879" s="417"/>
      <c r="AB879" s="418"/>
      <c r="AC879" s="417"/>
      <c r="AD879" s="418"/>
      <c r="AE879" s="417"/>
      <c r="AG879" s="418"/>
      <c r="AH879" s="417"/>
      <c r="AL879" s="418"/>
      <c r="AM879" s="417"/>
      <c r="AO879" s="418"/>
      <c r="AP879" s="417"/>
      <c r="AR879" s="416"/>
    </row>
    <row r="880" spans="12:44" ht="15.75" customHeight="1">
      <c r="L880" s="415"/>
      <c r="M880" s="415"/>
      <c r="S880" s="414"/>
      <c r="T880" s="417"/>
      <c r="V880" s="418"/>
      <c r="W880" s="417"/>
      <c r="AB880" s="418"/>
      <c r="AC880" s="417"/>
      <c r="AD880" s="418"/>
      <c r="AE880" s="417"/>
      <c r="AG880" s="418"/>
      <c r="AH880" s="417"/>
      <c r="AL880" s="418"/>
      <c r="AM880" s="417"/>
      <c r="AO880" s="418"/>
      <c r="AP880" s="417"/>
      <c r="AR880" s="416"/>
    </row>
    <row r="881" spans="12:44" ht="15.75" customHeight="1">
      <c r="L881" s="415"/>
      <c r="M881" s="415"/>
      <c r="S881" s="414"/>
      <c r="T881" s="417"/>
      <c r="V881" s="418"/>
      <c r="W881" s="417"/>
      <c r="AB881" s="418"/>
      <c r="AC881" s="417"/>
      <c r="AD881" s="418"/>
      <c r="AE881" s="417"/>
      <c r="AG881" s="418"/>
      <c r="AH881" s="417"/>
      <c r="AL881" s="418"/>
      <c r="AM881" s="417"/>
      <c r="AO881" s="418"/>
      <c r="AP881" s="417"/>
      <c r="AR881" s="416"/>
    </row>
    <row r="882" spans="12:44" ht="15.75" customHeight="1">
      <c r="L882" s="415"/>
      <c r="M882" s="415"/>
      <c r="S882" s="414"/>
      <c r="T882" s="417"/>
      <c r="V882" s="418"/>
      <c r="W882" s="417"/>
      <c r="AB882" s="418"/>
      <c r="AC882" s="417"/>
      <c r="AD882" s="418"/>
      <c r="AE882" s="417"/>
      <c r="AG882" s="418"/>
      <c r="AH882" s="417"/>
      <c r="AL882" s="418"/>
      <c r="AM882" s="417"/>
      <c r="AO882" s="418"/>
      <c r="AP882" s="417"/>
      <c r="AR882" s="416"/>
    </row>
    <row r="883" spans="12:44" ht="15.75" customHeight="1">
      <c r="L883" s="415"/>
      <c r="M883" s="415"/>
      <c r="S883" s="414"/>
      <c r="T883" s="417"/>
      <c r="V883" s="418"/>
      <c r="W883" s="417"/>
      <c r="AB883" s="418"/>
      <c r="AC883" s="417"/>
      <c r="AD883" s="418"/>
      <c r="AE883" s="417"/>
      <c r="AG883" s="418"/>
      <c r="AH883" s="417"/>
      <c r="AL883" s="418"/>
      <c r="AM883" s="417"/>
      <c r="AO883" s="418"/>
      <c r="AP883" s="417"/>
      <c r="AR883" s="416"/>
    </row>
    <row r="884" spans="12:44" ht="15.75" customHeight="1">
      <c r="L884" s="415"/>
      <c r="M884" s="415"/>
      <c r="S884" s="414"/>
      <c r="T884" s="417"/>
      <c r="V884" s="418"/>
      <c r="W884" s="417"/>
      <c r="AB884" s="418"/>
      <c r="AC884" s="417"/>
      <c r="AD884" s="418"/>
      <c r="AE884" s="417"/>
      <c r="AG884" s="418"/>
      <c r="AH884" s="417"/>
      <c r="AL884" s="418"/>
      <c r="AM884" s="417"/>
      <c r="AO884" s="418"/>
      <c r="AP884" s="417"/>
      <c r="AR884" s="416"/>
    </row>
    <row r="885" spans="12:44" ht="15.75" customHeight="1">
      <c r="L885" s="415"/>
      <c r="M885" s="415"/>
      <c r="S885" s="414"/>
      <c r="T885" s="417"/>
      <c r="V885" s="418"/>
      <c r="W885" s="417"/>
      <c r="AB885" s="418"/>
      <c r="AC885" s="417"/>
      <c r="AD885" s="418"/>
      <c r="AE885" s="417"/>
      <c r="AG885" s="418"/>
      <c r="AH885" s="417"/>
      <c r="AL885" s="418"/>
      <c r="AM885" s="417"/>
      <c r="AO885" s="418"/>
      <c r="AP885" s="417"/>
      <c r="AR885" s="416"/>
    </row>
    <row r="886" spans="12:44" ht="15.75" customHeight="1">
      <c r="L886" s="415"/>
      <c r="M886" s="415"/>
      <c r="S886" s="414"/>
      <c r="T886" s="417"/>
      <c r="V886" s="418"/>
      <c r="W886" s="417"/>
      <c r="AB886" s="418"/>
      <c r="AC886" s="417"/>
      <c r="AD886" s="418"/>
      <c r="AE886" s="417"/>
      <c r="AG886" s="418"/>
      <c r="AH886" s="417"/>
      <c r="AL886" s="418"/>
      <c r="AM886" s="417"/>
      <c r="AO886" s="418"/>
      <c r="AP886" s="417"/>
      <c r="AR886" s="416"/>
    </row>
    <row r="887" spans="12:44" ht="15.75" customHeight="1">
      <c r="L887" s="415"/>
      <c r="M887" s="415"/>
      <c r="S887" s="414"/>
      <c r="T887" s="417"/>
      <c r="V887" s="418"/>
      <c r="W887" s="417"/>
      <c r="AB887" s="418"/>
      <c r="AC887" s="417"/>
      <c r="AD887" s="418"/>
      <c r="AE887" s="417"/>
      <c r="AG887" s="418"/>
      <c r="AH887" s="417"/>
      <c r="AL887" s="418"/>
      <c r="AM887" s="417"/>
      <c r="AO887" s="418"/>
      <c r="AP887" s="417"/>
      <c r="AR887" s="416"/>
    </row>
    <row r="888" spans="12:44" ht="15.75" customHeight="1">
      <c r="L888" s="415"/>
      <c r="M888" s="415"/>
      <c r="S888" s="414"/>
      <c r="T888" s="417"/>
      <c r="V888" s="418"/>
      <c r="W888" s="417"/>
      <c r="AB888" s="418"/>
      <c r="AC888" s="417"/>
      <c r="AD888" s="418"/>
      <c r="AE888" s="417"/>
      <c r="AG888" s="418"/>
      <c r="AH888" s="417"/>
      <c r="AL888" s="418"/>
      <c r="AM888" s="417"/>
      <c r="AO888" s="418"/>
      <c r="AP888" s="417"/>
      <c r="AR888" s="416"/>
    </row>
    <row r="889" spans="12:44" ht="15.75" customHeight="1">
      <c r="L889" s="415"/>
      <c r="M889" s="415"/>
      <c r="S889" s="414"/>
      <c r="T889" s="417"/>
      <c r="V889" s="418"/>
      <c r="W889" s="417"/>
      <c r="AB889" s="418"/>
      <c r="AC889" s="417"/>
      <c r="AD889" s="418"/>
      <c r="AE889" s="417"/>
      <c r="AG889" s="418"/>
      <c r="AH889" s="417"/>
      <c r="AL889" s="418"/>
      <c r="AM889" s="417"/>
      <c r="AO889" s="418"/>
      <c r="AP889" s="417"/>
      <c r="AR889" s="416"/>
    </row>
    <row r="890" spans="12:44" ht="15.75" customHeight="1">
      <c r="L890" s="415"/>
      <c r="M890" s="415"/>
      <c r="S890" s="414"/>
      <c r="T890" s="417"/>
      <c r="V890" s="418"/>
      <c r="W890" s="417"/>
      <c r="AB890" s="418"/>
      <c r="AC890" s="417"/>
      <c r="AD890" s="418"/>
      <c r="AE890" s="417"/>
      <c r="AG890" s="418"/>
      <c r="AH890" s="417"/>
      <c r="AL890" s="418"/>
      <c r="AM890" s="417"/>
      <c r="AO890" s="418"/>
      <c r="AP890" s="417"/>
      <c r="AR890" s="416"/>
    </row>
    <row r="891" spans="12:44" ht="15.75" customHeight="1">
      <c r="L891" s="415"/>
      <c r="M891" s="415"/>
      <c r="S891" s="414"/>
      <c r="T891" s="417"/>
      <c r="V891" s="418"/>
      <c r="W891" s="417"/>
      <c r="AB891" s="418"/>
      <c r="AC891" s="417"/>
      <c r="AD891" s="418"/>
      <c r="AE891" s="417"/>
      <c r="AG891" s="418"/>
      <c r="AH891" s="417"/>
      <c r="AL891" s="418"/>
      <c r="AM891" s="417"/>
      <c r="AO891" s="418"/>
      <c r="AP891" s="417"/>
      <c r="AR891" s="416"/>
    </row>
    <row r="892" spans="12:44" ht="15.75" customHeight="1">
      <c r="L892" s="415"/>
      <c r="M892" s="415"/>
      <c r="S892" s="414"/>
      <c r="T892" s="417"/>
      <c r="V892" s="418"/>
      <c r="W892" s="417"/>
      <c r="AB892" s="418"/>
      <c r="AC892" s="417"/>
      <c r="AD892" s="418"/>
      <c r="AE892" s="417"/>
      <c r="AG892" s="418"/>
      <c r="AH892" s="417"/>
      <c r="AL892" s="418"/>
      <c r="AM892" s="417"/>
      <c r="AO892" s="418"/>
      <c r="AP892" s="417"/>
      <c r="AR892" s="416"/>
    </row>
    <row r="893" spans="12:44" ht="15.75" customHeight="1">
      <c r="L893" s="415"/>
      <c r="M893" s="415"/>
      <c r="S893" s="414"/>
      <c r="T893" s="417"/>
      <c r="V893" s="418"/>
      <c r="W893" s="417"/>
      <c r="AB893" s="418"/>
      <c r="AC893" s="417"/>
      <c r="AD893" s="418"/>
      <c r="AE893" s="417"/>
      <c r="AG893" s="418"/>
      <c r="AH893" s="417"/>
      <c r="AL893" s="418"/>
      <c r="AM893" s="417"/>
      <c r="AO893" s="418"/>
      <c r="AP893" s="417"/>
      <c r="AR893" s="416"/>
    </row>
    <row r="894" spans="12:44" ht="15.75" customHeight="1">
      <c r="L894" s="415"/>
      <c r="M894" s="415"/>
      <c r="S894" s="414"/>
      <c r="T894" s="417"/>
      <c r="V894" s="418"/>
      <c r="W894" s="417"/>
      <c r="AB894" s="418"/>
      <c r="AC894" s="417"/>
      <c r="AD894" s="418"/>
      <c r="AE894" s="417"/>
      <c r="AG894" s="418"/>
      <c r="AH894" s="417"/>
      <c r="AL894" s="418"/>
      <c r="AM894" s="417"/>
      <c r="AO894" s="418"/>
      <c r="AP894" s="417"/>
      <c r="AR894" s="416"/>
    </row>
    <row r="895" spans="12:44" ht="15.75" customHeight="1">
      <c r="L895" s="415"/>
      <c r="M895" s="415"/>
      <c r="S895" s="414"/>
      <c r="T895" s="417"/>
      <c r="V895" s="418"/>
      <c r="W895" s="417"/>
      <c r="AB895" s="418"/>
      <c r="AC895" s="417"/>
      <c r="AD895" s="418"/>
      <c r="AE895" s="417"/>
      <c r="AG895" s="418"/>
      <c r="AH895" s="417"/>
      <c r="AL895" s="418"/>
      <c r="AM895" s="417"/>
      <c r="AO895" s="418"/>
      <c r="AP895" s="417"/>
      <c r="AR895" s="416"/>
    </row>
    <row r="896" spans="12:44" ht="15.75" customHeight="1">
      <c r="L896" s="415"/>
      <c r="M896" s="415"/>
      <c r="S896" s="414"/>
      <c r="T896" s="417"/>
      <c r="V896" s="418"/>
      <c r="W896" s="417"/>
      <c r="AB896" s="418"/>
      <c r="AC896" s="417"/>
      <c r="AD896" s="418"/>
      <c r="AE896" s="417"/>
      <c r="AG896" s="418"/>
      <c r="AH896" s="417"/>
      <c r="AL896" s="418"/>
      <c r="AM896" s="417"/>
      <c r="AO896" s="418"/>
      <c r="AP896" s="417"/>
      <c r="AR896" s="416"/>
    </row>
    <row r="897" spans="12:44" ht="15.75" customHeight="1">
      <c r="L897" s="415"/>
      <c r="M897" s="415"/>
      <c r="S897" s="414"/>
      <c r="T897" s="417"/>
      <c r="V897" s="418"/>
      <c r="W897" s="417"/>
      <c r="AB897" s="418"/>
      <c r="AC897" s="417"/>
      <c r="AD897" s="418"/>
      <c r="AE897" s="417"/>
      <c r="AG897" s="418"/>
      <c r="AH897" s="417"/>
      <c r="AL897" s="418"/>
      <c r="AM897" s="417"/>
      <c r="AO897" s="418"/>
      <c r="AP897" s="417"/>
      <c r="AR897" s="416"/>
    </row>
    <row r="898" spans="12:44" ht="15.75" customHeight="1">
      <c r="L898" s="415"/>
      <c r="M898" s="415"/>
      <c r="S898" s="414"/>
      <c r="T898" s="417"/>
      <c r="V898" s="418"/>
      <c r="W898" s="417"/>
      <c r="AB898" s="418"/>
      <c r="AC898" s="417"/>
      <c r="AD898" s="418"/>
      <c r="AE898" s="417"/>
      <c r="AG898" s="418"/>
      <c r="AH898" s="417"/>
      <c r="AL898" s="418"/>
      <c r="AM898" s="417"/>
      <c r="AO898" s="418"/>
      <c r="AP898" s="417"/>
      <c r="AR898" s="416"/>
    </row>
    <row r="899" spans="12:44" ht="15.75" customHeight="1">
      <c r="L899" s="415"/>
      <c r="M899" s="415"/>
      <c r="S899" s="414"/>
      <c r="T899" s="417"/>
      <c r="V899" s="418"/>
      <c r="W899" s="417"/>
      <c r="AB899" s="418"/>
      <c r="AC899" s="417"/>
      <c r="AD899" s="418"/>
      <c r="AE899" s="417"/>
      <c r="AG899" s="418"/>
      <c r="AH899" s="417"/>
      <c r="AL899" s="418"/>
      <c r="AM899" s="417"/>
      <c r="AO899" s="418"/>
      <c r="AP899" s="417"/>
      <c r="AR899" s="416"/>
    </row>
    <row r="900" spans="12:44" ht="15.75" customHeight="1">
      <c r="L900" s="415"/>
      <c r="M900" s="415"/>
      <c r="S900" s="414"/>
      <c r="T900" s="417"/>
      <c r="V900" s="418"/>
      <c r="W900" s="417"/>
      <c r="AB900" s="418"/>
      <c r="AC900" s="417"/>
      <c r="AD900" s="418"/>
      <c r="AE900" s="417"/>
      <c r="AG900" s="418"/>
      <c r="AH900" s="417"/>
      <c r="AL900" s="418"/>
      <c r="AM900" s="417"/>
      <c r="AO900" s="418"/>
      <c r="AP900" s="417"/>
      <c r="AR900" s="416"/>
    </row>
    <row r="901" spans="12:44" ht="15.75" customHeight="1">
      <c r="L901" s="415"/>
      <c r="M901" s="415"/>
      <c r="S901" s="414"/>
      <c r="T901" s="417"/>
      <c r="V901" s="418"/>
      <c r="W901" s="417"/>
      <c r="AB901" s="418"/>
      <c r="AC901" s="417"/>
      <c r="AD901" s="418"/>
      <c r="AE901" s="417"/>
      <c r="AG901" s="418"/>
      <c r="AH901" s="417"/>
      <c r="AL901" s="418"/>
      <c r="AM901" s="417"/>
      <c r="AO901" s="418"/>
      <c r="AP901" s="417"/>
      <c r="AR901" s="416"/>
    </row>
    <row r="902" spans="12:44" ht="15.75" customHeight="1">
      <c r="L902" s="415"/>
      <c r="M902" s="415"/>
      <c r="S902" s="414"/>
      <c r="T902" s="417"/>
      <c r="V902" s="418"/>
      <c r="W902" s="417"/>
      <c r="AB902" s="418"/>
      <c r="AC902" s="417"/>
      <c r="AD902" s="418"/>
      <c r="AE902" s="417"/>
      <c r="AG902" s="418"/>
      <c r="AH902" s="417"/>
      <c r="AL902" s="418"/>
      <c r="AM902" s="417"/>
      <c r="AO902" s="418"/>
      <c r="AP902" s="417"/>
      <c r="AR902" s="416"/>
    </row>
    <row r="903" spans="12:44" ht="15.75" customHeight="1">
      <c r="L903" s="415"/>
      <c r="M903" s="415"/>
      <c r="S903" s="414"/>
      <c r="T903" s="417"/>
      <c r="V903" s="418"/>
      <c r="W903" s="417"/>
      <c r="AB903" s="418"/>
      <c r="AC903" s="417"/>
      <c r="AD903" s="418"/>
      <c r="AE903" s="417"/>
      <c r="AG903" s="418"/>
      <c r="AH903" s="417"/>
      <c r="AL903" s="418"/>
      <c r="AM903" s="417"/>
      <c r="AO903" s="418"/>
      <c r="AP903" s="417"/>
      <c r="AR903" s="416"/>
    </row>
    <row r="904" spans="12:44" ht="15.75" customHeight="1">
      <c r="L904" s="415"/>
      <c r="M904" s="415"/>
      <c r="S904" s="414"/>
      <c r="T904" s="417"/>
      <c r="V904" s="418"/>
      <c r="W904" s="417"/>
      <c r="AB904" s="418"/>
      <c r="AC904" s="417"/>
      <c r="AD904" s="418"/>
      <c r="AE904" s="417"/>
      <c r="AG904" s="418"/>
      <c r="AH904" s="417"/>
      <c r="AL904" s="418"/>
      <c r="AM904" s="417"/>
      <c r="AO904" s="418"/>
      <c r="AP904" s="417"/>
      <c r="AR904" s="416"/>
    </row>
    <row r="905" spans="12:44" ht="15.75" customHeight="1">
      <c r="L905" s="415"/>
      <c r="M905" s="415"/>
      <c r="S905" s="414"/>
      <c r="T905" s="417"/>
      <c r="V905" s="418"/>
      <c r="W905" s="417"/>
      <c r="AB905" s="418"/>
      <c r="AC905" s="417"/>
      <c r="AD905" s="418"/>
      <c r="AE905" s="417"/>
      <c r="AG905" s="418"/>
      <c r="AH905" s="417"/>
      <c r="AL905" s="418"/>
      <c r="AM905" s="417"/>
      <c r="AO905" s="418"/>
      <c r="AP905" s="417"/>
      <c r="AR905" s="416"/>
    </row>
    <row r="906" spans="12:44" ht="15.75" customHeight="1">
      <c r="L906" s="415"/>
      <c r="M906" s="415"/>
      <c r="S906" s="414"/>
      <c r="T906" s="417"/>
      <c r="V906" s="418"/>
      <c r="W906" s="417"/>
      <c r="AB906" s="418"/>
      <c r="AC906" s="417"/>
      <c r="AD906" s="418"/>
      <c r="AE906" s="417"/>
      <c r="AG906" s="418"/>
      <c r="AH906" s="417"/>
      <c r="AL906" s="418"/>
      <c r="AM906" s="417"/>
      <c r="AO906" s="418"/>
      <c r="AP906" s="417"/>
      <c r="AR906" s="416"/>
    </row>
    <row r="907" spans="12:44" ht="15.75" customHeight="1">
      <c r="L907" s="415"/>
      <c r="M907" s="415"/>
      <c r="S907" s="414"/>
      <c r="T907" s="417"/>
      <c r="V907" s="418"/>
      <c r="W907" s="417"/>
      <c r="AB907" s="418"/>
      <c r="AC907" s="417"/>
      <c r="AD907" s="418"/>
      <c r="AE907" s="417"/>
      <c r="AG907" s="418"/>
      <c r="AH907" s="417"/>
      <c r="AL907" s="418"/>
      <c r="AM907" s="417"/>
      <c r="AO907" s="418"/>
      <c r="AP907" s="417"/>
      <c r="AR907" s="416"/>
    </row>
    <row r="908" spans="12:44" ht="15.75" customHeight="1">
      <c r="L908" s="415"/>
      <c r="M908" s="415"/>
      <c r="S908" s="414"/>
      <c r="T908" s="417"/>
      <c r="V908" s="418"/>
      <c r="W908" s="417"/>
      <c r="AB908" s="418"/>
      <c r="AC908" s="417"/>
      <c r="AD908" s="418"/>
      <c r="AE908" s="417"/>
      <c r="AG908" s="418"/>
      <c r="AH908" s="417"/>
      <c r="AL908" s="418"/>
      <c r="AM908" s="417"/>
      <c r="AO908" s="418"/>
      <c r="AP908" s="417"/>
      <c r="AR908" s="416"/>
    </row>
    <row r="909" spans="12:44" ht="15.75" customHeight="1">
      <c r="L909" s="415"/>
      <c r="M909" s="415"/>
      <c r="S909" s="414"/>
      <c r="T909" s="417"/>
      <c r="V909" s="418"/>
      <c r="W909" s="417"/>
      <c r="AB909" s="418"/>
      <c r="AC909" s="417"/>
      <c r="AD909" s="418"/>
      <c r="AE909" s="417"/>
      <c r="AG909" s="418"/>
      <c r="AH909" s="417"/>
      <c r="AL909" s="418"/>
      <c r="AM909" s="417"/>
      <c r="AO909" s="418"/>
      <c r="AP909" s="417"/>
      <c r="AR909" s="416"/>
    </row>
    <row r="910" spans="12:44" ht="15.75" customHeight="1">
      <c r="L910" s="415"/>
      <c r="M910" s="415"/>
      <c r="S910" s="414"/>
      <c r="T910" s="417"/>
      <c r="V910" s="418"/>
      <c r="W910" s="417"/>
      <c r="AB910" s="418"/>
      <c r="AC910" s="417"/>
      <c r="AD910" s="418"/>
      <c r="AE910" s="417"/>
      <c r="AG910" s="418"/>
      <c r="AH910" s="417"/>
      <c r="AL910" s="418"/>
      <c r="AM910" s="417"/>
      <c r="AO910" s="418"/>
      <c r="AP910" s="417"/>
      <c r="AR910" s="416"/>
    </row>
    <row r="911" spans="12:44" ht="15.75" customHeight="1">
      <c r="L911" s="415"/>
      <c r="M911" s="415"/>
      <c r="S911" s="414"/>
      <c r="T911" s="417"/>
      <c r="V911" s="418"/>
      <c r="W911" s="417"/>
      <c r="AB911" s="418"/>
      <c r="AC911" s="417"/>
      <c r="AD911" s="418"/>
      <c r="AE911" s="417"/>
      <c r="AG911" s="418"/>
      <c r="AH911" s="417"/>
      <c r="AL911" s="418"/>
      <c r="AM911" s="417"/>
      <c r="AO911" s="418"/>
      <c r="AP911" s="417"/>
      <c r="AR911" s="416"/>
    </row>
    <row r="912" spans="12:44" ht="15.75" customHeight="1">
      <c r="L912" s="415"/>
      <c r="M912" s="415"/>
      <c r="S912" s="414"/>
      <c r="T912" s="417"/>
      <c r="V912" s="418"/>
      <c r="W912" s="417"/>
      <c r="AB912" s="418"/>
      <c r="AC912" s="417"/>
      <c r="AD912" s="418"/>
      <c r="AE912" s="417"/>
      <c r="AG912" s="418"/>
      <c r="AH912" s="417"/>
      <c r="AL912" s="418"/>
      <c r="AM912" s="417"/>
      <c r="AO912" s="418"/>
      <c r="AP912" s="417"/>
      <c r="AR912" s="416"/>
    </row>
    <row r="913" spans="12:44" ht="15.75" customHeight="1">
      <c r="L913" s="415"/>
      <c r="M913" s="415"/>
      <c r="S913" s="414"/>
      <c r="T913" s="417"/>
      <c r="V913" s="418"/>
      <c r="W913" s="417"/>
      <c r="AB913" s="418"/>
      <c r="AC913" s="417"/>
      <c r="AD913" s="418"/>
      <c r="AE913" s="417"/>
      <c r="AG913" s="418"/>
      <c r="AH913" s="417"/>
      <c r="AL913" s="418"/>
      <c r="AM913" s="417"/>
      <c r="AO913" s="418"/>
      <c r="AP913" s="417"/>
      <c r="AR913" s="416"/>
    </row>
    <row r="914" spans="12:44" ht="15.75" customHeight="1">
      <c r="L914" s="415"/>
      <c r="M914" s="415"/>
      <c r="S914" s="414"/>
      <c r="T914" s="417"/>
      <c r="V914" s="418"/>
      <c r="W914" s="417"/>
      <c r="AB914" s="418"/>
      <c r="AC914" s="417"/>
      <c r="AD914" s="418"/>
      <c r="AE914" s="417"/>
      <c r="AG914" s="418"/>
      <c r="AH914" s="417"/>
      <c r="AL914" s="418"/>
      <c r="AM914" s="417"/>
      <c r="AO914" s="418"/>
      <c r="AP914" s="417"/>
      <c r="AR914" s="416"/>
    </row>
    <row r="915" spans="12:44" ht="15.75" customHeight="1">
      <c r="L915" s="415"/>
      <c r="M915" s="415"/>
      <c r="S915" s="414"/>
      <c r="T915" s="417"/>
      <c r="V915" s="418"/>
      <c r="W915" s="417"/>
      <c r="AB915" s="418"/>
      <c r="AC915" s="417"/>
      <c r="AD915" s="418"/>
      <c r="AE915" s="417"/>
      <c r="AG915" s="418"/>
      <c r="AH915" s="417"/>
      <c r="AL915" s="418"/>
      <c r="AM915" s="417"/>
      <c r="AO915" s="418"/>
      <c r="AP915" s="417"/>
      <c r="AR915" s="416"/>
    </row>
    <row r="916" spans="12:44" ht="15.75" customHeight="1">
      <c r="L916" s="415"/>
      <c r="M916" s="415"/>
      <c r="S916" s="414"/>
      <c r="T916" s="417"/>
      <c r="V916" s="418"/>
      <c r="W916" s="417"/>
      <c r="AB916" s="418"/>
      <c r="AC916" s="417"/>
      <c r="AD916" s="418"/>
      <c r="AE916" s="417"/>
      <c r="AG916" s="418"/>
      <c r="AH916" s="417"/>
      <c r="AL916" s="418"/>
      <c r="AM916" s="417"/>
      <c r="AO916" s="418"/>
      <c r="AP916" s="417"/>
      <c r="AR916" s="416"/>
    </row>
    <row r="917" spans="12:44" ht="15.75" customHeight="1">
      <c r="L917" s="415"/>
      <c r="M917" s="415"/>
      <c r="S917" s="414"/>
      <c r="T917" s="417"/>
      <c r="V917" s="418"/>
      <c r="W917" s="417"/>
      <c r="AB917" s="418"/>
      <c r="AC917" s="417"/>
      <c r="AD917" s="418"/>
      <c r="AE917" s="417"/>
      <c r="AG917" s="418"/>
      <c r="AH917" s="417"/>
      <c r="AL917" s="418"/>
      <c r="AM917" s="417"/>
      <c r="AO917" s="418"/>
      <c r="AP917" s="417"/>
      <c r="AR917" s="416"/>
    </row>
    <row r="918" spans="12:44" ht="15.75" customHeight="1">
      <c r="L918" s="415"/>
      <c r="M918" s="415"/>
      <c r="S918" s="414"/>
      <c r="T918" s="417"/>
      <c r="V918" s="418"/>
      <c r="W918" s="417"/>
      <c r="AB918" s="418"/>
      <c r="AC918" s="417"/>
      <c r="AD918" s="418"/>
      <c r="AE918" s="417"/>
      <c r="AG918" s="418"/>
      <c r="AH918" s="417"/>
      <c r="AL918" s="418"/>
      <c r="AM918" s="417"/>
      <c r="AO918" s="418"/>
      <c r="AP918" s="417"/>
      <c r="AR918" s="416"/>
    </row>
    <row r="919" spans="12:44" ht="15.75" customHeight="1">
      <c r="L919" s="415"/>
      <c r="M919" s="415"/>
      <c r="S919" s="414"/>
      <c r="T919" s="417"/>
      <c r="V919" s="418"/>
      <c r="W919" s="417"/>
      <c r="AB919" s="418"/>
      <c r="AC919" s="417"/>
      <c r="AD919" s="418"/>
      <c r="AE919" s="417"/>
      <c r="AG919" s="418"/>
      <c r="AH919" s="417"/>
      <c r="AL919" s="418"/>
      <c r="AM919" s="417"/>
      <c r="AO919" s="418"/>
      <c r="AP919" s="417"/>
      <c r="AR919" s="416"/>
    </row>
    <row r="920" spans="12:44" ht="15.75" customHeight="1">
      <c r="L920" s="415"/>
      <c r="M920" s="415"/>
      <c r="S920" s="414"/>
      <c r="T920" s="417"/>
      <c r="V920" s="418"/>
      <c r="W920" s="417"/>
      <c r="AB920" s="418"/>
      <c r="AC920" s="417"/>
      <c r="AD920" s="418"/>
      <c r="AE920" s="417"/>
      <c r="AG920" s="418"/>
      <c r="AH920" s="417"/>
      <c r="AL920" s="418"/>
      <c r="AM920" s="417"/>
      <c r="AO920" s="418"/>
      <c r="AP920" s="417"/>
      <c r="AR920" s="416"/>
    </row>
    <row r="921" spans="12:44" ht="15.75" customHeight="1">
      <c r="L921" s="415"/>
      <c r="M921" s="415"/>
      <c r="S921" s="414"/>
      <c r="T921" s="417"/>
      <c r="V921" s="418"/>
      <c r="W921" s="417"/>
      <c r="AB921" s="418"/>
      <c r="AC921" s="417"/>
      <c r="AD921" s="418"/>
      <c r="AE921" s="417"/>
      <c r="AG921" s="418"/>
      <c r="AH921" s="417"/>
      <c r="AL921" s="418"/>
      <c r="AM921" s="417"/>
      <c r="AO921" s="418"/>
      <c r="AP921" s="417"/>
      <c r="AR921" s="416"/>
    </row>
    <row r="922" spans="12:44" ht="15.75" customHeight="1">
      <c r="L922" s="415"/>
      <c r="M922" s="415"/>
      <c r="S922" s="414"/>
      <c r="T922" s="417"/>
      <c r="V922" s="418"/>
      <c r="W922" s="417"/>
      <c r="AB922" s="418"/>
      <c r="AC922" s="417"/>
      <c r="AD922" s="418"/>
      <c r="AE922" s="417"/>
      <c r="AG922" s="418"/>
      <c r="AH922" s="417"/>
      <c r="AL922" s="418"/>
      <c r="AM922" s="417"/>
      <c r="AO922" s="418"/>
      <c r="AP922" s="417"/>
      <c r="AR922" s="416"/>
    </row>
    <row r="923" spans="12:44" ht="15.75" customHeight="1">
      <c r="L923" s="415"/>
      <c r="M923" s="415"/>
      <c r="S923" s="414"/>
      <c r="T923" s="417"/>
      <c r="V923" s="418"/>
      <c r="W923" s="417"/>
      <c r="AB923" s="418"/>
      <c r="AC923" s="417"/>
      <c r="AD923" s="418"/>
      <c r="AE923" s="417"/>
      <c r="AG923" s="418"/>
      <c r="AH923" s="417"/>
      <c r="AL923" s="418"/>
      <c r="AM923" s="417"/>
      <c r="AO923" s="418"/>
      <c r="AP923" s="417"/>
      <c r="AR923" s="416"/>
    </row>
    <row r="924" spans="12:44" ht="15.75" customHeight="1">
      <c r="L924" s="415"/>
      <c r="M924" s="415"/>
      <c r="S924" s="414"/>
      <c r="T924" s="417"/>
      <c r="V924" s="418"/>
      <c r="W924" s="417"/>
      <c r="AB924" s="418"/>
      <c r="AC924" s="417"/>
      <c r="AD924" s="418"/>
      <c r="AE924" s="417"/>
      <c r="AG924" s="418"/>
      <c r="AH924" s="417"/>
      <c r="AL924" s="418"/>
      <c r="AM924" s="417"/>
      <c r="AO924" s="418"/>
      <c r="AP924" s="417"/>
      <c r="AR924" s="416"/>
    </row>
    <row r="925" spans="12:44" ht="15.75" customHeight="1">
      <c r="L925" s="415"/>
      <c r="M925" s="415"/>
      <c r="S925" s="414"/>
      <c r="T925" s="417"/>
      <c r="V925" s="418"/>
      <c r="W925" s="417"/>
      <c r="AB925" s="418"/>
      <c r="AC925" s="417"/>
      <c r="AD925" s="418"/>
      <c r="AE925" s="417"/>
      <c r="AG925" s="418"/>
      <c r="AH925" s="417"/>
      <c r="AL925" s="418"/>
      <c r="AM925" s="417"/>
      <c r="AO925" s="418"/>
      <c r="AP925" s="417"/>
      <c r="AR925" s="416"/>
    </row>
    <row r="926" spans="12:44" ht="15.75" customHeight="1">
      <c r="L926" s="415"/>
      <c r="M926" s="415"/>
      <c r="S926" s="414"/>
      <c r="T926" s="417"/>
      <c r="V926" s="418"/>
      <c r="W926" s="417"/>
      <c r="AB926" s="418"/>
      <c r="AC926" s="417"/>
      <c r="AD926" s="418"/>
      <c r="AE926" s="417"/>
      <c r="AG926" s="418"/>
      <c r="AH926" s="417"/>
      <c r="AL926" s="418"/>
      <c r="AM926" s="417"/>
      <c r="AO926" s="418"/>
      <c r="AP926" s="417"/>
      <c r="AR926" s="416"/>
    </row>
    <row r="927" spans="12:44" ht="15.75" customHeight="1">
      <c r="L927" s="415"/>
      <c r="M927" s="415"/>
      <c r="S927" s="414"/>
      <c r="T927" s="417"/>
      <c r="V927" s="418"/>
      <c r="W927" s="417"/>
      <c r="AB927" s="418"/>
      <c r="AC927" s="417"/>
      <c r="AD927" s="418"/>
      <c r="AE927" s="417"/>
      <c r="AG927" s="418"/>
      <c r="AH927" s="417"/>
      <c r="AL927" s="418"/>
      <c r="AM927" s="417"/>
      <c r="AO927" s="418"/>
      <c r="AP927" s="417"/>
      <c r="AR927" s="416"/>
    </row>
    <row r="928" spans="12:44" ht="15.75" customHeight="1">
      <c r="L928" s="415"/>
      <c r="M928" s="415"/>
      <c r="S928" s="414"/>
      <c r="T928" s="417"/>
      <c r="V928" s="418"/>
      <c r="W928" s="417"/>
      <c r="AB928" s="418"/>
      <c r="AC928" s="417"/>
      <c r="AD928" s="418"/>
      <c r="AE928" s="417"/>
      <c r="AG928" s="418"/>
      <c r="AH928" s="417"/>
      <c r="AL928" s="418"/>
      <c r="AM928" s="417"/>
      <c r="AO928" s="418"/>
      <c r="AP928" s="417"/>
      <c r="AR928" s="416"/>
    </row>
    <row r="929" spans="12:44" ht="15.75" customHeight="1">
      <c r="L929" s="415"/>
      <c r="M929" s="415"/>
      <c r="S929" s="414"/>
      <c r="T929" s="417"/>
      <c r="V929" s="418"/>
      <c r="W929" s="417"/>
      <c r="AB929" s="418"/>
      <c r="AC929" s="417"/>
      <c r="AD929" s="418"/>
      <c r="AE929" s="417"/>
      <c r="AG929" s="418"/>
      <c r="AH929" s="417"/>
      <c r="AL929" s="418"/>
      <c r="AM929" s="417"/>
      <c r="AO929" s="418"/>
      <c r="AP929" s="417"/>
      <c r="AR929" s="416"/>
    </row>
    <row r="930" spans="12:44" ht="15.75" customHeight="1">
      <c r="L930" s="415"/>
      <c r="M930" s="415"/>
      <c r="S930" s="414"/>
      <c r="T930" s="417"/>
      <c r="V930" s="418"/>
      <c r="W930" s="417"/>
      <c r="AB930" s="418"/>
      <c r="AC930" s="417"/>
      <c r="AD930" s="418"/>
      <c r="AE930" s="417"/>
      <c r="AG930" s="418"/>
      <c r="AH930" s="417"/>
      <c r="AL930" s="418"/>
      <c r="AM930" s="417"/>
      <c r="AO930" s="418"/>
      <c r="AP930" s="417"/>
      <c r="AR930" s="416"/>
    </row>
    <row r="931" spans="12:44" ht="15.75" customHeight="1">
      <c r="L931" s="415"/>
      <c r="M931" s="415"/>
      <c r="S931" s="414"/>
      <c r="T931" s="417"/>
      <c r="V931" s="418"/>
      <c r="W931" s="417"/>
      <c r="AB931" s="418"/>
      <c r="AC931" s="417"/>
      <c r="AD931" s="418"/>
      <c r="AE931" s="417"/>
      <c r="AG931" s="418"/>
      <c r="AH931" s="417"/>
      <c r="AL931" s="418"/>
      <c r="AM931" s="417"/>
      <c r="AO931" s="418"/>
      <c r="AP931" s="417"/>
      <c r="AR931" s="416"/>
    </row>
    <row r="932" spans="12:44" ht="15.75" customHeight="1">
      <c r="L932" s="415"/>
      <c r="M932" s="415"/>
      <c r="S932" s="414"/>
      <c r="T932" s="417"/>
      <c r="V932" s="418"/>
      <c r="W932" s="417"/>
      <c r="AB932" s="418"/>
      <c r="AC932" s="417"/>
      <c r="AD932" s="418"/>
      <c r="AE932" s="417"/>
      <c r="AG932" s="418"/>
      <c r="AH932" s="417"/>
      <c r="AL932" s="418"/>
      <c r="AM932" s="417"/>
      <c r="AO932" s="418"/>
      <c r="AP932" s="417"/>
      <c r="AR932" s="416"/>
    </row>
    <row r="933" spans="12:44" ht="15.75" customHeight="1">
      <c r="L933" s="415"/>
      <c r="M933" s="415"/>
      <c r="S933" s="414"/>
      <c r="T933" s="417"/>
      <c r="V933" s="418"/>
      <c r="W933" s="417"/>
      <c r="AB933" s="418"/>
      <c r="AC933" s="417"/>
      <c r="AD933" s="418"/>
      <c r="AE933" s="417"/>
      <c r="AG933" s="418"/>
      <c r="AH933" s="417"/>
      <c r="AL933" s="418"/>
      <c r="AM933" s="417"/>
      <c r="AO933" s="418"/>
      <c r="AP933" s="417"/>
      <c r="AR933" s="416"/>
    </row>
    <row r="934" spans="12:44" ht="15.75" customHeight="1">
      <c r="L934" s="415"/>
      <c r="M934" s="415"/>
      <c r="S934" s="414"/>
      <c r="T934" s="417"/>
      <c r="V934" s="418"/>
      <c r="W934" s="417"/>
      <c r="AB934" s="418"/>
      <c r="AC934" s="417"/>
      <c r="AD934" s="418"/>
      <c r="AE934" s="417"/>
      <c r="AG934" s="418"/>
      <c r="AH934" s="417"/>
      <c r="AL934" s="418"/>
      <c r="AM934" s="417"/>
      <c r="AO934" s="418"/>
      <c r="AP934" s="417"/>
      <c r="AR934" s="416"/>
    </row>
    <row r="935" spans="12:44" ht="15.75" customHeight="1">
      <c r="L935" s="415"/>
      <c r="M935" s="415"/>
      <c r="S935" s="414"/>
      <c r="T935" s="417"/>
      <c r="V935" s="418"/>
      <c r="W935" s="417"/>
      <c r="AB935" s="418"/>
      <c r="AC935" s="417"/>
      <c r="AD935" s="418"/>
      <c r="AE935" s="417"/>
      <c r="AG935" s="418"/>
      <c r="AH935" s="417"/>
      <c r="AL935" s="418"/>
      <c r="AM935" s="417"/>
      <c r="AO935" s="418"/>
      <c r="AP935" s="417"/>
      <c r="AR935" s="416"/>
    </row>
    <row r="936" spans="12:44" ht="15.75" customHeight="1">
      <c r="L936" s="415"/>
      <c r="M936" s="415"/>
      <c r="S936" s="414"/>
      <c r="T936" s="417"/>
      <c r="V936" s="418"/>
      <c r="W936" s="417"/>
      <c r="AB936" s="418"/>
      <c r="AC936" s="417"/>
      <c r="AD936" s="418"/>
      <c r="AE936" s="417"/>
      <c r="AG936" s="418"/>
      <c r="AH936" s="417"/>
      <c r="AL936" s="418"/>
      <c r="AM936" s="417"/>
      <c r="AO936" s="418"/>
      <c r="AP936" s="417"/>
      <c r="AR936" s="416"/>
    </row>
    <row r="937" spans="12:44" ht="15.75" customHeight="1">
      <c r="L937" s="415"/>
      <c r="M937" s="415"/>
      <c r="S937" s="414"/>
      <c r="T937" s="417"/>
      <c r="V937" s="418"/>
      <c r="W937" s="417"/>
      <c r="AB937" s="418"/>
      <c r="AC937" s="417"/>
      <c r="AD937" s="418"/>
      <c r="AE937" s="417"/>
      <c r="AG937" s="418"/>
      <c r="AH937" s="417"/>
      <c r="AL937" s="418"/>
      <c r="AM937" s="417"/>
      <c r="AO937" s="418"/>
      <c r="AP937" s="417"/>
      <c r="AR937" s="416"/>
    </row>
    <row r="938" spans="12:44" ht="15.75" customHeight="1">
      <c r="L938" s="415"/>
      <c r="M938" s="415"/>
      <c r="S938" s="414"/>
      <c r="T938" s="417"/>
      <c r="V938" s="418"/>
      <c r="W938" s="417"/>
      <c r="AB938" s="418"/>
      <c r="AC938" s="417"/>
      <c r="AD938" s="418"/>
      <c r="AE938" s="417"/>
      <c r="AG938" s="418"/>
      <c r="AH938" s="417"/>
      <c r="AL938" s="418"/>
      <c r="AM938" s="417"/>
      <c r="AO938" s="418"/>
      <c r="AP938" s="417"/>
      <c r="AR938" s="416"/>
    </row>
    <row r="939" spans="12:44" ht="15.75" customHeight="1">
      <c r="L939" s="415"/>
      <c r="M939" s="415"/>
      <c r="S939" s="414"/>
      <c r="T939" s="417"/>
      <c r="V939" s="418"/>
      <c r="W939" s="417"/>
      <c r="AB939" s="418"/>
      <c r="AC939" s="417"/>
      <c r="AD939" s="418"/>
      <c r="AE939" s="417"/>
      <c r="AG939" s="418"/>
      <c r="AH939" s="417"/>
      <c r="AL939" s="418"/>
      <c r="AM939" s="417"/>
      <c r="AO939" s="418"/>
      <c r="AP939" s="417"/>
      <c r="AR939" s="416"/>
    </row>
    <row r="940" spans="12:44" ht="15.75" customHeight="1">
      <c r="L940" s="415"/>
      <c r="M940" s="415"/>
      <c r="S940" s="414"/>
      <c r="T940" s="417"/>
      <c r="V940" s="418"/>
      <c r="W940" s="417"/>
      <c r="AB940" s="418"/>
      <c r="AC940" s="417"/>
      <c r="AD940" s="418"/>
      <c r="AE940" s="417"/>
      <c r="AG940" s="418"/>
      <c r="AH940" s="417"/>
      <c r="AL940" s="418"/>
      <c r="AM940" s="417"/>
      <c r="AO940" s="418"/>
      <c r="AP940" s="417"/>
      <c r="AR940" s="416"/>
    </row>
    <row r="941" spans="12:44" ht="15.75" customHeight="1">
      <c r="L941" s="415"/>
      <c r="M941" s="415"/>
      <c r="S941" s="414"/>
      <c r="T941" s="417"/>
      <c r="V941" s="418"/>
      <c r="W941" s="417"/>
      <c r="AB941" s="418"/>
      <c r="AC941" s="417"/>
      <c r="AD941" s="418"/>
      <c r="AE941" s="417"/>
      <c r="AG941" s="418"/>
      <c r="AH941" s="417"/>
      <c r="AL941" s="418"/>
      <c r="AM941" s="417"/>
      <c r="AO941" s="418"/>
      <c r="AP941" s="417"/>
      <c r="AR941" s="416"/>
    </row>
    <row r="942" spans="12:44" ht="15.75" customHeight="1">
      <c r="L942" s="415"/>
      <c r="M942" s="415"/>
      <c r="S942" s="414"/>
      <c r="T942" s="417"/>
      <c r="V942" s="418"/>
      <c r="W942" s="417"/>
      <c r="AB942" s="418"/>
      <c r="AC942" s="417"/>
      <c r="AD942" s="418"/>
      <c r="AE942" s="417"/>
      <c r="AG942" s="418"/>
      <c r="AH942" s="417"/>
      <c r="AL942" s="418"/>
      <c r="AM942" s="417"/>
      <c r="AO942" s="418"/>
      <c r="AP942" s="417"/>
      <c r="AR942" s="416"/>
    </row>
    <row r="943" spans="12:44" ht="15.75" customHeight="1">
      <c r="L943" s="415"/>
      <c r="M943" s="415"/>
      <c r="S943" s="414"/>
      <c r="T943" s="417"/>
      <c r="V943" s="418"/>
      <c r="W943" s="417"/>
      <c r="AB943" s="418"/>
      <c r="AC943" s="417"/>
      <c r="AD943" s="418"/>
      <c r="AE943" s="417"/>
      <c r="AG943" s="418"/>
      <c r="AH943" s="417"/>
      <c r="AL943" s="418"/>
      <c r="AM943" s="417"/>
      <c r="AO943" s="418"/>
      <c r="AP943" s="417"/>
      <c r="AR943" s="416"/>
    </row>
    <row r="944" spans="12:44" ht="15.75" customHeight="1">
      <c r="L944" s="415"/>
      <c r="M944" s="415"/>
      <c r="S944" s="414"/>
      <c r="T944" s="417"/>
      <c r="V944" s="418"/>
      <c r="W944" s="417"/>
      <c r="AB944" s="418"/>
      <c r="AC944" s="417"/>
      <c r="AD944" s="418"/>
      <c r="AE944" s="417"/>
      <c r="AG944" s="418"/>
      <c r="AH944" s="417"/>
      <c r="AL944" s="418"/>
      <c r="AM944" s="417"/>
      <c r="AO944" s="418"/>
      <c r="AP944" s="417"/>
      <c r="AR944" s="416"/>
    </row>
    <row r="945" spans="12:44" ht="15.75" customHeight="1">
      <c r="L945" s="415"/>
      <c r="M945" s="415"/>
      <c r="S945" s="414"/>
      <c r="T945" s="417"/>
      <c r="V945" s="418"/>
      <c r="W945" s="417"/>
      <c r="AB945" s="418"/>
      <c r="AC945" s="417"/>
      <c r="AD945" s="418"/>
      <c r="AE945" s="417"/>
      <c r="AG945" s="418"/>
      <c r="AH945" s="417"/>
      <c r="AL945" s="418"/>
      <c r="AM945" s="417"/>
      <c r="AO945" s="418"/>
      <c r="AP945" s="417"/>
      <c r="AR945" s="416"/>
    </row>
    <row r="946" spans="12:44" ht="15.75" customHeight="1">
      <c r="L946" s="415"/>
      <c r="M946" s="415"/>
      <c r="S946" s="414"/>
      <c r="T946" s="417"/>
      <c r="V946" s="418"/>
      <c r="W946" s="417"/>
      <c r="AB946" s="418"/>
      <c r="AC946" s="417"/>
      <c r="AD946" s="418"/>
      <c r="AE946" s="417"/>
      <c r="AG946" s="418"/>
      <c r="AH946" s="417"/>
      <c r="AL946" s="418"/>
      <c r="AM946" s="417"/>
      <c r="AO946" s="418"/>
      <c r="AP946" s="417"/>
      <c r="AR946" s="416"/>
    </row>
    <row r="947" spans="12:44" ht="15.75" customHeight="1">
      <c r="L947" s="415"/>
      <c r="M947" s="415"/>
      <c r="S947" s="414"/>
      <c r="T947" s="417"/>
      <c r="V947" s="418"/>
      <c r="W947" s="417"/>
      <c r="AB947" s="418"/>
      <c r="AC947" s="417"/>
      <c r="AD947" s="418"/>
      <c r="AE947" s="417"/>
      <c r="AG947" s="418"/>
      <c r="AH947" s="417"/>
      <c r="AL947" s="418"/>
      <c r="AM947" s="417"/>
      <c r="AO947" s="418"/>
      <c r="AP947" s="417"/>
      <c r="AR947" s="416"/>
    </row>
    <row r="948" spans="12:44" ht="15.75" customHeight="1">
      <c r="L948" s="415"/>
      <c r="M948" s="415"/>
      <c r="S948" s="414"/>
      <c r="T948" s="417"/>
      <c r="V948" s="418"/>
      <c r="W948" s="417"/>
      <c r="AB948" s="418"/>
      <c r="AC948" s="417"/>
      <c r="AD948" s="418"/>
      <c r="AE948" s="417"/>
      <c r="AG948" s="418"/>
      <c r="AH948" s="417"/>
      <c r="AL948" s="418"/>
      <c r="AM948" s="417"/>
      <c r="AO948" s="418"/>
      <c r="AP948" s="417"/>
      <c r="AR948" s="416"/>
    </row>
    <row r="949" spans="12:44" ht="15.75" customHeight="1">
      <c r="L949" s="415"/>
      <c r="M949" s="415"/>
      <c r="S949" s="414"/>
      <c r="T949" s="417"/>
      <c r="V949" s="418"/>
      <c r="W949" s="417"/>
      <c r="AB949" s="418"/>
      <c r="AC949" s="417"/>
      <c r="AD949" s="418"/>
      <c r="AE949" s="417"/>
      <c r="AG949" s="418"/>
      <c r="AH949" s="417"/>
      <c r="AL949" s="418"/>
      <c r="AM949" s="417"/>
      <c r="AO949" s="418"/>
      <c r="AP949" s="417"/>
      <c r="AR949" s="416"/>
    </row>
    <row r="950" spans="12:44" ht="15.75" customHeight="1">
      <c r="L950" s="415"/>
      <c r="M950" s="415"/>
      <c r="S950" s="414"/>
      <c r="T950" s="417"/>
      <c r="V950" s="418"/>
      <c r="W950" s="417"/>
      <c r="AB950" s="418"/>
      <c r="AC950" s="417"/>
      <c r="AD950" s="418"/>
      <c r="AE950" s="417"/>
      <c r="AG950" s="418"/>
      <c r="AH950" s="417"/>
      <c r="AL950" s="418"/>
      <c r="AM950" s="417"/>
      <c r="AO950" s="418"/>
      <c r="AP950" s="417"/>
      <c r="AR950" s="416"/>
    </row>
    <row r="951" spans="12:44" ht="15.75" customHeight="1">
      <c r="L951" s="415"/>
      <c r="M951" s="415"/>
      <c r="S951" s="414"/>
      <c r="T951" s="417"/>
      <c r="V951" s="418"/>
      <c r="W951" s="417"/>
      <c r="AB951" s="418"/>
      <c r="AC951" s="417"/>
      <c r="AD951" s="418"/>
      <c r="AE951" s="417"/>
      <c r="AG951" s="418"/>
      <c r="AH951" s="417"/>
      <c r="AL951" s="418"/>
      <c r="AM951" s="417"/>
      <c r="AO951" s="418"/>
      <c r="AP951" s="417"/>
      <c r="AR951" s="416"/>
    </row>
    <row r="952" spans="12:44" ht="15.75" customHeight="1">
      <c r="L952" s="415"/>
      <c r="M952" s="415"/>
      <c r="S952" s="414"/>
      <c r="T952" s="417"/>
      <c r="V952" s="418"/>
      <c r="W952" s="417"/>
      <c r="AB952" s="418"/>
      <c r="AC952" s="417"/>
      <c r="AD952" s="418"/>
      <c r="AE952" s="417"/>
      <c r="AG952" s="418"/>
      <c r="AH952" s="417"/>
      <c r="AL952" s="418"/>
      <c r="AM952" s="417"/>
      <c r="AO952" s="418"/>
      <c r="AP952" s="417"/>
      <c r="AR952" s="416"/>
    </row>
    <row r="953" spans="12:44" ht="15.75" customHeight="1">
      <c r="L953" s="415"/>
      <c r="M953" s="415"/>
      <c r="S953" s="414"/>
      <c r="T953" s="417"/>
      <c r="V953" s="418"/>
      <c r="W953" s="417"/>
      <c r="AB953" s="418"/>
      <c r="AC953" s="417"/>
      <c r="AD953" s="418"/>
      <c r="AE953" s="417"/>
      <c r="AG953" s="418"/>
      <c r="AH953" s="417"/>
      <c r="AL953" s="418"/>
      <c r="AM953" s="417"/>
      <c r="AO953" s="418"/>
      <c r="AP953" s="417"/>
      <c r="AR953" s="416"/>
    </row>
    <row r="954" spans="12:44" ht="15.75" customHeight="1">
      <c r="L954" s="415"/>
      <c r="M954" s="415"/>
      <c r="S954" s="414"/>
      <c r="T954" s="417"/>
      <c r="V954" s="418"/>
      <c r="W954" s="417"/>
      <c r="AB954" s="418"/>
      <c r="AC954" s="417"/>
      <c r="AD954" s="418"/>
      <c r="AE954" s="417"/>
      <c r="AG954" s="418"/>
      <c r="AH954" s="417"/>
      <c r="AL954" s="418"/>
      <c r="AM954" s="417"/>
      <c r="AO954" s="418"/>
      <c r="AP954" s="417"/>
      <c r="AR954" s="416"/>
    </row>
    <row r="955" spans="12:44" ht="15.75" customHeight="1">
      <c r="L955" s="415"/>
      <c r="M955" s="415"/>
      <c r="S955" s="414"/>
      <c r="T955" s="417"/>
      <c r="V955" s="418"/>
      <c r="W955" s="417"/>
      <c r="AB955" s="418"/>
      <c r="AC955" s="417"/>
      <c r="AD955" s="418"/>
      <c r="AE955" s="417"/>
      <c r="AG955" s="418"/>
      <c r="AH955" s="417"/>
      <c r="AL955" s="418"/>
      <c r="AM955" s="417"/>
      <c r="AO955" s="418"/>
      <c r="AP955" s="417"/>
      <c r="AR955" s="416"/>
    </row>
    <row r="956" spans="12:44" ht="15.75" customHeight="1">
      <c r="L956" s="415"/>
      <c r="M956" s="415"/>
      <c r="S956" s="414"/>
      <c r="T956" s="417"/>
      <c r="V956" s="418"/>
      <c r="W956" s="417"/>
      <c r="AB956" s="418"/>
      <c r="AC956" s="417"/>
      <c r="AD956" s="418"/>
      <c r="AE956" s="417"/>
      <c r="AG956" s="418"/>
      <c r="AH956" s="417"/>
      <c r="AL956" s="418"/>
      <c r="AM956" s="417"/>
      <c r="AO956" s="418"/>
      <c r="AP956" s="417"/>
      <c r="AR956" s="416"/>
    </row>
    <row r="957" spans="12:44" ht="15.75" customHeight="1">
      <c r="L957" s="415"/>
      <c r="M957" s="415"/>
      <c r="S957" s="414"/>
      <c r="T957" s="417"/>
      <c r="V957" s="418"/>
      <c r="W957" s="417"/>
      <c r="AB957" s="418"/>
      <c r="AC957" s="417"/>
      <c r="AD957" s="418"/>
      <c r="AE957" s="417"/>
      <c r="AG957" s="418"/>
      <c r="AH957" s="417"/>
      <c r="AL957" s="418"/>
      <c r="AM957" s="417"/>
      <c r="AO957" s="418"/>
      <c r="AP957" s="417"/>
      <c r="AR957" s="416"/>
    </row>
    <row r="958" spans="12:44" ht="15.75" customHeight="1">
      <c r="L958" s="415"/>
      <c r="M958" s="415"/>
      <c r="S958" s="414"/>
      <c r="T958" s="417"/>
      <c r="V958" s="418"/>
      <c r="W958" s="417"/>
      <c r="AB958" s="418"/>
      <c r="AC958" s="417"/>
      <c r="AD958" s="418"/>
      <c r="AE958" s="417"/>
      <c r="AG958" s="418"/>
      <c r="AH958" s="417"/>
      <c r="AL958" s="418"/>
      <c r="AM958" s="417"/>
      <c r="AO958" s="418"/>
      <c r="AP958" s="417"/>
      <c r="AR958" s="416"/>
    </row>
    <row r="959" spans="12:44" ht="15.75" customHeight="1">
      <c r="L959" s="415"/>
      <c r="M959" s="415"/>
      <c r="S959" s="414"/>
      <c r="T959" s="417"/>
      <c r="V959" s="418"/>
      <c r="W959" s="417"/>
      <c r="AB959" s="418"/>
      <c r="AC959" s="417"/>
      <c r="AD959" s="418"/>
      <c r="AE959" s="417"/>
      <c r="AG959" s="418"/>
      <c r="AH959" s="417"/>
      <c r="AL959" s="418"/>
      <c r="AM959" s="417"/>
      <c r="AO959" s="418"/>
      <c r="AP959" s="417"/>
      <c r="AR959" s="416"/>
    </row>
    <row r="960" spans="12:44" ht="15.75" customHeight="1">
      <c r="L960" s="415"/>
      <c r="M960" s="415"/>
      <c r="S960" s="414"/>
      <c r="T960" s="417"/>
      <c r="V960" s="418"/>
      <c r="W960" s="417"/>
      <c r="AB960" s="418"/>
      <c r="AC960" s="417"/>
      <c r="AD960" s="418"/>
      <c r="AE960" s="417"/>
      <c r="AG960" s="418"/>
      <c r="AH960" s="417"/>
      <c r="AL960" s="418"/>
      <c r="AM960" s="417"/>
      <c r="AO960" s="418"/>
      <c r="AP960" s="417"/>
      <c r="AR960" s="416"/>
    </row>
    <row r="961" spans="12:44" ht="15.75" customHeight="1">
      <c r="L961" s="415"/>
      <c r="M961" s="415"/>
      <c r="S961" s="414"/>
      <c r="T961" s="417"/>
      <c r="V961" s="418"/>
      <c r="W961" s="417"/>
      <c r="AB961" s="418"/>
      <c r="AC961" s="417"/>
      <c r="AD961" s="418"/>
      <c r="AE961" s="417"/>
      <c r="AG961" s="418"/>
      <c r="AH961" s="417"/>
      <c r="AL961" s="418"/>
      <c r="AM961" s="417"/>
      <c r="AO961" s="418"/>
      <c r="AP961" s="417"/>
      <c r="AR961" s="416"/>
    </row>
    <row r="962" spans="12:44" ht="15.75" customHeight="1">
      <c r="L962" s="415"/>
      <c r="M962" s="415"/>
      <c r="S962" s="414"/>
      <c r="T962" s="417"/>
      <c r="V962" s="418"/>
      <c r="W962" s="417"/>
      <c r="AB962" s="418"/>
      <c r="AC962" s="417"/>
      <c r="AD962" s="418"/>
      <c r="AE962" s="417"/>
      <c r="AG962" s="418"/>
      <c r="AH962" s="417"/>
      <c r="AL962" s="418"/>
      <c r="AM962" s="417"/>
      <c r="AO962" s="418"/>
      <c r="AP962" s="417"/>
      <c r="AR962" s="416"/>
    </row>
    <row r="963" spans="12:44" ht="15.75" customHeight="1">
      <c r="L963" s="415"/>
      <c r="M963" s="415"/>
      <c r="S963" s="414"/>
      <c r="T963" s="417"/>
      <c r="V963" s="418"/>
      <c r="W963" s="417"/>
      <c r="AB963" s="418"/>
      <c r="AC963" s="417"/>
      <c r="AD963" s="418"/>
      <c r="AE963" s="417"/>
      <c r="AG963" s="418"/>
      <c r="AH963" s="417"/>
      <c r="AL963" s="418"/>
      <c r="AM963" s="417"/>
      <c r="AO963" s="418"/>
      <c r="AP963" s="417"/>
      <c r="AR963" s="416"/>
    </row>
    <row r="964" spans="12:44" ht="15.75" customHeight="1">
      <c r="L964" s="415"/>
      <c r="M964" s="415"/>
      <c r="S964" s="414"/>
      <c r="T964" s="417"/>
      <c r="V964" s="418"/>
      <c r="W964" s="417"/>
      <c r="AB964" s="418"/>
      <c r="AC964" s="417"/>
      <c r="AD964" s="418"/>
      <c r="AE964" s="417"/>
      <c r="AG964" s="418"/>
      <c r="AH964" s="417"/>
      <c r="AL964" s="418"/>
      <c r="AM964" s="417"/>
      <c r="AO964" s="418"/>
      <c r="AP964" s="417"/>
      <c r="AR964" s="416"/>
    </row>
    <row r="965" spans="12:44" ht="15.75" customHeight="1">
      <c r="L965" s="415"/>
      <c r="M965" s="415"/>
      <c r="S965" s="414"/>
      <c r="T965" s="417"/>
      <c r="V965" s="418"/>
      <c r="W965" s="417"/>
      <c r="AB965" s="418"/>
      <c r="AC965" s="417"/>
      <c r="AD965" s="418"/>
      <c r="AE965" s="417"/>
      <c r="AG965" s="418"/>
      <c r="AH965" s="417"/>
      <c r="AL965" s="418"/>
      <c r="AM965" s="417"/>
      <c r="AO965" s="418"/>
      <c r="AP965" s="417"/>
      <c r="AR965" s="416"/>
    </row>
    <row r="966" spans="12:44" ht="15.75" customHeight="1">
      <c r="L966" s="415"/>
      <c r="M966" s="415"/>
      <c r="S966" s="414"/>
      <c r="T966" s="417"/>
      <c r="V966" s="418"/>
      <c r="W966" s="417"/>
      <c r="AB966" s="418"/>
      <c r="AC966" s="417"/>
      <c r="AD966" s="418"/>
      <c r="AE966" s="417"/>
      <c r="AG966" s="418"/>
      <c r="AH966" s="417"/>
      <c r="AL966" s="418"/>
      <c r="AM966" s="417"/>
      <c r="AO966" s="418"/>
      <c r="AP966" s="417"/>
      <c r="AR966" s="416"/>
    </row>
    <row r="967" spans="12:44" ht="15.75" customHeight="1">
      <c r="L967" s="415"/>
      <c r="M967" s="415"/>
      <c r="S967" s="414"/>
      <c r="T967" s="417"/>
      <c r="V967" s="418"/>
      <c r="W967" s="417"/>
      <c r="AB967" s="418"/>
      <c r="AC967" s="417"/>
      <c r="AD967" s="418"/>
      <c r="AE967" s="417"/>
      <c r="AG967" s="418"/>
      <c r="AH967" s="417"/>
      <c r="AL967" s="418"/>
      <c r="AM967" s="417"/>
      <c r="AO967" s="418"/>
      <c r="AP967" s="417"/>
      <c r="AR967" s="416"/>
    </row>
    <row r="968" spans="12:44" ht="15.75" customHeight="1">
      <c r="L968" s="415"/>
      <c r="M968" s="415"/>
      <c r="S968" s="414"/>
      <c r="T968" s="417"/>
      <c r="V968" s="418"/>
      <c r="W968" s="417"/>
      <c r="AB968" s="418"/>
      <c r="AC968" s="417"/>
      <c r="AD968" s="418"/>
      <c r="AE968" s="417"/>
      <c r="AG968" s="418"/>
      <c r="AH968" s="417"/>
      <c r="AL968" s="418"/>
      <c r="AM968" s="417"/>
      <c r="AO968" s="418"/>
      <c r="AP968" s="417"/>
      <c r="AR968" s="416"/>
    </row>
    <row r="969" spans="12:44" ht="15.75" customHeight="1">
      <c r="L969" s="415"/>
      <c r="M969" s="415"/>
      <c r="S969" s="414"/>
      <c r="T969" s="417"/>
      <c r="V969" s="418"/>
      <c r="W969" s="417"/>
      <c r="AB969" s="418"/>
      <c r="AC969" s="417"/>
      <c r="AD969" s="418"/>
      <c r="AE969" s="417"/>
      <c r="AG969" s="418"/>
      <c r="AH969" s="417"/>
      <c r="AL969" s="418"/>
      <c r="AM969" s="417"/>
      <c r="AO969" s="418"/>
      <c r="AP969" s="417"/>
      <c r="AR969" s="416"/>
    </row>
    <row r="970" spans="12:44" ht="15.75" customHeight="1">
      <c r="L970" s="415"/>
      <c r="M970" s="415"/>
      <c r="S970" s="414"/>
      <c r="T970" s="417"/>
      <c r="V970" s="418"/>
      <c r="W970" s="417"/>
      <c r="AB970" s="418"/>
      <c r="AC970" s="417"/>
      <c r="AD970" s="418"/>
      <c r="AE970" s="417"/>
      <c r="AG970" s="418"/>
      <c r="AH970" s="417"/>
      <c r="AL970" s="418"/>
      <c r="AM970" s="417"/>
      <c r="AO970" s="418"/>
      <c r="AP970" s="417"/>
      <c r="AR970" s="416"/>
    </row>
    <row r="971" spans="12:44" ht="15.75" customHeight="1">
      <c r="L971" s="415"/>
      <c r="M971" s="415"/>
      <c r="S971" s="414"/>
      <c r="T971" s="417"/>
      <c r="V971" s="418"/>
      <c r="W971" s="417"/>
      <c r="AB971" s="418"/>
      <c r="AC971" s="417"/>
      <c r="AD971" s="418"/>
      <c r="AE971" s="417"/>
      <c r="AG971" s="418"/>
      <c r="AH971" s="417"/>
      <c r="AL971" s="418"/>
      <c r="AM971" s="417"/>
      <c r="AO971" s="418"/>
      <c r="AP971" s="417"/>
      <c r="AR971" s="416"/>
    </row>
    <row r="972" spans="12:44" ht="15.75" customHeight="1">
      <c r="L972" s="415"/>
      <c r="M972" s="415"/>
      <c r="S972" s="414"/>
      <c r="T972" s="417"/>
      <c r="V972" s="418"/>
      <c r="W972" s="417"/>
      <c r="AB972" s="418"/>
      <c r="AC972" s="417"/>
      <c r="AD972" s="418"/>
      <c r="AE972" s="417"/>
      <c r="AG972" s="418"/>
      <c r="AH972" s="417"/>
      <c r="AL972" s="418"/>
      <c r="AM972" s="417"/>
      <c r="AO972" s="418"/>
      <c r="AP972" s="417"/>
      <c r="AR972" s="416"/>
    </row>
    <row r="973" spans="12:44" ht="15.75" customHeight="1">
      <c r="L973" s="415"/>
      <c r="M973" s="415"/>
      <c r="S973" s="414"/>
      <c r="T973" s="417"/>
      <c r="V973" s="418"/>
      <c r="W973" s="417"/>
      <c r="AB973" s="418"/>
      <c r="AC973" s="417"/>
      <c r="AD973" s="418"/>
      <c r="AE973" s="417"/>
      <c r="AG973" s="418"/>
      <c r="AH973" s="417"/>
      <c r="AL973" s="418"/>
      <c r="AM973" s="417"/>
      <c r="AO973" s="418"/>
      <c r="AP973" s="417"/>
      <c r="AR973" s="416"/>
    </row>
    <row r="974" spans="12:44" ht="15.75" customHeight="1">
      <c r="L974" s="415"/>
      <c r="M974" s="415"/>
      <c r="S974" s="414"/>
      <c r="T974" s="417"/>
      <c r="V974" s="418"/>
      <c r="W974" s="417"/>
      <c r="AB974" s="418"/>
      <c r="AC974" s="417"/>
      <c r="AD974" s="418"/>
      <c r="AE974" s="417"/>
      <c r="AG974" s="418"/>
      <c r="AH974" s="417"/>
      <c r="AL974" s="418"/>
      <c r="AM974" s="417"/>
      <c r="AO974" s="418"/>
      <c r="AP974" s="417"/>
      <c r="AR974" s="416"/>
    </row>
    <row r="975" spans="12:44" ht="15.75" customHeight="1">
      <c r="L975" s="415"/>
      <c r="M975" s="415"/>
      <c r="S975" s="414"/>
      <c r="T975" s="417"/>
      <c r="V975" s="418"/>
      <c r="W975" s="417"/>
      <c r="AB975" s="418"/>
      <c r="AC975" s="417"/>
      <c r="AD975" s="418"/>
      <c r="AE975" s="417"/>
      <c r="AG975" s="418"/>
      <c r="AH975" s="417"/>
      <c r="AL975" s="418"/>
      <c r="AM975" s="417"/>
      <c r="AO975" s="418"/>
      <c r="AP975" s="417"/>
      <c r="AR975" s="416"/>
    </row>
    <row r="976" spans="12:44" ht="15.75" customHeight="1">
      <c r="L976" s="415"/>
      <c r="M976" s="415"/>
      <c r="S976" s="414"/>
      <c r="T976" s="417"/>
      <c r="V976" s="418"/>
      <c r="W976" s="417"/>
      <c r="AB976" s="418"/>
      <c r="AC976" s="417"/>
      <c r="AD976" s="418"/>
      <c r="AE976" s="417"/>
      <c r="AG976" s="418"/>
      <c r="AH976" s="417"/>
      <c r="AL976" s="418"/>
      <c r="AM976" s="417"/>
      <c r="AO976" s="418"/>
      <c r="AP976" s="417"/>
      <c r="AR976" s="416"/>
    </row>
    <row r="977" spans="12:44" ht="15.75" customHeight="1">
      <c r="L977" s="415"/>
      <c r="M977" s="415"/>
      <c r="S977" s="414"/>
      <c r="T977" s="417"/>
      <c r="V977" s="418"/>
      <c r="W977" s="417"/>
      <c r="AB977" s="418"/>
      <c r="AC977" s="417"/>
      <c r="AD977" s="418"/>
      <c r="AE977" s="417"/>
      <c r="AG977" s="418"/>
      <c r="AH977" s="417"/>
      <c r="AL977" s="418"/>
      <c r="AM977" s="417"/>
      <c r="AO977" s="418"/>
      <c r="AP977" s="417"/>
      <c r="AR977" s="416"/>
    </row>
    <row r="978" spans="12:44" ht="15.75" customHeight="1">
      <c r="L978" s="415"/>
      <c r="M978" s="415"/>
      <c r="S978" s="414"/>
      <c r="T978" s="417"/>
      <c r="V978" s="418"/>
      <c r="W978" s="417"/>
      <c r="AB978" s="418"/>
      <c r="AC978" s="417"/>
      <c r="AD978" s="418"/>
      <c r="AE978" s="417"/>
      <c r="AG978" s="418"/>
      <c r="AH978" s="417"/>
      <c r="AL978" s="418"/>
      <c r="AM978" s="417"/>
      <c r="AO978" s="418"/>
      <c r="AP978" s="417"/>
      <c r="AR978" s="416"/>
    </row>
    <row r="979" spans="12:44" ht="15.75" customHeight="1">
      <c r="L979" s="415"/>
      <c r="M979" s="415"/>
      <c r="S979" s="414"/>
      <c r="T979" s="417"/>
      <c r="V979" s="418"/>
      <c r="W979" s="417"/>
      <c r="AB979" s="418"/>
      <c r="AC979" s="417"/>
      <c r="AD979" s="418"/>
      <c r="AE979" s="417"/>
      <c r="AG979" s="418"/>
      <c r="AH979" s="417"/>
      <c r="AL979" s="418"/>
      <c r="AM979" s="417"/>
      <c r="AO979" s="418"/>
      <c r="AP979" s="417"/>
      <c r="AR979" s="416"/>
    </row>
    <row r="980" spans="12:44" ht="15.75" customHeight="1">
      <c r="L980" s="415"/>
      <c r="M980" s="415"/>
      <c r="S980" s="414"/>
      <c r="T980" s="417"/>
      <c r="V980" s="418"/>
      <c r="W980" s="417"/>
      <c r="AB980" s="418"/>
      <c r="AC980" s="417"/>
      <c r="AD980" s="418"/>
      <c r="AE980" s="417"/>
      <c r="AG980" s="418"/>
      <c r="AH980" s="417"/>
      <c r="AL980" s="418"/>
      <c r="AM980" s="417"/>
      <c r="AO980" s="418"/>
      <c r="AP980" s="417"/>
      <c r="AR980" s="416"/>
    </row>
    <row r="981" spans="12:44" ht="15.75" customHeight="1">
      <c r="L981" s="415"/>
      <c r="M981" s="415"/>
      <c r="S981" s="414"/>
      <c r="T981" s="417"/>
      <c r="V981" s="418"/>
      <c r="W981" s="417"/>
      <c r="AB981" s="418"/>
      <c r="AC981" s="417"/>
      <c r="AD981" s="418"/>
      <c r="AE981" s="417"/>
      <c r="AG981" s="418"/>
      <c r="AH981" s="417"/>
      <c r="AL981" s="418"/>
      <c r="AM981" s="417"/>
      <c r="AO981" s="418"/>
      <c r="AP981" s="417"/>
      <c r="AR981" s="416"/>
    </row>
    <row r="982" spans="12:44" ht="15.75" customHeight="1">
      <c r="L982" s="415"/>
      <c r="M982" s="415"/>
      <c r="S982" s="414"/>
      <c r="T982" s="417"/>
      <c r="V982" s="418"/>
      <c r="W982" s="417"/>
      <c r="AB982" s="418"/>
      <c r="AC982" s="417"/>
      <c r="AD982" s="418"/>
      <c r="AE982" s="417"/>
      <c r="AG982" s="418"/>
      <c r="AH982" s="417"/>
      <c r="AL982" s="418"/>
      <c r="AM982" s="417"/>
      <c r="AO982" s="418"/>
      <c r="AP982" s="417"/>
      <c r="AR982" s="416"/>
    </row>
    <row r="983" spans="12:44" ht="15.75" customHeight="1">
      <c r="L983" s="415"/>
      <c r="M983" s="415"/>
      <c r="S983" s="414"/>
      <c r="T983" s="417"/>
      <c r="V983" s="418"/>
      <c r="W983" s="417"/>
      <c r="AB983" s="418"/>
      <c r="AC983" s="417"/>
      <c r="AD983" s="418"/>
      <c r="AE983" s="417"/>
      <c r="AG983" s="418"/>
      <c r="AH983" s="417"/>
      <c r="AL983" s="418"/>
      <c r="AM983" s="417"/>
      <c r="AO983" s="418"/>
      <c r="AP983" s="417"/>
      <c r="AR983" s="416"/>
    </row>
    <row r="984" spans="12:44" ht="15.75" customHeight="1">
      <c r="L984" s="415"/>
      <c r="M984" s="415"/>
      <c r="S984" s="414"/>
      <c r="T984" s="417"/>
      <c r="V984" s="418"/>
      <c r="W984" s="417"/>
      <c r="AB984" s="418"/>
      <c r="AC984" s="417"/>
      <c r="AD984" s="418"/>
      <c r="AE984" s="417"/>
      <c r="AG984" s="418"/>
      <c r="AH984" s="417"/>
      <c r="AL984" s="418"/>
      <c r="AM984" s="417"/>
      <c r="AO984" s="418"/>
      <c r="AP984" s="417"/>
      <c r="AR984" s="416"/>
    </row>
    <row r="985" spans="12:44" ht="15.75" customHeight="1">
      <c r="L985" s="415"/>
      <c r="M985" s="415"/>
      <c r="S985" s="414"/>
      <c r="T985" s="417"/>
      <c r="V985" s="418"/>
      <c r="W985" s="417"/>
      <c r="AB985" s="418"/>
      <c r="AC985" s="417"/>
      <c r="AD985" s="418"/>
      <c r="AE985" s="417"/>
      <c r="AG985" s="418"/>
      <c r="AH985" s="417"/>
      <c r="AL985" s="418"/>
      <c r="AM985" s="417"/>
      <c r="AO985" s="418"/>
      <c r="AP985" s="417"/>
      <c r="AR985" s="416"/>
    </row>
    <row r="986" spans="12:44" ht="15.75" customHeight="1">
      <c r="L986" s="415"/>
      <c r="M986" s="415"/>
      <c r="S986" s="414"/>
      <c r="T986" s="417"/>
      <c r="V986" s="418"/>
      <c r="W986" s="417"/>
      <c r="AB986" s="418"/>
      <c r="AC986" s="417"/>
      <c r="AD986" s="418"/>
      <c r="AE986" s="417"/>
      <c r="AG986" s="418"/>
      <c r="AH986" s="417"/>
      <c r="AL986" s="418"/>
      <c r="AM986" s="417"/>
      <c r="AO986" s="418"/>
      <c r="AP986" s="417"/>
      <c r="AR986" s="416"/>
    </row>
    <row r="987" spans="12:44" ht="15.75" customHeight="1">
      <c r="L987" s="415"/>
      <c r="M987" s="415"/>
      <c r="S987" s="414"/>
      <c r="T987" s="417"/>
      <c r="V987" s="418"/>
      <c r="W987" s="417"/>
      <c r="AB987" s="418"/>
      <c r="AC987" s="417"/>
      <c r="AD987" s="418"/>
      <c r="AE987" s="417"/>
      <c r="AG987" s="418"/>
      <c r="AH987" s="417"/>
      <c r="AL987" s="418"/>
      <c r="AM987" s="417"/>
      <c r="AO987" s="418"/>
      <c r="AP987" s="417"/>
      <c r="AR987" s="416"/>
    </row>
    <row r="988" spans="12:44" ht="15.75" customHeight="1">
      <c r="L988" s="415"/>
      <c r="M988" s="415"/>
      <c r="S988" s="414"/>
      <c r="T988" s="417"/>
      <c r="V988" s="418"/>
      <c r="W988" s="417"/>
      <c r="AB988" s="418"/>
      <c r="AC988" s="417"/>
      <c r="AD988" s="418"/>
      <c r="AE988" s="417"/>
      <c r="AG988" s="418"/>
      <c r="AH988" s="417"/>
      <c r="AL988" s="418"/>
      <c r="AM988" s="417"/>
      <c r="AO988" s="418"/>
      <c r="AP988" s="417"/>
      <c r="AR988" s="416"/>
    </row>
    <row r="989" spans="12:44" ht="15.75" customHeight="1">
      <c r="L989" s="415"/>
      <c r="M989" s="415"/>
      <c r="S989" s="414"/>
      <c r="T989" s="417"/>
      <c r="V989" s="418"/>
      <c r="W989" s="417"/>
      <c r="AB989" s="418"/>
      <c r="AC989" s="417"/>
      <c r="AD989" s="418"/>
      <c r="AE989" s="417"/>
      <c r="AG989" s="418"/>
      <c r="AH989" s="417"/>
      <c r="AL989" s="418"/>
      <c r="AM989" s="417"/>
      <c r="AO989" s="418"/>
      <c r="AP989" s="417"/>
      <c r="AR989" s="416"/>
    </row>
    <row r="990" spans="12:44" ht="15.75" customHeight="1">
      <c r="L990" s="415"/>
      <c r="M990" s="415"/>
      <c r="S990" s="414"/>
      <c r="T990" s="417"/>
      <c r="V990" s="418"/>
      <c r="W990" s="417"/>
      <c r="AB990" s="418"/>
      <c r="AC990" s="417"/>
      <c r="AD990" s="418"/>
      <c r="AE990" s="417"/>
      <c r="AG990" s="418"/>
      <c r="AH990" s="417"/>
      <c r="AL990" s="418"/>
      <c r="AM990" s="417"/>
      <c r="AO990" s="418"/>
      <c r="AP990" s="417"/>
      <c r="AR990" s="416"/>
    </row>
    <row r="991" spans="12:44" ht="15.75" customHeight="1">
      <c r="L991" s="415"/>
      <c r="M991" s="415"/>
      <c r="S991" s="414"/>
      <c r="T991" s="417"/>
      <c r="V991" s="418"/>
      <c r="W991" s="417"/>
      <c r="AB991" s="418"/>
      <c r="AC991" s="417"/>
      <c r="AD991" s="418"/>
      <c r="AE991" s="417"/>
      <c r="AG991" s="418"/>
      <c r="AH991" s="417"/>
      <c r="AL991" s="418"/>
      <c r="AM991" s="417"/>
      <c r="AO991" s="418"/>
      <c r="AP991" s="417"/>
      <c r="AR991" s="416"/>
    </row>
    <row r="992" spans="12:44" ht="15.75" customHeight="1">
      <c r="L992" s="415"/>
      <c r="M992" s="415"/>
      <c r="S992" s="414"/>
      <c r="T992" s="417"/>
      <c r="V992" s="418"/>
      <c r="W992" s="417"/>
      <c r="AB992" s="418"/>
      <c r="AC992" s="417"/>
      <c r="AD992" s="418"/>
      <c r="AE992" s="417"/>
      <c r="AG992" s="418"/>
      <c r="AH992" s="417"/>
      <c r="AL992" s="418"/>
      <c r="AM992" s="417"/>
      <c r="AO992" s="418"/>
      <c r="AP992" s="417"/>
      <c r="AR992" s="416"/>
    </row>
    <row r="993" spans="12:44" ht="15.75" customHeight="1">
      <c r="L993" s="415"/>
      <c r="M993" s="415"/>
      <c r="S993" s="414"/>
      <c r="T993" s="417"/>
      <c r="V993" s="418"/>
      <c r="W993" s="417"/>
      <c r="AB993" s="418"/>
      <c r="AC993" s="417"/>
      <c r="AD993" s="418"/>
      <c r="AE993" s="417"/>
      <c r="AG993" s="418"/>
      <c r="AH993" s="417"/>
      <c r="AL993" s="418"/>
      <c r="AM993" s="417"/>
      <c r="AO993" s="418"/>
      <c r="AP993" s="417"/>
      <c r="AR993" s="416"/>
    </row>
    <row r="994" spans="12:44" ht="15.75" customHeight="1">
      <c r="L994" s="415"/>
      <c r="M994" s="415"/>
      <c r="S994" s="414"/>
      <c r="T994" s="412"/>
      <c r="U994" s="411"/>
      <c r="V994" s="413"/>
      <c r="W994" s="412"/>
      <c r="X994" s="411"/>
      <c r="Y994" s="411"/>
      <c r="Z994" s="411"/>
      <c r="AA994" s="411"/>
      <c r="AB994" s="413"/>
      <c r="AC994" s="412"/>
      <c r="AD994" s="413"/>
      <c r="AE994" s="412"/>
      <c r="AF994" s="411"/>
      <c r="AG994" s="413"/>
      <c r="AH994" s="412"/>
      <c r="AI994" s="411"/>
      <c r="AJ994" s="411"/>
      <c r="AK994" s="411"/>
      <c r="AL994" s="413"/>
      <c r="AM994" s="412"/>
      <c r="AN994" s="411"/>
      <c r="AO994" s="413"/>
      <c r="AP994" s="412"/>
      <c r="AQ994" s="411"/>
      <c r="AR994" s="410"/>
    </row>
  </sheetData>
  <autoFilter ref="A2:BE34"/>
  <conditionalFormatting sqref="N1:N994">
    <cfRule type="cellIs" dxfId="5" priority="1" operator="equal">
      <formula>"TAK"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"/>
  <sheetViews>
    <sheetView workbookViewId="0"/>
  </sheetViews>
  <sheetFormatPr defaultRowHeight="13.2"/>
  <cols>
    <col min="1" max="1" width="7.44140625" style="21" bestFit="1" customWidth="1"/>
    <col min="2" max="2" width="23.6640625" style="21" bestFit="1" customWidth="1"/>
    <col min="3" max="3" width="23.6640625" style="21" customWidth="1"/>
    <col min="4" max="4" width="9" style="21" bestFit="1" customWidth="1"/>
    <col min="5" max="5" width="19" style="21" bestFit="1" customWidth="1"/>
    <col min="6" max="6" width="22.33203125" style="21" bestFit="1" customWidth="1"/>
    <col min="7" max="7" width="4.44140625" style="21" bestFit="1" customWidth="1"/>
    <col min="8" max="8" width="6.88671875" style="21" bestFit="1" customWidth="1"/>
    <col min="9" max="9" width="5" style="21" bestFit="1" customWidth="1"/>
    <col min="10" max="10" width="5.5546875" style="21" bestFit="1" customWidth="1"/>
    <col min="11" max="11" width="9" style="21" bestFit="1" customWidth="1"/>
    <col min="12" max="16384" width="8.88671875" style="21"/>
  </cols>
  <sheetData>
    <row r="1" spans="1:24" ht="26.4">
      <c r="A1" s="124" t="s">
        <v>137</v>
      </c>
      <c r="B1" s="124" t="s">
        <v>161</v>
      </c>
      <c r="C1" s="124" t="s">
        <v>99</v>
      </c>
      <c r="D1" s="124" t="s">
        <v>895</v>
      </c>
      <c r="E1" s="124" t="s">
        <v>896</v>
      </c>
      <c r="F1" s="124" t="s">
        <v>1232</v>
      </c>
      <c r="G1" s="124" t="s">
        <v>813</v>
      </c>
      <c r="H1" s="124" t="s">
        <v>1231</v>
      </c>
      <c r="I1" s="124" t="s">
        <v>31</v>
      </c>
      <c r="J1" s="124" t="s">
        <v>1230</v>
      </c>
      <c r="K1" s="120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118">
        <v>1</v>
      </c>
      <c r="B2" s="122" t="s">
        <v>199</v>
      </c>
      <c r="C2" s="122" t="s">
        <v>198</v>
      </c>
      <c r="D2" s="123">
        <v>1980</v>
      </c>
      <c r="E2" s="122" t="s">
        <v>3462</v>
      </c>
      <c r="F2" s="120"/>
      <c r="G2" s="120" t="s">
        <v>0</v>
      </c>
      <c r="H2" s="118">
        <v>1469</v>
      </c>
      <c r="I2" s="118">
        <v>1540</v>
      </c>
      <c r="J2" s="119">
        <v>0.6743055555555556</v>
      </c>
      <c r="K2" s="118">
        <v>71</v>
      </c>
      <c r="M2" s="14">
        <f>VLOOKUP(N2,id!$A:$C,3,0)</f>
        <v>108</v>
      </c>
      <c r="N2" s="14" t="str">
        <f t="shared" ref="N2:N4" si="0">O2&amp;P2&amp;R2</f>
        <v>TruszkowskaKamila1980</v>
      </c>
      <c r="O2" s="9" t="str">
        <f t="shared" ref="O2:O4" si="1">C2</f>
        <v>Truszkowska</v>
      </c>
      <c r="P2" s="9" t="str">
        <f t="shared" ref="P2:P4" si="2">B2</f>
        <v>Kamila</v>
      </c>
      <c r="Q2" s="9">
        <f t="shared" ref="Q2:Q4" si="3">F2</f>
        <v>0</v>
      </c>
      <c r="R2" s="9">
        <f t="shared" ref="R2:R4" si="4">D2</f>
        <v>1980</v>
      </c>
      <c r="S2" s="9">
        <v>100</v>
      </c>
      <c r="U2" s="9"/>
      <c r="V2" s="9"/>
      <c r="W2" s="9"/>
      <c r="X2" s="9"/>
    </row>
    <row r="3" spans="1:24">
      <c r="A3" s="118">
        <v>2</v>
      </c>
      <c r="B3" s="120" t="s">
        <v>584</v>
      </c>
      <c r="C3" s="120" t="s">
        <v>50</v>
      </c>
      <c r="D3" s="118">
        <v>1996</v>
      </c>
      <c r="E3" s="120" t="s">
        <v>307</v>
      </c>
      <c r="F3" s="120" t="s">
        <v>135</v>
      </c>
      <c r="G3" s="120" t="s">
        <v>0</v>
      </c>
      <c r="H3" s="118">
        <v>1397</v>
      </c>
      <c r="I3" s="118">
        <v>1430</v>
      </c>
      <c r="J3" s="119">
        <v>0.6479166666666667</v>
      </c>
      <c r="K3" s="120">
        <v>33</v>
      </c>
      <c r="M3" s="14">
        <f>VLOOKUP(N3,id!$A:$C,3,0)</f>
        <v>192</v>
      </c>
      <c r="N3" s="14" t="str">
        <f t="shared" si="0"/>
        <v>StanekDominika1996</v>
      </c>
      <c r="O3" s="9" t="str">
        <f t="shared" si="1"/>
        <v>Stanek</v>
      </c>
      <c r="P3" s="9" t="str">
        <f t="shared" si="2"/>
        <v>Dominika</v>
      </c>
      <c r="Q3" s="9" t="str">
        <f t="shared" si="3"/>
        <v>RUDY KOT</v>
      </c>
      <c r="R3" s="9">
        <f t="shared" si="4"/>
        <v>1996</v>
      </c>
      <c r="S3" s="9">
        <f t="shared" ref="S3:S4" si="5">S2*IF(W3&lt;1,W3,IF(X3&lt;1,X3,IF(V3&lt;1,V3,IF(U3&lt;1,U3,1))))</f>
        <v>95.098706603131376</v>
      </c>
      <c r="U3" s="9">
        <f t="shared" ref="U3:U4" si="6">J2/J3</f>
        <v>1.0407288317256163</v>
      </c>
      <c r="V3" s="9">
        <v>1</v>
      </c>
      <c r="W3" s="9">
        <f t="shared" ref="W3:W4" si="7">H3/H2</f>
        <v>0.95098706603131378</v>
      </c>
      <c r="X3" s="9">
        <v>1</v>
      </c>
    </row>
    <row r="4" spans="1:24">
      <c r="A4" s="118">
        <v>3</v>
      </c>
      <c r="B4" s="120" t="s">
        <v>334</v>
      </c>
      <c r="C4" s="120" t="s">
        <v>230</v>
      </c>
      <c r="D4" s="118">
        <v>1975</v>
      </c>
      <c r="E4" s="120" t="s">
        <v>1318</v>
      </c>
      <c r="F4" s="120" t="s">
        <v>335</v>
      </c>
      <c r="G4" s="120" t="s">
        <v>0</v>
      </c>
      <c r="H4" s="118">
        <v>1193</v>
      </c>
      <c r="I4" s="118">
        <v>1200</v>
      </c>
      <c r="J4" s="119">
        <v>0.62986111111111109</v>
      </c>
      <c r="K4" s="120">
        <v>7</v>
      </c>
      <c r="M4" s="14">
        <f>VLOOKUP(N4,id!$A:$C,3,0)</f>
        <v>39</v>
      </c>
      <c r="N4" s="14" t="str">
        <f t="shared" si="0"/>
        <v>AdamczykEwa1975</v>
      </c>
      <c r="O4" s="9" t="str">
        <f t="shared" si="1"/>
        <v>Adamczyk</v>
      </c>
      <c r="P4" s="9" t="str">
        <f t="shared" si="2"/>
        <v>Ewa</v>
      </c>
      <c r="Q4" s="9" t="str">
        <f t="shared" si="3"/>
        <v>Zbieranina z Niesięcina</v>
      </c>
      <c r="R4" s="9">
        <f t="shared" si="4"/>
        <v>1975</v>
      </c>
      <c r="S4" s="9">
        <f t="shared" si="5"/>
        <v>81.211708645336955</v>
      </c>
      <c r="U4" s="9">
        <f t="shared" si="6"/>
        <v>1.0286659316427784</v>
      </c>
      <c r="V4" s="9">
        <v>1</v>
      </c>
      <c r="W4" s="9">
        <f t="shared" si="7"/>
        <v>0.85397279885468858</v>
      </c>
      <c r="X4" s="9">
        <v>1</v>
      </c>
    </row>
  </sheetData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"/>
  <sheetViews>
    <sheetView workbookViewId="0"/>
  </sheetViews>
  <sheetFormatPr defaultRowHeight="13.2"/>
  <cols>
    <col min="1" max="1" width="7.44140625" style="21" bestFit="1" customWidth="1"/>
    <col min="2" max="2" width="23.6640625" style="21" bestFit="1" customWidth="1"/>
    <col min="3" max="3" width="23.6640625" style="21" customWidth="1"/>
    <col min="4" max="4" width="9" style="21" bestFit="1" customWidth="1"/>
    <col min="5" max="5" width="19" style="21" bestFit="1" customWidth="1"/>
    <col min="6" max="6" width="22.33203125" style="21" bestFit="1" customWidth="1"/>
    <col min="7" max="7" width="4.44140625" style="21" bestFit="1" customWidth="1"/>
    <col min="8" max="8" width="6.88671875" style="21" bestFit="1" customWidth="1"/>
    <col min="9" max="9" width="5" style="21" bestFit="1" customWidth="1"/>
    <col min="10" max="10" width="5.5546875" style="21" bestFit="1" customWidth="1"/>
    <col min="11" max="11" width="9" style="21" bestFit="1" customWidth="1"/>
    <col min="12" max="16384" width="8.88671875" style="21"/>
  </cols>
  <sheetData>
    <row r="1" spans="1:24" ht="26.4">
      <c r="A1" s="124" t="s">
        <v>137</v>
      </c>
      <c r="B1" s="124" t="s">
        <v>161</v>
      </c>
      <c r="C1" s="124" t="s">
        <v>99</v>
      </c>
      <c r="D1" s="124" t="s">
        <v>895</v>
      </c>
      <c r="E1" s="124" t="s">
        <v>896</v>
      </c>
      <c r="F1" s="124" t="s">
        <v>1232</v>
      </c>
      <c r="G1" s="124" t="s">
        <v>813</v>
      </c>
      <c r="H1" s="124" t="s">
        <v>1231</v>
      </c>
      <c r="I1" s="124" t="s">
        <v>31</v>
      </c>
      <c r="J1" s="124" t="s">
        <v>1230</v>
      </c>
      <c r="K1" s="120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118">
        <v>1</v>
      </c>
      <c r="B2" s="120" t="s">
        <v>139</v>
      </c>
      <c r="C2" s="120" t="s">
        <v>157</v>
      </c>
      <c r="D2" s="118">
        <v>1982</v>
      </c>
      <c r="E2" s="120" t="s">
        <v>307</v>
      </c>
      <c r="F2" s="120" t="s">
        <v>164</v>
      </c>
      <c r="G2" s="120" t="s">
        <v>32</v>
      </c>
      <c r="H2" s="118">
        <v>1950</v>
      </c>
      <c r="I2" s="118">
        <v>1950</v>
      </c>
      <c r="J2" s="119">
        <v>0.62291666666666667</v>
      </c>
      <c r="K2" s="118"/>
      <c r="M2" s="14">
        <f>VLOOKUP(N2,id!$A:$C,3,0)</f>
        <v>4</v>
      </c>
      <c r="N2" s="14" t="str">
        <f>O2&amp;P2&amp;R2</f>
        <v>ŚmiejaDaniel1982</v>
      </c>
      <c r="O2" s="9" t="str">
        <f t="shared" ref="O2:O6" si="0">C2</f>
        <v>Śmieja</v>
      </c>
      <c r="P2" s="9" t="str">
        <f t="shared" ref="P2:P6" si="1">B2</f>
        <v>Daniel</v>
      </c>
      <c r="Q2" s="9" t="str">
        <f t="shared" ref="Q2:Q6" si="2">F2</f>
        <v>mrdp.pl</v>
      </c>
      <c r="R2" s="9">
        <f t="shared" ref="R2:R6" si="3">D2</f>
        <v>1982</v>
      </c>
      <c r="S2" s="9">
        <v>100</v>
      </c>
      <c r="T2" s="9"/>
      <c r="U2" s="9"/>
      <c r="V2" s="9"/>
      <c r="W2" s="9"/>
      <c r="X2" s="9"/>
    </row>
    <row r="3" spans="1:24">
      <c r="A3" s="118">
        <v>2</v>
      </c>
      <c r="B3" s="120" t="s">
        <v>151</v>
      </c>
      <c r="C3" s="120" t="s">
        <v>152</v>
      </c>
      <c r="D3" s="118">
        <v>1970</v>
      </c>
      <c r="E3" s="120" t="s">
        <v>253</v>
      </c>
      <c r="F3" s="120"/>
      <c r="G3" s="120" t="s">
        <v>32</v>
      </c>
      <c r="H3" s="118">
        <v>1912</v>
      </c>
      <c r="I3" s="118">
        <v>1940</v>
      </c>
      <c r="J3" s="119">
        <v>0.64444444444444449</v>
      </c>
      <c r="K3" s="118">
        <v>28</v>
      </c>
      <c r="M3" s="14">
        <f>VLOOKUP(N3,id!$A:$C,3,0)</f>
        <v>63</v>
      </c>
      <c r="N3" s="14" t="str">
        <f t="shared" ref="N3:N6" si="4">O3&amp;P3&amp;R3</f>
        <v>HołdakowskiWojciech1970</v>
      </c>
      <c r="O3" s="9" t="str">
        <f t="shared" si="0"/>
        <v>Hołdakowski</v>
      </c>
      <c r="P3" s="9" t="str">
        <f t="shared" si="1"/>
        <v>Wojciech</v>
      </c>
      <c r="Q3" s="9">
        <f t="shared" si="2"/>
        <v>0</v>
      </c>
      <c r="R3" s="9">
        <f t="shared" si="3"/>
        <v>1970</v>
      </c>
      <c r="S3" s="9">
        <f>S2*IF(W3&lt;1,W3,IF(X3&lt;1,X3,IF(V3&lt;1,V3,IF(U3&lt;1,U3,1))))</f>
        <v>98.051282051282058</v>
      </c>
      <c r="T3" s="9"/>
      <c r="U3" s="9">
        <f>J2/J3</f>
        <v>0.96659482758620685</v>
      </c>
      <c r="V3" s="9">
        <v>1</v>
      </c>
      <c r="W3" s="9">
        <f t="shared" ref="W3:W6" si="5">H3/H2</f>
        <v>0.98051282051282052</v>
      </c>
      <c r="X3" s="9">
        <v>1</v>
      </c>
    </row>
    <row r="4" spans="1:24">
      <c r="A4" s="118">
        <v>3</v>
      </c>
      <c r="B4" s="120" t="s">
        <v>241</v>
      </c>
      <c r="C4" s="120" t="s">
        <v>245</v>
      </c>
      <c r="D4" s="118">
        <v>1979</v>
      </c>
      <c r="E4" s="120" t="s">
        <v>1323</v>
      </c>
      <c r="F4" s="120" t="s">
        <v>236</v>
      </c>
      <c r="G4" s="120" t="s">
        <v>32</v>
      </c>
      <c r="H4" s="118">
        <v>1912</v>
      </c>
      <c r="I4" s="118">
        <v>1940</v>
      </c>
      <c r="J4" s="119">
        <v>0.64444444444444449</v>
      </c>
      <c r="K4" s="118">
        <v>28</v>
      </c>
      <c r="M4" s="14">
        <f>VLOOKUP(N4,id!$A:$C,3,0)</f>
        <v>10</v>
      </c>
      <c r="N4" s="14" t="str">
        <f t="shared" si="4"/>
        <v>WalentowskiRadosław1979</v>
      </c>
      <c r="O4" s="9" t="str">
        <f t="shared" si="0"/>
        <v>Walentowski</v>
      </c>
      <c r="P4" s="9" t="str">
        <f t="shared" si="1"/>
        <v>Radosław</v>
      </c>
      <c r="Q4" s="9" t="str">
        <f t="shared" si="2"/>
        <v>LosMaruderos</v>
      </c>
      <c r="R4" s="9">
        <f t="shared" si="3"/>
        <v>1979</v>
      </c>
      <c r="S4" s="9">
        <f t="shared" ref="S4:S6" si="6">S3*IF(W4&lt;1,W4,IF(X4&lt;1,X4,IF(V4&lt;1,V4,IF(U4&lt;1,U4,1))))</f>
        <v>98.051282051282058</v>
      </c>
      <c r="T4" s="9"/>
      <c r="U4" s="9">
        <f t="shared" ref="U4:U6" si="7">J3/J4</f>
        <v>1</v>
      </c>
      <c r="V4" s="9">
        <v>1</v>
      </c>
      <c r="W4" s="9">
        <f t="shared" si="5"/>
        <v>1</v>
      </c>
      <c r="X4" s="9">
        <v>1</v>
      </c>
    </row>
    <row r="5" spans="1:24">
      <c r="A5" s="118">
        <v>4</v>
      </c>
      <c r="B5" s="122" t="s">
        <v>272</v>
      </c>
      <c r="C5" s="122" t="s">
        <v>298</v>
      </c>
      <c r="D5" s="123">
        <v>1972</v>
      </c>
      <c r="E5" s="122" t="s">
        <v>3744</v>
      </c>
      <c r="F5" s="121" t="s">
        <v>143</v>
      </c>
      <c r="G5" s="120" t="s">
        <v>32</v>
      </c>
      <c r="H5" s="118">
        <v>1912</v>
      </c>
      <c r="I5" s="118">
        <v>1940</v>
      </c>
      <c r="J5" s="119">
        <v>0.64444444444444449</v>
      </c>
      <c r="K5" s="120">
        <v>28</v>
      </c>
      <c r="M5" s="14">
        <f>VLOOKUP(N5,id!$A:$C,3,0)</f>
        <v>119</v>
      </c>
      <c r="N5" s="14" t="str">
        <f t="shared" si="4"/>
        <v>BoberBartłomiej1972</v>
      </c>
      <c r="O5" s="9" t="str">
        <f t="shared" si="0"/>
        <v>Bober</v>
      </c>
      <c r="P5" s="9" t="str">
        <f t="shared" si="1"/>
        <v>Bartłomiej</v>
      </c>
      <c r="Q5" s="9" t="str">
        <f t="shared" si="2"/>
        <v>Harpagan</v>
      </c>
      <c r="R5" s="9">
        <f t="shared" si="3"/>
        <v>1972</v>
      </c>
      <c r="S5" s="9">
        <f t="shared" si="6"/>
        <v>98.051282051282058</v>
      </c>
      <c r="U5" s="9">
        <f t="shared" si="7"/>
        <v>1</v>
      </c>
      <c r="V5" s="9">
        <v>1</v>
      </c>
      <c r="W5" s="9">
        <f t="shared" si="5"/>
        <v>1</v>
      </c>
      <c r="X5" s="9">
        <v>1</v>
      </c>
    </row>
    <row r="6" spans="1:24">
      <c r="A6" s="118">
        <v>5</v>
      </c>
      <c r="B6" s="120" t="s">
        <v>22</v>
      </c>
      <c r="C6" s="120" t="s">
        <v>55</v>
      </c>
      <c r="D6" s="118">
        <v>1969</v>
      </c>
      <c r="E6" s="120" t="s">
        <v>246</v>
      </c>
      <c r="F6" s="120"/>
      <c r="G6" s="120" t="s">
        <v>32</v>
      </c>
      <c r="H6" s="118">
        <v>1903</v>
      </c>
      <c r="I6" s="118">
        <v>1950</v>
      </c>
      <c r="J6" s="119">
        <v>0.65763888888888888</v>
      </c>
      <c r="K6" s="118">
        <v>47</v>
      </c>
      <c r="M6" s="14">
        <f>VLOOKUP(N6,id!$A:$C,3,0)</f>
        <v>2</v>
      </c>
      <c r="N6" s="14" t="str">
        <f t="shared" si="4"/>
        <v>SzawdzinKrzysztof1969</v>
      </c>
      <c r="O6" s="9" t="str">
        <f t="shared" si="0"/>
        <v>Szawdzin</v>
      </c>
      <c r="P6" s="9" t="str">
        <f t="shared" si="1"/>
        <v>Krzysztof</v>
      </c>
      <c r="Q6" s="9">
        <f t="shared" si="2"/>
        <v>0</v>
      </c>
      <c r="R6" s="9">
        <f t="shared" si="3"/>
        <v>1969</v>
      </c>
      <c r="S6" s="9">
        <f t="shared" si="6"/>
        <v>97.589743589743605</v>
      </c>
      <c r="U6" s="9">
        <f t="shared" si="7"/>
        <v>0.97993664202745523</v>
      </c>
      <c r="V6" s="9">
        <v>1</v>
      </c>
      <c r="W6" s="9">
        <f t="shared" si="5"/>
        <v>0.99529288702928875</v>
      </c>
      <c r="X6" s="9">
        <v>1</v>
      </c>
    </row>
    <row r="7" spans="1:24">
      <c r="A7" s="118">
        <v>6</v>
      </c>
      <c r="B7" s="120" t="s">
        <v>63</v>
      </c>
      <c r="C7" s="120" t="s">
        <v>80</v>
      </c>
      <c r="D7" s="118">
        <v>1986</v>
      </c>
      <c r="E7" s="120" t="s">
        <v>246</v>
      </c>
      <c r="F7" s="120"/>
      <c r="G7" s="120" t="s">
        <v>32</v>
      </c>
      <c r="H7" s="118">
        <v>1903</v>
      </c>
      <c r="I7" s="118">
        <v>1950</v>
      </c>
      <c r="J7" s="119">
        <v>0.65763888888888888</v>
      </c>
      <c r="K7" s="118">
        <v>47</v>
      </c>
      <c r="M7" s="14">
        <f>VLOOKUP(N7,id!$A:$C,3,0)</f>
        <v>116</v>
      </c>
      <c r="N7" s="14" t="str">
        <f t="shared" ref="N7:N26" si="8">O7&amp;P7&amp;R7</f>
        <v>MirowskiŁukasz1986</v>
      </c>
      <c r="O7" s="9" t="str">
        <f t="shared" ref="O7:O26" si="9">C7</f>
        <v>Mirowski</v>
      </c>
      <c r="P7" s="9" t="str">
        <f t="shared" ref="P7:P26" si="10">B7</f>
        <v>Łukasz</v>
      </c>
      <c r="Q7" s="9">
        <f t="shared" ref="Q7:Q26" si="11">F7</f>
        <v>0</v>
      </c>
      <c r="R7" s="9">
        <f t="shared" ref="R7:R26" si="12">D7</f>
        <v>1986</v>
      </c>
      <c r="S7" s="9">
        <f t="shared" ref="S7:S12" si="13">S6*IF(W7&lt;1,W7,IF(X7&lt;1,X7,IF(V7&lt;1,V7,IF(U7&lt;1,U7,1))))</f>
        <v>97.589743589743605</v>
      </c>
      <c r="U7" s="9">
        <f t="shared" ref="U7:U12" si="14">J6/J7</f>
        <v>1</v>
      </c>
      <c r="V7" s="9">
        <v>1</v>
      </c>
      <c r="W7" s="9">
        <f t="shared" ref="W7:W12" si="15">H7/H6</f>
        <v>1</v>
      </c>
      <c r="X7" s="9">
        <v>1</v>
      </c>
    </row>
    <row r="8" spans="1:24">
      <c r="A8" s="118">
        <v>7</v>
      </c>
      <c r="B8" s="120" t="s">
        <v>1373</v>
      </c>
      <c r="C8" s="120" t="s">
        <v>1530</v>
      </c>
      <c r="D8" s="118">
        <v>1989</v>
      </c>
      <c r="E8" s="120" t="s">
        <v>3570</v>
      </c>
      <c r="F8" s="120" t="s">
        <v>5004</v>
      </c>
      <c r="G8" s="120" t="s">
        <v>32</v>
      </c>
      <c r="H8" s="118">
        <v>1767</v>
      </c>
      <c r="I8" s="118">
        <v>1780</v>
      </c>
      <c r="J8" s="119">
        <v>0.63402777777777775</v>
      </c>
      <c r="K8" s="118">
        <v>13</v>
      </c>
      <c r="M8" s="14">
        <f>VLOOKUP(N8,id!$A:$C,3,0)</f>
        <v>53</v>
      </c>
      <c r="N8" s="14" t="str">
        <f t="shared" si="8"/>
        <v>WesołowskiStefan1989</v>
      </c>
      <c r="O8" s="9" t="str">
        <f t="shared" si="9"/>
        <v>Wesołowski</v>
      </c>
      <c r="P8" s="9" t="str">
        <f t="shared" si="10"/>
        <v>Stefan</v>
      </c>
      <c r="Q8" s="9" t="str">
        <f t="shared" si="11"/>
        <v>Kolo Brzegu</v>
      </c>
      <c r="R8" s="9">
        <f t="shared" si="12"/>
        <v>1989</v>
      </c>
      <c r="S8" s="9">
        <f t="shared" si="13"/>
        <v>90.615384615384627</v>
      </c>
      <c r="U8" s="9">
        <f t="shared" si="14"/>
        <v>1.0372398685651698</v>
      </c>
      <c r="V8" s="9">
        <v>1</v>
      </c>
      <c r="W8" s="9">
        <f t="shared" si="15"/>
        <v>0.92853389385181295</v>
      </c>
      <c r="X8" s="9">
        <v>1</v>
      </c>
    </row>
    <row r="9" spans="1:24">
      <c r="A9" s="118">
        <v>8</v>
      </c>
      <c r="B9" s="120" t="s">
        <v>22</v>
      </c>
      <c r="C9" s="120" t="s">
        <v>76</v>
      </c>
      <c r="D9" s="118">
        <v>1954</v>
      </c>
      <c r="E9" s="120" t="s">
        <v>238</v>
      </c>
      <c r="F9" s="120"/>
      <c r="G9" s="120" t="s">
        <v>32</v>
      </c>
      <c r="H9" s="118">
        <v>1542</v>
      </c>
      <c r="I9" s="118">
        <v>1570</v>
      </c>
      <c r="J9" s="119">
        <v>0.64444444444444449</v>
      </c>
      <c r="K9" s="118">
        <v>28</v>
      </c>
      <c r="M9" s="14">
        <f>VLOOKUP(N9,id!$A:$C,3,0)</f>
        <v>15</v>
      </c>
      <c r="N9" s="14" t="str">
        <f t="shared" si="8"/>
        <v>WiktorowskiKrzysztof1954</v>
      </c>
      <c r="O9" s="9" t="str">
        <f t="shared" si="9"/>
        <v>Wiktorowski</v>
      </c>
      <c r="P9" s="9" t="str">
        <f t="shared" si="10"/>
        <v>Krzysztof</v>
      </c>
      <c r="Q9" s="9">
        <f t="shared" si="11"/>
        <v>0</v>
      </c>
      <c r="R9" s="9">
        <f t="shared" si="12"/>
        <v>1954</v>
      </c>
      <c r="S9" s="9">
        <f t="shared" si="13"/>
        <v>79.076923076923094</v>
      </c>
      <c r="U9" s="9">
        <f t="shared" si="14"/>
        <v>0.9838362068965516</v>
      </c>
      <c r="V9" s="9">
        <v>1</v>
      </c>
      <c r="W9" s="9">
        <f t="shared" si="15"/>
        <v>0.87266553480475384</v>
      </c>
      <c r="X9" s="9">
        <v>1</v>
      </c>
    </row>
    <row r="10" spans="1:24">
      <c r="A10" s="118">
        <v>9</v>
      </c>
      <c r="B10" s="122" t="s">
        <v>22</v>
      </c>
      <c r="C10" s="122" t="s">
        <v>10</v>
      </c>
      <c r="D10" s="123">
        <v>1975</v>
      </c>
      <c r="E10" s="122" t="s">
        <v>3423</v>
      </c>
      <c r="F10" s="121"/>
      <c r="G10" s="120" t="s">
        <v>32</v>
      </c>
      <c r="H10" s="118">
        <v>1532</v>
      </c>
      <c r="I10" s="118">
        <v>1650</v>
      </c>
      <c r="J10" s="119">
        <v>0.70694444444444438</v>
      </c>
      <c r="K10" s="118">
        <v>118</v>
      </c>
      <c r="M10" s="14">
        <f>VLOOKUP(N10,id!$A:$C,3,0)</f>
        <v>7</v>
      </c>
      <c r="N10" s="14" t="str">
        <f t="shared" si="8"/>
        <v>CecułaKrzysztof1975</v>
      </c>
      <c r="O10" s="9" t="str">
        <f t="shared" si="9"/>
        <v>Cecuła</v>
      </c>
      <c r="P10" s="9" t="str">
        <f t="shared" si="10"/>
        <v>Krzysztof</v>
      </c>
      <c r="Q10" s="9">
        <f t="shared" si="11"/>
        <v>0</v>
      </c>
      <c r="R10" s="9">
        <f t="shared" si="12"/>
        <v>1975</v>
      </c>
      <c r="S10" s="9">
        <f t="shared" si="13"/>
        <v>78.564102564102583</v>
      </c>
      <c r="U10" s="9">
        <f t="shared" si="14"/>
        <v>0.91159135559921434</v>
      </c>
      <c r="V10" s="9">
        <v>1</v>
      </c>
      <c r="W10" s="9">
        <f t="shared" si="15"/>
        <v>0.99351491569390404</v>
      </c>
      <c r="X10" s="9">
        <v>1</v>
      </c>
    </row>
    <row r="11" spans="1:24">
      <c r="A11" s="118">
        <v>9</v>
      </c>
      <c r="B11" s="122" t="s">
        <v>234</v>
      </c>
      <c r="C11" s="122" t="s">
        <v>265</v>
      </c>
      <c r="D11" s="123">
        <v>1963</v>
      </c>
      <c r="E11" s="122" t="s">
        <v>263</v>
      </c>
      <c r="F11" s="121"/>
      <c r="G11" s="120" t="s">
        <v>32</v>
      </c>
      <c r="H11" s="118">
        <v>1509</v>
      </c>
      <c r="I11" s="118">
        <v>1550</v>
      </c>
      <c r="J11" s="119">
        <v>0.65347222222222223</v>
      </c>
      <c r="K11" s="118">
        <v>41</v>
      </c>
      <c r="M11" s="14">
        <f>VLOOKUP(N11,id!$A:$C,3,0)</f>
        <v>19</v>
      </c>
      <c r="N11" s="14" t="str">
        <f t="shared" si="8"/>
        <v>KrólikowskiRoman1963</v>
      </c>
      <c r="O11" s="9" t="str">
        <f t="shared" si="9"/>
        <v>Królikowski</v>
      </c>
      <c r="P11" s="9" t="str">
        <f t="shared" si="10"/>
        <v>Roman</v>
      </c>
      <c r="Q11" s="9">
        <f t="shared" si="11"/>
        <v>0</v>
      </c>
      <c r="R11" s="9">
        <f t="shared" si="12"/>
        <v>1963</v>
      </c>
      <c r="S11" s="9">
        <f t="shared" si="13"/>
        <v>77.384615384615401</v>
      </c>
      <c r="U11" s="9">
        <f t="shared" si="14"/>
        <v>1.0818278427205099</v>
      </c>
      <c r="V11" s="9">
        <v>1</v>
      </c>
      <c r="W11" s="9">
        <f t="shared" si="15"/>
        <v>0.98498694516971275</v>
      </c>
      <c r="X11" s="9">
        <v>1</v>
      </c>
    </row>
    <row r="12" spans="1:24">
      <c r="A12" s="118">
        <v>11</v>
      </c>
      <c r="B12" s="122" t="s">
        <v>63</v>
      </c>
      <c r="C12" s="122" t="s">
        <v>295</v>
      </c>
      <c r="D12" s="123">
        <v>1977</v>
      </c>
      <c r="E12" s="122" t="s">
        <v>253</v>
      </c>
      <c r="F12" s="121"/>
      <c r="G12" s="120" t="s">
        <v>32</v>
      </c>
      <c r="H12" s="118">
        <v>1420</v>
      </c>
      <c r="I12" s="118">
        <v>1420</v>
      </c>
      <c r="J12" s="119">
        <v>0.61458333333333337</v>
      </c>
      <c r="K12" s="118"/>
      <c r="M12" s="14">
        <f>VLOOKUP(N12,id!$A:$C,3,0)</f>
        <v>13</v>
      </c>
      <c r="N12" s="14" t="str">
        <f t="shared" si="8"/>
        <v>SenderekŁukasz1977</v>
      </c>
      <c r="O12" s="9" t="str">
        <f t="shared" si="9"/>
        <v>Senderek</v>
      </c>
      <c r="P12" s="9" t="str">
        <f t="shared" si="10"/>
        <v>Łukasz</v>
      </c>
      <c r="Q12" s="9">
        <f t="shared" si="11"/>
        <v>0</v>
      </c>
      <c r="R12" s="9">
        <f t="shared" si="12"/>
        <v>1977</v>
      </c>
      <c r="S12" s="9">
        <f t="shared" si="13"/>
        <v>72.820512820512832</v>
      </c>
      <c r="U12" s="9">
        <f t="shared" si="14"/>
        <v>1.0632768361581921</v>
      </c>
      <c r="V12" s="9">
        <v>1</v>
      </c>
      <c r="W12" s="9">
        <f t="shared" si="15"/>
        <v>0.94102054340622932</v>
      </c>
      <c r="X12" s="9">
        <v>1</v>
      </c>
    </row>
    <row r="13" spans="1:24">
      <c r="A13" s="118">
        <v>12</v>
      </c>
      <c r="B13" s="122" t="s">
        <v>49</v>
      </c>
      <c r="C13" s="122" t="s">
        <v>50</v>
      </c>
      <c r="D13" s="123">
        <v>1967</v>
      </c>
      <c r="E13" s="122" t="s">
        <v>307</v>
      </c>
      <c r="F13" s="120" t="s">
        <v>135</v>
      </c>
      <c r="G13" s="120" t="s">
        <v>32</v>
      </c>
      <c r="H13" s="118">
        <v>1397</v>
      </c>
      <c r="I13" s="118">
        <v>1430</v>
      </c>
      <c r="J13" s="119">
        <v>0.6479166666666667</v>
      </c>
      <c r="K13" s="118">
        <v>33</v>
      </c>
      <c r="M13" s="14">
        <f>VLOOKUP(N13,id!$A:$C,3,0)</f>
        <v>152</v>
      </c>
      <c r="N13" s="14" t="str">
        <f t="shared" si="8"/>
        <v>StanekRobert1967</v>
      </c>
      <c r="O13" s="9" t="str">
        <f t="shared" si="9"/>
        <v>Stanek</v>
      </c>
      <c r="P13" s="9" t="str">
        <f t="shared" si="10"/>
        <v>Robert</v>
      </c>
      <c r="Q13" s="9" t="str">
        <f t="shared" si="11"/>
        <v>RUDY KOT</v>
      </c>
      <c r="R13" s="9">
        <f t="shared" si="12"/>
        <v>1967</v>
      </c>
      <c r="S13" s="9">
        <f t="shared" ref="S13:S26" si="16">S12*IF(W13&lt;1,W13,IF(X13&lt;1,X13,IF(V13&lt;1,V13,IF(U13&lt;1,U13,1))))</f>
        <v>71.641025641025649</v>
      </c>
      <c r="U13" s="9">
        <f t="shared" ref="U13:U26" si="17">J12/J13</f>
        <v>0.94855305466237938</v>
      </c>
      <c r="V13" s="9">
        <v>1</v>
      </c>
      <c r="W13" s="9">
        <f t="shared" ref="W13:W26" si="18">H13/H12</f>
        <v>0.98380281690140847</v>
      </c>
      <c r="X13" s="9">
        <v>1</v>
      </c>
    </row>
    <row r="14" spans="1:24">
      <c r="A14" s="118">
        <v>14</v>
      </c>
      <c r="B14" s="120" t="s">
        <v>49</v>
      </c>
      <c r="C14" s="120" t="s">
        <v>990</v>
      </c>
      <c r="D14" s="118">
        <v>1979</v>
      </c>
      <c r="E14" s="120" t="s">
        <v>253</v>
      </c>
      <c r="F14" s="120" t="s">
        <v>1326</v>
      </c>
      <c r="G14" s="120" t="s">
        <v>32</v>
      </c>
      <c r="H14" s="118">
        <v>1322</v>
      </c>
      <c r="I14" s="118">
        <v>1430</v>
      </c>
      <c r="J14" s="119">
        <v>0.70000000000000007</v>
      </c>
      <c r="K14" s="118">
        <v>108</v>
      </c>
      <c r="M14" s="14">
        <f>VLOOKUP(N14,id!$A:$C,3,0)</f>
        <v>20</v>
      </c>
      <c r="N14" s="14" t="str">
        <f t="shared" si="8"/>
        <v>BelicaRobert1979</v>
      </c>
      <c r="O14" s="9" t="str">
        <f t="shared" si="9"/>
        <v>Belica</v>
      </c>
      <c r="P14" s="9" t="str">
        <f t="shared" si="10"/>
        <v>Robert</v>
      </c>
      <c r="Q14" s="9" t="str">
        <f t="shared" si="11"/>
        <v>T-Mobile Cycling Team</v>
      </c>
      <c r="R14" s="9">
        <f t="shared" si="12"/>
        <v>1979</v>
      </c>
      <c r="S14" s="9">
        <f t="shared" si="16"/>
        <v>67.794871794871796</v>
      </c>
      <c r="U14" s="9">
        <f t="shared" si="17"/>
        <v>0.92559523809523803</v>
      </c>
      <c r="V14" s="9">
        <v>1</v>
      </c>
      <c r="W14" s="9">
        <f t="shared" si="18"/>
        <v>0.94631352899069432</v>
      </c>
      <c r="X14" s="9">
        <v>1</v>
      </c>
    </row>
    <row r="15" spans="1:24">
      <c r="A15" s="118">
        <v>15</v>
      </c>
      <c r="B15" s="120" t="s">
        <v>22</v>
      </c>
      <c r="C15" s="120" t="s">
        <v>837</v>
      </c>
      <c r="D15" s="118">
        <v>1963</v>
      </c>
      <c r="E15" s="120" t="s">
        <v>870</v>
      </c>
      <c r="F15" s="120"/>
      <c r="G15" s="120" t="s">
        <v>32</v>
      </c>
      <c r="H15" s="118">
        <v>1300</v>
      </c>
      <c r="I15" s="118">
        <v>1300</v>
      </c>
      <c r="J15" s="119">
        <v>0.61805555555555558</v>
      </c>
      <c r="K15" s="120"/>
      <c r="M15" s="14">
        <f>VLOOKUP(N15,id!$A:$C,3,0)</f>
        <v>128</v>
      </c>
      <c r="N15" s="14" t="str">
        <f t="shared" si="8"/>
        <v>KowalskiKrzysztof1963</v>
      </c>
      <c r="O15" s="9" t="str">
        <f t="shared" si="9"/>
        <v>Kowalski</v>
      </c>
      <c r="P15" s="9" t="str">
        <f t="shared" si="10"/>
        <v>Krzysztof</v>
      </c>
      <c r="Q15" s="9">
        <f t="shared" si="11"/>
        <v>0</v>
      </c>
      <c r="R15" s="9">
        <f t="shared" si="12"/>
        <v>1963</v>
      </c>
      <c r="S15" s="9">
        <f t="shared" si="16"/>
        <v>66.666666666666657</v>
      </c>
      <c r="U15" s="9">
        <f t="shared" si="17"/>
        <v>1.1325842696629214</v>
      </c>
      <c r="V15" s="9">
        <v>1</v>
      </c>
      <c r="W15" s="9">
        <f t="shared" si="18"/>
        <v>0.98335854765506803</v>
      </c>
      <c r="X15" s="9">
        <v>1</v>
      </c>
    </row>
    <row r="16" spans="1:24">
      <c r="A16" s="118">
        <v>15</v>
      </c>
      <c r="B16" s="120" t="s">
        <v>383</v>
      </c>
      <c r="C16" s="120" t="s">
        <v>836</v>
      </c>
      <c r="D16" s="118">
        <v>1966</v>
      </c>
      <c r="E16" s="120" t="s">
        <v>870</v>
      </c>
      <c r="F16" s="120"/>
      <c r="G16" s="120" t="s">
        <v>32</v>
      </c>
      <c r="H16" s="118">
        <v>1300</v>
      </c>
      <c r="I16" s="118">
        <v>1300</v>
      </c>
      <c r="J16" s="119">
        <v>0.61805555555555558</v>
      </c>
      <c r="K16" s="120"/>
      <c r="M16" s="14">
        <f>VLOOKUP(N16,id!$A:$C,3,0)</f>
        <v>9</v>
      </c>
      <c r="N16" s="14" t="str">
        <f t="shared" si="8"/>
        <v>RudnickiMariusz1966</v>
      </c>
      <c r="O16" s="9" t="str">
        <f t="shared" si="9"/>
        <v>Rudnicki</v>
      </c>
      <c r="P16" s="9" t="str">
        <f t="shared" si="10"/>
        <v>Mariusz</v>
      </c>
      <c r="Q16" s="9">
        <f t="shared" si="11"/>
        <v>0</v>
      </c>
      <c r="R16" s="9">
        <f t="shared" si="12"/>
        <v>1966</v>
      </c>
      <c r="S16" s="9">
        <f t="shared" si="16"/>
        <v>66.666666666666657</v>
      </c>
      <c r="U16" s="9">
        <f t="shared" si="17"/>
        <v>1</v>
      </c>
      <c r="V16" s="9">
        <v>1</v>
      </c>
      <c r="W16" s="9">
        <f t="shared" si="18"/>
        <v>1</v>
      </c>
      <c r="X16" s="9">
        <v>1</v>
      </c>
    </row>
    <row r="17" spans="1:24">
      <c r="A17" s="118">
        <v>17</v>
      </c>
      <c r="B17" s="120" t="s">
        <v>379</v>
      </c>
      <c r="C17" s="120" t="s">
        <v>3974</v>
      </c>
      <c r="D17" s="118">
        <v>1990</v>
      </c>
      <c r="E17" s="120" t="s">
        <v>3957</v>
      </c>
      <c r="F17" s="121"/>
      <c r="G17" s="120" t="s">
        <v>32</v>
      </c>
      <c r="H17" s="118">
        <v>1300</v>
      </c>
      <c r="I17" s="118">
        <v>1300</v>
      </c>
      <c r="J17" s="119">
        <v>0.61805555555555558</v>
      </c>
      <c r="K17" s="120"/>
      <c r="M17" s="14">
        <f>VLOOKUP(N17,id!$A:$C,3,0)</f>
        <v>127</v>
      </c>
      <c r="N17" s="14" t="str">
        <f t="shared" si="8"/>
        <v>DoboszPatryk1990</v>
      </c>
      <c r="O17" s="9" t="str">
        <f t="shared" si="9"/>
        <v>Dobosz</v>
      </c>
      <c r="P17" s="9" t="str">
        <f t="shared" si="10"/>
        <v>Patryk</v>
      </c>
      <c r="Q17" s="9">
        <f t="shared" si="11"/>
        <v>0</v>
      </c>
      <c r="R17" s="9">
        <f t="shared" si="12"/>
        <v>1990</v>
      </c>
      <c r="S17" s="9">
        <f t="shared" si="16"/>
        <v>66.666666666666657</v>
      </c>
      <c r="U17" s="9">
        <f t="shared" si="17"/>
        <v>1</v>
      </c>
      <c r="V17" s="9">
        <v>1</v>
      </c>
      <c r="W17" s="9">
        <f t="shared" si="18"/>
        <v>1</v>
      </c>
      <c r="X17" s="9">
        <v>1</v>
      </c>
    </row>
    <row r="18" spans="1:24">
      <c r="A18" s="118">
        <v>18</v>
      </c>
      <c r="B18" s="122" t="s">
        <v>26</v>
      </c>
      <c r="C18" s="122" t="s">
        <v>804</v>
      </c>
      <c r="D18" s="123">
        <v>1986</v>
      </c>
      <c r="E18" s="122" t="s">
        <v>238</v>
      </c>
      <c r="F18" s="121" t="s">
        <v>1322</v>
      </c>
      <c r="G18" s="120" t="s">
        <v>32</v>
      </c>
      <c r="H18" s="118">
        <v>1268</v>
      </c>
      <c r="I18" s="118">
        <v>1310</v>
      </c>
      <c r="J18" s="119">
        <v>0.65416666666666667</v>
      </c>
      <c r="K18" s="118">
        <v>42</v>
      </c>
      <c r="M18" s="14">
        <f>VLOOKUP(N18,id!$A:$C,3,0)</f>
        <v>126</v>
      </c>
      <c r="N18" s="14" t="str">
        <f t="shared" si="8"/>
        <v>JacakAndrzej1986</v>
      </c>
      <c r="O18" s="9" t="str">
        <f t="shared" si="9"/>
        <v>Jacak</v>
      </c>
      <c r="P18" s="9" t="str">
        <f t="shared" si="10"/>
        <v>Andrzej</v>
      </c>
      <c r="Q18" s="9" t="str">
        <f t="shared" si="11"/>
        <v>IT Orient</v>
      </c>
      <c r="R18" s="9">
        <f t="shared" si="12"/>
        <v>1986</v>
      </c>
      <c r="S18" s="9">
        <f t="shared" si="16"/>
        <v>65.025641025641022</v>
      </c>
      <c r="U18" s="9">
        <f t="shared" si="17"/>
        <v>0.94479830148619959</v>
      </c>
      <c r="V18" s="9">
        <v>1</v>
      </c>
      <c r="W18" s="9">
        <f t="shared" si="18"/>
        <v>0.97538461538461541</v>
      </c>
      <c r="X18" s="9">
        <v>1</v>
      </c>
    </row>
    <row r="19" spans="1:24">
      <c r="A19" s="118">
        <v>19</v>
      </c>
      <c r="B19" s="120" t="s">
        <v>45</v>
      </c>
      <c r="C19" s="120" t="s">
        <v>746</v>
      </c>
      <c r="D19" s="118">
        <v>1981</v>
      </c>
      <c r="E19" s="120" t="s">
        <v>3433</v>
      </c>
      <c r="F19" s="120"/>
      <c r="G19" s="120" t="s">
        <v>32</v>
      </c>
      <c r="H19" s="118">
        <v>1250</v>
      </c>
      <c r="I19" s="118">
        <v>1250</v>
      </c>
      <c r="J19" s="119">
        <v>0.58333333333333337</v>
      </c>
      <c r="K19" s="120"/>
      <c r="M19" s="14">
        <f>VLOOKUP(N19,id!$A:$C,3,0)</f>
        <v>193</v>
      </c>
      <c r="N19" s="14" t="str">
        <f t="shared" si="8"/>
        <v>KucharskiRafał1981</v>
      </c>
      <c r="O19" s="9" t="str">
        <f t="shared" si="9"/>
        <v>Kucharski</v>
      </c>
      <c r="P19" s="9" t="str">
        <f t="shared" si="10"/>
        <v>Rafał</v>
      </c>
      <c r="Q19" s="9">
        <f t="shared" si="11"/>
        <v>0</v>
      </c>
      <c r="R19" s="9">
        <f t="shared" si="12"/>
        <v>1981</v>
      </c>
      <c r="S19" s="9">
        <f t="shared" si="16"/>
        <v>64.102564102564102</v>
      </c>
      <c r="U19" s="9">
        <f t="shared" si="17"/>
        <v>1.1214285714285714</v>
      </c>
      <c r="V19" s="9">
        <v>1</v>
      </c>
      <c r="W19" s="9">
        <f t="shared" si="18"/>
        <v>0.98580441640378547</v>
      </c>
      <c r="X19" s="9">
        <v>1</v>
      </c>
    </row>
    <row r="20" spans="1:24">
      <c r="A20" s="118">
        <v>21</v>
      </c>
      <c r="B20" s="120" t="s">
        <v>26</v>
      </c>
      <c r="C20" s="120" t="s">
        <v>29</v>
      </c>
      <c r="D20" s="118">
        <v>1965</v>
      </c>
      <c r="E20" s="120" t="s">
        <v>253</v>
      </c>
      <c r="F20" s="120"/>
      <c r="G20" s="120" t="s">
        <v>32</v>
      </c>
      <c r="H20" s="118">
        <v>1248</v>
      </c>
      <c r="I20" s="118">
        <v>1275</v>
      </c>
      <c r="J20" s="119">
        <v>0.64374999999999993</v>
      </c>
      <c r="K20" s="120">
        <v>27</v>
      </c>
      <c r="M20" s="14">
        <f>VLOOKUP(N20,id!$A:$C,3,0)</f>
        <v>27</v>
      </c>
      <c r="N20" s="14" t="str">
        <f t="shared" si="8"/>
        <v>SmejdaAndrzej1965</v>
      </c>
      <c r="O20" s="9" t="str">
        <f t="shared" si="9"/>
        <v>Smejda</v>
      </c>
      <c r="P20" s="9" t="str">
        <f t="shared" si="10"/>
        <v>Andrzej</v>
      </c>
      <c r="Q20" s="9">
        <f t="shared" si="11"/>
        <v>0</v>
      </c>
      <c r="R20" s="9">
        <f t="shared" si="12"/>
        <v>1965</v>
      </c>
      <c r="S20" s="9">
        <f t="shared" si="16"/>
        <v>64</v>
      </c>
      <c r="U20" s="9">
        <f t="shared" si="17"/>
        <v>0.90614886731391597</v>
      </c>
      <c r="V20" s="9">
        <v>1</v>
      </c>
      <c r="W20" s="9">
        <f t="shared" si="18"/>
        <v>0.99839999999999995</v>
      </c>
      <c r="X20" s="9">
        <v>1</v>
      </c>
    </row>
    <row r="21" spans="1:24">
      <c r="A21" s="118">
        <v>23</v>
      </c>
      <c r="B21" s="120" t="s">
        <v>19</v>
      </c>
      <c r="C21" s="120" t="s">
        <v>18</v>
      </c>
      <c r="D21" s="118">
        <v>1964</v>
      </c>
      <c r="E21" s="120" t="s">
        <v>233</v>
      </c>
      <c r="F21" s="120" t="s">
        <v>677</v>
      </c>
      <c r="G21" s="120" t="s">
        <v>32</v>
      </c>
      <c r="H21" s="118">
        <v>1240</v>
      </c>
      <c r="I21" s="118">
        <v>1240</v>
      </c>
      <c r="J21" s="119">
        <v>0.61041666666666672</v>
      </c>
      <c r="K21" s="120"/>
      <c r="M21" s="14">
        <f>VLOOKUP(N21,id!$A:$C,3,0)</f>
        <v>17</v>
      </c>
      <c r="N21" s="14" t="str">
        <f t="shared" si="8"/>
        <v>LiszkaGrzegorz1964</v>
      </c>
      <c r="O21" s="9" t="str">
        <f t="shared" si="9"/>
        <v>Liszka</v>
      </c>
      <c r="P21" s="9" t="str">
        <f t="shared" si="10"/>
        <v>Grzegorz</v>
      </c>
      <c r="Q21" s="9" t="str">
        <f t="shared" si="11"/>
        <v>Trezado BikeTires.pl</v>
      </c>
      <c r="R21" s="9">
        <f t="shared" si="12"/>
        <v>1964</v>
      </c>
      <c r="S21" s="9">
        <f t="shared" si="16"/>
        <v>63.589743589743591</v>
      </c>
      <c r="U21" s="9">
        <f t="shared" si="17"/>
        <v>1.0546075085324229</v>
      </c>
      <c r="V21" s="9">
        <v>1</v>
      </c>
      <c r="W21" s="9">
        <f t="shared" si="18"/>
        <v>0.99358974358974361</v>
      </c>
      <c r="X21" s="9">
        <v>1</v>
      </c>
    </row>
    <row r="22" spans="1:24">
      <c r="A22" s="118">
        <v>24</v>
      </c>
      <c r="B22" s="120" t="s">
        <v>336</v>
      </c>
      <c r="C22" s="120" t="s">
        <v>230</v>
      </c>
      <c r="D22" s="118">
        <v>1967</v>
      </c>
      <c r="E22" s="120" t="s">
        <v>1318</v>
      </c>
      <c r="F22" s="120" t="s">
        <v>335</v>
      </c>
      <c r="G22" s="120" t="s">
        <v>32</v>
      </c>
      <c r="H22" s="118">
        <v>1193</v>
      </c>
      <c r="I22" s="118">
        <v>1200</v>
      </c>
      <c r="J22" s="119">
        <v>0.62986111111111109</v>
      </c>
      <c r="K22" s="118">
        <v>7</v>
      </c>
      <c r="M22" s="14">
        <f>VLOOKUP(N22,id!$A:$C,3,0)</f>
        <v>16</v>
      </c>
      <c r="N22" s="14" t="str">
        <f t="shared" si="8"/>
        <v>AdamczykJarek1967</v>
      </c>
      <c r="O22" s="9" t="str">
        <f t="shared" si="9"/>
        <v>Adamczyk</v>
      </c>
      <c r="P22" s="9" t="str">
        <f t="shared" si="10"/>
        <v>Jarek</v>
      </c>
      <c r="Q22" s="9" t="str">
        <f t="shared" si="11"/>
        <v>Zbieranina z Niesięcina</v>
      </c>
      <c r="R22" s="9">
        <f t="shared" si="12"/>
        <v>1967</v>
      </c>
      <c r="S22" s="9">
        <f t="shared" si="16"/>
        <v>61.179487179487175</v>
      </c>
      <c r="U22" s="9">
        <f t="shared" si="17"/>
        <v>0.96912899669239261</v>
      </c>
      <c r="V22" s="9">
        <v>1</v>
      </c>
      <c r="W22" s="9">
        <f t="shared" si="18"/>
        <v>0.96209677419354833</v>
      </c>
      <c r="X22" s="9">
        <v>1</v>
      </c>
    </row>
    <row r="23" spans="1:24">
      <c r="A23" s="118">
        <v>25</v>
      </c>
      <c r="B23" s="120" t="s">
        <v>17</v>
      </c>
      <c r="C23" s="120" t="s">
        <v>239</v>
      </c>
      <c r="D23" s="118">
        <v>1977</v>
      </c>
      <c r="E23" s="120" t="s">
        <v>238</v>
      </c>
      <c r="F23" s="121"/>
      <c r="G23" s="120" t="s">
        <v>32</v>
      </c>
      <c r="H23" s="118">
        <v>1190</v>
      </c>
      <c r="I23" s="118">
        <v>1190</v>
      </c>
      <c r="J23" s="119">
        <v>0.61458333333333337</v>
      </c>
      <c r="K23" s="120"/>
      <c r="M23" s="14">
        <f>VLOOKUP(N23,id!$A:$C,3,0)</f>
        <v>194</v>
      </c>
      <c r="N23" s="14" t="str">
        <f t="shared" si="8"/>
        <v>GryszkalisMarcin1977</v>
      </c>
      <c r="O23" s="9" t="str">
        <f t="shared" si="9"/>
        <v>Gryszkalis</v>
      </c>
      <c r="P23" s="9" t="str">
        <f t="shared" si="10"/>
        <v>Marcin</v>
      </c>
      <c r="Q23" s="9">
        <f t="shared" si="11"/>
        <v>0</v>
      </c>
      <c r="R23" s="9">
        <f t="shared" si="12"/>
        <v>1977</v>
      </c>
      <c r="S23" s="9">
        <f t="shared" si="16"/>
        <v>61.025641025641022</v>
      </c>
      <c r="U23" s="9">
        <f t="shared" si="17"/>
        <v>1.0248587570621468</v>
      </c>
      <c r="V23" s="9">
        <v>1</v>
      </c>
      <c r="W23" s="9">
        <f t="shared" si="18"/>
        <v>0.99748533109807214</v>
      </c>
      <c r="X23" s="9">
        <v>1</v>
      </c>
    </row>
    <row r="24" spans="1:24">
      <c r="A24" s="118">
        <v>26</v>
      </c>
      <c r="B24" s="121" t="s">
        <v>17</v>
      </c>
      <c r="C24" s="121" t="s">
        <v>1583</v>
      </c>
      <c r="D24" s="123">
        <v>1976</v>
      </c>
      <c r="E24" s="122" t="s">
        <v>1380</v>
      </c>
      <c r="F24" s="120"/>
      <c r="G24" s="120" t="s">
        <v>32</v>
      </c>
      <c r="H24" s="118">
        <v>1190</v>
      </c>
      <c r="I24" s="118">
        <v>1190</v>
      </c>
      <c r="J24" s="119">
        <v>0.62013888888888891</v>
      </c>
      <c r="K24" s="118"/>
      <c r="M24" s="14">
        <f>VLOOKUP(N24,id!$A:$C,3,0)</f>
        <v>14</v>
      </c>
      <c r="N24" s="14" t="str">
        <f t="shared" si="8"/>
        <v>BiałkaMarcin1976</v>
      </c>
      <c r="O24" s="9" t="str">
        <f t="shared" si="9"/>
        <v>Białka</v>
      </c>
      <c r="P24" s="9" t="str">
        <f t="shared" si="10"/>
        <v>Marcin</v>
      </c>
      <c r="Q24" s="9">
        <f t="shared" si="11"/>
        <v>0</v>
      </c>
      <c r="R24" s="9">
        <f t="shared" si="12"/>
        <v>1976</v>
      </c>
      <c r="S24" s="9">
        <f t="shared" si="16"/>
        <v>60.478938754414678</v>
      </c>
      <c r="U24" s="9">
        <f t="shared" si="17"/>
        <v>0.99104143337066075</v>
      </c>
      <c r="V24" s="9">
        <v>1</v>
      </c>
      <c r="W24" s="9">
        <f t="shared" si="18"/>
        <v>1</v>
      </c>
      <c r="X24" s="9">
        <v>1</v>
      </c>
    </row>
    <row r="25" spans="1:24">
      <c r="A25" s="118">
        <v>27</v>
      </c>
      <c r="B25" s="120" t="s">
        <v>15</v>
      </c>
      <c r="C25" s="120" t="s">
        <v>1248</v>
      </c>
      <c r="D25" s="118">
        <v>1976</v>
      </c>
      <c r="E25" s="120" t="s">
        <v>1357</v>
      </c>
      <c r="F25" s="120"/>
      <c r="G25" s="120" t="s">
        <v>32</v>
      </c>
      <c r="H25" s="118">
        <v>1189</v>
      </c>
      <c r="I25" s="118">
        <v>1210</v>
      </c>
      <c r="J25" s="119">
        <v>0.63958333333333328</v>
      </c>
      <c r="K25" s="120">
        <v>21</v>
      </c>
      <c r="M25" s="14">
        <f>VLOOKUP(N25,id!$A:$C,3,0)</f>
        <v>25</v>
      </c>
      <c r="N25" s="14" t="str">
        <f t="shared" si="8"/>
        <v>NiewęgłowskiPiotr1976</v>
      </c>
      <c r="O25" s="9" t="str">
        <f t="shared" si="9"/>
        <v>Niewęgłowski</v>
      </c>
      <c r="P25" s="9" t="str">
        <f t="shared" si="10"/>
        <v>Piotr</v>
      </c>
      <c r="Q25" s="9">
        <f t="shared" si="11"/>
        <v>0</v>
      </c>
      <c r="R25" s="9">
        <f t="shared" si="12"/>
        <v>1976</v>
      </c>
      <c r="S25" s="9">
        <f t="shared" si="16"/>
        <v>60.428116116805924</v>
      </c>
      <c r="U25" s="9">
        <f t="shared" si="17"/>
        <v>0.96959826275787198</v>
      </c>
      <c r="V25" s="9">
        <v>1</v>
      </c>
      <c r="W25" s="9">
        <f t="shared" si="18"/>
        <v>0.99915966386554622</v>
      </c>
      <c r="X25" s="9">
        <v>1</v>
      </c>
    </row>
    <row r="26" spans="1:24">
      <c r="A26" s="118">
        <v>28</v>
      </c>
      <c r="B26" s="122" t="s">
        <v>139</v>
      </c>
      <c r="C26" s="122" t="s">
        <v>35</v>
      </c>
      <c r="D26" s="123">
        <v>1985</v>
      </c>
      <c r="E26" s="122" t="s">
        <v>4021</v>
      </c>
      <c r="F26" s="121"/>
      <c r="G26" s="120" t="s">
        <v>32</v>
      </c>
      <c r="H26" s="451">
        <v>1120</v>
      </c>
      <c r="I26" s="35">
        <v>1120</v>
      </c>
      <c r="J26" s="119">
        <v>0.5493055555555556</v>
      </c>
      <c r="K26" s="118"/>
      <c r="M26" s="14">
        <f>VLOOKUP(N26,id!$A:$C,3,0)</f>
        <v>195</v>
      </c>
      <c r="N26" s="14" t="str">
        <f t="shared" si="8"/>
        <v>ZielińskiDaniel1985</v>
      </c>
      <c r="O26" s="9" t="str">
        <f t="shared" si="9"/>
        <v>Zieliński</v>
      </c>
      <c r="P26" s="9" t="str">
        <f t="shared" si="10"/>
        <v>Daniel</v>
      </c>
      <c r="Q26" s="9">
        <f t="shared" si="11"/>
        <v>0</v>
      </c>
      <c r="R26" s="9">
        <f t="shared" si="12"/>
        <v>1985</v>
      </c>
      <c r="S26" s="9">
        <f t="shared" si="16"/>
        <v>56.921354121802047</v>
      </c>
      <c r="U26" s="9">
        <f t="shared" si="17"/>
        <v>1.1643489254108721</v>
      </c>
      <c r="V26" s="9">
        <v>1</v>
      </c>
      <c r="W26" s="9">
        <f t="shared" si="18"/>
        <v>0.94196804037005888</v>
      </c>
      <c r="X26" s="9">
        <v>1</v>
      </c>
    </row>
    <row r="27" spans="1:24">
      <c r="A27" s="118">
        <v>29</v>
      </c>
      <c r="B27" s="21" t="s">
        <v>48</v>
      </c>
      <c r="C27" s="21" t="s">
        <v>69</v>
      </c>
      <c r="D27" s="21">
        <v>1963</v>
      </c>
      <c r="E27" s="21" t="s">
        <v>222</v>
      </c>
      <c r="F27" s="21" t="s">
        <v>223</v>
      </c>
      <c r="G27" s="450" t="s">
        <v>32</v>
      </c>
      <c r="H27" s="21">
        <v>1097</v>
      </c>
      <c r="I27" s="21">
        <v>1210</v>
      </c>
      <c r="J27" s="21">
        <v>0.70347222222222217</v>
      </c>
      <c r="K27" s="21">
        <v>113</v>
      </c>
      <c r="M27" s="14">
        <f>VLOOKUP(N27,id!$A:$C,3,0)</f>
        <v>23</v>
      </c>
      <c r="N27" s="14" t="str">
        <f t="shared" ref="N27:N28" si="19">O27&amp;P27&amp;R27</f>
        <v>SójkaTomasz1963</v>
      </c>
      <c r="O27" s="9" t="str">
        <f t="shared" ref="O27:O28" si="20">C27</f>
        <v>Sójka</v>
      </c>
      <c r="P27" s="9" t="str">
        <f t="shared" ref="P27:P28" si="21">B27</f>
        <v>Tomasz</v>
      </c>
      <c r="Q27" s="9" t="str">
        <f t="shared" ref="Q27:Q28" si="22">F27</f>
        <v>RKS Fiedorek</v>
      </c>
      <c r="R27" s="9">
        <f t="shared" ref="R27:R28" si="23">D27</f>
        <v>1963</v>
      </c>
      <c r="S27" s="9">
        <f t="shared" ref="S27:S28" si="24">S26*IF(W27&lt;1,W27,IF(X27&lt;1,X27,IF(V27&lt;1,V27,IF(U27&lt;1,U27,1))))</f>
        <v>55.752433456800752</v>
      </c>
      <c r="U27" s="9">
        <f t="shared" ref="U27:U28" si="25">J26/J27</f>
        <v>0.78084896347482735</v>
      </c>
      <c r="V27" s="9">
        <v>2</v>
      </c>
      <c r="W27" s="9">
        <f t="shared" ref="W27:W28" si="26">H27/H26</f>
        <v>0.97946428571428568</v>
      </c>
      <c r="X27" s="9">
        <v>2</v>
      </c>
    </row>
    <row r="28" spans="1:24">
      <c r="A28" s="118">
        <v>30</v>
      </c>
      <c r="B28" s="21" t="s">
        <v>26</v>
      </c>
      <c r="C28" s="21" t="s">
        <v>138</v>
      </c>
      <c r="D28" s="21">
        <v>1951</v>
      </c>
      <c r="E28" s="21" t="s">
        <v>3462</v>
      </c>
      <c r="F28" s="21" t="s">
        <v>143</v>
      </c>
      <c r="G28" s="450" t="s">
        <v>32</v>
      </c>
      <c r="H28" s="21">
        <v>879</v>
      </c>
      <c r="I28" s="21">
        <v>930</v>
      </c>
      <c r="J28" s="21">
        <v>0.66041666666666665</v>
      </c>
      <c r="K28" s="21">
        <v>51</v>
      </c>
      <c r="M28" s="14">
        <f>VLOOKUP(N28,id!$A:$C,3,0)</f>
        <v>104</v>
      </c>
      <c r="N28" s="14" t="str">
        <f t="shared" si="19"/>
        <v>PiwakowskiAndrzej1951</v>
      </c>
      <c r="O28" s="9" t="str">
        <f t="shared" si="20"/>
        <v>Piwakowski</v>
      </c>
      <c r="P28" s="9" t="str">
        <f t="shared" si="21"/>
        <v>Andrzej</v>
      </c>
      <c r="Q28" s="9" t="str">
        <f t="shared" si="22"/>
        <v>Harpagan</v>
      </c>
      <c r="R28" s="9">
        <f t="shared" si="23"/>
        <v>1951</v>
      </c>
      <c r="S28" s="9">
        <f t="shared" si="24"/>
        <v>44.673098458092852</v>
      </c>
      <c r="U28" s="9">
        <f t="shared" si="25"/>
        <v>1.0651945320715037</v>
      </c>
      <c r="V28" s="9">
        <v>3</v>
      </c>
      <c r="W28" s="9">
        <f t="shared" si="26"/>
        <v>0.80127620783956244</v>
      </c>
      <c r="X28" s="9">
        <v>3</v>
      </c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workbookViewId="0">
      <selection sqref="A1:C1"/>
    </sheetView>
  </sheetViews>
  <sheetFormatPr defaultRowHeight="14.4"/>
  <cols>
    <col min="1" max="1" width="6" style="356" customWidth="1"/>
    <col min="2" max="2" width="6.5546875" style="356" customWidth="1"/>
    <col min="3" max="3" width="5.109375" style="356" customWidth="1"/>
    <col min="4" max="4" width="10.109375" style="356" customWidth="1"/>
    <col min="5" max="5" width="8.88671875" style="356" bestFit="1" customWidth="1"/>
    <col min="6" max="6" width="15.88671875" style="356" customWidth="1"/>
    <col min="7" max="7" width="15.6640625" style="356" customWidth="1"/>
    <col min="8" max="8" width="13.5546875" style="356" customWidth="1"/>
    <col min="9" max="16384" width="8.88671875" style="356"/>
  </cols>
  <sheetData>
    <row r="1" spans="1:28" ht="15" thickBot="1">
      <c r="A1" s="601" t="s">
        <v>137</v>
      </c>
      <c r="B1" s="601"/>
      <c r="C1" s="601"/>
      <c r="D1" s="602" t="s">
        <v>3835</v>
      </c>
      <c r="E1" s="602" t="s">
        <v>161</v>
      </c>
      <c r="F1" s="602" t="s">
        <v>160</v>
      </c>
      <c r="G1" s="602" t="s">
        <v>5066</v>
      </c>
      <c r="H1" s="602" t="s">
        <v>3543</v>
      </c>
      <c r="I1" s="602" t="s">
        <v>3837</v>
      </c>
      <c r="J1" s="602" t="s">
        <v>3503</v>
      </c>
      <c r="K1" s="603" t="s">
        <v>5067</v>
      </c>
      <c r="L1" s="602" t="s">
        <v>31</v>
      </c>
      <c r="M1" s="602" t="s">
        <v>5068</v>
      </c>
      <c r="N1" s="601" t="s">
        <v>3504</v>
      </c>
      <c r="O1" s="601"/>
      <c r="P1" s="475"/>
      <c r="Q1" s="476"/>
      <c r="R1" s="476"/>
      <c r="S1" s="476"/>
      <c r="T1" s="476"/>
      <c r="U1" s="476"/>
      <c r="V1" s="476"/>
    </row>
    <row r="2" spans="1:28" ht="15" thickBot="1">
      <c r="A2" s="477"/>
      <c r="B2" s="478" t="s">
        <v>32</v>
      </c>
      <c r="C2" s="478" t="s">
        <v>0</v>
      </c>
      <c r="D2" s="602"/>
      <c r="E2" s="602"/>
      <c r="F2" s="602"/>
      <c r="G2" s="602"/>
      <c r="H2" s="602"/>
      <c r="I2" s="602"/>
      <c r="J2" s="602"/>
      <c r="K2" s="603"/>
      <c r="L2" s="602"/>
      <c r="M2" s="602"/>
      <c r="N2" s="478" t="s">
        <v>5069</v>
      </c>
      <c r="O2" s="478" t="s">
        <v>4014</v>
      </c>
      <c r="P2" s="479"/>
      <c r="Q2" s="14" t="s">
        <v>71</v>
      </c>
      <c r="R2" s="14" t="s">
        <v>72</v>
      </c>
      <c r="S2" s="9" t="s">
        <v>99</v>
      </c>
      <c r="T2" s="9" t="s">
        <v>100</v>
      </c>
      <c r="U2" s="9" t="s">
        <v>75</v>
      </c>
      <c r="V2" s="9" t="s">
        <v>73</v>
      </c>
      <c r="W2" s="9" t="s">
        <v>42</v>
      </c>
      <c r="X2" s="9"/>
      <c r="Y2" s="9" t="s">
        <v>39</v>
      </c>
      <c r="Z2" s="9" t="s">
        <v>40</v>
      </c>
      <c r="AA2" s="9" t="s">
        <v>31</v>
      </c>
      <c r="AB2" s="9" t="s">
        <v>41</v>
      </c>
    </row>
    <row r="3" spans="1:28" ht="15" thickBot="1">
      <c r="A3" s="480">
        <v>4</v>
      </c>
      <c r="B3" s="477"/>
      <c r="C3" s="480">
        <v>1</v>
      </c>
      <c r="D3" s="480">
        <v>404</v>
      </c>
      <c r="E3" s="481" t="s">
        <v>489</v>
      </c>
      <c r="F3" s="481" t="s">
        <v>5074</v>
      </c>
      <c r="G3" s="477" t="s">
        <v>5073</v>
      </c>
      <c r="H3" s="477" t="s">
        <v>3425</v>
      </c>
      <c r="I3" s="478" t="s">
        <v>0</v>
      </c>
      <c r="J3" s="477">
        <v>1983</v>
      </c>
      <c r="K3" s="482">
        <v>808</v>
      </c>
      <c r="L3" s="478">
        <v>820</v>
      </c>
      <c r="M3" s="478">
        <v>12</v>
      </c>
      <c r="N3" s="483">
        <v>0.42499999999999999</v>
      </c>
      <c r="O3" s="483">
        <v>0.79999999999999993</v>
      </c>
      <c r="P3" s="479"/>
      <c r="Q3" s="14">
        <f>VLOOKUP(R3,id!$A:$C,3,0)</f>
        <v>207</v>
      </c>
      <c r="R3" s="14" t="str">
        <f t="shared" ref="R3:R6" si="0">S3&amp;T3&amp;V3</f>
        <v>OwczarzJoanna1983</v>
      </c>
      <c r="S3" s="9" t="str">
        <f t="shared" ref="S3:S6" si="1">F3</f>
        <v>Owczarz</v>
      </c>
      <c r="T3" s="9" t="str">
        <f t="shared" ref="T3:T6" si="2">E3</f>
        <v>Joanna</v>
      </c>
      <c r="U3" s="9" t="str">
        <f t="shared" ref="U3:U6" si="3">G3</f>
        <v>Włóczymordy</v>
      </c>
      <c r="V3" s="9">
        <f t="shared" ref="V3:V6" si="4">J3</f>
        <v>1983</v>
      </c>
      <c r="W3" s="9">
        <v>45</v>
      </c>
      <c r="X3" s="9"/>
      <c r="Y3" s="9"/>
      <c r="Z3" s="9"/>
      <c r="AA3" s="9"/>
      <c r="AB3" s="9"/>
    </row>
    <row r="4" spans="1:28" ht="15" thickBot="1">
      <c r="A4" s="480">
        <v>12</v>
      </c>
      <c r="B4" s="477"/>
      <c r="C4" s="480">
        <v>2</v>
      </c>
      <c r="D4" s="480">
        <v>411</v>
      </c>
      <c r="E4" s="481" t="s">
        <v>992</v>
      </c>
      <c r="F4" s="481" t="s">
        <v>1594</v>
      </c>
      <c r="G4" s="477"/>
      <c r="H4" s="477" t="s">
        <v>5079</v>
      </c>
      <c r="I4" s="478" t="s">
        <v>0</v>
      </c>
      <c r="J4" s="477">
        <v>1970</v>
      </c>
      <c r="K4" s="482">
        <v>540</v>
      </c>
      <c r="L4" s="478">
        <v>540</v>
      </c>
      <c r="M4" s="478"/>
      <c r="N4" s="483">
        <v>0.4055555555555555</v>
      </c>
      <c r="O4" s="483">
        <v>0.78055555555555556</v>
      </c>
      <c r="P4" s="479"/>
      <c r="Q4" s="14">
        <f>VLOOKUP(R4,id!$A:$C,3,0)</f>
        <v>208</v>
      </c>
      <c r="R4" s="14" t="str">
        <f t="shared" si="0"/>
        <v>FałowskaWioletta1970</v>
      </c>
      <c r="S4" s="9" t="str">
        <f t="shared" si="1"/>
        <v>Fałowska</v>
      </c>
      <c r="T4" s="9" t="str">
        <f t="shared" si="2"/>
        <v>Wioletta</v>
      </c>
      <c r="U4" s="9">
        <f t="shared" si="3"/>
        <v>0</v>
      </c>
      <c r="V4" s="9">
        <f t="shared" si="4"/>
        <v>1970</v>
      </c>
      <c r="W4" s="9">
        <f t="shared" ref="W4:W6" si="5">W3*IF(AA4&lt;1,AA4,IF(AB4&lt;1,AB4,IF(Z4&lt;1,Z4,IF(Y4&lt;1,Y4,1))))</f>
        <v>30.074257425742577</v>
      </c>
      <c r="X4" s="9"/>
      <c r="Y4" s="9">
        <f t="shared" ref="Y4:Y6" si="6">N3/N4</f>
        <v>1.0479452054794522</v>
      </c>
      <c r="Z4" s="9">
        <v>1</v>
      </c>
      <c r="AA4" s="9">
        <f t="shared" ref="AA4:AA6" si="7">K4/K3</f>
        <v>0.66831683168316836</v>
      </c>
      <c r="AB4" s="9">
        <v>1</v>
      </c>
    </row>
    <row r="5" spans="1:28" ht="15" thickBot="1">
      <c r="A5" s="480">
        <v>13</v>
      </c>
      <c r="B5" s="477"/>
      <c r="C5" s="480">
        <v>3</v>
      </c>
      <c r="D5" s="480">
        <v>418</v>
      </c>
      <c r="E5" s="481" t="s">
        <v>276</v>
      </c>
      <c r="F5" s="481" t="s">
        <v>748</v>
      </c>
      <c r="G5" s="477" t="s">
        <v>747</v>
      </c>
      <c r="H5" s="477" t="s">
        <v>238</v>
      </c>
      <c r="I5" s="478" t="s">
        <v>0</v>
      </c>
      <c r="J5" s="477">
        <v>1983</v>
      </c>
      <c r="K5" s="482">
        <v>535</v>
      </c>
      <c r="L5" s="478">
        <v>540</v>
      </c>
      <c r="M5" s="478">
        <v>5</v>
      </c>
      <c r="N5" s="483">
        <v>0.4201388888888889</v>
      </c>
      <c r="O5" s="483">
        <v>0.79513888888888884</v>
      </c>
      <c r="P5" s="479"/>
      <c r="Q5" s="14">
        <f>VLOOKUP(R5,id!$A:$C,3,0)</f>
        <v>209</v>
      </c>
      <c r="R5" s="14" t="str">
        <f t="shared" si="0"/>
        <v>RychlikAnna1983</v>
      </c>
      <c r="S5" s="9" t="str">
        <f t="shared" si="1"/>
        <v>Rychlik</v>
      </c>
      <c r="T5" s="9" t="str">
        <f t="shared" si="2"/>
        <v>Anna</v>
      </c>
      <c r="U5" s="9" t="str">
        <f t="shared" si="3"/>
        <v>OrientAkcja</v>
      </c>
      <c r="V5" s="9">
        <f t="shared" si="4"/>
        <v>1983</v>
      </c>
      <c r="W5" s="9">
        <f t="shared" si="5"/>
        <v>29.795792079207921</v>
      </c>
      <c r="X5" s="9"/>
      <c r="Y5" s="9">
        <f t="shared" si="6"/>
        <v>0.96528925619834693</v>
      </c>
      <c r="Z5" s="9">
        <v>1</v>
      </c>
      <c r="AA5" s="9">
        <f t="shared" si="7"/>
        <v>0.9907407407407407</v>
      </c>
      <c r="AB5" s="9">
        <v>1</v>
      </c>
    </row>
    <row r="6" spans="1:28" ht="15" thickBot="1">
      <c r="A6" s="480">
        <v>13</v>
      </c>
      <c r="B6" s="477"/>
      <c r="C6" s="480">
        <v>3</v>
      </c>
      <c r="D6" s="480">
        <v>420</v>
      </c>
      <c r="E6" s="481" t="s">
        <v>939</v>
      </c>
      <c r="F6" s="481" t="s">
        <v>942</v>
      </c>
      <c r="G6" s="477" t="s">
        <v>747</v>
      </c>
      <c r="H6" s="477" t="s">
        <v>238</v>
      </c>
      <c r="I6" s="478" t="s">
        <v>0</v>
      </c>
      <c r="J6" s="477">
        <v>1977</v>
      </c>
      <c r="K6" s="482">
        <v>535</v>
      </c>
      <c r="L6" s="478">
        <v>540</v>
      </c>
      <c r="M6" s="478">
        <v>5</v>
      </c>
      <c r="N6" s="483">
        <v>0.4201388888888889</v>
      </c>
      <c r="O6" s="483">
        <v>0.79513888888888884</v>
      </c>
      <c r="P6" s="479"/>
      <c r="Q6" s="14">
        <f>VLOOKUP(R6,id!$A:$C,3,0)</f>
        <v>136</v>
      </c>
      <c r="R6" s="14" t="str">
        <f t="shared" si="0"/>
        <v>NowińskaRenata1977</v>
      </c>
      <c r="S6" s="9" t="str">
        <f t="shared" si="1"/>
        <v>Nowińska</v>
      </c>
      <c r="T6" s="9" t="str">
        <f t="shared" si="2"/>
        <v>Renata</v>
      </c>
      <c r="U6" s="9" t="str">
        <f t="shared" si="3"/>
        <v>OrientAkcja</v>
      </c>
      <c r="V6" s="9">
        <f t="shared" si="4"/>
        <v>1977</v>
      </c>
      <c r="W6" s="9">
        <f t="shared" si="5"/>
        <v>29.795792079207921</v>
      </c>
      <c r="X6" s="9"/>
      <c r="Y6" s="9">
        <f t="shared" si="6"/>
        <v>1</v>
      </c>
      <c r="Z6" s="9">
        <v>1</v>
      </c>
      <c r="AA6" s="9">
        <f t="shared" si="7"/>
        <v>1</v>
      </c>
      <c r="AB6" s="9">
        <v>1</v>
      </c>
    </row>
    <row r="7" spans="1:28" ht="15" thickBot="1">
      <c r="A7" s="484"/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76"/>
      <c r="Q7" s="476"/>
      <c r="R7" s="476"/>
      <c r="S7" s="476"/>
      <c r="T7" s="476"/>
      <c r="U7" s="476"/>
      <c r="V7" s="476"/>
    </row>
    <row r="8" spans="1:28" ht="15" thickBot="1">
      <c r="A8" s="476"/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</row>
    <row r="9" spans="1:28" ht="15" thickBot="1">
      <c r="A9" s="476"/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</row>
    <row r="10" spans="1:28" ht="15" thickBot="1">
      <c r="A10" s="476"/>
      <c r="B10" s="476"/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</row>
    <row r="11" spans="1:28" ht="15" thickBot="1">
      <c r="A11" s="476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</row>
    <row r="12" spans="1:28" ht="15" thickBot="1">
      <c r="A12" s="476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</row>
    <row r="13" spans="1:28" ht="15" thickBot="1">
      <c r="A13" s="476"/>
      <c r="B13" s="476"/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</row>
    <row r="14" spans="1:28" ht="15" thickBot="1">
      <c r="A14" s="476"/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6"/>
      <c r="U14" s="476"/>
      <c r="V14" s="476"/>
    </row>
    <row r="15" spans="1:28" ht="15" thickBot="1">
      <c r="A15" s="476"/>
      <c r="B15" s="476"/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</row>
    <row r="16" spans="1:28" ht="15" thickBot="1">
      <c r="A16" s="476"/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476"/>
      <c r="R16" s="476"/>
      <c r="S16" s="476"/>
      <c r="T16" s="476"/>
      <c r="U16" s="476"/>
      <c r="V16" s="476"/>
    </row>
    <row r="17" spans="1:22" ht="15" thickBot="1">
      <c r="A17" s="476"/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</row>
    <row r="18" spans="1:22" ht="15" thickBot="1">
      <c r="A18" s="476"/>
      <c r="B18" s="476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</row>
    <row r="19" spans="1:22" ht="15" thickBot="1">
      <c r="A19" s="476"/>
      <c r="B19" s="476"/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</row>
    <row r="20" spans="1:22" ht="15" thickBot="1">
      <c r="A20" s="476"/>
      <c r="B20" s="476"/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76"/>
      <c r="R20" s="476"/>
      <c r="S20" s="476"/>
      <c r="T20" s="476"/>
      <c r="U20" s="476"/>
      <c r="V20" s="476"/>
    </row>
    <row r="21" spans="1:22" ht="15" thickBot="1">
      <c r="A21" s="476"/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</row>
    <row r="22" spans="1:22" ht="15" thickBot="1">
      <c r="A22" s="476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76"/>
      <c r="R22" s="476"/>
      <c r="S22" s="476"/>
      <c r="T22" s="476"/>
      <c r="U22" s="476"/>
      <c r="V22" s="476"/>
    </row>
    <row r="23" spans="1:22" ht="15" thickBot="1">
      <c r="A23" s="476"/>
      <c r="B23" s="476"/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76"/>
      <c r="R23" s="476"/>
      <c r="S23" s="476"/>
      <c r="T23" s="476"/>
      <c r="U23" s="476"/>
      <c r="V23" s="476"/>
    </row>
    <row r="24" spans="1:22" ht="15" thickBot="1">
      <c r="A24" s="476"/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</row>
    <row r="25" spans="1:22" ht="15" thickBot="1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</row>
    <row r="26" spans="1:22" ht="15" thickBot="1">
      <c r="A26" s="476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</row>
    <row r="27" spans="1:22" ht="15" thickBot="1">
      <c r="A27" s="476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</row>
    <row r="28" spans="1:22" ht="15" thickBot="1">
      <c r="A28" s="476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</row>
    <row r="29" spans="1:22" ht="15" thickBot="1">
      <c r="A29" s="476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</row>
    <row r="30" spans="1:22" ht="15" thickBot="1">
      <c r="A30" s="476"/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</row>
    <row r="31" spans="1:22" ht="15" thickBot="1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</row>
    <row r="32" spans="1:22" ht="15" thickBo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  <c r="N32" s="476"/>
      <c r="O32" s="476"/>
      <c r="P32" s="476"/>
      <c r="Q32" s="476"/>
      <c r="R32" s="476"/>
      <c r="S32" s="476"/>
      <c r="T32" s="476"/>
      <c r="U32" s="476"/>
      <c r="V32" s="476"/>
    </row>
    <row r="33" spans="1:22" ht="15" thickBot="1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</row>
    <row r="34" spans="1:22" ht="15" thickBot="1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</row>
    <row r="35" spans="1:22" ht="15" thickBot="1">
      <c r="A35" s="476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  <c r="N35" s="476"/>
      <c r="O35" s="476"/>
      <c r="P35" s="476"/>
      <c r="Q35" s="476"/>
      <c r="R35" s="476"/>
      <c r="S35" s="476"/>
      <c r="T35" s="476"/>
      <c r="U35" s="476"/>
      <c r="V35" s="476"/>
    </row>
    <row r="36" spans="1:22" ht="15" thickBot="1">
      <c r="A36" s="476"/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  <c r="N36" s="476"/>
      <c r="O36" s="476"/>
      <c r="P36" s="476"/>
      <c r="Q36" s="476"/>
      <c r="R36" s="476"/>
      <c r="S36" s="476"/>
      <c r="T36" s="476"/>
      <c r="U36" s="476"/>
      <c r="V36" s="476"/>
    </row>
    <row r="37" spans="1:22" ht="15" thickBot="1">
      <c r="A37" s="476"/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6"/>
      <c r="V37" s="476"/>
    </row>
    <row r="38" spans="1:22" ht="15" thickBot="1">
      <c r="A38" s="476"/>
      <c r="B38" s="476"/>
      <c r="C38" s="476"/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6"/>
      <c r="V38" s="476"/>
    </row>
    <row r="39" spans="1:22" ht="15" thickBot="1">
      <c r="A39" s="476"/>
      <c r="B39" s="476"/>
      <c r="C39" s="476"/>
      <c r="D39" s="476"/>
      <c r="E39" s="476"/>
      <c r="F39" s="476"/>
      <c r="G39" s="476"/>
      <c r="H39" s="476"/>
      <c r="I39" s="476"/>
      <c r="J39" s="476"/>
      <c r="K39" s="476"/>
      <c r="L39" s="476"/>
      <c r="M39" s="476"/>
      <c r="N39" s="476"/>
      <c r="O39" s="476"/>
      <c r="P39" s="476"/>
      <c r="Q39" s="476"/>
      <c r="R39" s="476"/>
      <c r="S39" s="476"/>
      <c r="T39" s="476"/>
      <c r="U39" s="476"/>
      <c r="V39" s="476"/>
    </row>
    <row r="40" spans="1:22" ht="15" thickBot="1">
      <c r="A40" s="476"/>
      <c r="B40" s="476"/>
      <c r="C40" s="476"/>
      <c r="D40" s="476"/>
      <c r="E40" s="476"/>
      <c r="F40" s="476"/>
      <c r="G40" s="476"/>
      <c r="H40" s="476"/>
      <c r="I40" s="476"/>
      <c r="J40" s="476"/>
      <c r="K40" s="476"/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</row>
    <row r="41" spans="1:22" ht="15" thickBot="1">
      <c r="A41" s="476"/>
      <c r="B41" s="476"/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</row>
    <row r="42" spans="1:22" ht="15" thickBot="1">
      <c r="A42" s="476"/>
      <c r="B42" s="476"/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</row>
    <row r="43" spans="1:22" ht="15" thickBot="1">
      <c r="A43" s="476"/>
      <c r="B43" s="476"/>
      <c r="C43" s="476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</row>
    <row r="44" spans="1:22" ht="15" thickBot="1">
      <c r="A44" s="476"/>
      <c r="B44" s="476"/>
      <c r="C44" s="476"/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</row>
    <row r="45" spans="1:22" ht="15" thickBot="1">
      <c r="A45" s="476"/>
      <c r="B45" s="476"/>
      <c r="C45" s="476"/>
      <c r="D45" s="476"/>
      <c r="E45" s="476"/>
      <c r="F45" s="476"/>
      <c r="G45" s="476"/>
      <c r="H45" s="476"/>
      <c r="I45" s="476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  <c r="V45" s="476"/>
    </row>
    <row r="46" spans="1:22" ht="15" thickBot="1">
      <c r="A46" s="476"/>
      <c r="B46" s="476"/>
      <c r="C46" s="476"/>
      <c r="D46" s="476"/>
      <c r="E46" s="476"/>
      <c r="F46" s="476"/>
      <c r="G46" s="476"/>
      <c r="H46" s="476"/>
      <c r="I46" s="476"/>
      <c r="J46" s="476"/>
      <c r="K46" s="476"/>
      <c r="L46" s="476"/>
      <c r="M46" s="476"/>
      <c r="N46" s="476"/>
      <c r="O46" s="476"/>
      <c r="P46" s="476"/>
      <c r="Q46" s="476"/>
      <c r="R46" s="476"/>
      <c r="S46" s="476"/>
      <c r="T46" s="476"/>
      <c r="U46" s="476"/>
      <c r="V46" s="476"/>
    </row>
    <row r="47" spans="1:22" ht="15" thickBot="1">
      <c r="A47" s="476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6"/>
    </row>
    <row r="48" spans="1:22" ht="15" thickBot="1">
      <c r="A48" s="476"/>
      <c r="B48" s="476"/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  <c r="U48" s="476"/>
      <c r="V48" s="476"/>
    </row>
    <row r="49" spans="1:22" ht="15" thickBot="1">
      <c r="A49" s="476"/>
      <c r="B49" s="476"/>
      <c r="C49" s="476"/>
      <c r="D49" s="476"/>
      <c r="E49" s="476"/>
      <c r="F49" s="476"/>
      <c r="G49" s="476"/>
      <c r="H49" s="476"/>
      <c r="I49" s="476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</row>
    <row r="50" spans="1:22" ht="15" thickBot="1">
      <c r="A50" s="476"/>
      <c r="B50" s="476"/>
      <c r="C50" s="476"/>
      <c r="D50" s="476"/>
      <c r="E50" s="476"/>
      <c r="F50" s="476"/>
      <c r="G50" s="476"/>
      <c r="H50" s="476"/>
      <c r="I50" s="476"/>
      <c r="J50" s="476"/>
      <c r="K50" s="476"/>
      <c r="L50" s="476"/>
      <c r="M50" s="476"/>
      <c r="N50" s="476"/>
      <c r="O50" s="476"/>
      <c r="P50" s="476"/>
      <c r="Q50" s="476"/>
      <c r="R50" s="476"/>
      <c r="S50" s="476"/>
      <c r="T50" s="476"/>
      <c r="U50" s="476"/>
      <c r="V50" s="476"/>
    </row>
    <row r="51" spans="1:22" ht="15" thickBot="1">
      <c r="A51" s="476"/>
      <c r="B51" s="476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</row>
    <row r="52" spans="1:22" ht="15" thickBot="1">
      <c r="A52" s="476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</row>
    <row r="53" spans="1:22" ht="15" thickBot="1">
      <c r="A53" s="476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</row>
    <row r="54" spans="1:22" ht="15" thickBot="1">
      <c r="A54" s="476"/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</row>
    <row r="55" spans="1:22" ht="15" thickBot="1">
      <c r="A55" s="476"/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</row>
    <row r="56" spans="1:22" ht="15" thickBot="1">
      <c r="A56" s="476"/>
      <c r="B56" s="476"/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76"/>
      <c r="P56" s="476"/>
      <c r="Q56" s="476"/>
      <c r="R56" s="476"/>
      <c r="S56" s="476"/>
      <c r="T56" s="476"/>
      <c r="U56" s="476"/>
      <c r="V56" s="476"/>
    </row>
    <row r="57" spans="1:22" ht="15" thickBot="1">
      <c r="A57" s="476"/>
      <c r="B57" s="476"/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76"/>
      <c r="P57" s="476"/>
      <c r="Q57" s="476"/>
      <c r="R57" s="476"/>
      <c r="S57" s="476"/>
      <c r="T57" s="476"/>
      <c r="U57" s="476"/>
      <c r="V57" s="476"/>
    </row>
    <row r="58" spans="1:22" ht="15" thickBot="1">
      <c r="A58" s="476"/>
      <c r="B58" s="476"/>
      <c r="C58" s="476"/>
      <c r="D58" s="476"/>
      <c r="E58" s="476"/>
      <c r="F58" s="476"/>
      <c r="G58" s="476"/>
      <c r="H58" s="476"/>
      <c r="I58" s="476"/>
      <c r="J58" s="476"/>
      <c r="K58" s="476"/>
      <c r="L58" s="476"/>
      <c r="M58" s="476"/>
      <c r="N58" s="476"/>
      <c r="O58" s="476"/>
      <c r="P58" s="476"/>
      <c r="Q58" s="476"/>
      <c r="R58" s="476"/>
      <c r="S58" s="476"/>
      <c r="T58" s="476"/>
      <c r="U58" s="476"/>
      <c r="V58" s="476"/>
    </row>
    <row r="59" spans="1:22" ht="15" thickBot="1">
      <c r="A59" s="476"/>
      <c r="B59" s="476"/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</row>
    <row r="60" spans="1:22" ht="15" thickBot="1">
      <c r="A60" s="476"/>
      <c r="B60" s="476"/>
      <c r="C60" s="476"/>
      <c r="D60" s="476"/>
      <c r="E60" s="476"/>
      <c r="F60" s="476"/>
      <c r="G60" s="476"/>
      <c r="H60" s="476"/>
      <c r="I60" s="476"/>
      <c r="J60" s="476"/>
      <c r="K60" s="476"/>
      <c r="L60" s="476"/>
      <c r="M60" s="476"/>
      <c r="N60" s="476"/>
      <c r="O60" s="476"/>
      <c r="P60" s="476"/>
      <c r="Q60" s="476"/>
      <c r="R60" s="476"/>
      <c r="S60" s="476"/>
      <c r="T60" s="476"/>
      <c r="U60" s="476"/>
      <c r="V60" s="476"/>
    </row>
    <row r="61" spans="1:22" ht="15" thickBot="1">
      <c r="A61" s="476"/>
      <c r="B61" s="476"/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6"/>
      <c r="O61" s="476"/>
      <c r="P61" s="476"/>
      <c r="Q61" s="476"/>
      <c r="R61" s="476"/>
      <c r="S61" s="476"/>
      <c r="T61" s="476"/>
      <c r="U61" s="476"/>
      <c r="V61" s="476"/>
    </row>
    <row r="62" spans="1:22" ht="15" thickBot="1">
      <c r="A62" s="476"/>
      <c r="B62" s="476"/>
      <c r="C62" s="476"/>
      <c r="D62" s="476"/>
      <c r="E62" s="476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76"/>
      <c r="V62" s="476"/>
    </row>
    <row r="63" spans="1:22" ht="15" thickBot="1">
      <c r="A63" s="476"/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/>
      <c r="N63" s="476"/>
      <c r="O63" s="476"/>
      <c r="P63" s="476"/>
      <c r="Q63" s="476"/>
      <c r="R63" s="476"/>
      <c r="S63" s="476"/>
      <c r="T63" s="476"/>
      <c r="U63" s="476"/>
      <c r="V63" s="476"/>
    </row>
    <row r="64" spans="1:22" ht="15" thickBot="1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</row>
    <row r="65" spans="1:22" ht="15" thickBot="1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476"/>
      <c r="N65" s="476"/>
      <c r="O65" s="476"/>
      <c r="P65" s="476"/>
      <c r="Q65" s="476"/>
      <c r="R65" s="476"/>
      <c r="S65" s="476"/>
      <c r="T65" s="476"/>
      <c r="U65" s="476"/>
      <c r="V65" s="476"/>
    </row>
    <row r="66" spans="1:22" ht="15" thickBot="1">
      <c r="A66" s="476"/>
      <c r="B66" s="476"/>
      <c r="C66" s="476"/>
      <c r="D66" s="476"/>
      <c r="E66" s="476"/>
      <c r="F66" s="476"/>
      <c r="G66" s="476"/>
      <c r="H66" s="476"/>
      <c r="I66" s="476"/>
      <c r="J66" s="476"/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6"/>
      <c r="V66" s="476"/>
    </row>
    <row r="67" spans="1:22" ht="15" thickBot="1">
      <c r="A67" s="476"/>
      <c r="B67" s="476"/>
      <c r="C67" s="476"/>
      <c r="D67" s="476"/>
      <c r="E67" s="476"/>
      <c r="F67" s="476"/>
      <c r="G67" s="476"/>
      <c r="H67" s="476"/>
      <c r="I67" s="476"/>
      <c r="J67" s="476"/>
      <c r="K67" s="476"/>
      <c r="L67" s="476"/>
      <c r="M67" s="476"/>
      <c r="N67" s="476"/>
      <c r="O67" s="476"/>
      <c r="P67" s="476"/>
      <c r="Q67" s="476"/>
      <c r="R67" s="476"/>
      <c r="S67" s="476"/>
      <c r="T67" s="476"/>
      <c r="U67" s="476"/>
      <c r="V67" s="476"/>
    </row>
    <row r="68" spans="1:22" ht="15" thickBot="1">
      <c r="A68" s="476"/>
      <c r="B68" s="476"/>
      <c r="C68" s="476"/>
      <c r="D68" s="476"/>
      <c r="E68" s="476"/>
      <c r="F68" s="476"/>
      <c r="G68" s="476"/>
      <c r="H68" s="47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</row>
    <row r="69" spans="1:22" ht="15" thickBot="1">
      <c r="A69" s="476"/>
      <c r="B69" s="476"/>
      <c r="C69" s="476"/>
      <c r="D69" s="476"/>
      <c r="E69" s="476"/>
      <c r="F69" s="476"/>
      <c r="G69" s="476"/>
      <c r="H69" s="476"/>
      <c r="I69" s="476"/>
      <c r="J69" s="476"/>
      <c r="K69" s="476"/>
      <c r="L69" s="476"/>
      <c r="M69" s="476"/>
      <c r="N69" s="476"/>
      <c r="O69" s="476"/>
      <c r="P69" s="476"/>
      <c r="Q69" s="476"/>
      <c r="R69" s="476"/>
      <c r="S69" s="476"/>
      <c r="T69" s="476"/>
      <c r="U69" s="476"/>
      <c r="V69" s="476"/>
    </row>
    <row r="70" spans="1:22" ht="15" thickBot="1">
      <c r="A70" s="476"/>
      <c r="B70" s="476"/>
      <c r="C70" s="476"/>
      <c r="D70" s="476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476"/>
      <c r="R70" s="476"/>
      <c r="S70" s="476"/>
      <c r="T70" s="476"/>
      <c r="U70" s="476"/>
      <c r="V70" s="476"/>
    </row>
    <row r="71" spans="1:22" ht="15" thickBot="1">
      <c r="A71" s="476"/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/>
      <c r="N71" s="476"/>
      <c r="O71" s="476"/>
      <c r="P71" s="476"/>
      <c r="Q71" s="476"/>
      <c r="R71" s="476"/>
      <c r="S71" s="476"/>
      <c r="T71" s="476"/>
      <c r="U71" s="476"/>
      <c r="V71" s="476"/>
    </row>
    <row r="72" spans="1:22" ht="15" thickBot="1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/>
      <c r="N72" s="476"/>
      <c r="O72" s="476"/>
      <c r="P72" s="476"/>
      <c r="Q72" s="476"/>
      <c r="R72" s="476"/>
      <c r="S72" s="476"/>
      <c r="T72" s="476"/>
      <c r="U72" s="476"/>
      <c r="V72" s="476"/>
    </row>
    <row r="73" spans="1:22" ht="15" thickBot="1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</row>
    <row r="74" spans="1:22" ht="15" thickBot="1">
      <c r="A74" s="476"/>
      <c r="B74" s="476"/>
      <c r="C74" s="476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</row>
    <row r="75" spans="1:22" ht="15" thickBot="1">
      <c r="A75" s="476"/>
      <c r="B75" s="476"/>
      <c r="C75" s="476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6"/>
      <c r="P75" s="476"/>
      <c r="Q75" s="476"/>
      <c r="R75" s="476"/>
      <c r="S75" s="476"/>
      <c r="T75" s="476"/>
      <c r="U75" s="476"/>
      <c r="V75" s="476"/>
    </row>
    <row r="76" spans="1:22" ht="15" thickBot="1">
      <c r="A76" s="476"/>
      <c r="B76" s="476"/>
      <c r="C76" s="476"/>
      <c r="D76" s="476"/>
      <c r="E76" s="476"/>
      <c r="F76" s="476"/>
      <c r="G76" s="476"/>
      <c r="H76" s="476"/>
      <c r="I76" s="476"/>
      <c r="J76" s="476"/>
      <c r="K76" s="476"/>
      <c r="L76" s="476"/>
      <c r="M76" s="476"/>
      <c r="N76" s="476"/>
      <c r="O76" s="476"/>
      <c r="P76" s="476"/>
      <c r="Q76" s="476"/>
      <c r="R76" s="476"/>
      <c r="S76" s="476"/>
      <c r="T76" s="476"/>
      <c r="U76" s="476"/>
      <c r="V76" s="476"/>
    </row>
    <row r="77" spans="1:22" ht="15" thickBot="1">
      <c r="A77" s="476"/>
      <c r="B77" s="476"/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6"/>
      <c r="V77" s="476"/>
    </row>
    <row r="78" spans="1:22" ht="15" thickBot="1">
      <c r="A78" s="476"/>
      <c r="B78" s="476"/>
      <c r="C78" s="476"/>
      <c r="D78" s="476"/>
      <c r="E78" s="476"/>
      <c r="F78" s="476"/>
      <c r="G78" s="476"/>
      <c r="H78" s="476"/>
      <c r="I78" s="476"/>
      <c r="J78" s="476"/>
      <c r="K78" s="476"/>
      <c r="L78" s="476"/>
      <c r="M78" s="476"/>
      <c r="N78" s="476"/>
      <c r="O78" s="476"/>
      <c r="P78" s="476"/>
      <c r="Q78" s="476"/>
      <c r="R78" s="476"/>
      <c r="S78" s="476"/>
      <c r="T78" s="476"/>
      <c r="U78" s="476"/>
      <c r="V78" s="476"/>
    </row>
    <row r="79" spans="1:22" ht="15" thickBot="1">
      <c r="A79" s="476"/>
      <c r="B79" s="476"/>
      <c r="C79" s="476"/>
      <c r="D79" s="476"/>
      <c r="E79" s="476"/>
      <c r="F79" s="476"/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</row>
    <row r="80" spans="1:22" ht="15" thickBot="1">
      <c r="A80" s="476"/>
      <c r="B80" s="476"/>
      <c r="C80" s="476"/>
      <c r="D80" s="476"/>
      <c r="E80" s="476"/>
      <c r="F80" s="476"/>
      <c r="G80" s="476"/>
      <c r="H80" s="476"/>
      <c r="I80" s="476"/>
      <c r="J80" s="476"/>
      <c r="K80" s="476"/>
      <c r="L80" s="476"/>
      <c r="M80" s="476"/>
      <c r="N80" s="476"/>
      <c r="O80" s="476"/>
      <c r="P80" s="476"/>
      <c r="Q80" s="476"/>
      <c r="R80" s="476"/>
      <c r="S80" s="476"/>
      <c r="T80" s="476"/>
      <c r="U80" s="476"/>
      <c r="V80" s="476"/>
    </row>
    <row r="81" spans="1:22" ht="15" thickBot="1">
      <c r="A81" s="476"/>
      <c r="B81" s="476"/>
      <c r="C81" s="476"/>
      <c r="D81" s="476"/>
      <c r="E81" s="476"/>
      <c r="F81" s="476"/>
      <c r="G81" s="476"/>
      <c r="H81" s="476"/>
      <c r="I81" s="476"/>
      <c r="J81" s="476"/>
      <c r="K81" s="476"/>
      <c r="L81" s="476"/>
      <c r="M81" s="476"/>
      <c r="N81" s="476"/>
      <c r="O81" s="476"/>
      <c r="P81" s="476"/>
      <c r="Q81" s="476"/>
      <c r="R81" s="476"/>
      <c r="S81" s="476"/>
      <c r="T81" s="476"/>
      <c r="U81" s="476"/>
      <c r="V81" s="476"/>
    </row>
    <row r="82" spans="1:22" ht="15" thickBot="1">
      <c r="A82" s="476"/>
      <c r="B82" s="476"/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</row>
    <row r="83" spans="1:22" ht="15" thickBot="1">
      <c r="A83" s="476"/>
      <c r="B83" s="476"/>
      <c r="C83" s="476"/>
      <c r="D83" s="476"/>
      <c r="E83" s="476"/>
      <c r="F83" s="476"/>
      <c r="G83" s="476"/>
      <c r="H83" s="476"/>
      <c r="I83" s="476"/>
      <c r="J83" s="476"/>
      <c r="K83" s="476"/>
      <c r="L83" s="476"/>
      <c r="M83" s="476"/>
      <c r="N83" s="476"/>
      <c r="O83" s="476"/>
      <c r="P83" s="476"/>
      <c r="Q83" s="476"/>
      <c r="R83" s="476"/>
      <c r="S83" s="476"/>
      <c r="T83" s="476"/>
      <c r="U83" s="476"/>
      <c r="V83" s="476"/>
    </row>
    <row r="84" spans="1:22" ht="15" thickBot="1">
      <c r="A84" s="476"/>
      <c r="B84" s="476"/>
      <c r="C84" s="476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</row>
    <row r="85" spans="1:22" ht="15" thickBot="1">
      <c r="A85" s="476"/>
      <c r="B85" s="476"/>
      <c r="C85" s="476"/>
      <c r="D85" s="476"/>
      <c r="E85" s="476"/>
      <c r="F85" s="476"/>
      <c r="G85" s="476"/>
      <c r="H85" s="476"/>
      <c r="I85" s="476"/>
      <c r="J85" s="476"/>
      <c r="K85" s="476"/>
      <c r="L85" s="476"/>
      <c r="M85" s="476"/>
      <c r="N85" s="476"/>
      <c r="O85" s="476"/>
      <c r="P85" s="476"/>
      <c r="Q85" s="476"/>
      <c r="R85" s="476"/>
      <c r="S85" s="476"/>
      <c r="T85" s="476"/>
      <c r="U85" s="476"/>
      <c r="V85" s="476"/>
    </row>
    <row r="86" spans="1:22" ht="15" thickBot="1">
      <c r="A86" s="476"/>
      <c r="B86" s="476"/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6"/>
      <c r="V86" s="476"/>
    </row>
    <row r="87" spans="1:22" ht="15" thickBot="1">
      <c r="A87" s="476"/>
      <c r="B87" s="476"/>
      <c r="C87" s="476"/>
      <c r="D87" s="476"/>
      <c r="E87" s="476"/>
      <c r="F87" s="476"/>
      <c r="G87" s="476"/>
      <c r="H87" s="476"/>
      <c r="I87" s="476"/>
      <c r="J87" s="476"/>
      <c r="K87" s="476"/>
      <c r="L87" s="476"/>
      <c r="M87" s="476"/>
      <c r="N87" s="476"/>
      <c r="O87" s="476"/>
      <c r="P87" s="476"/>
      <c r="Q87" s="476"/>
      <c r="R87" s="476"/>
      <c r="S87" s="476"/>
      <c r="T87" s="476"/>
      <c r="U87" s="476"/>
      <c r="V87" s="476"/>
    </row>
    <row r="88" spans="1:22" ht="15" thickBot="1">
      <c r="A88" s="476"/>
      <c r="B88" s="476"/>
      <c r="C88" s="476"/>
      <c r="D88" s="476"/>
      <c r="E88" s="476"/>
      <c r="F88" s="476"/>
      <c r="G88" s="476"/>
      <c r="H88" s="476"/>
      <c r="I88" s="476"/>
      <c r="J88" s="476"/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6"/>
      <c r="V88" s="476"/>
    </row>
    <row r="89" spans="1:22" ht="15" thickBot="1">
      <c r="A89" s="476"/>
      <c r="B89" s="476"/>
      <c r="C89" s="476"/>
      <c r="D89" s="476"/>
      <c r="E89" s="476"/>
      <c r="F89" s="476"/>
      <c r="G89" s="476"/>
      <c r="H89" s="476"/>
      <c r="I89" s="476"/>
      <c r="J89" s="476"/>
      <c r="K89" s="476"/>
      <c r="L89" s="476"/>
      <c r="M89" s="476"/>
      <c r="N89" s="476"/>
      <c r="O89" s="476"/>
      <c r="P89" s="476"/>
      <c r="Q89" s="476"/>
      <c r="R89" s="476"/>
      <c r="S89" s="476"/>
      <c r="T89" s="476"/>
      <c r="U89" s="476"/>
      <c r="V89" s="476"/>
    </row>
    <row r="90" spans="1:22" ht="15" thickBot="1">
      <c r="A90" s="476"/>
      <c r="B90" s="476"/>
      <c r="C90" s="476"/>
      <c r="D90" s="476"/>
      <c r="E90" s="476"/>
      <c r="F90" s="476"/>
      <c r="G90" s="476"/>
      <c r="H90" s="476"/>
      <c r="I90" s="476"/>
      <c r="J90" s="476"/>
      <c r="K90" s="476"/>
      <c r="L90" s="476"/>
      <c r="M90" s="476"/>
      <c r="N90" s="476"/>
      <c r="O90" s="476"/>
      <c r="P90" s="476"/>
      <c r="Q90" s="476"/>
      <c r="R90" s="476"/>
      <c r="S90" s="476"/>
      <c r="T90" s="476"/>
      <c r="U90" s="476"/>
      <c r="V90" s="476"/>
    </row>
    <row r="91" spans="1:22" ht="15" thickBot="1">
      <c r="A91" s="476"/>
      <c r="B91" s="476"/>
      <c r="C91" s="476"/>
      <c r="D91" s="476"/>
      <c r="E91" s="476"/>
      <c r="F91" s="476"/>
      <c r="G91" s="476"/>
      <c r="H91" s="476"/>
      <c r="I91" s="476"/>
      <c r="J91" s="476"/>
      <c r="K91" s="476"/>
      <c r="L91" s="476"/>
      <c r="M91" s="476"/>
      <c r="N91" s="476"/>
      <c r="O91" s="476"/>
      <c r="P91" s="476"/>
      <c r="Q91" s="476"/>
      <c r="R91" s="476"/>
      <c r="S91" s="476"/>
      <c r="T91" s="476"/>
      <c r="U91" s="476"/>
      <c r="V91" s="476"/>
    </row>
    <row r="92" spans="1:22" ht="15" thickBot="1">
      <c r="A92" s="476"/>
      <c r="B92" s="476"/>
      <c r="C92" s="476"/>
      <c r="D92" s="476"/>
      <c r="E92" s="476"/>
      <c r="F92" s="476"/>
      <c r="G92" s="476"/>
      <c r="H92" s="476"/>
      <c r="I92" s="476"/>
      <c r="J92" s="476"/>
      <c r="K92" s="476"/>
      <c r="L92" s="476"/>
      <c r="M92" s="476"/>
      <c r="N92" s="476"/>
      <c r="O92" s="476"/>
      <c r="P92" s="476"/>
      <c r="Q92" s="476"/>
      <c r="R92" s="476"/>
      <c r="S92" s="476"/>
      <c r="T92" s="476"/>
      <c r="U92" s="476"/>
      <c r="V92" s="476"/>
    </row>
    <row r="93" spans="1:22" ht="15" thickBot="1">
      <c r="A93" s="476"/>
      <c r="B93" s="476"/>
      <c r="C93" s="476"/>
      <c r="D93" s="476"/>
      <c r="E93" s="476"/>
      <c r="F93" s="476"/>
      <c r="G93" s="476"/>
      <c r="H93" s="476"/>
      <c r="I93" s="476"/>
      <c r="J93" s="476"/>
      <c r="K93" s="476"/>
      <c r="L93" s="476"/>
      <c r="M93" s="476"/>
      <c r="N93" s="476"/>
      <c r="O93" s="476"/>
      <c r="P93" s="476"/>
      <c r="Q93" s="476"/>
      <c r="R93" s="476"/>
      <c r="S93" s="476"/>
      <c r="T93" s="476"/>
      <c r="U93" s="476"/>
      <c r="V93" s="476"/>
    </row>
    <row r="94" spans="1:22" ht="15" thickBot="1">
      <c r="A94" s="476"/>
      <c r="B94" s="476"/>
      <c r="C94" s="476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6"/>
      <c r="Q94" s="476"/>
      <c r="R94" s="476"/>
      <c r="S94" s="476"/>
      <c r="T94" s="476"/>
      <c r="U94" s="476"/>
      <c r="V94" s="476"/>
    </row>
    <row r="95" spans="1:22" ht="15" thickBot="1">
      <c r="A95" s="476"/>
      <c r="B95" s="476"/>
      <c r="C95" s="476"/>
      <c r="D95" s="476"/>
      <c r="E95" s="476"/>
      <c r="F95" s="476"/>
      <c r="G95" s="476"/>
      <c r="H95" s="476"/>
      <c r="I95" s="476"/>
      <c r="J95" s="476"/>
      <c r="K95" s="476"/>
      <c r="L95" s="476"/>
      <c r="M95" s="476"/>
      <c r="N95" s="476"/>
      <c r="O95" s="476"/>
      <c r="P95" s="476"/>
      <c r="Q95" s="476"/>
      <c r="R95" s="476"/>
      <c r="S95" s="476"/>
      <c r="T95" s="476"/>
      <c r="U95" s="476"/>
      <c r="V95" s="476"/>
    </row>
    <row r="96" spans="1:22" ht="15" thickBot="1">
      <c r="A96" s="476"/>
      <c r="B96" s="476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</row>
    <row r="97" spans="1:22" ht="15" thickBot="1">
      <c r="A97" s="476"/>
      <c r="B97" s="476"/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</row>
    <row r="98" spans="1:22" ht="15" thickBot="1">
      <c r="A98" s="476"/>
      <c r="B98" s="476"/>
      <c r="C98" s="476"/>
      <c r="D98" s="476"/>
      <c r="E98" s="476"/>
      <c r="F98" s="476"/>
      <c r="G98" s="476"/>
      <c r="H98" s="476"/>
      <c r="I98" s="476"/>
      <c r="J98" s="476"/>
      <c r="K98" s="476"/>
      <c r="L98" s="476"/>
      <c r="M98" s="476"/>
      <c r="N98" s="476"/>
      <c r="O98" s="476"/>
      <c r="P98" s="476"/>
      <c r="Q98" s="476"/>
      <c r="R98" s="476"/>
      <c r="S98" s="476"/>
      <c r="T98" s="476"/>
      <c r="U98" s="476"/>
      <c r="V98" s="476"/>
    </row>
    <row r="99" spans="1:22" ht="15" thickBot="1">
      <c r="A99" s="476"/>
      <c r="B99" s="476"/>
      <c r="C99" s="476"/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</row>
    <row r="100" spans="1:22" ht="15" thickBot="1">
      <c r="A100" s="476"/>
      <c r="B100" s="476"/>
      <c r="C100" s="476"/>
      <c r="D100" s="476"/>
      <c r="E100" s="476"/>
      <c r="F100" s="476"/>
      <c r="G100" s="476"/>
      <c r="H100" s="476"/>
      <c r="I100" s="476"/>
      <c r="J100" s="476"/>
      <c r="K100" s="476"/>
      <c r="L100" s="476"/>
      <c r="M100" s="476"/>
      <c r="N100" s="476"/>
      <c r="O100" s="476"/>
      <c r="P100" s="476"/>
      <c r="Q100" s="476"/>
      <c r="R100" s="476"/>
      <c r="S100" s="476"/>
      <c r="T100" s="476"/>
      <c r="U100" s="476"/>
      <c r="V100" s="476"/>
    </row>
    <row r="101" spans="1:22" ht="15" thickBot="1">
      <c r="A101" s="476"/>
      <c r="B101" s="476"/>
      <c r="C101" s="476"/>
      <c r="D101" s="476"/>
      <c r="E101" s="476"/>
      <c r="F101" s="476"/>
      <c r="G101" s="476"/>
      <c r="H101" s="476"/>
      <c r="I101" s="476"/>
      <c r="J101" s="476"/>
      <c r="K101" s="476"/>
      <c r="L101" s="476"/>
      <c r="M101" s="476"/>
      <c r="N101" s="476"/>
      <c r="O101" s="476"/>
      <c r="P101" s="476"/>
      <c r="Q101" s="476"/>
      <c r="R101" s="476"/>
      <c r="S101" s="476"/>
      <c r="T101" s="476"/>
      <c r="U101" s="476"/>
      <c r="V101" s="476"/>
    </row>
    <row r="102" spans="1:22" ht="15" thickBot="1">
      <c r="A102" s="476"/>
      <c r="B102" s="476"/>
      <c r="C102" s="476"/>
      <c r="D102" s="476"/>
      <c r="E102" s="476"/>
      <c r="F102" s="476"/>
      <c r="G102" s="476"/>
      <c r="H102" s="476"/>
      <c r="I102" s="476"/>
      <c r="J102" s="476"/>
      <c r="K102" s="476"/>
      <c r="L102" s="476"/>
      <c r="M102" s="476"/>
      <c r="N102" s="476"/>
      <c r="O102" s="476"/>
      <c r="P102" s="476"/>
      <c r="Q102" s="476"/>
      <c r="R102" s="476"/>
      <c r="S102" s="476"/>
      <c r="T102" s="476"/>
      <c r="U102" s="476"/>
      <c r="V102" s="476"/>
    </row>
    <row r="103" spans="1:22" ht="15" thickBot="1">
      <c r="A103" s="476"/>
      <c r="B103" s="476"/>
      <c r="C103" s="476"/>
      <c r="D103" s="476"/>
      <c r="E103" s="476"/>
      <c r="F103" s="476"/>
      <c r="G103" s="476"/>
      <c r="H103" s="476"/>
      <c r="I103" s="476"/>
      <c r="J103" s="476"/>
      <c r="K103" s="476"/>
      <c r="L103" s="476"/>
      <c r="M103" s="476"/>
      <c r="N103" s="476"/>
      <c r="O103" s="476"/>
      <c r="P103" s="476"/>
      <c r="Q103" s="476"/>
      <c r="R103" s="476"/>
      <c r="S103" s="476"/>
      <c r="T103" s="476"/>
      <c r="U103" s="476"/>
      <c r="V103" s="476"/>
    </row>
    <row r="104" spans="1:22" ht="15" thickBot="1">
      <c r="A104" s="476"/>
      <c r="B104" s="476"/>
      <c r="C104" s="476"/>
      <c r="D104" s="476"/>
      <c r="E104" s="476"/>
      <c r="F104" s="476"/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</row>
    <row r="105" spans="1:22" ht="15" thickBot="1">
      <c r="A105" s="476"/>
      <c r="B105" s="476"/>
      <c r="C105" s="476"/>
      <c r="D105" s="476"/>
      <c r="E105" s="476"/>
      <c r="F105" s="476"/>
      <c r="G105" s="476"/>
      <c r="H105" s="476"/>
      <c r="I105" s="476"/>
      <c r="J105" s="476"/>
      <c r="K105" s="476"/>
      <c r="L105" s="476"/>
      <c r="M105" s="476"/>
      <c r="N105" s="476"/>
      <c r="O105" s="476"/>
      <c r="P105" s="476"/>
      <c r="Q105" s="476"/>
      <c r="R105" s="476"/>
      <c r="S105" s="476"/>
      <c r="T105" s="476"/>
      <c r="U105" s="476"/>
      <c r="V105" s="476"/>
    </row>
    <row r="106" spans="1:22" ht="15" thickBot="1">
      <c r="A106" s="476"/>
      <c r="B106" s="476"/>
      <c r="C106" s="476"/>
      <c r="D106" s="476"/>
      <c r="E106" s="476"/>
      <c r="F106" s="476"/>
      <c r="G106" s="476"/>
      <c r="H106" s="476"/>
      <c r="I106" s="476"/>
      <c r="J106" s="476"/>
      <c r="K106" s="476"/>
      <c r="L106" s="476"/>
      <c r="M106" s="476"/>
      <c r="N106" s="476"/>
      <c r="O106" s="476"/>
      <c r="P106" s="476"/>
      <c r="Q106" s="476"/>
      <c r="R106" s="476"/>
      <c r="S106" s="476"/>
      <c r="T106" s="476"/>
      <c r="U106" s="476"/>
      <c r="V106" s="476"/>
    </row>
    <row r="107" spans="1:22" ht="15" thickBot="1">
      <c r="A107" s="476"/>
      <c r="B107" s="476"/>
      <c r="C107" s="476"/>
      <c r="D107" s="476"/>
      <c r="E107" s="476"/>
      <c r="F107" s="476"/>
      <c r="G107" s="476"/>
      <c r="H107" s="476"/>
      <c r="I107" s="476"/>
      <c r="J107" s="476"/>
      <c r="K107" s="476"/>
      <c r="L107" s="476"/>
      <c r="M107" s="476"/>
      <c r="N107" s="476"/>
      <c r="O107" s="476"/>
      <c r="P107" s="476"/>
      <c r="Q107" s="476"/>
      <c r="R107" s="476"/>
      <c r="S107" s="476"/>
      <c r="T107" s="476"/>
      <c r="U107" s="476"/>
      <c r="V107" s="476"/>
    </row>
    <row r="108" spans="1:22" ht="15" thickBot="1">
      <c r="A108" s="476"/>
      <c r="B108" s="476"/>
      <c r="C108" s="476"/>
      <c r="D108" s="476"/>
      <c r="E108" s="476"/>
      <c r="F108" s="476"/>
      <c r="G108" s="476"/>
      <c r="H108" s="476"/>
      <c r="I108" s="476"/>
      <c r="J108" s="476"/>
      <c r="K108" s="476"/>
      <c r="L108" s="476"/>
      <c r="M108" s="476"/>
      <c r="N108" s="476"/>
      <c r="O108" s="476"/>
      <c r="P108" s="476"/>
      <c r="Q108" s="476"/>
      <c r="R108" s="476"/>
      <c r="S108" s="476"/>
      <c r="T108" s="476"/>
      <c r="U108" s="476"/>
      <c r="V108" s="476"/>
    </row>
    <row r="109" spans="1:22" ht="15" thickBot="1">
      <c r="A109" s="476"/>
      <c r="B109" s="476"/>
      <c r="C109" s="476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6"/>
      <c r="Q109" s="476"/>
      <c r="R109" s="476"/>
      <c r="S109" s="476"/>
      <c r="T109" s="476"/>
      <c r="U109" s="476"/>
      <c r="V109" s="476"/>
    </row>
    <row r="110" spans="1:22" ht="15" thickBot="1">
      <c r="A110" s="476"/>
      <c r="B110" s="476"/>
      <c r="C110" s="476"/>
      <c r="D110" s="476"/>
      <c r="E110" s="476"/>
      <c r="F110" s="476"/>
      <c r="G110" s="476"/>
      <c r="H110" s="476"/>
      <c r="I110" s="476"/>
      <c r="J110" s="476"/>
      <c r="K110" s="476"/>
      <c r="L110" s="476"/>
      <c r="M110" s="476"/>
      <c r="N110" s="476"/>
      <c r="O110" s="476"/>
      <c r="P110" s="476"/>
      <c r="Q110" s="476"/>
      <c r="R110" s="476"/>
      <c r="S110" s="476"/>
      <c r="T110" s="476"/>
      <c r="U110" s="476"/>
      <c r="V110" s="476"/>
    </row>
    <row r="111" spans="1:22" ht="15" thickBot="1">
      <c r="A111" s="476"/>
      <c r="B111" s="476"/>
      <c r="C111" s="476"/>
      <c r="D111" s="476"/>
      <c r="E111" s="476"/>
      <c r="F111" s="476"/>
      <c r="G111" s="476"/>
      <c r="H111" s="476"/>
      <c r="I111" s="476"/>
      <c r="J111" s="476"/>
      <c r="K111" s="476"/>
      <c r="L111" s="476"/>
      <c r="M111" s="476"/>
      <c r="N111" s="476"/>
      <c r="O111" s="476"/>
      <c r="P111" s="476"/>
      <c r="Q111" s="476"/>
      <c r="R111" s="476"/>
      <c r="S111" s="476"/>
      <c r="T111" s="476"/>
      <c r="U111" s="476"/>
      <c r="V111" s="476"/>
    </row>
    <row r="112" spans="1:22" ht="15" thickBot="1">
      <c r="A112" s="476"/>
      <c r="B112" s="476"/>
      <c r="C112" s="476"/>
      <c r="D112" s="476"/>
      <c r="E112" s="476"/>
      <c r="F112" s="476"/>
      <c r="G112" s="476"/>
      <c r="H112" s="476"/>
      <c r="I112" s="476"/>
      <c r="J112" s="476"/>
      <c r="K112" s="476"/>
      <c r="L112" s="476"/>
      <c r="M112" s="476"/>
      <c r="N112" s="476"/>
      <c r="O112" s="476"/>
      <c r="P112" s="476"/>
      <c r="Q112" s="476"/>
      <c r="R112" s="476"/>
      <c r="S112" s="476"/>
      <c r="T112" s="476"/>
      <c r="U112" s="476"/>
      <c r="V112" s="476"/>
    </row>
    <row r="113" spans="1:22" ht="15" thickBot="1">
      <c r="A113" s="476"/>
      <c r="B113" s="476"/>
      <c r="C113" s="476"/>
      <c r="D113" s="476"/>
      <c r="E113" s="476"/>
      <c r="F113" s="476"/>
      <c r="G113" s="476"/>
      <c r="H113" s="476"/>
      <c r="I113" s="476"/>
      <c r="J113" s="476"/>
      <c r="K113" s="476"/>
      <c r="L113" s="476"/>
      <c r="M113" s="476"/>
      <c r="N113" s="476"/>
      <c r="O113" s="476"/>
      <c r="P113" s="476"/>
      <c r="Q113" s="476"/>
      <c r="R113" s="476"/>
      <c r="S113" s="476"/>
      <c r="T113" s="476"/>
      <c r="U113" s="476"/>
      <c r="V113" s="476"/>
    </row>
    <row r="114" spans="1:22" ht="15" thickBot="1">
      <c r="A114" s="476"/>
      <c r="B114" s="476"/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6"/>
      <c r="Q114" s="476"/>
      <c r="R114" s="476"/>
      <c r="S114" s="476"/>
      <c r="T114" s="476"/>
      <c r="U114" s="476"/>
      <c r="V114" s="476"/>
    </row>
    <row r="115" spans="1:22" ht="15" thickBot="1">
      <c r="A115" s="476"/>
      <c r="B115" s="476"/>
      <c r="C115" s="476"/>
      <c r="D115" s="476"/>
      <c r="E115" s="476"/>
      <c r="F115" s="476"/>
      <c r="G115" s="476"/>
      <c r="H115" s="476"/>
      <c r="I115" s="476"/>
      <c r="J115" s="476"/>
      <c r="K115" s="476"/>
      <c r="L115" s="476"/>
      <c r="M115" s="476"/>
      <c r="N115" s="476"/>
      <c r="O115" s="476"/>
      <c r="P115" s="476"/>
      <c r="Q115" s="476"/>
      <c r="R115" s="476"/>
      <c r="S115" s="476"/>
      <c r="T115" s="476"/>
      <c r="U115" s="476"/>
      <c r="V115" s="476"/>
    </row>
    <row r="116" spans="1:22" ht="15" thickBot="1">
      <c r="A116" s="476"/>
      <c r="B116" s="476"/>
      <c r="C116" s="476"/>
      <c r="D116" s="476"/>
      <c r="E116" s="476"/>
      <c r="F116" s="476"/>
      <c r="G116" s="476"/>
      <c r="H116" s="476"/>
      <c r="I116" s="476"/>
      <c r="J116" s="476"/>
      <c r="K116" s="476"/>
      <c r="L116" s="476"/>
      <c r="M116" s="476"/>
      <c r="N116" s="476"/>
      <c r="O116" s="476"/>
      <c r="P116" s="476"/>
      <c r="Q116" s="476"/>
      <c r="R116" s="476"/>
      <c r="S116" s="476"/>
      <c r="T116" s="476"/>
      <c r="U116" s="476"/>
      <c r="V116" s="476"/>
    </row>
    <row r="117" spans="1:22" ht="15" thickBot="1">
      <c r="A117" s="476"/>
      <c r="B117" s="476"/>
      <c r="C117" s="476"/>
      <c r="D117" s="476"/>
      <c r="E117" s="476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76"/>
      <c r="V117" s="476"/>
    </row>
    <row r="118" spans="1:22" ht="15" thickBot="1">
      <c r="A118" s="476"/>
      <c r="B118" s="476"/>
      <c r="C118" s="476"/>
      <c r="D118" s="476"/>
      <c r="E118" s="476"/>
      <c r="F118" s="476"/>
      <c r="G118" s="476"/>
      <c r="H118" s="476"/>
      <c r="I118" s="476"/>
      <c r="J118" s="476"/>
      <c r="K118" s="476"/>
      <c r="L118" s="476"/>
      <c r="M118" s="476"/>
      <c r="N118" s="476"/>
      <c r="O118" s="476"/>
      <c r="P118" s="476"/>
      <c r="Q118" s="476"/>
      <c r="R118" s="476"/>
      <c r="S118" s="476"/>
      <c r="T118" s="476"/>
      <c r="U118" s="476"/>
      <c r="V118" s="476"/>
    </row>
    <row r="119" spans="1:22" ht="15" thickBot="1">
      <c r="A119" s="476"/>
      <c r="B119" s="476"/>
      <c r="C119" s="476"/>
      <c r="D119" s="476"/>
      <c r="E119" s="476"/>
      <c r="F119" s="476"/>
      <c r="G119" s="476"/>
      <c r="H119" s="476"/>
      <c r="I119" s="476"/>
      <c r="J119" s="476"/>
      <c r="K119" s="476"/>
      <c r="L119" s="476"/>
      <c r="M119" s="476"/>
      <c r="N119" s="476"/>
      <c r="O119" s="476"/>
      <c r="P119" s="476"/>
      <c r="Q119" s="476"/>
      <c r="R119" s="476"/>
      <c r="S119" s="476"/>
      <c r="T119" s="476"/>
      <c r="U119" s="476"/>
      <c r="V119" s="476"/>
    </row>
    <row r="120" spans="1:22" ht="15" thickBot="1">
      <c r="A120" s="476"/>
      <c r="B120" s="476"/>
      <c r="C120" s="476"/>
      <c r="D120" s="476"/>
      <c r="E120" s="476"/>
      <c r="F120" s="476"/>
      <c r="G120" s="476"/>
      <c r="H120" s="476"/>
      <c r="I120" s="476"/>
      <c r="J120" s="476"/>
      <c r="K120" s="476"/>
      <c r="L120" s="476"/>
      <c r="M120" s="476"/>
      <c r="N120" s="476"/>
      <c r="O120" s="476"/>
      <c r="P120" s="476"/>
      <c r="Q120" s="476"/>
      <c r="R120" s="476"/>
      <c r="S120" s="476"/>
      <c r="T120" s="476"/>
      <c r="U120" s="476"/>
      <c r="V120" s="476"/>
    </row>
    <row r="121" spans="1:22" ht="15" thickBot="1">
      <c r="A121" s="476"/>
      <c r="B121" s="476"/>
      <c r="C121" s="476"/>
      <c r="D121" s="476"/>
      <c r="E121" s="476"/>
      <c r="F121" s="476"/>
      <c r="G121" s="476"/>
      <c r="H121" s="476"/>
      <c r="I121" s="476"/>
      <c r="J121" s="476"/>
      <c r="K121" s="476"/>
      <c r="L121" s="476"/>
      <c r="M121" s="476"/>
      <c r="N121" s="476"/>
      <c r="O121" s="476"/>
      <c r="P121" s="476"/>
      <c r="Q121" s="476"/>
      <c r="R121" s="476"/>
      <c r="S121" s="476"/>
      <c r="T121" s="476"/>
      <c r="U121" s="476"/>
      <c r="V121" s="476"/>
    </row>
    <row r="122" spans="1:22" ht="15" thickBot="1">
      <c r="A122" s="476"/>
      <c r="B122" s="476"/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</row>
    <row r="123" spans="1:22" ht="15" thickBot="1">
      <c r="A123" s="476"/>
      <c r="B123" s="476"/>
      <c r="C123" s="476"/>
      <c r="D123" s="476"/>
      <c r="E123" s="476"/>
      <c r="F123" s="476"/>
      <c r="G123" s="476"/>
      <c r="H123" s="476"/>
      <c r="I123" s="476"/>
      <c r="J123" s="476"/>
      <c r="K123" s="476"/>
      <c r="L123" s="476"/>
      <c r="M123" s="476"/>
      <c r="N123" s="476"/>
      <c r="O123" s="476"/>
      <c r="P123" s="476"/>
      <c r="Q123" s="476"/>
      <c r="R123" s="476"/>
      <c r="S123" s="476"/>
      <c r="T123" s="476"/>
      <c r="U123" s="476"/>
      <c r="V123" s="476"/>
    </row>
    <row r="124" spans="1:22" ht="15" thickBot="1">
      <c r="A124" s="476"/>
      <c r="B124" s="476"/>
      <c r="C124" s="476"/>
      <c r="D124" s="476"/>
      <c r="E124" s="476"/>
      <c r="F124" s="476"/>
      <c r="G124" s="476"/>
      <c r="H124" s="476"/>
      <c r="I124" s="476"/>
      <c r="J124" s="476"/>
      <c r="K124" s="476"/>
      <c r="L124" s="476"/>
      <c r="M124" s="476"/>
      <c r="N124" s="476"/>
      <c r="O124" s="476"/>
      <c r="P124" s="476"/>
      <c r="Q124" s="476"/>
      <c r="R124" s="476"/>
      <c r="S124" s="476"/>
      <c r="T124" s="476"/>
      <c r="U124" s="476"/>
      <c r="V124" s="476"/>
    </row>
    <row r="125" spans="1:22" ht="15" thickBot="1">
      <c r="A125" s="476"/>
      <c r="B125" s="476"/>
      <c r="C125" s="476"/>
      <c r="D125" s="476"/>
      <c r="E125" s="476"/>
      <c r="F125" s="476"/>
      <c r="G125" s="476"/>
      <c r="H125" s="476"/>
      <c r="I125" s="476"/>
      <c r="J125" s="476"/>
      <c r="K125" s="476"/>
      <c r="L125" s="476"/>
      <c r="M125" s="476"/>
      <c r="N125" s="476"/>
      <c r="O125" s="476"/>
      <c r="P125" s="476"/>
      <c r="Q125" s="476"/>
      <c r="R125" s="476"/>
      <c r="S125" s="476"/>
      <c r="T125" s="476"/>
      <c r="U125" s="476"/>
      <c r="V125" s="476"/>
    </row>
    <row r="126" spans="1:22" ht="15" thickBot="1">
      <c r="A126" s="476"/>
      <c r="B126" s="476"/>
      <c r="C126" s="476"/>
      <c r="D126" s="476"/>
      <c r="E126" s="476"/>
      <c r="F126" s="476"/>
      <c r="G126" s="476"/>
      <c r="H126" s="476"/>
      <c r="I126" s="476"/>
      <c r="J126" s="476"/>
      <c r="K126" s="476"/>
      <c r="L126" s="476"/>
      <c r="M126" s="476"/>
      <c r="N126" s="476"/>
      <c r="O126" s="476"/>
      <c r="P126" s="476"/>
      <c r="Q126" s="476"/>
      <c r="R126" s="476"/>
      <c r="S126" s="476"/>
      <c r="T126" s="476"/>
      <c r="U126" s="476"/>
      <c r="V126" s="476"/>
    </row>
    <row r="127" spans="1:22" ht="15" thickBot="1">
      <c r="A127" s="476"/>
      <c r="B127" s="476"/>
      <c r="C127" s="476"/>
      <c r="D127" s="476"/>
      <c r="E127" s="476"/>
      <c r="F127" s="476"/>
      <c r="G127" s="476"/>
      <c r="H127" s="476"/>
      <c r="I127" s="476"/>
      <c r="J127" s="476"/>
      <c r="K127" s="476"/>
      <c r="L127" s="476"/>
      <c r="M127" s="476"/>
      <c r="N127" s="476"/>
      <c r="O127" s="476"/>
      <c r="P127" s="476"/>
      <c r="Q127" s="476"/>
      <c r="R127" s="476"/>
      <c r="S127" s="476"/>
      <c r="T127" s="476"/>
      <c r="U127" s="476"/>
      <c r="V127" s="476"/>
    </row>
    <row r="128" spans="1:22" ht="15" thickBot="1">
      <c r="A128" s="476"/>
      <c r="B128" s="476"/>
      <c r="C128" s="476"/>
      <c r="D128" s="476"/>
      <c r="E128" s="476"/>
      <c r="F128" s="476"/>
      <c r="G128" s="476"/>
      <c r="H128" s="476"/>
      <c r="I128" s="476"/>
      <c r="J128" s="476"/>
      <c r="K128" s="476"/>
      <c r="L128" s="476"/>
      <c r="M128" s="476"/>
      <c r="N128" s="476"/>
      <c r="O128" s="476"/>
      <c r="P128" s="476"/>
      <c r="Q128" s="476"/>
      <c r="R128" s="476"/>
      <c r="S128" s="476"/>
      <c r="T128" s="476"/>
      <c r="U128" s="476"/>
      <c r="V128" s="476"/>
    </row>
    <row r="129" spans="1:22" ht="15" thickBot="1">
      <c r="A129" s="476"/>
      <c r="B129" s="476"/>
      <c r="C129" s="476"/>
      <c r="D129" s="476"/>
      <c r="E129" s="476"/>
      <c r="F129" s="476"/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/>
      <c r="U129" s="476"/>
      <c r="V129" s="476"/>
    </row>
    <row r="130" spans="1:22" ht="15" thickBot="1">
      <c r="A130" s="476"/>
      <c r="B130" s="476"/>
      <c r="C130" s="476"/>
      <c r="D130" s="476"/>
      <c r="E130" s="476"/>
      <c r="F130" s="476"/>
      <c r="G130" s="476"/>
      <c r="H130" s="476"/>
      <c r="I130" s="476"/>
      <c r="J130" s="476"/>
      <c r="K130" s="476"/>
      <c r="L130" s="476"/>
      <c r="M130" s="476"/>
      <c r="N130" s="476"/>
      <c r="O130" s="476"/>
      <c r="P130" s="476"/>
      <c r="Q130" s="476"/>
      <c r="R130" s="476"/>
      <c r="S130" s="476"/>
      <c r="T130" s="476"/>
      <c r="U130" s="476"/>
      <c r="V130" s="476"/>
    </row>
    <row r="131" spans="1:22" ht="15" thickBot="1">
      <c r="A131" s="476"/>
      <c r="B131" s="476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</row>
    <row r="132" spans="1:22" ht="15" thickBot="1">
      <c r="A132" s="476"/>
      <c r="B132" s="476"/>
      <c r="C132" s="476"/>
      <c r="D132" s="476"/>
      <c r="E132" s="476"/>
      <c r="F132" s="476"/>
      <c r="G132" s="476"/>
      <c r="H132" s="476"/>
      <c r="I132" s="476"/>
      <c r="J132" s="476"/>
      <c r="K132" s="476"/>
      <c r="L132" s="476"/>
      <c r="M132" s="476"/>
      <c r="N132" s="476"/>
      <c r="O132" s="476"/>
      <c r="P132" s="476"/>
      <c r="Q132" s="476"/>
      <c r="R132" s="476"/>
      <c r="S132" s="476"/>
      <c r="T132" s="476"/>
      <c r="U132" s="476"/>
      <c r="V132" s="476"/>
    </row>
    <row r="133" spans="1:22" ht="15" thickBot="1">
      <c r="A133" s="476"/>
      <c r="B133" s="476"/>
      <c r="C133" s="476"/>
      <c r="D133" s="476"/>
      <c r="E133" s="476"/>
      <c r="F133" s="476"/>
      <c r="G133" s="476"/>
      <c r="H133" s="476"/>
      <c r="I133" s="476"/>
      <c r="J133" s="476"/>
      <c r="K133" s="476"/>
      <c r="L133" s="476"/>
      <c r="M133" s="476"/>
      <c r="N133" s="476"/>
      <c r="O133" s="476"/>
      <c r="P133" s="476"/>
      <c r="Q133" s="476"/>
      <c r="R133" s="476"/>
      <c r="S133" s="476"/>
      <c r="T133" s="476"/>
      <c r="U133" s="476"/>
      <c r="V133" s="476"/>
    </row>
    <row r="134" spans="1:22" ht="15" thickBot="1">
      <c r="A134" s="476"/>
      <c r="B134" s="476"/>
      <c r="C134" s="476"/>
      <c r="D134" s="476"/>
      <c r="E134" s="476"/>
      <c r="F134" s="476"/>
      <c r="G134" s="476"/>
      <c r="H134" s="476"/>
      <c r="I134" s="476"/>
      <c r="J134" s="476"/>
      <c r="K134" s="476"/>
      <c r="L134" s="476"/>
      <c r="M134" s="476"/>
      <c r="N134" s="476"/>
      <c r="O134" s="476"/>
      <c r="P134" s="476"/>
      <c r="Q134" s="476"/>
      <c r="R134" s="476"/>
      <c r="S134" s="476"/>
      <c r="T134" s="476"/>
      <c r="U134" s="476"/>
      <c r="V134" s="476"/>
    </row>
    <row r="135" spans="1:22" ht="15" thickBot="1">
      <c r="A135" s="476"/>
      <c r="B135" s="476"/>
      <c r="C135" s="476"/>
      <c r="D135" s="476"/>
      <c r="E135" s="476"/>
      <c r="F135" s="476"/>
      <c r="G135" s="476"/>
      <c r="H135" s="476"/>
      <c r="I135" s="476"/>
      <c r="J135" s="476"/>
      <c r="K135" s="476"/>
      <c r="L135" s="476"/>
      <c r="M135" s="476"/>
      <c r="N135" s="476"/>
      <c r="O135" s="476"/>
      <c r="P135" s="476"/>
      <c r="Q135" s="476"/>
      <c r="R135" s="476"/>
      <c r="S135" s="476"/>
      <c r="T135" s="476"/>
      <c r="U135" s="476"/>
      <c r="V135" s="476"/>
    </row>
    <row r="136" spans="1:22" ht="15" thickBot="1">
      <c r="A136" s="476"/>
      <c r="B136" s="476"/>
      <c r="C136" s="476"/>
      <c r="D136" s="476"/>
      <c r="E136" s="476"/>
      <c r="F136" s="476"/>
      <c r="G136" s="476"/>
      <c r="H136" s="476"/>
      <c r="I136" s="476"/>
      <c r="J136" s="476"/>
      <c r="K136" s="476"/>
      <c r="L136" s="476"/>
      <c r="M136" s="476"/>
      <c r="N136" s="476"/>
      <c r="O136" s="476"/>
      <c r="P136" s="476"/>
      <c r="Q136" s="476"/>
      <c r="R136" s="476"/>
      <c r="S136" s="476"/>
      <c r="T136" s="476"/>
      <c r="U136" s="476"/>
      <c r="V136" s="476"/>
    </row>
    <row r="137" spans="1:22" ht="15" thickBot="1">
      <c r="A137" s="476"/>
      <c r="B137" s="476"/>
      <c r="C137" s="476"/>
      <c r="D137" s="476"/>
      <c r="E137" s="476"/>
      <c r="F137" s="476"/>
      <c r="G137" s="476"/>
      <c r="H137" s="476"/>
      <c r="I137" s="476"/>
      <c r="J137" s="476"/>
      <c r="K137" s="476"/>
      <c r="L137" s="476"/>
      <c r="M137" s="476"/>
      <c r="N137" s="476"/>
      <c r="O137" s="476"/>
      <c r="P137" s="476"/>
      <c r="Q137" s="476"/>
      <c r="R137" s="476"/>
      <c r="S137" s="476"/>
      <c r="T137" s="476"/>
      <c r="U137" s="476"/>
      <c r="V137" s="476"/>
    </row>
    <row r="138" spans="1:22" ht="15" thickBot="1">
      <c r="A138" s="476"/>
      <c r="B138" s="476"/>
      <c r="C138" s="476"/>
      <c r="D138" s="476"/>
      <c r="E138" s="476"/>
      <c r="F138" s="476"/>
      <c r="G138" s="476"/>
      <c r="H138" s="476"/>
      <c r="I138" s="476"/>
      <c r="J138" s="476"/>
      <c r="K138" s="476"/>
      <c r="L138" s="476"/>
      <c r="M138" s="476"/>
      <c r="N138" s="476"/>
      <c r="O138" s="476"/>
      <c r="P138" s="476"/>
      <c r="Q138" s="476"/>
      <c r="R138" s="476"/>
      <c r="S138" s="476"/>
      <c r="T138" s="476"/>
      <c r="U138" s="476"/>
      <c r="V138" s="476"/>
    </row>
    <row r="139" spans="1:22" ht="15" thickBot="1">
      <c r="A139" s="476"/>
      <c r="B139" s="476"/>
      <c r="C139" s="476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  <c r="S139" s="476"/>
      <c r="T139" s="476"/>
      <c r="U139" s="476"/>
      <c r="V139" s="476"/>
    </row>
    <row r="140" spans="1:22" ht="15" thickBot="1">
      <c r="A140" s="476"/>
      <c r="B140" s="476"/>
      <c r="C140" s="476"/>
      <c r="D140" s="476"/>
      <c r="E140" s="476"/>
      <c r="F140" s="476"/>
      <c r="G140" s="476"/>
      <c r="H140" s="476"/>
      <c r="I140" s="476"/>
      <c r="J140" s="476"/>
      <c r="K140" s="476"/>
      <c r="L140" s="476"/>
      <c r="M140" s="476"/>
      <c r="N140" s="476"/>
      <c r="O140" s="476"/>
      <c r="P140" s="476"/>
      <c r="Q140" s="476"/>
      <c r="R140" s="476"/>
      <c r="S140" s="476"/>
      <c r="T140" s="476"/>
      <c r="U140" s="476"/>
      <c r="V140" s="476"/>
    </row>
    <row r="141" spans="1:22" ht="15" thickBot="1">
      <c r="A141" s="476"/>
      <c r="B141" s="476"/>
      <c r="C141" s="476"/>
      <c r="D141" s="476"/>
      <c r="E141" s="476"/>
      <c r="F141" s="476"/>
      <c r="G141" s="476"/>
      <c r="H141" s="476"/>
      <c r="I141" s="476"/>
      <c r="J141" s="476"/>
      <c r="K141" s="476"/>
      <c r="L141" s="476"/>
      <c r="M141" s="476"/>
      <c r="N141" s="476"/>
      <c r="O141" s="476"/>
      <c r="P141" s="476"/>
      <c r="Q141" s="476"/>
      <c r="R141" s="476"/>
      <c r="S141" s="476"/>
      <c r="T141" s="476"/>
      <c r="U141" s="476"/>
      <c r="V141" s="476"/>
    </row>
    <row r="142" spans="1:22" ht="15" thickBot="1">
      <c r="A142" s="476"/>
      <c r="B142" s="476"/>
      <c r="C142" s="476"/>
      <c r="D142" s="476"/>
      <c r="E142" s="476"/>
      <c r="F142" s="476"/>
      <c r="G142" s="476"/>
      <c r="H142" s="476"/>
      <c r="I142" s="476"/>
      <c r="J142" s="476"/>
      <c r="K142" s="476"/>
      <c r="L142" s="476"/>
      <c r="M142" s="476"/>
      <c r="N142" s="476"/>
      <c r="O142" s="476"/>
      <c r="P142" s="476"/>
      <c r="Q142" s="476"/>
      <c r="R142" s="476"/>
      <c r="S142" s="476"/>
      <c r="T142" s="476"/>
      <c r="U142" s="476"/>
      <c r="V142" s="476"/>
    </row>
    <row r="143" spans="1:22" ht="15" thickBot="1">
      <c r="A143" s="476"/>
      <c r="B143" s="476"/>
      <c r="C143" s="476"/>
      <c r="D143" s="476"/>
      <c r="E143" s="476"/>
      <c r="F143" s="476"/>
      <c r="G143" s="476"/>
      <c r="H143" s="476"/>
      <c r="I143" s="476"/>
      <c r="J143" s="476"/>
      <c r="K143" s="476"/>
      <c r="L143" s="476"/>
      <c r="M143" s="476"/>
      <c r="N143" s="476"/>
      <c r="O143" s="476"/>
      <c r="P143" s="476"/>
      <c r="Q143" s="476"/>
      <c r="R143" s="476"/>
      <c r="S143" s="476"/>
      <c r="T143" s="476"/>
      <c r="U143" s="476"/>
      <c r="V143" s="476"/>
    </row>
    <row r="144" spans="1:22" ht="15" thickBot="1">
      <c r="A144" s="476"/>
      <c r="B144" s="476"/>
      <c r="C144" s="476"/>
      <c r="D144" s="476"/>
      <c r="E144" s="476"/>
      <c r="F144" s="476"/>
      <c r="G144" s="476"/>
      <c r="H144" s="476"/>
      <c r="I144" s="476"/>
      <c r="J144" s="476"/>
      <c r="K144" s="476"/>
      <c r="L144" s="476"/>
      <c r="M144" s="476"/>
      <c r="N144" s="476"/>
      <c r="O144" s="476"/>
      <c r="P144" s="476"/>
      <c r="Q144" s="476"/>
      <c r="R144" s="476"/>
      <c r="S144" s="476"/>
      <c r="T144" s="476"/>
      <c r="U144" s="476"/>
      <c r="V144" s="476"/>
    </row>
    <row r="145" spans="1:22" ht="15" thickBot="1">
      <c r="A145" s="476"/>
      <c r="B145" s="476"/>
      <c r="C145" s="476"/>
      <c r="D145" s="476"/>
      <c r="E145" s="476"/>
      <c r="F145" s="476"/>
      <c r="G145" s="476"/>
      <c r="H145" s="476"/>
      <c r="I145" s="476"/>
      <c r="J145" s="476"/>
      <c r="K145" s="476"/>
      <c r="L145" s="476"/>
      <c r="M145" s="476"/>
      <c r="N145" s="476"/>
      <c r="O145" s="476"/>
      <c r="P145" s="476"/>
      <c r="Q145" s="476"/>
      <c r="R145" s="476"/>
      <c r="S145" s="476"/>
      <c r="T145" s="476"/>
      <c r="U145" s="476"/>
      <c r="V145" s="476"/>
    </row>
    <row r="146" spans="1:22" ht="15" thickBot="1">
      <c r="A146" s="476"/>
      <c r="B146" s="476"/>
      <c r="C146" s="476"/>
      <c r="D146" s="476"/>
      <c r="E146" s="476"/>
      <c r="F146" s="476"/>
      <c r="G146" s="476"/>
      <c r="H146" s="476"/>
      <c r="I146" s="476"/>
      <c r="J146" s="476"/>
      <c r="K146" s="476"/>
      <c r="L146" s="476"/>
      <c r="M146" s="476"/>
      <c r="N146" s="476"/>
      <c r="O146" s="476"/>
      <c r="P146" s="476"/>
      <c r="Q146" s="476"/>
      <c r="R146" s="476"/>
      <c r="S146" s="476"/>
      <c r="T146" s="476"/>
      <c r="U146" s="476"/>
      <c r="V146" s="476"/>
    </row>
    <row r="147" spans="1:22" ht="15" thickBot="1">
      <c r="A147" s="476"/>
      <c r="B147" s="476"/>
      <c r="C147" s="476"/>
      <c r="D147" s="476"/>
      <c r="E147" s="476"/>
      <c r="F147" s="476"/>
      <c r="G147" s="476"/>
      <c r="H147" s="476"/>
      <c r="I147" s="476"/>
      <c r="J147" s="476"/>
      <c r="K147" s="476"/>
      <c r="L147" s="476"/>
      <c r="M147" s="476"/>
      <c r="N147" s="476"/>
      <c r="O147" s="476"/>
      <c r="P147" s="476"/>
      <c r="Q147" s="476"/>
      <c r="R147" s="476"/>
      <c r="S147" s="476"/>
      <c r="T147" s="476"/>
      <c r="U147" s="476"/>
      <c r="V147" s="476"/>
    </row>
    <row r="148" spans="1:22" ht="15" thickBot="1">
      <c r="A148" s="476"/>
      <c r="B148" s="476"/>
      <c r="C148" s="476"/>
      <c r="D148" s="476"/>
      <c r="E148" s="476"/>
      <c r="F148" s="476"/>
      <c r="G148" s="476"/>
      <c r="H148" s="476"/>
      <c r="I148" s="476"/>
      <c r="J148" s="476"/>
      <c r="K148" s="476"/>
      <c r="L148" s="476"/>
      <c r="M148" s="476"/>
      <c r="N148" s="476"/>
      <c r="O148" s="476"/>
      <c r="P148" s="476"/>
      <c r="Q148" s="476"/>
      <c r="R148" s="476"/>
      <c r="S148" s="476"/>
      <c r="T148" s="476"/>
      <c r="U148" s="476"/>
      <c r="V148" s="476"/>
    </row>
    <row r="149" spans="1:22" ht="15" thickBot="1">
      <c r="A149" s="476"/>
      <c r="B149" s="476"/>
      <c r="C149" s="476"/>
      <c r="D149" s="476"/>
      <c r="E149" s="476"/>
      <c r="F149" s="476"/>
      <c r="G149" s="476"/>
      <c r="H149" s="476"/>
      <c r="I149" s="476"/>
      <c r="J149" s="476"/>
      <c r="K149" s="476"/>
      <c r="L149" s="476"/>
      <c r="M149" s="476"/>
      <c r="N149" s="476"/>
      <c r="O149" s="476"/>
      <c r="P149" s="476"/>
      <c r="Q149" s="476"/>
      <c r="R149" s="476"/>
      <c r="S149" s="476"/>
      <c r="T149" s="476"/>
      <c r="U149" s="476"/>
      <c r="V149" s="476"/>
    </row>
    <row r="150" spans="1:22" ht="15" thickBot="1">
      <c r="A150" s="476"/>
      <c r="B150" s="476"/>
      <c r="C150" s="476"/>
      <c r="D150" s="476"/>
      <c r="E150" s="476"/>
      <c r="F150" s="476"/>
      <c r="G150" s="476"/>
      <c r="H150" s="476"/>
      <c r="I150" s="476"/>
      <c r="J150" s="476"/>
      <c r="K150" s="476"/>
      <c r="L150" s="476"/>
      <c r="M150" s="476"/>
      <c r="N150" s="476"/>
      <c r="O150" s="476"/>
      <c r="P150" s="476"/>
      <c r="Q150" s="476"/>
      <c r="R150" s="476"/>
      <c r="S150" s="476"/>
      <c r="T150" s="476"/>
      <c r="U150" s="476"/>
      <c r="V150" s="476"/>
    </row>
    <row r="151" spans="1:22" ht="15" thickBot="1">
      <c r="A151" s="476"/>
      <c r="B151" s="476"/>
      <c r="C151" s="476"/>
      <c r="D151" s="476"/>
      <c r="E151" s="476"/>
      <c r="F151" s="476"/>
      <c r="G151" s="476"/>
      <c r="H151" s="476"/>
      <c r="I151" s="476"/>
      <c r="J151" s="476"/>
      <c r="K151" s="476"/>
      <c r="L151" s="476"/>
      <c r="M151" s="476"/>
      <c r="N151" s="476"/>
      <c r="O151" s="476"/>
      <c r="P151" s="476"/>
      <c r="Q151" s="476"/>
      <c r="R151" s="476"/>
      <c r="S151" s="476"/>
      <c r="T151" s="476"/>
      <c r="U151" s="476"/>
      <c r="V151" s="476"/>
    </row>
    <row r="152" spans="1:22" ht="15" thickBot="1">
      <c r="A152" s="476"/>
      <c r="B152" s="476"/>
      <c r="C152" s="476"/>
      <c r="D152" s="476"/>
      <c r="E152" s="476"/>
      <c r="F152" s="476"/>
      <c r="G152" s="476"/>
      <c r="H152" s="476"/>
      <c r="I152" s="476"/>
      <c r="J152" s="476"/>
      <c r="K152" s="476"/>
      <c r="L152" s="476"/>
      <c r="M152" s="476"/>
      <c r="N152" s="476"/>
      <c r="O152" s="476"/>
      <c r="P152" s="476"/>
      <c r="Q152" s="476"/>
      <c r="R152" s="476"/>
      <c r="S152" s="476"/>
      <c r="T152" s="476"/>
      <c r="U152" s="476"/>
      <c r="V152" s="476"/>
    </row>
    <row r="153" spans="1:22" ht="15" thickBot="1">
      <c r="A153" s="476"/>
      <c r="B153" s="476"/>
      <c r="C153" s="476"/>
      <c r="D153" s="476"/>
      <c r="E153" s="476"/>
      <c r="F153" s="476"/>
      <c r="G153" s="476"/>
      <c r="H153" s="476"/>
      <c r="I153" s="476"/>
      <c r="J153" s="476"/>
      <c r="K153" s="476"/>
      <c r="L153" s="476"/>
      <c r="M153" s="476"/>
      <c r="N153" s="476"/>
      <c r="O153" s="476"/>
      <c r="P153" s="476"/>
      <c r="Q153" s="476"/>
      <c r="R153" s="476"/>
      <c r="S153" s="476"/>
      <c r="T153" s="476"/>
      <c r="U153" s="476"/>
      <c r="V153" s="476"/>
    </row>
    <row r="154" spans="1:22" ht="15" thickBot="1">
      <c r="A154" s="476"/>
      <c r="B154" s="476"/>
      <c r="C154" s="476"/>
      <c r="D154" s="476"/>
      <c r="E154" s="476"/>
      <c r="F154" s="476"/>
      <c r="G154" s="476"/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  <c r="T154" s="476"/>
      <c r="U154" s="476"/>
      <c r="V154" s="476"/>
    </row>
    <row r="155" spans="1:22" ht="15" thickBot="1">
      <c r="A155" s="476"/>
      <c r="B155" s="476"/>
      <c r="C155" s="476"/>
      <c r="D155" s="476"/>
      <c r="E155" s="476"/>
      <c r="F155" s="476"/>
      <c r="G155" s="476"/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  <c r="T155" s="476"/>
      <c r="U155" s="476"/>
      <c r="V155" s="476"/>
    </row>
    <row r="156" spans="1:22" ht="15" thickBot="1">
      <c r="A156" s="476"/>
      <c r="B156" s="476"/>
      <c r="C156" s="476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  <c r="T156" s="476"/>
      <c r="U156" s="476"/>
      <c r="V156" s="476"/>
    </row>
    <row r="157" spans="1:22" ht="15" thickBot="1">
      <c r="A157" s="476"/>
      <c r="B157" s="476"/>
      <c r="C157" s="476"/>
      <c r="D157" s="476"/>
      <c r="E157" s="476"/>
      <c r="F157" s="476"/>
      <c r="G157" s="476"/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  <c r="T157" s="476"/>
      <c r="U157" s="476"/>
      <c r="V157" s="476"/>
    </row>
    <row r="158" spans="1:22" ht="15" thickBot="1">
      <c r="A158" s="476"/>
      <c r="B158" s="476"/>
      <c r="C158" s="476"/>
      <c r="D158" s="476"/>
      <c r="E158" s="476"/>
      <c r="F158" s="476"/>
      <c r="G158" s="476"/>
      <c r="H158" s="476"/>
      <c r="I158" s="476"/>
      <c r="J158" s="476"/>
      <c r="K158" s="476"/>
      <c r="L158" s="476"/>
      <c r="M158" s="476"/>
      <c r="N158" s="476"/>
      <c r="O158" s="476"/>
      <c r="P158" s="476"/>
      <c r="Q158" s="476"/>
      <c r="R158" s="476"/>
      <c r="S158" s="476"/>
      <c r="T158" s="476"/>
      <c r="U158" s="476"/>
      <c r="V158" s="476"/>
    </row>
    <row r="159" spans="1:22" ht="15" thickBot="1">
      <c r="A159" s="476"/>
      <c r="B159" s="476"/>
      <c r="C159" s="476"/>
      <c r="D159" s="476"/>
      <c r="E159" s="476"/>
      <c r="F159" s="476"/>
      <c r="G159" s="476"/>
      <c r="H159" s="476"/>
      <c r="I159" s="476"/>
      <c r="J159" s="476"/>
      <c r="K159" s="476"/>
      <c r="L159" s="476"/>
      <c r="M159" s="476"/>
      <c r="N159" s="476"/>
      <c r="O159" s="476"/>
      <c r="P159" s="476"/>
      <c r="Q159" s="476"/>
      <c r="R159" s="476"/>
      <c r="S159" s="476"/>
      <c r="T159" s="476"/>
      <c r="U159" s="476"/>
      <c r="V159" s="476"/>
    </row>
    <row r="160" spans="1:22" ht="15" thickBot="1">
      <c r="A160" s="476"/>
      <c r="B160" s="476"/>
      <c r="C160" s="476"/>
      <c r="D160" s="476"/>
      <c r="E160" s="476"/>
      <c r="F160" s="476"/>
      <c r="G160" s="476"/>
      <c r="H160" s="476"/>
      <c r="I160" s="476"/>
      <c r="J160" s="476"/>
      <c r="K160" s="476"/>
      <c r="L160" s="476"/>
      <c r="M160" s="476"/>
      <c r="N160" s="476"/>
      <c r="O160" s="476"/>
      <c r="P160" s="476"/>
      <c r="Q160" s="476"/>
      <c r="R160" s="476"/>
      <c r="S160" s="476"/>
      <c r="T160" s="476"/>
      <c r="U160" s="476"/>
      <c r="V160" s="476"/>
    </row>
    <row r="161" spans="1:22" ht="15" thickBot="1">
      <c r="A161" s="476"/>
      <c r="B161" s="476"/>
      <c r="C161" s="476"/>
      <c r="D161" s="476"/>
      <c r="E161" s="476"/>
      <c r="F161" s="476"/>
      <c r="G161" s="476"/>
      <c r="H161" s="476"/>
      <c r="I161" s="476"/>
      <c r="J161" s="476"/>
      <c r="K161" s="476"/>
      <c r="L161" s="476"/>
      <c r="M161" s="476"/>
      <c r="N161" s="476"/>
      <c r="O161" s="476"/>
      <c r="P161" s="476"/>
      <c r="Q161" s="476"/>
      <c r="R161" s="476"/>
      <c r="S161" s="476"/>
      <c r="T161" s="476"/>
      <c r="U161" s="476"/>
      <c r="V161" s="476"/>
    </row>
    <row r="162" spans="1:22" ht="15" thickBot="1">
      <c r="A162" s="476"/>
      <c r="B162" s="476"/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</row>
    <row r="163" spans="1:22" ht="15" thickBot="1">
      <c r="A163" s="476"/>
      <c r="B163" s="476"/>
      <c r="C163" s="476"/>
      <c r="D163" s="476"/>
      <c r="E163" s="476"/>
      <c r="F163" s="476"/>
      <c r="G163" s="476"/>
      <c r="H163" s="476"/>
      <c r="I163" s="476"/>
      <c r="J163" s="476"/>
      <c r="K163" s="476"/>
      <c r="L163" s="476"/>
      <c r="M163" s="476"/>
      <c r="N163" s="476"/>
      <c r="O163" s="476"/>
      <c r="P163" s="476"/>
      <c r="Q163" s="476"/>
      <c r="R163" s="476"/>
      <c r="S163" s="476"/>
      <c r="T163" s="476"/>
      <c r="U163" s="476"/>
      <c r="V163" s="476"/>
    </row>
    <row r="164" spans="1:22" ht="15" thickBot="1">
      <c r="A164" s="476"/>
      <c r="B164" s="476"/>
      <c r="C164" s="476"/>
      <c r="D164" s="476"/>
      <c r="E164" s="476"/>
      <c r="F164" s="476"/>
      <c r="G164" s="476"/>
      <c r="H164" s="476"/>
      <c r="I164" s="476"/>
      <c r="J164" s="476"/>
      <c r="K164" s="476"/>
      <c r="L164" s="476"/>
      <c r="M164" s="476"/>
      <c r="N164" s="476"/>
      <c r="O164" s="476"/>
      <c r="P164" s="476"/>
      <c r="Q164" s="476"/>
      <c r="R164" s="476"/>
      <c r="S164" s="476"/>
      <c r="T164" s="476"/>
      <c r="U164" s="476"/>
      <c r="V164" s="476"/>
    </row>
    <row r="165" spans="1:22" ht="15" thickBot="1">
      <c r="A165" s="476"/>
      <c r="B165" s="476"/>
      <c r="C165" s="476"/>
      <c r="D165" s="476"/>
      <c r="E165" s="476"/>
      <c r="F165" s="476"/>
      <c r="G165" s="476"/>
      <c r="H165" s="476"/>
      <c r="I165" s="476"/>
      <c r="J165" s="476"/>
      <c r="K165" s="476"/>
      <c r="L165" s="476"/>
      <c r="M165" s="476"/>
      <c r="N165" s="476"/>
      <c r="O165" s="476"/>
      <c r="P165" s="476"/>
      <c r="Q165" s="476"/>
      <c r="R165" s="476"/>
      <c r="S165" s="476"/>
      <c r="T165" s="476"/>
      <c r="U165" s="476"/>
      <c r="V165" s="476"/>
    </row>
    <row r="166" spans="1:22" ht="15" thickBot="1">
      <c r="A166" s="476"/>
      <c r="B166" s="476"/>
      <c r="C166" s="476"/>
      <c r="D166" s="476"/>
      <c r="E166" s="476"/>
      <c r="F166" s="476"/>
      <c r="G166" s="476"/>
      <c r="H166" s="476"/>
      <c r="I166" s="476"/>
      <c r="J166" s="476"/>
      <c r="K166" s="476"/>
      <c r="L166" s="476"/>
      <c r="M166" s="476"/>
      <c r="N166" s="476"/>
      <c r="O166" s="476"/>
      <c r="P166" s="476"/>
      <c r="Q166" s="476"/>
      <c r="R166" s="476"/>
      <c r="S166" s="476"/>
      <c r="T166" s="476"/>
      <c r="U166" s="476"/>
      <c r="V166" s="476"/>
    </row>
    <row r="167" spans="1:22" ht="15" thickBot="1">
      <c r="A167" s="476"/>
      <c r="B167" s="476"/>
      <c r="C167" s="476"/>
      <c r="D167" s="476"/>
      <c r="E167" s="476"/>
      <c r="F167" s="476"/>
      <c r="G167" s="476"/>
      <c r="H167" s="476"/>
      <c r="I167" s="476"/>
      <c r="J167" s="476"/>
      <c r="K167" s="476"/>
      <c r="L167" s="476"/>
      <c r="M167" s="476"/>
      <c r="N167" s="476"/>
      <c r="O167" s="476"/>
      <c r="P167" s="476"/>
      <c r="Q167" s="476"/>
      <c r="R167" s="476"/>
      <c r="S167" s="476"/>
      <c r="T167" s="476"/>
      <c r="U167" s="476"/>
      <c r="V167" s="476"/>
    </row>
    <row r="168" spans="1:22" ht="15" thickBot="1">
      <c r="A168" s="476"/>
      <c r="B168" s="476"/>
      <c r="C168" s="476"/>
      <c r="D168" s="476"/>
      <c r="E168" s="476"/>
      <c r="F168" s="476"/>
      <c r="G168" s="476"/>
      <c r="H168" s="476"/>
      <c r="I168" s="476"/>
      <c r="J168" s="476"/>
      <c r="K168" s="476"/>
      <c r="L168" s="476"/>
      <c r="M168" s="476"/>
      <c r="N168" s="476"/>
      <c r="O168" s="476"/>
      <c r="P168" s="476"/>
      <c r="Q168" s="476"/>
      <c r="R168" s="476"/>
      <c r="S168" s="476"/>
      <c r="T168" s="476"/>
      <c r="U168" s="476"/>
      <c r="V168" s="476"/>
    </row>
    <row r="169" spans="1:22" ht="15" thickBot="1">
      <c r="A169" s="476"/>
      <c r="B169" s="476"/>
      <c r="C169" s="476"/>
      <c r="D169" s="476"/>
      <c r="E169" s="476"/>
      <c r="F169" s="476"/>
      <c r="G169" s="476"/>
      <c r="H169" s="476"/>
      <c r="I169" s="476"/>
      <c r="J169" s="476"/>
      <c r="K169" s="476"/>
      <c r="L169" s="476"/>
      <c r="M169" s="476"/>
      <c r="N169" s="476"/>
      <c r="O169" s="476"/>
      <c r="P169" s="476"/>
      <c r="Q169" s="476"/>
      <c r="R169" s="476"/>
      <c r="S169" s="476"/>
      <c r="T169" s="476"/>
      <c r="U169" s="476"/>
      <c r="V169" s="476"/>
    </row>
    <row r="170" spans="1:22" ht="15" thickBot="1">
      <c r="A170" s="476"/>
      <c r="B170" s="476"/>
      <c r="C170" s="476"/>
      <c r="D170" s="476"/>
      <c r="E170" s="476"/>
      <c r="F170" s="476"/>
      <c r="G170" s="476"/>
      <c r="H170" s="476"/>
      <c r="I170" s="476"/>
      <c r="J170" s="476"/>
      <c r="K170" s="476"/>
      <c r="L170" s="476"/>
      <c r="M170" s="476"/>
      <c r="N170" s="476"/>
      <c r="O170" s="476"/>
      <c r="P170" s="476"/>
      <c r="Q170" s="476"/>
      <c r="R170" s="476"/>
      <c r="S170" s="476"/>
      <c r="T170" s="476"/>
      <c r="U170" s="476"/>
      <c r="V170" s="476"/>
    </row>
    <row r="171" spans="1:22" ht="15" thickBot="1">
      <c r="A171" s="476"/>
      <c r="B171" s="476"/>
      <c r="C171" s="476"/>
      <c r="D171" s="476"/>
      <c r="E171" s="476"/>
      <c r="F171" s="476"/>
      <c r="G171" s="476"/>
      <c r="H171" s="476"/>
      <c r="I171" s="476"/>
      <c r="J171" s="476"/>
      <c r="K171" s="476"/>
      <c r="L171" s="476"/>
      <c r="M171" s="476"/>
      <c r="N171" s="476"/>
      <c r="O171" s="476"/>
      <c r="P171" s="476"/>
      <c r="Q171" s="476"/>
      <c r="R171" s="476"/>
      <c r="S171" s="476"/>
      <c r="T171" s="476"/>
      <c r="U171" s="476"/>
      <c r="V171" s="476"/>
    </row>
    <row r="172" spans="1:22" ht="15" thickBot="1">
      <c r="A172" s="476"/>
      <c r="B172" s="476"/>
      <c r="C172" s="476"/>
      <c r="D172" s="476"/>
      <c r="E172" s="476"/>
      <c r="F172" s="476"/>
      <c r="G172" s="476"/>
      <c r="H172" s="476"/>
      <c r="I172" s="476"/>
      <c r="J172" s="476"/>
      <c r="K172" s="476"/>
      <c r="L172" s="476"/>
      <c r="M172" s="476"/>
      <c r="N172" s="476"/>
      <c r="O172" s="476"/>
      <c r="P172" s="476"/>
      <c r="Q172" s="476"/>
      <c r="R172" s="476"/>
      <c r="S172" s="476"/>
      <c r="T172" s="476"/>
      <c r="U172" s="476"/>
      <c r="V172" s="476"/>
    </row>
    <row r="173" spans="1:22" ht="15" thickBot="1">
      <c r="A173" s="476"/>
      <c r="B173" s="476"/>
      <c r="C173" s="476"/>
      <c r="D173" s="476"/>
      <c r="E173" s="476"/>
      <c r="F173" s="476"/>
      <c r="G173" s="476"/>
      <c r="H173" s="476"/>
      <c r="I173" s="476"/>
      <c r="J173" s="476"/>
      <c r="K173" s="476"/>
      <c r="L173" s="476"/>
      <c r="M173" s="476"/>
      <c r="N173" s="476"/>
      <c r="O173" s="476"/>
      <c r="P173" s="476"/>
      <c r="Q173" s="476"/>
      <c r="R173" s="476"/>
      <c r="S173" s="476"/>
      <c r="T173" s="476"/>
      <c r="U173" s="476"/>
      <c r="V173" s="476"/>
    </row>
    <row r="174" spans="1:22" ht="15" thickBot="1">
      <c r="A174" s="476"/>
      <c r="B174" s="476"/>
      <c r="C174" s="476"/>
      <c r="D174" s="476"/>
      <c r="E174" s="476"/>
      <c r="F174" s="476"/>
      <c r="G174" s="476"/>
      <c r="H174" s="476"/>
      <c r="I174" s="476"/>
      <c r="J174" s="476"/>
      <c r="K174" s="476"/>
      <c r="L174" s="476"/>
      <c r="M174" s="476"/>
      <c r="N174" s="476"/>
      <c r="O174" s="476"/>
      <c r="P174" s="476"/>
      <c r="Q174" s="476"/>
      <c r="R174" s="476"/>
      <c r="S174" s="476"/>
      <c r="T174" s="476"/>
      <c r="U174" s="476"/>
      <c r="V174" s="476"/>
    </row>
    <row r="175" spans="1:22" ht="15" thickBot="1">
      <c r="A175" s="476"/>
      <c r="B175" s="476"/>
      <c r="C175" s="476"/>
      <c r="D175" s="476"/>
      <c r="E175" s="476"/>
      <c r="F175" s="476"/>
      <c r="G175" s="476"/>
      <c r="H175" s="476"/>
      <c r="I175" s="476"/>
      <c r="J175" s="476"/>
      <c r="K175" s="476"/>
      <c r="L175" s="476"/>
      <c r="M175" s="476"/>
      <c r="N175" s="476"/>
      <c r="O175" s="476"/>
      <c r="P175" s="476"/>
      <c r="Q175" s="476"/>
      <c r="R175" s="476"/>
      <c r="S175" s="476"/>
      <c r="T175" s="476"/>
      <c r="U175" s="476"/>
      <c r="V175" s="476"/>
    </row>
    <row r="176" spans="1:22" ht="15" thickBot="1">
      <c r="A176" s="476"/>
      <c r="B176" s="476"/>
      <c r="C176" s="476"/>
      <c r="D176" s="476"/>
      <c r="E176" s="476"/>
      <c r="F176" s="476"/>
      <c r="G176" s="476"/>
      <c r="H176" s="476"/>
      <c r="I176" s="476"/>
      <c r="J176" s="476"/>
      <c r="K176" s="476"/>
      <c r="L176" s="476"/>
      <c r="M176" s="476"/>
      <c r="N176" s="476"/>
      <c r="O176" s="476"/>
      <c r="P176" s="476"/>
      <c r="Q176" s="476"/>
      <c r="R176" s="476"/>
      <c r="S176" s="476"/>
      <c r="T176" s="476"/>
      <c r="U176" s="476"/>
      <c r="V176" s="476"/>
    </row>
    <row r="177" spans="1:22" ht="15" thickBot="1">
      <c r="A177" s="476"/>
      <c r="B177" s="476"/>
      <c r="C177" s="476"/>
      <c r="D177" s="476"/>
      <c r="E177" s="476"/>
      <c r="F177" s="476"/>
      <c r="G177" s="476"/>
      <c r="H177" s="476"/>
      <c r="I177" s="476"/>
      <c r="J177" s="476"/>
      <c r="K177" s="476"/>
      <c r="L177" s="476"/>
      <c r="M177" s="476"/>
      <c r="N177" s="476"/>
      <c r="O177" s="476"/>
      <c r="P177" s="476"/>
      <c r="Q177" s="476"/>
      <c r="R177" s="476"/>
      <c r="S177" s="476"/>
      <c r="T177" s="476"/>
      <c r="U177" s="476"/>
      <c r="V177" s="476"/>
    </row>
    <row r="178" spans="1:22" ht="15" thickBot="1">
      <c r="A178" s="476"/>
      <c r="B178" s="476"/>
      <c r="C178" s="476"/>
      <c r="D178" s="476"/>
      <c r="E178" s="476"/>
      <c r="F178" s="476"/>
      <c r="G178" s="476"/>
      <c r="H178" s="476"/>
      <c r="I178" s="476"/>
      <c r="J178" s="476"/>
      <c r="K178" s="476"/>
      <c r="L178" s="476"/>
      <c r="M178" s="476"/>
      <c r="N178" s="476"/>
      <c r="O178" s="476"/>
      <c r="P178" s="476"/>
      <c r="Q178" s="476"/>
      <c r="R178" s="476"/>
      <c r="S178" s="476"/>
      <c r="T178" s="476"/>
      <c r="U178" s="476"/>
      <c r="V178" s="476"/>
    </row>
    <row r="179" spans="1:22" ht="15" thickBot="1">
      <c r="A179" s="476"/>
      <c r="B179" s="476"/>
      <c r="C179" s="476"/>
      <c r="D179" s="476"/>
      <c r="E179" s="476"/>
      <c r="F179" s="476"/>
      <c r="G179" s="476"/>
      <c r="H179" s="476"/>
      <c r="I179" s="476"/>
      <c r="J179" s="476"/>
      <c r="K179" s="476"/>
      <c r="L179" s="476"/>
      <c r="M179" s="476"/>
      <c r="N179" s="476"/>
      <c r="O179" s="476"/>
      <c r="P179" s="476"/>
      <c r="Q179" s="476"/>
      <c r="R179" s="476"/>
      <c r="S179" s="476"/>
      <c r="T179" s="476"/>
      <c r="U179" s="476"/>
      <c r="V179" s="476"/>
    </row>
    <row r="180" spans="1:22" ht="15" thickBot="1">
      <c r="A180" s="476"/>
      <c r="B180" s="476"/>
      <c r="C180" s="476"/>
      <c r="D180" s="476"/>
      <c r="E180" s="476"/>
      <c r="F180" s="476"/>
      <c r="G180" s="476"/>
      <c r="H180" s="476"/>
      <c r="I180" s="476"/>
      <c r="J180" s="476"/>
      <c r="K180" s="476"/>
      <c r="L180" s="476"/>
      <c r="M180" s="476"/>
      <c r="N180" s="476"/>
      <c r="O180" s="476"/>
      <c r="P180" s="476"/>
      <c r="Q180" s="476"/>
      <c r="R180" s="476"/>
      <c r="S180" s="476"/>
      <c r="T180" s="476"/>
      <c r="U180" s="476"/>
      <c r="V180" s="476"/>
    </row>
    <row r="181" spans="1:22" ht="15" thickBot="1">
      <c r="A181" s="476"/>
      <c r="B181" s="476"/>
      <c r="C181" s="476"/>
      <c r="D181" s="476"/>
      <c r="E181" s="476"/>
      <c r="F181" s="476"/>
      <c r="G181" s="476"/>
      <c r="H181" s="476"/>
      <c r="I181" s="476"/>
      <c r="J181" s="476"/>
      <c r="K181" s="476"/>
      <c r="L181" s="476"/>
      <c r="M181" s="476"/>
      <c r="N181" s="476"/>
      <c r="O181" s="476"/>
      <c r="P181" s="476"/>
      <c r="Q181" s="476"/>
      <c r="R181" s="476"/>
      <c r="S181" s="476"/>
      <c r="T181" s="476"/>
      <c r="U181" s="476"/>
      <c r="V181" s="476"/>
    </row>
    <row r="182" spans="1:22" ht="15" thickBot="1">
      <c r="A182" s="476"/>
      <c r="B182" s="476"/>
      <c r="C182" s="476"/>
      <c r="D182" s="476"/>
      <c r="E182" s="476"/>
      <c r="F182" s="476"/>
      <c r="G182" s="476"/>
      <c r="H182" s="476"/>
      <c r="I182" s="476"/>
      <c r="J182" s="476"/>
      <c r="K182" s="476"/>
      <c r="L182" s="476"/>
      <c r="M182" s="476"/>
      <c r="N182" s="476"/>
      <c r="O182" s="476"/>
      <c r="P182" s="476"/>
      <c r="Q182" s="476"/>
      <c r="R182" s="476"/>
      <c r="S182" s="476"/>
      <c r="T182" s="476"/>
      <c r="U182" s="476"/>
      <c r="V182" s="476"/>
    </row>
    <row r="183" spans="1:22" ht="15" thickBot="1">
      <c r="A183" s="476"/>
      <c r="B183" s="476"/>
      <c r="C183" s="476"/>
      <c r="D183" s="476"/>
      <c r="E183" s="476"/>
      <c r="F183" s="476"/>
      <c r="G183" s="476"/>
      <c r="H183" s="476"/>
      <c r="I183" s="476"/>
      <c r="J183" s="476"/>
      <c r="K183" s="476"/>
      <c r="L183" s="476"/>
      <c r="M183" s="476"/>
      <c r="N183" s="476"/>
      <c r="O183" s="476"/>
      <c r="P183" s="476"/>
      <c r="Q183" s="476"/>
      <c r="R183" s="476"/>
      <c r="S183" s="476"/>
      <c r="T183" s="476"/>
      <c r="U183" s="476"/>
      <c r="V183" s="476"/>
    </row>
    <row r="184" spans="1:22" ht="15" thickBot="1">
      <c r="A184" s="476"/>
      <c r="B184" s="476"/>
      <c r="C184" s="476"/>
      <c r="D184" s="476"/>
      <c r="E184" s="476"/>
      <c r="F184" s="476"/>
      <c r="G184" s="476"/>
      <c r="H184" s="476"/>
      <c r="I184" s="476"/>
      <c r="J184" s="476"/>
      <c r="K184" s="476"/>
      <c r="L184" s="476"/>
      <c r="M184" s="476"/>
      <c r="N184" s="476"/>
      <c r="O184" s="476"/>
      <c r="P184" s="476"/>
      <c r="Q184" s="476"/>
      <c r="R184" s="476"/>
      <c r="S184" s="476"/>
      <c r="T184" s="476"/>
      <c r="U184" s="476"/>
      <c r="V184" s="476"/>
    </row>
    <row r="185" spans="1:22" ht="15" thickBot="1">
      <c r="A185" s="476"/>
      <c r="B185" s="476"/>
      <c r="C185" s="476"/>
      <c r="D185" s="476"/>
      <c r="E185" s="476"/>
      <c r="F185" s="476"/>
      <c r="G185" s="476"/>
      <c r="H185" s="476"/>
      <c r="I185" s="476"/>
      <c r="J185" s="476"/>
      <c r="K185" s="476"/>
      <c r="L185" s="476"/>
      <c r="M185" s="476"/>
      <c r="N185" s="476"/>
      <c r="O185" s="476"/>
      <c r="P185" s="476"/>
      <c r="Q185" s="476"/>
      <c r="R185" s="476"/>
      <c r="S185" s="476"/>
      <c r="T185" s="476"/>
      <c r="U185" s="476"/>
      <c r="V185" s="476"/>
    </row>
    <row r="186" spans="1:22" ht="15" thickBot="1">
      <c r="A186" s="476"/>
      <c r="B186" s="476"/>
      <c r="C186" s="476"/>
      <c r="D186" s="476"/>
      <c r="E186" s="476"/>
      <c r="F186" s="476"/>
      <c r="G186" s="476"/>
      <c r="H186" s="476"/>
      <c r="I186" s="476"/>
      <c r="J186" s="476"/>
      <c r="K186" s="476"/>
      <c r="L186" s="476"/>
      <c r="M186" s="476"/>
      <c r="N186" s="476"/>
      <c r="O186" s="476"/>
      <c r="P186" s="476"/>
      <c r="Q186" s="476"/>
      <c r="R186" s="476"/>
      <c r="S186" s="476"/>
      <c r="T186" s="476"/>
      <c r="U186" s="476"/>
      <c r="V186" s="476"/>
    </row>
    <row r="187" spans="1:22" ht="15" thickBot="1">
      <c r="A187" s="476"/>
      <c r="B187" s="476"/>
      <c r="C187" s="476"/>
      <c r="D187" s="476"/>
      <c r="E187" s="476"/>
      <c r="F187" s="476"/>
      <c r="G187" s="476"/>
      <c r="H187" s="476"/>
      <c r="I187" s="476"/>
      <c r="J187" s="476"/>
      <c r="K187" s="476"/>
      <c r="L187" s="476"/>
      <c r="M187" s="476"/>
      <c r="N187" s="476"/>
      <c r="O187" s="476"/>
      <c r="P187" s="476"/>
      <c r="Q187" s="476"/>
      <c r="R187" s="476"/>
      <c r="S187" s="476"/>
      <c r="T187" s="476"/>
      <c r="U187" s="476"/>
      <c r="V187" s="476"/>
    </row>
    <row r="188" spans="1:22" ht="15" thickBot="1">
      <c r="A188" s="476"/>
      <c r="B188" s="476"/>
      <c r="C188" s="476"/>
      <c r="D188" s="476"/>
      <c r="E188" s="476"/>
      <c r="F188" s="476"/>
      <c r="G188" s="476"/>
      <c r="H188" s="476"/>
      <c r="I188" s="476"/>
      <c r="J188" s="476"/>
      <c r="K188" s="476"/>
      <c r="L188" s="476"/>
      <c r="M188" s="476"/>
      <c r="N188" s="476"/>
      <c r="O188" s="476"/>
      <c r="P188" s="476"/>
      <c r="Q188" s="476"/>
      <c r="R188" s="476"/>
      <c r="S188" s="476"/>
      <c r="T188" s="476"/>
      <c r="U188" s="476"/>
      <c r="V188" s="476"/>
    </row>
    <row r="189" spans="1:22" ht="15" thickBot="1">
      <c r="A189" s="476"/>
      <c r="B189" s="476"/>
      <c r="C189" s="476"/>
      <c r="D189" s="476"/>
      <c r="E189" s="476"/>
      <c r="F189" s="476"/>
      <c r="G189" s="476"/>
      <c r="H189" s="476"/>
      <c r="I189" s="476"/>
      <c r="J189" s="476"/>
      <c r="K189" s="476"/>
      <c r="L189" s="476"/>
      <c r="M189" s="476"/>
      <c r="N189" s="476"/>
      <c r="O189" s="476"/>
      <c r="P189" s="476"/>
      <c r="Q189" s="476"/>
      <c r="R189" s="476"/>
      <c r="S189" s="476"/>
      <c r="T189" s="476"/>
      <c r="U189" s="476"/>
      <c r="V189" s="476"/>
    </row>
    <row r="190" spans="1:22" ht="15" thickBot="1">
      <c r="A190" s="476"/>
      <c r="B190" s="476"/>
      <c r="C190" s="476"/>
      <c r="D190" s="476"/>
      <c r="E190" s="476"/>
      <c r="F190" s="476"/>
      <c r="G190" s="476"/>
      <c r="H190" s="476"/>
      <c r="I190" s="476"/>
      <c r="J190" s="476"/>
      <c r="K190" s="476"/>
      <c r="L190" s="476"/>
      <c r="M190" s="476"/>
      <c r="N190" s="476"/>
      <c r="O190" s="476"/>
      <c r="P190" s="476"/>
      <c r="Q190" s="476"/>
      <c r="R190" s="476"/>
      <c r="S190" s="476"/>
      <c r="T190" s="476"/>
      <c r="U190" s="476"/>
      <c r="V190" s="476"/>
    </row>
    <row r="191" spans="1:22" ht="15" thickBot="1">
      <c r="A191" s="476"/>
      <c r="B191" s="476"/>
      <c r="C191" s="476"/>
      <c r="D191" s="476"/>
      <c r="E191" s="476"/>
      <c r="F191" s="476"/>
      <c r="G191" s="476"/>
      <c r="H191" s="476"/>
      <c r="I191" s="476"/>
      <c r="J191" s="476"/>
      <c r="K191" s="476"/>
      <c r="L191" s="476"/>
      <c r="M191" s="476"/>
      <c r="N191" s="476"/>
      <c r="O191" s="476"/>
      <c r="P191" s="476"/>
      <c r="Q191" s="476"/>
      <c r="R191" s="476"/>
      <c r="S191" s="476"/>
      <c r="T191" s="476"/>
      <c r="U191" s="476"/>
      <c r="V191" s="476"/>
    </row>
    <row r="192" spans="1:22" ht="15" thickBot="1">
      <c r="A192" s="476"/>
      <c r="B192" s="476"/>
      <c r="C192" s="476"/>
      <c r="D192" s="476"/>
      <c r="E192" s="476"/>
      <c r="F192" s="476"/>
      <c r="G192" s="476"/>
      <c r="H192" s="476"/>
      <c r="I192" s="476"/>
      <c r="J192" s="476"/>
      <c r="K192" s="476"/>
      <c r="L192" s="476"/>
      <c r="M192" s="476"/>
      <c r="N192" s="476"/>
      <c r="O192" s="476"/>
      <c r="P192" s="476"/>
      <c r="Q192" s="476"/>
      <c r="R192" s="476"/>
      <c r="S192" s="476"/>
      <c r="T192" s="476"/>
      <c r="U192" s="476"/>
      <c r="V192" s="476"/>
    </row>
    <row r="193" spans="1:22" ht="15" thickBot="1">
      <c r="A193" s="476"/>
      <c r="B193" s="476"/>
      <c r="C193" s="476"/>
      <c r="D193" s="476"/>
      <c r="E193" s="476"/>
      <c r="F193" s="476"/>
      <c r="G193" s="476"/>
      <c r="H193" s="476"/>
      <c r="I193" s="476"/>
      <c r="J193" s="476"/>
      <c r="K193" s="476"/>
      <c r="L193" s="476"/>
      <c r="M193" s="476"/>
      <c r="N193" s="476"/>
      <c r="O193" s="476"/>
      <c r="P193" s="476"/>
      <c r="Q193" s="476"/>
      <c r="R193" s="476"/>
      <c r="S193" s="476"/>
      <c r="T193" s="476"/>
      <c r="U193" s="476"/>
      <c r="V193" s="476"/>
    </row>
    <row r="194" spans="1:22" ht="15" thickBot="1">
      <c r="A194" s="476"/>
      <c r="B194" s="476"/>
      <c r="C194" s="476"/>
      <c r="D194" s="476"/>
      <c r="E194" s="476"/>
      <c r="F194" s="476"/>
      <c r="G194" s="476"/>
      <c r="H194" s="476"/>
      <c r="I194" s="476"/>
      <c r="J194" s="476"/>
      <c r="K194" s="476"/>
      <c r="L194" s="476"/>
      <c r="M194" s="476"/>
      <c r="N194" s="476"/>
      <c r="O194" s="476"/>
      <c r="P194" s="476"/>
      <c r="Q194" s="476"/>
      <c r="R194" s="476"/>
      <c r="S194" s="476"/>
      <c r="T194" s="476"/>
      <c r="U194" s="476"/>
      <c r="V194" s="476"/>
    </row>
    <row r="195" spans="1:22" ht="15" thickBot="1">
      <c r="A195" s="476"/>
      <c r="B195" s="476"/>
      <c r="C195" s="476"/>
      <c r="D195" s="476"/>
      <c r="E195" s="476"/>
      <c r="F195" s="476"/>
      <c r="G195" s="476"/>
      <c r="H195" s="476"/>
      <c r="I195" s="476"/>
      <c r="J195" s="476"/>
      <c r="K195" s="476"/>
      <c r="L195" s="476"/>
      <c r="M195" s="476"/>
      <c r="N195" s="476"/>
      <c r="O195" s="476"/>
      <c r="P195" s="476"/>
      <c r="Q195" s="476"/>
      <c r="R195" s="476"/>
      <c r="S195" s="476"/>
      <c r="T195" s="476"/>
      <c r="U195" s="476"/>
      <c r="V195" s="476"/>
    </row>
    <row r="196" spans="1:22" ht="15" thickBot="1">
      <c r="A196" s="476"/>
      <c r="B196" s="476"/>
      <c r="C196" s="476"/>
      <c r="D196" s="476"/>
      <c r="E196" s="476"/>
      <c r="F196" s="476"/>
      <c r="G196" s="476"/>
      <c r="H196" s="476"/>
      <c r="I196" s="476"/>
      <c r="J196" s="476"/>
      <c r="K196" s="476"/>
      <c r="L196" s="476"/>
      <c r="M196" s="476"/>
      <c r="N196" s="476"/>
      <c r="O196" s="476"/>
      <c r="P196" s="476"/>
      <c r="Q196" s="476"/>
      <c r="R196" s="476"/>
      <c r="S196" s="476"/>
      <c r="T196" s="476"/>
      <c r="U196" s="476"/>
      <c r="V196" s="476"/>
    </row>
    <row r="197" spans="1:22" ht="15" thickBot="1">
      <c r="A197" s="476"/>
      <c r="B197" s="476"/>
      <c r="C197" s="476"/>
      <c r="D197" s="476"/>
      <c r="E197" s="476"/>
      <c r="F197" s="476"/>
      <c r="G197" s="476"/>
      <c r="H197" s="476"/>
      <c r="I197" s="476"/>
      <c r="J197" s="476"/>
      <c r="K197" s="476"/>
      <c r="L197" s="476"/>
      <c r="M197" s="476"/>
      <c r="N197" s="476"/>
      <c r="O197" s="476"/>
      <c r="P197" s="476"/>
      <c r="Q197" s="476"/>
      <c r="R197" s="476"/>
      <c r="S197" s="476"/>
      <c r="T197" s="476"/>
      <c r="U197" s="476"/>
      <c r="V197" s="476"/>
    </row>
    <row r="198" spans="1:22" ht="15" thickBot="1">
      <c r="A198" s="476"/>
      <c r="B198" s="476"/>
      <c r="C198" s="476"/>
      <c r="D198" s="476"/>
      <c r="E198" s="476"/>
      <c r="F198" s="476"/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</row>
    <row r="199" spans="1:22" ht="15" thickBot="1">
      <c r="A199" s="476"/>
      <c r="B199" s="476"/>
      <c r="C199" s="476"/>
      <c r="D199" s="476"/>
      <c r="E199" s="476"/>
      <c r="F199" s="476"/>
      <c r="G199" s="476"/>
      <c r="H199" s="476"/>
      <c r="I199" s="476"/>
      <c r="J199" s="476"/>
      <c r="K199" s="476"/>
      <c r="L199" s="476"/>
      <c r="M199" s="476"/>
      <c r="N199" s="476"/>
      <c r="O199" s="476"/>
      <c r="P199" s="476"/>
      <c r="Q199" s="476"/>
      <c r="R199" s="476"/>
      <c r="S199" s="476"/>
      <c r="T199" s="476"/>
      <c r="U199" s="476"/>
      <c r="V199" s="476"/>
    </row>
    <row r="200" spans="1:22" ht="15" thickBot="1">
      <c r="A200" s="476"/>
      <c r="B200" s="476"/>
      <c r="C200" s="476"/>
      <c r="D200" s="476"/>
      <c r="E200" s="476"/>
      <c r="F200" s="476"/>
      <c r="G200" s="476"/>
      <c r="H200" s="476"/>
      <c r="I200" s="476"/>
      <c r="J200" s="476"/>
      <c r="K200" s="476"/>
      <c r="L200" s="476"/>
      <c r="M200" s="476"/>
      <c r="N200" s="476"/>
      <c r="O200" s="476"/>
      <c r="P200" s="476"/>
      <c r="Q200" s="476"/>
      <c r="R200" s="476"/>
      <c r="S200" s="476"/>
      <c r="T200" s="476"/>
      <c r="U200" s="476"/>
      <c r="V200" s="476"/>
    </row>
    <row r="201" spans="1:22" ht="15" thickBot="1">
      <c r="A201" s="476"/>
      <c r="B201" s="476"/>
      <c r="C201" s="476"/>
      <c r="D201" s="476"/>
      <c r="E201" s="476"/>
      <c r="F201" s="476"/>
      <c r="G201" s="476"/>
      <c r="H201" s="476"/>
      <c r="I201" s="476"/>
      <c r="J201" s="476"/>
      <c r="K201" s="476"/>
      <c r="L201" s="476"/>
      <c r="M201" s="476"/>
      <c r="N201" s="476"/>
      <c r="O201" s="476"/>
      <c r="P201" s="476"/>
      <c r="Q201" s="476"/>
      <c r="R201" s="476"/>
      <c r="S201" s="476"/>
      <c r="T201" s="476"/>
      <c r="U201" s="476"/>
      <c r="V201" s="476"/>
    </row>
    <row r="202" spans="1:22" ht="15" thickBot="1">
      <c r="A202" s="476"/>
      <c r="B202" s="476"/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</row>
    <row r="203" spans="1:22" ht="15" thickBot="1">
      <c r="A203" s="476"/>
      <c r="B203" s="476"/>
      <c r="C203" s="476"/>
      <c r="D203" s="476"/>
      <c r="E203" s="476"/>
      <c r="F203" s="476"/>
      <c r="G203" s="476"/>
      <c r="H203" s="476"/>
      <c r="I203" s="476"/>
      <c r="J203" s="476"/>
      <c r="K203" s="476"/>
      <c r="L203" s="476"/>
      <c r="M203" s="476"/>
      <c r="N203" s="476"/>
      <c r="O203" s="476"/>
      <c r="P203" s="476"/>
      <c r="Q203" s="476"/>
      <c r="R203" s="476"/>
      <c r="S203" s="476"/>
      <c r="T203" s="476"/>
      <c r="U203" s="476"/>
      <c r="V203" s="476"/>
    </row>
    <row r="204" spans="1:22" ht="15" thickBot="1">
      <c r="A204" s="476"/>
      <c r="B204" s="476"/>
      <c r="C204" s="476"/>
      <c r="D204" s="476"/>
      <c r="E204" s="476"/>
      <c r="F204" s="476"/>
      <c r="G204" s="476"/>
      <c r="H204" s="476"/>
      <c r="I204" s="476"/>
      <c r="J204" s="476"/>
      <c r="K204" s="476"/>
      <c r="L204" s="476"/>
      <c r="M204" s="476"/>
      <c r="N204" s="476"/>
      <c r="O204" s="476"/>
      <c r="P204" s="476"/>
      <c r="Q204" s="476"/>
      <c r="R204" s="476"/>
      <c r="S204" s="476"/>
      <c r="T204" s="476"/>
      <c r="U204" s="476"/>
      <c r="V204" s="476"/>
    </row>
    <row r="205" spans="1:22" ht="15" thickBot="1">
      <c r="A205" s="476"/>
      <c r="B205" s="476"/>
      <c r="C205" s="476"/>
      <c r="D205" s="476"/>
      <c r="E205" s="476"/>
      <c r="F205" s="476"/>
      <c r="G205" s="476"/>
      <c r="H205" s="476"/>
      <c r="I205" s="476"/>
      <c r="J205" s="476"/>
      <c r="K205" s="476"/>
      <c r="L205" s="476"/>
      <c r="M205" s="476"/>
      <c r="N205" s="476"/>
      <c r="O205" s="476"/>
      <c r="P205" s="476"/>
      <c r="Q205" s="476"/>
      <c r="R205" s="476"/>
      <c r="S205" s="476"/>
      <c r="T205" s="476"/>
      <c r="U205" s="476"/>
      <c r="V205" s="476"/>
    </row>
    <row r="206" spans="1:22" ht="15" thickBot="1">
      <c r="A206" s="476"/>
      <c r="B206" s="476"/>
      <c r="C206" s="476"/>
      <c r="D206" s="476"/>
      <c r="E206" s="476"/>
      <c r="F206" s="476"/>
      <c r="G206" s="476"/>
      <c r="H206" s="476"/>
      <c r="I206" s="476"/>
      <c r="J206" s="476"/>
      <c r="K206" s="476"/>
      <c r="L206" s="476"/>
      <c r="M206" s="476"/>
      <c r="N206" s="476"/>
      <c r="O206" s="476"/>
      <c r="P206" s="476"/>
      <c r="Q206" s="476"/>
      <c r="R206" s="476"/>
      <c r="S206" s="476"/>
      <c r="T206" s="476"/>
      <c r="U206" s="476"/>
      <c r="V206" s="476"/>
    </row>
    <row r="207" spans="1:22" ht="15" thickBot="1">
      <c r="A207" s="476"/>
      <c r="B207" s="476"/>
      <c r="C207" s="476"/>
      <c r="D207" s="476"/>
      <c r="E207" s="476"/>
      <c r="F207" s="476"/>
      <c r="G207" s="476"/>
      <c r="H207" s="476"/>
      <c r="I207" s="476"/>
      <c r="J207" s="476"/>
      <c r="K207" s="476"/>
      <c r="L207" s="476"/>
      <c r="M207" s="476"/>
      <c r="N207" s="476"/>
      <c r="O207" s="476"/>
      <c r="P207" s="476"/>
      <c r="Q207" s="476"/>
      <c r="R207" s="476"/>
      <c r="S207" s="476"/>
      <c r="T207" s="476"/>
      <c r="U207" s="476"/>
      <c r="V207" s="476"/>
    </row>
    <row r="208" spans="1:22" ht="15" thickBot="1">
      <c r="A208" s="476"/>
      <c r="B208" s="476"/>
      <c r="C208" s="476"/>
      <c r="D208" s="476"/>
      <c r="E208" s="476"/>
      <c r="F208" s="476"/>
      <c r="G208" s="476"/>
      <c r="H208" s="476"/>
      <c r="I208" s="476"/>
      <c r="J208" s="476"/>
      <c r="K208" s="476"/>
      <c r="L208" s="476"/>
      <c r="M208" s="476"/>
      <c r="N208" s="476"/>
      <c r="O208" s="476"/>
      <c r="P208" s="476"/>
      <c r="Q208" s="476"/>
      <c r="R208" s="476"/>
      <c r="S208" s="476"/>
      <c r="T208" s="476"/>
      <c r="U208" s="476"/>
      <c r="V208" s="476"/>
    </row>
    <row r="209" spans="1:22" ht="15" thickBot="1">
      <c r="A209" s="476"/>
      <c r="B209" s="476"/>
      <c r="C209" s="476"/>
      <c r="D209" s="476"/>
      <c r="E209" s="476"/>
      <c r="F209" s="476"/>
      <c r="G209" s="476"/>
      <c r="H209" s="476"/>
      <c r="I209" s="476"/>
      <c r="J209" s="476"/>
      <c r="K209" s="476"/>
      <c r="L209" s="476"/>
      <c r="M209" s="476"/>
      <c r="N209" s="476"/>
      <c r="O209" s="476"/>
      <c r="P209" s="476"/>
      <c r="Q209" s="476"/>
      <c r="R209" s="476"/>
      <c r="S209" s="476"/>
      <c r="T209" s="476"/>
      <c r="U209" s="476"/>
      <c r="V209" s="476"/>
    </row>
    <row r="210" spans="1:22" ht="15" thickBot="1">
      <c r="A210" s="476"/>
      <c r="B210" s="476"/>
      <c r="C210" s="476"/>
      <c r="D210" s="476"/>
      <c r="E210" s="476"/>
      <c r="F210" s="476"/>
      <c r="G210" s="476"/>
      <c r="H210" s="476"/>
      <c r="I210" s="476"/>
      <c r="J210" s="476"/>
      <c r="K210" s="476"/>
      <c r="L210" s="476"/>
      <c r="M210" s="476"/>
      <c r="N210" s="476"/>
      <c r="O210" s="476"/>
      <c r="P210" s="476"/>
      <c r="Q210" s="476"/>
      <c r="R210" s="476"/>
      <c r="S210" s="476"/>
      <c r="T210" s="476"/>
      <c r="U210" s="476"/>
      <c r="V210" s="476"/>
    </row>
    <row r="211" spans="1:22" ht="15" thickBot="1">
      <c r="A211" s="476"/>
      <c r="B211" s="476"/>
      <c r="C211" s="476"/>
      <c r="D211" s="476"/>
      <c r="E211" s="476"/>
      <c r="F211" s="476"/>
      <c r="G211" s="476"/>
      <c r="H211" s="476"/>
      <c r="I211" s="476"/>
      <c r="J211" s="476"/>
      <c r="K211" s="476"/>
      <c r="L211" s="476"/>
      <c r="M211" s="476"/>
      <c r="N211" s="476"/>
      <c r="O211" s="476"/>
      <c r="P211" s="476"/>
      <c r="Q211" s="476"/>
      <c r="R211" s="476"/>
      <c r="S211" s="476"/>
      <c r="T211" s="476"/>
      <c r="U211" s="476"/>
      <c r="V211" s="476"/>
    </row>
    <row r="212" spans="1:22" ht="15" thickBot="1">
      <c r="A212" s="476"/>
      <c r="B212" s="476"/>
      <c r="C212" s="476"/>
      <c r="D212" s="476"/>
      <c r="E212" s="476"/>
      <c r="F212" s="476"/>
      <c r="G212" s="476"/>
      <c r="H212" s="476"/>
      <c r="I212" s="476"/>
      <c r="J212" s="476"/>
      <c r="K212" s="476"/>
      <c r="L212" s="476"/>
      <c r="M212" s="476"/>
      <c r="N212" s="476"/>
      <c r="O212" s="476"/>
      <c r="P212" s="476"/>
      <c r="Q212" s="476"/>
      <c r="R212" s="476"/>
      <c r="S212" s="476"/>
      <c r="T212" s="476"/>
      <c r="U212" s="476"/>
      <c r="V212" s="476"/>
    </row>
    <row r="213" spans="1:22" ht="15" thickBot="1">
      <c r="A213" s="476"/>
      <c r="B213" s="476"/>
      <c r="C213" s="476"/>
      <c r="D213" s="476"/>
      <c r="E213" s="476"/>
      <c r="F213" s="476"/>
      <c r="G213" s="476"/>
      <c r="H213" s="476"/>
      <c r="I213" s="476"/>
      <c r="J213" s="476"/>
      <c r="K213" s="476"/>
      <c r="L213" s="476"/>
      <c r="M213" s="476"/>
      <c r="N213" s="476"/>
      <c r="O213" s="476"/>
      <c r="P213" s="476"/>
      <c r="Q213" s="476"/>
      <c r="R213" s="476"/>
      <c r="S213" s="476"/>
      <c r="T213" s="476"/>
      <c r="U213" s="476"/>
      <c r="V213" s="476"/>
    </row>
    <row r="214" spans="1:22" ht="15" thickBot="1">
      <c r="A214" s="476"/>
      <c r="B214" s="476"/>
      <c r="C214" s="476"/>
      <c r="D214" s="476"/>
      <c r="E214" s="476"/>
      <c r="F214" s="476"/>
      <c r="G214" s="476"/>
      <c r="H214" s="476"/>
      <c r="I214" s="476"/>
      <c r="J214" s="476"/>
      <c r="K214" s="476"/>
      <c r="L214" s="476"/>
      <c r="M214" s="476"/>
      <c r="N214" s="476"/>
      <c r="O214" s="476"/>
      <c r="P214" s="476"/>
      <c r="Q214" s="476"/>
      <c r="R214" s="476"/>
      <c r="S214" s="476"/>
      <c r="T214" s="476"/>
      <c r="U214" s="476"/>
      <c r="V214" s="476"/>
    </row>
    <row r="215" spans="1:22" ht="15" thickBot="1">
      <c r="A215" s="476"/>
      <c r="B215" s="476"/>
      <c r="C215" s="476"/>
      <c r="D215" s="476"/>
      <c r="E215" s="476"/>
      <c r="F215" s="476"/>
      <c r="G215" s="476"/>
      <c r="H215" s="476"/>
      <c r="I215" s="476"/>
      <c r="J215" s="476"/>
      <c r="K215" s="476"/>
      <c r="L215" s="476"/>
      <c r="M215" s="476"/>
      <c r="N215" s="476"/>
      <c r="O215" s="476"/>
      <c r="P215" s="476"/>
      <c r="Q215" s="476"/>
      <c r="R215" s="476"/>
      <c r="S215" s="476"/>
      <c r="T215" s="476"/>
      <c r="U215" s="476"/>
      <c r="V215" s="476"/>
    </row>
    <row r="216" spans="1:22" ht="15" thickBot="1">
      <c r="A216" s="476"/>
      <c r="B216" s="476"/>
      <c r="C216" s="476"/>
      <c r="D216" s="476"/>
      <c r="E216" s="476"/>
      <c r="F216" s="476"/>
      <c r="G216" s="476"/>
      <c r="H216" s="476"/>
      <c r="I216" s="476"/>
      <c r="J216" s="476"/>
      <c r="K216" s="476"/>
      <c r="L216" s="476"/>
      <c r="M216" s="476"/>
      <c r="N216" s="476"/>
      <c r="O216" s="476"/>
      <c r="P216" s="476"/>
      <c r="Q216" s="476"/>
      <c r="R216" s="476"/>
      <c r="S216" s="476"/>
      <c r="T216" s="476"/>
      <c r="U216" s="476"/>
      <c r="V216" s="476"/>
    </row>
    <row r="217" spans="1:22" ht="15" thickBot="1">
      <c r="A217" s="476"/>
      <c r="B217" s="476"/>
      <c r="C217" s="476"/>
      <c r="D217" s="476"/>
      <c r="E217" s="476"/>
      <c r="F217" s="476"/>
      <c r="G217" s="476"/>
      <c r="H217" s="476"/>
      <c r="I217" s="476"/>
      <c r="J217" s="476"/>
      <c r="K217" s="476"/>
      <c r="L217" s="476"/>
      <c r="M217" s="476"/>
      <c r="N217" s="476"/>
      <c r="O217" s="476"/>
      <c r="P217" s="476"/>
      <c r="Q217" s="476"/>
      <c r="R217" s="476"/>
      <c r="S217" s="476"/>
      <c r="T217" s="476"/>
      <c r="U217" s="476"/>
      <c r="V217" s="476"/>
    </row>
    <row r="218" spans="1:22" ht="15" thickBot="1">
      <c r="A218" s="476"/>
      <c r="B218" s="476"/>
      <c r="C218" s="476"/>
      <c r="D218" s="476"/>
      <c r="E218" s="476"/>
      <c r="F218" s="476"/>
      <c r="G218" s="476"/>
      <c r="H218" s="476"/>
      <c r="I218" s="476"/>
      <c r="J218" s="476"/>
      <c r="K218" s="476"/>
      <c r="L218" s="476"/>
      <c r="M218" s="476"/>
      <c r="N218" s="476"/>
      <c r="O218" s="476"/>
      <c r="P218" s="476"/>
      <c r="Q218" s="476"/>
      <c r="R218" s="476"/>
      <c r="S218" s="476"/>
      <c r="T218" s="476"/>
      <c r="U218" s="476"/>
      <c r="V218" s="476"/>
    </row>
    <row r="219" spans="1:22" ht="15" thickBot="1">
      <c r="A219" s="476"/>
      <c r="B219" s="476"/>
      <c r="C219" s="476"/>
      <c r="D219" s="476"/>
      <c r="E219" s="476"/>
      <c r="F219" s="476"/>
      <c r="G219" s="476"/>
      <c r="H219" s="476"/>
      <c r="I219" s="476"/>
      <c r="J219" s="476"/>
      <c r="K219" s="476"/>
      <c r="L219" s="476"/>
      <c r="M219" s="476"/>
      <c r="N219" s="476"/>
      <c r="O219" s="476"/>
      <c r="P219" s="476"/>
      <c r="Q219" s="476"/>
      <c r="R219" s="476"/>
      <c r="S219" s="476"/>
      <c r="T219" s="476"/>
      <c r="U219" s="476"/>
      <c r="V219" s="476"/>
    </row>
    <row r="220" spans="1:22" ht="15" thickBot="1">
      <c r="A220" s="476"/>
      <c r="B220" s="476"/>
      <c r="C220" s="476"/>
      <c r="D220" s="476"/>
      <c r="E220" s="476"/>
      <c r="F220" s="476"/>
      <c r="G220" s="476"/>
      <c r="H220" s="476"/>
      <c r="I220" s="476"/>
      <c r="J220" s="476"/>
      <c r="K220" s="476"/>
      <c r="L220" s="476"/>
      <c r="M220" s="476"/>
      <c r="N220" s="476"/>
      <c r="O220" s="476"/>
      <c r="P220" s="476"/>
      <c r="Q220" s="476"/>
      <c r="R220" s="476"/>
      <c r="S220" s="476"/>
      <c r="T220" s="476"/>
      <c r="U220" s="476"/>
      <c r="V220" s="476"/>
    </row>
    <row r="221" spans="1:22" ht="15" thickBot="1">
      <c r="A221" s="476"/>
      <c r="B221" s="476"/>
      <c r="C221" s="476"/>
      <c r="D221" s="476"/>
      <c r="E221" s="476"/>
      <c r="F221" s="476"/>
      <c r="G221" s="476"/>
      <c r="H221" s="476"/>
      <c r="I221" s="476"/>
      <c r="J221" s="476"/>
      <c r="K221" s="476"/>
      <c r="L221" s="476"/>
      <c r="M221" s="476"/>
      <c r="N221" s="476"/>
      <c r="O221" s="476"/>
      <c r="P221" s="476"/>
      <c r="Q221" s="476"/>
      <c r="R221" s="476"/>
      <c r="S221" s="476"/>
      <c r="T221" s="476"/>
      <c r="U221" s="476"/>
      <c r="V221" s="476"/>
    </row>
    <row r="222" spans="1:22" ht="15" thickBot="1">
      <c r="A222" s="476"/>
      <c r="B222" s="476"/>
      <c r="C222" s="476"/>
      <c r="D222" s="476"/>
      <c r="E222" s="476"/>
      <c r="F222" s="476"/>
      <c r="G222" s="476"/>
      <c r="H222" s="476"/>
      <c r="I222" s="476"/>
      <c r="J222" s="476"/>
      <c r="K222" s="476"/>
      <c r="L222" s="476"/>
      <c r="M222" s="476"/>
      <c r="N222" s="476"/>
      <c r="O222" s="476"/>
      <c r="P222" s="476"/>
      <c r="Q222" s="476"/>
      <c r="R222" s="476"/>
      <c r="S222" s="476"/>
      <c r="T222" s="476"/>
      <c r="U222" s="476"/>
      <c r="V222" s="476"/>
    </row>
    <row r="223" spans="1:22" ht="15" thickBot="1">
      <c r="A223" s="476"/>
      <c r="B223" s="476"/>
      <c r="C223" s="476"/>
      <c r="D223" s="476"/>
      <c r="E223" s="476"/>
      <c r="F223" s="476"/>
      <c r="G223" s="476"/>
      <c r="H223" s="476"/>
      <c r="I223" s="476"/>
      <c r="J223" s="476"/>
      <c r="K223" s="476"/>
      <c r="L223" s="476"/>
      <c r="M223" s="476"/>
      <c r="N223" s="476"/>
      <c r="O223" s="476"/>
      <c r="P223" s="476"/>
      <c r="Q223" s="476"/>
      <c r="R223" s="476"/>
      <c r="S223" s="476"/>
      <c r="T223" s="476"/>
      <c r="U223" s="476"/>
      <c r="V223" s="476"/>
    </row>
    <row r="224" spans="1:22" ht="15" thickBot="1">
      <c r="A224" s="476"/>
      <c r="B224" s="476"/>
      <c r="C224" s="476"/>
      <c r="D224" s="476"/>
      <c r="E224" s="476"/>
      <c r="F224" s="476"/>
      <c r="G224" s="476"/>
      <c r="H224" s="476"/>
      <c r="I224" s="476"/>
      <c r="J224" s="476"/>
      <c r="K224" s="476"/>
      <c r="L224" s="476"/>
      <c r="M224" s="476"/>
      <c r="N224" s="476"/>
      <c r="O224" s="476"/>
      <c r="P224" s="476"/>
      <c r="Q224" s="476"/>
      <c r="R224" s="476"/>
      <c r="S224" s="476"/>
      <c r="T224" s="476"/>
      <c r="U224" s="476"/>
      <c r="V224" s="476"/>
    </row>
    <row r="225" spans="1:22" ht="15" thickBot="1">
      <c r="A225" s="476"/>
      <c r="B225" s="476"/>
      <c r="C225" s="476"/>
      <c r="D225" s="476"/>
      <c r="E225" s="476"/>
      <c r="F225" s="476"/>
      <c r="G225" s="476"/>
      <c r="H225" s="476"/>
      <c r="I225" s="476"/>
      <c r="J225" s="476"/>
      <c r="K225" s="476"/>
      <c r="L225" s="476"/>
      <c r="M225" s="476"/>
      <c r="N225" s="476"/>
      <c r="O225" s="476"/>
      <c r="P225" s="476"/>
      <c r="Q225" s="476"/>
      <c r="R225" s="476"/>
      <c r="S225" s="476"/>
      <c r="T225" s="476"/>
      <c r="U225" s="476"/>
      <c r="V225" s="476"/>
    </row>
    <row r="226" spans="1:22" ht="15" thickBot="1">
      <c r="A226" s="476"/>
      <c r="B226" s="476"/>
      <c r="C226" s="476"/>
      <c r="D226" s="476"/>
      <c r="E226" s="476"/>
      <c r="F226" s="476"/>
      <c r="G226" s="476"/>
      <c r="H226" s="476"/>
      <c r="I226" s="476"/>
      <c r="J226" s="476"/>
      <c r="K226" s="476"/>
      <c r="L226" s="476"/>
      <c r="M226" s="476"/>
      <c r="N226" s="476"/>
      <c r="O226" s="476"/>
      <c r="P226" s="476"/>
      <c r="Q226" s="476"/>
      <c r="R226" s="476"/>
      <c r="S226" s="476"/>
      <c r="T226" s="476"/>
      <c r="U226" s="476"/>
      <c r="V226" s="476"/>
    </row>
    <row r="227" spans="1:22" ht="15" thickBot="1">
      <c r="A227" s="476"/>
      <c r="B227" s="476"/>
      <c r="C227" s="476"/>
      <c r="D227" s="476"/>
      <c r="E227" s="476"/>
      <c r="F227" s="476"/>
      <c r="G227" s="476"/>
      <c r="H227" s="476"/>
      <c r="I227" s="476"/>
      <c r="J227" s="476"/>
      <c r="K227" s="476"/>
      <c r="L227" s="476"/>
      <c r="M227" s="476"/>
      <c r="N227" s="476"/>
      <c r="O227" s="476"/>
      <c r="P227" s="476"/>
      <c r="Q227" s="476"/>
      <c r="R227" s="476"/>
      <c r="S227" s="476"/>
      <c r="T227" s="476"/>
      <c r="U227" s="476"/>
      <c r="V227" s="476"/>
    </row>
    <row r="228" spans="1:22" ht="15" thickBot="1">
      <c r="A228" s="476"/>
      <c r="B228" s="476"/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</row>
    <row r="229" spans="1:22" ht="15" thickBot="1">
      <c r="A229" s="476"/>
      <c r="B229" s="476"/>
      <c r="C229" s="476"/>
      <c r="D229" s="476"/>
      <c r="E229" s="476"/>
      <c r="F229" s="476"/>
      <c r="G229" s="476"/>
      <c r="H229" s="476"/>
      <c r="I229" s="476"/>
      <c r="J229" s="476"/>
      <c r="K229" s="476"/>
      <c r="L229" s="476"/>
      <c r="M229" s="476"/>
      <c r="N229" s="476"/>
      <c r="O229" s="476"/>
      <c r="P229" s="476"/>
      <c r="Q229" s="476"/>
      <c r="R229" s="476"/>
      <c r="S229" s="476"/>
      <c r="T229" s="476"/>
      <c r="U229" s="476"/>
      <c r="V229" s="476"/>
    </row>
    <row r="230" spans="1:22" ht="15" thickBot="1">
      <c r="A230" s="476"/>
      <c r="B230" s="476"/>
      <c r="C230" s="476"/>
      <c r="D230" s="476"/>
      <c r="E230" s="476"/>
      <c r="F230" s="476"/>
      <c r="G230" s="476"/>
      <c r="H230" s="476"/>
      <c r="I230" s="476"/>
      <c r="J230" s="476"/>
      <c r="K230" s="476"/>
      <c r="L230" s="476"/>
      <c r="M230" s="476"/>
      <c r="N230" s="476"/>
      <c r="O230" s="476"/>
      <c r="P230" s="476"/>
      <c r="Q230" s="476"/>
      <c r="R230" s="476"/>
      <c r="S230" s="476"/>
      <c r="T230" s="476"/>
      <c r="U230" s="476"/>
      <c r="V230" s="476"/>
    </row>
    <row r="231" spans="1:22" ht="15" thickBot="1">
      <c r="A231" s="476"/>
      <c r="B231" s="476"/>
      <c r="C231" s="476"/>
      <c r="D231" s="476"/>
      <c r="E231" s="476"/>
      <c r="F231" s="476"/>
      <c r="G231" s="476"/>
      <c r="H231" s="476"/>
      <c r="I231" s="476"/>
      <c r="J231" s="476"/>
      <c r="K231" s="476"/>
      <c r="L231" s="476"/>
      <c r="M231" s="476"/>
      <c r="N231" s="476"/>
      <c r="O231" s="476"/>
      <c r="P231" s="476"/>
      <c r="Q231" s="476"/>
      <c r="R231" s="476"/>
      <c r="S231" s="476"/>
      <c r="T231" s="476"/>
      <c r="U231" s="476"/>
      <c r="V231" s="476"/>
    </row>
    <row r="232" spans="1:22" ht="15" thickBot="1">
      <c r="A232" s="476"/>
      <c r="B232" s="476"/>
      <c r="C232" s="476"/>
      <c r="D232" s="476"/>
      <c r="E232" s="476"/>
      <c r="F232" s="476"/>
      <c r="G232" s="476"/>
      <c r="H232" s="476"/>
      <c r="I232" s="476"/>
      <c r="J232" s="476"/>
      <c r="K232" s="476"/>
      <c r="L232" s="476"/>
      <c r="M232" s="476"/>
      <c r="N232" s="476"/>
      <c r="O232" s="476"/>
      <c r="P232" s="476"/>
      <c r="Q232" s="476"/>
      <c r="R232" s="476"/>
      <c r="S232" s="476"/>
      <c r="T232" s="476"/>
      <c r="U232" s="476"/>
      <c r="V232" s="476"/>
    </row>
    <row r="233" spans="1:22" ht="15" thickBot="1">
      <c r="A233" s="476"/>
      <c r="B233" s="476"/>
      <c r="C233" s="476"/>
      <c r="D233" s="476"/>
      <c r="E233" s="476"/>
      <c r="F233" s="476"/>
      <c r="G233" s="476"/>
      <c r="H233" s="476"/>
      <c r="I233" s="476"/>
      <c r="J233" s="476"/>
      <c r="K233" s="476"/>
      <c r="L233" s="476"/>
      <c r="M233" s="476"/>
      <c r="N233" s="476"/>
      <c r="O233" s="476"/>
      <c r="P233" s="476"/>
      <c r="Q233" s="476"/>
      <c r="R233" s="476"/>
      <c r="S233" s="476"/>
      <c r="T233" s="476"/>
      <c r="U233" s="476"/>
      <c r="V233" s="476"/>
    </row>
    <row r="234" spans="1:22" ht="15" thickBot="1">
      <c r="A234" s="476"/>
      <c r="B234" s="476"/>
      <c r="C234" s="476"/>
      <c r="D234" s="476"/>
      <c r="E234" s="476"/>
      <c r="F234" s="476"/>
      <c r="G234" s="476"/>
      <c r="H234" s="476"/>
      <c r="I234" s="476"/>
      <c r="J234" s="476"/>
      <c r="K234" s="476"/>
      <c r="L234" s="476"/>
      <c r="M234" s="476"/>
      <c r="N234" s="476"/>
      <c r="O234" s="476"/>
      <c r="P234" s="476"/>
      <c r="Q234" s="476"/>
      <c r="R234" s="476"/>
      <c r="S234" s="476"/>
      <c r="T234" s="476"/>
      <c r="U234" s="476"/>
      <c r="V234" s="476"/>
    </row>
    <row r="235" spans="1:22" ht="15" thickBot="1">
      <c r="A235" s="476"/>
      <c r="B235" s="476"/>
      <c r="C235" s="476"/>
      <c r="D235" s="476"/>
      <c r="E235" s="476"/>
      <c r="F235" s="476"/>
      <c r="G235" s="476"/>
      <c r="H235" s="476"/>
      <c r="I235" s="476"/>
      <c r="J235" s="476"/>
      <c r="K235" s="476"/>
      <c r="L235" s="476"/>
      <c r="M235" s="476"/>
      <c r="N235" s="476"/>
      <c r="O235" s="476"/>
      <c r="P235" s="476"/>
      <c r="Q235" s="476"/>
      <c r="R235" s="476"/>
      <c r="S235" s="476"/>
      <c r="T235" s="476"/>
      <c r="U235" s="476"/>
      <c r="V235" s="476"/>
    </row>
    <row r="236" spans="1:22" ht="15" thickBot="1">
      <c r="A236" s="476"/>
      <c r="B236" s="476"/>
      <c r="C236" s="476"/>
      <c r="D236" s="476"/>
      <c r="E236" s="476"/>
      <c r="F236" s="476"/>
      <c r="G236" s="476"/>
      <c r="H236" s="476"/>
      <c r="I236" s="476"/>
      <c r="J236" s="476"/>
      <c r="K236" s="476"/>
      <c r="L236" s="476"/>
      <c r="M236" s="476"/>
      <c r="N236" s="476"/>
      <c r="O236" s="476"/>
      <c r="P236" s="476"/>
      <c r="Q236" s="476"/>
      <c r="R236" s="476"/>
      <c r="S236" s="476"/>
      <c r="T236" s="476"/>
      <c r="U236" s="476"/>
      <c r="V236" s="476"/>
    </row>
    <row r="237" spans="1:22" ht="15" thickBot="1">
      <c r="A237" s="476"/>
      <c r="B237" s="476"/>
      <c r="C237" s="476"/>
      <c r="D237" s="476"/>
      <c r="E237" s="476"/>
      <c r="F237" s="476"/>
      <c r="G237" s="476"/>
      <c r="H237" s="476"/>
      <c r="I237" s="476"/>
      <c r="J237" s="476"/>
      <c r="K237" s="476"/>
      <c r="L237" s="476"/>
      <c r="M237" s="476"/>
      <c r="N237" s="476"/>
      <c r="O237" s="476"/>
      <c r="P237" s="476"/>
      <c r="Q237" s="476"/>
      <c r="R237" s="476"/>
      <c r="S237" s="476"/>
      <c r="T237" s="476"/>
      <c r="U237" s="476"/>
      <c r="V237" s="476"/>
    </row>
    <row r="238" spans="1:22" ht="15" thickBot="1">
      <c r="A238" s="476"/>
      <c r="B238" s="476"/>
      <c r="C238" s="476"/>
      <c r="D238" s="476"/>
      <c r="E238" s="476"/>
      <c r="F238" s="476"/>
      <c r="G238" s="476"/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/>
      <c r="T238" s="476"/>
      <c r="U238" s="476"/>
      <c r="V238" s="476"/>
    </row>
    <row r="239" spans="1:22" ht="15" thickBot="1">
      <c r="A239" s="476"/>
      <c r="B239" s="476"/>
      <c r="C239" s="476"/>
      <c r="D239" s="476"/>
      <c r="E239" s="476"/>
      <c r="F239" s="476"/>
      <c r="G239" s="476"/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  <c r="T239" s="476"/>
      <c r="U239" s="476"/>
      <c r="V239" s="476"/>
    </row>
    <row r="240" spans="1:22" ht="15" thickBot="1">
      <c r="A240" s="476"/>
      <c r="B240" s="476"/>
      <c r="C240" s="476"/>
      <c r="D240" s="476"/>
      <c r="E240" s="476"/>
      <c r="F240" s="476"/>
      <c r="G240" s="476"/>
      <c r="H240" s="476"/>
      <c r="I240" s="476"/>
      <c r="J240" s="476"/>
      <c r="K240" s="476"/>
      <c r="L240" s="476"/>
      <c r="M240" s="476"/>
      <c r="N240" s="476"/>
      <c r="O240" s="476"/>
      <c r="P240" s="476"/>
      <c r="Q240" s="476"/>
      <c r="R240" s="476"/>
      <c r="S240" s="476"/>
      <c r="T240" s="476"/>
      <c r="U240" s="476"/>
      <c r="V240" s="476"/>
    </row>
    <row r="241" spans="1:22" ht="15" thickBot="1">
      <c r="A241" s="476"/>
      <c r="B241" s="476"/>
      <c r="C241" s="476"/>
      <c r="D241" s="476"/>
      <c r="E241" s="476"/>
      <c r="F241" s="476"/>
      <c r="G241" s="476"/>
      <c r="H241" s="476"/>
      <c r="I241" s="476"/>
      <c r="J241" s="476"/>
      <c r="K241" s="476"/>
      <c r="L241" s="476"/>
      <c r="M241" s="476"/>
      <c r="N241" s="476"/>
      <c r="O241" s="476"/>
      <c r="P241" s="476"/>
      <c r="Q241" s="476"/>
      <c r="R241" s="476"/>
      <c r="S241" s="476"/>
      <c r="T241" s="476"/>
      <c r="U241" s="476"/>
      <c r="V241" s="476"/>
    </row>
    <row r="242" spans="1:22" ht="15" thickBot="1">
      <c r="A242" s="476"/>
      <c r="B242" s="476"/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</row>
    <row r="243" spans="1:22" ht="15" thickBot="1">
      <c r="A243" s="476"/>
      <c r="B243" s="476"/>
      <c r="C243" s="476"/>
      <c r="D243" s="476"/>
      <c r="E243" s="476"/>
      <c r="F243" s="476"/>
      <c r="G243" s="476"/>
      <c r="H243" s="476"/>
      <c r="I243" s="476"/>
      <c r="J243" s="476"/>
      <c r="K243" s="476"/>
      <c r="L243" s="476"/>
      <c r="M243" s="476"/>
      <c r="N243" s="476"/>
      <c r="O243" s="476"/>
      <c r="P243" s="476"/>
      <c r="Q243" s="476"/>
      <c r="R243" s="476"/>
      <c r="S243" s="476"/>
      <c r="T243" s="476"/>
      <c r="U243" s="476"/>
      <c r="V243" s="476"/>
    </row>
    <row r="244" spans="1:22" ht="15" thickBot="1">
      <c r="A244" s="476"/>
      <c r="B244" s="476"/>
      <c r="C244" s="476"/>
      <c r="D244" s="476"/>
      <c r="E244" s="476"/>
      <c r="F244" s="476"/>
      <c r="G244" s="476"/>
      <c r="H244" s="476"/>
      <c r="I244" s="476"/>
      <c r="J244" s="476"/>
      <c r="K244" s="476"/>
      <c r="L244" s="476"/>
      <c r="M244" s="476"/>
      <c r="N244" s="476"/>
      <c r="O244" s="476"/>
      <c r="P244" s="476"/>
      <c r="Q244" s="476"/>
      <c r="R244" s="476"/>
      <c r="S244" s="476"/>
      <c r="T244" s="476"/>
      <c r="U244" s="476"/>
      <c r="V244" s="476"/>
    </row>
    <row r="245" spans="1:22" ht="15" thickBot="1">
      <c r="A245" s="476"/>
      <c r="B245" s="476"/>
      <c r="C245" s="476"/>
      <c r="D245" s="476"/>
      <c r="E245" s="476"/>
      <c r="F245" s="476"/>
      <c r="G245" s="476"/>
      <c r="H245" s="476"/>
      <c r="I245" s="476"/>
      <c r="J245" s="476"/>
      <c r="K245" s="476"/>
      <c r="L245" s="476"/>
      <c r="M245" s="476"/>
      <c r="N245" s="476"/>
      <c r="O245" s="476"/>
      <c r="P245" s="476"/>
      <c r="Q245" s="476"/>
      <c r="R245" s="476"/>
      <c r="S245" s="476"/>
      <c r="T245" s="476"/>
      <c r="U245" s="476"/>
      <c r="V245" s="476"/>
    </row>
    <row r="246" spans="1:22" ht="15" thickBot="1">
      <c r="A246" s="476"/>
      <c r="B246" s="476"/>
      <c r="C246" s="476"/>
      <c r="D246" s="476"/>
      <c r="E246" s="476"/>
      <c r="F246" s="476"/>
      <c r="G246" s="476"/>
      <c r="H246" s="476"/>
      <c r="I246" s="476"/>
      <c r="J246" s="476"/>
      <c r="K246" s="476"/>
      <c r="L246" s="476"/>
      <c r="M246" s="476"/>
      <c r="N246" s="476"/>
      <c r="O246" s="476"/>
      <c r="P246" s="476"/>
      <c r="Q246" s="476"/>
      <c r="R246" s="476"/>
      <c r="S246" s="476"/>
      <c r="T246" s="476"/>
      <c r="U246" s="476"/>
      <c r="V246" s="476"/>
    </row>
    <row r="247" spans="1:22" ht="15" thickBot="1">
      <c r="A247" s="476"/>
      <c r="B247" s="476"/>
      <c r="C247" s="476"/>
      <c r="D247" s="476"/>
      <c r="E247" s="476"/>
      <c r="F247" s="476"/>
      <c r="G247" s="476"/>
      <c r="H247" s="476"/>
      <c r="I247" s="476"/>
      <c r="J247" s="476"/>
      <c r="K247" s="476"/>
      <c r="L247" s="476"/>
      <c r="M247" s="476"/>
      <c r="N247" s="476"/>
      <c r="O247" s="476"/>
      <c r="P247" s="476"/>
      <c r="Q247" s="476"/>
      <c r="R247" s="476"/>
      <c r="S247" s="476"/>
      <c r="T247" s="476"/>
      <c r="U247" s="476"/>
      <c r="V247" s="476"/>
    </row>
    <row r="248" spans="1:22" ht="15" thickBot="1">
      <c r="A248" s="476"/>
      <c r="B248" s="476"/>
      <c r="C248" s="476"/>
      <c r="D248" s="476"/>
      <c r="E248" s="476"/>
      <c r="F248" s="476"/>
      <c r="G248" s="476"/>
      <c r="H248" s="476"/>
      <c r="I248" s="476"/>
      <c r="J248" s="476"/>
      <c r="K248" s="476"/>
      <c r="L248" s="476"/>
      <c r="M248" s="476"/>
      <c r="N248" s="476"/>
      <c r="O248" s="476"/>
      <c r="P248" s="476"/>
      <c r="Q248" s="476"/>
      <c r="R248" s="476"/>
      <c r="S248" s="476"/>
      <c r="T248" s="476"/>
      <c r="U248" s="476"/>
      <c r="V248" s="476"/>
    </row>
    <row r="249" spans="1:22" ht="15" thickBot="1">
      <c r="A249" s="476"/>
      <c r="B249" s="476"/>
      <c r="C249" s="476"/>
      <c r="D249" s="476"/>
      <c r="E249" s="476"/>
      <c r="F249" s="476"/>
      <c r="G249" s="476"/>
      <c r="H249" s="476"/>
      <c r="I249" s="476"/>
      <c r="J249" s="476"/>
      <c r="K249" s="476"/>
      <c r="L249" s="476"/>
      <c r="M249" s="476"/>
      <c r="N249" s="476"/>
      <c r="O249" s="476"/>
      <c r="P249" s="476"/>
      <c r="Q249" s="476"/>
      <c r="R249" s="476"/>
      <c r="S249" s="476"/>
      <c r="T249" s="476"/>
      <c r="U249" s="476"/>
      <c r="V249" s="476"/>
    </row>
    <row r="250" spans="1:22" ht="15" thickBot="1">
      <c r="A250" s="476"/>
      <c r="B250" s="476"/>
      <c r="C250" s="476"/>
      <c r="D250" s="476"/>
      <c r="E250" s="476"/>
      <c r="F250" s="476"/>
      <c r="G250" s="476"/>
      <c r="H250" s="476"/>
      <c r="I250" s="476"/>
      <c r="J250" s="476"/>
      <c r="K250" s="476"/>
      <c r="L250" s="476"/>
      <c r="M250" s="476"/>
      <c r="N250" s="476"/>
      <c r="O250" s="476"/>
      <c r="P250" s="476"/>
      <c r="Q250" s="476"/>
      <c r="R250" s="476"/>
      <c r="S250" s="476"/>
      <c r="T250" s="476"/>
      <c r="U250" s="476"/>
      <c r="V250" s="476"/>
    </row>
    <row r="251" spans="1:22" ht="15" thickBot="1">
      <c r="A251" s="476"/>
      <c r="B251" s="476"/>
      <c r="C251" s="476"/>
      <c r="D251" s="476"/>
      <c r="E251" s="476"/>
      <c r="F251" s="476"/>
      <c r="G251" s="476"/>
      <c r="H251" s="476"/>
      <c r="I251" s="476"/>
      <c r="J251" s="476"/>
      <c r="K251" s="476"/>
      <c r="L251" s="476"/>
      <c r="M251" s="476"/>
      <c r="N251" s="476"/>
      <c r="O251" s="476"/>
      <c r="P251" s="476"/>
      <c r="Q251" s="476"/>
      <c r="R251" s="476"/>
      <c r="S251" s="476"/>
      <c r="T251" s="476"/>
      <c r="U251" s="476"/>
      <c r="V251" s="476"/>
    </row>
    <row r="252" spans="1:22" ht="15" thickBot="1">
      <c r="A252" s="476"/>
      <c r="B252" s="476"/>
      <c r="C252" s="476"/>
      <c r="D252" s="476"/>
      <c r="E252" s="476"/>
      <c r="F252" s="476"/>
      <c r="G252" s="476"/>
      <c r="H252" s="476"/>
      <c r="I252" s="476"/>
      <c r="J252" s="476"/>
      <c r="K252" s="476"/>
      <c r="L252" s="476"/>
      <c r="M252" s="476"/>
      <c r="N252" s="476"/>
      <c r="O252" s="476"/>
      <c r="P252" s="476"/>
      <c r="Q252" s="476"/>
      <c r="R252" s="476"/>
      <c r="S252" s="476"/>
      <c r="T252" s="476"/>
      <c r="U252" s="476"/>
      <c r="V252" s="476"/>
    </row>
    <row r="253" spans="1:22" ht="15" thickBot="1">
      <c r="A253" s="476"/>
      <c r="B253" s="476"/>
      <c r="C253" s="476"/>
      <c r="D253" s="476"/>
      <c r="E253" s="476"/>
      <c r="F253" s="476"/>
      <c r="G253" s="476"/>
      <c r="H253" s="476"/>
      <c r="I253" s="476"/>
      <c r="J253" s="476"/>
      <c r="K253" s="476"/>
      <c r="L253" s="476"/>
      <c r="M253" s="476"/>
      <c r="N253" s="476"/>
      <c r="O253" s="476"/>
      <c r="P253" s="476"/>
      <c r="Q253" s="476"/>
      <c r="R253" s="476"/>
      <c r="S253" s="476"/>
      <c r="T253" s="476"/>
      <c r="U253" s="476"/>
      <c r="V253" s="476"/>
    </row>
    <row r="254" spans="1:22" ht="15" thickBot="1">
      <c r="A254" s="476"/>
      <c r="B254" s="476"/>
      <c r="C254" s="476"/>
      <c r="D254" s="476"/>
      <c r="E254" s="476"/>
      <c r="F254" s="476"/>
      <c r="G254" s="476"/>
      <c r="H254" s="476"/>
      <c r="I254" s="476"/>
      <c r="J254" s="476"/>
      <c r="K254" s="476"/>
      <c r="L254" s="476"/>
      <c r="M254" s="476"/>
      <c r="N254" s="476"/>
      <c r="O254" s="476"/>
      <c r="P254" s="476"/>
      <c r="Q254" s="476"/>
      <c r="R254" s="476"/>
      <c r="S254" s="476"/>
      <c r="T254" s="476"/>
      <c r="U254" s="476"/>
      <c r="V254" s="476"/>
    </row>
    <row r="255" spans="1:22" ht="15" thickBot="1">
      <c r="A255" s="476"/>
      <c r="B255" s="476"/>
      <c r="C255" s="476"/>
      <c r="D255" s="476"/>
      <c r="E255" s="476"/>
      <c r="F255" s="476"/>
      <c r="G255" s="476"/>
      <c r="H255" s="476"/>
      <c r="I255" s="476"/>
      <c r="J255" s="476"/>
      <c r="K255" s="476"/>
      <c r="L255" s="476"/>
      <c r="M255" s="476"/>
      <c r="N255" s="476"/>
      <c r="O255" s="476"/>
      <c r="P255" s="476"/>
      <c r="Q255" s="476"/>
      <c r="R255" s="476"/>
      <c r="S255" s="476"/>
      <c r="T255" s="476"/>
      <c r="U255" s="476"/>
      <c r="V255" s="476"/>
    </row>
    <row r="256" spans="1:22" ht="15" thickBot="1">
      <c r="A256" s="476"/>
      <c r="B256" s="476"/>
      <c r="C256" s="476"/>
      <c r="D256" s="476"/>
      <c r="E256" s="476"/>
      <c r="F256" s="476"/>
      <c r="G256" s="476"/>
      <c r="H256" s="476"/>
      <c r="I256" s="476"/>
      <c r="J256" s="476"/>
      <c r="K256" s="476"/>
      <c r="L256" s="476"/>
      <c r="M256" s="476"/>
      <c r="N256" s="476"/>
      <c r="O256" s="476"/>
      <c r="P256" s="476"/>
      <c r="Q256" s="476"/>
      <c r="R256" s="476"/>
      <c r="S256" s="476"/>
      <c r="T256" s="476"/>
      <c r="U256" s="476"/>
      <c r="V256" s="476"/>
    </row>
    <row r="257" spans="1:22" ht="15" thickBot="1">
      <c r="A257" s="476"/>
      <c r="B257" s="476"/>
      <c r="C257" s="476"/>
      <c r="D257" s="476"/>
      <c r="E257" s="476"/>
      <c r="F257" s="476"/>
      <c r="G257" s="476"/>
      <c r="H257" s="476"/>
      <c r="I257" s="476"/>
      <c r="J257" s="476"/>
      <c r="K257" s="476"/>
      <c r="L257" s="476"/>
      <c r="M257" s="476"/>
      <c r="N257" s="476"/>
      <c r="O257" s="476"/>
      <c r="P257" s="476"/>
      <c r="Q257" s="476"/>
      <c r="R257" s="476"/>
      <c r="S257" s="476"/>
      <c r="T257" s="476"/>
      <c r="U257" s="476"/>
      <c r="V257" s="476"/>
    </row>
    <row r="258" spans="1:22" ht="15" thickBot="1">
      <c r="A258" s="476"/>
      <c r="B258" s="476"/>
      <c r="C258" s="476"/>
      <c r="D258" s="476"/>
      <c r="E258" s="476"/>
      <c r="F258" s="476"/>
      <c r="G258" s="476"/>
      <c r="H258" s="476"/>
      <c r="I258" s="476"/>
      <c r="J258" s="476"/>
      <c r="K258" s="476"/>
      <c r="L258" s="476"/>
      <c r="M258" s="476"/>
      <c r="N258" s="476"/>
      <c r="O258" s="476"/>
      <c r="P258" s="476"/>
      <c r="Q258" s="476"/>
      <c r="R258" s="476"/>
      <c r="S258" s="476"/>
      <c r="T258" s="476"/>
      <c r="U258" s="476"/>
      <c r="V258" s="476"/>
    </row>
    <row r="259" spans="1:22" ht="15" thickBot="1">
      <c r="A259" s="476"/>
      <c r="B259" s="476"/>
      <c r="C259" s="476"/>
      <c r="D259" s="476"/>
      <c r="E259" s="476"/>
      <c r="F259" s="476"/>
      <c r="G259" s="476"/>
      <c r="H259" s="476"/>
      <c r="I259" s="476"/>
      <c r="J259" s="476"/>
      <c r="K259" s="476"/>
      <c r="L259" s="476"/>
      <c r="M259" s="476"/>
      <c r="N259" s="476"/>
      <c r="O259" s="476"/>
      <c r="P259" s="476"/>
      <c r="Q259" s="476"/>
      <c r="R259" s="476"/>
      <c r="S259" s="476"/>
      <c r="T259" s="476"/>
      <c r="U259" s="476"/>
      <c r="V259" s="476"/>
    </row>
    <row r="260" spans="1:22" ht="15" thickBot="1">
      <c r="A260" s="476"/>
      <c r="B260" s="476"/>
      <c r="C260" s="476"/>
      <c r="D260" s="476"/>
      <c r="E260" s="476"/>
      <c r="F260" s="476"/>
      <c r="G260" s="476"/>
      <c r="H260" s="476"/>
      <c r="I260" s="476"/>
      <c r="J260" s="476"/>
      <c r="K260" s="476"/>
      <c r="L260" s="476"/>
      <c r="M260" s="476"/>
      <c r="N260" s="476"/>
      <c r="O260" s="476"/>
      <c r="P260" s="476"/>
      <c r="Q260" s="476"/>
      <c r="R260" s="476"/>
      <c r="S260" s="476"/>
      <c r="T260" s="476"/>
      <c r="U260" s="476"/>
      <c r="V260" s="476"/>
    </row>
    <row r="261" spans="1:22" ht="15" thickBot="1">
      <c r="A261" s="476"/>
      <c r="B261" s="476"/>
      <c r="C261" s="476"/>
      <c r="D261" s="476"/>
      <c r="E261" s="476"/>
      <c r="F261" s="476"/>
      <c r="G261" s="476"/>
      <c r="H261" s="476"/>
      <c r="I261" s="476"/>
      <c r="J261" s="476"/>
      <c r="K261" s="476"/>
      <c r="L261" s="476"/>
      <c r="M261" s="476"/>
      <c r="N261" s="476"/>
      <c r="O261" s="476"/>
      <c r="P261" s="476"/>
      <c r="Q261" s="476"/>
      <c r="R261" s="476"/>
      <c r="S261" s="476"/>
      <c r="T261" s="476"/>
      <c r="U261" s="476"/>
      <c r="V261" s="476"/>
    </row>
    <row r="262" spans="1:22" ht="15" thickBot="1">
      <c r="A262" s="476"/>
      <c r="B262" s="476"/>
      <c r="C262" s="476"/>
      <c r="D262" s="476"/>
      <c r="E262" s="476"/>
      <c r="F262" s="476"/>
      <c r="G262" s="476"/>
      <c r="H262" s="476"/>
      <c r="I262" s="476"/>
      <c r="J262" s="476"/>
      <c r="K262" s="476"/>
      <c r="L262" s="476"/>
      <c r="M262" s="476"/>
      <c r="N262" s="476"/>
      <c r="O262" s="476"/>
      <c r="P262" s="476"/>
      <c r="Q262" s="476"/>
      <c r="R262" s="476"/>
      <c r="S262" s="476"/>
      <c r="T262" s="476"/>
      <c r="U262" s="476"/>
      <c r="V262" s="476"/>
    </row>
    <row r="263" spans="1:22" ht="15" thickBot="1">
      <c r="A263" s="476"/>
      <c r="B263" s="476"/>
      <c r="C263" s="476"/>
      <c r="D263" s="476"/>
      <c r="E263" s="476"/>
      <c r="F263" s="476"/>
      <c r="G263" s="476"/>
      <c r="H263" s="476"/>
      <c r="I263" s="476"/>
      <c r="J263" s="476"/>
      <c r="K263" s="476"/>
      <c r="L263" s="476"/>
      <c r="M263" s="476"/>
      <c r="N263" s="476"/>
      <c r="O263" s="476"/>
      <c r="P263" s="476"/>
      <c r="Q263" s="476"/>
      <c r="R263" s="476"/>
      <c r="S263" s="476"/>
      <c r="T263" s="476"/>
      <c r="U263" s="476"/>
      <c r="V263" s="476"/>
    </row>
    <row r="264" spans="1:22" ht="15" thickBot="1">
      <c r="A264" s="476"/>
      <c r="B264" s="476"/>
      <c r="C264" s="476"/>
      <c r="D264" s="476"/>
      <c r="E264" s="476"/>
      <c r="F264" s="476"/>
      <c r="G264" s="476"/>
      <c r="H264" s="476"/>
      <c r="I264" s="476"/>
      <c r="J264" s="476"/>
      <c r="K264" s="476"/>
      <c r="L264" s="476"/>
      <c r="M264" s="476"/>
      <c r="N264" s="476"/>
      <c r="O264" s="476"/>
      <c r="P264" s="476"/>
      <c r="Q264" s="476"/>
      <c r="R264" s="476"/>
      <c r="S264" s="476"/>
      <c r="T264" s="476"/>
      <c r="U264" s="476"/>
      <c r="V264" s="476"/>
    </row>
    <row r="265" spans="1:22" ht="15" thickBot="1">
      <c r="A265" s="476"/>
      <c r="B265" s="476"/>
      <c r="C265" s="476"/>
      <c r="D265" s="476"/>
      <c r="E265" s="476"/>
      <c r="F265" s="476"/>
      <c r="G265" s="476"/>
      <c r="H265" s="476"/>
      <c r="I265" s="476"/>
      <c r="J265" s="476"/>
      <c r="K265" s="476"/>
      <c r="L265" s="476"/>
      <c r="M265" s="476"/>
      <c r="N265" s="476"/>
      <c r="O265" s="476"/>
      <c r="P265" s="476"/>
      <c r="Q265" s="476"/>
      <c r="R265" s="476"/>
      <c r="S265" s="476"/>
      <c r="T265" s="476"/>
      <c r="U265" s="476"/>
      <c r="V265" s="476"/>
    </row>
    <row r="266" spans="1:22" ht="15" thickBot="1">
      <c r="A266" s="476"/>
      <c r="B266" s="476"/>
      <c r="C266" s="476"/>
      <c r="D266" s="476"/>
      <c r="E266" s="476"/>
      <c r="F266" s="476"/>
      <c r="G266" s="476"/>
      <c r="H266" s="476"/>
      <c r="I266" s="476"/>
      <c r="J266" s="476"/>
      <c r="K266" s="476"/>
      <c r="L266" s="476"/>
      <c r="M266" s="476"/>
      <c r="N266" s="476"/>
      <c r="O266" s="476"/>
      <c r="P266" s="476"/>
      <c r="Q266" s="476"/>
      <c r="R266" s="476"/>
      <c r="S266" s="476"/>
      <c r="T266" s="476"/>
      <c r="U266" s="476"/>
      <c r="V266" s="476"/>
    </row>
    <row r="267" spans="1:22" ht="15" thickBot="1">
      <c r="A267" s="476"/>
      <c r="B267" s="476"/>
      <c r="C267" s="476"/>
      <c r="D267" s="476"/>
      <c r="E267" s="476"/>
      <c r="F267" s="476"/>
      <c r="G267" s="476"/>
      <c r="H267" s="476"/>
      <c r="I267" s="476"/>
      <c r="J267" s="476"/>
      <c r="K267" s="476"/>
      <c r="L267" s="476"/>
      <c r="M267" s="476"/>
      <c r="N267" s="476"/>
      <c r="O267" s="476"/>
      <c r="P267" s="476"/>
      <c r="Q267" s="476"/>
      <c r="R267" s="476"/>
      <c r="S267" s="476"/>
      <c r="T267" s="476"/>
      <c r="U267" s="476"/>
      <c r="V267" s="476"/>
    </row>
    <row r="268" spans="1:22" ht="15" thickBot="1">
      <c r="A268" s="476"/>
      <c r="B268" s="476"/>
      <c r="C268" s="476"/>
      <c r="D268" s="476"/>
      <c r="E268" s="476"/>
      <c r="F268" s="476"/>
      <c r="G268" s="476"/>
      <c r="H268" s="476"/>
      <c r="I268" s="476"/>
      <c r="J268" s="476"/>
      <c r="K268" s="476"/>
      <c r="L268" s="476"/>
      <c r="M268" s="476"/>
      <c r="N268" s="476"/>
      <c r="O268" s="476"/>
      <c r="P268" s="476"/>
      <c r="Q268" s="476"/>
      <c r="R268" s="476"/>
      <c r="S268" s="476"/>
      <c r="T268" s="476"/>
      <c r="U268" s="476"/>
      <c r="V268" s="476"/>
    </row>
    <row r="269" spans="1:22" ht="15" thickBot="1">
      <c r="A269" s="476"/>
      <c r="B269" s="476"/>
      <c r="C269" s="476"/>
      <c r="D269" s="476"/>
      <c r="E269" s="476"/>
      <c r="F269" s="476"/>
      <c r="G269" s="476"/>
      <c r="H269" s="476"/>
      <c r="I269" s="476"/>
      <c r="J269" s="476"/>
      <c r="K269" s="476"/>
      <c r="L269" s="476"/>
      <c r="M269" s="476"/>
      <c r="N269" s="476"/>
      <c r="O269" s="476"/>
      <c r="P269" s="476"/>
      <c r="Q269" s="476"/>
      <c r="R269" s="476"/>
      <c r="S269" s="476"/>
      <c r="T269" s="476"/>
      <c r="U269" s="476"/>
      <c r="V269" s="476"/>
    </row>
    <row r="270" spans="1:22" ht="15" thickBot="1">
      <c r="A270" s="476"/>
      <c r="B270" s="476"/>
      <c r="C270" s="476"/>
      <c r="D270" s="476"/>
      <c r="E270" s="476"/>
      <c r="F270" s="476"/>
      <c r="G270" s="476"/>
      <c r="H270" s="476"/>
      <c r="I270" s="476"/>
      <c r="J270" s="476"/>
      <c r="K270" s="476"/>
      <c r="L270" s="476"/>
      <c r="M270" s="476"/>
      <c r="N270" s="476"/>
      <c r="O270" s="476"/>
      <c r="P270" s="476"/>
      <c r="Q270" s="476"/>
      <c r="R270" s="476"/>
      <c r="S270" s="476"/>
      <c r="T270" s="476"/>
      <c r="U270" s="476"/>
      <c r="V270" s="476"/>
    </row>
    <row r="271" spans="1:22" ht="15" thickBot="1">
      <c r="A271" s="476"/>
      <c r="B271" s="476"/>
      <c r="C271" s="476"/>
      <c r="D271" s="476"/>
      <c r="E271" s="476"/>
      <c r="F271" s="476"/>
      <c r="G271" s="476"/>
      <c r="H271" s="476"/>
      <c r="I271" s="476"/>
      <c r="J271" s="476"/>
      <c r="K271" s="476"/>
      <c r="L271" s="476"/>
      <c r="M271" s="476"/>
      <c r="N271" s="476"/>
      <c r="O271" s="476"/>
      <c r="P271" s="476"/>
      <c r="Q271" s="476"/>
      <c r="R271" s="476"/>
      <c r="S271" s="476"/>
      <c r="T271" s="476"/>
      <c r="U271" s="476"/>
      <c r="V271" s="476"/>
    </row>
    <row r="272" spans="1:22" ht="15" thickBot="1">
      <c r="A272" s="476"/>
      <c r="B272" s="476"/>
      <c r="C272" s="476"/>
      <c r="D272" s="476"/>
      <c r="E272" s="476"/>
      <c r="F272" s="476"/>
      <c r="G272" s="476"/>
      <c r="H272" s="476"/>
      <c r="I272" s="476"/>
      <c r="J272" s="476"/>
      <c r="K272" s="476"/>
      <c r="L272" s="476"/>
      <c r="M272" s="476"/>
      <c r="N272" s="476"/>
      <c r="O272" s="476"/>
      <c r="P272" s="476"/>
      <c r="Q272" s="476"/>
      <c r="R272" s="476"/>
      <c r="S272" s="476"/>
      <c r="T272" s="476"/>
      <c r="U272" s="476"/>
      <c r="V272" s="476"/>
    </row>
    <row r="273" spans="1:22" ht="15" thickBot="1">
      <c r="A273" s="476"/>
      <c r="B273" s="476"/>
      <c r="C273" s="476"/>
      <c r="D273" s="476"/>
      <c r="E273" s="476"/>
      <c r="F273" s="476"/>
      <c r="G273" s="476"/>
      <c r="H273" s="476"/>
      <c r="I273" s="476"/>
      <c r="J273" s="476"/>
      <c r="K273" s="476"/>
      <c r="L273" s="476"/>
      <c r="M273" s="476"/>
      <c r="N273" s="476"/>
      <c r="O273" s="476"/>
      <c r="P273" s="476"/>
      <c r="Q273" s="476"/>
      <c r="R273" s="476"/>
      <c r="S273" s="476"/>
      <c r="T273" s="476"/>
      <c r="U273" s="476"/>
      <c r="V273" s="476"/>
    </row>
    <row r="274" spans="1:22" ht="15" thickBot="1">
      <c r="A274" s="476"/>
      <c r="B274" s="476"/>
      <c r="C274" s="476"/>
      <c r="D274" s="476"/>
      <c r="E274" s="476"/>
      <c r="F274" s="476"/>
      <c r="G274" s="476"/>
      <c r="H274" s="476"/>
      <c r="I274" s="476"/>
      <c r="J274" s="476"/>
      <c r="K274" s="476"/>
      <c r="L274" s="476"/>
      <c r="M274" s="476"/>
      <c r="N274" s="476"/>
      <c r="O274" s="476"/>
      <c r="P274" s="476"/>
      <c r="Q274" s="476"/>
      <c r="R274" s="476"/>
      <c r="S274" s="476"/>
      <c r="T274" s="476"/>
      <c r="U274" s="476"/>
      <c r="V274" s="476"/>
    </row>
    <row r="275" spans="1:22" ht="15" thickBot="1">
      <c r="A275" s="476"/>
      <c r="B275" s="476"/>
      <c r="C275" s="476"/>
      <c r="D275" s="476"/>
      <c r="E275" s="476"/>
      <c r="F275" s="476"/>
      <c r="G275" s="476"/>
      <c r="H275" s="476"/>
      <c r="I275" s="476"/>
      <c r="J275" s="476"/>
      <c r="K275" s="476"/>
      <c r="L275" s="476"/>
      <c r="M275" s="476"/>
      <c r="N275" s="476"/>
      <c r="O275" s="476"/>
      <c r="P275" s="476"/>
      <c r="Q275" s="476"/>
      <c r="R275" s="476"/>
      <c r="S275" s="476"/>
      <c r="T275" s="476"/>
      <c r="U275" s="476"/>
      <c r="V275" s="476"/>
    </row>
    <row r="276" spans="1:22" ht="15" thickBot="1">
      <c r="A276" s="476"/>
      <c r="B276" s="476"/>
      <c r="C276" s="476"/>
      <c r="D276" s="476"/>
      <c r="E276" s="476"/>
      <c r="F276" s="476"/>
      <c r="G276" s="476"/>
      <c r="H276" s="476"/>
      <c r="I276" s="476"/>
      <c r="J276" s="476"/>
      <c r="K276" s="476"/>
      <c r="L276" s="476"/>
      <c r="M276" s="476"/>
      <c r="N276" s="476"/>
      <c r="O276" s="476"/>
      <c r="P276" s="476"/>
      <c r="Q276" s="476"/>
      <c r="R276" s="476"/>
      <c r="S276" s="476"/>
      <c r="T276" s="476"/>
      <c r="U276" s="476"/>
      <c r="V276" s="476"/>
    </row>
    <row r="277" spans="1:22" ht="15" thickBot="1">
      <c r="A277" s="476"/>
      <c r="B277" s="476"/>
      <c r="C277" s="476"/>
      <c r="D277" s="476"/>
      <c r="E277" s="476"/>
      <c r="F277" s="476"/>
      <c r="G277" s="476"/>
      <c r="H277" s="476"/>
      <c r="I277" s="476"/>
      <c r="J277" s="476"/>
      <c r="K277" s="476"/>
      <c r="L277" s="476"/>
      <c r="M277" s="476"/>
      <c r="N277" s="476"/>
      <c r="O277" s="476"/>
      <c r="P277" s="476"/>
      <c r="Q277" s="476"/>
      <c r="R277" s="476"/>
      <c r="S277" s="476"/>
      <c r="T277" s="476"/>
      <c r="U277" s="476"/>
      <c r="V277" s="476"/>
    </row>
    <row r="278" spans="1:22" ht="15" thickBot="1">
      <c r="A278" s="476"/>
      <c r="B278" s="476"/>
      <c r="C278" s="476"/>
      <c r="D278" s="476"/>
      <c r="E278" s="476"/>
      <c r="F278" s="476"/>
      <c r="G278" s="476"/>
      <c r="H278" s="476"/>
      <c r="I278" s="476"/>
      <c r="J278" s="476"/>
      <c r="K278" s="476"/>
      <c r="L278" s="476"/>
      <c r="M278" s="476"/>
      <c r="N278" s="476"/>
      <c r="O278" s="476"/>
      <c r="P278" s="476"/>
      <c r="Q278" s="476"/>
      <c r="R278" s="476"/>
      <c r="S278" s="476"/>
      <c r="T278" s="476"/>
      <c r="U278" s="476"/>
      <c r="V278" s="476"/>
    </row>
    <row r="279" spans="1:22" ht="15" thickBot="1">
      <c r="A279" s="476"/>
      <c r="B279" s="476"/>
      <c r="C279" s="476"/>
      <c r="D279" s="476"/>
      <c r="E279" s="476"/>
      <c r="F279" s="476"/>
      <c r="G279" s="476"/>
      <c r="H279" s="476"/>
      <c r="I279" s="476"/>
      <c r="J279" s="476"/>
      <c r="K279" s="476"/>
      <c r="L279" s="476"/>
      <c r="M279" s="476"/>
      <c r="N279" s="476"/>
      <c r="O279" s="476"/>
      <c r="P279" s="476"/>
      <c r="Q279" s="476"/>
      <c r="R279" s="476"/>
      <c r="S279" s="476"/>
      <c r="T279" s="476"/>
      <c r="U279" s="476"/>
      <c r="V279" s="476"/>
    </row>
    <row r="280" spans="1:22" ht="15" thickBot="1">
      <c r="A280" s="476"/>
      <c r="B280" s="476"/>
      <c r="C280" s="476"/>
      <c r="D280" s="476"/>
      <c r="E280" s="476"/>
      <c r="F280" s="476"/>
      <c r="G280" s="476"/>
      <c r="H280" s="476"/>
      <c r="I280" s="476"/>
      <c r="J280" s="476"/>
      <c r="K280" s="476"/>
      <c r="L280" s="476"/>
      <c r="M280" s="476"/>
      <c r="N280" s="476"/>
      <c r="O280" s="476"/>
      <c r="P280" s="476"/>
      <c r="Q280" s="476"/>
      <c r="R280" s="476"/>
      <c r="S280" s="476"/>
      <c r="T280" s="476"/>
      <c r="U280" s="476"/>
      <c r="V280" s="476"/>
    </row>
    <row r="281" spans="1:22" ht="15" thickBot="1">
      <c r="A281" s="476"/>
      <c r="B281" s="476"/>
      <c r="C281" s="476"/>
      <c r="D281" s="476"/>
      <c r="E281" s="476"/>
      <c r="F281" s="476"/>
      <c r="G281" s="476"/>
      <c r="H281" s="476"/>
      <c r="I281" s="476"/>
      <c r="J281" s="476"/>
      <c r="K281" s="476"/>
      <c r="L281" s="476"/>
      <c r="M281" s="476"/>
      <c r="N281" s="476"/>
      <c r="O281" s="476"/>
      <c r="P281" s="476"/>
      <c r="Q281" s="476"/>
      <c r="R281" s="476"/>
      <c r="S281" s="476"/>
      <c r="T281" s="476"/>
      <c r="U281" s="476"/>
      <c r="V281" s="476"/>
    </row>
    <row r="282" spans="1:22" ht="15" thickBot="1">
      <c r="A282" s="476"/>
      <c r="B282" s="476"/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</row>
    <row r="283" spans="1:22" ht="15" thickBot="1">
      <c r="A283" s="476"/>
      <c r="B283" s="476"/>
      <c r="C283" s="476"/>
      <c r="D283" s="476"/>
      <c r="E283" s="476"/>
      <c r="F283" s="476"/>
      <c r="G283" s="476"/>
      <c r="H283" s="476"/>
      <c r="I283" s="476"/>
      <c r="J283" s="476"/>
      <c r="K283" s="476"/>
      <c r="L283" s="476"/>
      <c r="M283" s="476"/>
      <c r="N283" s="476"/>
      <c r="O283" s="476"/>
      <c r="P283" s="476"/>
      <c r="Q283" s="476"/>
      <c r="R283" s="476"/>
      <c r="S283" s="476"/>
      <c r="T283" s="476"/>
      <c r="U283" s="476"/>
      <c r="V283" s="476"/>
    </row>
    <row r="284" spans="1:22" ht="15" thickBot="1">
      <c r="A284" s="476"/>
      <c r="B284" s="476"/>
      <c r="C284" s="476"/>
      <c r="D284" s="476"/>
      <c r="E284" s="476"/>
      <c r="F284" s="476"/>
      <c r="G284" s="476"/>
      <c r="H284" s="476"/>
      <c r="I284" s="476"/>
      <c r="J284" s="476"/>
      <c r="K284" s="476"/>
      <c r="L284" s="476"/>
      <c r="M284" s="476"/>
      <c r="N284" s="476"/>
      <c r="O284" s="476"/>
      <c r="P284" s="476"/>
      <c r="Q284" s="476"/>
      <c r="R284" s="476"/>
      <c r="S284" s="476"/>
      <c r="T284" s="476"/>
      <c r="U284" s="476"/>
      <c r="V284" s="476"/>
    </row>
    <row r="285" spans="1:22" ht="15" thickBot="1">
      <c r="A285" s="476"/>
      <c r="B285" s="476"/>
      <c r="C285" s="476"/>
      <c r="D285" s="476"/>
      <c r="E285" s="476"/>
      <c r="F285" s="476"/>
      <c r="G285" s="476"/>
      <c r="H285" s="476"/>
      <c r="I285" s="476"/>
      <c r="J285" s="476"/>
      <c r="K285" s="476"/>
      <c r="L285" s="476"/>
      <c r="M285" s="476"/>
      <c r="N285" s="476"/>
      <c r="O285" s="476"/>
      <c r="P285" s="476"/>
      <c r="Q285" s="476"/>
      <c r="R285" s="476"/>
      <c r="S285" s="476"/>
      <c r="T285" s="476"/>
      <c r="U285" s="476"/>
      <c r="V285" s="476"/>
    </row>
    <row r="286" spans="1:22" ht="15" thickBot="1">
      <c r="A286" s="476"/>
      <c r="B286" s="476"/>
      <c r="C286" s="476"/>
      <c r="D286" s="476"/>
      <c r="E286" s="476"/>
      <c r="F286" s="476"/>
      <c r="G286" s="476"/>
      <c r="H286" s="476"/>
      <c r="I286" s="476"/>
      <c r="J286" s="476"/>
      <c r="K286" s="476"/>
      <c r="L286" s="476"/>
      <c r="M286" s="476"/>
      <c r="N286" s="476"/>
      <c r="O286" s="476"/>
      <c r="P286" s="476"/>
      <c r="Q286" s="476"/>
      <c r="R286" s="476"/>
      <c r="S286" s="476"/>
      <c r="T286" s="476"/>
      <c r="U286" s="476"/>
      <c r="V286" s="476"/>
    </row>
    <row r="287" spans="1:22" ht="15" thickBot="1">
      <c r="A287" s="476"/>
      <c r="B287" s="476"/>
      <c r="C287" s="476"/>
      <c r="D287" s="476"/>
      <c r="E287" s="476"/>
      <c r="F287" s="476"/>
      <c r="G287" s="476"/>
      <c r="H287" s="476"/>
      <c r="I287" s="476"/>
      <c r="J287" s="476"/>
      <c r="K287" s="476"/>
      <c r="L287" s="476"/>
      <c r="M287" s="476"/>
      <c r="N287" s="476"/>
      <c r="O287" s="476"/>
      <c r="P287" s="476"/>
      <c r="Q287" s="476"/>
      <c r="R287" s="476"/>
      <c r="S287" s="476"/>
      <c r="T287" s="476"/>
      <c r="U287" s="476"/>
      <c r="V287" s="476"/>
    </row>
    <row r="288" spans="1:22" ht="15" thickBot="1">
      <c r="A288" s="476"/>
      <c r="B288" s="476"/>
      <c r="C288" s="476"/>
      <c r="D288" s="476"/>
      <c r="E288" s="476"/>
      <c r="F288" s="476"/>
      <c r="G288" s="476"/>
      <c r="H288" s="476"/>
      <c r="I288" s="476"/>
      <c r="J288" s="476"/>
      <c r="K288" s="476"/>
      <c r="L288" s="476"/>
      <c r="M288" s="476"/>
      <c r="N288" s="476"/>
      <c r="O288" s="476"/>
      <c r="P288" s="476"/>
      <c r="Q288" s="476"/>
      <c r="R288" s="476"/>
      <c r="S288" s="476"/>
      <c r="T288" s="476"/>
      <c r="U288" s="476"/>
      <c r="V288" s="476"/>
    </row>
    <row r="289" spans="1:22" ht="15" thickBot="1">
      <c r="A289" s="476"/>
      <c r="B289" s="476"/>
      <c r="C289" s="476"/>
      <c r="D289" s="476"/>
      <c r="E289" s="476"/>
      <c r="F289" s="476"/>
      <c r="G289" s="476"/>
      <c r="H289" s="476"/>
      <c r="I289" s="476"/>
      <c r="J289" s="476"/>
      <c r="K289" s="476"/>
      <c r="L289" s="476"/>
      <c r="M289" s="476"/>
      <c r="N289" s="476"/>
      <c r="O289" s="476"/>
      <c r="P289" s="476"/>
      <c r="Q289" s="476"/>
      <c r="R289" s="476"/>
      <c r="S289" s="476"/>
      <c r="T289" s="476"/>
      <c r="U289" s="476"/>
      <c r="V289" s="476"/>
    </row>
    <row r="290" spans="1:22" ht="15" thickBot="1">
      <c r="A290" s="476"/>
      <c r="B290" s="476"/>
      <c r="C290" s="476"/>
      <c r="D290" s="476"/>
      <c r="E290" s="476"/>
      <c r="F290" s="476"/>
      <c r="G290" s="476"/>
      <c r="H290" s="476"/>
      <c r="I290" s="476"/>
      <c r="J290" s="476"/>
      <c r="K290" s="476"/>
      <c r="L290" s="476"/>
      <c r="M290" s="476"/>
      <c r="N290" s="476"/>
      <c r="O290" s="476"/>
      <c r="P290" s="476"/>
      <c r="Q290" s="476"/>
      <c r="R290" s="476"/>
      <c r="S290" s="476"/>
      <c r="T290" s="476"/>
      <c r="U290" s="476"/>
      <c r="V290" s="476"/>
    </row>
    <row r="291" spans="1:22" ht="15" thickBot="1">
      <c r="A291" s="476"/>
      <c r="B291" s="476"/>
      <c r="C291" s="476"/>
      <c r="D291" s="476"/>
      <c r="E291" s="476"/>
      <c r="F291" s="476"/>
      <c r="G291" s="476"/>
      <c r="H291" s="476"/>
      <c r="I291" s="476"/>
      <c r="J291" s="476"/>
      <c r="K291" s="476"/>
      <c r="L291" s="476"/>
      <c r="M291" s="476"/>
      <c r="N291" s="476"/>
      <c r="O291" s="476"/>
      <c r="P291" s="476"/>
      <c r="Q291" s="476"/>
      <c r="R291" s="476"/>
      <c r="S291" s="476"/>
      <c r="T291" s="476"/>
      <c r="U291" s="476"/>
      <c r="V291" s="476"/>
    </row>
    <row r="292" spans="1:22" ht="15" thickBot="1">
      <c r="A292" s="476"/>
      <c r="B292" s="476"/>
      <c r="C292" s="476"/>
      <c r="D292" s="476"/>
      <c r="E292" s="476"/>
      <c r="F292" s="476"/>
      <c r="G292" s="476"/>
      <c r="H292" s="476"/>
      <c r="I292" s="476"/>
      <c r="J292" s="476"/>
      <c r="K292" s="476"/>
      <c r="L292" s="476"/>
      <c r="M292" s="476"/>
      <c r="N292" s="476"/>
      <c r="O292" s="476"/>
      <c r="P292" s="476"/>
      <c r="Q292" s="476"/>
      <c r="R292" s="476"/>
      <c r="S292" s="476"/>
      <c r="T292" s="476"/>
      <c r="U292" s="476"/>
      <c r="V292" s="476"/>
    </row>
    <row r="293" spans="1:22" ht="15" thickBot="1">
      <c r="A293" s="476"/>
      <c r="B293" s="476"/>
      <c r="C293" s="476"/>
      <c r="D293" s="476"/>
      <c r="E293" s="476"/>
      <c r="F293" s="476"/>
      <c r="G293" s="476"/>
      <c r="H293" s="476"/>
      <c r="I293" s="476"/>
      <c r="J293" s="476"/>
      <c r="K293" s="476"/>
      <c r="L293" s="476"/>
      <c r="M293" s="476"/>
      <c r="N293" s="476"/>
      <c r="O293" s="476"/>
      <c r="P293" s="476"/>
      <c r="Q293" s="476"/>
      <c r="R293" s="476"/>
      <c r="S293" s="476"/>
      <c r="T293" s="476"/>
      <c r="U293" s="476"/>
      <c r="V293" s="476"/>
    </row>
    <row r="294" spans="1:22" ht="15" thickBot="1">
      <c r="A294" s="476"/>
      <c r="B294" s="476"/>
      <c r="C294" s="476"/>
      <c r="D294" s="476"/>
      <c r="E294" s="476"/>
      <c r="F294" s="476"/>
      <c r="G294" s="476"/>
      <c r="H294" s="476"/>
      <c r="I294" s="476"/>
      <c r="J294" s="476"/>
      <c r="K294" s="476"/>
      <c r="L294" s="476"/>
      <c r="M294" s="476"/>
      <c r="N294" s="476"/>
      <c r="O294" s="476"/>
      <c r="P294" s="476"/>
      <c r="Q294" s="476"/>
      <c r="R294" s="476"/>
      <c r="S294" s="476"/>
      <c r="T294" s="476"/>
      <c r="U294" s="476"/>
      <c r="V294" s="476"/>
    </row>
    <row r="295" spans="1:22" ht="15" thickBot="1">
      <c r="A295" s="476"/>
      <c r="B295" s="476"/>
      <c r="C295" s="476"/>
      <c r="D295" s="476"/>
      <c r="E295" s="476"/>
      <c r="F295" s="476"/>
      <c r="G295" s="476"/>
      <c r="H295" s="476"/>
      <c r="I295" s="476"/>
      <c r="J295" s="476"/>
      <c r="K295" s="476"/>
      <c r="L295" s="476"/>
      <c r="M295" s="476"/>
      <c r="N295" s="476"/>
      <c r="O295" s="476"/>
      <c r="P295" s="476"/>
      <c r="Q295" s="476"/>
      <c r="R295" s="476"/>
      <c r="S295" s="476"/>
      <c r="T295" s="476"/>
      <c r="U295" s="476"/>
      <c r="V295" s="476"/>
    </row>
    <row r="296" spans="1:22" ht="15" thickBot="1">
      <c r="A296" s="476"/>
      <c r="B296" s="476"/>
      <c r="C296" s="476"/>
      <c r="D296" s="476"/>
      <c r="E296" s="476"/>
      <c r="F296" s="476"/>
      <c r="G296" s="476"/>
      <c r="H296" s="476"/>
      <c r="I296" s="476"/>
      <c r="J296" s="476"/>
      <c r="K296" s="476"/>
      <c r="L296" s="476"/>
      <c r="M296" s="476"/>
      <c r="N296" s="476"/>
      <c r="O296" s="476"/>
      <c r="P296" s="476"/>
      <c r="Q296" s="476"/>
      <c r="R296" s="476"/>
      <c r="S296" s="476"/>
      <c r="T296" s="476"/>
      <c r="U296" s="476"/>
      <c r="V296" s="476"/>
    </row>
    <row r="297" spans="1:22" ht="15" thickBot="1">
      <c r="A297" s="476"/>
      <c r="B297" s="476"/>
      <c r="C297" s="476"/>
      <c r="D297" s="476"/>
      <c r="E297" s="476"/>
      <c r="F297" s="476"/>
      <c r="G297" s="476"/>
      <c r="H297" s="476"/>
      <c r="I297" s="476"/>
      <c r="J297" s="476"/>
      <c r="K297" s="476"/>
      <c r="L297" s="476"/>
      <c r="M297" s="476"/>
      <c r="N297" s="476"/>
      <c r="O297" s="476"/>
      <c r="P297" s="476"/>
      <c r="Q297" s="476"/>
      <c r="R297" s="476"/>
      <c r="S297" s="476"/>
      <c r="T297" s="476"/>
      <c r="U297" s="476"/>
      <c r="V297" s="476"/>
    </row>
    <row r="298" spans="1:22" ht="15" thickBot="1">
      <c r="A298" s="476"/>
      <c r="B298" s="476"/>
      <c r="C298" s="476"/>
      <c r="D298" s="476"/>
      <c r="E298" s="476"/>
      <c r="F298" s="476"/>
      <c r="G298" s="476"/>
      <c r="H298" s="476"/>
      <c r="I298" s="476"/>
      <c r="J298" s="476"/>
      <c r="K298" s="476"/>
      <c r="L298" s="476"/>
      <c r="M298" s="476"/>
      <c r="N298" s="476"/>
      <c r="O298" s="476"/>
      <c r="P298" s="476"/>
      <c r="Q298" s="476"/>
      <c r="R298" s="476"/>
      <c r="S298" s="476"/>
      <c r="T298" s="476"/>
      <c r="U298" s="476"/>
      <c r="V298" s="476"/>
    </row>
    <row r="299" spans="1:22" ht="15" thickBot="1">
      <c r="A299" s="476"/>
      <c r="B299" s="476"/>
      <c r="C299" s="476"/>
      <c r="D299" s="476"/>
      <c r="E299" s="476"/>
      <c r="F299" s="476"/>
      <c r="G299" s="476"/>
      <c r="H299" s="476"/>
      <c r="I299" s="476"/>
      <c r="J299" s="476"/>
      <c r="K299" s="476"/>
      <c r="L299" s="476"/>
      <c r="M299" s="476"/>
      <c r="N299" s="476"/>
      <c r="O299" s="476"/>
      <c r="P299" s="476"/>
      <c r="Q299" s="476"/>
      <c r="R299" s="476"/>
      <c r="S299" s="476"/>
      <c r="T299" s="476"/>
      <c r="U299" s="476"/>
      <c r="V299" s="476"/>
    </row>
    <row r="300" spans="1:22" ht="15" thickBot="1">
      <c r="A300" s="476"/>
      <c r="B300" s="476"/>
      <c r="C300" s="476"/>
      <c r="D300" s="476"/>
      <c r="E300" s="476"/>
      <c r="F300" s="476"/>
      <c r="G300" s="476"/>
      <c r="H300" s="476"/>
      <c r="I300" s="476"/>
      <c r="J300" s="476"/>
      <c r="K300" s="476"/>
      <c r="L300" s="476"/>
      <c r="M300" s="476"/>
      <c r="N300" s="476"/>
      <c r="O300" s="476"/>
      <c r="P300" s="476"/>
      <c r="Q300" s="476"/>
      <c r="R300" s="476"/>
      <c r="S300" s="476"/>
      <c r="T300" s="476"/>
      <c r="U300" s="476"/>
      <c r="V300" s="476"/>
    </row>
    <row r="301" spans="1:22" ht="15" thickBot="1">
      <c r="A301" s="476"/>
      <c r="B301" s="476"/>
      <c r="C301" s="476"/>
      <c r="D301" s="476"/>
      <c r="E301" s="476"/>
      <c r="F301" s="476"/>
      <c r="G301" s="476"/>
      <c r="H301" s="476"/>
      <c r="I301" s="476"/>
      <c r="J301" s="476"/>
      <c r="K301" s="476"/>
      <c r="L301" s="476"/>
      <c r="M301" s="476"/>
      <c r="N301" s="476"/>
      <c r="O301" s="476"/>
      <c r="P301" s="476"/>
      <c r="Q301" s="476"/>
      <c r="R301" s="476"/>
      <c r="S301" s="476"/>
      <c r="T301" s="476"/>
      <c r="U301" s="476"/>
      <c r="V301" s="476"/>
    </row>
    <row r="302" spans="1:22" ht="15" thickBot="1">
      <c r="A302" s="476"/>
      <c r="B302" s="476"/>
      <c r="C302" s="476"/>
      <c r="D302" s="476"/>
      <c r="E302" s="476"/>
      <c r="F302" s="476"/>
      <c r="G302" s="476"/>
      <c r="H302" s="476"/>
      <c r="I302" s="476"/>
      <c r="J302" s="476"/>
      <c r="K302" s="476"/>
      <c r="L302" s="476"/>
      <c r="M302" s="476"/>
      <c r="N302" s="476"/>
      <c r="O302" s="476"/>
      <c r="P302" s="476"/>
      <c r="Q302" s="476"/>
      <c r="R302" s="476"/>
      <c r="S302" s="476"/>
      <c r="T302" s="476"/>
      <c r="U302" s="476"/>
      <c r="V302" s="476"/>
    </row>
    <row r="303" spans="1:22" ht="15" thickBot="1">
      <c r="A303" s="476"/>
      <c r="B303" s="476"/>
      <c r="C303" s="476"/>
      <c r="D303" s="476"/>
      <c r="E303" s="476"/>
      <c r="F303" s="476"/>
      <c r="G303" s="476"/>
      <c r="H303" s="476"/>
      <c r="I303" s="476"/>
      <c r="J303" s="476"/>
      <c r="K303" s="476"/>
      <c r="L303" s="476"/>
      <c r="M303" s="476"/>
      <c r="N303" s="476"/>
      <c r="O303" s="476"/>
      <c r="P303" s="476"/>
      <c r="Q303" s="476"/>
      <c r="R303" s="476"/>
      <c r="S303" s="476"/>
      <c r="T303" s="476"/>
      <c r="U303" s="476"/>
      <c r="V303" s="476"/>
    </row>
    <row r="304" spans="1:22" ht="15" thickBot="1">
      <c r="A304" s="476"/>
      <c r="B304" s="476"/>
      <c r="C304" s="476"/>
      <c r="D304" s="476"/>
      <c r="E304" s="476"/>
      <c r="F304" s="476"/>
      <c r="G304" s="476"/>
      <c r="H304" s="476"/>
      <c r="I304" s="476"/>
      <c r="J304" s="476"/>
      <c r="K304" s="476"/>
      <c r="L304" s="476"/>
      <c r="M304" s="476"/>
      <c r="N304" s="476"/>
      <c r="O304" s="476"/>
      <c r="P304" s="476"/>
      <c r="Q304" s="476"/>
      <c r="R304" s="476"/>
      <c r="S304" s="476"/>
      <c r="T304" s="476"/>
      <c r="U304" s="476"/>
      <c r="V304" s="476"/>
    </row>
    <row r="305" spans="1:22" ht="15" thickBot="1">
      <c r="A305" s="476"/>
      <c r="B305" s="476"/>
      <c r="C305" s="476"/>
      <c r="D305" s="476"/>
      <c r="E305" s="476"/>
      <c r="F305" s="476"/>
      <c r="G305" s="476"/>
      <c r="H305" s="476"/>
      <c r="I305" s="476"/>
      <c r="J305" s="476"/>
      <c r="K305" s="476"/>
      <c r="L305" s="476"/>
      <c r="M305" s="476"/>
      <c r="N305" s="476"/>
      <c r="O305" s="476"/>
      <c r="P305" s="476"/>
      <c r="Q305" s="476"/>
      <c r="R305" s="476"/>
      <c r="S305" s="476"/>
      <c r="T305" s="476"/>
      <c r="U305" s="476"/>
      <c r="V305" s="476"/>
    </row>
    <row r="306" spans="1:22" ht="15" thickBot="1">
      <c r="A306" s="476"/>
      <c r="B306" s="476"/>
      <c r="C306" s="476"/>
      <c r="D306" s="476"/>
      <c r="E306" s="476"/>
      <c r="F306" s="476"/>
      <c r="G306" s="476"/>
      <c r="H306" s="476"/>
      <c r="I306" s="476"/>
      <c r="J306" s="476"/>
      <c r="K306" s="476"/>
      <c r="L306" s="476"/>
      <c r="M306" s="476"/>
      <c r="N306" s="476"/>
      <c r="O306" s="476"/>
      <c r="P306" s="476"/>
      <c r="Q306" s="476"/>
      <c r="R306" s="476"/>
      <c r="S306" s="476"/>
      <c r="T306" s="476"/>
      <c r="U306" s="476"/>
      <c r="V306" s="476"/>
    </row>
    <row r="307" spans="1:22" ht="15" thickBot="1">
      <c r="A307" s="476"/>
      <c r="B307" s="476"/>
      <c r="C307" s="476"/>
      <c r="D307" s="476"/>
      <c r="E307" s="476"/>
      <c r="F307" s="476"/>
      <c r="G307" s="476"/>
      <c r="H307" s="476"/>
      <c r="I307" s="476"/>
      <c r="J307" s="476"/>
      <c r="K307" s="476"/>
      <c r="L307" s="476"/>
      <c r="M307" s="476"/>
      <c r="N307" s="476"/>
      <c r="O307" s="476"/>
      <c r="P307" s="476"/>
      <c r="Q307" s="476"/>
      <c r="R307" s="476"/>
      <c r="S307" s="476"/>
      <c r="T307" s="476"/>
      <c r="U307" s="476"/>
      <c r="V307" s="476"/>
    </row>
    <row r="308" spans="1:22" ht="15" thickBot="1">
      <c r="A308" s="476"/>
      <c r="B308" s="476"/>
      <c r="C308" s="476"/>
      <c r="D308" s="476"/>
      <c r="E308" s="476"/>
      <c r="F308" s="476"/>
      <c r="G308" s="476"/>
      <c r="H308" s="476"/>
      <c r="I308" s="476"/>
      <c r="J308" s="476"/>
      <c r="K308" s="476"/>
      <c r="L308" s="476"/>
      <c r="M308" s="476"/>
      <c r="N308" s="476"/>
      <c r="O308" s="476"/>
      <c r="P308" s="476"/>
      <c r="Q308" s="476"/>
      <c r="R308" s="476"/>
      <c r="S308" s="476"/>
      <c r="T308" s="476"/>
      <c r="U308" s="476"/>
      <c r="V308" s="476"/>
    </row>
    <row r="309" spans="1:22" ht="15" thickBot="1">
      <c r="A309" s="476"/>
      <c r="B309" s="476"/>
      <c r="C309" s="476"/>
      <c r="D309" s="476"/>
      <c r="E309" s="476"/>
      <c r="F309" s="476"/>
      <c r="G309" s="476"/>
      <c r="H309" s="476"/>
      <c r="I309" s="476"/>
      <c r="J309" s="476"/>
      <c r="K309" s="476"/>
      <c r="L309" s="476"/>
      <c r="M309" s="476"/>
      <c r="N309" s="476"/>
      <c r="O309" s="476"/>
      <c r="P309" s="476"/>
      <c r="Q309" s="476"/>
      <c r="R309" s="476"/>
      <c r="S309" s="476"/>
      <c r="T309" s="476"/>
      <c r="U309" s="476"/>
      <c r="V309" s="476"/>
    </row>
    <row r="310" spans="1:22" ht="15" thickBot="1">
      <c r="A310" s="476"/>
      <c r="B310" s="476"/>
      <c r="C310" s="476"/>
      <c r="D310" s="476"/>
      <c r="E310" s="476"/>
      <c r="F310" s="476"/>
      <c r="G310" s="476"/>
      <c r="H310" s="476"/>
      <c r="I310" s="476"/>
      <c r="J310" s="476"/>
      <c r="K310" s="476"/>
      <c r="L310" s="476"/>
      <c r="M310" s="476"/>
      <c r="N310" s="476"/>
      <c r="O310" s="476"/>
      <c r="P310" s="476"/>
      <c r="Q310" s="476"/>
      <c r="R310" s="476"/>
      <c r="S310" s="476"/>
      <c r="T310" s="476"/>
      <c r="U310" s="476"/>
      <c r="V310" s="476"/>
    </row>
    <row r="311" spans="1:22" ht="15" thickBot="1">
      <c r="A311" s="476"/>
      <c r="B311" s="476"/>
      <c r="C311" s="476"/>
      <c r="D311" s="476"/>
      <c r="E311" s="476"/>
      <c r="F311" s="476"/>
      <c r="G311" s="476"/>
      <c r="H311" s="476"/>
      <c r="I311" s="476"/>
      <c r="J311" s="476"/>
      <c r="K311" s="476"/>
      <c r="L311" s="476"/>
      <c r="M311" s="476"/>
      <c r="N311" s="476"/>
      <c r="O311" s="476"/>
      <c r="P311" s="476"/>
      <c r="Q311" s="476"/>
      <c r="R311" s="476"/>
      <c r="S311" s="476"/>
      <c r="T311" s="476"/>
      <c r="U311" s="476"/>
      <c r="V311" s="476"/>
    </row>
    <row r="312" spans="1:22" ht="15" thickBot="1">
      <c r="A312" s="476"/>
      <c r="B312" s="476"/>
      <c r="C312" s="476"/>
      <c r="D312" s="476"/>
      <c r="E312" s="476"/>
      <c r="F312" s="476"/>
      <c r="G312" s="476"/>
      <c r="H312" s="476"/>
      <c r="I312" s="476"/>
      <c r="J312" s="476"/>
      <c r="K312" s="476"/>
      <c r="L312" s="476"/>
      <c r="M312" s="476"/>
      <c r="N312" s="476"/>
      <c r="O312" s="476"/>
      <c r="P312" s="476"/>
      <c r="Q312" s="476"/>
      <c r="R312" s="476"/>
      <c r="S312" s="476"/>
      <c r="T312" s="476"/>
      <c r="U312" s="476"/>
      <c r="V312" s="476"/>
    </row>
    <row r="313" spans="1:22" ht="15" thickBot="1">
      <c r="A313" s="476"/>
      <c r="B313" s="476"/>
      <c r="C313" s="476"/>
      <c r="D313" s="476"/>
      <c r="E313" s="476"/>
      <c r="F313" s="476"/>
      <c r="G313" s="476"/>
      <c r="H313" s="476"/>
      <c r="I313" s="476"/>
      <c r="J313" s="476"/>
      <c r="K313" s="476"/>
      <c r="L313" s="476"/>
      <c r="M313" s="476"/>
      <c r="N313" s="476"/>
      <c r="O313" s="476"/>
      <c r="P313" s="476"/>
      <c r="Q313" s="476"/>
      <c r="R313" s="476"/>
      <c r="S313" s="476"/>
      <c r="T313" s="476"/>
      <c r="U313" s="476"/>
      <c r="V313" s="476"/>
    </row>
    <row r="314" spans="1:22" ht="15" thickBot="1">
      <c r="A314" s="476"/>
      <c r="B314" s="476"/>
      <c r="C314" s="476"/>
      <c r="D314" s="476"/>
      <c r="E314" s="476"/>
      <c r="F314" s="476"/>
      <c r="G314" s="476"/>
      <c r="H314" s="476"/>
      <c r="I314" s="476"/>
      <c r="J314" s="476"/>
      <c r="K314" s="476"/>
      <c r="L314" s="476"/>
      <c r="M314" s="476"/>
      <c r="N314" s="476"/>
      <c r="O314" s="476"/>
      <c r="P314" s="476"/>
      <c r="Q314" s="476"/>
      <c r="R314" s="476"/>
      <c r="S314" s="476"/>
      <c r="T314" s="476"/>
      <c r="U314" s="476"/>
      <c r="V314" s="476"/>
    </row>
    <row r="315" spans="1:22" ht="15" thickBot="1">
      <c r="A315" s="476"/>
      <c r="B315" s="476"/>
      <c r="C315" s="476"/>
      <c r="D315" s="476"/>
      <c r="E315" s="476"/>
      <c r="F315" s="476"/>
      <c r="G315" s="476"/>
      <c r="H315" s="476"/>
      <c r="I315" s="476"/>
      <c r="J315" s="476"/>
      <c r="K315" s="476"/>
      <c r="L315" s="476"/>
      <c r="M315" s="476"/>
      <c r="N315" s="476"/>
      <c r="O315" s="476"/>
      <c r="P315" s="476"/>
      <c r="Q315" s="476"/>
      <c r="R315" s="476"/>
      <c r="S315" s="476"/>
      <c r="T315" s="476"/>
      <c r="U315" s="476"/>
      <c r="V315" s="476"/>
    </row>
    <row r="316" spans="1:22" ht="15" thickBot="1">
      <c r="A316" s="476"/>
      <c r="B316" s="476"/>
      <c r="C316" s="476"/>
      <c r="D316" s="476"/>
      <c r="E316" s="476"/>
      <c r="F316" s="476"/>
      <c r="G316" s="476"/>
      <c r="H316" s="476"/>
      <c r="I316" s="476"/>
      <c r="J316" s="476"/>
      <c r="K316" s="476"/>
      <c r="L316" s="476"/>
      <c r="M316" s="476"/>
      <c r="N316" s="476"/>
      <c r="O316" s="476"/>
      <c r="P316" s="476"/>
      <c r="Q316" s="476"/>
      <c r="R316" s="476"/>
      <c r="S316" s="476"/>
      <c r="T316" s="476"/>
      <c r="U316" s="476"/>
      <c r="V316" s="476"/>
    </row>
    <row r="317" spans="1:22" ht="15" thickBot="1">
      <c r="A317" s="476"/>
      <c r="B317" s="476"/>
      <c r="C317" s="476"/>
      <c r="D317" s="476"/>
      <c r="E317" s="476"/>
      <c r="F317" s="476"/>
      <c r="G317" s="476"/>
      <c r="H317" s="476"/>
      <c r="I317" s="476"/>
      <c r="J317" s="476"/>
      <c r="K317" s="476"/>
      <c r="L317" s="476"/>
      <c r="M317" s="476"/>
      <c r="N317" s="476"/>
      <c r="O317" s="476"/>
      <c r="P317" s="476"/>
      <c r="Q317" s="476"/>
      <c r="R317" s="476"/>
      <c r="S317" s="476"/>
      <c r="T317" s="476"/>
      <c r="U317" s="476"/>
      <c r="V317" s="476"/>
    </row>
    <row r="318" spans="1:22" ht="15" thickBot="1">
      <c r="A318" s="476"/>
      <c r="B318" s="476"/>
      <c r="C318" s="476"/>
      <c r="D318" s="476"/>
      <c r="E318" s="476"/>
      <c r="F318" s="476"/>
      <c r="G318" s="476"/>
      <c r="H318" s="476"/>
      <c r="I318" s="476"/>
      <c r="J318" s="476"/>
      <c r="K318" s="476"/>
      <c r="L318" s="476"/>
      <c r="M318" s="476"/>
      <c r="N318" s="476"/>
      <c r="O318" s="476"/>
      <c r="P318" s="476"/>
      <c r="Q318" s="476"/>
      <c r="R318" s="476"/>
      <c r="S318" s="476"/>
      <c r="T318" s="476"/>
      <c r="U318" s="476"/>
      <c r="V318" s="476"/>
    </row>
    <row r="319" spans="1:22" ht="15" thickBot="1">
      <c r="A319" s="476"/>
      <c r="B319" s="476"/>
      <c r="C319" s="476"/>
      <c r="D319" s="476"/>
      <c r="E319" s="476"/>
      <c r="F319" s="476"/>
      <c r="G319" s="476"/>
      <c r="H319" s="476"/>
      <c r="I319" s="476"/>
      <c r="J319" s="476"/>
      <c r="K319" s="476"/>
      <c r="L319" s="476"/>
      <c r="M319" s="476"/>
      <c r="N319" s="476"/>
      <c r="O319" s="476"/>
      <c r="P319" s="476"/>
      <c r="Q319" s="476"/>
      <c r="R319" s="476"/>
      <c r="S319" s="476"/>
      <c r="T319" s="476"/>
      <c r="U319" s="476"/>
      <c r="V319" s="476"/>
    </row>
    <row r="320" spans="1:22" ht="15" thickBot="1">
      <c r="A320" s="476"/>
      <c r="B320" s="476"/>
      <c r="C320" s="476"/>
      <c r="D320" s="476"/>
      <c r="E320" s="476"/>
      <c r="F320" s="476"/>
      <c r="G320" s="476"/>
      <c r="H320" s="476"/>
      <c r="I320" s="476"/>
      <c r="J320" s="476"/>
      <c r="K320" s="476"/>
      <c r="L320" s="476"/>
      <c r="M320" s="476"/>
      <c r="N320" s="476"/>
      <c r="O320" s="476"/>
      <c r="P320" s="476"/>
      <c r="Q320" s="476"/>
      <c r="R320" s="476"/>
      <c r="S320" s="476"/>
      <c r="T320" s="476"/>
      <c r="U320" s="476"/>
      <c r="V320" s="476"/>
    </row>
    <row r="321" spans="1:22" ht="15" thickBot="1">
      <c r="A321" s="476"/>
      <c r="B321" s="476"/>
      <c r="C321" s="476"/>
      <c r="D321" s="476"/>
      <c r="E321" s="476"/>
      <c r="F321" s="476"/>
      <c r="G321" s="476"/>
      <c r="H321" s="476"/>
      <c r="I321" s="476"/>
      <c r="J321" s="476"/>
      <c r="K321" s="476"/>
      <c r="L321" s="476"/>
      <c r="M321" s="476"/>
      <c r="N321" s="476"/>
      <c r="O321" s="476"/>
      <c r="P321" s="476"/>
      <c r="Q321" s="476"/>
      <c r="R321" s="476"/>
      <c r="S321" s="476"/>
      <c r="T321" s="476"/>
      <c r="U321" s="476"/>
      <c r="V321" s="476"/>
    </row>
    <row r="322" spans="1:22" ht="15" thickBot="1">
      <c r="A322" s="476"/>
      <c r="B322" s="476"/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</row>
    <row r="323" spans="1:22" ht="15" thickBot="1">
      <c r="A323" s="476"/>
      <c r="B323" s="476"/>
      <c r="C323" s="476"/>
      <c r="D323" s="476"/>
      <c r="E323" s="476"/>
      <c r="F323" s="476"/>
      <c r="G323" s="476"/>
      <c r="H323" s="476"/>
      <c r="I323" s="476"/>
      <c r="J323" s="476"/>
      <c r="K323" s="476"/>
      <c r="L323" s="476"/>
      <c r="M323" s="476"/>
      <c r="N323" s="476"/>
      <c r="O323" s="476"/>
      <c r="P323" s="476"/>
      <c r="Q323" s="476"/>
      <c r="R323" s="476"/>
      <c r="S323" s="476"/>
      <c r="T323" s="476"/>
      <c r="U323" s="476"/>
      <c r="V323" s="476"/>
    </row>
    <row r="324" spans="1:22" ht="15" thickBot="1">
      <c r="A324" s="476"/>
      <c r="B324" s="476"/>
      <c r="C324" s="476"/>
      <c r="D324" s="476"/>
      <c r="E324" s="476"/>
      <c r="F324" s="476"/>
      <c r="G324" s="476"/>
      <c r="H324" s="476"/>
      <c r="I324" s="476"/>
      <c r="J324" s="476"/>
      <c r="K324" s="476"/>
      <c r="L324" s="476"/>
      <c r="M324" s="476"/>
      <c r="N324" s="476"/>
      <c r="O324" s="476"/>
      <c r="P324" s="476"/>
      <c r="Q324" s="476"/>
      <c r="R324" s="476"/>
      <c r="S324" s="476"/>
      <c r="T324" s="476"/>
      <c r="U324" s="476"/>
      <c r="V324" s="476"/>
    </row>
    <row r="325" spans="1:22" ht="15" thickBot="1">
      <c r="A325" s="476"/>
      <c r="B325" s="476"/>
      <c r="C325" s="476"/>
      <c r="D325" s="476"/>
      <c r="E325" s="476"/>
      <c r="F325" s="476"/>
      <c r="G325" s="476"/>
      <c r="H325" s="476"/>
      <c r="I325" s="476"/>
      <c r="J325" s="476"/>
      <c r="K325" s="476"/>
      <c r="L325" s="476"/>
      <c r="M325" s="476"/>
      <c r="N325" s="476"/>
      <c r="O325" s="476"/>
      <c r="P325" s="476"/>
      <c r="Q325" s="476"/>
      <c r="R325" s="476"/>
      <c r="S325" s="476"/>
      <c r="T325" s="476"/>
      <c r="U325" s="476"/>
      <c r="V325" s="476"/>
    </row>
    <row r="326" spans="1:22" ht="15" thickBot="1">
      <c r="A326" s="476"/>
      <c r="B326" s="476"/>
      <c r="C326" s="476"/>
      <c r="D326" s="476"/>
      <c r="E326" s="476"/>
      <c r="F326" s="476"/>
      <c r="G326" s="476"/>
      <c r="H326" s="476"/>
      <c r="I326" s="476"/>
      <c r="J326" s="476"/>
      <c r="K326" s="476"/>
      <c r="L326" s="476"/>
      <c r="M326" s="476"/>
      <c r="N326" s="476"/>
      <c r="O326" s="476"/>
      <c r="P326" s="476"/>
      <c r="Q326" s="476"/>
      <c r="R326" s="476"/>
      <c r="S326" s="476"/>
      <c r="T326" s="476"/>
      <c r="U326" s="476"/>
      <c r="V326" s="476"/>
    </row>
    <row r="327" spans="1:22" ht="15" thickBot="1">
      <c r="A327" s="476"/>
      <c r="B327" s="476"/>
      <c r="C327" s="476"/>
      <c r="D327" s="476"/>
      <c r="E327" s="476"/>
      <c r="F327" s="476"/>
      <c r="G327" s="476"/>
      <c r="H327" s="476"/>
      <c r="I327" s="476"/>
      <c r="J327" s="476"/>
      <c r="K327" s="476"/>
      <c r="L327" s="476"/>
      <c r="M327" s="476"/>
      <c r="N327" s="476"/>
      <c r="O327" s="476"/>
      <c r="P327" s="476"/>
      <c r="Q327" s="476"/>
      <c r="R327" s="476"/>
      <c r="S327" s="476"/>
      <c r="T327" s="476"/>
      <c r="U327" s="476"/>
      <c r="V327" s="476"/>
    </row>
    <row r="328" spans="1:22" ht="15" thickBot="1">
      <c r="A328" s="476"/>
      <c r="B328" s="476"/>
      <c r="C328" s="476"/>
      <c r="D328" s="476"/>
      <c r="E328" s="476"/>
      <c r="F328" s="476"/>
      <c r="G328" s="476"/>
      <c r="H328" s="476"/>
      <c r="I328" s="476"/>
      <c r="J328" s="476"/>
      <c r="K328" s="476"/>
      <c r="L328" s="476"/>
      <c r="M328" s="476"/>
      <c r="N328" s="476"/>
      <c r="O328" s="476"/>
      <c r="P328" s="476"/>
      <c r="Q328" s="476"/>
      <c r="R328" s="476"/>
      <c r="S328" s="476"/>
      <c r="T328" s="476"/>
      <c r="U328" s="476"/>
      <c r="V328" s="476"/>
    </row>
    <row r="329" spans="1:22" ht="15" thickBot="1">
      <c r="A329" s="476"/>
      <c r="B329" s="476"/>
      <c r="C329" s="476"/>
      <c r="D329" s="476"/>
      <c r="E329" s="476"/>
      <c r="F329" s="476"/>
      <c r="G329" s="476"/>
      <c r="H329" s="476"/>
      <c r="I329" s="476"/>
      <c r="J329" s="476"/>
      <c r="K329" s="476"/>
      <c r="L329" s="476"/>
      <c r="M329" s="476"/>
      <c r="N329" s="476"/>
      <c r="O329" s="476"/>
      <c r="P329" s="476"/>
      <c r="Q329" s="476"/>
      <c r="R329" s="476"/>
      <c r="S329" s="476"/>
      <c r="T329" s="476"/>
      <c r="U329" s="476"/>
      <c r="V329" s="476"/>
    </row>
    <row r="330" spans="1:22" ht="15" thickBot="1">
      <c r="A330" s="476"/>
      <c r="B330" s="476"/>
      <c r="C330" s="476"/>
      <c r="D330" s="476"/>
      <c r="E330" s="476"/>
      <c r="F330" s="476"/>
      <c r="G330" s="476"/>
      <c r="H330" s="476"/>
      <c r="I330" s="476"/>
      <c r="J330" s="476"/>
      <c r="K330" s="476"/>
      <c r="L330" s="476"/>
      <c r="M330" s="476"/>
      <c r="N330" s="476"/>
      <c r="O330" s="476"/>
      <c r="P330" s="476"/>
      <c r="Q330" s="476"/>
      <c r="R330" s="476"/>
      <c r="S330" s="476"/>
      <c r="T330" s="476"/>
      <c r="U330" s="476"/>
      <c r="V330" s="476"/>
    </row>
    <row r="331" spans="1:22" ht="15" thickBot="1">
      <c r="A331" s="476"/>
      <c r="B331" s="476"/>
      <c r="C331" s="476"/>
      <c r="D331" s="476"/>
      <c r="E331" s="476"/>
      <c r="F331" s="476"/>
      <c r="G331" s="476"/>
      <c r="H331" s="476"/>
      <c r="I331" s="476"/>
      <c r="J331" s="476"/>
      <c r="K331" s="476"/>
      <c r="L331" s="476"/>
      <c r="M331" s="476"/>
      <c r="N331" s="476"/>
      <c r="O331" s="476"/>
      <c r="P331" s="476"/>
      <c r="Q331" s="476"/>
      <c r="R331" s="476"/>
      <c r="S331" s="476"/>
      <c r="T331" s="476"/>
      <c r="U331" s="476"/>
      <c r="V331" s="476"/>
    </row>
    <row r="332" spans="1:22" ht="15" thickBot="1">
      <c r="A332" s="476"/>
      <c r="B332" s="476"/>
      <c r="C332" s="476"/>
      <c r="D332" s="476"/>
      <c r="E332" s="476"/>
      <c r="F332" s="476"/>
      <c r="G332" s="476"/>
      <c r="H332" s="476"/>
      <c r="I332" s="476"/>
      <c r="J332" s="476"/>
      <c r="K332" s="476"/>
      <c r="L332" s="476"/>
      <c r="M332" s="476"/>
      <c r="N332" s="476"/>
      <c r="O332" s="476"/>
      <c r="P332" s="476"/>
      <c r="Q332" s="476"/>
      <c r="R332" s="476"/>
      <c r="S332" s="476"/>
      <c r="T332" s="476"/>
      <c r="U332" s="476"/>
      <c r="V332" s="476"/>
    </row>
    <row r="333" spans="1:22" ht="15" thickBot="1">
      <c r="A333" s="476"/>
      <c r="B333" s="476"/>
      <c r="C333" s="476"/>
      <c r="D333" s="476"/>
      <c r="E333" s="476"/>
      <c r="F333" s="476"/>
      <c r="G333" s="476"/>
      <c r="H333" s="476"/>
      <c r="I333" s="476"/>
      <c r="J333" s="476"/>
      <c r="K333" s="476"/>
      <c r="L333" s="476"/>
      <c r="M333" s="476"/>
      <c r="N333" s="476"/>
      <c r="O333" s="476"/>
      <c r="P333" s="476"/>
      <c r="Q333" s="476"/>
      <c r="R333" s="476"/>
      <c r="S333" s="476"/>
      <c r="T333" s="476"/>
      <c r="U333" s="476"/>
      <c r="V333" s="476"/>
    </row>
    <row r="334" spans="1:22" ht="15" thickBot="1">
      <c r="A334" s="476"/>
      <c r="B334" s="476"/>
      <c r="C334" s="476"/>
      <c r="D334" s="476"/>
      <c r="E334" s="476"/>
      <c r="F334" s="476"/>
      <c r="G334" s="476"/>
      <c r="H334" s="476"/>
      <c r="I334" s="476"/>
      <c r="J334" s="476"/>
      <c r="K334" s="476"/>
      <c r="L334" s="476"/>
      <c r="M334" s="476"/>
      <c r="N334" s="476"/>
      <c r="O334" s="476"/>
      <c r="P334" s="476"/>
      <c r="Q334" s="476"/>
      <c r="R334" s="476"/>
      <c r="S334" s="476"/>
      <c r="T334" s="476"/>
      <c r="U334" s="476"/>
      <c r="V334" s="476"/>
    </row>
    <row r="335" spans="1:22" ht="15" thickBot="1">
      <c r="A335" s="476"/>
      <c r="B335" s="476"/>
      <c r="C335" s="476"/>
      <c r="D335" s="476"/>
      <c r="E335" s="476"/>
      <c r="F335" s="476"/>
      <c r="G335" s="476"/>
      <c r="H335" s="476"/>
      <c r="I335" s="476"/>
      <c r="J335" s="476"/>
      <c r="K335" s="476"/>
      <c r="L335" s="476"/>
      <c r="M335" s="476"/>
      <c r="N335" s="476"/>
      <c r="O335" s="476"/>
      <c r="P335" s="476"/>
      <c r="Q335" s="476"/>
      <c r="R335" s="476"/>
      <c r="S335" s="476"/>
      <c r="T335" s="476"/>
      <c r="U335" s="476"/>
      <c r="V335" s="476"/>
    </row>
    <row r="336" spans="1:22" ht="15" thickBot="1">
      <c r="A336" s="476"/>
      <c r="B336" s="476"/>
      <c r="C336" s="476"/>
      <c r="D336" s="476"/>
      <c r="E336" s="476"/>
      <c r="F336" s="476"/>
      <c r="G336" s="476"/>
      <c r="H336" s="476"/>
      <c r="I336" s="476"/>
      <c r="J336" s="476"/>
      <c r="K336" s="476"/>
      <c r="L336" s="476"/>
      <c r="M336" s="476"/>
      <c r="N336" s="476"/>
      <c r="O336" s="476"/>
      <c r="P336" s="476"/>
      <c r="Q336" s="476"/>
      <c r="R336" s="476"/>
      <c r="S336" s="476"/>
      <c r="T336" s="476"/>
      <c r="U336" s="476"/>
      <c r="V336" s="476"/>
    </row>
    <row r="337" spans="1:22" ht="15" thickBot="1">
      <c r="A337" s="476"/>
      <c r="B337" s="476"/>
      <c r="C337" s="476"/>
      <c r="D337" s="476"/>
      <c r="E337" s="476"/>
      <c r="F337" s="476"/>
      <c r="G337" s="476"/>
      <c r="H337" s="476"/>
      <c r="I337" s="476"/>
      <c r="J337" s="476"/>
      <c r="K337" s="476"/>
      <c r="L337" s="476"/>
      <c r="M337" s="476"/>
      <c r="N337" s="476"/>
      <c r="O337" s="476"/>
      <c r="P337" s="476"/>
      <c r="Q337" s="476"/>
      <c r="R337" s="476"/>
      <c r="S337" s="476"/>
      <c r="T337" s="476"/>
      <c r="U337" s="476"/>
      <c r="V337" s="476"/>
    </row>
    <row r="338" spans="1:22" ht="15" thickBot="1">
      <c r="A338" s="476"/>
      <c r="B338" s="476"/>
      <c r="C338" s="476"/>
      <c r="D338" s="476"/>
      <c r="E338" s="476"/>
      <c r="F338" s="476"/>
      <c r="G338" s="476"/>
      <c r="H338" s="476"/>
      <c r="I338" s="476"/>
      <c r="J338" s="476"/>
      <c r="K338" s="476"/>
      <c r="L338" s="476"/>
      <c r="M338" s="476"/>
      <c r="N338" s="476"/>
      <c r="O338" s="476"/>
      <c r="P338" s="476"/>
      <c r="Q338" s="476"/>
      <c r="R338" s="476"/>
      <c r="S338" s="476"/>
      <c r="T338" s="476"/>
      <c r="U338" s="476"/>
      <c r="V338" s="476"/>
    </row>
    <row r="339" spans="1:22" ht="15" thickBot="1">
      <c r="A339" s="476"/>
      <c r="B339" s="476"/>
      <c r="C339" s="476"/>
      <c r="D339" s="476"/>
      <c r="E339" s="476"/>
      <c r="F339" s="476"/>
      <c r="G339" s="476"/>
      <c r="H339" s="476"/>
      <c r="I339" s="476"/>
      <c r="J339" s="476"/>
      <c r="K339" s="476"/>
      <c r="L339" s="476"/>
      <c r="M339" s="476"/>
      <c r="N339" s="476"/>
      <c r="O339" s="476"/>
      <c r="P339" s="476"/>
      <c r="Q339" s="476"/>
      <c r="R339" s="476"/>
      <c r="S339" s="476"/>
      <c r="T339" s="476"/>
      <c r="U339" s="476"/>
      <c r="V339" s="476"/>
    </row>
    <row r="340" spans="1:22" ht="15" thickBot="1">
      <c r="A340" s="476"/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6"/>
      <c r="N340" s="476"/>
      <c r="O340" s="476"/>
      <c r="P340" s="476"/>
      <c r="Q340" s="476"/>
      <c r="R340" s="476"/>
      <c r="S340" s="476"/>
      <c r="T340" s="476"/>
      <c r="U340" s="476"/>
      <c r="V340" s="476"/>
    </row>
    <row r="341" spans="1:22" ht="15" thickBot="1">
      <c r="A341" s="476"/>
      <c r="B341" s="476"/>
      <c r="C341" s="476"/>
      <c r="D341" s="476"/>
      <c r="E341" s="476"/>
      <c r="F341" s="476"/>
      <c r="G341" s="476"/>
      <c r="H341" s="476"/>
      <c r="I341" s="476"/>
      <c r="J341" s="476"/>
      <c r="K341" s="476"/>
      <c r="L341" s="476"/>
      <c r="M341" s="476"/>
      <c r="N341" s="476"/>
      <c r="O341" s="476"/>
      <c r="P341" s="476"/>
      <c r="Q341" s="476"/>
      <c r="R341" s="476"/>
      <c r="S341" s="476"/>
      <c r="T341" s="476"/>
      <c r="U341" s="476"/>
      <c r="V341" s="476"/>
    </row>
    <row r="342" spans="1:22" ht="15" thickBot="1">
      <c r="A342" s="476"/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6"/>
      <c r="N342" s="476"/>
      <c r="O342" s="476"/>
      <c r="P342" s="476"/>
      <c r="Q342" s="476"/>
      <c r="R342" s="476"/>
      <c r="S342" s="476"/>
      <c r="T342" s="476"/>
      <c r="U342" s="476"/>
      <c r="V342" s="476"/>
    </row>
    <row r="343" spans="1:22" ht="15" thickBot="1">
      <c r="A343" s="476"/>
      <c r="B343" s="476"/>
      <c r="C343" s="476"/>
      <c r="D343" s="476"/>
      <c r="E343" s="476"/>
      <c r="F343" s="476"/>
      <c r="G343" s="476"/>
      <c r="H343" s="476"/>
      <c r="I343" s="476"/>
      <c r="J343" s="476"/>
      <c r="K343" s="476"/>
      <c r="L343" s="476"/>
      <c r="M343" s="476"/>
      <c r="N343" s="476"/>
      <c r="O343" s="476"/>
      <c r="P343" s="476"/>
      <c r="Q343" s="476"/>
      <c r="R343" s="476"/>
      <c r="S343" s="476"/>
      <c r="T343" s="476"/>
      <c r="U343" s="476"/>
      <c r="V343" s="476"/>
    </row>
    <row r="344" spans="1:22" ht="15" thickBot="1">
      <c r="A344" s="476"/>
      <c r="B344" s="476"/>
      <c r="C344" s="476"/>
      <c r="D344" s="476"/>
      <c r="E344" s="476"/>
      <c r="F344" s="476"/>
      <c r="G344" s="476"/>
      <c r="H344" s="476"/>
      <c r="I344" s="476"/>
      <c r="J344" s="476"/>
      <c r="K344" s="476"/>
      <c r="L344" s="476"/>
      <c r="M344" s="476"/>
      <c r="N344" s="476"/>
      <c r="O344" s="476"/>
      <c r="P344" s="476"/>
      <c r="Q344" s="476"/>
      <c r="R344" s="476"/>
      <c r="S344" s="476"/>
      <c r="T344" s="476"/>
      <c r="U344" s="476"/>
      <c r="V344" s="476"/>
    </row>
    <row r="345" spans="1:22" ht="15" thickBot="1">
      <c r="A345" s="476"/>
      <c r="B345" s="476"/>
      <c r="C345" s="476"/>
      <c r="D345" s="476"/>
      <c r="E345" s="476"/>
      <c r="F345" s="476"/>
      <c r="G345" s="476"/>
      <c r="H345" s="476"/>
      <c r="I345" s="476"/>
      <c r="J345" s="476"/>
      <c r="K345" s="476"/>
      <c r="L345" s="476"/>
      <c r="M345" s="476"/>
      <c r="N345" s="476"/>
      <c r="O345" s="476"/>
      <c r="P345" s="476"/>
      <c r="Q345" s="476"/>
      <c r="R345" s="476"/>
      <c r="S345" s="476"/>
      <c r="T345" s="476"/>
      <c r="U345" s="476"/>
      <c r="V345" s="476"/>
    </row>
    <row r="346" spans="1:22" ht="15" thickBot="1">
      <c r="A346" s="476"/>
      <c r="B346" s="476"/>
      <c r="C346" s="476"/>
      <c r="D346" s="476"/>
      <c r="E346" s="476"/>
      <c r="F346" s="476"/>
      <c r="G346" s="476"/>
      <c r="H346" s="476"/>
      <c r="I346" s="476"/>
      <c r="J346" s="476"/>
      <c r="K346" s="476"/>
      <c r="L346" s="476"/>
      <c r="M346" s="476"/>
      <c r="N346" s="476"/>
      <c r="O346" s="476"/>
      <c r="P346" s="476"/>
      <c r="Q346" s="476"/>
      <c r="R346" s="476"/>
      <c r="S346" s="476"/>
      <c r="T346" s="476"/>
      <c r="U346" s="476"/>
      <c r="V346" s="476"/>
    </row>
    <row r="347" spans="1:22" ht="15" thickBot="1">
      <c r="A347" s="476"/>
      <c r="B347" s="476"/>
      <c r="C347" s="476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6"/>
      <c r="O347" s="476"/>
      <c r="P347" s="476"/>
      <c r="Q347" s="476"/>
      <c r="R347" s="476"/>
      <c r="S347" s="476"/>
      <c r="T347" s="476"/>
      <c r="U347" s="476"/>
      <c r="V347" s="476"/>
    </row>
    <row r="348" spans="1:22" ht="15" thickBot="1">
      <c r="A348" s="476"/>
      <c r="B348" s="476"/>
      <c r="C348" s="476"/>
      <c r="D348" s="476"/>
      <c r="E348" s="476"/>
      <c r="F348" s="476"/>
      <c r="G348" s="476"/>
      <c r="H348" s="476"/>
      <c r="I348" s="476"/>
      <c r="J348" s="476"/>
      <c r="K348" s="476"/>
      <c r="L348" s="476"/>
      <c r="M348" s="476"/>
      <c r="N348" s="476"/>
      <c r="O348" s="476"/>
      <c r="P348" s="476"/>
      <c r="Q348" s="476"/>
      <c r="R348" s="476"/>
      <c r="S348" s="476"/>
      <c r="T348" s="476"/>
      <c r="U348" s="476"/>
      <c r="V348" s="476"/>
    </row>
    <row r="349" spans="1:22" ht="15" thickBot="1">
      <c r="A349" s="476"/>
      <c r="B349" s="476"/>
      <c r="C349" s="476"/>
      <c r="D349" s="476"/>
      <c r="E349" s="476"/>
      <c r="F349" s="476"/>
      <c r="G349" s="476"/>
      <c r="H349" s="476"/>
      <c r="I349" s="476"/>
      <c r="J349" s="476"/>
      <c r="K349" s="476"/>
      <c r="L349" s="476"/>
      <c r="M349" s="476"/>
      <c r="N349" s="476"/>
      <c r="O349" s="476"/>
      <c r="P349" s="476"/>
      <c r="Q349" s="476"/>
      <c r="R349" s="476"/>
      <c r="S349" s="476"/>
      <c r="T349" s="476"/>
      <c r="U349" s="476"/>
      <c r="V349" s="476"/>
    </row>
    <row r="350" spans="1:22" ht="15" thickBot="1">
      <c r="A350" s="476"/>
      <c r="B350" s="476"/>
      <c r="C350" s="476"/>
      <c r="D350" s="476"/>
      <c r="E350" s="476"/>
      <c r="F350" s="476"/>
      <c r="G350" s="476"/>
      <c r="H350" s="476"/>
      <c r="I350" s="476"/>
      <c r="J350" s="476"/>
      <c r="K350" s="476"/>
      <c r="L350" s="476"/>
      <c r="M350" s="476"/>
      <c r="N350" s="476"/>
      <c r="O350" s="476"/>
      <c r="P350" s="476"/>
      <c r="Q350" s="476"/>
      <c r="R350" s="476"/>
      <c r="S350" s="476"/>
      <c r="T350" s="476"/>
      <c r="U350" s="476"/>
      <c r="V350" s="476"/>
    </row>
    <row r="351" spans="1:22" ht="15" thickBot="1">
      <c r="A351" s="476"/>
      <c r="B351" s="476"/>
      <c r="C351" s="476"/>
      <c r="D351" s="476"/>
      <c r="E351" s="476"/>
      <c r="F351" s="476"/>
      <c r="G351" s="476"/>
      <c r="H351" s="476"/>
      <c r="I351" s="476"/>
      <c r="J351" s="476"/>
      <c r="K351" s="476"/>
      <c r="L351" s="476"/>
      <c r="M351" s="476"/>
      <c r="N351" s="476"/>
      <c r="O351" s="476"/>
      <c r="P351" s="476"/>
      <c r="Q351" s="476"/>
      <c r="R351" s="476"/>
      <c r="S351" s="476"/>
      <c r="T351" s="476"/>
      <c r="U351" s="476"/>
      <c r="V351" s="476"/>
    </row>
    <row r="352" spans="1:22" ht="15" thickBot="1">
      <c r="A352" s="476"/>
      <c r="B352" s="476"/>
      <c r="C352" s="476"/>
      <c r="D352" s="476"/>
      <c r="E352" s="476"/>
      <c r="F352" s="476"/>
      <c r="G352" s="476"/>
      <c r="H352" s="476"/>
      <c r="I352" s="476"/>
      <c r="J352" s="476"/>
      <c r="K352" s="476"/>
      <c r="L352" s="476"/>
      <c r="M352" s="476"/>
      <c r="N352" s="476"/>
      <c r="O352" s="476"/>
      <c r="P352" s="476"/>
      <c r="Q352" s="476"/>
      <c r="R352" s="476"/>
      <c r="S352" s="476"/>
      <c r="T352" s="476"/>
      <c r="U352" s="476"/>
      <c r="V352" s="476"/>
    </row>
    <row r="353" spans="1:22" ht="15" thickBot="1">
      <c r="A353" s="476"/>
      <c r="B353" s="476"/>
      <c r="C353" s="476"/>
      <c r="D353" s="476"/>
      <c r="E353" s="476"/>
      <c r="F353" s="476"/>
      <c r="G353" s="476"/>
      <c r="H353" s="476"/>
      <c r="I353" s="476"/>
      <c r="J353" s="476"/>
      <c r="K353" s="476"/>
      <c r="L353" s="476"/>
      <c r="M353" s="476"/>
      <c r="N353" s="476"/>
      <c r="O353" s="476"/>
      <c r="P353" s="476"/>
      <c r="Q353" s="476"/>
      <c r="R353" s="476"/>
      <c r="S353" s="476"/>
      <c r="T353" s="476"/>
      <c r="U353" s="476"/>
      <c r="V353" s="476"/>
    </row>
    <row r="354" spans="1:22" ht="15" thickBot="1">
      <c r="A354" s="476"/>
      <c r="B354" s="476"/>
      <c r="C354" s="476"/>
      <c r="D354" s="476"/>
      <c r="E354" s="476"/>
      <c r="F354" s="476"/>
      <c r="G354" s="476"/>
      <c r="H354" s="476"/>
      <c r="I354" s="476"/>
      <c r="J354" s="476"/>
      <c r="K354" s="476"/>
      <c r="L354" s="476"/>
      <c r="M354" s="476"/>
      <c r="N354" s="476"/>
      <c r="O354" s="476"/>
      <c r="P354" s="476"/>
      <c r="Q354" s="476"/>
      <c r="R354" s="476"/>
      <c r="S354" s="476"/>
      <c r="T354" s="476"/>
      <c r="U354" s="476"/>
      <c r="V354" s="476"/>
    </row>
    <row r="355" spans="1:22" ht="15" thickBot="1">
      <c r="A355" s="476"/>
      <c r="B355" s="476"/>
      <c r="C355" s="476"/>
      <c r="D355" s="476"/>
      <c r="E355" s="476"/>
      <c r="F355" s="476"/>
      <c r="G355" s="476"/>
      <c r="H355" s="476"/>
      <c r="I355" s="476"/>
      <c r="J355" s="476"/>
      <c r="K355" s="476"/>
      <c r="L355" s="476"/>
      <c r="M355" s="476"/>
      <c r="N355" s="476"/>
      <c r="O355" s="476"/>
      <c r="P355" s="476"/>
      <c r="Q355" s="476"/>
      <c r="R355" s="476"/>
      <c r="S355" s="476"/>
      <c r="T355" s="476"/>
      <c r="U355" s="476"/>
      <c r="V355" s="476"/>
    </row>
    <row r="356" spans="1:22" ht="15" thickBot="1">
      <c r="A356" s="476"/>
      <c r="B356" s="476"/>
      <c r="C356" s="476"/>
      <c r="D356" s="476"/>
      <c r="E356" s="476"/>
      <c r="F356" s="476"/>
      <c r="G356" s="476"/>
      <c r="H356" s="476"/>
      <c r="I356" s="476"/>
      <c r="J356" s="476"/>
      <c r="K356" s="476"/>
      <c r="L356" s="476"/>
      <c r="M356" s="476"/>
      <c r="N356" s="476"/>
      <c r="O356" s="476"/>
      <c r="P356" s="476"/>
      <c r="Q356" s="476"/>
      <c r="R356" s="476"/>
      <c r="S356" s="476"/>
      <c r="T356" s="476"/>
      <c r="U356" s="476"/>
      <c r="V356" s="476"/>
    </row>
    <row r="357" spans="1:22" ht="15" thickBot="1">
      <c r="A357" s="476"/>
      <c r="B357" s="476"/>
      <c r="C357" s="476"/>
      <c r="D357" s="476"/>
      <c r="E357" s="476"/>
      <c r="F357" s="476"/>
      <c r="G357" s="476"/>
      <c r="H357" s="476"/>
      <c r="I357" s="476"/>
      <c r="J357" s="476"/>
      <c r="K357" s="476"/>
      <c r="L357" s="476"/>
      <c r="M357" s="476"/>
      <c r="N357" s="476"/>
      <c r="O357" s="476"/>
      <c r="P357" s="476"/>
      <c r="Q357" s="476"/>
      <c r="R357" s="476"/>
      <c r="S357" s="476"/>
      <c r="T357" s="476"/>
      <c r="U357" s="476"/>
      <c r="V357" s="476"/>
    </row>
    <row r="358" spans="1:22" ht="15" thickBot="1">
      <c r="A358" s="476"/>
      <c r="B358" s="476"/>
      <c r="C358" s="476"/>
      <c r="D358" s="476"/>
      <c r="E358" s="476"/>
      <c r="F358" s="476"/>
      <c r="G358" s="476"/>
      <c r="H358" s="476"/>
      <c r="I358" s="476"/>
      <c r="J358" s="476"/>
      <c r="K358" s="476"/>
      <c r="L358" s="476"/>
      <c r="M358" s="476"/>
      <c r="N358" s="476"/>
      <c r="O358" s="476"/>
      <c r="P358" s="476"/>
      <c r="Q358" s="476"/>
      <c r="R358" s="476"/>
      <c r="S358" s="476"/>
      <c r="T358" s="476"/>
      <c r="U358" s="476"/>
      <c r="V358" s="476"/>
    </row>
    <row r="359" spans="1:22" ht="15" thickBot="1">
      <c r="A359" s="476"/>
      <c r="B359" s="476"/>
      <c r="C359" s="476"/>
      <c r="D359" s="476"/>
      <c r="E359" s="476"/>
      <c r="F359" s="476"/>
      <c r="G359" s="476"/>
      <c r="H359" s="476"/>
      <c r="I359" s="476"/>
      <c r="J359" s="476"/>
      <c r="K359" s="476"/>
      <c r="L359" s="476"/>
      <c r="M359" s="476"/>
      <c r="N359" s="476"/>
      <c r="O359" s="476"/>
      <c r="P359" s="476"/>
      <c r="Q359" s="476"/>
      <c r="R359" s="476"/>
      <c r="S359" s="476"/>
      <c r="T359" s="476"/>
      <c r="U359" s="476"/>
      <c r="V359" s="476"/>
    </row>
    <row r="360" spans="1:22" ht="15" thickBot="1">
      <c r="A360" s="476"/>
      <c r="B360" s="476"/>
      <c r="C360" s="476"/>
      <c r="D360" s="476"/>
      <c r="E360" s="476"/>
      <c r="F360" s="476"/>
      <c r="G360" s="476"/>
      <c r="H360" s="476"/>
      <c r="I360" s="476"/>
      <c r="J360" s="476"/>
      <c r="K360" s="476"/>
      <c r="L360" s="476"/>
      <c r="M360" s="476"/>
      <c r="N360" s="476"/>
      <c r="O360" s="476"/>
      <c r="P360" s="476"/>
      <c r="Q360" s="476"/>
      <c r="R360" s="476"/>
      <c r="S360" s="476"/>
      <c r="T360" s="476"/>
      <c r="U360" s="476"/>
      <c r="V360" s="476"/>
    </row>
    <row r="361" spans="1:22" ht="15" thickBot="1">
      <c r="A361" s="476"/>
      <c r="B361" s="476"/>
      <c r="C361" s="476"/>
      <c r="D361" s="476"/>
      <c r="E361" s="476"/>
      <c r="F361" s="476"/>
      <c r="G361" s="476"/>
      <c r="H361" s="476"/>
      <c r="I361" s="476"/>
      <c r="J361" s="476"/>
      <c r="K361" s="476"/>
      <c r="L361" s="476"/>
      <c r="M361" s="476"/>
      <c r="N361" s="476"/>
      <c r="O361" s="476"/>
      <c r="P361" s="476"/>
      <c r="Q361" s="476"/>
      <c r="R361" s="476"/>
      <c r="S361" s="476"/>
      <c r="T361" s="476"/>
      <c r="U361" s="476"/>
      <c r="V361" s="476"/>
    </row>
    <row r="362" spans="1:22" ht="15" thickBot="1">
      <c r="A362" s="476"/>
      <c r="B362" s="476"/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</row>
    <row r="363" spans="1:22" ht="15" thickBot="1">
      <c r="A363" s="476"/>
      <c r="B363" s="476"/>
      <c r="C363" s="476"/>
      <c r="D363" s="476"/>
      <c r="E363" s="476"/>
      <c r="F363" s="476"/>
      <c r="G363" s="476"/>
      <c r="H363" s="476"/>
      <c r="I363" s="476"/>
      <c r="J363" s="476"/>
      <c r="K363" s="476"/>
      <c r="L363" s="476"/>
      <c r="M363" s="476"/>
      <c r="N363" s="476"/>
      <c r="O363" s="476"/>
      <c r="P363" s="476"/>
      <c r="Q363" s="476"/>
      <c r="R363" s="476"/>
      <c r="S363" s="476"/>
      <c r="T363" s="476"/>
      <c r="U363" s="476"/>
      <c r="V363" s="476"/>
    </row>
    <row r="364" spans="1:22" ht="15" thickBot="1">
      <c r="A364" s="476"/>
      <c r="B364" s="476"/>
      <c r="C364" s="476"/>
      <c r="D364" s="476"/>
      <c r="E364" s="476"/>
      <c r="F364" s="476"/>
      <c r="G364" s="476"/>
      <c r="H364" s="476"/>
      <c r="I364" s="476"/>
      <c r="J364" s="476"/>
      <c r="K364" s="476"/>
      <c r="L364" s="476"/>
      <c r="M364" s="476"/>
      <c r="N364" s="476"/>
      <c r="O364" s="476"/>
      <c r="P364" s="476"/>
      <c r="Q364" s="476"/>
      <c r="R364" s="476"/>
      <c r="S364" s="476"/>
      <c r="T364" s="476"/>
      <c r="U364" s="476"/>
      <c r="V364" s="476"/>
    </row>
    <row r="365" spans="1:22" ht="15" thickBot="1">
      <c r="A365" s="476"/>
      <c r="B365" s="476"/>
      <c r="C365" s="476"/>
      <c r="D365" s="476"/>
      <c r="E365" s="476"/>
      <c r="F365" s="476"/>
      <c r="G365" s="476"/>
      <c r="H365" s="476"/>
      <c r="I365" s="476"/>
      <c r="J365" s="476"/>
      <c r="K365" s="476"/>
      <c r="L365" s="476"/>
      <c r="M365" s="476"/>
      <c r="N365" s="476"/>
      <c r="O365" s="476"/>
      <c r="P365" s="476"/>
      <c r="Q365" s="476"/>
      <c r="R365" s="476"/>
      <c r="S365" s="476"/>
      <c r="T365" s="476"/>
      <c r="U365" s="476"/>
      <c r="V365" s="476"/>
    </row>
    <row r="366" spans="1:22" ht="15" thickBot="1">
      <c r="A366" s="476"/>
      <c r="B366" s="476"/>
      <c r="C366" s="476"/>
      <c r="D366" s="476"/>
      <c r="E366" s="476"/>
      <c r="F366" s="476"/>
      <c r="G366" s="476"/>
      <c r="H366" s="476"/>
      <c r="I366" s="476"/>
      <c r="J366" s="476"/>
      <c r="K366" s="476"/>
      <c r="L366" s="476"/>
      <c r="M366" s="476"/>
      <c r="N366" s="476"/>
      <c r="O366" s="476"/>
      <c r="P366" s="476"/>
      <c r="Q366" s="476"/>
      <c r="R366" s="476"/>
      <c r="S366" s="476"/>
      <c r="T366" s="476"/>
      <c r="U366" s="476"/>
      <c r="V366" s="476"/>
    </row>
    <row r="367" spans="1:22" ht="15" thickBot="1">
      <c r="A367" s="476"/>
      <c r="B367" s="476"/>
      <c r="C367" s="476"/>
      <c r="D367" s="476"/>
      <c r="E367" s="476"/>
      <c r="F367" s="476"/>
      <c r="G367" s="476"/>
      <c r="H367" s="476"/>
      <c r="I367" s="476"/>
      <c r="J367" s="476"/>
      <c r="K367" s="476"/>
      <c r="L367" s="476"/>
      <c r="M367" s="476"/>
      <c r="N367" s="476"/>
      <c r="O367" s="476"/>
      <c r="P367" s="476"/>
      <c r="Q367" s="476"/>
      <c r="R367" s="476"/>
      <c r="S367" s="476"/>
      <c r="T367" s="476"/>
      <c r="U367" s="476"/>
      <c r="V367" s="476"/>
    </row>
    <row r="368" spans="1:22" ht="15" thickBot="1">
      <c r="A368" s="476"/>
      <c r="B368" s="476"/>
      <c r="C368" s="476"/>
      <c r="D368" s="476"/>
      <c r="E368" s="476"/>
      <c r="F368" s="476"/>
      <c r="G368" s="476"/>
      <c r="H368" s="476"/>
      <c r="I368" s="476"/>
      <c r="J368" s="476"/>
      <c r="K368" s="476"/>
      <c r="L368" s="476"/>
      <c r="M368" s="476"/>
      <c r="N368" s="476"/>
      <c r="O368" s="476"/>
      <c r="P368" s="476"/>
      <c r="Q368" s="476"/>
      <c r="R368" s="476"/>
      <c r="S368" s="476"/>
      <c r="T368" s="476"/>
      <c r="U368" s="476"/>
      <c r="V368" s="476"/>
    </row>
    <row r="369" spans="1:22" ht="15" thickBot="1">
      <c r="A369" s="476"/>
      <c r="B369" s="476"/>
      <c r="C369" s="476"/>
      <c r="D369" s="476"/>
      <c r="E369" s="476"/>
      <c r="F369" s="476"/>
      <c r="G369" s="476"/>
      <c r="H369" s="476"/>
      <c r="I369" s="476"/>
      <c r="J369" s="476"/>
      <c r="K369" s="476"/>
      <c r="L369" s="476"/>
      <c r="M369" s="476"/>
      <c r="N369" s="476"/>
      <c r="O369" s="476"/>
      <c r="P369" s="476"/>
      <c r="Q369" s="476"/>
      <c r="R369" s="476"/>
      <c r="S369" s="476"/>
      <c r="T369" s="476"/>
      <c r="U369" s="476"/>
      <c r="V369" s="476"/>
    </row>
    <row r="370" spans="1:22" ht="15" thickBot="1">
      <c r="A370" s="476"/>
      <c r="B370" s="476"/>
      <c r="C370" s="476"/>
      <c r="D370" s="476"/>
      <c r="E370" s="476"/>
      <c r="F370" s="476"/>
      <c r="G370" s="476"/>
      <c r="H370" s="476"/>
      <c r="I370" s="476"/>
      <c r="J370" s="476"/>
      <c r="K370" s="476"/>
      <c r="L370" s="476"/>
      <c r="M370" s="476"/>
      <c r="N370" s="476"/>
      <c r="O370" s="476"/>
      <c r="P370" s="476"/>
      <c r="Q370" s="476"/>
      <c r="R370" s="476"/>
      <c r="S370" s="476"/>
      <c r="T370" s="476"/>
      <c r="U370" s="476"/>
      <c r="V370" s="476"/>
    </row>
    <row r="371" spans="1:22" ht="15" thickBot="1">
      <c r="A371" s="476"/>
      <c r="B371" s="476"/>
      <c r="C371" s="476"/>
      <c r="D371" s="476"/>
      <c r="E371" s="476"/>
      <c r="F371" s="476"/>
      <c r="G371" s="476"/>
      <c r="H371" s="476"/>
      <c r="I371" s="476"/>
      <c r="J371" s="476"/>
      <c r="K371" s="476"/>
      <c r="L371" s="476"/>
      <c r="M371" s="476"/>
      <c r="N371" s="476"/>
      <c r="O371" s="476"/>
      <c r="P371" s="476"/>
      <c r="Q371" s="476"/>
      <c r="R371" s="476"/>
      <c r="S371" s="476"/>
      <c r="T371" s="476"/>
      <c r="U371" s="476"/>
      <c r="V371" s="476"/>
    </row>
    <row r="372" spans="1:22" ht="15" thickBot="1">
      <c r="A372" s="476"/>
      <c r="B372" s="476"/>
      <c r="C372" s="476"/>
      <c r="D372" s="476"/>
      <c r="E372" s="476"/>
      <c r="F372" s="476"/>
      <c r="G372" s="476"/>
      <c r="H372" s="476"/>
      <c r="I372" s="476"/>
      <c r="J372" s="476"/>
      <c r="K372" s="476"/>
      <c r="L372" s="476"/>
      <c r="M372" s="476"/>
      <c r="N372" s="476"/>
      <c r="O372" s="476"/>
      <c r="P372" s="476"/>
      <c r="Q372" s="476"/>
      <c r="R372" s="476"/>
      <c r="S372" s="476"/>
      <c r="T372" s="476"/>
      <c r="U372" s="476"/>
      <c r="V372" s="476"/>
    </row>
    <row r="373" spans="1:22" ht="15" thickBot="1">
      <c r="A373" s="476"/>
      <c r="B373" s="476"/>
      <c r="C373" s="476"/>
      <c r="D373" s="476"/>
      <c r="E373" s="476"/>
      <c r="F373" s="476"/>
      <c r="G373" s="476"/>
      <c r="H373" s="476"/>
      <c r="I373" s="476"/>
      <c r="J373" s="476"/>
      <c r="K373" s="476"/>
      <c r="L373" s="476"/>
      <c r="M373" s="476"/>
      <c r="N373" s="476"/>
      <c r="O373" s="476"/>
      <c r="P373" s="476"/>
      <c r="Q373" s="476"/>
      <c r="R373" s="476"/>
      <c r="S373" s="476"/>
      <c r="T373" s="476"/>
      <c r="U373" s="476"/>
      <c r="V373" s="476"/>
    </row>
    <row r="374" spans="1:22" ht="15" thickBot="1">
      <c r="A374" s="476"/>
      <c r="B374" s="476"/>
      <c r="C374" s="476"/>
      <c r="D374" s="476"/>
      <c r="E374" s="476"/>
      <c r="F374" s="476"/>
      <c r="G374" s="476"/>
      <c r="H374" s="476"/>
      <c r="I374" s="476"/>
      <c r="J374" s="476"/>
      <c r="K374" s="476"/>
      <c r="L374" s="476"/>
      <c r="M374" s="476"/>
      <c r="N374" s="476"/>
      <c r="O374" s="476"/>
      <c r="P374" s="476"/>
      <c r="Q374" s="476"/>
      <c r="R374" s="476"/>
      <c r="S374" s="476"/>
      <c r="T374" s="476"/>
      <c r="U374" s="476"/>
      <c r="V374" s="476"/>
    </row>
    <row r="375" spans="1:22" ht="15" thickBot="1">
      <c r="A375" s="476"/>
      <c r="B375" s="476"/>
      <c r="C375" s="476"/>
      <c r="D375" s="476"/>
      <c r="E375" s="476"/>
      <c r="F375" s="476"/>
      <c r="G375" s="476"/>
      <c r="H375" s="476"/>
      <c r="I375" s="476"/>
      <c r="J375" s="476"/>
      <c r="K375" s="476"/>
      <c r="L375" s="476"/>
      <c r="M375" s="476"/>
      <c r="N375" s="476"/>
      <c r="O375" s="476"/>
      <c r="P375" s="476"/>
      <c r="Q375" s="476"/>
      <c r="R375" s="476"/>
      <c r="S375" s="476"/>
      <c r="T375" s="476"/>
      <c r="U375" s="476"/>
      <c r="V375" s="476"/>
    </row>
    <row r="376" spans="1:22" ht="15" thickBot="1">
      <c r="A376" s="476"/>
      <c r="B376" s="476"/>
      <c r="C376" s="476"/>
      <c r="D376" s="476"/>
      <c r="E376" s="476"/>
      <c r="F376" s="476"/>
      <c r="G376" s="476"/>
      <c r="H376" s="476"/>
      <c r="I376" s="476"/>
      <c r="J376" s="476"/>
      <c r="K376" s="476"/>
      <c r="L376" s="476"/>
      <c r="M376" s="476"/>
      <c r="N376" s="476"/>
      <c r="O376" s="476"/>
      <c r="P376" s="476"/>
      <c r="Q376" s="476"/>
      <c r="R376" s="476"/>
      <c r="S376" s="476"/>
      <c r="T376" s="476"/>
      <c r="U376" s="476"/>
      <c r="V376" s="476"/>
    </row>
    <row r="377" spans="1:22" ht="15" thickBot="1">
      <c r="A377" s="476"/>
      <c r="B377" s="476"/>
      <c r="C377" s="476"/>
      <c r="D377" s="476"/>
      <c r="E377" s="476"/>
      <c r="F377" s="476"/>
      <c r="G377" s="476"/>
      <c r="H377" s="476"/>
      <c r="I377" s="476"/>
      <c r="J377" s="476"/>
      <c r="K377" s="476"/>
      <c r="L377" s="476"/>
      <c r="M377" s="476"/>
      <c r="N377" s="476"/>
      <c r="O377" s="476"/>
      <c r="P377" s="476"/>
      <c r="Q377" s="476"/>
      <c r="R377" s="476"/>
      <c r="S377" s="476"/>
      <c r="T377" s="476"/>
      <c r="U377" s="476"/>
      <c r="V377" s="476"/>
    </row>
    <row r="378" spans="1:22" ht="15" thickBot="1">
      <c r="A378" s="476"/>
      <c r="B378" s="476"/>
      <c r="C378" s="476"/>
      <c r="D378" s="476"/>
      <c r="E378" s="476"/>
      <c r="F378" s="476"/>
      <c r="G378" s="476"/>
      <c r="H378" s="476"/>
      <c r="I378" s="476"/>
      <c r="J378" s="476"/>
      <c r="K378" s="476"/>
      <c r="L378" s="476"/>
      <c r="M378" s="476"/>
      <c r="N378" s="476"/>
      <c r="O378" s="476"/>
      <c r="P378" s="476"/>
      <c r="Q378" s="476"/>
      <c r="R378" s="476"/>
      <c r="S378" s="476"/>
      <c r="T378" s="476"/>
      <c r="U378" s="476"/>
      <c r="V378" s="476"/>
    </row>
    <row r="379" spans="1:22" ht="15" thickBot="1">
      <c r="A379" s="476"/>
      <c r="B379" s="476"/>
      <c r="C379" s="476"/>
      <c r="D379" s="476"/>
      <c r="E379" s="476"/>
      <c r="F379" s="476"/>
      <c r="G379" s="476"/>
      <c r="H379" s="476"/>
      <c r="I379" s="476"/>
      <c r="J379" s="476"/>
      <c r="K379" s="476"/>
      <c r="L379" s="476"/>
      <c r="M379" s="476"/>
      <c r="N379" s="476"/>
      <c r="O379" s="476"/>
      <c r="P379" s="476"/>
      <c r="Q379" s="476"/>
      <c r="R379" s="476"/>
      <c r="S379" s="476"/>
      <c r="T379" s="476"/>
      <c r="U379" s="476"/>
      <c r="V379" s="476"/>
    </row>
    <row r="380" spans="1:22" ht="15" thickBot="1">
      <c r="A380" s="476"/>
      <c r="B380" s="476"/>
      <c r="C380" s="476"/>
      <c r="D380" s="476"/>
      <c r="E380" s="476"/>
      <c r="F380" s="476"/>
      <c r="G380" s="476"/>
      <c r="H380" s="476"/>
      <c r="I380" s="476"/>
      <c r="J380" s="476"/>
      <c r="K380" s="476"/>
      <c r="L380" s="476"/>
      <c r="M380" s="476"/>
      <c r="N380" s="476"/>
      <c r="O380" s="476"/>
      <c r="P380" s="476"/>
      <c r="Q380" s="476"/>
      <c r="R380" s="476"/>
      <c r="S380" s="476"/>
      <c r="T380" s="476"/>
      <c r="U380" s="476"/>
      <c r="V380" s="476"/>
    </row>
    <row r="381" spans="1:22" ht="15" thickBot="1">
      <c r="A381" s="476"/>
      <c r="B381" s="476"/>
      <c r="C381" s="476"/>
      <c r="D381" s="476"/>
      <c r="E381" s="476"/>
      <c r="F381" s="476"/>
      <c r="G381" s="476"/>
      <c r="H381" s="476"/>
      <c r="I381" s="476"/>
      <c r="J381" s="476"/>
      <c r="K381" s="476"/>
      <c r="L381" s="476"/>
      <c r="M381" s="476"/>
      <c r="N381" s="476"/>
      <c r="O381" s="476"/>
      <c r="P381" s="476"/>
      <c r="Q381" s="476"/>
      <c r="R381" s="476"/>
      <c r="S381" s="476"/>
      <c r="T381" s="476"/>
      <c r="U381" s="476"/>
      <c r="V381" s="476"/>
    </row>
    <row r="382" spans="1:22" ht="15" thickBot="1">
      <c r="A382" s="476"/>
      <c r="B382" s="476"/>
      <c r="C382" s="476"/>
      <c r="D382" s="476"/>
      <c r="E382" s="476"/>
      <c r="F382" s="476"/>
      <c r="G382" s="476"/>
      <c r="H382" s="476"/>
      <c r="I382" s="476"/>
      <c r="J382" s="476"/>
      <c r="K382" s="476"/>
      <c r="L382" s="476"/>
      <c r="M382" s="476"/>
      <c r="N382" s="476"/>
      <c r="O382" s="476"/>
      <c r="P382" s="476"/>
      <c r="Q382" s="476"/>
      <c r="R382" s="476"/>
      <c r="S382" s="476"/>
      <c r="T382" s="476"/>
      <c r="U382" s="476"/>
      <c r="V382" s="476"/>
    </row>
    <row r="383" spans="1:22" ht="15" thickBot="1">
      <c r="A383" s="476"/>
      <c r="B383" s="476"/>
      <c r="C383" s="476"/>
      <c r="D383" s="476"/>
      <c r="E383" s="476"/>
      <c r="F383" s="476"/>
      <c r="G383" s="476"/>
      <c r="H383" s="476"/>
      <c r="I383" s="476"/>
      <c r="J383" s="476"/>
      <c r="K383" s="476"/>
      <c r="L383" s="476"/>
      <c r="M383" s="476"/>
      <c r="N383" s="476"/>
      <c r="O383" s="476"/>
      <c r="P383" s="476"/>
      <c r="Q383" s="476"/>
      <c r="R383" s="476"/>
      <c r="S383" s="476"/>
      <c r="T383" s="476"/>
      <c r="U383" s="476"/>
      <c r="V383" s="476"/>
    </row>
    <row r="384" spans="1:22" ht="15" thickBot="1">
      <c r="A384" s="476"/>
      <c r="B384" s="476"/>
      <c r="C384" s="476"/>
      <c r="D384" s="476"/>
      <c r="E384" s="476"/>
      <c r="F384" s="476"/>
      <c r="G384" s="476"/>
      <c r="H384" s="476"/>
      <c r="I384" s="476"/>
      <c r="J384" s="476"/>
      <c r="K384" s="476"/>
      <c r="L384" s="476"/>
      <c r="M384" s="476"/>
      <c r="N384" s="476"/>
      <c r="O384" s="476"/>
      <c r="P384" s="476"/>
      <c r="Q384" s="476"/>
      <c r="R384" s="476"/>
      <c r="S384" s="476"/>
      <c r="T384" s="476"/>
      <c r="U384" s="476"/>
      <c r="V384" s="476"/>
    </row>
    <row r="385" spans="1:22" ht="15" thickBot="1">
      <c r="A385" s="476"/>
      <c r="B385" s="476"/>
      <c r="C385" s="476"/>
      <c r="D385" s="476"/>
      <c r="E385" s="476"/>
      <c r="F385" s="476"/>
      <c r="G385" s="476"/>
      <c r="H385" s="476"/>
      <c r="I385" s="476"/>
      <c r="J385" s="476"/>
      <c r="K385" s="476"/>
      <c r="L385" s="476"/>
      <c r="M385" s="476"/>
      <c r="N385" s="476"/>
      <c r="O385" s="476"/>
      <c r="P385" s="476"/>
      <c r="Q385" s="476"/>
      <c r="R385" s="476"/>
      <c r="S385" s="476"/>
      <c r="T385" s="476"/>
      <c r="U385" s="476"/>
      <c r="V385" s="476"/>
    </row>
    <row r="386" spans="1:22" ht="15" thickBot="1">
      <c r="A386" s="476"/>
      <c r="B386" s="476"/>
      <c r="C386" s="476"/>
      <c r="D386" s="476"/>
      <c r="E386" s="476"/>
      <c r="F386" s="476"/>
      <c r="G386" s="476"/>
      <c r="H386" s="476"/>
      <c r="I386" s="476"/>
      <c r="J386" s="476"/>
      <c r="K386" s="476"/>
      <c r="L386" s="476"/>
      <c r="M386" s="476"/>
      <c r="N386" s="476"/>
      <c r="O386" s="476"/>
      <c r="P386" s="476"/>
      <c r="Q386" s="476"/>
      <c r="R386" s="476"/>
      <c r="S386" s="476"/>
      <c r="T386" s="476"/>
      <c r="U386" s="476"/>
      <c r="V386" s="476"/>
    </row>
    <row r="387" spans="1:22" ht="15" thickBot="1">
      <c r="A387" s="476"/>
      <c r="B387" s="476"/>
      <c r="C387" s="476"/>
      <c r="D387" s="476"/>
      <c r="E387" s="476"/>
      <c r="F387" s="476"/>
      <c r="G387" s="476"/>
      <c r="H387" s="476"/>
      <c r="I387" s="476"/>
      <c r="J387" s="476"/>
      <c r="K387" s="476"/>
      <c r="L387" s="476"/>
      <c r="M387" s="476"/>
      <c r="N387" s="476"/>
      <c r="O387" s="476"/>
      <c r="P387" s="476"/>
      <c r="Q387" s="476"/>
      <c r="R387" s="476"/>
      <c r="S387" s="476"/>
      <c r="T387" s="476"/>
      <c r="U387" s="476"/>
      <c r="V387" s="476"/>
    </row>
    <row r="388" spans="1:22" ht="15" thickBot="1">
      <c r="A388" s="476"/>
      <c r="B388" s="476"/>
      <c r="C388" s="476"/>
      <c r="D388" s="476"/>
      <c r="E388" s="476"/>
      <c r="F388" s="476"/>
      <c r="G388" s="476"/>
      <c r="H388" s="476"/>
      <c r="I388" s="476"/>
      <c r="J388" s="476"/>
      <c r="K388" s="476"/>
      <c r="L388" s="476"/>
      <c r="M388" s="476"/>
      <c r="N388" s="476"/>
      <c r="O388" s="476"/>
      <c r="P388" s="476"/>
      <c r="Q388" s="476"/>
      <c r="R388" s="476"/>
      <c r="S388" s="476"/>
      <c r="T388" s="476"/>
      <c r="U388" s="476"/>
      <c r="V388" s="476"/>
    </row>
    <row r="389" spans="1:22" ht="15" thickBot="1">
      <c r="A389" s="476"/>
      <c r="B389" s="476"/>
      <c r="C389" s="476"/>
      <c r="D389" s="476"/>
      <c r="E389" s="476"/>
      <c r="F389" s="476"/>
      <c r="G389" s="476"/>
      <c r="H389" s="476"/>
      <c r="I389" s="476"/>
      <c r="J389" s="476"/>
      <c r="K389" s="476"/>
      <c r="L389" s="476"/>
      <c r="M389" s="476"/>
      <c r="N389" s="476"/>
      <c r="O389" s="476"/>
      <c r="P389" s="476"/>
      <c r="Q389" s="476"/>
      <c r="R389" s="476"/>
      <c r="S389" s="476"/>
      <c r="T389" s="476"/>
      <c r="U389" s="476"/>
      <c r="V389" s="476"/>
    </row>
    <row r="390" spans="1:22" ht="15" thickBot="1">
      <c r="A390" s="476"/>
      <c r="B390" s="476"/>
      <c r="C390" s="476"/>
      <c r="D390" s="476"/>
      <c r="E390" s="476"/>
      <c r="F390" s="476"/>
      <c r="G390" s="476"/>
      <c r="H390" s="476"/>
      <c r="I390" s="476"/>
      <c r="J390" s="476"/>
      <c r="K390" s="476"/>
      <c r="L390" s="476"/>
      <c r="M390" s="476"/>
      <c r="N390" s="476"/>
      <c r="O390" s="476"/>
      <c r="P390" s="476"/>
      <c r="Q390" s="476"/>
      <c r="R390" s="476"/>
      <c r="S390" s="476"/>
      <c r="T390" s="476"/>
      <c r="U390" s="476"/>
      <c r="V390" s="476"/>
    </row>
    <row r="391" spans="1:22" ht="15" thickBot="1">
      <c r="A391" s="476"/>
      <c r="B391" s="476"/>
      <c r="C391" s="476"/>
      <c r="D391" s="476"/>
      <c r="E391" s="476"/>
      <c r="F391" s="476"/>
      <c r="G391" s="476"/>
      <c r="H391" s="476"/>
      <c r="I391" s="476"/>
      <c r="J391" s="476"/>
      <c r="K391" s="476"/>
      <c r="L391" s="476"/>
      <c r="M391" s="476"/>
      <c r="N391" s="476"/>
      <c r="O391" s="476"/>
      <c r="P391" s="476"/>
      <c r="Q391" s="476"/>
      <c r="R391" s="476"/>
      <c r="S391" s="476"/>
      <c r="T391" s="476"/>
      <c r="U391" s="476"/>
      <c r="V391" s="476"/>
    </row>
    <row r="392" spans="1:22" ht="15" thickBot="1">
      <c r="A392" s="476"/>
      <c r="B392" s="476"/>
      <c r="C392" s="476"/>
      <c r="D392" s="476"/>
      <c r="E392" s="476"/>
      <c r="F392" s="476"/>
      <c r="G392" s="476"/>
      <c r="H392" s="476"/>
      <c r="I392" s="476"/>
      <c r="J392" s="476"/>
      <c r="K392" s="476"/>
      <c r="L392" s="476"/>
      <c r="M392" s="476"/>
      <c r="N392" s="476"/>
      <c r="O392" s="476"/>
      <c r="P392" s="476"/>
      <c r="Q392" s="476"/>
      <c r="R392" s="476"/>
      <c r="S392" s="476"/>
      <c r="T392" s="476"/>
      <c r="U392" s="476"/>
      <c r="V392" s="476"/>
    </row>
    <row r="393" spans="1:22" ht="15" thickBot="1">
      <c r="A393" s="476"/>
      <c r="B393" s="476"/>
      <c r="C393" s="476"/>
      <c r="D393" s="476"/>
      <c r="E393" s="476"/>
      <c r="F393" s="476"/>
      <c r="G393" s="476"/>
      <c r="H393" s="476"/>
      <c r="I393" s="476"/>
      <c r="J393" s="476"/>
      <c r="K393" s="476"/>
      <c r="L393" s="476"/>
      <c r="M393" s="476"/>
      <c r="N393" s="476"/>
      <c r="O393" s="476"/>
      <c r="P393" s="476"/>
      <c r="Q393" s="476"/>
      <c r="R393" s="476"/>
      <c r="S393" s="476"/>
      <c r="T393" s="476"/>
      <c r="U393" s="476"/>
      <c r="V393" s="476"/>
    </row>
    <row r="394" spans="1:22" ht="15" thickBot="1">
      <c r="A394" s="476"/>
      <c r="B394" s="476"/>
      <c r="C394" s="476"/>
      <c r="D394" s="476"/>
      <c r="E394" s="476"/>
      <c r="F394" s="476"/>
      <c r="G394" s="476"/>
      <c r="H394" s="476"/>
      <c r="I394" s="476"/>
      <c r="J394" s="476"/>
      <c r="K394" s="476"/>
      <c r="L394" s="476"/>
      <c r="M394" s="476"/>
      <c r="N394" s="476"/>
      <c r="O394" s="476"/>
      <c r="P394" s="476"/>
      <c r="Q394" s="476"/>
      <c r="R394" s="476"/>
      <c r="S394" s="476"/>
      <c r="T394" s="476"/>
      <c r="U394" s="476"/>
      <c r="V394" s="476"/>
    </row>
    <row r="395" spans="1:22" ht="15" thickBot="1">
      <c r="A395" s="476"/>
      <c r="B395" s="476"/>
      <c r="C395" s="476"/>
      <c r="D395" s="476"/>
      <c r="E395" s="476"/>
      <c r="F395" s="476"/>
      <c r="G395" s="476"/>
      <c r="H395" s="476"/>
      <c r="I395" s="476"/>
      <c r="J395" s="476"/>
      <c r="K395" s="476"/>
      <c r="L395" s="476"/>
      <c r="M395" s="476"/>
      <c r="N395" s="476"/>
      <c r="O395" s="476"/>
      <c r="P395" s="476"/>
      <c r="Q395" s="476"/>
      <c r="R395" s="476"/>
      <c r="S395" s="476"/>
      <c r="T395" s="476"/>
      <c r="U395" s="476"/>
      <c r="V395" s="476"/>
    </row>
    <row r="396" spans="1:22" ht="15" thickBot="1">
      <c r="A396" s="476"/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476"/>
      <c r="Q396" s="476"/>
      <c r="R396" s="476"/>
      <c r="S396" s="476"/>
      <c r="T396" s="476"/>
      <c r="U396" s="476"/>
      <c r="V396" s="476"/>
    </row>
    <row r="397" spans="1:22" ht="15" thickBot="1">
      <c r="A397" s="476"/>
      <c r="B397" s="476"/>
      <c r="C397" s="476"/>
      <c r="D397" s="476"/>
      <c r="E397" s="476"/>
      <c r="F397" s="476"/>
      <c r="G397" s="476"/>
      <c r="H397" s="476"/>
      <c r="I397" s="476"/>
      <c r="J397" s="476"/>
      <c r="K397" s="476"/>
      <c r="L397" s="476"/>
      <c r="M397" s="476"/>
      <c r="N397" s="476"/>
      <c r="O397" s="476"/>
      <c r="P397" s="476"/>
      <c r="Q397" s="476"/>
      <c r="R397" s="476"/>
      <c r="S397" s="476"/>
      <c r="T397" s="476"/>
      <c r="U397" s="476"/>
      <c r="V397" s="476"/>
    </row>
    <row r="398" spans="1:22" ht="15" thickBot="1">
      <c r="A398" s="476"/>
      <c r="B398" s="476"/>
      <c r="C398" s="476"/>
      <c r="D398" s="476"/>
      <c r="E398" s="476"/>
      <c r="F398" s="476"/>
      <c r="G398" s="476"/>
      <c r="H398" s="476"/>
      <c r="I398" s="476"/>
      <c r="J398" s="476"/>
      <c r="K398" s="476"/>
      <c r="L398" s="476"/>
      <c r="M398" s="476"/>
      <c r="N398" s="476"/>
      <c r="O398" s="476"/>
      <c r="P398" s="476"/>
      <c r="Q398" s="476"/>
      <c r="R398" s="476"/>
      <c r="S398" s="476"/>
      <c r="T398" s="476"/>
      <c r="U398" s="476"/>
      <c r="V398" s="476"/>
    </row>
    <row r="399" spans="1:22" ht="15" thickBot="1">
      <c r="A399" s="476"/>
      <c r="B399" s="476"/>
      <c r="C399" s="476"/>
      <c r="D399" s="476"/>
      <c r="E399" s="476"/>
      <c r="F399" s="476"/>
      <c r="G399" s="476"/>
      <c r="H399" s="476"/>
      <c r="I399" s="476"/>
      <c r="J399" s="476"/>
      <c r="K399" s="476"/>
      <c r="L399" s="476"/>
      <c r="M399" s="476"/>
      <c r="N399" s="476"/>
      <c r="O399" s="476"/>
      <c r="P399" s="476"/>
      <c r="Q399" s="476"/>
      <c r="R399" s="476"/>
      <c r="S399" s="476"/>
      <c r="T399" s="476"/>
      <c r="U399" s="476"/>
      <c r="V399" s="476"/>
    </row>
    <row r="400" spans="1:22" ht="15" thickBot="1">
      <c r="A400" s="476"/>
      <c r="B400" s="476"/>
      <c r="C400" s="476"/>
      <c r="D400" s="476"/>
      <c r="E400" s="476"/>
      <c r="F400" s="476"/>
      <c r="G400" s="476"/>
      <c r="H400" s="476"/>
      <c r="I400" s="476"/>
      <c r="J400" s="476"/>
      <c r="K400" s="476"/>
      <c r="L400" s="476"/>
      <c r="M400" s="476"/>
      <c r="N400" s="476"/>
      <c r="O400" s="476"/>
      <c r="P400" s="476"/>
      <c r="Q400" s="476"/>
      <c r="R400" s="476"/>
      <c r="S400" s="476"/>
      <c r="T400" s="476"/>
      <c r="U400" s="476"/>
      <c r="V400" s="476"/>
    </row>
    <row r="401" spans="1:22" ht="15" thickBot="1">
      <c r="A401" s="476"/>
      <c r="B401" s="476"/>
      <c r="C401" s="476"/>
      <c r="D401" s="476"/>
      <c r="E401" s="476"/>
      <c r="F401" s="476"/>
      <c r="G401" s="476"/>
      <c r="H401" s="476"/>
      <c r="I401" s="476"/>
      <c r="J401" s="476"/>
      <c r="K401" s="476"/>
      <c r="L401" s="476"/>
      <c r="M401" s="476"/>
      <c r="N401" s="476"/>
      <c r="O401" s="476"/>
      <c r="P401" s="476"/>
      <c r="Q401" s="476"/>
      <c r="R401" s="476"/>
      <c r="S401" s="476"/>
      <c r="T401" s="476"/>
      <c r="U401" s="476"/>
      <c r="V401" s="476"/>
    </row>
    <row r="402" spans="1:22" ht="15" thickBot="1">
      <c r="A402" s="476"/>
      <c r="B402" s="476"/>
      <c r="C402" s="476"/>
      <c r="D402" s="476"/>
      <c r="E402" s="476"/>
      <c r="F402" s="476"/>
      <c r="G402" s="476"/>
      <c r="H402" s="476"/>
      <c r="I402" s="476"/>
      <c r="J402" s="476"/>
      <c r="K402" s="476"/>
      <c r="L402" s="476"/>
      <c r="M402" s="476"/>
      <c r="N402" s="476"/>
      <c r="O402" s="476"/>
      <c r="P402" s="476"/>
      <c r="Q402" s="476"/>
      <c r="R402" s="476"/>
      <c r="S402" s="476"/>
      <c r="T402" s="476"/>
      <c r="U402" s="476"/>
      <c r="V402" s="476"/>
    </row>
    <row r="403" spans="1:22" ht="15" thickBot="1">
      <c r="A403" s="476"/>
      <c r="B403" s="476"/>
      <c r="C403" s="476"/>
      <c r="D403" s="476"/>
      <c r="E403" s="476"/>
      <c r="F403" s="476"/>
      <c r="G403" s="476"/>
      <c r="H403" s="476"/>
      <c r="I403" s="476"/>
      <c r="J403" s="476"/>
      <c r="K403" s="476"/>
      <c r="L403" s="476"/>
      <c r="M403" s="476"/>
      <c r="N403" s="476"/>
      <c r="O403" s="476"/>
      <c r="P403" s="476"/>
      <c r="Q403" s="476"/>
      <c r="R403" s="476"/>
      <c r="S403" s="476"/>
      <c r="T403" s="476"/>
      <c r="U403" s="476"/>
      <c r="V403" s="476"/>
    </row>
    <row r="404" spans="1:22" ht="15" thickBot="1">
      <c r="A404" s="476"/>
      <c r="B404" s="476"/>
      <c r="C404" s="476"/>
      <c r="D404" s="476"/>
      <c r="E404" s="476"/>
      <c r="F404" s="476"/>
      <c r="G404" s="476"/>
      <c r="H404" s="476"/>
      <c r="I404" s="476"/>
      <c r="J404" s="476"/>
      <c r="K404" s="476"/>
      <c r="L404" s="476"/>
      <c r="M404" s="476"/>
      <c r="N404" s="476"/>
      <c r="O404" s="476"/>
      <c r="P404" s="476"/>
      <c r="Q404" s="476"/>
      <c r="R404" s="476"/>
      <c r="S404" s="476"/>
      <c r="T404" s="476"/>
      <c r="U404" s="476"/>
      <c r="V404" s="476"/>
    </row>
    <row r="405" spans="1:22" ht="15" thickBot="1">
      <c r="A405" s="476"/>
      <c r="B405" s="476"/>
      <c r="C405" s="476"/>
      <c r="D405" s="476"/>
      <c r="E405" s="476"/>
      <c r="F405" s="476"/>
      <c r="G405" s="476"/>
      <c r="H405" s="476"/>
      <c r="I405" s="476"/>
      <c r="J405" s="476"/>
      <c r="K405" s="476"/>
      <c r="L405" s="476"/>
      <c r="M405" s="476"/>
      <c r="N405" s="476"/>
      <c r="O405" s="476"/>
      <c r="P405" s="476"/>
      <c r="Q405" s="476"/>
      <c r="R405" s="476"/>
      <c r="S405" s="476"/>
      <c r="T405" s="476"/>
      <c r="U405" s="476"/>
      <c r="V405" s="476"/>
    </row>
    <row r="406" spans="1:22" ht="15" thickBot="1">
      <c r="A406" s="476"/>
      <c r="B406" s="476"/>
      <c r="C406" s="476"/>
      <c r="D406" s="476"/>
      <c r="E406" s="476"/>
      <c r="F406" s="476"/>
      <c r="G406" s="476"/>
      <c r="H406" s="476"/>
      <c r="I406" s="476"/>
      <c r="J406" s="476"/>
      <c r="K406" s="476"/>
      <c r="L406" s="476"/>
      <c r="M406" s="476"/>
      <c r="N406" s="476"/>
      <c r="O406" s="476"/>
      <c r="P406" s="476"/>
      <c r="Q406" s="476"/>
      <c r="R406" s="476"/>
      <c r="S406" s="476"/>
      <c r="T406" s="476"/>
      <c r="U406" s="476"/>
      <c r="V406" s="476"/>
    </row>
    <row r="407" spans="1:22" ht="15" thickBot="1">
      <c r="A407" s="476"/>
      <c r="B407" s="476"/>
      <c r="C407" s="476"/>
      <c r="D407" s="476"/>
      <c r="E407" s="476"/>
      <c r="F407" s="476"/>
      <c r="G407" s="476"/>
      <c r="H407" s="476"/>
      <c r="I407" s="476"/>
      <c r="J407" s="476"/>
      <c r="K407" s="476"/>
      <c r="L407" s="476"/>
      <c r="M407" s="476"/>
      <c r="N407" s="476"/>
      <c r="O407" s="476"/>
      <c r="P407" s="476"/>
      <c r="Q407" s="476"/>
      <c r="R407" s="476"/>
      <c r="S407" s="476"/>
      <c r="T407" s="476"/>
      <c r="U407" s="476"/>
      <c r="V407" s="476"/>
    </row>
    <row r="408" spans="1:22" ht="15" thickBot="1">
      <c r="A408" s="476"/>
      <c r="B408" s="476"/>
      <c r="C408" s="476"/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</row>
    <row r="409" spans="1:22" ht="15" thickBot="1">
      <c r="A409" s="476"/>
      <c r="B409" s="476"/>
      <c r="C409" s="476"/>
      <c r="D409" s="476"/>
      <c r="E409" s="476"/>
      <c r="F409" s="476"/>
      <c r="G409" s="476"/>
      <c r="H409" s="476"/>
      <c r="I409" s="476"/>
      <c r="J409" s="476"/>
      <c r="K409" s="476"/>
      <c r="L409" s="476"/>
      <c r="M409" s="476"/>
      <c r="N409" s="476"/>
      <c r="O409" s="476"/>
      <c r="P409" s="476"/>
      <c r="Q409" s="476"/>
      <c r="R409" s="476"/>
      <c r="S409" s="476"/>
      <c r="T409" s="476"/>
      <c r="U409" s="476"/>
      <c r="V409" s="476"/>
    </row>
    <row r="410" spans="1:22" ht="15" thickBot="1">
      <c r="A410" s="476"/>
      <c r="B410" s="476"/>
      <c r="C410" s="476"/>
      <c r="D410" s="476"/>
      <c r="E410" s="476"/>
      <c r="F410" s="476"/>
      <c r="G410" s="476"/>
      <c r="H410" s="476"/>
      <c r="I410" s="476"/>
      <c r="J410" s="476"/>
      <c r="K410" s="476"/>
      <c r="L410" s="476"/>
      <c r="M410" s="476"/>
      <c r="N410" s="476"/>
      <c r="O410" s="476"/>
      <c r="P410" s="476"/>
      <c r="Q410" s="476"/>
      <c r="R410" s="476"/>
      <c r="S410" s="476"/>
      <c r="T410" s="476"/>
      <c r="U410" s="476"/>
      <c r="V410" s="476"/>
    </row>
    <row r="411" spans="1:22" ht="15" thickBot="1">
      <c r="A411" s="476"/>
      <c r="B411" s="476"/>
      <c r="C411" s="476"/>
      <c r="D411" s="476"/>
      <c r="E411" s="476"/>
      <c r="F411" s="476"/>
      <c r="G411" s="476"/>
      <c r="H411" s="476"/>
      <c r="I411" s="476"/>
      <c r="J411" s="476"/>
      <c r="K411" s="476"/>
      <c r="L411" s="476"/>
      <c r="M411" s="476"/>
      <c r="N411" s="476"/>
      <c r="O411" s="476"/>
      <c r="P411" s="476"/>
      <c r="Q411" s="476"/>
      <c r="R411" s="476"/>
      <c r="S411" s="476"/>
      <c r="T411" s="476"/>
      <c r="U411" s="476"/>
      <c r="V411" s="476"/>
    </row>
    <row r="412" spans="1:22" ht="15" thickBot="1">
      <c r="A412" s="476"/>
      <c r="B412" s="476"/>
      <c r="C412" s="476"/>
      <c r="D412" s="476"/>
      <c r="E412" s="476"/>
      <c r="F412" s="476"/>
      <c r="G412" s="476"/>
      <c r="H412" s="476"/>
      <c r="I412" s="476"/>
      <c r="J412" s="476"/>
      <c r="K412" s="476"/>
      <c r="L412" s="476"/>
      <c r="M412" s="476"/>
      <c r="N412" s="476"/>
      <c r="O412" s="476"/>
      <c r="P412" s="476"/>
      <c r="Q412" s="476"/>
      <c r="R412" s="476"/>
      <c r="S412" s="476"/>
      <c r="T412" s="476"/>
      <c r="U412" s="476"/>
      <c r="V412" s="476"/>
    </row>
    <row r="413" spans="1:22" ht="15" thickBot="1">
      <c r="A413" s="476"/>
      <c r="B413" s="476"/>
      <c r="C413" s="476"/>
      <c r="D413" s="476"/>
      <c r="E413" s="476"/>
      <c r="F413" s="476"/>
      <c r="G413" s="476"/>
      <c r="H413" s="476"/>
      <c r="I413" s="476"/>
      <c r="J413" s="476"/>
      <c r="K413" s="476"/>
      <c r="L413" s="476"/>
      <c r="M413" s="476"/>
      <c r="N413" s="476"/>
      <c r="O413" s="476"/>
      <c r="P413" s="476"/>
      <c r="Q413" s="476"/>
      <c r="R413" s="476"/>
      <c r="S413" s="476"/>
      <c r="T413" s="476"/>
      <c r="U413" s="476"/>
      <c r="V413" s="476"/>
    </row>
    <row r="414" spans="1:22" ht="15" thickBot="1">
      <c r="A414" s="476"/>
      <c r="B414" s="476"/>
      <c r="C414" s="476"/>
      <c r="D414" s="476"/>
      <c r="E414" s="476"/>
      <c r="F414" s="476"/>
      <c r="G414" s="476"/>
      <c r="H414" s="476"/>
      <c r="I414" s="476"/>
      <c r="J414" s="476"/>
      <c r="K414" s="476"/>
      <c r="L414" s="476"/>
      <c r="M414" s="476"/>
      <c r="N414" s="476"/>
      <c r="O414" s="476"/>
      <c r="P414" s="476"/>
      <c r="Q414" s="476"/>
      <c r="R414" s="476"/>
      <c r="S414" s="476"/>
      <c r="T414" s="476"/>
      <c r="U414" s="476"/>
      <c r="V414" s="476"/>
    </row>
    <row r="415" spans="1:22" ht="15" thickBot="1">
      <c r="A415" s="476"/>
      <c r="B415" s="476"/>
      <c r="C415" s="476"/>
      <c r="D415" s="476"/>
      <c r="E415" s="476"/>
      <c r="F415" s="476"/>
      <c r="G415" s="476"/>
      <c r="H415" s="476"/>
      <c r="I415" s="476"/>
      <c r="J415" s="476"/>
      <c r="K415" s="476"/>
      <c r="L415" s="476"/>
      <c r="M415" s="476"/>
      <c r="N415" s="476"/>
      <c r="O415" s="476"/>
      <c r="P415" s="476"/>
      <c r="Q415" s="476"/>
      <c r="R415" s="476"/>
      <c r="S415" s="476"/>
      <c r="T415" s="476"/>
      <c r="U415" s="476"/>
      <c r="V415" s="476"/>
    </row>
    <row r="416" spans="1:22" ht="15" thickBot="1">
      <c r="A416" s="476"/>
      <c r="B416" s="476"/>
      <c r="C416" s="476"/>
      <c r="D416" s="476"/>
      <c r="E416" s="476"/>
      <c r="F416" s="476"/>
      <c r="G416" s="476"/>
      <c r="H416" s="476"/>
      <c r="I416" s="476"/>
      <c r="J416" s="476"/>
      <c r="K416" s="476"/>
      <c r="L416" s="476"/>
      <c r="M416" s="476"/>
      <c r="N416" s="476"/>
      <c r="O416" s="476"/>
      <c r="P416" s="476"/>
      <c r="Q416" s="476"/>
      <c r="R416" s="476"/>
      <c r="S416" s="476"/>
      <c r="T416" s="476"/>
      <c r="U416" s="476"/>
      <c r="V416" s="476"/>
    </row>
    <row r="417" spans="1:22" ht="15" thickBot="1">
      <c r="A417" s="476"/>
      <c r="B417" s="476"/>
      <c r="C417" s="476"/>
      <c r="D417" s="476"/>
      <c r="E417" s="476"/>
      <c r="F417" s="476"/>
      <c r="G417" s="476"/>
      <c r="H417" s="476"/>
      <c r="I417" s="476"/>
      <c r="J417" s="476"/>
      <c r="K417" s="476"/>
      <c r="L417" s="476"/>
      <c r="M417" s="476"/>
      <c r="N417" s="476"/>
      <c r="O417" s="476"/>
      <c r="P417" s="476"/>
      <c r="Q417" s="476"/>
      <c r="R417" s="476"/>
      <c r="S417" s="476"/>
      <c r="T417" s="476"/>
      <c r="U417" s="476"/>
      <c r="V417" s="476"/>
    </row>
    <row r="418" spans="1:22" ht="15" thickBot="1">
      <c r="A418" s="476"/>
      <c r="B418" s="476"/>
      <c r="C418" s="476"/>
      <c r="D418" s="476"/>
      <c r="E418" s="476"/>
      <c r="F418" s="476"/>
      <c r="G418" s="476"/>
      <c r="H418" s="476"/>
      <c r="I418" s="476"/>
      <c r="J418" s="476"/>
      <c r="K418" s="476"/>
      <c r="L418" s="476"/>
      <c r="M418" s="476"/>
      <c r="N418" s="476"/>
      <c r="O418" s="476"/>
      <c r="P418" s="476"/>
      <c r="Q418" s="476"/>
      <c r="R418" s="476"/>
      <c r="S418" s="476"/>
      <c r="T418" s="476"/>
      <c r="U418" s="476"/>
      <c r="V418" s="476"/>
    </row>
    <row r="419" spans="1:22" ht="15" thickBot="1">
      <c r="A419" s="476"/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476"/>
      <c r="Q419" s="476"/>
      <c r="R419" s="476"/>
      <c r="S419" s="476"/>
      <c r="T419" s="476"/>
      <c r="U419" s="476"/>
      <c r="V419" s="476"/>
    </row>
    <row r="420" spans="1:22" ht="15" thickBot="1">
      <c r="A420" s="476"/>
      <c r="B420" s="476"/>
      <c r="C420" s="476"/>
      <c r="D420" s="476"/>
      <c r="E420" s="476"/>
      <c r="F420" s="476"/>
      <c r="G420" s="476"/>
      <c r="H420" s="476"/>
      <c r="I420" s="476"/>
      <c r="J420" s="476"/>
      <c r="K420" s="476"/>
      <c r="L420" s="476"/>
      <c r="M420" s="476"/>
      <c r="N420" s="476"/>
      <c r="O420" s="476"/>
      <c r="P420" s="476"/>
      <c r="Q420" s="476"/>
      <c r="R420" s="476"/>
      <c r="S420" s="476"/>
      <c r="T420" s="476"/>
      <c r="U420" s="476"/>
      <c r="V420" s="476"/>
    </row>
    <row r="421" spans="1:22" ht="15" thickBot="1">
      <c r="A421" s="476"/>
      <c r="B421" s="476"/>
      <c r="C421" s="476"/>
      <c r="D421" s="476"/>
      <c r="E421" s="476"/>
      <c r="F421" s="476"/>
      <c r="G421" s="476"/>
      <c r="H421" s="476"/>
      <c r="I421" s="476"/>
      <c r="J421" s="476"/>
      <c r="K421" s="476"/>
      <c r="L421" s="476"/>
      <c r="M421" s="476"/>
      <c r="N421" s="476"/>
      <c r="O421" s="476"/>
      <c r="P421" s="476"/>
      <c r="Q421" s="476"/>
      <c r="R421" s="476"/>
      <c r="S421" s="476"/>
      <c r="T421" s="476"/>
      <c r="U421" s="476"/>
      <c r="V421" s="476"/>
    </row>
    <row r="422" spans="1:22" ht="15" thickBot="1">
      <c r="A422" s="476"/>
      <c r="B422" s="476"/>
      <c r="C422" s="476"/>
      <c r="D422" s="476"/>
      <c r="E422" s="476"/>
      <c r="F422" s="476"/>
      <c r="G422" s="476"/>
      <c r="H422" s="476"/>
      <c r="I422" s="476"/>
      <c r="J422" s="476"/>
      <c r="K422" s="476"/>
      <c r="L422" s="476"/>
      <c r="M422" s="476"/>
      <c r="N422" s="476"/>
      <c r="O422" s="476"/>
      <c r="P422" s="476"/>
      <c r="Q422" s="476"/>
      <c r="R422" s="476"/>
      <c r="S422" s="476"/>
      <c r="T422" s="476"/>
      <c r="U422" s="476"/>
      <c r="V422" s="476"/>
    </row>
    <row r="423" spans="1:22" ht="15" thickBot="1">
      <c r="A423" s="476"/>
      <c r="B423" s="476"/>
      <c r="C423" s="476"/>
      <c r="D423" s="476"/>
      <c r="E423" s="476"/>
      <c r="F423" s="476"/>
      <c r="G423" s="476"/>
      <c r="H423" s="476"/>
      <c r="I423" s="476"/>
      <c r="J423" s="476"/>
      <c r="K423" s="476"/>
      <c r="L423" s="476"/>
      <c r="M423" s="476"/>
      <c r="N423" s="476"/>
      <c r="O423" s="476"/>
      <c r="P423" s="476"/>
      <c r="Q423" s="476"/>
      <c r="R423" s="476"/>
      <c r="S423" s="476"/>
      <c r="T423" s="476"/>
      <c r="U423" s="476"/>
      <c r="V423" s="476"/>
    </row>
    <row r="424" spans="1:22" ht="15" thickBot="1">
      <c r="A424" s="476"/>
      <c r="B424" s="476"/>
      <c r="C424" s="476"/>
      <c r="D424" s="476"/>
      <c r="E424" s="476"/>
      <c r="F424" s="476"/>
      <c r="G424" s="476"/>
      <c r="H424" s="476"/>
      <c r="I424" s="476"/>
      <c r="J424" s="476"/>
      <c r="K424" s="476"/>
      <c r="L424" s="476"/>
      <c r="M424" s="476"/>
      <c r="N424" s="476"/>
      <c r="O424" s="476"/>
      <c r="P424" s="476"/>
      <c r="Q424" s="476"/>
      <c r="R424" s="476"/>
      <c r="S424" s="476"/>
      <c r="T424" s="476"/>
      <c r="U424" s="476"/>
      <c r="V424" s="476"/>
    </row>
    <row r="425" spans="1:22" ht="15" thickBot="1">
      <c r="A425" s="476"/>
      <c r="B425" s="476"/>
      <c r="C425" s="476"/>
      <c r="D425" s="476"/>
      <c r="E425" s="476"/>
      <c r="F425" s="476"/>
      <c r="G425" s="476"/>
      <c r="H425" s="476"/>
      <c r="I425" s="476"/>
      <c r="J425" s="476"/>
      <c r="K425" s="476"/>
      <c r="L425" s="476"/>
      <c r="M425" s="476"/>
      <c r="N425" s="476"/>
      <c r="O425" s="476"/>
      <c r="P425" s="476"/>
      <c r="Q425" s="476"/>
      <c r="R425" s="476"/>
      <c r="S425" s="476"/>
      <c r="T425" s="476"/>
      <c r="U425" s="476"/>
      <c r="V425" s="476"/>
    </row>
    <row r="426" spans="1:22" ht="15" thickBot="1">
      <c r="A426" s="476"/>
      <c r="B426" s="476"/>
      <c r="C426" s="476"/>
      <c r="D426" s="476"/>
      <c r="E426" s="476"/>
      <c r="F426" s="476"/>
      <c r="G426" s="476"/>
      <c r="H426" s="476"/>
      <c r="I426" s="476"/>
      <c r="J426" s="476"/>
      <c r="K426" s="476"/>
      <c r="L426" s="476"/>
      <c r="M426" s="476"/>
      <c r="N426" s="476"/>
      <c r="O426" s="476"/>
      <c r="P426" s="476"/>
      <c r="Q426" s="476"/>
      <c r="R426" s="476"/>
      <c r="S426" s="476"/>
      <c r="T426" s="476"/>
      <c r="U426" s="476"/>
      <c r="V426" s="476"/>
    </row>
    <row r="427" spans="1:22" ht="15" thickBot="1">
      <c r="A427" s="476"/>
      <c r="B427" s="476"/>
      <c r="C427" s="476"/>
      <c r="D427" s="476"/>
      <c r="E427" s="476"/>
      <c r="F427" s="476"/>
      <c r="G427" s="476"/>
      <c r="H427" s="476"/>
      <c r="I427" s="476"/>
      <c r="J427" s="476"/>
      <c r="K427" s="476"/>
      <c r="L427" s="476"/>
      <c r="M427" s="476"/>
      <c r="N427" s="476"/>
      <c r="O427" s="476"/>
      <c r="P427" s="476"/>
      <c r="Q427" s="476"/>
      <c r="R427" s="476"/>
      <c r="S427" s="476"/>
      <c r="T427" s="476"/>
      <c r="U427" s="476"/>
      <c r="V427" s="476"/>
    </row>
    <row r="428" spans="1:22" ht="15" thickBot="1">
      <c r="A428" s="476"/>
      <c r="B428" s="476"/>
      <c r="C428" s="476"/>
      <c r="D428" s="476"/>
      <c r="E428" s="476"/>
      <c r="F428" s="476"/>
      <c r="G428" s="476"/>
      <c r="H428" s="476"/>
      <c r="I428" s="476"/>
      <c r="J428" s="476"/>
      <c r="K428" s="476"/>
      <c r="L428" s="476"/>
      <c r="M428" s="476"/>
      <c r="N428" s="476"/>
      <c r="O428" s="476"/>
      <c r="P428" s="476"/>
      <c r="Q428" s="476"/>
      <c r="R428" s="476"/>
      <c r="S428" s="476"/>
      <c r="T428" s="476"/>
      <c r="U428" s="476"/>
      <c r="V428" s="476"/>
    </row>
    <row r="429" spans="1:22" ht="15" thickBot="1">
      <c r="A429" s="476"/>
      <c r="B429" s="476"/>
      <c r="C429" s="476"/>
      <c r="D429" s="476"/>
      <c r="E429" s="476"/>
      <c r="F429" s="476"/>
      <c r="G429" s="476"/>
      <c r="H429" s="476"/>
      <c r="I429" s="476"/>
      <c r="J429" s="476"/>
      <c r="K429" s="476"/>
      <c r="L429" s="476"/>
      <c r="M429" s="476"/>
      <c r="N429" s="476"/>
      <c r="O429" s="476"/>
      <c r="P429" s="476"/>
      <c r="Q429" s="476"/>
      <c r="R429" s="476"/>
      <c r="S429" s="476"/>
      <c r="T429" s="476"/>
      <c r="U429" s="476"/>
      <c r="V429" s="476"/>
    </row>
    <row r="430" spans="1:22" ht="15" thickBot="1">
      <c r="A430" s="476"/>
      <c r="B430" s="476"/>
      <c r="C430" s="476"/>
      <c r="D430" s="476"/>
      <c r="E430" s="476"/>
      <c r="F430" s="476"/>
      <c r="G430" s="476"/>
      <c r="H430" s="476"/>
      <c r="I430" s="476"/>
      <c r="J430" s="476"/>
      <c r="K430" s="476"/>
      <c r="L430" s="476"/>
      <c r="M430" s="476"/>
      <c r="N430" s="476"/>
      <c r="O430" s="476"/>
      <c r="P430" s="476"/>
      <c r="Q430" s="476"/>
      <c r="R430" s="476"/>
      <c r="S430" s="476"/>
      <c r="T430" s="476"/>
      <c r="U430" s="476"/>
      <c r="V430" s="476"/>
    </row>
    <row r="431" spans="1:22" ht="15" thickBot="1">
      <c r="A431" s="476"/>
      <c r="B431" s="476"/>
      <c r="C431" s="476"/>
      <c r="D431" s="476"/>
      <c r="E431" s="476"/>
      <c r="F431" s="476"/>
      <c r="G431" s="476"/>
      <c r="H431" s="476"/>
      <c r="I431" s="476"/>
      <c r="J431" s="476"/>
      <c r="K431" s="476"/>
      <c r="L431" s="476"/>
      <c r="M431" s="476"/>
      <c r="N431" s="476"/>
      <c r="O431" s="476"/>
      <c r="P431" s="476"/>
      <c r="Q431" s="476"/>
      <c r="R431" s="476"/>
      <c r="S431" s="476"/>
      <c r="T431" s="476"/>
      <c r="U431" s="476"/>
      <c r="V431" s="476"/>
    </row>
    <row r="432" spans="1:22" ht="15" thickBot="1">
      <c r="A432" s="476"/>
      <c r="B432" s="476"/>
      <c r="C432" s="476"/>
      <c r="D432" s="476"/>
      <c r="E432" s="476"/>
      <c r="F432" s="476"/>
      <c r="G432" s="476"/>
      <c r="H432" s="476"/>
      <c r="I432" s="476"/>
      <c r="J432" s="476"/>
      <c r="K432" s="476"/>
      <c r="L432" s="476"/>
      <c r="M432" s="476"/>
      <c r="N432" s="476"/>
      <c r="O432" s="476"/>
      <c r="P432" s="476"/>
      <c r="Q432" s="476"/>
      <c r="R432" s="476"/>
      <c r="S432" s="476"/>
      <c r="T432" s="476"/>
      <c r="U432" s="476"/>
      <c r="V432" s="476"/>
    </row>
    <row r="433" spans="1:22" ht="15" thickBot="1">
      <c r="A433" s="476"/>
      <c r="B433" s="476"/>
      <c r="C433" s="476"/>
      <c r="D433" s="476"/>
      <c r="E433" s="476"/>
      <c r="F433" s="476"/>
      <c r="G433" s="476"/>
      <c r="H433" s="476"/>
      <c r="I433" s="476"/>
      <c r="J433" s="476"/>
      <c r="K433" s="476"/>
      <c r="L433" s="476"/>
      <c r="M433" s="476"/>
      <c r="N433" s="476"/>
      <c r="O433" s="476"/>
      <c r="P433" s="476"/>
      <c r="Q433" s="476"/>
      <c r="R433" s="476"/>
      <c r="S433" s="476"/>
      <c r="T433" s="476"/>
      <c r="U433" s="476"/>
      <c r="V433" s="476"/>
    </row>
    <row r="434" spans="1:22" ht="15" thickBot="1">
      <c r="A434" s="476"/>
      <c r="B434" s="476"/>
      <c r="C434" s="476"/>
      <c r="D434" s="476"/>
      <c r="E434" s="476"/>
      <c r="F434" s="476"/>
      <c r="G434" s="476"/>
      <c r="H434" s="476"/>
      <c r="I434" s="476"/>
      <c r="J434" s="476"/>
      <c r="K434" s="476"/>
      <c r="L434" s="476"/>
      <c r="M434" s="476"/>
      <c r="N434" s="476"/>
      <c r="O434" s="476"/>
      <c r="P434" s="476"/>
      <c r="Q434" s="476"/>
      <c r="R434" s="476"/>
      <c r="S434" s="476"/>
      <c r="T434" s="476"/>
      <c r="U434" s="476"/>
      <c r="V434" s="476"/>
    </row>
    <row r="435" spans="1:22" ht="15" thickBot="1">
      <c r="A435" s="476"/>
      <c r="B435" s="476"/>
      <c r="C435" s="476"/>
      <c r="D435" s="476"/>
      <c r="E435" s="476"/>
      <c r="F435" s="476"/>
      <c r="G435" s="476"/>
      <c r="H435" s="476"/>
      <c r="I435" s="476"/>
      <c r="J435" s="476"/>
      <c r="K435" s="476"/>
      <c r="L435" s="476"/>
      <c r="M435" s="476"/>
      <c r="N435" s="476"/>
      <c r="O435" s="476"/>
      <c r="P435" s="476"/>
      <c r="Q435" s="476"/>
      <c r="R435" s="476"/>
      <c r="S435" s="476"/>
      <c r="T435" s="476"/>
      <c r="U435" s="476"/>
      <c r="V435" s="476"/>
    </row>
    <row r="436" spans="1:22" ht="15" thickBot="1">
      <c r="A436" s="476"/>
      <c r="B436" s="476"/>
      <c r="C436" s="476"/>
      <c r="D436" s="476"/>
      <c r="E436" s="476"/>
      <c r="F436" s="476"/>
      <c r="G436" s="476"/>
      <c r="H436" s="476"/>
      <c r="I436" s="476"/>
      <c r="J436" s="476"/>
      <c r="K436" s="476"/>
      <c r="L436" s="476"/>
      <c r="M436" s="476"/>
      <c r="N436" s="476"/>
      <c r="O436" s="476"/>
      <c r="P436" s="476"/>
      <c r="Q436" s="476"/>
      <c r="R436" s="476"/>
      <c r="S436" s="476"/>
      <c r="T436" s="476"/>
      <c r="U436" s="476"/>
      <c r="V436" s="476"/>
    </row>
    <row r="437" spans="1:22" ht="15" thickBot="1">
      <c r="A437" s="476"/>
      <c r="B437" s="476"/>
      <c r="C437" s="476"/>
      <c r="D437" s="476"/>
      <c r="E437" s="476"/>
      <c r="F437" s="476"/>
      <c r="G437" s="476"/>
      <c r="H437" s="476"/>
      <c r="I437" s="476"/>
      <c r="J437" s="476"/>
      <c r="K437" s="476"/>
      <c r="L437" s="476"/>
      <c r="M437" s="476"/>
      <c r="N437" s="476"/>
      <c r="O437" s="476"/>
      <c r="P437" s="476"/>
      <c r="Q437" s="476"/>
      <c r="R437" s="476"/>
      <c r="S437" s="476"/>
      <c r="T437" s="476"/>
      <c r="U437" s="476"/>
      <c r="V437" s="476"/>
    </row>
    <row r="438" spans="1:22" ht="15" thickBot="1">
      <c r="A438" s="476"/>
      <c r="B438" s="476"/>
      <c r="C438" s="476"/>
      <c r="D438" s="476"/>
      <c r="E438" s="476"/>
      <c r="F438" s="476"/>
      <c r="G438" s="476"/>
      <c r="H438" s="476"/>
      <c r="I438" s="476"/>
      <c r="J438" s="476"/>
      <c r="K438" s="476"/>
      <c r="L438" s="476"/>
      <c r="M438" s="476"/>
      <c r="N438" s="476"/>
      <c r="O438" s="476"/>
      <c r="P438" s="476"/>
      <c r="Q438" s="476"/>
      <c r="R438" s="476"/>
      <c r="S438" s="476"/>
      <c r="T438" s="476"/>
      <c r="U438" s="476"/>
      <c r="V438" s="476"/>
    </row>
    <row r="439" spans="1:22" ht="15" thickBot="1">
      <c r="A439" s="476"/>
      <c r="B439" s="476"/>
      <c r="C439" s="476"/>
      <c r="D439" s="476"/>
      <c r="E439" s="476"/>
      <c r="F439" s="476"/>
      <c r="G439" s="476"/>
      <c r="H439" s="476"/>
      <c r="I439" s="476"/>
      <c r="J439" s="476"/>
      <c r="K439" s="476"/>
      <c r="L439" s="476"/>
      <c r="M439" s="476"/>
      <c r="N439" s="476"/>
      <c r="O439" s="476"/>
      <c r="P439" s="476"/>
      <c r="Q439" s="476"/>
      <c r="R439" s="476"/>
      <c r="S439" s="476"/>
      <c r="T439" s="476"/>
      <c r="U439" s="476"/>
      <c r="V439" s="476"/>
    </row>
    <row r="440" spans="1:22" ht="15" thickBot="1">
      <c r="A440" s="476"/>
      <c r="B440" s="476"/>
      <c r="C440" s="476"/>
      <c r="D440" s="476"/>
      <c r="E440" s="476"/>
      <c r="F440" s="476"/>
      <c r="G440" s="476"/>
      <c r="H440" s="476"/>
      <c r="I440" s="476"/>
      <c r="J440" s="476"/>
      <c r="K440" s="476"/>
      <c r="L440" s="476"/>
      <c r="M440" s="476"/>
      <c r="N440" s="476"/>
      <c r="O440" s="476"/>
      <c r="P440" s="476"/>
      <c r="Q440" s="476"/>
      <c r="R440" s="476"/>
      <c r="S440" s="476"/>
      <c r="T440" s="476"/>
      <c r="U440" s="476"/>
      <c r="V440" s="476"/>
    </row>
    <row r="441" spans="1:22" ht="15" thickBot="1">
      <c r="A441" s="476"/>
      <c r="B441" s="476"/>
      <c r="C441" s="476"/>
      <c r="D441" s="476"/>
      <c r="E441" s="476"/>
      <c r="F441" s="476"/>
      <c r="G441" s="476"/>
      <c r="H441" s="476"/>
      <c r="I441" s="476"/>
      <c r="J441" s="476"/>
      <c r="K441" s="476"/>
      <c r="L441" s="476"/>
      <c r="M441" s="476"/>
      <c r="N441" s="476"/>
      <c r="O441" s="476"/>
      <c r="P441" s="476"/>
      <c r="Q441" s="476"/>
      <c r="R441" s="476"/>
      <c r="S441" s="476"/>
      <c r="T441" s="476"/>
      <c r="U441" s="476"/>
      <c r="V441" s="476"/>
    </row>
    <row r="442" spans="1:22" ht="15" thickBot="1">
      <c r="A442" s="476"/>
      <c r="B442" s="476"/>
      <c r="C442" s="476"/>
      <c r="D442" s="476"/>
      <c r="E442" s="476"/>
      <c r="F442" s="476"/>
      <c r="G442" s="476"/>
      <c r="H442" s="476"/>
      <c r="I442" s="476"/>
      <c r="J442" s="476"/>
      <c r="K442" s="476"/>
      <c r="L442" s="476"/>
      <c r="M442" s="476"/>
      <c r="N442" s="476"/>
      <c r="O442" s="476"/>
      <c r="P442" s="476"/>
      <c r="Q442" s="476"/>
      <c r="R442" s="476"/>
      <c r="S442" s="476"/>
      <c r="T442" s="476"/>
      <c r="U442" s="476"/>
      <c r="V442" s="476"/>
    </row>
    <row r="443" spans="1:22" ht="15" thickBot="1">
      <c r="A443" s="476"/>
      <c r="B443" s="476"/>
      <c r="C443" s="476"/>
      <c r="D443" s="476"/>
      <c r="E443" s="476"/>
      <c r="F443" s="476"/>
      <c r="G443" s="476"/>
      <c r="H443" s="476"/>
      <c r="I443" s="476"/>
      <c r="J443" s="476"/>
      <c r="K443" s="476"/>
      <c r="L443" s="476"/>
      <c r="M443" s="476"/>
      <c r="N443" s="476"/>
      <c r="O443" s="476"/>
      <c r="P443" s="476"/>
      <c r="Q443" s="476"/>
      <c r="R443" s="476"/>
      <c r="S443" s="476"/>
      <c r="T443" s="476"/>
      <c r="U443" s="476"/>
      <c r="V443" s="476"/>
    </row>
    <row r="444" spans="1:22" ht="15" thickBot="1">
      <c r="A444" s="476"/>
      <c r="B444" s="476"/>
      <c r="C444" s="476"/>
      <c r="D444" s="476"/>
      <c r="E444" s="476"/>
      <c r="F444" s="476"/>
      <c r="G444" s="476"/>
      <c r="H444" s="476"/>
      <c r="I444" s="476"/>
      <c r="J444" s="476"/>
      <c r="K444" s="476"/>
      <c r="L444" s="476"/>
      <c r="M444" s="476"/>
      <c r="N444" s="476"/>
      <c r="O444" s="476"/>
      <c r="P444" s="476"/>
      <c r="Q444" s="476"/>
      <c r="R444" s="476"/>
      <c r="S444" s="476"/>
      <c r="T444" s="476"/>
      <c r="U444" s="476"/>
      <c r="V444" s="476"/>
    </row>
    <row r="445" spans="1:22" ht="15" thickBot="1">
      <c r="A445" s="476"/>
      <c r="B445" s="476"/>
      <c r="C445" s="476"/>
      <c r="D445" s="476"/>
      <c r="E445" s="476"/>
      <c r="F445" s="476"/>
      <c r="G445" s="476"/>
      <c r="H445" s="476"/>
      <c r="I445" s="476"/>
      <c r="J445" s="476"/>
      <c r="K445" s="476"/>
      <c r="L445" s="476"/>
      <c r="M445" s="476"/>
      <c r="N445" s="476"/>
      <c r="O445" s="476"/>
      <c r="P445" s="476"/>
      <c r="Q445" s="476"/>
      <c r="R445" s="476"/>
      <c r="S445" s="476"/>
      <c r="T445" s="476"/>
      <c r="U445" s="476"/>
      <c r="V445" s="476"/>
    </row>
    <row r="446" spans="1:22" ht="15" thickBot="1">
      <c r="A446" s="476"/>
      <c r="B446" s="476"/>
      <c r="C446" s="476"/>
      <c r="D446" s="476"/>
      <c r="E446" s="476"/>
      <c r="F446" s="476"/>
      <c r="G446" s="476"/>
      <c r="H446" s="476"/>
      <c r="I446" s="476"/>
      <c r="J446" s="476"/>
      <c r="K446" s="476"/>
      <c r="L446" s="476"/>
      <c r="M446" s="476"/>
      <c r="N446" s="476"/>
      <c r="O446" s="476"/>
      <c r="P446" s="476"/>
      <c r="Q446" s="476"/>
      <c r="R446" s="476"/>
      <c r="S446" s="476"/>
      <c r="T446" s="476"/>
      <c r="U446" s="476"/>
      <c r="V446" s="476"/>
    </row>
    <row r="447" spans="1:22" ht="15" thickBot="1">
      <c r="A447" s="476"/>
      <c r="B447" s="476"/>
      <c r="C447" s="476"/>
      <c r="D447" s="476"/>
      <c r="E447" s="476"/>
      <c r="F447" s="476"/>
      <c r="G447" s="476"/>
      <c r="H447" s="476"/>
      <c r="I447" s="476"/>
      <c r="J447" s="476"/>
      <c r="K447" s="476"/>
      <c r="L447" s="476"/>
      <c r="M447" s="476"/>
      <c r="N447" s="476"/>
      <c r="O447" s="476"/>
      <c r="P447" s="476"/>
      <c r="Q447" s="476"/>
      <c r="R447" s="476"/>
      <c r="S447" s="476"/>
      <c r="T447" s="476"/>
      <c r="U447" s="476"/>
      <c r="V447" s="476"/>
    </row>
    <row r="448" spans="1:22" ht="15" thickBot="1">
      <c r="A448" s="476"/>
      <c r="B448" s="476"/>
      <c r="C448" s="476"/>
      <c r="D448" s="476"/>
      <c r="E448" s="476"/>
      <c r="F448" s="476"/>
      <c r="G448" s="476"/>
      <c r="H448" s="476"/>
      <c r="I448" s="476"/>
      <c r="J448" s="476"/>
      <c r="K448" s="476"/>
      <c r="L448" s="476"/>
      <c r="M448" s="476"/>
      <c r="N448" s="476"/>
      <c r="O448" s="476"/>
      <c r="P448" s="476"/>
      <c r="Q448" s="476"/>
      <c r="R448" s="476"/>
      <c r="S448" s="476"/>
      <c r="T448" s="476"/>
      <c r="U448" s="476"/>
      <c r="V448" s="476"/>
    </row>
    <row r="449" spans="1:22" ht="15" thickBot="1">
      <c r="A449" s="476"/>
      <c r="B449" s="476"/>
      <c r="C449" s="476"/>
      <c r="D449" s="476"/>
      <c r="E449" s="476"/>
      <c r="F449" s="476"/>
      <c r="G449" s="476"/>
      <c r="H449" s="476"/>
      <c r="I449" s="476"/>
      <c r="J449" s="476"/>
      <c r="K449" s="476"/>
      <c r="L449" s="476"/>
      <c r="M449" s="476"/>
      <c r="N449" s="476"/>
      <c r="O449" s="476"/>
      <c r="P449" s="476"/>
      <c r="Q449" s="476"/>
      <c r="R449" s="476"/>
      <c r="S449" s="476"/>
      <c r="T449" s="476"/>
      <c r="U449" s="476"/>
      <c r="V449" s="476"/>
    </row>
    <row r="450" spans="1:22" ht="15" thickBot="1">
      <c r="A450" s="476"/>
      <c r="B450" s="476"/>
      <c r="C450" s="476"/>
      <c r="D450" s="476"/>
      <c r="E450" s="476"/>
      <c r="F450" s="476"/>
      <c r="G450" s="476"/>
      <c r="H450" s="476"/>
      <c r="I450" s="476"/>
      <c r="J450" s="476"/>
      <c r="K450" s="476"/>
      <c r="L450" s="476"/>
      <c r="M450" s="476"/>
      <c r="N450" s="476"/>
      <c r="O450" s="476"/>
      <c r="P450" s="476"/>
      <c r="Q450" s="476"/>
      <c r="R450" s="476"/>
      <c r="S450" s="476"/>
      <c r="T450" s="476"/>
      <c r="U450" s="476"/>
      <c r="V450" s="476"/>
    </row>
    <row r="451" spans="1:22" ht="15" thickBot="1">
      <c r="A451" s="476"/>
      <c r="B451" s="476"/>
      <c r="C451" s="476"/>
      <c r="D451" s="476"/>
      <c r="E451" s="476"/>
      <c r="F451" s="476"/>
      <c r="G451" s="476"/>
      <c r="H451" s="476"/>
      <c r="I451" s="476"/>
      <c r="J451" s="476"/>
      <c r="K451" s="476"/>
      <c r="L451" s="476"/>
      <c r="M451" s="476"/>
      <c r="N451" s="476"/>
      <c r="O451" s="476"/>
      <c r="P451" s="476"/>
      <c r="Q451" s="476"/>
      <c r="R451" s="476"/>
      <c r="S451" s="476"/>
      <c r="T451" s="476"/>
      <c r="U451" s="476"/>
      <c r="V451" s="476"/>
    </row>
    <row r="452" spans="1:22" ht="15" thickBot="1">
      <c r="A452" s="476"/>
      <c r="B452" s="476"/>
      <c r="C452" s="476"/>
      <c r="D452" s="476"/>
      <c r="E452" s="476"/>
      <c r="F452" s="476"/>
      <c r="G452" s="476"/>
      <c r="H452" s="476"/>
      <c r="I452" s="476"/>
      <c r="J452" s="476"/>
      <c r="K452" s="476"/>
      <c r="L452" s="476"/>
      <c r="M452" s="476"/>
      <c r="N452" s="476"/>
      <c r="O452" s="476"/>
      <c r="P452" s="476"/>
      <c r="Q452" s="476"/>
      <c r="R452" s="476"/>
      <c r="S452" s="476"/>
      <c r="T452" s="476"/>
      <c r="U452" s="476"/>
      <c r="V452" s="476"/>
    </row>
    <row r="453" spans="1:22" ht="15" thickBot="1">
      <c r="A453" s="476"/>
      <c r="B453" s="476"/>
      <c r="C453" s="476"/>
      <c r="D453" s="476"/>
      <c r="E453" s="476"/>
      <c r="F453" s="476"/>
      <c r="G453" s="476"/>
      <c r="H453" s="476"/>
      <c r="I453" s="476"/>
      <c r="J453" s="476"/>
      <c r="K453" s="476"/>
      <c r="L453" s="476"/>
      <c r="M453" s="476"/>
      <c r="N453" s="476"/>
      <c r="O453" s="476"/>
      <c r="P453" s="476"/>
      <c r="Q453" s="476"/>
      <c r="R453" s="476"/>
      <c r="S453" s="476"/>
      <c r="T453" s="476"/>
      <c r="U453" s="476"/>
      <c r="V453" s="476"/>
    </row>
    <row r="454" spans="1:22" ht="15" thickBot="1">
      <c r="A454" s="476"/>
      <c r="B454" s="476"/>
      <c r="C454" s="476"/>
      <c r="D454" s="476"/>
      <c r="E454" s="476"/>
      <c r="F454" s="476"/>
      <c r="G454" s="476"/>
      <c r="H454" s="476"/>
      <c r="I454" s="476"/>
      <c r="J454" s="476"/>
      <c r="K454" s="476"/>
      <c r="L454" s="476"/>
      <c r="M454" s="476"/>
      <c r="N454" s="476"/>
      <c r="O454" s="476"/>
      <c r="P454" s="476"/>
      <c r="Q454" s="476"/>
      <c r="R454" s="476"/>
      <c r="S454" s="476"/>
      <c r="T454" s="476"/>
      <c r="U454" s="476"/>
      <c r="V454" s="476"/>
    </row>
    <row r="455" spans="1:22" ht="15" thickBot="1">
      <c r="A455" s="476"/>
      <c r="B455" s="476"/>
      <c r="C455" s="476"/>
      <c r="D455" s="476"/>
      <c r="E455" s="476"/>
      <c r="F455" s="476"/>
      <c r="G455" s="476"/>
      <c r="H455" s="476"/>
      <c r="I455" s="476"/>
      <c r="J455" s="476"/>
      <c r="K455" s="476"/>
      <c r="L455" s="476"/>
      <c r="M455" s="476"/>
      <c r="N455" s="476"/>
      <c r="O455" s="476"/>
      <c r="P455" s="476"/>
      <c r="Q455" s="476"/>
      <c r="R455" s="476"/>
      <c r="S455" s="476"/>
      <c r="T455" s="476"/>
      <c r="U455" s="476"/>
      <c r="V455" s="476"/>
    </row>
    <row r="456" spans="1:22" ht="15" thickBot="1">
      <c r="A456" s="476"/>
      <c r="B456" s="476"/>
      <c r="C456" s="476"/>
      <c r="D456" s="476"/>
      <c r="E456" s="476"/>
      <c r="F456" s="476"/>
      <c r="G456" s="476"/>
      <c r="H456" s="476"/>
      <c r="I456" s="476"/>
      <c r="J456" s="476"/>
      <c r="K456" s="476"/>
      <c r="L456" s="476"/>
      <c r="M456" s="476"/>
      <c r="N456" s="476"/>
      <c r="O456" s="476"/>
      <c r="P456" s="476"/>
      <c r="Q456" s="476"/>
      <c r="R456" s="476"/>
      <c r="S456" s="476"/>
      <c r="T456" s="476"/>
      <c r="U456" s="476"/>
      <c r="V456" s="476"/>
    </row>
    <row r="457" spans="1:22" ht="15" thickBot="1">
      <c r="A457" s="476"/>
      <c r="B457" s="476"/>
      <c r="C457" s="476"/>
      <c r="D457" s="476"/>
      <c r="E457" s="476"/>
      <c r="F457" s="476"/>
      <c r="G457" s="476"/>
      <c r="H457" s="476"/>
      <c r="I457" s="476"/>
      <c r="J457" s="476"/>
      <c r="K457" s="476"/>
      <c r="L457" s="476"/>
      <c r="M457" s="476"/>
      <c r="N457" s="476"/>
      <c r="O457" s="476"/>
      <c r="P457" s="476"/>
      <c r="Q457" s="476"/>
      <c r="R457" s="476"/>
      <c r="S457" s="476"/>
      <c r="T457" s="476"/>
      <c r="U457" s="476"/>
      <c r="V457" s="476"/>
    </row>
    <row r="458" spans="1:22" ht="15" thickBot="1">
      <c r="A458" s="476"/>
      <c r="B458" s="476"/>
      <c r="C458" s="476"/>
      <c r="D458" s="476"/>
      <c r="E458" s="476"/>
      <c r="F458" s="476"/>
      <c r="G458" s="476"/>
      <c r="H458" s="476"/>
      <c r="I458" s="476"/>
      <c r="J458" s="476"/>
      <c r="K458" s="476"/>
      <c r="L458" s="476"/>
      <c r="M458" s="476"/>
      <c r="N458" s="476"/>
      <c r="O458" s="476"/>
      <c r="P458" s="476"/>
      <c r="Q458" s="476"/>
      <c r="R458" s="476"/>
      <c r="S458" s="476"/>
      <c r="T458" s="476"/>
      <c r="U458" s="476"/>
      <c r="V458" s="476"/>
    </row>
    <row r="459" spans="1:22" ht="15" thickBot="1">
      <c r="A459" s="476"/>
      <c r="B459" s="476"/>
      <c r="C459" s="476"/>
      <c r="D459" s="476"/>
      <c r="E459" s="476"/>
      <c r="F459" s="476"/>
      <c r="G459" s="476"/>
      <c r="H459" s="476"/>
      <c r="I459" s="476"/>
      <c r="J459" s="476"/>
      <c r="K459" s="476"/>
      <c r="L459" s="476"/>
      <c r="M459" s="476"/>
      <c r="N459" s="476"/>
      <c r="O459" s="476"/>
      <c r="P459" s="476"/>
      <c r="Q459" s="476"/>
      <c r="R459" s="476"/>
      <c r="S459" s="476"/>
      <c r="T459" s="476"/>
      <c r="U459" s="476"/>
      <c r="V459" s="476"/>
    </row>
    <row r="460" spans="1:22" ht="15" thickBot="1">
      <c r="A460" s="476"/>
      <c r="B460" s="476"/>
      <c r="C460" s="476"/>
      <c r="D460" s="476"/>
      <c r="E460" s="476"/>
      <c r="F460" s="476"/>
      <c r="G460" s="476"/>
      <c r="H460" s="476"/>
      <c r="I460" s="476"/>
      <c r="J460" s="476"/>
      <c r="K460" s="476"/>
      <c r="L460" s="476"/>
      <c r="M460" s="476"/>
      <c r="N460" s="476"/>
      <c r="O460" s="476"/>
      <c r="P460" s="476"/>
      <c r="Q460" s="476"/>
      <c r="R460" s="476"/>
      <c r="S460" s="476"/>
      <c r="T460" s="476"/>
      <c r="U460" s="476"/>
      <c r="V460" s="476"/>
    </row>
    <row r="461" spans="1:22" ht="15" thickBot="1">
      <c r="A461" s="476"/>
      <c r="B461" s="476"/>
      <c r="C461" s="476"/>
      <c r="D461" s="476"/>
      <c r="E461" s="476"/>
      <c r="F461" s="476"/>
      <c r="G461" s="476"/>
      <c r="H461" s="476"/>
      <c r="I461" s="476"/>
      <c r="J461" s="476"/>
      <c r="K461" s="476"/>
      <c r="L461" s="476"/>
      <c r="M461" s="476"/>
      <c r="N461" s="476"/>
      <c r="O461" s="476"/>
      <c r="P461" s="476"/>
      <c r="Q461" s="476"/>
      <c r="R461" s="476"/>
      <c r="S461" s="476"/>
      <c r="T461" s="476"/>
      <c r="U461" s="476"/>
      <c r="V461" s="476"/>
    </row>
    <row r="462" spans="1:22" ht="15" thickBot="1">
      <c r="A462" s="476"/>
      <c r="B462" s="476"/>
      <c r="C462" s="476"/>
      <c r="D462" s="476"/>
      <c r="E462" s="476"/>
      <c r="F462" s="476"/>
      <c r="G462" s="476"/>
      <c r="H462" s="476"/>
      <c r="I462" s="476"/>
      <c r="J462" s="476"/>
      <c r="K462" s="476"/>
      <c r="L462" s="476"/>
      <c r="M462" s="476"/>
      <c r="N462" s="476"/>
      <c r="O462" s="476"/>
      <c r="P462" s="476"/>
      <c r="Q462" s="476"/>
      <c r="R462" s="476"/>
      <c r="S462" s="476"/>
      <c r="T462" s="476"/>
      <c r="U462" s="476"/>
      <c r="V462" s="476"/>
    </row>
    <row r="463" spans="1:22" ht="15" thickBot="1">
      <c r="A463" s="476"/>
      <c r="B463" s="476"/>
      <c r="C463" s="476"/>
      <c r="D463" s="476"/>
      <c r="E463" s="476"/>
      <c r="F463" s="476"/>
      <c r="G463" s="476"/>
      <c r="H463" s="476"/>
      <c r="I463" s="476"/>
      <c r="J463" s="476"/>
      <c r="K463" s="476"/>
      <c r="L463" s="476"/>
      <c r="M463" s="476"/>
      <c r="N463" s="476"/>
      <c r="O463" s="476"/>
      <c r="P463" s="476"/>
      <c r="Q463" s="476"/>
      <c r="R463" s="476"/>
      <c r="S463" s="476"/>
      <c r="T463" s="476"/>
      <c r="U463" s="476"/>
      <c r="V463" s="476"/>
    </row>
    <row r="464" spans="1:22" ht="15" thickBot="1">
      <c r="A464" s="476"/>
      <c r="B464" s="476"/>
      <c r="C464" s="476"/>
      <c r="D464" s="476"/>
      <c r="E464" s="476"/>
      <c r="F464" s="476"/>
      <c r="G464" s="476"/>
      <c r="H464" s="476"/>
      <c r="I464" s="476"/>
      <c r="J464" s="476"/>
      <c r="K464" s="476"/>
      <c r="L464" s="476"/>
      <c r="M464" s="476"/>
      <c r="N464" s="476"/>
      <c r="O464" s="476"/>
      <c r="P464" s="476"/>
      <c r="Q464" s="476"/>
      <c r="R464" s="476"/>
      <c r="S464" s="476"/>
      <c r="T464" s="476"/>
      <c r="U464" s="476"/>
      <c r="V464" s="476"/>
    </row>
    <row r="465" spans="1:22" ht="15" thickBot="1">
      <c r="A465" s="476"/>
      <c r="B465" s="476"/>
      <c r="C465" s="476"/>
      <c r="D465" s="476"/>
      <c r="E465" s="476"/>
      <c r="F465" s="476"/>
      <c r="G465" s="476"/>
      <c r="H465" s="476"/>
      <c r="I465" s="476"/>
      <c r="J465" s="476"/>
      <c r="K465" s="476"/>
      <c r="L465" s="476"/>
      <c r="M465" s="476"/>
      <c r="N465" s="476"/>
      <c r="O465" s="476"/>
      <c r="P465" s="476"/>
      <c r="Q465" s="476"/>
      <c r="R465" s="476"/>
      <c r="S465" s="476"/>
      <c r="T465" s="476"/>
      <c r="U465" s="476"/>
      <c r="V465" s="476"/>
    </row>
    <row r="466" spans="1:22" ht="15" thickBot="1">
      <c r="A466" s="476"/>
      <c r="B466" s="476"/>
      <c r="C466" s="476"/>
      <c r="D466" s="476"/>
      <c r="E466" s="476"/>
      <c r="F466" s="476"/>
      <c r="G466" s="476"/>
      <c r="H466" s="476"/>
      <c r="I466" s="476"/>
      <c r="J466" s="476"/>
      <c r="K466" s="476"/>
      <c r="L466" s="476"/>
      <c r="M466" s="476"/>
      <c r="N466" s="476"/>
      <c r="O466" s="476"/>
      <c r="P466" s="476"/>
      <c r="Q466" s="476"/>
      <c r="R466" s="476"/>
      <c r="S466" s="476"/>
      <c r="T466" s="476"/>
      <c r="U466" s="476"/>
      <c r="V466" s="476"/>
    </row>
    <row r="467" spans="1:22" ht="15" thickBot="1">
      <c r="A467" s="476"/>
      <c r="B467" s="476"/>
      <c r="C467" s="476"/>
      <c r="D467" s="476"/>
      <c r="E467" s="476"/>
      <c r="F467" s="476"/>
      <c r="G467" s="476"/>
      <c r="H467" s="476"/>
      <c r="I467" s="476"/>
      <c r="J467" s="476"/>
      <c r="K467" s="476"/>
      <c r="L467" s="476"/>
      <c r="M467" s="476"/>
      <c r="N467" s="476"/>
      <c r="O467" s="476"/>
      <c r="P467" s="476"/>
      <c r="Q467" s="476"/>
      <c r="R467" s="476"/>
      <c r="S467" s="476"/>
      <c r="T467" s="476"/>
      <c r="U467" s="476"/>
      <c r="V467" s="476"/>
    </row>
    <row r="468" spans="1:22" ht="15" thickBot="1">
      <c r="A468" s="476"/>
      <c r="B468" s="476"/>
      <c r="C468" s="476"/>
      <c r="D468" s="476"/>
      <c r="E468" s="476"/>
      <c r="F468" s="476"/>
      <c r="G468" s="476"/>
      <c r="H468" s="476"/>
      <c r="I468" s="476"/>
      <c r="J468" s="476"/>
      <c r="K468" s="476"/>
      <c r="L468" s="476"/>
      <c r="M468" s="476"/>
      <c r="N468" s="476"/>
      <c r="O468" s="476"/>
      <c r="P468" s="476"/>
      <c r="Q468" s="476"/>
      <c r="R468" s="476"/>
      <c r="S468" s="476"/>
      <c r="T468" s="476"/>
      <c r="U468" s="476"/>
      <c r="V468" s="476"/>
    </row>
    <row r="469" spans="1:22" ht="15" thickBot="1">
      <c r="A469" s="476"/>
      <c r="B469" s="476"/>
      <c r="C469" s="476"/>
      <c r="D469" s="476"/>
      <c r="E469" s="476"/>
      <c r="F469" s="476"/>
      <c r="G469" s="476"/>
      <c r="H469" s="476"/>
      <c r="I469" s="476"/>
      <c r="J469" s="476"/>
      <c r="K469" s="476"/>
      <c r="L469" s="476"/>
      <c r="M469" s="476"/>
      <c r="N469" s="476"/>
      <c r="O469" s="476"/>
      <c r="P469" s="476"/>
      <c r="Q469" s="476"/>
      <c r="R469" s="476"/>
      <c r="S469" s="476"/>
      <c r="T469" s="476"/>
      <c r="U469" s="476"/>
      <c r="V469" s="476"/>
    </row>
    <row r="470" spans="1:22" ht="15" thickBot="1">
      <c r="A470" s="476"/>
      <c r="B470" s="476"/>
      <c r="C470" s="476"/>
      <c r="D470" s="476"/>
      <c r="E470" s="476"/>
      <c r="F470" s="476"/>
      <c r="G470" s="476"/>
      <c r="H470" s="476"/>
      <c r="I470" s="476"/>
      <c r="J470" s="476"/>
      <c r="K470" s="476"/>
      <c r="L470" s="476"/>
      <c r="M470" s="476"/>
      <c r="N470" s="476"/>
      <c r="O470" s="476"/>
      <c r="P470" s="476"/>
      <c r="Q470" s="476"/>
      <c r="R470" s="476"/>
      <c r="S470" s="476"/>
      <c r="T470" s="476"/>
      <c r="U470" s="476"/>
      <c r="V470" s="476"/>
    </row>
    <row r="471" spans="1:22" ht="15" thickBot="1">
      <c r="A471" s="476"/>
      <c r="B471" s="476"/>
      <c r="C471" s="476"/>
      <c r="D471" s="476"/>
      <c r="E471" s="476"/>
      <c r="F471" s="476"/>
      <c r="G471" s="476"/>
      <c r="H471" s="476"/>
      <c r="I471" s="476"/>
      <c r="J471" s="476"/>
      <c r="K471" s="476"/>
      <c r="L471" s="476"/>
      <c r="M471" s="476"/>
      <c r="N471" s="476"/>
      <c r="O471" s="476"/>
      <c r="P471" s="476"/>
      <c r="Q471" s="476"/>
      <c r="R471" s="476"/>
      <c r="S471" s="476"/>
      <c r="T471" s="476"/>
      <c r="U471" s="476"/>
      <c r="V471" s="476"/>
    </row>
    <row r="472" spans="1:22" ht="15" thickBot="1">
      <c r="A472" s="476"/>
      <c r="B472" s="476"/>
      <c r="C472" s="476"/>
      <c r="D472" s="476"/>
      <c r="E472" s="476"/>
      <c r="F472" s="476"/>
      <c r="G472" s="476"/>
      <c r="H472" s="476"/>
      <c r="I472" s="476"/>
      <c r="J472" s="476"/>
      <c r="K472" s="476"/>
      <c r="L472" s="476"/>
      <c r="M472" s="476"/>
      <c r="N472" s="476"/>
      <c r="O472" s="476"/>
      <c r="P472" s="476"/>
      <c r="Q472" s="476"/>
      <c r="R472" s="476"/>
      <c r="S472" s="476"/>
      <c r="T472" s="476"/>
      <c r="U472" s="476"/>
      <c r="V472" s="476"/>
    </row>
    <row r="473" spans="1:22" ht="15" thickBot="1">
      <c r="A473" s="476"/>
      <c r="B473" s="476"/>
      <c r="C473" s="476"/>
      <c r="D473" s="476"/>
      <c r="E473" s="476"/>
      <c r="F473" s="476"/>
      <c r="G473" s="476"/>
      <c r="H473" s="476"/>
      <c r="I473" s="476"/>
      <c r="J473" s="476"/>
      <c r="K473" s="476"/>
      <c r="L473" s="476"/>
      <c r="M473" s="476"/>
      <c r="N473" s="476"/>
      <c r="O473" s="476"/>
      <c r="P473" s="476"/>
      <c r="Q473" s="476"/>
      <c r="R473" s="476"/>
      <c r="S473" s="476"/>
      <c r="T473" s="476"/>
      <c r="U473" s="476"/>
      <c r="V473" s="476"/>
    </row>
    <row r="474" spans="1:22" ht="15" thickBot="1">
      <c r="A474" s="476"/>
      <c r="B474" s="476"/>
      <c r="C474" s="476"/>
      <c r="D474" s="476"/>
      <c r="E474" s="476"/>
      <c r="F474" s="476"/>
      <c r="G474" s="476"/>
      <c r="H474" s="476"/>
      <c r="I474" s="476"/>
      <c r="J474" s="476"/>
      <c r="K474" s="476"/>
      <c r="L474" s="476"/>
      <c r="M474" s="476"/>
      <c r="N474" s="476"/>
      <c r="O474" s="476"/>
      <c r="P474" s="476"/>
      <c r="Q474" s="476"/>
      <c r="R474" s="476"/>
      <c r="S474" s="476"/>
      <c r="T474" s="476"/>
      <c r="U474" s="476"/>
      <c r="V474" s="476"/>
    </row>
    <row r="475" spans="1:22" ht="15" thickBot="1">
      <c r="A475" s="476"/>
      <c r="B475" s="476"/>
      <c r="C475" s="476"/>
      <c r="D475" s="476"/>
      <c r="E475" s="476"/>
      <c r="F475" s="476"/>
      <c r="G475" s="476"/>
      <c r="H475" s="476"/>
      <c r="I475" s="476"/>
      <c r="J475" s="476"/>
      <c r="K475" s="476"/>
      <c r="L475" s="476"/>
      <c r="M475" s="476"/>
      <c r="N475" s="476"/>
      <c r="O475" s="476"/>
      <c r="P475" s="476"/>
      <c r="Q475" s="476"/>
      <c r="R475" s="476"/>
      <c r="S475" s="476"/>
      <c r="T475" s="476"/>
      <c r="U475" s="476"/>
      <c r="V475" s="476"/>
    </row>
    <row r="476" spans="1:22" ht="15" thickBot="1">
      <c r="A476" s="476"/>
      <c r="B476" s="476"/>
      <c r="C476" s="476"/>
      <c r="D476" s="476"/>
      <c r="E476" s="476"/>
      <c r="F476" s="476"/>
      <c r="G476" s="476"/>
      <c r="H476" s="476"/>
      <c r="I476" s="476"/>
      <c r="J476" s="476"/>
      <c r="K476" s="476"/>
      <c r="L476" s="476"/>
      <c r="M476" s="476"/>
      <c r="N476" s="476"/>
      <c r="O476" s="476"/>
      <c r="P476" s="476"/>
      <c r="Q476" s="476"/>
      <c r="R476" s="476"/>
      <c r="S476" s="476"/>
      <c r="T476" s="476"/>
      <c r="U476" s="476"/>
      <c r="V476" s="476"/>
    </row>
    <row r="477" spans="1:22" ht="15" thickBot="1">
      <c r="A477" s="476"/>
      <c r="B477" s="476"/>
      <c r="C477" s="476"/>
      <c r="D477" s="476"/>
      <c r="E477" s="476"/>
      <c r="F477" s="476"/>
      <c r="G477" s="476"/>
      <c r="H477" s="476"/>
      <c r="I477" s="476"/>
      <c r="J477" s="476"/>
      <c r="K477" s="476"/>
      <c r="L477" s="476"/>
      <c r="M477" s="476"/>
      <c r="N477" s="476"/>
      <c r="O477" s="476"/>
      <c r="P477" s="476"/>
      <c r="Q477" s="476"/>
      <c r="R477" s="476"/>
      <c r="S477" s="476"/>
      <c r="T477" s="476"/>
      <c r="U477" s="476"/>
      <c r="V477" s="476"/>
    </row>
    <row r="478" spans="1:22" ht="15" thickBot="1">
      <c r="A478" s="476"/>
      <c r="B478" s="476"/>
      <c r="C478" s="476"/>
      <c r="D478" s="476"/>
      <c r="E478" s="476"/>
      <c r="F478" s="476"/>
      <c r="G478" s="476"/>
      <c r="H478" s="476"/>
      <c r="I478" s="476"/>
      <c r="J478" s="476"/>
      <c r="K478" s="476"/>
      <c r="L478" s="476"/>
      <c r="M478" s="476"/>
      <c r="N478" s="476"/>
      <c r="O478" s="476"/>
      <c r="P478" s="476"/>
      <c r="Q478" s="476"/>
      <c r="R478" s="476"/>
      <c r="S478" s="476"/>
      <c r="T478" s="476"/>
      <c r="U478" s="476"/>
      <c r="V478" s="476"/>
    </row>
    <row r="479" spans="1:22" ht="15" thickBot="1">
      <c r="A479" s="476"/>
      <c r="B479" s="476"/>
      <c r="C479" s="476"/>
      <c r="D479" s="476"/>
      <c r="E479" s="476"/>
      <c r="F479" s="476"/>
      <c r="G479" s="476"/>
      <c r="H479" s="476"/>
      <c r="I479" s="476"/>
      <c r="J479" s="476"/>
      <c r="K479" s="476"/>
      <c r="L479" s="476"/>
      <c r="M479" s="476"/>
      <c r="N479" s="476"/>
      <c r="O479" s="476"/>
      <c r="P479" s="476"/>
      <c r="Q479" s="476"/>
      <c r="R479" s="476"/>
      <c r="S479" s="476"/>
      <c r="T479" s="476"/>
      <c r="U479" s="476"/>
      <c r="V479" s="476"/>
    </row>
    <row r="480" spans="1:22" ht="15" thickBot="1">
      <c r="A480" s="476"/>
      <c r="B480" s="476"/>
      <c r="C480" s="476"/>
      <c r="D480" s="476"/>
      <c r="E480" s="476"/>
      <c r="F480" s="476"/>
      <c r="G480" s="476"/>
      <c r="H480" s="476"/>
      <c r="I480" s="476"/>
      <c r="J480" s="476"/>
      <c r="K480" s="476"/>
      <c r="L480" s="476"/>
      <c r="M480" s="476"/>
      <c r="N480" s="476"/>
      <c r="O480" s="476"/>
      <c r="P480" s="476"/>
      <c r="Q480" s="476"/>
      <c r="R480" s="476"/>
      <c r="S480" s="476"/>
      <c r="T480" s="476"/>
      <c r="U480" s="476"/>
      <c r="V480" s="476"/>
    </row>
    <row r="481" spans="1:22" ht="15" thickBot="1">
      <c r="A481" s="476"/>
      <c r="B481" s="476"/>
      <c r="C481" s="476"/>
      <c r="D481" s="476"/>
      <c r="E481" s="476"/>
      <c r="F481" s="476"/>
      <c r="G481" s="476"/>
      <c r="H481" s="476"/>
      <c r="I481" s="476"/>
      <c r="J481" s="476"/>
      <c r="K481" s="476"/>
      <c r="L481" s="476"/>
      <c r="M481" s="476"/>
      <c r="N481" s="476"/>
      <c r="O481" s="476"/>
      <c r="P481" s="476"/>
      <c r="Q481" s="476"/>
      <c r="R481" s="476"/>
      <c r="S481" s="476"/>
      <c r="T481" s="476"/>
      <c r="U481" s="476"/>
      <c r="V481" s="476"/>
    </row>
    <row r="482" spans="1:22" ht="15" thickBot="1">
      <c r="A482" s="476"/>
      <c r="B482" s="476"/>
      <c r="C482" s="476"/>
      <c r="D482" s="476"/>
      <c r="E482" s="476"/>
      <c r="F482" s="476"/>
      <c r="G482" s="476"/>
      <c r="H482" s="476"/>
      <c r="I482" s="476"/>
      <c r="J482" s="476"/>
      <c r="K482" s="476"/>
      <c r="L482" s="476"/>
      <c r="M482" s="476"/>
      <c r="N482" s="476"/>
      <c r="O482" s="476"/>
      <c r="P482" s="476"/>
      <c r="Q482" s="476"/>
      <c r="R482" s="476"/>
      <c r="S482" s="476"/>
      <c r="T482" s="476"/>
      <c r="U482" s="476"/>
      <c r="V482" s="476"/>
    </row>
    <row r="483" spans="1:22" ht="15" thickBot="1">
      <c r="A483" s="476"/>
      <c r="B483" s="476"/>
      <c r="C483" s="476"/>
      <c r="D483" s="476"/>
      <c r="E483" s="476"/>
      <c r="F483" s="476"/>
      <c r="G483" s="476"/>
      <c r="H483" s="476"/>
      <c r="I483" s="476"/>
      <c r="J483" s="476"/>
      <c r="K483" s="476"/>
      <c r="L483" s="476"/>
      <c r="M483" s="476"/>
      <c r="N483" s="476"/>
      <c r="O483" s="476"/>
      <c r="P483" s="476"/>
      <c r="Q483" s="476"/>
      <c r="R483" s="476"/>
      <c r="S483" s="476"/>
      <c r="T483" s="476"/>
      <c r="U483" s="476"/>
      <c r="V483" s="476"/>
    </row>
    <row r="484" spans="1:22" ht="15" thickBot="1">
      <c r="A484" s="476"/>
      <c r="B484" s="476"/>
      <c r="C484" s="476"/>
      <c r="D484" s="476"/>
      <c r="E484" s="476"/>
      <c r="F484" s="476"/>
      <c r="G484" s="476"/>
      <c r="H484" s="476"/>
      <c r="I484" s="476"/>
      <c r="J484" s="476"/>
      <c r="K484" s="476"/>
      <c r="L484" s="476"/>
      <c r="M484" s="476"/>
      <c r="N484" s="476"/>
      <c r="O484" s="476"/>
      <c r="P484" s="476"/>
      <c r="Q484" s="476"/>
      <c r="R484" s="476"/>
      <c r="S484" s="476"/>
      <c r="T484" s="476"/>
      <c r="U484" s="476"/>
      <c r="V484" s="476"/>
    </row>
    <row r="485" spans="1:22" ht="15" thickBot="1">
      <c r="A485" s="476"/>
      <c r="B485" s="476"/>
      <c r="C485" s="476"/>
      <c r="D485" s="476"/>
      <c r="E485" s="476"/>
      <c r="F485" s="476"/>
      <c r="G485" s="476"/>
      <c r="H485" s="476"/>
      <c r="I485" s="476"/>
      <c r="J485" s="476"/>
      <c r="K485" s="476"/>
      <c r="L485" s="476"/>
      <c r="M485" s="476"/>
      <c r="N485" s="476"/>
      <c r="O485" s="476"/>
      <c r="P485" s="476"/>
      <c r="Q485" s="476"/>
      <c r="R485" s="476"/>
      <c r="S485" s="476"/>
      <c r="T485" s="476"/>
      <c r="U485" s="476"/>
      <c r="V485" s="476"/>
    </row>
    <row r="486" spans="1:22" ht="15" thickBot="1">
      <c r="A486" s="476"/>
      <c r="B486" s="476"/>
      <c r="C486" s="476"/>
      <c r="D486" s="476"/>
      <c r="E486" s="476"/>
      <c r="F486" s="476"/>
      <c r="G486" s="476"/>
      <c r="H486" s="476"/>
      <c r="I486" s="476"/>
      <c r="J486" s="476"/>
      <c r="K486" s="476"/>
      <c r="L486" s="476"/>
      <c r="M486" s="476"/>
      <c r="N486" s="476"/>
      <c r="O486" s="476"/>
      <c r="P486" s="476"/>
      <c r="Q486" s="476"/>
      <c r="R486" s="476"/>
      <c r="S486" s="476"/>
      <c r="T486" s="476"/>
      <c r="U486" s="476"/>
      <c r="V486" s="476"/>
    </row>
    <row r="487" spans="1:22" ht="15" thickBot="1">
      <c r="A487" s="476"/>
      <c r="B487" s="476"/>
      <c r="C487" s="476"/>
      <c r="D487" s="476"/>
      <c r="E487" s="476"/>
      <c r="F487" s="476"/>
      <c r="G487" s="476"/>
      <c r="H487" s="476"/>
      <c r="I487" s="476"/>
      <c r="J487" s="476"/>
      <c r="K487" s="476"/>
      <c r="L487" s="476"/>
      <c r="M487" s="476"/>
      <c r="N487" s="476"/>
      <c r="O487" s="476"/>
      <c r="P487" s="476"/>
      <c r="Q487" s="476"/>
      <c r="R487" s="476"/>
      <c r="S487" s="476"/>
      <c r="T487" s="476"/>
      <c r="U487" s="476"/>
      <c r="V487" s="476"/>
    </row>
    <row r="488" spans="1:22" ht="15" thickBot="1">
      <c r="A488" s="476"/>
      <c r="B488" s="476"/>
      <c r="C488" s="476"/>
      <c r="D488" s="476"/>
      <c r="E488" s="476"/>
      <c r="F488" s="476"/>
      <c r="G488" s="476"/>
      <c r="H488" s="476"/>
      <c r="I488" s="476"/>
      <c r="J488" s="476"/>
      <c r="K488" s="476"/>
      <c r="L488" s="476"/>
      <c r="M488" s="476"/>
      <c r="N488" s="476"/>
      <c r="O488" s="476"/>
      <c r="P488" s="476"/>
      <c r="Q488" s="476"/>
      <c r="R488" s="476"/>
      <c r="S488" s="476"/>
      <c r="T488" s="476"/>
      <c r="U488" s="476"/>
      <c r="V488" s="476"/>
    </row>
    <row r="489" spans="1:22" ht="15" thickBot="1">
      <c r="A489" s="476"/>
      <c r="B489" s="476"/>
      <c r="C489" s="476"/>
      <c r="D489" s="476"/>
      <c r="E489" s="476"/>
      <c r="F489" s="476"/>
      <c r="G489" s="476"/>
      <c r="H489" s="476"/>
      <c r="I489" s="476"/>
      <c r="J489" s="476"/>
      <c r="K489" s="476"/>
      <c r="L489" s="476"/>
      <c r="M489" s="476"/>
      <c r="N489" s="476"/>
      <c r="O489" s="476"/>
      <c r="P489" s="476"/>
      <c r="Q489" s="476"/>
      <c r="R489" s="476"/>
      <c r="S489" s="476"/>
      <c r="T489" s="476"/>
      <c r="U489" s="476"/>
      <c r="V489" s="476"/>
    </row>
    <row r="490" spans="1:22" ht="15" thickBot="1">
      <c r="A490" s="476"/>
      <c r="B490" s="476"/>
      <c r="C490" s="476"/>
      <c r="D490" s="476"/>
      <c r="E490" s="476"/>
      <c r="F490" s="476"/>
      <c r="G490" s="476"/>
      <c r="H490" s="476"/>
      <c r="I490" s="476"/>
      <c r="J490" s="476"/>
      <c r="K490" s="476"/>
      <c r="L490" s="476"/>
      <c r="M490" s="476"/>
      <c r="N490" s="476"/>
      <c r="O490" s="476"/>
      <c r="P490" s="476"/>
      <c r="Q490" s="476"/>
      <c r="R490" s="476"/>
      <c r="S490" s="476"/>
      <c r="T490" s="476"/>
      <c r="U490" s="476"/>
      <c r="V490" s="476"/>
    </row>
    <row r="491" spans="1:22" ht="15" thickBot="1">
      <c r="A491" s="476"/>
      <c r="B491" s="476"/>
      <c r="C491" s="476"/>
      <c r="D491" s="476"/>
      <c r="E491" s="476"/>
      <c r="F491" s="476"/>
      <c r="G491" s="476"/>
      <c r="H491" s="476"/>
      <c r="I491" s="476"/>
      <c r="J491" s="476"/>
      <c r="K491" s="476"/>
      <c r="L491" s="476"/>
      <c r="M491" s="476"/>
      <c r="N491" s="476"/>
      <c r="O491" s="476"/>
      <c r="P491" s="476"/>
      <c r="Q491" s="476"/>
      <c r="R491" s="476"/>
      <c r="S491" s="476"/>
      <c r="T491" s="476"/>
      <c r="U491" s="476"/>
      <c r="V491" s="476"/>
    </row>
    <row r="492" spans="1:22" ht="15" thickBot="1">
      <c r="A492" s="476"/>
      <c r="B492" s="476"/>
      <c r="C492" s="476"/>
      <c r="D492" s="476"/>
      <c r="E492" s="476"/>
      <c r="F492" s="476"/>
      <c r="G492" s="476"/>
      <c r="H492" s="476"/>
      <c r="I492" s="476"/>
      <c r="J492" s="476"/>
      <c r="K492" s="476"/>
      <c r="L492" s="476"/>
      <c r="M492" s="476"/>
      <c r="N492" s="476"/>
      <c r="O492" s="476"/>
      <c r="P492" s="476"/>
      <c r="Q492" s="476"/>
      <c r="R492" s="476"/>
      <c r="S492" s="476"/>
      <c r="T492" s="476"/>
      <c r="U492" s="476"/>
      <c r="V492" s="476"/>
    </row>
    <row r="493" spans="1:22" ht="15" thickBot="1">
      <c r="A493" s="476"/>
      <c r="B493" s="476"/>
      <c r="C493" s="476"/>
      <c r="D493" s="476"/>
      <c r="E493" s="476"/>
      <c r="F493" s="476"/>
      <c r="G493" s="476"/>
      <c r="H493" s="476"/>
      <c r="I493" s="476"/>
      <c r="J493" s="476"/>
      <c r="K493" s="476"/>
      <c r="L493" s="476"/>
      <c r="M493" s="476"/>
      <c r="N493" s="476"/>
      <c r="O493" s="476"/>
      <c r="P493" s="476"/>
      <c r="Q493" s="476"/>
      <c r="R493" s="476"/>
      <c r="S493" s="476"/>
      <c r="T493" s="476"/>
      <c r="U493" s="476"/>
      <c r="V493" s="476"/>
    </row>
    <row r="494" spans="1:22" ht="15" thickBot="1">
      <c r="A494" s="476"/>
      <c r="B494" s="476"/>
      <c r="C494" s="476"/>
      <c r="D494" s="476"/>
      <c r="E494" s="476"/>
      <c r="F494" s="476"/>
      <c r="G494" s="476"/>
      <c r="H494" s="476"/>
      <c r="I494" s="476"/>
      <c r="J494" s="476"/>
      <c r="K494" s="476"/>
      <c r="L494" s="476"/>
      <c r="M494" s="476"/>
      <c r="N494" s="476"/>
      <c r="O494" s="476"/>
      <c r="P494" s="476"/>
      <c r="Q494" s="476"/>
      <c r="R494" s="476"/>
      <c r="S494" s="476"/>
      <c r="T494" s="476"/>
      <c r="U494" s="476"/>
      <c r="V494" s="476"/>
    </row>
    <row r="495" spans="1:22" ht="15" thickBot="1">
      <c r="A495" s="476"/>
      <c r="B495" s="476"/>
      <c r="C495" s="476"/>
      <c r="D495" s="476"/>
      <c r="E495" s="476"/>
      <c r="F495" s="476"/>
      <c r="G495" s="476"/>
      <c r="H495" s="476"/>
      <c r="I495" s="476"/>
      <c r="J495" s="476"/>
      <c r="K495" s="476"/>
      <c r="L495" s="476"/>
      <c r="M495" s="476"/>
      <c r="N495" s="476"/>
      <c r="O495" s="476"/>
      <c r="P495" s="476"/>
      <c r="Q495" s="476"/>
      <c r="R495" s="476"/>
      <c r="S495" s="476"/>
      <c r="T495" s="476"/>
      <c r="U495" s="476"/>
      <c r="V495" s="476"/>
    </row>
    <row r="496" spans="1:22" ht="15" thickBot="1">
      <c r="A496" s="476"/>
      <c r="B496" s="476"/>
      <c r="C496" s="476"/>
      <c r="D496" s="476"/>
      <c r="E496" s="476"/>
      <c r="F496" s="476"/>
      <c r="G496" s="476"/>
      <c r="H496" s="476"/>
      <c r="I496" s="476"/>
      <c r="J496" s="476"/>
      <c r="K496" s="476"/>
      <c r="L496" s="476"/>
      <c r="M496" s="476"/>
      <c r="N496" s="476"/>
      <c r="O496" s="476"/>
      <c r="P496" s="476"/>
      <c r="Q496" s="476"/>
      <c r="R496" s="476"/>
      <c r="S496" s="476"/>
      <c r="T496" s="476"/>
      <c r="U496" s="476"/>
      <c r="V496" s="476"/>
    </row>
    <row r="497" spans="1:22" ht="15" thickBot="1">
      <c r="A497" s="476"/>
      <c r="B497" s="476"/>
      <c r="C497" s="476"/>
      <c r="D497" s="476"/>
      <c r="E497" s="476"/>
      <c r="F497" s="476"/>
      <c r="G497" s="476"/>
      <c r="H497" s="476"/>
      <c r="I497" s="476"/>
      <c r="J497" s="476"/>
      <c r="K497" s="476"/>
      <c r="L497" s="476"/>
      <c r="M497" s="476"/>
      <c r="N497" s="476"/>
      <c r="O497" s="476"/>
      <c r="P497" s="476"/>
      <c r="Q497" s="476"/>
      <c r="R497" s="476"/>
      <c r="S497" s="476"/>
      <c r="T497" s="476"/>
      <c r="U497" s="476"/>
      <c r="V497" s="476"/>
    </row>
    <row r="498" spans="1:22" ht="15" thickBot="1">
      <c r="A498" s="476"/>
      <c r="B498" s="476"/>
      <c r="C498" s="476"/>
      <c r="D498" s="476"/>
      <c r="E498" s="476"/>
      <c r="F498" s="476"/>
      <c r="G498" s="476"/>
      <c r="H498" s="476"/>
      <c r="I498" s="476"/>
      <c r="J498" s="476"/>
      <c r="K498" s="476"/>
      <c r="L498" s="476"/>
      <c r="M498" s="476"/>
      <c r="N498" s="476"/>
      <c r="O498" s="476"/>
      <c r="P498" s="476"/>
      <c r="Q498" s="476"/>
      <c r="R498" s="476"/>
      <c r="S498" s="476"/>
      <c r="T498" s="476"/>
      <c r="U498" s="476"/>
      <c r="V498" s="476"/>
    </row>
    <row r="499" spans="1:22" ht="15" thickBot="1">
      <c r="A499" s="476"/>
      <c r="B499" s="476"/>
      <c r="C499" s="476"/>
      <c r="D499" s="476"/>
      <c r="E499" s="476"/>
      <c r="F499" s="476"/>
      <c r="G499" s="476"/>
      <c r="H499" s="476"/>
      <c r="I499" s="476"/>
      <c r="J499" s="476"/>
      <c r="K499" s="476"/>
      <c r="L499" s="476"/>
      <c r="M499" s="476"/>
      <c r="N499" s="476"/>
      <c r="O499" s="476"/>
      <c r="P499" s="476"/>
      <c r="Q499" s="476"/>
      <c r="R499" s="476"/>
      <c r="S499" s="476"/>
      <c r="T499" s="476"/>
      <c r="U499" s="476"/>
      <c r="V499" s="476"/>
    </row>
    <row r="500" spans="1:22" ht="15" thickBot="1">
      <c r="A500" s="476"/>
      <c r="B500" s="476"/>
      <c r="C500" s="476"/>
      <c r="D500" s="476"/>
      <c r="E500" s="476"/>
      <c r="F500" s="476"/>
      <c r="G500" s="476"/>
      <c r="H500" s="476"/>
      <c r="I500" s="476"/>
      <c r="J500" s="476"/>
      <c r="K500" s="476"/>
      <c r="L500" s="476"/>
      <c r="M500" s="476"/>
      <c r="N500" s="476"/>
      <c r="O500" s="476"/>
      <c r="P500" s="476"/>
      <c r="Q500" s="476"/>
      <c r="R500" s="476"/>
      <c r="S500" s="476"/>
      <c r="T500" s="476"/>
      <c r="U500" s="476"/>
      <c r="V500" s="476"/>
    </row>
    <row r="501" spans="1:22" ht="15" thickBot="1">
      <c r="A501" s="476"/>
      <c r="B501" s="476"/>
      <c r="C501" s="476"/>
      <c r="D501" s="476"/>
      <c r="E501" s="476"/>
      <c r="F501" s="476"/>
      <c r="G501" s="476"/>
      <c r="H501" s="476"/>
      <c r="I501" s="476"/>
      <c r="J501" s="476"/>
      <c r="K501" s="476"/>
      <c r="L501" s="476"/>
      <c r="M501" s="476"/>
      <c r="N501" s="476"/>
      <c r="O501" s="476"/>
      <c r="P501" s="476"/>
      <c r="Q501" s="476"/>
      <c r="R501" s="476"/>
      <c r="S501" s="476"/>
      <c r="T501" s="476"/>
      <c r="U501" s="476"/>
      <c r="V501" s="476"/>
    </row>
    <row r="502" spans="1:22" ht="15" thickBot="1">
      <c r="A502" s="476"/>
      <c r="B502" s="476"/>
      <c r="C502" s="476"/>
      <c r="D502" s="476"/>
      <c r="E502" s="476"/>
      <c r="F502" s="476"/>
      <c r="G502" s="476"/>
      <c r="H502" s="476"/>
      <c r="I502" s="476"/>
      <c r="J502" s="476"/>
      <c r="K502" s="476"/>
      <c r="L502" s="476"/>
      <c r="M502" s="476"/>
      <c r="N502" s="476"/>
      <c r="O502" s="476"/>
      <c r="P502" s="476"/>
      <c r="Q502" s="476"/>
      <c r="R502" s="476"/>
      <c r="S502" s="476"/>
      <c r="T502" s="476"/>
      <c r="U502" s="476"/>
      <c r="V502" s="476"/>
    </row>
    <row r="503" spans="1:22" ht="15" thickBot="1">
      <c r="A503" s="476"/>
      <c r="B503" s="476"/>
      <c r="C503" s="476"/>
      <c r="D503" s="476"/>
      <c r="E503" s="476"/>
      <c r="F503" s="476"/>
      <c r="G503" s="476"/>
      <c r="H503" s="476"/>
      <c r="I503" s="476"/>
      <c r="J503" s="476"/>
      <c r="K503" s="476"/>
      <c r="L503" s="476"/>
      <c r="M503" s="476"/>
      <c r="N503" s="476"/>
      <c r="O503" s="476"/>
      <c r="P503" s="476"/>
      <c r="Q503" s="476"/>
      <c r="R503" s="476"/>
      <c r="S503" s="476"/>
      <c r="T503" s="476"/>
      <c r="U503" s="476"/>
      <c r="V503" s="476"/>
    </row>
    <row r="504" spans="1:22" ht="15" thickBot="1">
      <c r="A504" s="476"/>
      <c r="B504" s="476"/>
      <c r="C504" s="476"/>
      <c r="D504" s="476"/>
      <c r="E504" s="476"/>
      <c r="F504" s="476"/>
      <c r="G504" s="476"/>
      <c r="H504" s="476"/>
      <c r="I504" s="476"/>
      <c r="J504" s="476"/>
      <c r="K504" s="476"/>
      <c r="L504" s="476"/>
      <c r="M504" s="476"/>
      <c r="N504" s="476"/>
      <c r="O504" s="476"/>
      <c r="P504" s="476"/>
      <c r="Q504" s="476"/>
      <c r="R504" s="476"/>
      <c r="S504" s="476"/>
      <c r="T504" s="476"/>
      <c r="U504" s="476"/>
      <c r="V504" s="476"/>
    </row>
    <row r="505" spans="1:22" ht="15" thickBot="1">
      <c r="A505" s="476"/>
      <c r="B505" s="476"/>
      <c r="C505" s="476"/>
      <c r="D505" s="476"/>
      <c r="E505" s="476"/>
      <c r="F505" s="476"/>
      <c r="G505" s="476"/>
      <c r="H505" s="476"/>
      <c r="I505" s="476"/>
      <c r="J505" s="476"/>
      <c r="K505" s="476"/>
      <c r="L505" s="476"/>
      <c r="M505" s="476"/>
      <c r="N505" s="476"/>
      <c r="O505" s="476"/>
      <c r="P505" s="476"/>
      <c r="Q505" s="476"/>
      <c r="R505" s="476"/>
      <c r="S505" s="476"/>
      <c r="T505" s="476"/>
      <c r="U505" s="476"/>
      <c r="V505" s="476"/>
    </row>
    <row r="506" spans="1:22" ht="15" thickBot="1">
      <c r="A506" s="476"/>
      <c r="B506" s="476"/>
      <c r="C506" s="476"/>
      <c r="D506" s="476"/>
      <c r="E506" s="476"/>
      <c r="F506" s="476"/>
      <c r="G506" s="476"/>
      <c r="H506" s="476"/>
      <c r="I506" s="476"/>
      <c r="J506" s="476"/>
      <c r="K506" s="476"/>
      <c r="L506" s="476"/>
      <c r="M506" s="476"/>
      <c r="N506" s="476"/>
      <c r="O506" s="476"/>
      <c r="P506" s="476"/>
      <c r="Q506" s="476"/>
      <c r="R506" s="476"/>
      <c r="S506" s="476"/>
      <c r="T506" s="476"/>
      <c r="U506" s="476"/>
      <c r="V506" s="476"/>
    </row>
    <row r="507" spans="1:22" ht="15" thickBot="1">
      <c r="A507" s="476"/>
      <c r="B507" s="476"/>
      <c r="C507" s="476"/>
      <c r="D507" s="476"/>
      <c r="E507" s="476"/>
      <c r="F507" s="476"/>
      <c r="G507" s="476"/>
      <c r="H507" s="476"/>
      <c r="I507" s="476"/>
      <c r="J507" s="476"/>
      <c r="K507" s="476"/>
      <c r="L507" s="476"/>
      <c r="M507" s="476"/>
      <c r="N507" s="476"/>
      <c r="O507" s="476"/>
      <c r="P507" s="476"/>
      <c r="Q507" s="476"/>
      <c r="R507" s="476"/>
      <c r="S507" s="476"/>
      <c r="T507" s="476"/>
      <c r="U507" s="476"/>
      <c r="V507" s="476"/>
    </row>
    <row r="508" spans="1:22" ht="15" thickBot="1">
      <c r="A508" s="476"/>
      <c r="B508" s="476"/>
      <c r="C508" s="476"/>
      <c r="D508" s="476"/>
      <c r="E508" s="476"/>
      <c r="F508" s="476"/>
      <c r="G508" s="476"/>
      <c r="H508" s="476"/>
      <c r="I508" s="476"/>
      <c r="J508" s="476"/>
      <c r="K508" s="476"/>
      <c r="L508" s="476"/>
      <c r="M508" s="476"/>
      <c r="N508" s="476"/>
      <c r="O508" s="476"/>
      <c r="P508" s="476"/>
      <c r="Q508" s="476"/>
      <c r="R508" s="476"/>
      <c r="S508" s="476"/>
      <c r="T508" s="476"/>
      <c r="U508" s="476"/>
      <c r="V508" s="476"/>
    </row>
    <row r="509" spans="1:22" ht="15" thickBot="1">
      <c r="A509" s="476"/>
      <c r="B509" s="476"/>
      <c r="C509" s="476"/>
      <c r="D509" s="476"/>
      <c r="E509" s="476"/>
      <c r="F509" s="476"/>
      <c r="G509" s="476"/>
      <c r="H509" s="476"/>
      <c r="I509" s="476"/>
      <c r="J509" s="476"/>
      <c r="K509" s="476"/>
      <c r="L509" s="476"/>
      <c r="M509" s="476"/>
      <c r="N509" s="476"/>
      <c r="O509" s="476"/>
      <c r="P509" s="476"/>
      <c r="Q509" s="476"/>
      <c r="R509" s="476"/>
      <c r="S509" s="476"/>
      <c r="T509" s="476"/>
      <c r="U509" s="476"/>
      <c r="V509" s="476"/>
    </row>
    <row r="510" spans="1:22" ht="15" thickBot="1">
      <c r="A510" s="476"/>
      <c r="B510" s="476"/>
      <c r="C510" s="476"/>
      <c r="D510" s="476"/>
      <c r="E510" s="476"/>
      <c r="F510" s="476"/>
      <c r="G510" s="476"/>
      <c r="H510" s="476"/>
      <c r="I510" s="476"/>
      <c r="J510" s="476"/>
      <c r="K510" s="476"/>
      <c r="L510" s="476"/>
      <c r="M510" s="476"/>
      <c r="N510" s="476"/>
      <c r="O510" s="476"/>
      <c r="P510" s="476"/>
      <c r="Q510" s="476"/>
      <c r="R510" s="476"/>
      <c r="S510" s="476"/>
      <c r="T510" s="476"/>
      <c r="U510" s="476"/>
      <c r="V510" s="476"/>
    </row>
    <row r="511" spans="1:22" ht="15" thickBot="1">
      <c r="A511" s="476"/>
      <c r="B511" s="476"/>
      <c r="C511" s="476"/>
      <c r="D511" s="476"/>
      <c r="E511" s="476"/>
      <c r="F511" s="476"/>
      <c r="G511" s="476"/>
      <c r="H511" s="476"/>
      <c r="I511" s="476"/>
      <c r="J511" s="476"/>
      <c r="K511" s="476"/>
      <c r="L511" s="476"/>
      <c r="M511" s="476"/>
      <c r="N511" s="476"/>
      <c r="O511" s="476"/>
      <c r="P511" s="476"/>
      <c r="Q511" s="476"/>
      <c r="R511" s="476"/>
      <c r="S511" s="476"/>
      <c r="T511" s="476"/>
      <c r="U511" s="476"/>
      <c r="V511" s="476"/>
    </row>
    <row r="512" spans="1:22" ht="15" thickBot="1">
      <c r="A512" s="476"/>
      <c r="B512" s="476"/>
      <c r="C512" s="476"/>
      <c r="D512" s="476"/>
      <c r="E512" s="476"/>
      <c r="F512" s="476"/>
      <c r="G512" s="476"/>
      <c r="H512" s="476"/>
      <c r="I512" s="476"/>
      <c r="J512" s="476"/>
      <c r="K512" s="476"/>
      <c r="L512" s="476"/>
      <c r="M512" s="476"/>
      <c r="N512" s="476"/>
      <c r="O512" s="476"/>
      <c r="P512" s="476"/>
      <c r="Q512" s="476"/>
      <c r="R512" s="476"/>
      <c r="S512" s="476"/>
      <c r="T512" s="476"/>
      <c r="U512" s="476"/>
      <c r="V512" s="476"/>
    </row>
    <row r="513" spans="1:22" ht="15" thickBot="1">
      <c r="A513" s="476"/>
      <c r="B513" s="476"/>
      <c r="C513" s="476"/>
      <c r="D513" s="476"/>
      <c r="E513" s="476"/>
      <c r="F513" s="476"/>
      <c r="G513" s="476"/>
      <c r="H513" s="476"/>
      <c r="I513" s="476"/>
      <c r="J513" s="476"/>
      <c r="K513" s="476"/>
      <c r="L513" s="476"/>
      <c r="M513" s="476"/>
      <c r="N513" s="476"/>
      <c r="O513" s="476"/>
      <c r="P513" s="476"/>
      <c r="Q513" s="476"/>
      <c r="R513" s="476"/>
      <c r="S513" s="476"/>
      <c r="T513" s="476"/>
      <c r="U513" s="476"/>
      <c r="V513" s="476"/>
    </row>
    <row r="514" spans="1:22" ht="15" thickBot="1">
      <c r="A514" s="476"/>
      <c r="B514" s="476"/>
      <c r="C514" s="476"/>
      <c r="D514" s="476"/>
      <c r="E514" s="476"/>
      <c r="F514" s="476"/>
      <c r="G514" s="476"/>
      <c r="H514" s="476"/>
      <c r="I514" s="476"/>
      <c r="J514" s="476"/>
      <c r="K514" s="476"/>
      <c r="L514" s="476"/>
      <c r="M514" s="476"/>
      <c r="N514" s="476"/>
      <c r="O514" s="476"/>
      <c r="P514" s="476"/>
      <c r="Q514" s="476"/>
      <c r="R514" s="476"/>
      <c r="S514" s="476"/>
      <c r="T514" s="476"/>
      <c r="U514" s="476"/>
      <c r="V514" s="476"/>
    </row>
    <row r="515" spans="1:22" ht="15" thickBot="1">
      <c r="A515" s="476"/>
      <c r="B515" s="476"/>
      <c r="C515" s="476"/>
      <c r="D515" s="476"/>
      <c r="E515" s="476"/>
      <c r="F515" s="476"/>
      <c r="G515" s="476"/>
      <c r="H515" s="476"/>
      <c r="I515" s="476"/>
      <c r="J515" s="476"/>
      <c r="K515" s="476"/>
      <c r="L515" s="476"/>
      <c r="M515" s="476"/>
      <c r="N515" s="476"/>
      <c r="O515" s="476"/>
      <c r="P515" s="476"/>
      <c r="Q515" s="476"/>
      <c r="R515" s="476"/>
      <c r="S515" s="476"/>
      <c r="T515" s="476"/>
      <c r="U515" s="476"/>
      <c r="V515" s="476"/>
    </row>
    <row r="516" spans="1:22" ht="15" thickBot="1">
      <c r="A516" s="476"/>
      <c r="B516" s="476"/>
      <c r="C516" s="476"/>
      <c r="D516" s="476"/>
      <c r="E516" s="476"/>
      <c r="F516" s="476"/>
      <c r="G516" s="476"/>
      <c r="H516" s="476"/>
      <c r="I516" s="476"/>
      <c r="J516" s="476"/>
      <c r="K516" s="476"/>
      <c r="L516" s="476"/>
      <c r="M516" s="476"/>
      <c r="N516" s="476"/>
      <c r="O516" s="476"/>
      <c r="P516" s="476"/>
      <c r="Q516" s="476"/>
      <c r="R516" s="476"/>
      <c r="S516" s="476"/>
      <c r="T516" s="476"/>
      <c r="U516" s="476"/>
      <c r="V516" s="476"/>
    </row>
    <row r="517" spans="1:22" ht="15" thickBot="1">
      <c r="A517" s="476"/>
      <c r="B517" s="476"/>
      <c r="C517" s="476"/>
      <c r="D517" s="476"/>
      <c r="E517" s="476"/>
      <c r="F517" s="476"/>
      <c r="G517" s="476"/>
      <c r="H517" s="476"/>
      <c r="I517" s="476"/>
      <c r="J517" s="476"/>
      <c r="K517" s="476"/>
      <c r="L517" s="476"/>
      <c r="M517" s="476"/>
      <c r="N517" s="476"/>
      <c r="O517" s="476"/>
      <c r="P517" s="476"/>
      <c r="Q517" s="476"/>
      <c r="R517" s="476"/>
      <c r="S517" s="476"/>
      <c r="T517" s="476"/>
      <c r="U517" s="476"/>
      <c r="V517" s="476"/>
    </row>
    <row r="518" spans="1:22" ht="15" thickBot="1">
      <c r="A518" s="476"/>
      <c r="B518" s="476"/>
      <c r="C518" s="476"/>
      <c r="D518" s="476"/>
      <c r="E518" s="476"/>
      <c r="F518" s="476"/>
      <c r="G518" s="476"/>
      <c r="H518" s="476"/>
      <c r="I518" s="476"/>
      <c r="J518" s="476"/>
      <c r="K518" s="476"/>
      <c r="L518" s="476"/>
      <c r="M518" s="476"/>
      <c r="N518" s="476"/>
      <c r="O518" s="476"/>
      <c r="P518" s="476"/>
      <c r="Q518" s="476"/>
      <c r="R518" s="476"/>
      <c r="S518" s="476"/>
      <c r="T518" s="476"/>
      <c r="U518" s="476"/>
      <c r="V518" s="476"/>
    </row>
    <row r="519" spans="1:22" ht="15" thickBot="1">
      <c r="A519" s="476"/>
      <c r="B519" s="476"/>
      <c r="C519" s="476"/>
      <c r="D519" s="476"/>
      <c r="E519" s="476"/>
      <c r="F519" s="476"/>
      <c r="G519" s="476"/>
      <c r="H519" s="476"/>
      <c r="I519" s="476"/>
      <c r="J519" s="476"/>
      <c r="K519" s="476"/>
      <c r="L519" s="476"/>
      <c r="M519" s="476"/>
      <c r="N519" s="476"/>
      <c r="O519" s="476"/>
      <c r="P519" s="476"/>
      <c r="Q519" s="476"/>
      <c r="R519" s="476"/>
      <c r="S519" s="476"/>
      <c r="T519" s="476"/>
      <c r="U519" s="476"/>
      <c r="V519" s="476"/>
    </row>
    <row r="520" spans="1:22" ht="15" thickBot="1">
      <c r="A520" s="476"/>
      <c r="B520" s="476"/>
      <c r="C520" s="476"/>
      <c r="D520" s="476"/>
      <c r="E520" s="476"/>
      <c r="F520" s="476"/>
      <c r="G520" s="476"/>
      <c r="H520" s="476"/>
      <c r="I520" s="476"/>
      <c r="J520" s="476"/>
      <c r="K520" s="476"/>
      <c r="L520" s="476"/>
      <c r="M520" s="476"/>
      <c r="N520" s="476"/>
      <c r="O520" s="476"/>
      <c r="P520" s="476"/>
      <c r="Q520" s="476"/>
      <c r="R520" s="476"/>
      <c r="S520" s="476"/>
      <c r="T520" s="476"/>
      <c r="U520" s="476"/>
      <c r="V520" s="476"/>
    </row>
    <row r="521" spans="1:22" ht="15" thickBot="1">
      <c r="A521" s="476"/>
      <c r="B521" s="476"/>
      <c r="C521" s="476"/>
      <c r="D521" s="476"/>
      <c r="E521" s="476"/>
      <c r="F521" s="476"/>
      <c r="G521" s="476"/>
      <c r="H521" s="476"/>
      <c r="I521" s="476"/>
      <c r="J521" s="476"/>
      <c r="K521" s="476"/>
      <c r="L521" s="476"/>
      <c r="M521" s="476"/>
      <c r="N521" s="476"/>
      <c r="O521" s="476"/>
      <c r="P521" s="476"/>
      <c r="Q521" s="476"/>
      <c r="R521" s="476"/>
      <c r="S521" s="476"/>
      <c r="T521" s="476"/>
      <c r="U521" s="476"/>
      <c r="V521" s="476"/>
    </row>
    <row r="522" spans="1:22" ht="15" thickBot="1">
      <c r="A522" s="476"/>
      <c r="B522" s="476"/>
      <c r="C522" s="476"/>
      <c r="D522" s="476"/>
      <c r="E522" s="476"/>
      <c r="F522" s="476"/>
      <c r="G522" s="476"/>
      <c r="H522" s="476"/>
      <c r="I522" s="476"/>
      <c r="J522" s="476"/>
      <c r="K522" s="476"/>
      <c r="L522" s="476"/>
      <c r="M522" s="476"/>
      <c r="N522" s="476"/>
      <c r="O522" s="476"/>
      <c r="P522" s="476"/>
      <c r="Q522" s="476"/>
      <c r="R522" s="476"/>
      <c r="S522" s="476"/>
      <c r="T522" s="476"/>
      <c r="U522" s="476"/>
      <c r="V522" s="476"/>
    </row>
    <row r="523" spans="1:22" ht="15" thickBot="1">
      <c r="A523" s="476"/>
      <c r="B523" s="476"/>
      <c r="C523" s="476"/>
      <c r="D523" s="476"/>
      <c r="E523" s="476"/>
      <c r="F523" s="476"/>
      <c r="G523" s="476"/>
      <c r="H523" s="476"/>
      <c r="I523" s="476"/>
      <c r="J523" s="476"/>
      <c r="K523" s="476"/>
      <c r="L523" s="476"/>
      <c r="M523" s="476"/>
      <c r="N523" s="476"/>
      <c r="O523" s="476"/>
      <c r="P523" s="476"/>
      <c r="Q523" s="476"/>
      <c r="R523" s="476"/>
      <c r="S523" s="476"/>
      <c r="T523" s="476"/>
      <c r="U523" s="476"/>
      <c r="V523" s="476"/>
    </row>
    <row r="524" spans="1:22" ht="15" thickBot="1">
      <c r="A524" s="476"/>
      <c r="B524" s="476"/>
      <c r="C524" s="476"/>
      <c r="D524" s="476"/>
      <c r="E524" s="476"/>
      <c r="F524" s="476"/>
      <c r="G524" s="476"/>
      <c r="H524" s="476"/>
      <c r="I524" s="476"/>
      <c r="J524" s="476"/>
      <c r="K524" s="476"/>
      <c r="L524" s="476"/>
      <c r="M524" s="476"/>
      <c r="N524" s="476"/>
      <c r="O524" s="476"/>
      <c r="P524" s="476"/>
      <c r="Q524" s="476"/>
      <c r="R524" s="476"/>
      <c r="S524" s="476"/>
      <c r="T524" s="476"/>
      <c r="U524" s="476"/>
      <c r="V524" s="476"/>
    </row>
    <row r="525" spans="1:22" ht="15" thickBot="1">
      <c r="A525" s="476"/>
      <c r="B525" s="476"/>
      <c r="C525" s="476"/>
      <c r="D525" s="476"/>
      <c r="E525" s="476"/>
      <c r="F525" s="476"/>
      <c r="G525" s="476"/>
      <c r="H525" s="476"/>
      <c r="I525" s="476"/>
      <c r="J525" s="476"/>
      <c r="K525" s="476"/>
      <c r="L525" s="476"/>
      <c r="M525" s="476"/>
      <c r="N525" s="476"/>
      <c r="O525" s="476"/>
      <c r="P525" s="476"/>
      <c r="Q525" s="476"/>
      <c r="R525" s="476"/>
      <c r="S525" s="476"/>
      <c r="T525" s="476"/>
      <c r="U525" s="476"/>
      <c r="V525" s="476"/>
    </row>
    <row r="526" spans="1:22" ht="15" thickBot="1">
      <c r="A526" s="476"/>
      <c r="B526" s="476"/>
      <c r="C526" s="476"/>
      <c r="D526" s="476"/>
      <c r="E526" s="476"/>
      <c r="F526" s="476"/>
      <c r="G526" s="476"/>
      <c r="H526" s="476"/>
      <c r="I526" s="476"/>
      <c r="J526" s="476"/>
      <c r="K526" s="476"/>
      <c r="L526" s="476"/>
      <c r="M526" s="476"/>
      <c r="N526" s="476"/>
      <c r="O526" s="476"/>
      <c r="P526" s="476"/>
      <c r="Q526" s="476"/>
      <c r="R526" s="476"/>
      <c r="S526" s="476"/>
      <c r="T526" s="476"/>
      <c r="U526" s="476"/>
      <c r="V526" s="476"/>
    </row>
    <row r="527" spans="1:22" ht="15" thickBot="1">
      <c r="A527" s="476"/>
      <c r="B527" s="476"/>
      <c r="C527" s="476"/>
      <c r="D527" s="476"/>
      <c r="E527" s="476"/>
      <c r="F527" s="476"/>
      <c r="G527" s="476"/>
      <c r="H527" s="476"/>
      <c r="I527" s="476"/>
      <c r="J527" s="476"/>
      <c r="K527" s="476"/>
      <c r="L527" s="476"/>
      <c r="M527" s="476"/>
      <c r="N527" s="476"/>
      <c r="O527" s="476"/>
      <c r="P527" s="476"/>
      <c r="Q527" s="476"/>
      <c r="R527" s="476"/>
      <c r="S527" s="476"/>
      <c r="T527" s="476"/>
      <c r="U527" s="476"/>
      <c r="V527" s="476"/>
    </row>
    <row r="528" spans="1:22" ht="15" thickBot="1">
      <c r="A528" s="476"/>
      <c r="B528" s="476"/>
      <c r="C528" s="476"/>
      <c r="D528" s="476"/>
      <c r="E528" s="476"/>
      <c r="F528" s="476"/>
      <c r="G528" s="476"/>
      <c r="H528" s="476"/>
      <c r="I528" s="476"/>
      <c r="J528" s="476"/>
      <c r="K528" s="476"/>
      <c r="L528" s="476"/>
      <c r="M528" s="476"/>
      <c r="N528" s="476"/>
      <c r="O528" s="476"/>
      <c r="P528" s="476"/>
      <c r="Q528" s="476"/>
      <c r="R528" s="476"/>
      <c r="S528" s="476"/>
      <c r="T528" s="476"/>
      <c r="U528" s="476"/>
      <c r="V528" s="476"/>
    </row>
    <row r="529" spans="1:22" ht="15" thickBot="1">
      <c r="A529" s="476"/>
      <c r="B529" s="476"/>
      <c r="C529" s="476"/>
      <c r="D529" s="476"/>
      <c r="E529" s="476"/>
      <c r="F529" s="476"/>
      <c r="G529" s="476"/>
      <c r="H529" s="476"/>
      <c r="I529" s="476"/>
      <c r="J529" s="476"/>
      <c r="K529" s="476"/>
      <c r="L529" s="476"/>
      <c r="M529" s="476"/>
      <c r="N529" s="476"/>
      <c r="O529" s="476"/>
      <c r="P529" s="476"/>
      <c r="Q529" s="476"/>
      <c r="R529" s="476"/>
      <c r="S529" s="476"/>
      <c r="T529" s="476"/>
      <c r="U529" s="476"/>
      <c r="V529" s="476"/>
    </row>
    <row r="530" spans="1:22" ht="15" thickBot="1">
      <c r="A530" s="476"/>
      <c r="B530" s="476"/>
      <c r="C530" s="476"/>
      <c r="D530" s="476"/>
      <c r="E530" s="476"/>
      <c r="F530" s="476"/>
      <c r="G530" s="476"/>
      <c r="H530" s="476"/>
      <c r="I530" s="476"/>
      <c r="J530" s="476"/>
      <c r="K530" s="476"/>
      <c r="L530" s="476"/>
      <c r="M530" s="476"/>
      <c r="N530" s="476"/>
      <c r="O530" s="476"/>
      <c r="P530" s="476"/>
      <c r="Q530" s="476"/>
      <c r="R530" s="476"/>
      <c r="S530" s="476"/>
      <c r="T530" s="476"/>
      <c r="U530" s="476"/>
      <c r="V530" s="476"/>
    </row>
    <row r="531" spans="1:22" ht="15" thickBot="1">
      <c r="A531" s="476"/>
      <c r="B531" s="476"/>
      <c r="C531" s="476"/>
      <c r="D531" s="476"/>
      <c r="E531" s="476"/>
      <c r="F531" s="476"/>
      <c r="G531" s="476"/>
      <c r="H531" s="476"/>
      <c r="I531" s="476"/>
      <c r="J531" s="476"/>
      <c r="K531" s="476"/>
      <c r="L531" s="476"/>
      <c r="M531" s="476"/>
      <c r="N531" s="476"/>
      <c r="O531" s="476"/>
      <c r="P531" s="476"/>
      <c r="Q531" s="476"/>
      <c r="R531" s="476"/>
      <c r="S531" s="476"/>
      <c r="T531" s="476"/>
      <c r="U531" s="476"/>
      <c r="V531" s="476"/>
    </row>
    <row r="532" spans="1:22" ht="15" thickBot="1">
      <c r="A532" s="476"/>
      <c r="B532" s="476"/>
      <c r="C532" s="476"/>
      <c r="D532" s="476"/>
      <c r="E532" s="476"/>
      <c r="F532" s="476"/>
      <c r="G532" s="476"/>
      <c r="H532" s="476"/>
      <c r="I532" s="476"/>
      <c r="J532" s="476"/>
      <c r="K532" s="476"/>
      <c r="L532" s="476"/>
      <c r="M532" s="476"/>
      <c r="N532" s="476"/>
      <c r="O532" s="476"/>
      <c r="P532" s="476"/>
      <c r="Q532" s="476"/>
      <c r="R532" s="476"/>
      <c r="S532" s="476"/>
      <c r="T532" s="476"/>
      <c r="U532" s="476"/>
      <c r="V532" s="476"/>
    </row>
    <row r="533" spans="1:22" ht="15" thickBot="1">
      <c r="A533" s="476"/>
      <c r="B533" s="476"/>
      <c r="C533" s="476"/>
      <c r="D533" s="476"/>
      <c r="E533" s="476"/>
      <c r="F533" s="476"/>
      <c r="G533" s="476"/>
      <c r="H533" s="476"/>
      <c r="I533" s="476"/>
      <c r="J533" s="476"/>
      <c r="K533" s="476"/>
      <c r="L533" s="476"/>
      <c r="M533" s="476"/>
      <c r="N533" s="476"/>
      <c r="O533" s="476"/>
      <c r="P533" s="476"/>
      <c r="Q533" s="476"/>
      <c r="R533" s="476"/>
      <c r="S533" s="476"/>
      <c r="T533" s="476"/>
      <c r="U533" s="476"/>
      <c r="V533" s="476"/>
    </row>
    <row r="534" spans="1:22" ht="15" thickBot="1">
      <c r="A534" s="476"/>
      <c r="B534" s="476"/>
      <c r="C534" s="476"/>
      <c r="D534" s="476"/>
      <c r="E534" s="476"/>
      <c r="F534" s="476"/>
      <c r="G534" s="476"/>
      <c r="H534" s="476"/>
      <c r="I534" s="476"/>
      <c r="J534" s="476"/>
      <c r="K534" s="476"/>
      <c r="L534" s="476"/>
      <c r="M534" s="476"/>
      <c r="N534" s="476"/>
      <c r="O534" s="476"/>
      <c r="P534" s="476"/>
      <c r="Q534" s="476"/>
      <c r="R534" s="476"/>
      <c r="S534" s="476"/>
      <c r="T534" s="476"/>
      <c r="U534" s="476"/>
      <c r="V534" s="476"/>
    </row>
    <row r="535" spans="1:22" ht="15" thickBot="1">
      <c r="A535" s="476"/>
      <c r="B535" s="476"/>
      <c r="C535" s="476"/>
      <c r="D535" s="476"/>
      <c r="E535" s="476"/>
      <c r="F535" s="476"/>
      <c r="G535" s="476"/>
      <c r="H535" s="476"/>
      <c r="I535" s="476"/>
      <c r="J535" s="476"/>
      <c r="K535" s="476"/>
      <c r="L535" s="476"/>
      <c r="M535" s="476"/>
      <c r="N535" s="476"/>
      <c r="O535" s="476"/>
      <c r="P535" s="476"/>
      <c r="Q535" s="476"/>
      <c r="R535" s="476"/>
      <c r="S535" s="476"/>
      <c r="T535" s="476"/>
      <c r="U535" s="476"/>
      <c r="V535" s="476"/>
    </row>
    <row r="536" spans="1:22" ht="15" thickBot="1">
      <c r="A536" s="476"/>
      <c r="B536" s="476"/>
      <c r="C536" s="476"/>
      <c r="D536" s="476"/>
      <c r="E536" s="476"/>
      <c r="F536" s="476"/>
      <c r="G536" s="476"/>
      <c r="H536" s="476"/>
      <c r="I536" s="476"/>
      <c r="J536" s="476"/>
      <c r="K536" s="476"/>
      <c r="L536" s="476"/>
      <c r="M536" s="476"/>
      <c r="N536" s="476"/>
      <c r="O536" s="476"/>
      <c r="P536" s="476"/>
      <c r="Q536" s="476"/>
      <c r="R536" s="476"/>
      <c r="S536" s="476"/>
      <c r="T536" s="476"/>
      <c r="U536" s="476"/>
      <c r="V536" s="476"/>
    </row>
    <row r="537" spans="1:22" ht="15" thickBot="1">
      <c r="A537" s="476"/>
      <c r="B537" s="476"/>
      <c r="C537" s="476"/>
      <c r="D537" s="476"/>
      <c r="E537" s="476"/>
      <c r="F537" s="476"/>
      <c r="G537" s="476"/>
      <c r="H537" s="476"/>
      <c r="I537" s="476"/>
      <c r="J537" s="476"/>
      <c r="K537" s="476"/>
      <c r="L537" s="476"/>
      <c r="M537" s="476"/>
      <c r="N537" s="476"/>
      <c r="O537" s="476"/>
      <c r="P537" s="476"/>
      <c r="Q537" s="476"/>
      <c r="R537" s="476"/>
      <c r="S537" s="476"/>
      <c r="T537" s="476"/>
      <c r="U537" s="476"/>
      <c r="V537" s="476"/>
    </row>
    <row r="538" spans="1:22" ht="15" thickBot="1">
      <c r="A538" s="476"/>
      <c r="B538" s="476"/>
      <c r="C538" s="476"/>
      <c r="D538" s="476"/>
      <c r="E538" s="476"/>
      <c r="F538" s="476"/>
      <c r="G538" s="476"/>
      <c r="H538" s="476"/>
      <c r="I538" s="476"/>
      <c r="J538" s="476"/>
      <c r="K538" s="476"/>
      <c r="L538" s="476"/>
      <c r="M538" s="476"/>
      <c r="N538" s="476"/>
      <c r="O538" s="476"/>
      <c r="P538" s="476"/>
      <c r="Q538" s="476"/>
      <c r="R538" s="476"/>
      <c r="S538" s="476"/>
      <c r="T538" s="476"/>
      <c r="U538" s="476"/>
      <c r="V538" s="476"/>
    </row>
    <row r="539" spans="1:22" ht="15" thickBot="1">
      <c r="A539" s="476"/>
      <c r="B539" s="476"/>
      <c r="C539" s="476"/>
      <c r="D539" s="476"/>
      <c r="E539" s="476"/>
      <c r="F539" s="476"/>
      <c r="G539" s="476"/>
      <c r="H539" s="476"/>
      <c r="I539" s="476"/>
      <c r="J539" s="476"/>
      <c r="K539" s="476"/>
      <c r="L539" s="476"/>
      <c r="M539" s="476"/>
      <c r="N539" s="476"/>
      <c r="O539" s="476"/>
      <c r="P539" s="476"/>
      <c r="Q539" s="476"/>
      <c r="R539" s="476"/>
      <c r="S539" s="476"/>
      <c r="T539" s="476"/>
      <c r="U539" s="476"/>
      <c r="V539" s="476"/>
    </row>
    <row r="540" spans="1:22" ht="15" thickBot="1">
      <c r="A540" s="476"/>
      <c r="B540" s="476"/>
      <c r="C540" s="476"/>
      <c r="D540" s="476"/>
      <c r="E540" s="476"/>
      <c r="F540" s="476"/>
      <c r="G540" s="476"/>
      <c r="H540" s="476"/>
      <c r="I540" s="476"/>
      <c r="J540" s="476"/>
      <c r="K540" s="476"/>
      <c r="L540" s="476"/>
      <c r="M540" s="476"/>
      <c r="N540" s="476"/>
      <c r="O540" s="476"/>
      <c r="P540" s="476"/>
      <c r="Q540" s="476"/>
      <c r="R540" s="476"/>
      <c r="S540" s="476"/>
      <c r="T540" s="476"/>
      <c r="U540" s="476"/>
      <c r="V540" s="476"/>
    </row>
    <row r="541" spans="1:22" ht="15" thickBot="1">
      <c r="A541" s="476"/>
      <c r="B541" s="476"/>
      <c r="C541" s="476"/>
      <c r="D541" s="476"/>
      <c r="E541" s="476"/>
      <c r="F541" s="476"/>
      <c r="G541" s="476"/>
      <c r="H541" s="476"/>
      <c r="I541" s="476"/>
      <c r="J541" s="476"/>
      <c r="K541" s="476"/>
      <c r="L541" s="476"/>
      <c r="M541" s="476"/>
      <c r="N541" s="476"/>
      <c r="O541" s="476"/>
      <c r="P541" s="476"/>
      <c r="Q541" s="476"/>
      <c r="R541" s="476"/>
      <c r="S541" s="476"/>
      <c r="T541" s="476"/>
      <c r="U541" s="476"/>
      <c r="V541" s="476"/>
    </row>
    <row r="542" spans="1:22" ht="15" thickBot="1">
      <c r="A542" s="476"/>
      <c r="B542" s="476"/>
      <c r="C542" s="476"/>
      <c r="D542" s="476"/>
      <c r="E542" s="476"/>
      <c r="F542" s="476"/>
      <c r="G542" s="476"/>
      <c r="H542" s="476"/>
      <c r="I542" s="476"/>
      <c r="J542" s="476"/>
      <c r="K542" s="476"/>
      <c r="L542" s="476"/>
      <c r="M542" s="476"/>
      <c r="N542" s="476"/>
      <c r="O542" s="476"/>
      <c r="P542" s="476"/>
      <c r="Q542" s="476"/>
      <c r="R542" s="476"/>
      <c r="S542" s="476"/>
      <c r="T542" s="476"/>
      <c r="U542" s="476"/>
      <c r="V542" s="476"/>
    </row>
    <row r="543" spans="1:22" ht="15" thickBot="1">
      <c r="A543" s="476"/>
      <c r="B543" s="476"/>
      <c r="C543" s="476"/>
      <c r="D543" s="476"/>
      <c r="E543" s="476"/>
      <c r="F543" s="476"/>
      <c r="G543" s="476"/>
      <c r="H543" s="476"/>
      <c r="I543" s="476"/>
      <c r="J543" s="476"/>
      <c r="K543" s="476"/>
      <c r="L543" s="476"/>
      <c r="M543" s="476"/>
      <c r="N543" s="476"/>
      <c r="O543" s="476"/>
      <c r="P543" s="476"/>
      <c r="Q543" s="476"/>
      <c r="R543" s="476"/>
      <c r="S543" s="476"/>
      <c r="T543" s="476"/>
      <c r="U543" s="476"/>
      <c r="V543" s="476"/>
    </row>
    <row r="544" spans="1:22" ht="15" thickBot="1">
      <c r="A544" s="476"/>
      <c r="B544" s="476"/>
      <c r="C544" s="476"/>
      <c r="D544" s="476"/>
      <c r="E544" s="476"/>
      <c r="F544" s="476"/>
      <c r="G544" s="476"/>
      <c r="H544" s="476"/>
      <c r="I544" s="476"/>
      <c r="J544" s="476"/>
      <c r="K544" s="476"/>
      <c r="L544" s="476"/>
      <c r="M544" s="476"/>
      <c r="N544" s="476"/>
      <c r="O544" s="476"/>
      <c r="P544" s="476"/>
      <c r="Q544" s="476"/>
      <c r="R544" s="476"/>
      <c r="S544" s="476"/>
      <c r="T544" s="476"/>
      <c r="U544" s="476"/>
      <c r="V544" s="476"/>
    </row>
    <row r="545" spans="1:22" ht="15" thickBot="1">
      <c r="A545" s="476"/>
      <c r="B545" s="476"/>
      <c r="C545" s="476"/>
      <c r="D545" s="476"/>
      <c r="E545" s="476"/>
      <c r="F545" s="476"/>
      <c r="G545" s="476"/>
      <c r="H545" s="476"/>
      <c r="I545" s="476"/>
      <c r="J545" s="476"/>
      <c r="K545" s="476"/>
      <c r="L545" s="476"/>
      <c r="M545" s="476"/>
      <c r="N545" s="476"/>
      <c r="O545" s="476"/>
      <c r="P545" s="476"/>
      <c r="Q545" s="476"/>
      <c r="R545" s="476"/>
      <c r="S545" s="476"/>
      <c r="T545" s="476"/>
      <c r="U545" s="476"/>
      <c r="V545" s="476"/>
    </row>
    <row r="546" spans="1:22" ht="15" thickBot="1">
      <c r="A546" s="476"/>
      <c r="B546" s="476"/>
      <c r="C546" s="476"/>
      <c r="D546" s="476"/>
      <c r="E546" s="476"/>
      <c r="F546" s="476"/>
      <c r="G546" s="476"/>
      <c r="H546" s="476"/>
      <c r="I546" s="476"/>
      <c r="J546" s="476"/>
      <c r="K546" s="476"/>
      <c r="L546" s="476"/>
      <c r="M546" s="476"/>
      <c r="N546" s="476"/>
      <c r="O546" s="476"/>
      <c r="P546" s="476"/>
      <c r="Q546" s="476"/>
      <c r="R546" s="476"/>
      <c r="S546" s="476"/>
      <c r="T546" s="476"/>
      <c r="U546" s="476"/>
      <c r="V546" s="476"/>
    </row>
    <row r="547" spans="1:22" ht="15" thickBot="1">
      <c r="A547" s="476"/>
      <c r="B547" s="476"/>
      <c r="C547" s="476"/>
      <c r="D547" s="476"/>
      <c r="E547" s="476"/>
      <c r="F547" s="476"/>
      <c r="G547" s="476"/>
      <c r="H547" s="476"/>
      <c r="I547" s="476"/>
      <c r="J547" s="476"/>
      <c r="K547" s="476"/>
      <c r="L547" s="476"/>
      <c r="M547" s="476"/>
      <c r="N547" s="476"/>
      <c r="O547" s="476"/>
      <c r="P547" s="476"/>
      <c r="Q547" s="476"/>
      <c r="R547" s="476"/>
      <c r="S547" s="476"/>
      <c r="T547" s="476"/>
      <c r="U547" s="476"/>
      <c r="V547" s="476"/>
    </row>
    <row r="548" spans="1:22" ht="15" thickBot="1">
      <c r="A548" s="476"/>
      <c r="B548" s="476"/>
      <c r="C548" s="476"/>
      <c r="D548" s="476"/>
      <c r="E548" s="476"/>
      <c r="F548" s="476"/>
      <c r="G548" s="476"/>
      <c r="H548" s="476"/>
      <c r="I548" s="476"/>
      <c r="J548" s="476"/>
      <c r="K548" s="476"/>
      <c r="L548" s="476"/>
      <c r="M548" s="476"/>
      <c r="N548" s="476"/>
      <c r="O548" s="476"/>
      <c r="P548" s="476"/>
      <c r="Q548" s="476"/>
      <c r="R548" s="476"/>
      <c r="S548" s="476"/>
      <c r="T548" s="476"/>
      <c r="U548" s="476"/>
      <c r="V548" s="476"/>
    </row>
    <row r="549" spans="1:22" ht="15" thickBot="1">
      <c r="A549" s="476"/>
      <c r="B549" s="476"/>
      <c r="C549" s="476"/>
      <c r="D549" s="476"/>
      <c r="E549" s="476"/>
      <c r="F549" s="476"/>
      <c r="G549" s="476"/>
      <c r="H549" s="476"/>
      <c r="I549" s="476"/>
      <c r="J549" s="476"/>
      <c r="K549" s="476"/>
      <c r="L549" s="476"/>
      <c r="M549" s="476"/>
      <c r="N549" s="476"/>
      <c r="O549" s="476"/>
      <c r="P549" s="476"/>
      <c r="Q549" s="476"/>
      <c r="R549" s="476"/>
      <c r="S549" s="476"/>
      <c r="T549" s="476"/>
      <c r="U549" s="476"/>
      <c r="V549" s="476"/>
    </row>
    <row r="550" spans="1:22" ht="15" thickBot="1">
      <c r="A550" s="476"/>
      <c r="B550" s="476"/>
      <c r="C550" s="476"/>
      <c r="D550" s="476"/>
      <c r="E550" s="476"/>
      <c r="F550" s="476"/>
      <c r="G550" s="476"/>
      <c r="H550" s="476"/>
      <c r="I550" s="476"/>
      <c r="J550" s="476"/>
      <c r="K550" s="476"/>
      <c r="L550" s="476"/>
      <c r="M550" s="476"/>
      <c r="N550" s="476"/>
      <c r="O550" s="476"/>
      <c r="P550" s="476"/>
      <c r="Q550" s="476"/>
      <c r="R550" s="476"/>
      <c r="S550" s="476"/>
      <c r="T550" s="476"/>
      <c r="U550" s="476"/>
      <c r="V550" s="476"/>
    </row>
    <row r="551" spans="1:22" ht="15" thickBot="1">
      <c r="A551" s="476"/>
      <c r="B551" s="476"/>
      <c r="C551" s="476"/>
      <c r="D551" s="476"/>
      <c r="E551" s="476"/>
      <c r="F551" s="476"/>
      <c r="G551" s="476"/>
      <c r="H551" s="476"/>
      <c r="I551" s="476"/>
      <c r="J551" s="476"/>
      <c r="K551" s="476"/>
      <c r="L551" s="476"/>
      <c r="M551" s="476"/>
      <c r="N551" s="476"/>
      <c r="O551" s="476"/>
      <c r="P551" s="476"/>
      <c r="Q551" s="476"/>
      <c r="R551" s="476"/>
      <c r="S551" s="476"/>
      <c r="T551" s="476"/>
      <c r="U551" s="476"/>
      <c r="V551" s="476"/>
    </row>
    <row r="552" spans="1:22" ht="15" thickBot="1">
      <c r="A552" s="476"/>
      <c r="B552" s="476"/>
      <c r="C552" s="476"/>
      <c r="D552" s="476"/>
      <c r="E552" s="476"/>
      <c r="F552" s="476"/>
      <c r="G552" s="476"/>
      <c r="H552" s="476"/>
      <c r="I552" s="476"/>
      <c r="J552" s="476"/>
      <c r="K552" s="476"/>
      <c r="L552" s="476"/>
      <c r="M552" s="476"/>
      <c r="N552" s="476"/>
      <c r="O552" s="476"/>
      <c r="P552" s="476"/>
      <c r="Q552" s="476"/>
      <c r="R552" s="476"/>
      <c r="S552" s="476"/>
      <c r="T552" s="476"/>
      <c r="U552" s="476"/>
      <c r="V552" s="476"/>
    </row>
    <row r="553" spans="1:22" ht="15" thickBot="1">
      <c r="A553" s="476"/>
      <c r="B553" s="476"/>
      <c r="C553" s="476"/>
      <c r="D553" s="476"/>
      <c r="E553" s="476"/>
      <c r="F553" s="476"/>
      <c r="G553" s="476"/>
      <c r="H553" s="476"/>
      <c r="I553" s="476"/>
      <c r="J553" s="476"/>
      <c r="K553" s="476"/>
      <c r="L553" s="476"/>
      <c r="M553" s="476"/>
      <c r="N553" s="476"/>
      <c r="O553" s="476"/>
      <c r="P553" s="476"/>
      <c r="Q553" s="476"/>
      <c r="R553" s="476"/>
      <c r="S553" s="476"/>
      <c r="T553" s="476"/>
      <c r="U553" s="476"/>
      <c r="V553" s="476"/>
    </row>
    <row r="554" spans="1:22" ht="15" thickBot="1">
      <c r="A554" s="476"/>
      <c r="B554" s="476"/>
      <c r="C554" s="476"/>
      <c r="D554" s="476"/>
      <c r="E554" s="476"/>
      <c r="F554" s="476"/>
      <c r="G554" s="476"/>
      <c r="H554" s="476"/>
      <c r="I554" s="476"/>
      <c r="J554" s="476"/>
      <c r="K554" s="476"/>
      <c r="L554" s="476"/>
      <c r="M554" s="476"/>
      <c r="N554" s="476"/>
      <c r="O554" s="476"/>
      <c r="P554" s="476"/>
      <c r="Q554" s="476"/>
      <c r="R554" s="476"/>
      <c r="S554" s="476"/>
      <c r="T554" s="476"/>
      <c r="U554" s="476"/>
      <c r="V554" s="476"/>
    </row>
    <row r="555" spans="1:22" ht="15" thickBot="1">
      <c r="A555" s="476"/>
      <c r="B555" s="476"/>
      <c r="C555" s="476"/>
      <c r="D555" s="476"/>
      <c r="E555" s="476"/>
      <c r="F555" s="476"/>
      <c r="G555" s="476"/>
      <c r="H555" s="476"/>
      <c r="I555" s="476"/>
      <c r="J555" s="476"/>
      <c r="K555" s="476"/>
      <c r="L555" s="476"/>
      <c r="M555" s="476"/>
      <c r="N555" s="476"/>
      <c r="O555" s="476"/>
      <c r="P555" s="476"/>
      <c r="Q555" s="476"/>
      <c r="R555" s="476"/>
      <c r="S555" s="476"/>
      <c r="T555" s="476"/>
      <c r="U555" s="476"/>
      <c r="V555" s="476"/>
    </row>
    <row r="556" spans="1:22" ht="15" thickBot="1">
      <c r="A556" s="476"/>
      <c r="B556" s="476"/>
      <c r="C556" s="476"/>
      <c r="D556" s="476"/>
      <c r="E556" s="476"/>
      <c r="F556" s="476"/>
      <c r="G556" s="476"/>
      <c r="H556" s="476"/>
      <c r="I556" s="476"/>
      <c r="J556" s="476"/>
      <c r="K556" s="476"/>
      <c r="L556" s="476"/>
      <c r="M556" s="476"/>
      <c r="N556" s="476"/>
      <c r="O556" s="476"/>
      <c r="P556" s="476"/>
      <c r="Q556" s="476"/>
      <c r="R556" s="476"/>
      <c r="S556" s="476"/>
      <c r="T556" s="476"/>
      <c r="U556" s="476"/>
      <c r="V556" s="476"/>
    </row>
    <row r="557" spans="1:22" ht="15" thickBot="1">
      <c r="A557" s="476"/>
      <c r="B557" s="476"/>
      <c r="C557" s="476"/>
      <c r="D557" s="476"/>
      <c r="E557" s="476"/>
      <c r="F557" s="476"/>
      <c r="G557" s="476"/>
      <c r="H557" s="476"/>
      <c r="I557" s="476"/>
      <c r="J557" s="476"/>
      <c r="K557" s="476"/>
      <c r="L557" s="476"/>
      <c r="M557" s="476"/>
      <c r="N557" s="476"/>
      <c r="O557" s="476"/>
      <c r="P557" s="476"/>
      <c r="Q557" s="476"/>
      <c r="R557" s="476"/>
      <c r="S557" s="476"/>
      <c r="T557" s="476"/>
      <c r="U557" s="476"/>
      <c r="V557" s="476"/>
    </row>
    <row r="558" spans="1:22" ht="15" thickBot="1">
      <c r="A558" s="476"/>
      <c r="B558" s="476"/>
      <c r="C558" s="476"/>
      <c r="D558" s="476"/>
      <c r="E558" s="476"/>
      <c r="F558" s="476"/>
      <c r="G558" s="476"/>
      <c r="H558" s="476"/>
      <c r="I558" s="476"/>
      <c r="J558" s="476"/>
      <c r="K558" s="476"/>
      <c r="L558" s="476"/>
      <c r="M558" s="476"/>
      <c r="N558" s="476"/>
      <c r="O558" s="476"/>
      <c r="P558" s="476"/>
      <c r="Q558" s="476"/>
      <c r="R558" s="476"/>
      <c r="S558" s="476"/>
      <c r="T558" s="476"/>
      <c r="U558" s="476"/>
      <c r="V558" s="476"/>
    </row>
    <row r="559" spans="1:22" ht="15" thickBot="1">
      <c r="A559" s="476"/>
      <c r="B559" s="476"/>
      <c r="C559" s="476"/>
      <c r="D559" s="476"/>
      <c r="E559" s="476"/>
      <c r="F559" s="476"/>
      <c r="G559" s="476"/>
      <c r="H559" s="476"/>
      <c r="I559" s="476"/>
      <c r="J559" s="476"/>
      <c r="K559" s="476"/>
      <c r="L559" s="476"/>
      <c r="M559" s="476"/>
      <c r="N559" s="476"/>
      <c r="O559" s="476"/>
      <c r="P559" s="476"/>
      <c r="Q559" s="476"/>
      <c r="R559" s="476"/>
      <c r="S559" s="476"/>
      <c r="T559" s="476"/>
      <c r="U559" s="476"/>
      <c r="V559" s="476"/>
    </row>
    <row r="560" spans="1:22" ht="15" thickBot="1">
      <c r="A560" s="476"/>
      <c r="B560" s="476"/>
      <c r="C560" s="476"/>
      <c r="D560" s="476"/>
      <c r="E560" s="476"/>
      <c r="F560" s="476"/>
      <c r="G560" s="476"/>
      <c r="H560" s="476"/>
      <c r="I560" s="476"/>
      <c r="J560" s="476"/>
      <c r="K560" s="476"/>
      <c r="L560" s="476"/>
      <c r="M560" s="476"/>
      <c r="N560" s="476"/>
      <c r="O560" s="476"/>
      <c r="P560" s="476"/>
      <c r="Q560" s="476"/>
      <c r="R560" s="476"/>
      <c r="S560" s="476"/>
      <c r="T560" s="476"/>
      <c r="U560" s="476"/>
      <c r="V560" s="476"/>
    </row>
    <row r="561" spans="1:22" ht="15" thickBot="1">
      <c r="A561" s="476"/>
      <c r="B561" s="476"/>
      <c r="C561" s="476"/>
      <c r="D561" s="476"/>
      <c r="E561" s="476"/>
      <c r="F561" s="476"/>
      <c r="G561" s="476"/>
      <c r="H561" s="476"/>
      <c r="I561" s="476"/>
      <c r="J561" s="476"/>
      <c r="K561" s="476"/>
      <c r="L561" s="476"/>
      <c r="M561" s="476"/>
      <c r="N561" s="476"/>
      <c r="O561" s="476"/>
      <c r="P561" s="476"/>
      <c r="Q561" s="476"/>
      <c r="R561" s="476"/>
      <c r="S561" s="476"/>
      <c r="T561" s="476"/>
      <c r="U561" s="476"/>
      <c r="V561" s="476"/>
    </row>
    <row r="562" spans="1:22" ht="15" thickBot="1">
      <c r="A562" s="476"/>
      <c r="B562" s="476"/>
      <c r="C562" s="476"/>
      <c r="D562" s="476"/>
      <c r="E562" s="476"/>
      <c r="F562" s="476"/>
      <c r="G562" s="476"/>
      <c r="H562" s="476"/>
      <c r="I562" s="476"/>
      <c r="J562" s="476"/>
      <c r="K562" s="476"/>
      <c r="L562" s="476"/>
      <c r="M562" s="476"/>
      <c r="N562" s="476"/>
      <c r="O562" s="476"/>
      <c r="P562" s="476"/>
      <c r="Q562" s="476"/>
      <c r="R562" s="476"/>
      <c r="S562" s="476"/>
      <c r="T562" s="476"/>
      <c r="U562" s="476"/>
      <c r="V562" s="476"/>
    </row>
    <row r="563" spans="1:22" ht="15" thickBot="1">
      <c r="A563" s="476"/>
      <c r="B563" s="476"/>
      <c r="C563" s="476"/>
      <c r="D563" s="476"/>
      <c r="E563" s="476"/>
      <c r="F563" s="476"/>
      <c r="G563" s="476"/>
      <c r="H563" s="476"/>
      <c r="I563" s="476"/>
      <c r="J563" s="476"/>
      <c r="K563" s="476"/>
      <c r="L563" s="476"/>
      <c r="M563" s="476"/>
      <c r="N563" s="476"/>
      <c r="O563" s="476"/>
      <c r="P563" s="476"/>
      <c r="Q563" s="476"/>
      <c r="R563" s="476"/>
      <c r="S563" s="476"/>
      <c r="T563" s="476"/>
      <c r="U563" s="476"/>
      <c r="V563" s="476"/>
    </row>
    <row r="564" spans="1:22" ht="15" thickBot="1">
      <c r="A564" s="476"/>
      <c r="B564" s="476"/>
      <c r="C564" s="476"/>
      <c r="D564" s="476"/>
      <c r="E564" s="476"/>
      <c r="F564" s="476"/>
      <c r="G564" s="476"/>
      <c r="H564" s="476"/>
      <c r="I564" s="476"/>
      <c r="J564" s="476"/>
      <c r="K564" s="476"/>
      <c r="L564" s="476"/>
      <c r="M564" s="476"/>
      <c r="N564" s="476"/>
      <c r="O564" s="476"/>
      <c r="P564" s="476"/>
      <c r="Q564" s="476"/>
      <c r="R564" s="476"/>
      <c r="S564" s="476"/>
      <c r="T564" s="476"/>
      <c r="U564" s="476"/>
      <c r="V564" s="476"/>
    </row>
    <row r="565" spans="1:22" ht="15" thickBot="1">
      <c r="A565" s="476"/>
      <c r="B565" s="476"/>
      <c r="C565" s="476"/>
      <c r="D565" s="476"/>
      <c r="E565" s="476"/>
      <c r="F565" s="476"/>
      <c r="G565" s="476"/>
      <c r="H565" s="476"/>
      <c r="I565" s="476"/>
      <c r="J565" s="476"/>
      <c r="K565" s="476"/>
      <c r="L565" s="476"/>
      <c r="M565" s="476"/>
      <c r="N565" s="476"/>
      <c r="O565" s="476"/>
      <c r="P565" s="476"/>
      <c r="Q565" s="476"/>
      <c r="R565" s="476"/>
      <c r="S565" s="476"/>
      <c r="T565" s="476"/>
      <c r="U565" s="476"/>
      <c r="V565" s="476"/>
    </row>
    <row r="566" spans="1:22" ht="15" thickBot="1">
      <c r="A566" s="476"/>
      <c r="B566" s="476"/>
      <c r="C566" s="476"/>
      <c r="D566" s="476"/>
      <c r="E566" s="476"/>
      <c r="F566" s="476"/>
      <c r="G566" s="476"/>
      <c r="H566" s="476"/>
      <c r="I566" s="476"/>
      <c r="J566" s="476"/>
      <c r="K566" s="476"/>
      <c r="L566" s="476"/>
      <c r="M566" s="476"/>
      <c r="N566" s="476"/>
      <c r="O566" s="476"/>
      <c r="P566" s="476"/>
      <c r="Q566" s="476"/>
      <c r="R566" s="476"/>
      <c r="S566" s="476"/>
      <c r="T566" s="476"/>
      <c r="U566" s="476"/>
      <c r="V566" s="476"/>
    </row>
    <row r="567" spans="1:22" ht="15" thickBot="1">
      <c r="A567" s="476"/>
      <c r="B567" s="476"/>
      <c r="C567" s="476"/>
      <c r="D567" s="476"/>
      <c r="E567" s="476"/>
      <c r="F567" s="476"/>
      <c r="G567" s="476"/>
      <c r="H567" s="476"/>
      <c r="I567" s="476"/>
      <c r="J567" s="476"/>
      <c r="K567" s="476"/>
      <c r="L567" s="476"/>
      <c r="M567" s="476"/>
      <c r="N567" s="476"/>
      <c r="O567" s="476"/>
      <c r="P567" s="476"/>
      <c r="Q567" s="476"/>
      <c r="R567" s="476"/>
      <c r="S567" s="476"/>
      <c r="T567" s="476"/>
      <c r="U567" s="476"/>
      <c r="V567" s="476"/>
    </row>
    <row r="568" spans="1:22" ht="15" thickBot="1">
      <c r="A568" s="476"/>
      <c r="B568" s="476"/>
      <c r="C568" s="476"/>
      <c r="D568" s="476"/>
      <c r="E568" s="476"/>
      <c r="F568" s="476"/>
      <c r="G568" s="476"/>
      <c r="H568" s="476"/>
      <c r="I568" s="476"/>
      <c r="J568" s="476"/>
      <c r="K568" s="476"/>
      <c r="L568" s="476"/>
      <c r="M568" s="476"/>
      <c r="N568" s="476"/>
      <c r="O568" s="476"/>
      <c r="P568" s="476"/>
      <c r="Q568" s="476"/>
      <c r="R568" s="476"/>
      <c r="S568" s="476"/>
      <c r="T568" s="476"/>
      <c r="U568" s="476"/>
      <c r="V568" s="476"/>
    </row>
    <row r="569" spans="1:22" ht="15" thickBot="1">
      <c r="A569" s="476"/>
      <c r="B569" s="476"/>
      <c r="C569" s="476"/>
      <c r="D569" s="476"/>
      <c r="E569" s="476"/>
      <c r="F569" s="476"/>
      <c r="G569" s="476"/>
      <c r="H569" s="476"/>
      <c r="I569" s="476"/>
      <c r="J569" s="476"/>
      <c r="K569" s="476"/>
      <c r="L569" s="476"/>
      <c r="M569" s="476"/>
      <c r="N569" s="476"/>
      <c r="O569" s="476"/>
      <c r="P569" s="476"/>
      <c r="Q569" s="476"/>
      <c r="R569" s="476"/>
      <c r="S569" s="476"/>
      <c r="T569" s="476"/>
      <c r="U569" s="476"/>
      <c r="V569" s="476"/>
    </row>
    <row r="570" spans="1:22" ht="15" thickBot="1">
      <c r="A570" s="476"/>
      <c r="B570" s="476"/>
      <c r="C570" s="476"/>
      <c r="D570" s="476"/>
      <c r="E570" s="476"/>
      <c r="F570" s="476"/>
      <c r="G570" s="476"/>
      <c r="H570" s="476"/>
      <c r="I570" s="476"/>
      <c r="J570" s="476"/>
      <c r="K570" s="476"/>
      <c r="L570" s="476"/>
      <c r="M570" s="476"/>
      <c r="N570" s="476"/>
      <c r="O570" s="476"/>
      <c r="P570" s="476"/>
      <c r="Q570" s="476"/>
      <c r="R570" s="476"/>
      <c r="S570" s="476"/>
      <c r="T570" s="476"/>
      <c r="U570" s="476"/>
      <c r="V570" s="476"/>
    </row>
    <row r="571" spans="1:22" ht="15" thickBot="1">
      <c r="A571" s="476"/>
      <c r="B571" s="476"/>
      <c r="C571" s="476"/>
      <c r="D571" s="476"/>
      <c r="E571" s="476"/>
      <c r="F571" s="476"/>
      <c r="G571" s="476"/>
      <c r="H571" s="476"/>
      <c r="I571" s="476"/>
      <c r="J571" s="476"/>
      <c r="K571" s="476"/>
      <c r="L571" s="476"/>
      <c r="M571" s="476"/>
      <c r="N571" s="476"/>
      <c r="O571" s="476"/>
      <c r="P571" s="476"/>
      <c r="Q571" s="476"/>
      <c r="R571" s="476"/>
      <c r="S571" s="476"/>
      <c r="T571" s="476"/>
      <c r="U571" s="476"/>
      <c r="V571" s="476"/>
    </row>
    <row r="572" spans="1:22" ht="15" thickBot="1">
      <c r="A572" s="476"/>
      <c r="B572" s="476"/>
      <c r="C572" s="476"/>
      <c r="D572" s="476"/>
      <c r="E572" s="476"/>
      <c r="F572" s="476"/>
      <c r="G572" s="476"/>
      <c r="H572" s="476"/>
      <c r="I572" s="476"/>
      <c r="J572" s="476"/>
      <c r="K572" s="476"/>
      <c r="L572" s="476"/>
      <c r="M572" s="476"/>
      <c r="N572" s="476"/>
      <c r="O572" s="476"/>
      <c r="P572" s="476"/>
      <c r="Q572" s="476"/>
      <c r="R572" s="476"/>
      <c r="S572" s="476"/>
      <c r="T572" s="476"/>
      <c r="U572" s="476"/>
      <c r="V572" s="476"/>
    </row>
    <row r="573" spans="1:22" ht="15" thickBot="1">
      <c r="A573" s="476"/>
      <c r="B573" s="476"/>
      <c r="C573" s="476"/>
      <c r="D573" s="476"/>
      <c r="E573" s="476"/>
      <c r="F573" s="476"/>
      <c r="G573" s="476"/>
      <c r="H573" s="476"/>
      <c r="I573" s="476"/>
      <c r="J573" s="476"/>
      <c r="K573" s="476"/>
      <c r="L573" s="476"/>
      <c r="M573" s="476"/>
      <c r="N573" s="476"/>
      <c r="O573" s="476"/>
      <c r="P573" s="476"/>
      <c r="Q573" s="476"/>
      <c r="R573" s="476"/>
      <c r="S573" s="476"/>
      <c r="T573" s="476"/>
      <c r="U573" s="476"/>
      <c r="V573" s="476"/>
    </row>
    <row r="574" spans="1:22" ht="15" thickBot="1">
      <c r="A574" s="476"/>
      <c r="B574" s="476"/>
      <c r="C574" s="476"/>
      <c r="D574" s="476"/>
      <c r="E574" s="476"/>
      <c r="F574" s="476"/>
      <c r="G574" s="476"/>
      <c r="H574" s="476"/>
      <c r="I574" s="476"/>
      <c r="J574" s="476"/>
      <c r="K574" s="476"/>
      <c r="L574" s="476"/>
      <c r="M574" s="476"/>
      <c r="N574" s="476"/>
      <c r="O574" s="476"/>
      <c r="P574" s="476"/>
      <c r="Q574" s="476"/>
      <c r="R574" s="476"/>
      <c r="S574" s="476"/>
      <c r="T574" s="476"/>
      <c r="U574" s="476"/>
      <c r="V574" s="476"/>
    </row>
    <row r="575" spans="1:22" ht="15" thickBot="1">
      <c r="A575" s="476"/>
      <c r="B575" s="476"/>
      <c r="C575" s="476"/>
      <c r="D575" s="476"/>
      <c r="E575" s="476"/>
      <c r="F575" s="476"/>
      <c r="G575" s="476"/>
      <c r="H575" s="476"/>
      <c r="I575" s="476"/>
      <c r="J575" s="476"/>
      <c r="K575" s="476"/>
      <c r="L575" s="476"/>
      <c r="M575" s="476"/>
      <c r="N575" s="476"/>
      <c r="O575" s="476"/>
      <c r="P575" s="476"/>
      <c r="Q575" s="476"/>
      <c r="R575" s="476"/>
      <c r="S575" s="476"/>
      <c r="T575" s="476"/>
      <c r="U575" s="476"/>
      <c r="V575" s="476"/>
    </row>
    <row r="576" spans="1:22" ht="15" thickBot="1">
      <c r="A576" s="476"/>
      <c r="B576" s="476"/>
      <c r="C576" s="476"/>
      <c r="D576" s="476"/>
      <c r="E576" s="476"/>
      <c r="F576" s="476"/>
      <c r="G576" s="476"/>
      <c r="H576" s="476"/>
      <c r="I576" s="476"/>
      <c r="J576" s="476"/>
      <c r="K576" s="476"/>
      <c r="L576" s="476"/>
      <c r="M576" s="476"/>
      <c r="N576" s="476"/>
      <c r="O576" s="476"/>
      <c r="P576" s="476"/>
      <c r="Q576" s="476"/>
      <c r="R576" s="476"/>
      <c r="S576" s="476"/>
      <c r="T576" s="476"/>
      <c r="U576" s="476"/>
      <c r="V576" s="476"/>
    </row>
    <row r="577" spans="1:22" ht="15" thickBot="1">
      <c r="A577" s="476"/>
      <c r="B577" s="476"/>
      <c r="C577" s="476"/>
      <c r="D577" s="476"/>
      <c r="E577" s="476"/>
      <c r="F577" s="476"/>
      <c r="G577" s="476"/>
      <c r="H577" s="476"/>
      <c r="I577" s="476"/>
      <c r="J577" s="476"/>
      <c r="K577" s="476"/>
      <c r="L577" s="476"/>
      <c r="M577" s="476"/>
      <c r="N577" s="476"/>
      <c r="O577" s="476"/>
      <c r="P577" s="476"/>
      <c r="Q577" s="476"/>
      <c r="R577" s="476"/>
      <c r="S577" s="476"/>
      <c r="T577" s="476"/>
      <c r="U577" s="476"/>
      <c r="V577" s="476"/>
    </row>
    <row r="578" spans="1:22" ht="15" thickBot="1">
      <c r="A578" s="476"/>
      <c r="B578" s="476"/>
      <c r="C578" s="476"/>
      <c r="D578" s="476"/>
      <c r="E578" s="476"/>
      <c r="F578" s="476"/>
      <c r="G578" s="476"/>
      <c r="H578" s="476"/>
      <c r="I578" s="476"/>
      <c r="J578" s="476"/>
      <c r="K578" s="476"/>
      <c r="L578" s="476"/>
      <c r="M578" s="476"/>
      <c r="N578" s="476"/>
      <c r="O578" s="476"/>
      <c r="P578" s="476"/>
      <c r="Q578" s="476"/>
      <c r="R578" s="476"/>
      <c r="S578" s="476"/>
      <c r="T578" s="476"/>
      <c r="U578" s="476"/>
      <c r="V578" s="476"/>
    </row>
    <row r="579" spans="1:22" ht="15" thickBot="1">
      <c r="A579" s="476"/>
      <c r="B579" s="476"/>
      <c r="C579" s="476"/>
      <c r="D579" s="476"/>
      <c r="E579" s="476"/>
      <c r="F579" s="476"/>
      <c r="G579" s="476"/>
      <c r="H579" s="476"/>
      <c r="I579" s="476"/>
      <c r="J579" s="476"/>
      <c r="K579" s="476"/>
      <c r="L579" s="476"/>
      <c r="M579" s="476"/>
      <c r="N579" s="476"/>
      <c r="O579" s="476"/>
      <c r="P579" s="476"/>
      <c r="Q579" s="476"/>
      <c r="R579" s="476"/>
      <c r="S579" s="476"/>
      <c r="T579" s="476"/>
      <c r="U579" s="476"/>
      <c r="V579" s="476"/>
    </row>
    <row r="580" spans="1:22" ht="15" thickBot="1">
      <c r="A580" s="476"/>
      <c r="B580" s="476"/>
      <c r="C580" s="476"/>
      <c r="D580" s="476"/>
      <c r="E580" s="476"/>
      <c r="F580" s="476"/>
      <c r="G580" s="476"/>
      <c r="H580" s="476"/>
      <c r="I580" s="476"/>
      <c r="J580" s="476"/>
      <c r="K580" s="476"/>
      <c r="L580" s="476"/>
      <c r="M580" s="476"/>
      <c r="N580" s="476"/>
      <c r="O580" s="476"/>
      <c r="P580" s="476"/>
      <c r="Q580" s="476"/>
      <c r="R580" s="476"/>
      <c r="S580" s="476"/>
      <c r="T580" s="476"/>
      <c r="U580" s="476"/>
      <c r="V580" s="476"/>
    </row>
    <row r="581" spans="1:22" ht="15" thickBot="1">
      <c r="A581" s="476"/>
      <c r="B581" s="476"/>
      <c r="C581" s="476"/>
      <c r="D581" s="476"/>
      <c r="E581" s="476"/>
      <c r="F581" s="476"/>
      <c r="G581" s="476"/>
      <c r="H581" s="476"/>
      <c r="I581" s="476"/>
      <c r="J581" s="476"/>
      <c r="K581" s="476"/>
      <c r="L581" s="476"/>
      <c r="M581" s="476"/>
      <c r="N581" s="476"/>
      <c r="O581" s="476"/>
      <c r="P581" s="476"/>
      <c r="Q581" s="476"/>
      <c r="R581" s="476"/>
      <c r="S581" s="476"/>
      <c r="T581" s="476"/>
      <c r="U581" s="476"/>
      <c r="V581" s="476"/>
    </row>
    <row r="582" spans="1:22" ht="15" thickBot="1">
      <c r="A582" s="476"/>
      <c r="B582" s="476"/>
      <c r="C582" s="476"/>
      <c r="D582" s="476"/>
      <c r="E582" s="476"/>
      <c r="F582" s="476"/>
      <c r="G582" s="476"/>
      <c r="H582" s="476"/>
      <c r="I582" s="476"/>
      <c r="J582" s="476"/>
      <c r="K582" s="476"/>
      <c r="L582" s="476"/>
      <c r="M582" s="476"/>
      <c r="N582" s="476"/>
      <c r="O582" s="476"/>
      <c r="P582" s="476"/>
      <c r="Q582" s="476"/>
      <c r="R582" s="476"/>
      <c r="S582" s="476"/>
      <c r="T582" s="476"/>
      <c r="U582" s="476"/>
      <c r="V582" s="476"/>
    </row>
    <row r="583" spans="1:22" ht="15" thickBot="1">
      <c r="A583" s="476"/>
      <c r="B583" s="476"/>
      <c r="C583" s="476"/>
      <c r="D583" s="476"/>
      <c r="E583" s="476"/>
      <c r="F583" s="476"/>
      <c r="G583" s="476"/>
      <c r="H583" s="476"/>
      <c r="I583" s="476"/>
      <c r="J583" s="476"/>
      <c r="K583" s="476"/>
      <c r="L583" s="476"/>
      <c r="M583" s="476"/>
      <c r="N583" s="476"/>
      <c r="O583" s="476"/>
      <c r="P583" s="476"/>
      <c r="Q583" s="476"/>
      <c r="R583" s="476"/>
      <c r="S583" s="476"/>
      <c r="T583" s="476"/>
      <c r="U583" s="476"/>
      <c r="V583" s="476"/>
    </row>
    <row r="584" spans="1:22" ht="15" thickBot="1">
      <c r="A584" s="476"/>
      <c r="B584" s="476"/>
      <c r="C584" s="476"/>
      <c r="D584" s="476"/>
      <c r="E584" s="476"/>
      <c r="F584" s="476"/>
      <c r="G584" s="476"/>
      <c r="H584" s="476"/>
      <c r="I584" s="476"/>
      <c r="J584" s="476"/>
      <c r="K584" s="476"/>
      <c r="L584" s="476"/>
      <c r="M584" s="476"/>
      <c r="N584" s="476"/>
      <c r="O584" s="476"/>
      <c r="P584" s="476"/>
      <c r="Q584" s="476"/>
      <c r="R584" s="476"/>
      <c r="S584" s="476"/>
      <c r="T584" s="476"/>
      <c r="U584" s="476"/>
      <c r="V584" s="476"/>
    </row>
    <row r="585" spans="1:22" ht="15" thickBot="1">
      <c r="A585" s="476"/>
      <c r="B585" s="476"/>
      <c r="C585" s="476"/>
      <c r="D585" s="476"/>
      <c r="E585" s="476"/>
      <c r="F585" s="476"/>
      <c r="G585" s="476"/>
      <c r="H585" s="476"/>
      <c r="I585" s="476"/>
      <c r="J585" s="476"/>
      <c r="K585" s="476"/>
      <c r="L585" s="476"/>
      <c r="M585" s="476"/>
      <c r="N585" s="476"/>
      <c r="O585" s="476"/>
      <c r="P585" s="476"/>
      <c r="Q585" s="476"/>
      <c r="R585" s="476"/>
      <c r="S585" s="476"/>
      <c r="T585" s="476"/>
      <c r="U585" s="476"/>
      <c r="V585" s="476"/>
    </row>
    <row r="586" spans="1:22" ht="15" thickBot="1">
      <c r="A586" s="476"/>
      <c r="B586" s="476"/>
      <c r="C586" s="476"/>
      <c r="D586" s="476"/>
      <c r="E586" s="476"/>
      <c r="F586" s="476"/>
      <c r="G586" s="476"/>
      <c r="H586" s="476"/>
      <c r="I586" s="476"/>
      <c r="J586" s="476"/>
      <c r="K586" s="476"/>
      <c r="L586" s="476"/>
      <c r="M586" s="476"/>
      <c r="N586" s="476"/>
      <c r="O586" s="476"/>
      <c r="P586" s="476"/>
      <c r="Q586" s="476"/>
      <c r="R586" s="476"/>
      <c r="S586" s="476"/>
      <c r="T586" s="476"/>
      <c r="U586" s="476"/>
      <c r="V586" s="476"/>
    </row>
    <row r="587" spans="1:22" ht="15" thickBot="1">
      <c r="A587" s="476"/>
      <c r="B587" s="476"/>
      <c r="C587" s="476"/>
      <c r="D587" s="476"/>
      <c r="E587" s="476"/>
      <c r="F587" s="476"/>
      <c r="G587" s="476"/>
      <c r="H587" s="476"/>
      <c r="I587" s="476"/>
      <c r="J587" s="476"/>
      <c r="K587" s="476"/>
      <c r="L587" s="476"/>
      <c r="M587" s="476"/>
      <c r="N587" s="476"/>
      <c r="O587" s="476"/>
      <c r="P587" s="476"/>
      <c r="Q587" s="476"/>
      <c r="R587" s="476"/>
      <c r="S587" s="476"/>
      <c r="T587" s="476"/>
      <c r="U587" s="476"/>
      <c r="V587" s="476"/>
    </row>
    <row r="588" spans="1:22" ht="15" thickBot="1">
      <c r="A588" s="476"/>
      <c r="B588" s="476"/>
      <c r="C588" s="476"/>
      <c r="D588" s="476"/>
      <c r="E588" s="476"/>
      <c r="F588" s="476"/>
      <c r="G588" s="476"/>
      <c r="H588" s="476"/>
      <c r="I588" s="476"/>
      <c r="J588" s="476"/>
      <c r="K588" s="476"/>
      <c r="L588" s="476"/>
      <c r="M588" s="476"/>
      <c r="N588" s="476"/>
      <c r="O588" s="476"/>
      <c r="P588" s="476"/>
      <c r="Q588" s="476"/>
      <c r="R588" s="476"/>
      <c r="S588" s="476"/>
      <c r="T588" s="476"/>
      <c r="U588" s="476"/>
      <c r="V588" s="476"/>
    </row>
    <row r="589" spans="1:22" ht="15" thickBot="1">
      <c r="A589" s="476"/>
      <c r="B589" s="476"/>
      <c r="C589" s="476"/>
      <c r="D589" s="476"/>
      <c r="E589" s="476"/>
      <c r="F589" s="476"/>
      <c r="G589" s="476"/>
      <c r="H589" s="476"/>
      <c r="I589" s="476"/>
      <c r="J589" s="476"/>
      <c r="K589" s="476"/>
      <c r="L589" s="476"/>
      <c r="M589" s="476"/>
      <c r="N589" s="476"/>
      <c r="O589" s="476"/>
      <c r="P589" s="476"/>
      <c r="Q589" s="476"/>
      <c r="R589" s="476"/>
      <c r="S589" s="476"/>
      <c r="T589" s="476"/>
      <c r="U589" s="476"/>
      <c r="V589" s="476"/>
    </row>
    <row r="590" spans="1:22" ht="15" thickBot="1">
      <c r="A590" s="476"/>
      <c r="B590" s="476"/>
      <c r="C590" s="476"/>
      <c r="D590" s="476"/>
      <c r="E590" s="476"/>
      <c r="F590" s="476"/>
      <c r="G590" s="476"/>
      <c r="H590" s="476"/>
      <c r="I590" s="476"/>
      <c r="J590" s="476"/>
      <c r="K590" s="476"/>
      <c r="L590" s="476"/>
      <c r="M590" s="476"/>
      <c r="N590" s="476"/>
      <c r="O590" s="476"/>
      <c r="P590" s="476"/>
      <c r="Q590" s="476"/>
      <c r="R590" s="476"/>
      <c r="S590" s="476"/>
      <c r="T590" s="476"/>
      <c r="U590" s="476"/>
      <c r="V590" s="476"/>
    </row>
    <row r="591" spans="1:22" ht="15" thickBot="1">
      <c r="A591" s="476"/>
      <c r="B591" s="476"/>
      <c r="C591" s="476"/>
      <c r="D591" s="476"/>
      <c r="E591" s="476"/>
      <c r="F591" s="476"/>
      <c r="G591" s="476"/>
      <c r="H591" s="476"/>
      <c r="I591" s="476"/>
      <c r="J591" s="476"/>
      <c r="K591" s="476"/>
      <c r="L591" s="476"/>
      <c r="M591" s="476"/>
      <c r="N591" s="476"/>
      <c r="O591" s="476"/>
      <c r="P591" s="476"/>
      <c r="Q591" s="476"/>
      <c r="R591" s="476"/>
      <c r="S591" s="476"/>
      <c r="T591" s="476"/>
      <c r="U591" s="476"/>
      <c r="V591" s="476"/>
    </row>
    <row r="592" spans="1:22" ht="15" thickBot="1">
      <c r="A592" s="476"/>
      <c r="B592" s="476"/>
      <c r="C592" s="476"/>
      <c r="D592" s="476"/>
      <c r="E592" s="476"/>
      <c r="F592" s="476"/>
      <c r="G592" s="476"/>
      <c r="H592" s="476"/>
      <c r="I592" s="476"/>
      <c r="J592" s="476"/>
      <c r="K592" s="476"/>
      <c r="L592" s="476"/>
      <c r="M592" s="476"/>
      <c r="N592" s="476"/>
      <c r="O592" s="476"/>
      <c r="P592" s="476"/>
      <c r="Q592" s="476"/>
      <c r="R592" s="476"/>
      <c r="S592" s="476"/>
      <c r="T592" s="476"/>
      <c r="U592" s="476"/>
      <c r="V592" s="476"/>
    </row>
    <row r="593" spans="1:22" ht="15" thickBot="1">
      <c r="A593" s="476"/>
      <c r="B593" s="476"/>
      <c r="C593" s="476"/>
      <c r="D593" s="476"/>
      <c r="E593" s="476"/>
      <c r="F593" s="476"/>
      <c r="G593" s="476"/>
      <c r="H593" s="476"/>
      <c r="I593" s="476"/>
      <c r="J593" s="476"/>
      <c r="K593" s="476"/>
      <c r="L593" s="476"/>
      <c r="M593" s="476"/>
      <c r="N593" s="476"/>
      <c r="O593" s="476"/>
      <c r="P593" s="476"/>
      <c r="Q593" s="476"/>
      <c r="R593" s="476"/>
      <c r="S593" s="476"/>
      <c r="T593" s="476"/>
      <c r="U593" s="476"/>
      <c r="V593" s="476"/>
    </row>
    <row r="594" spans="1:22" ht="15" thickBot="1">
      <c r="A594" s="476"/>
      <c r="B594" s="476"/>
      <c r="C594" s="476"/>
      <c r="D594" s="476"/>
      <c r="E594" s="476"/>
      <c r="F594" s="476"/>
      <c r="G594" s="476"/>
      <c r="H594" s="476"/>
      <c r="I594" s="476"/>
      <c r="J594" s="476"/>
      <c r="K594" s="476"/>
      <c r="L594" s="476"/>
      <c r="M594" s="476"/>
      <c r="N594" s="476"/>
      <c r="O594" s="476"/>
      <c r="P594" s="476"/>
      <c r="Q594" s="476"/>
      <c r="R594" s="476"/>
      <c r="S594" s="476"/>
      <c r="T594" s="476"/>
      <c r="U594" s="476"/>
      <c r="V594" s="476"/>
    </row>
    <row r="595" spans="1:22" ht="15" thickBot="1">
      <c r="A595" s="476"/>
      <c r="B595" s="476"/>
      <c r="C595" s="476"/>
      <c r="D595" s="476"/>
      <c r="E595" s="476"/>
      <c r="F595" s="476"/>
      <c r="G595" s="476"/>
      <c r="H595" s="476"/>
      <c r="I595" s="476"/>
      <c r="J595" s="476"/>
      <c r="K595" s="476"/>
      <c r="L595" s="476"/>
      <c r="M595" s="476"/>
      <c r="N595" s="476"/>
      <c r="O595" s="476"/>
      <c r="P595" s="476"/>
      <c r="Q595" s="476"/>
      <c r="R595" s="476"/>
      <c r="S595" s="476"/>
      <c r="T595" s="476"/>
      <c r="U595" s="476"/>
      <c r="V595" s="476"/>
    </row>
    <row r="596" spans="1:22" ht="15" thickBot="1">
      <c r="A596" s="476"/>
      <c r="B596" s="476"/>
      <c r="C596" s="476"/>
      <c r="D596" s="476"/>
      <c r="E596" s="476"/>
      <c r="F596" s="476"/>
      <c r="G596" s="476"/>
      <c r="H596" s="476"/>
      <c r="I596" s="476"/>
      <c r="J596" s="476"/>
      <c r="K596" s="476"/>
      <c r="L596" s="476"/>
      <c r="M596" s="476"/>
      <c r="N596" s="476"/>
      <c r="O596" s="476"/>
      <c r="P596" s="476"/>
      <c r="Q596" s="476"/>
      <c r="R596" s="476"/>
      <c r="S596" s="476"/>
      <c r="T596" s="476"/>
      <c r="U596" s="476"/>
      <c r="V596" s="476"/>
    </row>
    <row r="597" spans="1:22" ht="15" thickBot="1">
      <c r="A597" s="476"/>
      <c r="B597" s="476"/>
      <c r="C597" s="476"/>
      <c r="D597" s="476"/>
      <c r="E597" s="476"/>
      <c r="F597" s="476"/>
      <c r="G597" s="476"/>
      <c r="H597" s="476"/>
      <c r="I597" s="476"/>
      <c r="J597" s="476"/>
      <c r="K597" s="476"/>
      <c r="L597" s="476"/>
      <c r="M597" s="476"/>
      <c r="N597" s="476"/>
      <c r="O597" s="476"/>
      <c r="P597" s="476"/>
      <c r="Q597" s="476"/>
      <c r="R597" s="476"/>
      <c r="S597" s="476"/>
      <c r="T597" s="476"/>
      <c r="U597" s="476"/>
      <c r="V597" s="476"/>
    </row>
    <row r="598" spans="1:22" ht="15" thickBot="1">
      <c r="A598" s="476"/>
      <c r="B598" s="476"/>
      <c r="C598" s="476"/>
      <c r="D598" s="476"/>
      <c r="E598" s="476"/>
      <c r="F598" s="476"/>
      <c r="G598" s="476"/>
      <c r="H598" s="476"/>
      <c r="I598" s="476"/>
      <c r="J598" s="476"/>
      <c r="K598" s="476"/>
      <c r="L598" s="476"/>
      <c r="M598" s="476"/>
      <c r="N598" s="476"/>
      <c r="O598" s="476"/>
      <c r="P598" s="476"/>
      <c r="Q598" s="476"/>
      <c r="R598" s="476"/>
      <c r="S598" s="476"/>
      <c r="T598" s="476"/>
      <c r="U598" s="476"/>
      <c r="V598" s="476"/>
    </row>
    <row r="599" spans="1:22" ht="15" thickBot="1">
      <c r="A599" s="476"/>
      <c r="B599" s="476"/>
      <c r="C599" s="476"/>
      <c r="D599" s="476"/>
      <c r="E599" s="476"/>
      <c r="F599" s="476"/>
      <c r="G599" s="476"/>
      <c r="H599" s="476"/>
      <c r="I599" s="476"/>
      <c r="J599" s="476"/>
      <c r="K599" s="476"/>
      <c r="L599" s="476"/>
      <c r="M599" s="476"/>
      <c r="N599" s="476"/>
      <c r="O599" s="476"/>
      <c r="P599" s="476"/>
      <c r="Q599" s="476"/>
      <c r="R599" s="476"/>
      <c r="S599" s="476"/>
      <c r="T599" s="476"/>
      <c r="U599" s="476"/>
      <c r="V599" s="476"/>
    </row>
    <row r="600" spans="1:22" ht="15" thickBot="1">
      <c r="A600" s="476"/>
      <c r="B600" s="476"/>
      <c r="C600" s="476"/>
      <c r="D600" s="476"/>
      <c r="E600" s="476"/>
      <c r="F600" s="476"/>
      <c r="G600" s="476"/>
      <c r="H600" s="476"/>
      <c r="I600" s="476"/>
      <c r="J600" s="476"/>
      <c r="K600" s="476"/>
      <c r="L600" s="476"/>
      <c r="M600" s="476"/>
      <c r="N600" s="476"/>
      <c r="O600" s="476"/>
      <c r="P600" s="476"/>
      <c r="Q600" s="476"/>
      <c r="R600" s="476"/>
      <c r="S600" s="476"/>
      <c r="T600" s="476"/>
      <c r="U600" s="476"/>
      <c r="V600" s="476"/>
    </row>
    <row r="601" spans="1:22" ht="15" thickBot="1">
      <c r="A601" s="476"/>
      <c r="B601" s="476"/>
      <c r="C601" s="476"/>
      <c r="D601" s="476"/>
      <c r="E601" s="476"/>
      <c r="F601" s="476"/>
      <c r="G601" s="476"/>
      <c r="H601" s="476"/>
      <c r="I601" s="476"/>
      <c r="J601" s="476"/>
      <c r="K601" s="476"/>
      <c r="L601" s="476"/>
      <c r="M601" s="476"/>
      <c r="N601" s="476"/>
      <c r="O601" s="476"/>
      <c r="P601" s="476"/>
      <c r="Q601" s="476"/>
      <c r="R601" s="476"/>
      <c r="S601" s="476"/>
      <c r="T601" s="476"/>
      <c r="U601" s="476"/>
      <c r="V601" s="476"/>
    </row>
    <row r="602" spans="1:22" ht="15" thickBot="1">
      <c r="A602" s="476"/>
      <c r="B602" s="476"/>
      <c r="C602" s="476"/>
      <c r="D602" s="476"/>
      <c r="E602" s="476"/>
      <c r="F602" s="476"/>
      <c r="G602" s="476"/>
      <c r="H602" s="476"/>
      <c r="I602" s="476"/>
      <c r="J602" s="476"/>
      <c r="K602" s="476"/>
      <c r="L602" s="476"/>
      <c r="M602" s="476"/>
      <c r="N602" s="476"/>
      <c r="O602" s="476"/>
      <c r="P602" s="476"/>
      <c r="Q602" s="476"/>
      <c r="R602" s="476"/>
      <c r="S602" s="476"/>
      <c r="T602" s="476"/>
      <c r="U602" s="476"/>
      <c r="V602" s="476"/>
    </row>
    <row r="603" spans="1:22" ht="15" thickBot="1">
      <c r="A603" s="476"/>
      <c r="B603" s="476"/>
      <c r="C603" s="476"/>
      <c r="D603" s="476"/>
      <c r="E603" s="476"/>
      <c r="F603" s="476"/>
      <c r="G603" s="476"/>
      <c r="H603" s="476"/>
      <c r="I603" s="476"/>
      <c r="J603" s="476"/>
      <c r="K603" s="476"/>
      <c r="L603" s="476"/>
      <c r="M603" s="476"/>
      <c r="N603" s="476"/>
      <c r="O603" s="476"/>
      <c r="P603" s="476"/>
      <c r="Q603" s="476"/>
      <c r="R603" s="476"/>
      <c r="S603" s="476"/>
      <c r="T603" s="476"/>
      <c r="U603" s="476"/>
      <c r="V603" s="476"/>
    </row>
    <row r="604" spans="1:22" ht="15" thickBot="1">
      <c r="A604" s="476"/>
      <c r="B604" s="476"/>
      <c r="C604" s="476"/>
      <c r="D604" s="476"/>
      <c r="E604" s="476"/>
      <c r="F604" s="476"/>
      <c r="G604" s="476"/>
      <c r="H604" s="476"/>
      <c r="I604" s="476"/>
      <c r="J604" s="476"/>
      <c r="K604" s="476"/>
      <c r="L604" s="476"/>
      <c r="M604" s="476"/>
      <c r="N604" s="476"/>
      <c r="O604" s="476"/>
      <c r="P604" s="476"/>
      <c r="Q604" s="476"/>
      <c r="R604" s="476"/>
      <c r="S604" s="476"/>
      <c r="T604" s="476"/>
      <c r="U604" s="476"/>
      <c r="V604" s="476"/>
    </row>
    <row r="605" spans="1:22" ht="15" thickBot="1">
      <c r="A605" s="476"/>
      <c r="B605" s="476"/>
      <c r="C605" s="476"/>
      <c r="D605" s="476"/>
      <c r="E605" s="476"/>
      <c r="F605" s="476"/>
      <c r="G605" s="476"/>
      <c r="H605" s="476"/>
      <c r="I605" s="476"/>
      <c r="J605" s="476"/>
      <c r="K605" s="476"/>
      <c r="L605" s="476"/>
      <c r="M605" s="476"/>
      <c r="N605" s="476"/>
      <c r="O605" s="476"/>
      <c r="P605" s="476"/>
      <c r="Q605" s="476"/>
      <c r="R605" s="476"/>
      <c r="S605" s="476"/>
      <c r="T605" s="476"/>
      <c r="U605" s="476"/>
      <c r="V605" s="476"/>
    </row>
    <row r="606" spans="1:22" ht="15" thickBot="1">
      <c r="A606" s="476"/>
      <c r="B606" s="476"/>
      <c r="C606" s="476"/>
      <c r="D606" s="476"/>
      <c r="E606" s="476"/>
      <c r="F606" s="476"/>
      <c r="G606" s="476"/>
      <c r="H606" s="476"/>
      <c r="I606" s="476"/>
      <c r="J606" s="476"/>
      <c r="K606" s="476"/>
      <c r="L606" s="476"/>
      <c r="M606" s="476"/>
      <c r="N606" s="476"/>
      <c r="O606" s="476"/>
      <c r="P606" s="476"/>
      <c r="Q606" s="476"/>
      <c r="R606" s="476"/>
      <c r="S606" s="476"/>
      <c r="T606" s="476"/>
      <c r="U606" s="476"/>
      <c r="V606" s="476"/>
    </row>
    <row r="607" spans="1:22" ht="15" thickBot="1">
      <c r="A607" s="476"/>
      <c r="B607" s="476"/>
      <c r="C607" s="476"/>
      <c r="D607" s="476"/>
      <c r="E607" s="476"/>
      <c r="F607" s="476"/>
      <c r="G607" s="476"/>
      <c r="H607" s="476"/>
      <c r="I607" s="476"/>
      <c r="J607" s="476"/>
      <c r="K607" s="476"/>
      <c r="L607" s="476"/>
      <c r="M607" s="476"/>
      <c r="N607" s="476"/>
      <c r="O607" s="476"/>
      <c r="P607" s="476"/>
      <c r="Q607" s="476"/>
      <c r="R607" s="476"/>
      <c r="S607" s="476"/>
      <c r="T607" s="476"/>
      <c r="U607" s="476"/>
      <c r="V607" s="476"/>
    </row>
    <row r="608" spans="1:22" ht="15" thickBot="1">
      <c r="A608" s="476"/>
      <c r="B608" s="476"/>
      <c r="C608" s="476"/>
      <c r="D608" s="476"/>
      <c r="E608" s="476"/>
      <c r="F608" s="476"/>
      <c r="G608" s="476"/>
      <c r="H608" s="476"/>
      <c r="I608" s="476"/>
      <c r="J608" s="476"/>
      <c r="K608" s="476"/>
      <c r="L608" s="476"/>
      <c r="M608" s="476"/>
      <c r="N608" s="476"/>
      <c r="O608" s="476"/>
      <c r="P608" s="476"/>
      <c r="Q608" s="476"/>
      <c r="R608" s="476"/>
      <c r="S608" s="476"/>
      <c r="T608" s="476"/>
      <c r="U608" s="476"/>
      <c r="V608" s="476"/>
    </row>
    <row r="609" spans="1:22" ht="15" thickBot="1">
      <c r="A609" s="476"/>
      <c r="B609" s="476"/>
      <c r="C609" s="476"/>
      <c r="D609" s="476"/>
      <c r="E609" s="476"/>
      <c r="F609" s="476"/>
      <c r="G609" s="476"/>
      <c r="H609" s="476"/>
      <c r="I609" s="476"/>
      <c r="J609" s="476"/>
      <c r="K609" s="476"/>
      <c r="L609" s="476"/>
      <c r="M609" s="476"/>
      <c r="N609" s="476"/>
      <c r="O609" s="476"/>
      <c r="P609" s="476"/>
      <c r="Q609" s="476"/>
      <c r="R609" s="476"/>
      <c r="S609" s="476"/>
      <c r="T609" s="476"/>
      <c r="U609" s="476"/>
      <c r="V609" s="476"/>
    </row>
    <row r="610" spans="1:22" ht="15" thickBot="1">
      <c r="A610" s="476"/>
      <c r="B610" s="476"/>
      <c r="C610" s="476"/>
      <c r="D610" s="476"/>
      <c r="E610" s="476"/>
      <c r="F610" s="476"/>
      <c r="G610" s="476"/>
      <c r="H610" s="476"/>
      <c r="I610" s="476"/>
      <c r="J610" s="476"/>
      <c r="K610" s="476"/>
      <c r="L610" s="476"/>
      <c r="M610" s="476"/>
      <c r="N610" s="476"/>
      <c r="O610" s="476"/>
      <c r="P610" s="476"/>
      <c r="Q610" s="476"/>
      <c r="R610" s="476"/>
      <c r="S610" s="476"/>
      <c r="T610" s="476"/>
      <c r="U610" s="476"/>
      <c r="V610" s="476"/>
    </row>
    <row r="611" spans="1:22" ht="15" thickBot="1">
      <c r="A611" s="476"/>
      <c r="B611" s="476"/>
      <c r="C611" s="476"/>
      <c r="D611" s="476"/>
      <c r="E611" s="476"/>
      <c r="F611" s="476"/>
      <c r="G611" s="476"/>
      <c r="H611" s="476"/>
      <c r="I611" s="476"/>
      <c r="J611" s="476"/>
      <c r="K611" s="476"/>
      <c r="L611" s="476"/>
      <c r="M611" s="476"/>
      <c r="N611" s="476"/>
      <c r="O611" s="476"/>
      <c r="P611" s="476"/>
      <c r="Q611" s="476"/>
      <c r="R611" s="476"/>
      <c r="S611" s="476"/>
      <c r="T611" s="476"/>
      <c r="U611" s="476"/>
      <c r="V611" s="476"/>
    </row>
    <row r="612" spans="1:22" ht="15" thickBot="1">
      <c r="A612" s="476"/>
      <c r="B612" s="476"/>
      <c r="C612" s="476"/>
      <c r="D612" s="476"/>
      <c r="E612" s="476"/>
      <c r="F612" s="476"/>
      <c r="G612" s="476"/>
      <c r="H612" s="476"/>
      <c r="I612" s="476"/>
      <c r="J612" s="476"/>
      <c r="K612" s="476"/>
      <c r="L612" s="476"/>
      <c r="M612" s="476"/>
      <c r="N612" s="476"/>
      <c r="O612" s="476"/>
      <c r="P612" s="476"/>
      <c r="Q612" s="476"/>
      <c r="R612" s="476"/>
      <c r="S612" s="476"/>
      <c r="T612" s="476"/>
      <c r="U612" s="476"/>
      <c r="V612" s="476"/>
    </row>
    <row r="613" spans="1:22" ht="15" thickBot="1">
      <c r="A613" s="476"/>
      <c r="B613" s="476"/>
      <c r="C613" s="476"/>
      <c r="D613" s="476"/>
      <c r="E613" s="476"/>
      <c r="F613" s="476"/>
      <c r="G613" s="476"/>
      <c r="H613" s="476"/>
      <c r="I613" s="476"/>
      <c r="J613" s="476"/>
      <c r="K613" s="476"/>
      <c r="L613" s="476"/>
      <c r="M613" s="476"/>
      <c r="N613" s="476"/>
      <c r="O613" s="476"/>
      <c r="P613" s="476"/>
      <c r="Q613" s="476"/>
      <c r="R613" s="476"/>
      <c r="S613" s="476"/>
      <c r="T613" s="476"/>
      <c r="U613" s="476"/>
      <c r="V613" s="476"/>
    </row>
    <row r="614" spans="1:22" ht="15" thickBot="1">
      <c r="A614" s="476"/>
      <c r="B614" s="476"/>
      <c r="C614" s="476"/>
      <c r="D614" s="476"/>
      <c r="E614" s="476"/>
      <c r="F614" s="476"/>
      <c r="G614" s="476"/>
      <c r="H614" s="476"/>
      <c r="I614" s="476"/>
      <c r="J614" s="476"/>
      <c r="K614" s="476"/>
      <c r="L614" s="476"/>
      <c r="M614" s="476"/>
      <c r="N614" s="476"/>
      <c r="O614" s="476"/>
      <c r="P614" s="476"/>
      <c r="Q614" s="476"/>
      <c r="R614" s="476"/>
      <c r="S614" s="476"/>
      <c r="T614" s="476"/>
      <c r="U614" s="476"/>
      <c r="V614" s="476"/>
    </row>
    <row r="615" spans="1:22" ht="15" thickBot="1">
      <c r="A615" s="476"/>
      <c r="B615" s="476"/>
      <c r="C615" s="476"/>
      <c r="D615" s="476"/>
      <c r="E615" s="476"/>
      <c r="F615" s="476"/>
      <c r="G615" s="476"/>
      <c r="H615" s="476"/>
      <c r="I615" s="476"/>
      <c r="J615" s="476"/>
      <c r="K615" s="476"/>
      <c r="L615" s="476"/>
      <c r="M615" s="476"/>
      <c r="N615" s="476"/>
      <c r="O615" s="476"/>
      <c r="P615" s="476"/>
      <c r="Q615" s="476"/>
      <c r="R615" s="476"/>
      <c r="S615" s="476"/>
      <c r="T615" s="476"/>
      <c r="U615" s="476"/>
      <c r="V615" s="476"/>
    </row>
    <row r="616" spans="1:22" ht="15" thickBot="1">
      <c r="A616" s="476"/>
      <c r="B616" s="476"/>
      <c r="C616" s="476"/>
      <c r="D616" s="476"/>
      <c r="E616" s="476"/>
      <c r="F616" s="476"/>
      <c r="G616" s="476"/>
      <c r="H616" s="476"/>
      <c r="I616" s="476"/>
      <c r="J616" s="476"/>
      <c r="K616" s="476"/>
      <c r="L616" s="476"/>
      <c r="M616" s="476"/>
      <c r="N616" s="476"/>
      <c r="O616" s="476"/>
      <c r="P616" s="476"/>
      <c r="Q616" s="476"/>
      <c r="R616" s="476"/>
      <c r="S616" s="476"/>
      <c r="T616" s="476"/>
      <c r="U616" s="476"/>
      <c r="V616" s="476"/>
    </row>
    <row r="617" spans="1:22" ht="15" thickBot="1">
      <c r="A617" s="476"/>
      <c r="B617" s="476"/>
      <c r="C617" s="476"/>
      <c r="D617" s="476"/>
      <c r="E617" s="476"/>
      <c r="F617" s="476"/>
      <c r="G617" s="476"/>
      <c r="H617" s="476"/>
      <c r="I617" s="476"/>
      <c r="J617" s="476"/>
      <c r="K617" s="476"/>
      <c r="L617" s="476"/>
      <c r="M617" s="476"/>
      <c r="N617" s="476"/>
      <c r="O617" s="476"/>
      <c r="P617" s="476"/>
      <c r="Q617" s="476"/>
      <c r="R617" s="476"/>
      <c r="S617" s="476"/>
      <c r="T617" s="476"/>
      <c r="U617" s="476"/>
      <c r="V617" s="476"/>
    </row>
    <row r="618" spans="1:22" ht="15" thickBot="1">
      <c r="A618" s="476"/>
      <c r="B618" s="476"/>
      <c r="C618" s="476"/>
      <c r="D618" s="476"/>
      <c r="E618" s="476"/>
      <c r="F618" s="476"/>
      <c r="G618" s="476"/>
      <c r="H618" s="476"/>
      <c r="I618" s="476"/>
      <c r="J618" s="476"/>
      <c r="K618" s="476"/>
      <c r="L618" s="476"/>
      <c r="M618" s="476"/>
      <c r="N618" s="476"/>
      <c r="O618" s="476"/>
      <c r="P618" s="476"/>
      <c r="Q618" s="476"/>
      <c r="R618" s="476"/>
      <c r="S618" s="476"/>
      <c r="T618" s="476"/>
      <c r="U618" s="476"/>
      <c r="V618" s="476"/>
    </row>
    <row r="619" spans="1:22" ht="15" thickBot="1">
      <c r="A619" s="476"/>
      <c r="B619" s="476"/>
      <c r="C619" s="476"/>
      <c r="D619" s="476"/>
      <c r="E619" s="476"/>
      <c r="F619" s="476"/>
      <c r="G619" s="476"/>
      <c r="H619" s="476"/>
      <c r="I619" s="476"/>
      <c r="J619" s="476"/>
      <c r="K619" s="476"/>
      <c r="L619" s="476"/>
      <c r="M619" s="476"/>
      <c r="N619" s="476"/>
      <c r="O619" s="476"/>
      <c r="P619" s="476"/>
      <c r="Q619" s="476"/>
      <c r="R619" s="476"/>
      <c r="S619" s="476"/>
      <c r="T619" s="476"/>
      <c r="U619" s="476"/>
      <c r="V619" s="476"/>
    </row>
    <row r="620" spans="1:22" ht="15" thickBot="1">
      <c r="A620" s="476"/>
      <c r="B620" s="476"/>
      <c r="C620" s="476"/>
      <c r="D620" s="476"/>
      <c r="E620" s="476"/>
      <c r="F620" s="476"/>
      <c r="G620" s="476"/>
      <c r="H620" s="476"/>
      <c r="I620" s="476"/>
      <c r="J620" s="476"/>
      <c r="K620" s="476"/>
      <c r="L620" s="476"/>
      <c r="M620" s="476"/>
      <c r="N620" s="476"/>
      <c r="O620" s="476"/>
      <c r="P620" s="476"/>
      <c r="Q620" s="476"/>
      <c r="R620" s="476"/>
      <c r="S620" s="476"/>
      <c r="T620" s="476"/>
      <c r="U620" s="476"/>
      <c r="V620" s="476"/>
    </row>
    <row r="621" spans="1:22" ht="15" thickBot="1">
      <c r="A621" s="476"/>
      <c r="B621" s="476"/>
      <c r="C621" s="476"/>
      <c r="D621" s="476"/>
      <c r="E621" s="476"/>
      <c r="F621" s="476"/>
      <c r="G621" s="476"/>
      <c r="H621" s="476"/>
      <c r="I621" s="476"/>
      <c r="J621" s="476"/>
      <c r="K621" s="476"/>
      <c r="L621" s="476"/>
      <c r="M621" s="476"/>
      <c r="N621" s="476"/>
      <c r="O621" s="476"/>
      <c r="P621" s="476"/>
      <c r="Q621" s="476"/>
      <c r="R621" s="476"/>
      <c r="S621" s="476"/>
      <c r="T621" s="476"/>
      <c r="U621" s="476"/>
      <c r="V621" s="476"/>
    </row>
    <row r="622" spans="1:22" ht="15" thickBot="1">
      <c r="A622" s="476"/>
      <c r="B622" s="476"/>
      <c r="C622" s="476"/>
      <c r="D622" s="476"/>
      <c r="E622" s="476"/>
      <c r="F622" s="476"/>
      <c r="G622" s="476"/>
      <c r="H622" s="476"/>
      <c r="I622" s="476"/>
      <c r="J622" s="476"/>
      <c r="K622" s="476"/>
      <c r="L622" s="476"/>
      <c r="M622" s="476"/>
      <c r="N622" s="476"/>
      <c r="O622" s="476"/>
      <c r="P622" s="476"/>
      <c r="Q622" s="476"/>
      <c r="R622" s="476"/>
      <c r="S622" s="476"/>
      <c r="T622" s="476"/>
      <c r="U622" s="476"/>
      <c r="V622" s="476"/>
    </row>
    <row r="623" spans="1:22" ht="15" thickBot="1">
      <c r="A623" s="476"/>
      <c r="B623" s="476"/>
      <c r="C623" s="476"/>
      <c r="D623" s="476"/>
      <c r="E623" s="476"/>
      <c r="F623" s="476"/>
      <c r="G623" s="476"/>
      <c r="H623" s="476"/>
      <c r="I623" s="476"/>
      <c r="J623" s="476"/>
      <c r="K623" s="476"/>
      <c r="L623" s="476"/>
      <c r="M623" s="476"/>
      <c r="N623" s="476"/>
      <c r="O623" s="476"/>
      <c r="P623" s="476"/>
      <c r="Q623" s="476"/>
      <c r="R623" s="476"/>
      <c r="S623" s="476"/>
      <c r="T623" s="476"/>
      <c r="U623" s="476"/>
      <c r="V623" s="476"/>
    </row>
    <row r="624" spans="1:22" ht="15" thickBot="1">
      <c r="A624" s="476"/>
      <c r="B624" s="476"/>
      <c r="C624" s="476"/>
      <c r="D624" s="476"/>
      <c r="E624" s="476"/>
      <c r="F624" s="476"/>
      <c r="G624" s="476"/>
      <c r="H624" s="476"/>
      <c r="I624" s="476"/>
      <c r="J624" s="476"/>
      <c r="K624" s="476"/>
      <c r="L624" s="476"/>
      <c r="M624" s="476"/>
      <c r="N624" s="476"/>
      <c r="O624" s="476"/>
      <c r="P624" s="476"/>
      <c r="Q624" s="476"/>
      <c r="R624" s="476"/>
      <c r="S624" s="476"/>
      <c r="T624" s="476"/>
      <c r="U624" s="476"/>
      <c r="V624" s="476"/>
    </row>
    <row r="625" spans="1:22" ht="15" thickBot="1">
      <c r="A625" s="476"/>
      <c r="B625" s="476"/>
      <c r="C625" s="476"/>
      <c r="D625" s="476"/>
      <c r="E625" s="476"/>
      <c r="F625" s="476"/>
      <c r="G625" s="476"/>
      <c r="H625" s="476"/>
      <c r="I625" s="476"/>
      <c r="J625" s="476"/>
      <c r="K625" s="476"/>
      <c r="L625" s="476"/>
      <c r="M625" s="476"/>
      <c r="N625" s="476"/>
      <c r="O625" s="476"/>
      <c r="P625" s="476"/>
      <c r="Q625" s="476"/>
      <c r="R625" s="476"/>
      <c r="S625" s="476"/>
      <c r="T625" s="476"/>
      <c r="U625" s="476"/>
      <c r="V625" s="476"/>
    </row>
    <row r="626" spans="1:22" ht="15" thickBot="1">
      <c r="A626" s="476"/>
      <c r="B626" s="476"/>
      <c r="C626" s="476"/>
      <c r="D626" s="476"/>
      <c r="E626" s="476"/>
      <c r="F626" s="476"/>
      <c r="G626" s="476"/>
      <c r="H626" s="476"/>
      <c r="I626" s="476"/>
      <c r="J626" s="476"/>
      <c r="K626" s="476"/>
      <c r="L626" s="476"/>
      <c r="M626" s="476"/>
      <c r="N626" s="476"/>
      <c r="O626" s="476"/>
      <c r="P626" s="476"/>
      <c r="Q626" s="476"/>
      <c r="R626" s="476"/>
      <c r="S626" s="476"/>
      <c r="T626" s="476"/>
      <c r="U626" s="476"/>
      <c r="V626" s="476"/>
    </row>
    <row r="627" spans="1:22" ht="15" thickBot="1">
      <c r="A627" s="476"/>
      <c r="B627" s="476"/>
      <c r="C627" s="476"/>
      <c r="D627" s="476"/>
      <c r="E627" s="476"/>
      <c r="F627" s="476"/>
      <c r="G627" s="476"/>
      <c r="H627" s="476"/>
      <c r="I627" s="476"/>
      <c r="J627" s="476"/>
      <c r="K627" s="476"/>
      <c r="L627" s="476"/>
      <c r="M627" s="476"/>
      <c r="N627" s="476"/>
      <c r="O627" s="476"/>
      <c r="P627" s="476"/>
      <c r="Q627" s="476"/>
      <c r="R627" s="476"/>
      <c r="S627" s="476"/>
      <c r="T627" s="476"/>
      <c r="U627" s="476"/>
      <c r="V627" s="476"/>
    </row>
    <row r="628" spans="1:22" ht="15" thickBot="1">
      <c r="A628" s="476"/>
      <c r="B628" s="476"/>
      <c r="C628" s="476"/>
      <c r="D628" s="476"/>
      <c r="E628" s="476"/>
      <c r="F628" s="476"/>
      <c r="G628" s="476"/>
      <c r="H628" s="476"/>
      <c r="I628" s="476"/>
      <c r="J628" s="476"/>
      <c r="K628" s="476"/>
      <c r="L628" s="476"/>
      <c r="M628" s="476"/>
      <c r="N628" s="476"/>
      <c r="O628" s="476"/>
      <c r="P628" s="476"/>
      <c r="Q628" s="476"/>
      <c r="R628" s="476"/>
      <c r="S628" s="476"/>
      <c r="T628" s="476"/>
      <c r="U628" s="476"/>
      <c r="V628" s="476"/>
    </row>
    <row r="629" spans="1:22" ht="15" thickBot="1">
      <c r="A629" s="476"/>
      <c r="B629" s="476"/>
      <c r="C629" s="476"/>
      <c r="D629" s="476"/>
      <c r="E629" s="476"/>
      <c r="F629" s="476"/>
      <c r="G629" s="476"/>
      <c r="H629" s="476"/>
      <c r="I629" s="476"/>
      <c r="J629" s="476"/>
      <c r="K629" s="476"/>
      <c r="L629" s="476"/>
      <c r="M629" s="476"/>
      <c r="N629" s="476"/>
      <c r="O629" s="476"/>
      <c r="P629" s="476"/>
      <c r="Q629" s="476"/>
      <c r="R629" s="476"/>
      <c r="S629" s="476"/>
      <c r="T629" s="476"/>
      <c r="U629" s="476"/>
      <c r="V629" s="476"/>
    </row>
    <row r="630" spans="1:22" ht="15" thickBot="1">
      <c r="A630" s="476"/>
      <c r="B630" s="476"/>
      <c r="C630" s="476"/>
      <c r="D630" s="476"/>
      <c r="E630" s="476"/>
      <c r="F630" s="476"/>
      <c r="G630" s="476"/>
      <c r="H630" s="476"/>
      <c r="I630" s="476"/>
      <c r="J630" s="476"/>
      <c r="K630" s="476"/>
      <c r="L630" s="476"/>
      <c r="M630" s="476"/>
      <c r="N630" s="476"/>
      <c r="O630" s="476"/>
      <c r="P630" s="476"/>
      <c r="Q630" s="476"/>
      <c r="R630" s="476"/>
      <c r="S630" s="476"/>
      <c r="T630" s="476"/>
      <c r="U630" s="476"/>
      <c r="V630" s="476"/>
    </row>
    <row r="631" spans="1:22" ht="15" thickBot="1">
      <c r="A631" s="476"/>
      <c r="B631" s="476"/>
      <c r="C631" s="476"/>
      <c r="D631" s="476"/>
      <c r="E631" s="476"/>
      <c r="F631" s="476"/>
      <c r="G631" s="476"/>
      <c r="H631" s="476"/>
      <c r="I631" s="476"/>
      <c r="J631" s="476"/>
      <c r="K631" s="476"/>
      <c r="L631" s="476"/>
      <c r="M631" s="476"/>
      <c r="N631" s="476"/>
      <c r="O631" s="476"/>
      <c r="P631" s="476"/>
      <c r="Q631" s="476"/>
      <c r="R631" s="476"/>
      <c r="S631" s="476"/>
      <c r="T631" s="476"/>
      <c r="U631" s="476"/>
      <c r="V631" s="476"/>
    </row>
    <row r="632" spans="1:22" ht="15" thickBot="1">
      <c r="A632" s="476"/>
      <c r="B632" s="476"/>
      <c r="C632" s="476"/>
      <c r="D632" s="476"/>
      <c r="E632" s="476"/>
      <c r="F632" s="476"/>
      <c r="G632" s="476"/>
      <c r="H632" s="476"/>
      <c r="I632" s="476"/>
      <c r="J632" s="476"/>
      <c r="K632" s="476"/>
      <c r="L632" s="476"/>
      <c r="M632" s="476"/>
      <c r="N632" s="476"/>
      <c r="O632" s="476"/>
      <c r="P632" s="476"/>
      <c r="Q632" s="476"/>
      <c r="R632" s="476"/>
      <c r="S632" s="476"/>
      <c r="T632" s="476"/>
      <c r="U632" s="476"/>
      <c r="V632" s="476"/>
    </row>
    <row r="633" spans="1:22" ht="15" thickBot="1">
      <c r="A633" s="476"/>
      <c r="B633" s="476"/>
      <c r="C633" s="476"/>
      <c r="D633" s="476"/>
      <c r="E633" s="476"/>
      <c r="F633" s="476"/>
      <c r="G633" s="476"/>
      <c r="H633" s="476"/>
      <c r="I633" s="476"/>
      <c r="J633" s="476"/>
      <c r="K633" s="476"/>
      <c r="L633" s="476"/>
      <c r="M633" s="476"/>
      <c r="N633" s="476"/>
      <c r="O633" s="476"/>
      <c r="P633" s="476"/>
      <c r="Q633" s="476"/>
      <c r="R633" s="476"/>
      <c r="S633" s="476"/>
      <c r="T633" s="476"/>
      <c r="U633" s="476"/>
      <c r="V633" s="476"/>
    </row>
    <row r="634" spans="1:22" ht="15" thickBot="1">
      <c r="A634" s="476"/>
      <c r="B634" s="476"/>
      <c r="C634" s="476"/>
      <c r="D634" s="476"/>
      <c r="E634" s="476"/>
      <c r="F634" s="476"/>
      <c r="G634" s="476"/>
      <c r="H634" s="476"/>
      <c r="I634" s="476"/>
      <c r="J634" s="476"/>
      <c r="K634" s="476"/>
      <c r="L634" s="476"/>
      <c r="M634" s="476"/>
      <c r="N634" s="476"/>
      <c r="O634" s="476"/>
      <c r="P634" s="476"/>
      <c r="Q634" s="476"/>
      <c r="R634" s="476"/>
      <c r="S634" s="476"/>
      <c r="T634" s="476"/>
      <c r="U634" s="476"/>
      <c r="V634" s="476"/>
    </row>
    <row r="635" spans="1:22" ht="15" thickBot="1">
      <c r="A635" s="476"/>
      <c r="B635" s="476"/>
      <c r="C635" s="476"/>
      <c r="D635" s="476"/>
      <c r="E635" s="476"/>
      <c r="F635" s="476"/>
      <c r="G635" s="476"/>
      <c r="H635" s="476"/>
      <c r="I635" s="476"/>
      <c r="J635" s="476"/>
      <c r="K635" s="476"/>
      <c r="L635" s="476"/>
      <c r="M635" s="476"/>
      <c r="N635" s="476"/>
      <c r="O635" s="476"/>
      <c r="P635" s="476"/>
      <c r="Q635" s="476"/>
      <c r="R635" s="476"/>
      <c r="S635" s="476"/>
      <c r="T635" s="476"/>
      <c r="U635" s="476"/>
      <c r="V635" s="476"/>
    </row>
    <row r="636" spans="1:22" ht="15" thickBot="1">
      <c r="A636" s="476"/>
      <c r="B636" s="476"/>
      <c r="C636" s="476"/>
      <c r="D636" s="476"/>
      <c r="E636" s="476"/>
      <c r="F636" s="476"/>
      <c r="G636" s="476"/>
      <c r="H636" s="476"/>
      <c r="I636" s="476"/>
      <c r="J636" s="476"/>
      <c r="K636" s="476"/>
      <c r="L636" s="476"/>
      <c r="M636" s="476"/>
      <c r="N636" s="476"/>
      <c r="O636" s="476"/>
      <c r="P636" s="476"/>
      <c r="Q636" s="476"/>
      <c r="R636" s="476"/>
      <c r="S636" s="476"/>
      <c r="T636" s="476"/>
      <c r="U636" s="476"/>
      <c r="V636" s="476"/>
    </row>
    <row r="637" spans="1:22" ht="15" thickBot="1">
      <c r="A637" s="476"/>
      <c r="B637" s="476"/>
      <c r="C637" s="476"/>
      <c r="D637" s="476"/>
      <c r="E637" s="476"/>
      <c r="F637" s="476"/>
      <c r="G637" s="476"/>
      <c r="H637" s="476"/>
      <c r="I637" s="476"/>
      <c r="J637" s="476"/>
      <c r="K637" s="476"/>
      <c r="L637" s="476"/>
      <c r="M637" s="476"/>
      <c r="N637" s="476"/>
      <c r="O637" s="476"/>
      <c r="P637" s="476"/>
      <c r="Q637" s="476"/>
      <c r="R637" s="476"/>
      <c r="S637" s="476"/>
      <c r="T637" s="476"/>
      <c r="U637" s="476"/>
      <c r="V637" s="476"/>
    </row>
    <row r="638" spans="1:22" ht="15" thickBot="1">
      <c r="A638" s="476"/>
      <c r="B638" s="476"/>
      <c r="C638" s="476"/>
      <c r="D638" s="476"/>
      <c r="E638" s="476"/>
      <c r="F638" s="476"/>
      <c r="G638" s="476"/>
      <c r="H638" s="476"/>
      <c r="I638" s="476"/>
      <c r="J638" s="476"/>
      <c r="K638" s="476"/>
      <c r="L638" s="476"/>
      <c r="M638" s="476"/>
      <c r="N638" s="476"/>
      <c r="O638" s="476"/>
      <c r="P638" s="476"/>
      <c r="Q638" s="476"/>
      <c r="R638" s="476"/>
      <c r="S638" s="476"/>
      <c r="T638" s="476"/>
      <c r="U638" s="476"/>
      <c r="V638" s="476"/>
    </row>
    <row r="639" spans="1:22" ht="15" thickBot="1">
      <c r="A639" s="476"/>
      <c r="B639" s="476"/>
      <c r="C639" s="476"/>
      <c r="D639" s="476"/>
      <c r="E639" s="476"/>
      <c r="F639" s="476"/>
      <c r="G639" s="476"/>
      <c r="H639" s="476"/>
      <c r="I639" s="476"/>
      <c r="J639" s="476"/>
      <c r="K639" s="476"/>
      <c r="L639" s="476"/>
      <c r="M639" s="476"/>
      <c r="N639" s="476"/>
      <c r="O639" s="476"/>
      <c r="P639" s="476"/>
      <c r="Q639" s="476"/>
      <c r="R639" s="476"/>
      <c r="S639" s="476"/>
      <c r="T639" s="476"/>
      <c r="U639" s="476"/>
      <c r="V639" s="476"/>
    </row>
    <row r="640" spans="1:22" ht="15" thickBot="1">
      <c r="A640" s="476"/>
      <c r="B640" s="476"/>
      <c r="C640" s="476"/>
      <c r="D640" s="476"/>
      <c r="E640" s="476"/>
      <c r="F640" s="476"/>
      <c r="G640" s="476"/>
      <c r="H640" s="476"/>
      <c r="I640" s="476"/>
      <c r="J640" s="476"/>
      <c r="K640" s="476"/>
      <c r="L640" s="476"/>
      <c r="M640" s="476"/>
      <c r="N640" s="476"/>
      <c r="O640" s="476"/>
      <c r="P640" s="476"/>
      <c r="Q640" s="476"/>
      <c r="R640" s="476"/>
      <c r="S640" s="476"/>
      <c r="T640" s="476"/>
      <c r="U640" s="476"/>
      <c r="V640" s="476"/>
    </row>
    <row r="641" spans="1:22" ht="15" thickBot="1">
      <c r="A641" s="476"/>
      <c r="B641" s="476"/>
      <c r="C641" s="476"/>
      <c r="D641" s="476"/>
      <c r="E641" s="476"/>
      <c r="F641" s="476"/>
      <c r="G641" s="476"/>
      <c r="H641" s="476"/>
      <c r="I641" s="476"/>
      <c r="J641" s="476"/>
      <c r="K641" s="476"/>
      <c r="L641" s="476"/>
      <c r="M641" s="476"/>
      <c r="N641" s="476"/>
      <c r="O641" s="476"/>
      <c r="P641" s="476"/>
      <c r="Q641" s="476"/>
      <c r="R641" s="476"/>
      <c r="S641" s="476"/>
      <c r="T641" s="476"/>
      <c r="U641" s="476"/>
      <c r="V641" s="476"/>
    </row>
    <row r="642" spans="1:22" ht="15" thickBot="1">
      <c r="A642" s="476"/>
      <c r="B642" s="476"/>
      <c r="C642" s="476"/>
      <c r="D642" s="476"/>
      <c r="E642" s="476"/>
      <c r="F642" s="476"/>
      <c r="G642" s="476"/>
      <c r="H642" s="476"/>
      <c r="I642" s="476"/>
      <c r="J642" s="476"/>
      <c r="K642" s="476"/>
      <c r="L642" s="476"/>
      <c r="M642" s="476"/>
      <c r="N642" s="476"/>
      <c r="O642" s="476"/>
      <c r="P642" s="476"/>
      <c r="Q642" s="476"/>
      <c r="R642" s="476"/>
      <c r="S642" s="476"/>
      <c r="T642" s="476"/>
      <c r="U642" s="476"/>
      <c r="V642" s="476"/>
    </row>
    <row r="643" spans="1:22" ht="15" thickBot="1">
      <c r="A643" s="476"/>
      <c r="B643" s="476"/>
      <c r="C643" s="476"/>
      <c r="D643" s="476"/>
      <c r="E643" s="476"/>
      <c r="F643" s="476"/>
      <c r="G643" s="476"/>
      <c r="H643" s="476"/>
      <c r="I643" s="476"/>
      <c r="J643" s="476"/>
      <c r="K643" s="476"/>
      <c r="L643" s="476"/>
      <c r="M643" s="476"/>
      <c r="N643" s="476"/>
      <c r="O643" s="476"/>
      <c r="P643" s="476"/>
      <c r="Q643" s="476"/>
      <c r="R643" s="476"/>
      <c r="S643" s="476"/>
      <c r="T643" s="476"/>
      <c r="U643" s="476"/>
      <c r="V643" s="476"/>
    </row>
    <row r="644" spans="1:22" ht="15" thickBot="1">
      <c r="A644" s="476"/>
      <c r="B644" s="476"/>
      <c r="C644" s="476"/>
      <c r="D644" s="476"/>
      <c r="E644" s="476"/>
      <c r="F644" s="476"/>
      <c r="G644" s="476"/>
      <c r="H644" s="476"/>
      <c r="I644" s="476"/>
      <c r="J644" s="476"/>
      <c r="K644" s="476"/>
      <c r="L644" s="476"/>
      <c r="M644" s="476"/>
      <c r="N644" s="476"/>
      <c r="O644" s="476"/>
      <c r="P644" s="476"/>
      <c r="Q644" s="476"/>
      <c r="R644" s="476"/>
      <c r="S644" s="476"/>
      <c r="T644" s="476"/>
      <c r="U644" s="476"/>
      <c r="V644" s="476"/>
    </row>
    <row r="645" spans="1:22" ht="15" thickBot="1">
      <c r="A645" s="476"/>
      <c r="B645" s="476"/>
      <c r="C645" s="476"/>
      <c r="D645" s="476"/>
      <c r="E645" s="476"/>
      <c r="F645" s="476"/>
      <c r="G645" s="476"/>
      <c r="H645" s="476"/>
      <c r="I645" s="476"/>
      <c r="J645" s="476"/>
      <c r="K645" s="476"/>
      <c r="L645" s="476"/>
      <c r="M645" s="476"/>
      <c r="N645" s="476"/>
      <c r="O645" s="476"/>
      <c r="P645" s="476"/>
      <c r="Q645" s="476"/>
      <c r="R645" s="476"/>
      <c r="S645" s="476"/>
      <c r="T645" s="476"/>
      <c r="U645" s="476"/>
      <c r="V645" s="476"/>
    </row>
    <row r="646" spans="1:22" ht="15" thickBot="1">
      <c r="A646" s="476"/>
      <c r="B646" s="476"/>
      <c r="C646" s="476"/>
      <c r="D646" s="476"/>
      <c r="E646" s="476"/>
      <c r="F646" s="476"/>
      <c r="G646" s="476"/>
      <c r="H646" s="476"/>
      <c r="I646" s="476"/>
      <c r="J646" s="476"/>
      <c r="K646" s="476"/>
      <c r="L646" s="476"/>
      <c r="M646" s="476"/>
      <c r="N646" s="476"/>
      <c r="O646" s="476"/>
      <c r="P646" s="476"/>
      <c r="Q646" s="476"/>
      <c r="R646" s="476"/>
      <c r="S646" s="476"/>
      <c r="T646" s="476"/>
      <c r="U646" s="476"/>
      <c r="V646" s="476"/>
    </row>
    <row r="647" spans="1:22" ht="15" thickBot="1">
      <c r="A647" s="476"/>
      <c r="B647" s="476"/>
      <c r="C647" s="476"/>
      <c r="D647" s="476"/>
      <c r="E647" s="476"/>
      <c r="F647" s="476"/>
      <c r="G647" s="476"/>
      <c r="H647" s="476"/>
      <c r="I647" s="476"/>
      <c r="J647" s="476"/>
      <c r="K647" s="476"/>
      <c r="L647" s="476"/>
      <c r="M647" s="476"/>
      <c r="N647" s="476"/>
      <c r="O647" s="476"/>
      <c r="P647" s="476"/>
      <c r="Q647" s="476"/>
      <c r="R647" s="476"/>
      <c r="S647" s="476"/>
      <c r="T647" s="476"/>
      <c r="U647" s="476"/>
      <c r="V647" s="476"/>
    </row>
    <row r="648" spans="1:22" ht="15" thickBot="1">
      <c r="A648" s="476"/>
      <c r="B648" s="476"/>
      <c r="C648" s="476"/>
      <c r="D648" s="476"/>
      <c r="E648" s="476"/>
      <c r="F648" s="476"/>
      <c r="G648" s="476"/>
      <c r="H648" s="476"/>
      <c r="I648" s="476"/>
      <c r="J648" s="476"/>
      <c r="K648" s="476"/>
      <c r="L648" s="476"/>
      <c r="M648" s="476"/>
      <c r="N648" s="476"/>
      <c r="O648" s="476"/>
      <c r="P648" s="476"/>
      <c r="Q648" s="476"/>
      <c r="R648" s="476"/>
      <c r="S648" s="476"/>
      <c r="T648" s="476"/>
      <c r="U648" s="476"/>
      <c r="V648" s="476"/>
    </row>
    <row r="649" spans="1:22" ht="15" thickBot="1">
      <c r="A649" s="476"/>
      <c r="B649" s="476"/>
      <c r="C649" s="476"/>
      <c r="D649" s="476"/>
      <c r="E649" s="476"/>
      <c r="F649" s="476"/>
      <c r="G649" s="476"/>
      <c r="H649" s="476"/>
      <c r="I649" s="476"/>
      <c r="J649" s="476"/>
      <c r="K649" s="476"/>
      <c r="L649" s="476"/>
      <c r="M649" s="476"/>
      <c r="N649" s="476"/>
      <c r="O649" s="476"/>
      <c r="P649" s="476"/>
      <c r="Q649" s="476"/>
      <c r="R649" s="476"/>
      <c r="S649" s="476"/>
      <c r="T649" s="476"/>
      <c r="U649" s="476"/>
      <c r="V649" s="476"/>
    </row>
    <row r="650" spans="1:22" ht="15" thickBot="1">
      <c r="A650" s="476"/>
      <c r="B650" s="476"/>
      <c r="C650" s="476"/>
      <c r="D650" s="476"/>
      <c r="E650" s="476"/>
      <c r="F650" s="476"/>
      <c r="G650" s="476"/>
      <c r="H650" s="476"/>
      <c r="I650" s="476"/>
      <c r="J650" s="476"/>
      <c r="K650" s="476"/>
      <c r="L650" s="476"/>
      <c r="M650" s="476"/>
      <c r="N650" s="476"/>
      <c r="O650" s="476"/>
      <c r="P650" s="476"/>
      <c r="Q650" s="476"/>
      <c r="R650" s="476"/>
      <c r="S650" s="476"/>
      <c r="T650" s="476"/>
      <c r="U650" s="476"/>
      <c r="V650" s="476"/>
    </row>
    <row r="651" spans="1:22" ht="15" thickBot="1">
      <c r="A651" s="476"/>
      <c r="B651" s="476"/>
      <c r="C651" s="476"/>
      <c r="D651" s="476"/>
      <c r="E651" s="476"/>
      <c r="F651" s="476"/>
      <c r="G651" s="476"/>
      <c r="H651" s="476"/>
      <c r="I651" s="476"/>
      <c r="J651" s="476"/>
      <c r="K651" s="476"/>
      <c r="L651" s="476"/>
      <c r="M651" s="476"/>
      <c r="N651" s="476"/>
      <c r="O651" s="476"/>
      <c r="P651" s="476"/>
      <c r="Q651" s="476"/>
      <c r="R651" s="476"/>
      <c r="S651" s="476"/>
      <c r="T651" s="476"/>
      <c r="U651" s="476"/>
      <c r="V651" s="476"/>
    </row>
    <row r="652" spans="1:22" ht="15" thickBot="1">
      <c r="A652" s="476"/>
      <c r="B652" s="476"/>
      <c r="C652" s="476"/>
      <c r="D652" s="476"/>
      <c r="E652" s="476"/>
      <c r="F652" s="476"/>
      <c r="G652" s="476"/>
      <c r="H652" s="476"/>
      <c r="I652" s="476"/>
      <c r="J652" s="476"/>
      <c r="K652" s="476"/>
      <c r="L652" s="476"/>
      <c r="M652" s="476"/>
      <c r="N652" s="476"/>
      <c r="O652" s="476"/>
      <c r="P652" s="476"/>
      <c r="Q652" s="476"/>
      <c r="R652" s="476"/>
      <c r="S652" s="476"/>
      <c r="T652" s="476"/>
      <c r="U652" s="476"/>
      <c r="V652" s="476"/>
    </row>
    <row r="653" spans="1:22" ht="15" thickBot="1">
      <c r="A653" s="476"/>
      <c r="B653" s="476"/>
      <c r="C653" s="476"/>
      <c r="D653" s="476"/>
      <c r="E653" s="476"/>
      <c r="F653" s="476"/>
      <c r="G653" s="476"/>
      <c r="H653" s="476"/>
      <c r="I653" s="476"/>
      <c r="J653" s="476"/>
      <c r="K653" s="476"/>
      <c r="L653" s="476"/>
      <c r="M653" s="476"/>
      <c r="N653" s="476"/>
      <c r="O653" s="476"/>
      <c r="P653" s="476"/>
      <c r="Q653" s="476"/>
      <c r="R653" s="476"/>
      <c r="S653" s="476"/>
      <c r="T653" s="476"/>
      <c r="U653" s="476"/>
      <c r="V653" s="476"/>
    </row>
    <row r="654" spans="1:22" ht="15" thickBot="1">
      <c r="A654" s="476"/>
      <c r="B654" s="476"/>
      <c r="C654" s="476"/>
      <c r="D654" s="476"/>
      <c r="E654" s="476"/>
      <c r="F654" s="476"/>
      <c r="G654" s="476"/>
      <c r="H654" s="476"/>
      <c r="I654" s="476"/>
      <c r="J654" s="476"/>
      <c r="K654" s="476"/>
      <c r="L654" s="476"/>
      <c r="M654" s="476"/>
      <c r="N654" s="476"/>
      <c r="O654" s="476"/>
      <c r="P654" s="476"/>
      <c r="Q654" s="476"/>
      <c r="R654" s="476"/>
      <c r="S654" s="476"/>
      <c r="T654" s="476"/>
      <c r="U654" s="476"/>
      <c r="V654" s="476"/>
    </row>
    <row r="655" spans="1:22" ht="15" thickBot="1">
      <c r="A655" s="476"/>
      <c r="B655" s="476"/>
      <c r="C655" s="476"/>
      <c r="D655" s="476"/>
      <c r="E655" s="476"/>
      <c r="F655" s="476"/>
      <c r="G655" s="476"/>
      <c r="H655" s="476"/>
      <c r="I655" s="476"/>
      <c r="J655" s="476"/>
      <c r="K655" s="476"/>
      <c r="L655" s="476"/>
      <c r="M655" s="476"/>
      <c r="N655" s="476"/>
      <c r="O655" s="476"/>
      <c r="P655" s="476"/>
      <c r="Q655" s="476"/>
      <c r="R655" s="476"/>
      <c r="S655" s="476"/>
      <c r="T655" s="476"/>
      <c r="U655" s="476"/>
      <c r="V655" s="476"/>
    </row>
    <row r="656" spans="1:22" ht="15" thickBot="1">
      <c r="A656" s="476"/>
      <c r="B656" s="476"/>
      <c r="C656" s="476"/>
      <c r="D656" s="476"/>
      <c r="E656" s="476"/>
      <c r="F656" s="476"/>
      <c r="G656" s="476"/>
      <c r="H656" s="476"/>
      <c r="I656" s="476"/>
      <c r="J656" s="476"/>
      <c r="K656" s="476"/>
      <c r="L656" s="476"/>
      <c r="M656" s="476"/>
      <c r="N656" s="476"/>
      <c r="O656" s="476"/>
      <c r="P656" s="476"/>
      <c r="Q656" s="476"/>
      <c r="R656" s="476"/>
      <c r="S656" s="476"/>
      <c r="T656" s="476"/>
      <c r="U656" s="476"/>
      <c r="V656" s="476"/>
    </row>
    <row r="657" spans="1:22" ht="15" thickBot="1">
      <c r="A657" s="476"/>
      <c r="B657" s="476"/>
      <c r="C657" s="476"/>
      <c r="D657" s="476"/>
      <c r="E657" s="476"/>
      <c r="F657" s="476"/>
      <c r="G657" s="476"/>
      <c r="H657" s="476"/>
      <c r="I657" s="476"/>
      <c r="J657" s="476"/>
      <c r="K657" s="476"/>
      <c r="L657" s="476"/>
      <c r="M657" s="476"/>
      <c r="N657" s="476"/>
      <c r="O657" s="476"/>
      <c r="P657" s="476"/>
      <c r="Q657" s="476"/>
      <c r="R657" s="476"/>
      <c r="S657" s="476"/>
      <c r="T657" s="476"/>
      <c r="U657" s="476"/>
      <c r="V657" s="476"/>
    </row>
    <row r="658" spans="1:22" ht="15" thickBot="1">
      <c r="A658" s="476"/>
      <c r="B658" s="476"/>
      <c r="C658" s="476"/>
      <c r="D658" s="476"/>
      <c r="E658" s="476"/>
      <c r="F658" s="476"/>
      <c r="G658" s="476"/>
      <c r="H658" s="476"/>
      <c r="I658" s="476"/>
      <c r="J658" s="476"/>
      <c r="K658" s="476"/>
      <c r="L658" s="476"/>
      <c r="M658" s="476"/>
      <c r="N658" s="476"/>
      <c r="O658" s="476"/>
      <c r="P658" s="476"/>
      <c r="Q658" s="476"/>
      <c r="R658" s="476"/>
      <c r="S658" s="476"/>
      <c r="T658" s="476"/>
      <c r="U658" s="476"/>
      <c r="V658" s="476"/>
    </row>
    <row r="659" spans="1:22" ht="15" thickBot="1">
      <c r="A659" s="476"/>
      <c r="B659" s="476"/>
      <c r="C659" s="476"/>
      <c r="D659" s="476"/>
      <c r="E659" s="476"/>
      <c r="F659" s="476"/>
      <c r="G659" s="476"/>
      <c r="H659" s="476"/>
      <c r="I659" s="476"/>
      <c r="J659" s="476"/>
      <c r="K659" s="476"/>
      <c r="L659" s="476"/>
      <c r="M659" s="476"/>
      <c r="N659" s="476"/>
      <c r="O659" s="476"/>
      <c r="P659" s="476"/>
      <c r="Q659" s="476"/>
      <c r="R659" s="476"/>
      <c r="S659" s="476"/>
      <c r="T659" s="476"/>
      <c r="U659" s="476"/>
      <c r="V659" s="476"/>
    </row>
    <row r="660" spans="1:22" ht="15" thickBot="1">
      <c r="A660" s="476"/>
      <c r="B660" s="476"/>
      <c r="C660" s="476"/>
      <c r="D660" s="476"/>
      <c r="E660" s="476"/>
      <c r="F660" s="476"/>
      <c r="G660" s="476"/>
      <c r="H660" s="476"/>
      <c r="I660" s="476"/>
      <c r="J660" s="476"/>
      <c r="K660" s="476"/>
      <c r="L660" s="476"/>
      <c r="M660" s="476"/>
      <c r="N660" s="476"/>
      <c r="O660" s="476"/>
      <c r="P660" s="476"/>
      <c r="Q660" s="476"/>
      <c r="R660" s="476"/>
      <c r="S660" s="476"/>
      <c r="T660" s="476"/>
      <c r="U660" s="476"/>
      <c r="V660" s="476"/>
    </row>
    <row r="661" spans="1:22" ht="15" thickBot="1">
      <c r="A661" s="476"/>
      <c r="B661" s="476"/>
      <c r="C661" s="476"/>
      <c r="D661" s="476"/>
      <c r="E661" s="476"/>
      <c r="F661" s="476"/>
      <c r="G661" s="476"/>
      <c r="H661" s="476"/>
      <c r="I661" s="476"/>
      <c r="J661" s="476"/>
      <c r="K661" s="476"/>
      <c r="L661" s="476"/>
      <c r="M661" s="476"/>
      <c r="N661" s="476"/>
      <c r="O661" s="476"/>
      <c r="P661" s="476"/>
      <c r="Q661" s="476"/>
      <c r="R661" s="476"/>
      <c r="S661" s="476"/>
      <c r="T661" s="476"/>
      <c r="U661" s="476"/>
      <c r="V661" s="476"/>
    </row>
    <row r="662" spans="1:22" ht="15" thickBot="1">
      <c r="A662" s="476"/>
      <c r="B662" s="476"/>
      <c r="C662" s="476"/>
      <c r="D662" s="476"/>
      <c r="E662" s="476"/>
      <c r="F662" s="476"/>
      <c r="G662" s="476"/>
      <c r="H662" s="476"/>
      <c r="I662" s="476"/>
      <c r="J662" s="476"/>
      <c r="K662" s="476"/>
      <c r="L662" s="476"/>
      <c r="M662" s="476"/>
      <c r="N662" s="476"/>
      <c r="O662" s="476"/>
      <c r="P662" s="476"/>
      <c r="Q662" s="476"/>
      <c r="R662" s="476"/>
      <c r="S662" s="476"/>
      <c r="T662" s="476"/>
      <c r="U662" s="476"/>
      <c r="V662" s="476"/>
    </row>
    <row r="663" spans="1:22" ht="15" thickBot="1">
      <c r="A663" s="476"/>
      <c r="B663" s="476"/>
      <c r="C663" s="476"/>
      <c r="D663" s="476"/>
      <c r="E663" s="476"/>
      <c r="F663" s="476"/>
      <c r="G663" s="476"/>
      <c r="H663" s="476"/>
      <c r="I663" s="476"/>
      <c r="J663" s="476"/>
      <c r="K663" s="476"/>
      <c r="L663" s="476"/>
      <c r="M663" s="476"/>
      <c r="N663" s="476"/>
      <c r="O663" s="476"/>
      <c r="P663" s="476"/>
      <c r="Q663" s="476"/>
      <c r="R663" s="476"/>
      <c r="S663" s="476"/>
      <c r="T663" s="476"/>
      <c r="U663" s="476"/>
      <c r="V663" s="476"/>
    </row>
    <row r="664" spans="1:22" ht="15" thickBot="1">
      <c r="A664" s="476"/>
      <c r="B664" s="476"/>
      <c r="C664" s="476"/>
      <c r="D664" s="476"/>
      <c r="E664" s="476"/>
      <c r="F664" s="476"/>
      <c r="G664" s="476"/>
      <c r="H664" s="476"/>
      <c r="I664" s="476"/>
      <c r="J664" s="476"/>
      <c r="K664" s="476"/>
      <c r="L664" s="476"/>
      <c r="M664" s="476"/>
      <c r="N664" s="476"/>
      <c r="O664" s="476"/>
      <c r="P664" s="476"/>
      <c r="Q664" s="476"/>
      <c r="R664" s="476"/>
      <c r="S664" s="476"/>
      <c r="T664" s="476"/>
      <c r="U664" s="476"/>
      <c r="V664" s="476"/>
    </row>
    <row r="665" spans="1:22" ht="15" thickBot="1">
      <c r="A665" s="476"/>
      <c r="B665" s="476"/>
      <c r="C665" s="476"/>
      <c r="D665" s="476"/>
      <c r="E665" s="476"/>
      <c r="F665" s="476"/>
      <c r="G665" s="476"/>
      <c r="H665" s="476"/>
      <c r="I665" s="476"/>
      <c r="J665" s="476"/>
      <c r="K665" s="476"/>
      <c r="L665" s="476"/>
      <c r="M665" s="476"/>
      <c r="N665" s="476"/>
      <c r="O665" s="476"/>
      <c r="P665" s="476"/>
      <c r="Q665" s="476"/>
      <c r="R665" s="476"/>
      <c r="S665" s="476"/>
      <c r="T665" s="476"/>
      <c r="U665" s="476"/>
      <c r="V665" s="476"/>
    </row>
    <row r="666" spans="1:22" ht="15" thickBot="1">
      <c r="A666" s="476"/>
      <c r="B666" s="476"/>
      <c r="C666" s="476"/>
      <c r="D666" s="476"/>
      <c r="E666" s="476"/>
      <c r="F666" s="476"/>
      <c r="G666" s="476"/>
      <c r="H666" s="476"/>
      <c r="I666" s="476"/>
      <c r="J666" s="476"/>
      <c r="K666" s="476"/>
      <c r="L666" s="476"/>
      <c r="M666" s="476"/>
      <c r="N666" s="476"/>
      <c r="O666" s="476"/>
      <c r="P666" s="476"/>
      <c r="Q666" s="476"/>
      <c r="R666" s="476"/>
      <c r="S666" s="476"/>
      <c r="T666" s="476"/>
      <c r="U666" s="476"/>
      <c r="V666" s="476"/>
    </row>
    <row r="667" spans="1:22" ht="15" thickBot="1">
      <c r="A667" s="476"/>
      <c r="B667" s="476"/>
      <c r="C667" s="476"/>
      <c r="D667" s="476"/>
      <c r="E667" s="476"/>
      <c r="F667" s="476"/>
      <c r="G667" s="476"/>
      <c r="H667" s="476"/>
      <c r="I667" s="476"/>
      <c r="J667" s="476"/>
      <c r="K667" s="476"/>
      <c r="L667" s="476"/>
      <c r="M667" s="476"/>
      <c r="N667" s="476"/>
      <c r="O667" s="476"/>
      <c r="P667" s="476"/>
      <c r="Q667" s="476"/>
      <c r="R667" s="476"/>
      <c r="S667" s="476"/>
      <c r="T667" s="476"/>
      <c r="U667" s="476"/>
      <c r="V667" s="476"/>
    </row>
    <row r="668" spans="1:22" ht="15" thickBot="1">
      <c r="A668" s="476"/>
      <c r="B668" s="476"/>
      <c r="C668" s="476"/>
      <c r="D668" s="476"/>
      <c r="E668" s="476"/>
      <c r="F668" s="476"/>
      <c r="G668" s="476"/>
      <c r="H668" s="476"/>
      <c r="I668" s="476"/>
      <c r="J668" s="476"/>
      <c r="K668" s="476"/>
      <c r="L668" s="476"/>
      <c r="M668" s="476"/>
      <c r="N668" s="476"/>
      <c r="O668" s="476"/>
      <c r="P668" s="476"/>
      <c r="Q668" s="476"/>
      <c r="R668" s="476"/>
      <c r="S668" s="476"/>
      <c r="T668" s="476"/>
      <c r="U668" s="476"/>
      <c r="V668" s="476"/>
    </row>
    <row r="669" spans="1:22" ht="15" thickBot="1">
      <c r="A669" s="476"/>
      <c r="B669" s="476"/>
      <c r="C669" s="476"/>
      <c r="D669" s="476"/>
      <c r="E669" s="476"/>
      <c r="F669" s="476"/>
      <c r="G669" s="476"/>
      <c r="H669" s="476"/>
      <c r="I669" s="476"/>
      <c r="J669" s="476"/>
      <c r="K669" s="476"/>
      <c r="L669" s="476"/>
      <c r="M669" s="476"/>
      <c r="N669" s="476"/>
      <c r="O669" s="476"/>
      <c r="P669" s="476"/>
      <c r="Q669" s="476"/>
      <c r="R669" s="476"/>
      <c r="S669" s="476"/>
      <c r="T669" s="476"/>
      <c r="U669" s="476"/>
      <c r="V669" s="476"/>
    </row>
    <row r="670" spans="1:22" ht="15" thickBot="1">
      <c r="A670" s="476"/>
      <c r="B670" s="476"/>
      <c r="C670" s="476"/>
      <c r="D670" s="476"/>
      <c r="E670" s="476"/>
      <c r="F670" s="476"/>
      <c r="G670" s="476"/>
      <c r="H670" s="476"/>
      <c r="I670" s="476"/>
      <c r="J670" s="476"/>
      <c r="K670" s="476"/>
      <c r="L670" s="476"/>
      <c r="M670" s="476"/>
      <c r="N670" s="476"/>
      <c r="O670" s="476"/>
      <c r="P670" s="476"/>
      <c r="Q670" s="476"/>
      <c r="R670" s="476"/>
      <c r="S670" s="476"/>
      <c r="T670" s="476"/>
      <c r="U670" s="476"/>
      <c r="V670" s="476"/>
    </row>
    <row r="671" spans="1:22" ht="15" thickBot="1">
      <c r="A671" s="476"/>
      <c r="B671" s="476"/>
      <c r="C671" s="476"/>
      <c r="D671" s="476"/>
      <c r="E671" s="476"/>
      <c r="F671" s="476"/>
      <c r="G671" s="476"/>
      <c r="H671" s="476"/>
      <c r="I671" s="476"/>
      <c r="J671" s="476"/>
      <c r="K671" s="476"/>
      <c r="L671" s="476"/>
      <c r="M671" s="476"/>
      <c r="N671" s="476"/>
      <c r="O671" s="476"/>
      <c r="P671" s="476"/>
      <c r="Q671" s="476"/>
      <c r="R671" s="476"/>
      <c r="S671" s="476"/>
      <c r="T671" s="476"/>
      <c r="U671" s="476"/>
      <c r="V671" s="476"/>
    </row>
    <row r="672" spans="1:22" ht="15" thickBot="1">
      <c r="A672" s="476"/>
      <c r="B672" s="476"/>
      <c r="C672" s="476"/>
      <c r="D672" s="476"/>
      <c r="E672" s="476"/>
      <c r="F672" s="476"/>
      <c r="G672" s="476"/>
      <c r="H672" s="476"/>
      <c r="I672" s="476"/>
      <c r="J672" s="476"/>
      <c r="K672" s="476"/>
      <c r="L672" s="476"/>
      <c r="M672" s="476"/>
      <c r="N672" s="476"/>
      <c r="O672" s="476"/>
      <c r="P672" s="476"/>
      <c r="Q672" s="476"/>
      <c r="R672" s="476"/>
      <c r="S672" s="476"/>
      <c r="T672" s="476"/>
      <c r="U672" s="476"/>
      <c r="V672" s="476"/>
    </row>
    <row r="673" spans="1:22" ht="15" thickBot="1">
      <c r="A673" s="476"/>
      <c r="B673" s="476"/>
      <c r="C673" s="476"/>
      <c r="D673" s="476"/>
      <c r="E673" s="476"/>
      <c r="F673" s="476"/>
      <c r="G673" s="476"/>
      <c r="H673" s="476"/>
      <c r="I673" s="476"/>
      <c r="J673" s="476"/>
      <c r="K673" s="476"/>
      <c r="L673" s="476"/>
      <c r="M673" s="476"/>
      <c r="N673" s="476"/>
      <c r="O673" s="476"/>
      <c r="P673" s="476"/>
      <c r="Q673" s="476"/>
      <c r="R673" s="476"/>
      <c r="S673" s="476"/>
      <c r="T673" s="476"/>
      <c r="U673" s="476"/>
      <c r="V673" s="476"/>
    </row>
    <row r="674" spans="1:22" ht="15" thickBot="1">
      <c r="A674" s="476"/>
      <c r="B674" s="476"/>
      <c r="C674" s="476"/>
      <c r="D674" s="476"/>
      <c r="E674" s="476"/>
      <c r="F674" s="476"/>
      <c r="G674" s="476"/>
      <c r="H674" s="476"/>
      <c r="I674" s="476"/>
      <c r="J674" s="476"/>
      <c r="K674" s="476"/>
      <c r="L674" s="476"/>
      <c r="M674" s="476"/>
      <c r="N674" s="476"/>
      <c r="O674" s="476"/>
      <c r="P674" s="476"/>
      <c r="Q674" s="476"/>
      <c r="R674" s="476"/>
      <c r="S674" s="476"/>
      <c r="T674" s="476"/>
      <c r="U674" s="476"/>
      <c r="V674" s="476"/>
    </row>
    <row r="675" spans="1:22" ht="15" thickBot="1">
      <c r="A675" s="476"/>
      <c r="B675" s="476"/>
      <c r="C675" s="476"/>
      <c r="D675" s="476"/>
      <c r="E675" s="476"/>
      <c r="F675" s="476"/>
      <c r="G675" s="476"/>
      <c r="H675" s="476"/>
      <c r="I675" s="476"/>
      <c r="J675" s="476"/>
      <c r="K675" s="476"/>
      <c r="L675" s="476"/>
      <c r="M675" s="476"/>
      <c r="N675" s="476"/>
      <c r="O675" s="476"/>
      <c r="P675" s="476"/>
      <c r="Q675" s="476"/>
      <c r="R675" s="476"/>
      <c r="S675" s="476"/>
      <c r="T675" s="476"/>
      <c r="U675" s="476"/>
      <c r="V675" s="476"/>
    </row>
    <row r="676" spans="1:22" ht="15" thickBot="1">
      <c r="A676" s="476"/>
      <c r="B676" s="476"/>
      <c r="C676" s="476"/>
      <c r="D676" s="476"/>
      <c r="E676" s="476"/>
      <c r="F676" s="476"/>
      <c r="G676" s="476"/>
      <c r="H676" s="476"/>
      <c r="I676" s="476"/>
      <c r="J676" s="476"/>
      <c r="K676" s="476"/>
      <c r="L676" s="476"/>
      <c r="M676" s="476"/>
      <c r="N676" s="476"/>
      <c r="O676" s="476"/>
      <c r="P676" s="476"/>
      <c r="Q676" s="476"/>
      <c r="R676" s="476"/>
      <c r="S676" s="476"/>
      <c r="T676" s="476"/>
      <c r="U676" s="476"/>
      <c r="V676" s="476"/>
    </row>
    <row r="677" spans="1:22" ht="15" thickBot="1">
      <c r="A677" s="476"/>
      <c r="B677" s="476"/>
      <c r="C677" s="476"/>
      <c r="D677" s="476"/>
      <c r="E677" s="476"/>
      <c r="F677" s="476"/>
      <c r="G677" s="476"/>
      <c r="H677" s="476"/>
      <c r="I677" s="476"/>
      <c r="J677" s="476"/>
      <c r="K677" s="476"/>
      <c r="L677" s="476"/>
      <c r="M677" s="476"/>
      <c r="N677" s="476"/>
      <c r="O677" s="476"/>
      <c r="P677" s="476"/>
      <c r="Q677" s="476"/>
      <c r="R677" s="476"/>
      <c r="S677" s="476"/>
      <c r="T677" s="476"/>
      <c r="U677" s="476"/>
      <c r="V677" s="476"/>
    </row>
    <row r="678" spans="1:22" ht="15" thickBot="1">
      <c r="A678" s="476"/>
      <c r="B678" s="476"/>
      <c r="C678" s="476"/>
      <c r="D678" s="476"/>
      <c r="E678" s="476"/>
      <c r="F678" s="476"/>
      <c r="G678" s="476"/>
      <c r="H678" s="476"/>
      <c r="I678" s="476"/>
      <c r="J678" s="476"/>
      <c r="K678" s="476"/>
      <c r="L678" s="476"/>
      <c r="M678" s="476"/>
      <c r="N678" s="476"/>
      <c r="O678" s="476"/>
      <c r="P678" s="476"/>
      <c r="Q678" s="476"/>
      <c r="R678" s="476"/>
      <c r="S678" s="476"/>
      <c r="T678" s="476"/>
      <c r="U678" s="476"/>
      <c r="V678" s="476"/>
    </row>
    <row r="679" spans="1:22" ht="15" thickBot="1">
      <c r="A679" s="476"/>
      <c r="B679" s="476"/>
      <c r="C679" s="476"/>
      <c r="D679" s="476"/>
      <c r="E679" s="476"/>
      <c r="F679" s="476"/>
      <c r="G679" s="476"/>
      <c r="H679" s="476"/>
      <c r="I679" s="476"/>
      <c r="J679" s="476"/>
      <c r="K679" s="476"/>
      <c r="L679" s="476"/>
      <c r="M679" s="476"/>
      <c r="N679" s="476"/>
      <c r="O679" s="476"/>
      <c r="P679" s="476"/>
      <c r="Q679" s="476"/>
      <c r="R679" s="476"/>
      <c r="S679" s="476"/>
      <c r="T679" s="476"/>
      <c r="U679" s="476"/>
      <c r="V679" s="476"/>
    </row>
    <row r="680" spans="1:22" ht="15" thickBot="1">
      <c r="A680" s="476"/>
      <c r="B680" s="476"/>
      <c r="C680" s="476"/>
      <c r="D680" s="476"/>
      <c r="E680" s="476"/>
      <c r="F680" s="476"/>
      <c r="G680" s="476"/>
      <c r="H680" s="476"/>
      <c r="I680" s="476"/>
      <c r="J680" s="476"/>
      <c r="K680" s="476"/>
      <c r="L680" s="476"/>
      <c r="M680" s="476"/>
      <c r="N680" s="476"/>
      <c r="O680" s="476"/>
      <c r="P680" s="476"/>
      <c r="Q680" s="476"/>
      <c r="R680" s="476"/>
      <c r="S680" s="476"/>
      <c r="T680" s="476"/>
      <c r="U680" s="476"/>
      <c r="V680" s="476"/>
    </row>
    <row r="681" spans="1:22" ht="15" thickBot="1">
      <c r="A681" s="476"/>
      <c r="B681" s="476"/>
      <c r="C681" s="476"/>
      <c r="D681" s="476"/>
      <c r="E681" s="476"/>
      <c r="F681" s="476"/>
      <c r="G681" s="476"/>
      <c r="H681" s="476"/>
      <c r="I681" s="476"/>
      <c r="J681" s="476"/>
      <c r="K681" s="476"/>
      <c r="L681" s="476"/>
      <c r="M681" s="476"/>
      <c r="N681" s="476"/>
      <c r="O681" s="476"/>
      <c r="P681" s="476"/>
      <c r="Q681" s="476"/>
      <c r="R681" s="476"/>
      <c r="S681" s="476"/>
      <c r="T681" s="476"/>
      <c r="U681" s="476"/>
      <c r="V681" s="476"/>
    </row>
    <row r="682" spans="1:22" ht="15" thickBot="1">
      <c r="A682" s="476"/>
      <c r="B682" s="476"/>
      <c r="C682" s="476"/>
      <c r="D682" s="476"/>
      <c r="E682" s="476"/>
      <c r="F682" s="476"/>
      <c r="G682" s="476"/>
      <c r="H682" s="476"/>
      <c r="I682" s="476"/>
      <c r="J682" s="476"/>
      <c r="K682" s="476"/>
      <c r="L682" s="476"/>
      <c r="M682" s="476"/>
      <c r="N682" s="476"/>
      <c r="O682" s="476"/>
      <c r="P682" s="476"/>
      <c r="Q682" s="476"/>
      <c r="R682" s="476"/>
      <c r="S682" s="476"/>
      <c r="T682" s="476"/>
      <c r="U682" s="476"/>
      <c r="V682" s="476"/>
    </row>
    <row r="683" spans="1:22" ht="15" thickBot="1">
      <c r="A683" s="476"/>
      <c r="B683" s="476"/>
      <c r="C683" s="476"/>
      <c r="D683" s="476"/>
      <c r="E683" s="476"/>
      <c r="F683" s="476"/>
      <c r="G683" s="476"/>
      <c r="H683" s="476"/>
      <c r="I683" s="476"/>
      <c r="J683" s="476"/>
      <c r="K683" s="476"/>
      <c r="L683" s="476"/>
      <c r="M683" s="476"/>
      <c r="N683" s="476"/>
      <c r="O683" s="476"/>
      <c r="P683" s="476"/>
      <c r="Q683" s="476"/>
      <c r="R683" s="476"/>
      <c r="S683" s="476"/>
      <c r="T683" s="476"/>
      <c r="U683" s="476"/>
      <c r="V683" s="476"/>
    </row>
    <row r="684" spans="1:22" ht="15" thickBot="1">
      <c r="A684" s="476"/>
      <c r="B684" s="476"/>
      <c r="C684" s="476"/>
      <c r="D684" s="476"/>
      <c r="E684" s="476"/>
      <c r="F684" s="476"/>
      <c r="G684" s="476"/>
      <c r="H684" s="476"/>
      <c r="I684" s="476"/>
      <c r="J684" s="476"/>
      <c r="K684" s="476"/>
      <c r="L684" s="476"/>
      <c r="M684" s="476"/>
      <c r="N684" s="476"/>
      <c r="O684" s="476"/>
      <c r="P684" s="476"/>
      <c r="Q684" s="476"/>
      <c r="R684" s="476"/>
      <c r="S684" s="476"/>
      <c r="T684" s="476"/>
      <c r="U684" s="476"/>
      <c r="V684" s="476"/>
    </row>
    <row r="685" spans="1:22" ht="15" thickBot="1">
      <c r="A685" s="476"/>
      <c r="B685" s="476"/>
      <c r="C685" s="476"/>
      <c r="D685" s="476"/>
      <c r="E685" s="476"/>
      <c r="F685" s="476"/>
      <c r="G685" s="476"/>
      <c r="H685" s="476"/>
      <c r="I685" s="476"/>
      <c r="J685" s="476"/>
      <c r="K685" s="476"/>
      <c r="L685" s="476"/>
      <c r="M685" s="476"/>
      <c r="N685" s="476"/>
      <c r="O685" s="476"/>
      <c r="P685" s="476"/>
      <c r="Q685" s="476"/>
      <c r="R685" s="476"/>
      <c r="S685" s="476"/>
      <c r="T685" s="476"/>
      <c r="U685" s="476"/>
      <c r="V685" s="476"/>
    </row>
    <row r="686" spans="1:22" ht="15" thickBot="1">
      <c r="A686" s="476"/>
      <c r="B686" s="476"/>
      <c r="C686" s="476"/>
      <c r="D686" s="476"/>
      <c r="E686" s="476"/>
      <c r="F686" s="476"/>
      <c r="G686" s="476"/>
      <c r="H686" s="476"/>
      <c r="I686" s="476"/>
      <c r="J686" s="476"/>
      <c r="K686" s="476"/>
      <c r="L686" s="476"/>
      <c r="M686" s="476"/>
      <c r="N686" s="476"/>
      <c r="O686" s="476"/>
      <c r="P686" s="476"/>
      <c r="Q686" s="476"/>
      <c r="R686" s="476"/>
      <c r="S686" s="476"/>
      <c r="T686" s="476"/>
      <c r="U686" s="476"/>
      <c r="V686" s="476"/>
    </row>
    <row r="687" spans="1:22" ht="15" thickBot="1">
      <c r="A687" s="476"/>
      <c r="B687" s="476"/>
      <c r="C687" s="476"/>
      <c r="D687" s="476"/>
      <c r="E687" s="476"/>
      <c r="F687" s="476"/>
      <c r="G687" s="476"/>
      <c r="H687" s="476"/>
      <c r="I687" s="476"/>
      <c r="J687" s="476"/>
      <c r="K687" s="476"/>
      <c r="L687" s="476"/>
      <c r="M687" s="476"/>
      <c r="N687" s="476"/>
      <c r="O687" s="476"/>
      <c r="P687" s="476"/>
      <c r="Q687" s="476"/>
      <c r="R687" s="476"/>
      <c r="S687" s="476"/>
      <c r="T687" s="476"/>
      <c r="U687" s="476"/>
      <c r="V687" s="476"/>
    </row>
    <row r="688" spans="1:22" ht="15" thickBot="1">
      <c r="A688" s="476"/>
      <c r="B688" s="476"/>
      <c r="C688" s="476"/>
      <c r="D688" s="476"/>
      <c r="E688" s="476"/>
      <c r="F688" s="476"/>
      <c r="G688" s="476"/>
      <c r="H688" s="476"/>
      <c r="I688" s="476"/>
      <c r="J688" s="476"/>
      <c r="K688" s="476"/>
      <c r="L688" s="476"/>
      <c r="M688" s="476"/>
      <c r="N688" s="476"/>
      <c r="O688" s="476"/>
      <c r="P688" s="476"/>
      <c r="Q688" s="476"/>
      <c r="R688" s="476"/>
      <c r="S688" s="476"/>
      <c r="T688" s="476"/>
      <c r="U688" s="476"/>
      <c r="V688" s="476"/>
    </row>
    <row r="689" spans="1:22" ht="15" thickBot="1">
      <c r="A689" s="476"/>
      <c r="B689" s="476"/>
      <c r="C689" s="476"/>
      <c r="D689" s="476"/>
      <c r="E689" s="476"/>
      <c r="F689" s="476"/>
      <c r="G689" s="476"/>
      <c r="H689" s="476"/>
      <c r="I689" s="476"/>
      <c r="J689" s="476"/>
      <c r="K689" s="476"/>
      <c r="L689" s="476"/>
      <c r="M689" s="476"/>
      <c r="N689" s="476"/>
      <c r="O689" s="476"/>
      <c r="P689" s="476"/>
      <c r="Q689" s="476"/>
      <c r="R689" s="476"/>
      <c r="S689" s="476"/>
      <c r="T689" s="476"/>
      <c r="U689" s="476"/>
      <c r="V689" s="476"/>
    </row>
    <row r="690" spans="1:22" ht="15" thickBot="1">
      <c r="A690" s="476"/>
      <c r="B690" s="476"/>
      <c r="C690" s="476"/>
      <c r="D690" s="476"/>
      <c r="E690" s="476"/>
      <c r="F690" s="476"/>
      <c r="G690" s="476"/>
      <c r="H690" s="476"/>
      <c r="I690" s="476"/>
      <c r="J690" s="476"/>
      <c r="K690" s="476"/>
      <c r="L690" s="476"/>
      <c r="M690" s="476"/>
      <c r="N690" s="476"/>
      <c r="O690" s="476"/>
      <c r="P690" s="476"/>
      <c r="Q690" s="476"/>
      <c r="R690" s="476"/>
      <c r="S690" s="476"/>
      <c r="T690" s="476"/>
      <c r="U690" s="476"/>
      <c r="V690" s="476"/>
    </row>
    <row r="691" spans="1:22" ht="15" thickBot="1">
      <c r="A691" s="476"/>
      <c r="B691" s="476"/>
      <c r="C691" s="476"/>
      <c r="D691" s="476"/>
      <c r="E691" s="476"/>
      <c r="F691" s="476"/>
      <c r="G691" s="476"/>
      <c r="H691" s="476"/>
      <c r="I691" s="476"/>
      <c r="J691" s="476"/>
      <c r="K691" s="476"/>
      <c r="L691" s="476"/>
      <c r="M691" s="476"/>
      <c r="N691" s="476"/>
      <c r="O691" s="476"/>
      <c r="P691" s="476"/>
      <c r="Q691" s="476"/>
      <c r="R691" s="476"/>
      <c r="S691" s="476"/>
      <c r="T691" s="476"/>
      <c r="U691" s="476"/>
      <c r="V691" s="476"/>
    </row>
    <row r="692" spans="1:22" ht="15" thickBot="1">
      <c r="A692" s="476"/>
      <c r="B692" s="476"/>
      <c r="C692" s="476"/>
      <c r="D692" s="476"/>
      <c r="E692" s="476"/>
      <c r="F692" s="476"/>
      <c r="G692" s="476"/>
      <c r="H692" s="476"/>
      <c r="I692" s="476"/>
      <c r="J692" s="476"/>
      <c r="K692" s="476"/>
      <c r="L692" s="476"/>
      <c r="M692" s="476"/>
      <c r="N692" s="476"/>
      <c r="O692" s="476"/>
      <c r="P692" s="476"/>
      <c r="Q692" s="476"/>
      <c r="R692" s="476"/>
      <c r="S692" s="476"/>
      <c r="T692" s="476"/>
      <c r="U692" s="476"/>
      <c r="V692" s="476"/>
    </row>
    <row r="693" spans="1:22" ht="15" thickBot="1">
      <c r="A693" s="476"/>
      <c r="B693" s="476"/>
      <c r="C693" s="476"/>
      <c r="D693" s="476"/>
      <c r="E693" s="476"/>
      <c r="F693" s="476"/>
      <c r="G693" s="476"/>
      <c r="H693" s="476"/>
      <c r="I693" s="476"/>
      <c r="J693" s="476"/>
      <c r="K693" s="476"/>
      <c r="L693" s="476"/>
      <c r="M693" s="476"/>
      <c r="N693" s="476"/>
      <c r="O693" s="476"/>
      <c r="P693" s="476"/>
      <c r="Q693" s="476"/>
      <c r="R693" s="476"/>
      <c r="S693" s="476"/>
      <c r="T693" s="476"/>
      <c r="U693" s="476"/>
      <c r="V693" s="476"/>
    </row>
    <row r="694" spans="1:22" ht="15" thickBot="1">
      <c r="A694" s="476"/>
      <c r="B694" s="476"/>
      <c r="C694" s="476"/>
      <c r="D694" s="476"/>
      <c r="E694" s="476"/>
      <c r="F694" s="476"/>
      <c r="G694" s="476"/>
      <c r="H694" s="476"/>
      <c r="I694" s="476"/>
      <c r="J694" s="476"/>
      <c r="K694" s="476"/>
      <c r="L694" s="476"/>
      <c r="M694" s="476"/>
      <c r="N694" s="476"/>
      <c r="O694" s="476"/>
      <c r="P694" s="476"/>
      <c r="Q694" s="476"/>
      <c r="R694" s="476"/>
      <c r="S694" s="476"/>
      <c r="T694" s="476"/>
      <c r="U694" s="476"/>
      <c r="V694" s="476"/>
    </row>
    <row r="695" spans="1:22" ht="15" thickBot="1">
      <c r="A695" s="476"/>
      <c r="B695" s="476"/>
      <c r="C695" s="476"/>
      <c r="D695" s="476"/>
      <c r="E695" s="476"/>
      <c r="F695" s="476"/>
      <c r="G695" s="476"/>
      <c r="H695" s="476"/>
      <c r="I695" s="476"/>
      <c r="J695" s="476"/>
      <c r="K695" s="476"/>
      <c r="L695" s="476"/>
      <c r="M695" s="476"/>
      <c r="N695" s="476"/>
      <c r="O695" s="476"/>
      <c r="P695" s="476"/>
      <c r="Q695" s="476"/>
      <c r="R695" s="476"/>
      <c r="S695" s="476"/>
      <c r="T695" s="476"/>
      <c r="U695" s="476"/>
      <c r="V695" s="476"/>
    </row>
    <row r="696" spans="1:22" ht="15" thickBot="1">
      <c r="A696" s="476"/>
      <c r="B696" s="476"/>
      <c r="C696" s="476"/>
      <c r="D696" s="476"/>
      <c r="E696" s="476"/>
      <c r="F696" s="476"/>
      <c r="G696" s="476"/>
      <c r="H696" s="476"/>
      <c r="I696" s="476"/>
      <c r="J696" s="476"/>
      <c r="K696" s="476"/>
      <c r="L696" s="476"/>
      <c r="M696" s="476"/>
      <c r="N696" s="476"/>
      <c r="O696" s="476"/>
      <c r="P696" s="476"/>
      <c r="Q696" s="476"/>
      <c r="R696" s="476"/>
      <c r="S696" s="476"/>
      <c r="T696" s="476"/>
      <c r="U696" s="476"/>
      <c r="V696" s="476"/>
    </row>
    <row r="697" spans="1:22" ht="15" thickBot="1">
      <c r="A697" s="476"/>
      <c r="B697" s="476"/>
      <c r="C697" s="476"/>
      <c r="D697" s="476"/>
      <c r="E697" s="476"/>
      <c r="F697" s="476"/>
      <c r="G697" s="476"/>
      <c r="H697" s="476"/>
      <c r="I697" s="476"/>
      <c r="J697" s="476"/>
      <c r="K697" s="476"/>
      <c r="L697" s="476"/>
      <c r="M697" s="476"/>
      <c r="N697" s="476"/>
      <c r="O697" s="476"/>
      <c r="P697" s="476"/>
      <c r="Q697" s="476"/>
      <c r="R697" s="476"/>
      <c r="S697" s="476"/>
      <c r="T697" s="476"/>
      <c r="U697" s="476"/>
      <c r="V697" s="476"/>
    </row>
    <row r="698" spans="1:22" ht="15" thickBot="1">
      <c r="A698" s="476"/>
      <c r="B698" s="476"/>
      <c r="C698" s="476"/>
      <c r="D698" s="476"/>
      <c r="E698" s="476"/>
      <c r="F698" s="476"/>
      <c r="G698" s="476"/>
      <c r="H698" s="476"/>
      <c r="I698" s="476"/>
      <c r="J698" s="476"/>
      <c r="K698" s="476"/>
      <c r="L698" s="476"/>
      <c r="M698" s="476"/>
      <c r="N698" s="476"/>
      <c r="O698" s="476"/>
      <c r="P698" s="476"/>
      <c r="Q698" s="476"/>
      <c r="R698" s="476"/>
      <c r="S698" s="476"/>
      <c r="T698" s="476"/>
      <c r="U698" s="476"/>
      <c r="V698" s="476"/>
    </row>
    <row r="699" spans="1:22" ht="15" thickBot="1">
      <c r="A699" s="476"/>
      <c r="B699" s="476"/>
      <c r="C699" s="476"/>
      <c r="D699" s="476"/>
      <c r="E699" s="476"/>
      <c r="F699" s="476"/>
      <c r="G699" s="476"/>
      <c r="H699" s="476"/>
      <c r="I699" s="476"/>
      <c r="J699" s="476"/>
      <c r="K699" s="476"/>
      <c r="L699" s="476"/>
      <c r="M699" s="476"/>
      <c r="N699" s="476"/>
      <c r="O699" s="476"/>
      <c r="P699" s="476"/>
      <c r="Q699" s="476"/>
      <c r="R699" s="476"/>
      <c r="S699" s="476"/>
      <c r="T699" s="476"/>
      <c r="U699" s="476"/>
      <c r="V699" s="476"/>
    </row>
    <row r="700" spans="1:22" ht="15" thickBot="1">
      <c r="A700" s="476"/>
      <c r="B700" s="476"/>
      <c r="C700" s="476"/>
      <c r="D700" s="476"/>
      <c r="E700" s="476"/>
      <c r="F700" s="476"/>
      <c r="G700" s="476"/>
      <c r="H700" s="476"/>
      <c r="I700" s="476"/>
      <c r="J700" s="476"/>
      <c r="K700" s="476"/>
      <c r="L700" s="476"/>
      <c r="M700" s="476"/>
      <c r="N700" s="476"/>
      <c r="O700" s="476"/>
      <c r="P700" s="476"/>
      <c r="Q700" s="476"/>
      <c r="R700" s="476"/>
      <c r="S700" s="476"/>
      <c r="T700" s="476"/>
      <c r="U700" s="476"/>
      <c r="V700" s="476"/>
    </row>
    <row r="701" spans="1:22" ht="15" thickBot="1">
      <c r="A701" s="476"/>
      <c r="B701" s="476"/>
      <c r="C701" s="476"/>
      <c r="D701" s="476"/>
      <c r="E701" s="476"/>
      <c r="F701" s="476"/>
      <c r="G701" s="476"/>
      <c r="H701" s="476"/>
      <c r="I701" s="476"/>
      <c r="J701" s="476"/>
      <c r="K701" s="476"/>
      <c r="L701" s="476"/>
      <c r="M701" s="476"/>
      <c r="N701" s="476"/>
      <c r="O701" s="476"/>
      <c r="P701" s="476"/>
      <c r="Q701" s="476"/>
      <c r="R701" s="476"/>
      <c r="S701" s="476"/>
      <c r="T701" s="476"/>
      <c r="U701" s="476"/>
      <c r="V701" s="476"/>
    </row>
    <row r="702" spans="1:22" ht="15" thickBot="1">
      <c r="A702" s="476"/>
      <c r="B702" s="476"/>
      <c r="C702" s="476"/>
      <c r="D702" s="476"/>
      <c r="E702" s="476"/>
      <c r="F702" s="476"/>
      <c r="G702" s="476"/>
      <c r="H702" s="476"/>
      <c r="I702" s="476"/>
      <c r="J702" s="476"/>
      <c r="K702" s="476"/>
      <c r="L702" s="476"/>
      <c r="M702" s="476"/>
      <c r="N702" s="476"/>
      <c r="O702" s="476"/>
      <c r="P702" s="476"/>
      <c r="Q702" s="476"/>
      <c r="R702" s="476"/>
      <c r="S702" s="476"/>
      <c r="T702" s="476"/>
      <c r="U702" s="476"/>
      <c r="V702" s="476"/>
    </row>
    <row r="703" spans="1:22" ht="15" thickBot="1">
      <c r="A703" s="476"/>
      <c r="B703" s="476"/>
      <c r="C703" s="476"/>
      <c r="D703" s="476"/>
      <c r="E703" s="476"/>
      <c r="F703" s="476"/>
      <c r="G703" s="476"/>
      <c r="H703" s="476"/>
      <c r="I703" s="476"/>
      <c r="J703" s="476"/>
      <c r="K703" s="476"/>
      <c r="L703" s="476"/>
      <c r="M703" s="476"/>
      <c r="N703" s="476"/>
      <c r="O703" s="476"/>
      <c r="P703" s="476"/>
      <c r="Q703" s="476"/>
      <c r="R703" s="476"/>
      <c r="S703" s="476"/>
      <c r="T703" s="476"/>
      <c r="U703" s="476"/>
      <c r="V703" s="476"/>
    </row>
    <row r="704" spans="1:22" ht="15" thickBot="1">
      <c r="A704" s="476"/>
      <c r="B704" s="476"/>
      <c r="C704" s="476"/>
      <c r="D704" s="476"/>
      <c r="E704" s="476"/>
      <c r="F704" s="476"/>
      <c r="G704" s="476"/>
      <c r="H704" s="476"/>
      <c r="I704" s="476"/>
      <c r="J704" s="476"/>
      <c r="K704" s="476"/>
      <c r="L704" s="476"/>
      <c r="M704" s="476"/>
      <c r="N704" s="476"/>
      <c r="O704" s="476"/>
      <c r="P704" s="476"/>
      <c r="Q704" s="476"/>
      <c r="R704" s="476"/>
      <c r="S704" s="476"/>
      <c r="T704" s="476"/>
      <c r="U704" s="476"/>
      <c r="V704" s="476"/>
    </row>
    <row r="705" spans="1:22" ht="15" thickBot="1">
      <c r="A705" s="476"/>
      <c r="B705" s="476"/>
      <c r="C705" s="476"/>
      <c r="D705" s="476"/>
      <c r="E705" s="476"/>
      <c r="F705" s="476"/>
      <c r="G705" s="476"/>
      <c r="H705" s="476"/>
      <c r="I705" s="476"/>
      <c r="J705" s="476"/>
      <c r="K705" s="476"/>
      <c r="L705" s="476"/>
      <c r="M705" s="476"/>
      <c r="N705" s="476"/>
      <c r="O705" s="476"/>
      <c r="P705" s="476"/>
      <c r="Q705" s="476"/>
      <c r="R705" s="476"/>
      <c r="S705" s="476"/>
      <c r="T705" s="476"/>
      <c r="U705" s="476"/>
      <c r="V705" s="476"/>
    </row>
    <row r="706" spans="1:22" ht="15" thickBot="1">
      <c r="A706" s="476"/>
      <c r="B706" s="476"/>
      <c r="C706" s="476"/>
      <c r="D706" s="476"/>
      <c r="E706" s="476"/>
      <c r="F706" s="476"/>
      <c r="G706" s="476"/>
      <c r="H706" s="476"/>
      <c r="I706" s="476"/>
      <c r="J706" s="476"/>
      <c r="K706" s="476"/>
      <c r="L706" s="476"/>
      <c r="M706" s="476"/>
      <c r="N706" s="476"/>
      <c r="O706" s="476"/>
      <c r="P706" s="476"/>
      <c r="Q706" s="476"/>
      <c r="R706" s="476"/>
      <c r="S706" s="476"/>
      <c r="T706" s="476"/>
      <c r="U706" s="476"/>
      <c r="V706" s="476"/>
    </row>
    <row r="707" spans="1:22" ht="15" thickBot="1">
      <c r="A707" s="476"/>
      <c r="B707" s="476"/>
      <c r="C707" s="476"/>
      <c r="D707" s="476"/>
      <c r="E707" s="476"/>
      <c r="F707" s="476"/>
      <c r="G707" s="476"/>
      <c r="H707" s="476"/>
      <c r="I707" s="476"/>
      <c r="J707" s="476"/>
      <c r="K707" s="476"/>
      <c r="L707" s="476"/>
      <c r="M707" s="476"/>
      <c r="N707" s="476"/>
      <c r="O707" s="476"/>
      <c r="P707" s="476"/>
      <c r="Q707" s="476"/>
      <c r="R707" s="476"/>
      <c r="S707" s="476"/>
      <c r="T707" s="476"/>
      <c r="U707" s="476"/>
      <c r="V707" s="476"/>
    </row>
    <row r="708" spans="1:22" ht="15" thickBot="1">
      <c r="A708" s="476"/>
      <c r="B708" s="476"/>
      <c r="C708" s="476"/>
      <c r="D708" s="476"/>
      <c r="E708" s="476"/>
      <c r="F708" s="476"/>
      <c r="G708" s="476"/>
      <c r="H708" s="476"/>
      <c r="I708" s="476"/>
      <c r="J708" s="476"/>
      <c r="K708" s="476"/>
      <c r="L708" s="476"/>
      <c r="M708" s="476"/>
      <c r="N708" s="476"/>
      <c r="O708" s="476"/>
      <c r="P708" s="476"/>
      <c r="Q708" s="476"/>
      <c r="R708" s="476"/>
      <c r="S708" s="476"/>
      <c r="T708" s="476"/>
      <c r="U708" s="476"/>
      <c r="V708" s="476"/>
    </row>
    <row r="709" spans="1:22" ht="15" thickBot="1">
      <c r="A709" s="476"/>
      <c r="B709" s="476"/>
      <c r="C709" s="476"/>
      <c r="D709" s="476"/>
      <c r="E709" s="476"/>
      <c r="F709" s="476"/>
      <c r="G709" s="476"/>
      <c r="H709" s="476"/>
      <c r="I709" s="476"/>
      <c r="J709" s="476"/>
      <c r="K709" s="476"/>
      <c r="L709" s="476"/>
      <c r="M709" s="476"/>
      <c r="N709" s="476"/>
      <c r="O709" s="476"/>
      <c r="P709" s="476"/>
      <c r="Q709" s="476"/>
      <c r="R709" s="476"/>
      <c r="S709" s="476"/>
      <c r="T709" s="476"/>
      <c r="U709" s="476"/>
      <c r="V709" s="476"/>
    </row>
    <row r="710" spans="1:22" ht="15" thickBot="1">
      <c r="A710" s="476"/>
      <c r="B710" s="476"/>
      <c r="C710" s="476"/>
      <c r="D710" s="476"/>
      <c r="E710" s="476"/>
      <c r="F710" s="476"/>
      <c r="G710" s="476"/>
      <c r="H710" s="476"/>
      <c r="I710" s="476"/>
      <c r="J710" s="476"/>
      <c r="K710" s="476"/>
      <c r="L710" s="476"/>
      <c r="M710" s="476"/>
      <c r="N710" s="476"/>
      <c r="O710" s="476"/>
      <c r="P710" s="476"/>
      <c r="Q710" s="476"/>
      <c r="R710" s="476"/>
      <c r="S710" s="476"/>
      <c r="T710" s="476"/>
      <c r="U710" s="476"/>
      <c r="V710" s="476"/>
    </row>
    <row r="711" spans="1:22" ht="15" thickBot="1">
      <c r="A711" s="476"/>
      <c r="B711" s="476"/>
      <c r="C711" s="476"/>
      <c r="D711" s="476"/>
      <c r="E711" s="476"/>
      <c r="F711" s="476"/>
      <c r="G711" s="476"/>
      <c r="H711" s="476"/>
      <c r="I711" s="476"/>
      <c r="J711" s="476"/>
      <c r="K711" s="476"/>
      <c r="L711" s="476"/>
      <c r="M711" s="476"/>
      <c r="N711" s="476"/>
      <c r="O711" s="476"/>
      <c r="P711" s="476"/>
      <c r="Q711" s="476"/>
      <c r="R711" s="476"/>
      <c r="S711" s="476"/>
      <c r="T711" s="476"/>
      <c r="U711" s="476"/>
      <c r="V711" s="476"/>
    </row>
    <row r="712" spans="1:22" ht="15" thickBot="1">
      <c r="A712" s="476"/>
      <c r="B712" s="476"/>
      <c r="C712" s="476"/>
      <c r="D712" s="476"/>
      <c r="E712" s="476"/>
      <c r="F712" s="476"/>
      <c r="G712" s="476"/>
      <c r="H712" s="476"/>
      <c r="I712" s="476"/>
      <c r="J712" s="476"/>
      <c r="K712" s="476"/>
      <c r="L712" s="476"/>
      <c r="M712" s="476"/>
      <c r="N712" s="476"/>
      <c r="O712" s="476"/>
      <c r="P712" s="476"/>
      <c r="Q712" s="476"/>
      <c r="R712" s="476"/>
      <c r="S712" s="476"/>
      <c r="T712" s="476"/>
      <c r="U712" s="476"/>
      <c r="V712" s="476"/>
    </row>
    <row r="713" spans="1:22" ht="15" thickBot="1">
      <c r="A713" s="476"/>
      <c r="B713" s="476"/>
      <c r="C713" s="476"/>
      <c r="D713" s="476"/>
      <c r="E713" s="476"/>
      <c r="F713" s="476"/>
      <c r="G713" s="476"/>
      <c r="H713" s="476"/>
      <c r="I713" s="476"/>
      <c r="J713" s="476"/>
      <c r="K713" s="476"/>
      <c r="L713" s="476"/>
      <c r="M713" s="476"/>
      <c r="N713" s="476"/>
      <c r="O713" s="476"/>
      <c r="P713" s="476"/>
      <c r="Q713" s="476"/>
      <c r="R713" s="476"/>
      <c r="S713" s="476"/>
      <c r="T713" s="476"/>
      <c r="U713" s="476"/>
      <c r="V713" s="476"/>
    </row>
    <row r="714" spans="1:22" ht="15" thickBot="1">
      <c r="A714" s="476"/>
      <c r="B714" s="476"/>
      <c r="C714" s="476"/>
      <c r="D714" s="476"/>
      <c r="E714" s="476"/>
      <c r="F714" s="476"/>
      <c r="G714" s="476"/>
      <c r="H714" s="476"/>
      <c r="I714" s="476"/>
      <c r="J714" s="476"/>
      <c r="K714" s="476"/>
      <c r="L714" s="476"/>
      <c r="M714" s="476"/>
      <c r="N714" s="476"/>
      <c r="O714" s="476"/>
      <c r="P714" s="476"/>
      <c r="Q714" s="476"/>
      <c r="R714" s="476"/>
      <c r="S714" s="476"/>
      <c r="T714" s="476"/>
      <c r="U714" s="476"/>
      <c r="V714" s="476"/>
    </row>
    <row r="715" spans="1:22" ht="15" thickBot="1">
      <c r="A715" s="476"/>
      <c r="B715" s="476"/>
      <c r="C715" s="476"/>
      <c r="D715" s="476"/>
      <c r="E715" s="476"/>
      <c r="F715" s="476"/>
      <c r="G715" s="476"/>
      <c r="H715" s="476"/>
      <c r="I715" s="476"/>
      <c r="J715" s="476"/>
      <c r="K715" s="476"/>
      <c r="L715" s="476"/>
      <c r="M715" s="476"/>
      <c r="N715" s="476"/>
      <c r="O715" s="476"/>
      <c r="P715" s="476"/>
      <c r="Q715" s="476"/>
      <c r="R715" s="476"/>
      <c r="S715" s="476"/>
      <c r="T715" s="476"/>
      <c r="U715" s="476"/>
      <c r="V715" s="476"/>
    </row>
    <row r="716" spans="1:22" ht="15" thickBot="1">
      <c r="A716" s="476"/>
      <c r="B716" s="476"/>
      <c r="C716" s="476"/>
      <c r="D716" s="476"/>
      <c r="E716" s="476"/>
      <c r="F716" s="476"/>
      <c r="G716" s="476"/>
      <c r="H716" s="476"/>
      <c r="I716" s="476"/>
      <c r="J716" s="476"/>
      <c r="K716" s="476"/>
      <c r="L716" s="476"/>
      <c r="M716" s="476"/>
      <c r="N716" s="476"/>
      <c r="O716" s="476"/>
      <c r="P716" s="476"/>
      <c r="Q716" s="476"/>
      <c r="R716" s="476"/>
      <c r="S716" s="476"/>
      <c r="T716" s="476"/>
      <c r="U716" s="476"/>
      <c r="V716" s="476"/>
    </row>
    <row r="717" spans="1:22" ht="15" thickBot="1">
      <c r="A717" s="476"/>
      <c r="B717" s="476"/>
      <c r="C717" s="476"/>
      <c r="D717" s="476"/>
      <c r="E717" s="476"/>
      <c r="F717" s="476"/>
      <c r="G717" s="476"/>
      <c r="H717" s="476"/>
      <c r="I717" s="476"/>
      <c r="J717" s="476"/>
      <c r="K717" s="476"/>
      <c r="L717" s="476"/>
      <c r="M717" s="476"/>
      <c r="N717" s="476"/>
      <c r="O717" s="476"/>
      <c r="P717" s="476"/>
      <c r="Q717" s="476"/>
      <c r="R717" s="476"/>
      <c r="S717" s="476"/>
      <c r="T717" s="476"/>
      <c r="U717" s="476"/>
      <c r="V717" s="476"/>
    </row>
    <row r="718" spans="1:22" ht="15" thickBot="1">
      <c r="A718" s="476"/>
      <c r="B718" s="476"/>
      <c r="C718" s="476"/>
      <c r="D718" s="476"/>
      <c r="E718" s="476"/>
      <c r="F718" s="476"/>
      <c r="G718" s="476"/>
      <c r="H718" s="476"/>
      <c r="I718" s="476"/>
      <c r="J718" s="476"/>
      <c r="K718" s="476"/>
      <c r="L718" s="476"/>
      <c r="M718" s="476"/>
      <c r="N718" s="476"/>
      <c r="O718" s="476"/>
      <c r="P718" s="476"/>
      <c r="Q718" s="476"/>
      <c r="R718" s="476"/>
      <c r="S718" s="476"/>
      <c r="T718" s="476"/>
      <c r="U718" s="476"/>
      <c r="V718" s="476"/>
    </row>
    <row r="719" spans="1:22" ht="15" thickBot="1">
      <c r="A719" s="476"/>
      <c r="B719" s="476"/>
      <c r="C719" s="476"/>
      <c r="D719" s="476"/>
      <c r="E719" s="476"/>
      <c r="F719" s="476"/>
      <c r="G719" s="476"/>
      <c r="H719" s="476"/>
      <c r="I719" s="476"/>
      <c r="J719" s="476"/>
      <c r="K719" s="476"/>
      <c r="L719" s="476"/>
      <c r="M719" s="476"/>
      <c r="N719" s="476"/>
      <c r="O719" s="476"/>
      <c r="P719" s="476"/>
      <c r="Q719" s="476"/>
      <c r="R719" s="476"/>
      <c r="S719" s="476"/>
      <c r="T719" s="476"/>
      <c r="U719" s="476"/>
      <c r="V719" s="476"/>
    </row>
    <row r="720" spans="1:22" ht="15" thickBot="1">
      <c r="A720" s="476"/>
      <c r="B720" s="476"/>
      <c r="C720" s="476"/>
      <c r="D720" s="476"/>
      <c r="E720" s="476"/>
      <c r="F720" s="476"/>
      <c r="G720" s="476"/>
      <c r="H720" s="476"/>
      <c r="I720" s="476"/>
      <c r="J720" s="476"/>
      <c r="K720" s="476"/>
      <c r="L720" s="476"/>
      <c r="M720" s="476"/>
      <c r="N720" s="476"/>
      <c r="O720" s="476"/>
      <c r="P720" s="476"/>
      <c r="Q720" s="476"/>
      <c r="R720" s="476"/>
      <c r="S720" s="476"/>
      <c r="T720" s="476"/>
      <c r="U720" s="476"/>
      <c r="V720" s="476"/>
    </row>
    <row r="721" spans="1:22" ht="15" thickBot="1">
      <c r="A721" s="476"/>
      <c r="B721" s="476"/>
      <c r="C721" s="476"/>
      <c r="D721" s="476"/>
      <c r="E721" s="476"/>
      <c r="F721" s="476"/>
      <c r="G721" s="476"/>
      <c r="H721" s="476"/>
      <c r="I721" s="476"/>
      <c r="J721" s="476"/>
      <c r="K721" s="476"/>
      <c r="L721" s="476"/>
      <c r="M721" s="476"/>
      <c r="N721" s="476"/>
      <c r="O721" s="476"/>
      <c r="P721" s="476"/>
      <c r="Q721" s="476"/>
      <c r="R721" s="476"/>
      <c r="S721" s="476"/>
      <c r="T721" s="476"/>
      <c r="U721" s="476"/>
      <c r="V721" s="476"/>
    </row>
    <row r="722" spans="1:22" ht="15" thickBot="1">
      <c r="A722" s="476"/>
      <c r="B722" s="476"/>
      <c r="C722" s="476"/>
      <c r="D722" s="476"/>
      <c r="E722" s="476"/>
      <c r="F722" s="476"/>
      <c r="G722" s="476"/>
      <c r="H722" s="476"/>
      <c r="I722" s="476"/>
      <c r="J722" s="476"/>
      <c r="K722" s="476"/>
      <c r="L722" s="476"/>
      <c r="M722" s="476"/>
      <c r="N722" s="476"/>
      <c r="O722" s="476"/>
      <c r="P722" s="476"/>
      <c r="Q722" s="476"/>
      <c r="R722" s="476"/>
      <c r="S722" s="476"/>
      <c r="T722" s="476"/>
      <c r="U722" s="476"/>
      <c r="V722" s="476"/>
    </row>
    <row r="723" spans="1:22" ht="15" thickBot="1">
      <c r="A723" s="476"/>
      <c r="B723" s="476"/>
      <c r="C723" s="476"/>
      <c r="D723" s="476"/>
      <c r="E723" s="476"/>
      <c r="F723" s="476"/>
      <c r="G723" s="476"/>
      <c r="H723" s="476"/>
      <c r="I723" s="476"/>
      <c r="J723" s="476"/>
      <c r="K723" s="476"/>
      <c r="L723" s="476"/>
      <c r="M723" s="476"/>
      <c r="N723" s="476"/>
      <c r="O723" s="476"/>
      <c r="P723" s="476"/>
      <c r="Q723" s="476"/>
      <c r="R723" s="476"/>
      <c r="S723" s="476"/>
      <c r="T723" s="476"/>
      <c r="U723" s="476"/>
      <c r="V723" s="476"/>
    </row>
    <row r="724" spans="1:22" ht="15" thickBot="1">
      <c r="A724" s="476"/>
      <c r="B724" s="476"/>
      <c r="C724" s="476"/>
      <c r="D724" s="476"/>
      <c r="E724" s="476"/>
      <c r="F724" s="476"/>
      <c r="G724" s="476"/>
      <c r="H724" s="476"/>
      <c r="I724" s="476"/>
      <c r="J724" s="476"/>
      <c r="K724" s="476"/>
      <c r="L724" s="476"/>
      <c r="M724" s="476"/>
      <c r="N724" s="476"/>
      <c r="O724" s="476"/>
      <c r="P724" s="476"/>
      <c r="Q724" s="476"/>
      <c r="R724" s="476"/>
      <c r="S724" s="476"/>
      <c r="T724" s="476"/>
      <c r="U724" s="476"/>
      <c r="V724" s="476"/>
    </row>
    <row r="725" spans="1:22" ht="15" thickBot="1">
      <c r="A725" s="476"/>
      <c r="B725" s="476"/>
      <c r="C725" s="476"/>
      <c r="D725" s="476"/>
      <c r="E725" s="476"/>
      <c r="F725" s="476"/>
      <c r="G725" s="476"/>
      <c r="H725" s="476"/>
      <c r="I725" s="476"/>
      <c r="J725" s="476"/>
      <c r="K725" s="476"/>
      <c r="L725" s="476"/>
      <c r="M725" s="476"/>
      <c r="N725" s="476"/>
      <c r="O725" s="476"/>
      <c r="P725" s="476"/>
      <c r="Q725" s="476"/>
      <c r="R725" s="476"/>
      <c r="S725" s="476"/>
      <c r="T725" s="476"/>
      <c r="U725" s="476"/>
      <c r="V725" s="476"/>
    </row>
    <row r="726" spans="1:22" ht="15" thickBot="1">
      <c r="A726" s="476"/>
      <c r="B726" s="476"/>
      <c r="C726" s="476"/>
      <c r="D726" s="476"/>
      <c r="E726" s="476"/>
      <c r="F726" s="476"/>
      <c r="G726" s="476"/>
      <c r="H726" s="476"/>
      <c r="I726" s="476"/>
      <c r="J726" s="476"/>
      <c r="K726" s="476"/>
      <c r="L726" s="476"/>
      <c r="M726" s="476"/>
      <c r="N726" s="476"/>
      <c r="O726" s="476"/>
      <c r="P726" s="476"/>
      <c r="Q726" s="476"/>
      <c r="R726" s="476"/>
      <c r="S726" s="476"/>
      <c r="T726" s="476"/>
      <c r="U726" s="476"/>
      <c r="V726" s="476"/>
    </row>
    <row r="727" spans="1:22" ht="15" thickBot="1">
      <c r="A727" s="476"/>
      <c r="B727" s="476"/>
      <c r="C727" s="476"/>
      <c r="D727" s="476"/>
      <c r="E727" s="476"/>
      <c r="F727" s="476"/>
      <c r="G727" s="476"/>
      <c r="H727" s="476"/>
      <c r="I727" s="476"/>
      <c r="J727" s="476"/>
      <c r="K727" s="476"/>
      <c r="L727" s="476"/>
      <c r="M727" s="476"/>
      <c r="N727" s="476"/>
      <c r="O727" s="476"/>
      <c r="P727" s="476"/>
      <c r="Q727" s="476"/>
      <c r="R727" s="476"/>
      <c r="S727" s="476"/>
      <c r="T727" s="476"/>
      <c r="U727" s="476"/>
      <c r="V727" s="476"/>
    </row>
    <row r="728" spans="1:22" ht="15" thickBot="1">
      <c r="A728" s="476"/>
      <c r="B728" s="476"/>
      <c r="C728" s="476"/>
      <c r="D728" s="476"/>
      <c r="E728" s="476"/>
      <c r="F728" s="476"/>
      <c r="G728" s="476"/>
      <c r="H728" s="476"/>
      <c r="I728" s="476"/>
      <c r="J728" s="476"/>
      <c r="K728" s="476"/>
      <c r="L728" s="476"/>
      <c r="M728" s="476"/>
      <c r="N728" s="476"/>
      <c r="O728" s="476"/>
      <c r="P728" s="476"/>
      <c r="Q728" s="476"/>
      <c r="R728" s="476"/>
      <c r="S728" s="476"/>
      <c r="T728" s="476"/>
      <c r="U728" s="476"/>
      <c r="V728" s="476"/>
    </row>
    <row r="729" spans="1:22" ht="15" thickBot="1">
      <c r="A729" s="476"/>
      <c r="B729" s="476"/>
      <c r="C729" s="476"/>
      <c r="D729" s="476"/>
      <c r="E729" s="476"/>
      <c r="F729" s="476"/>
      <c r="G729" s="476"/>
      <c r="H729" s="476"/>
      <c r="I729" s="476"/>
      <c r="J729" s="476"/>
      <c r="K729" s="476"/>
      <c r="L729" s="476"/>
      <c r="M729" s="476"/>
      <c r="N729" s="476"/>
      <c r="O729" s="476"/>
      <c r="P729" s="476"/>
      <c r="Q729" s="476"/>
      <c r="R729" s="476"/>
      <c r="S729" s="476"/>
      <c r="T729" s="476"/>
      <c r="U729" s="476"/>
      <c r="V729" s="476"/>
    </row>
    <row r="730" spans="1:22" ht="15" thickBot="1">
      <c r="A730" s="476"/>
      <c r="B730" s="476"/>
      <c r="C730" s="476"/>
      <c r="D730" s="476"/>
      <c r="E730" s="476"/>
      <c r="F730" s="476"/>
      <c r="G730" s="476"/>
      <c r="H730" s="476"/>
      <c r="I730" s="476"/>
      <c r="J730" s="476"/>
      <c r="K730" s="476"/>
      <c r="L730" s="476"/>
      <c r="M730" s="476"/>
      <c r="N730" s="476"/>
      <c r="O730" s="476"/>
      <c r="P730" s="476"/>
      <c r="Q730" s="476"/>
      <c r="R730" s="476"/>
      <c r="S730" s="476"/>
      <c r="T730" s="476"/>
      <c r="U730" s="476"/>
      <c r="V730" s="476"/>
    </row>
    <row r="731" spans="1:22" ht="15" thickBot="1">
      <c r="A731" s="476"/>
      <c r="B731" s="476"/>
      <c r="C731" s="476"/>
      <c r="D731" s="476"/>
      <c r="E731" s="476"/>
      <c r="F731" s="476"/>
      <c r="G731" s="476"/>
      <c r="H731" s="476"/>
      <c r="I731" s="476"/>
      <c r="J731" s="476"/>
      <c r="K731" s="476"/>
      <c r="L731" s="476"/>
      <c r="M731" s="476"/>
      <c r="N731" s="476"/>
      <c r="O731" s="476"/>
      <c r="P731" s="476"/>
      <c r="Q731" s="476"/>
      <c r="R731" s="476"/>
      <c r="S731" s="476"/>
      <c r="T731" s="476"/>
      <c r="U731" s="476"/>
      <c r="V731" s="476"/>
    </row>
    <row r="732" spans="1:22" ht="15" thickBot="1">
      <c r="A732" s="476"/>
      <c r="B732" s="476"/>
      <c r="C732" s="476"/>
      <c r="D732" s="476"/>
      <c r="E732" s="476"/>
      <c r="F732" s="476"/>
      <c r="G732" s="476"/>
      <c r="H732" s="476"/>
      <c r="I732" s="476"/>
      <c r="J732" s="476"/>
      <c r="K732" s="476"/>
      <c r="L732" s="476"/>
      <c r="M732" s="476"/>
      <c r="N732" s="476"/>
      <c r="O732" s="476"/>
      <c r="P732" s="476"/>
      <c r="Q732" s="476"/>
      <c r="R732" s="476"/>
      <c r="S732" s="476"/>
      <c r="T732" s="476"/>
      <c r="U732" s="476"/>
      <c r="V732" s="476"/>
    </row>
    <row r="733" spans="1:22" ht="15" thickBot="1">
      <c r="A733" s="476"/>
      <c r="B733" s="476"/>
      <c r="C733" s="476"/>
      <c r="D733" s="476"/>
      <c r="E733" s="476"/>
      <c r="F733" s="476"/>
      <c r="G733" s="476"/>
      <c r="H733" s="476"/>
      <c r="I733" s="476"/>
      <c r="J733" s="476"/>
      <c r="K733" s="476"/>
      <c r="L733" s="476"/>
      <c r="M733" s="476"/>
      <c r="N733" s="476"/>
      <c r="O733" s="476"/>
      <c r="P733" s="476"/>
      <c r="Q733" s="476"/>
      <c r="R733" s="476"/>
      <c r="S733" s="476"/>
      <c r="T733" s="476"/>
      <c r="U733" s="476"/>
      <c r="V733" s="476"/>
    </row>
    <row r="734" spans="1:22" ht="15" thickBot="1">
      <c r="A734" s="476"/>
      <c r="B734" s="476"/>
      <c r="C734" s="476"/>
      <c r="D734" s="476"/>
      <c r="E734" s="476"/>
      <c r="F734" s="476"/>
      <c r="G734" s="476"/>
      <c r="H734" s="476"/>
      <c r="I734" s="476"/>
      <c r="J734" s="476"/>
      <c r="K734" s="476"/>
      <c r="L734" s="476"/>
      <c r="M734" s="476"/>
      <c r="N734" s="476"/>
      <c r="O734" s="476"/>
      <c r="P734" s="476"/>
      <c r="Q734" s="476"/>
      <c r="R734" s="476"/>
      <c r="S734" s="476"/>
      <c r="T734" s="476"/>
      <c r="U734" s="476"/>
      <c r="V734" s="476"/>
    </row>
    <row r="735" spans="1:22" ht="15" thickBot="1">
      <c r="A735" s="476"/>
      <c r="B735" s="476"/>
      <c r="C735" s="476"/>
      <c r="D735" s="476"/>
      <c r="E735" s="476"/>
      <c r="F735" s="476"/>
      <c r="G735" s="476"/>
      <c r="H735" s="476"/>
      <c r="I735" s="476"/>
      <c r="J735" s="476"/>
      <c r="K735" s="476"/>
      <c r="L735" s="476"/>
      <c r="M735" s="476"/>
      <c r="N735" s="476"/>
      <c r="O735" s="476"/>
      <c r="P735" s="476"/>
      <c r="Q735" s="476"/>
      <c r="R735" s="476"/>
      <c r="S735" s="476"/>
      <c r="T735" s="476"/>
      <c r="U735" s="476"/>
      <c r="V735" s="476"/>
    </row>
    <row r="736" spans="1:22" ht="15" thickBot="1">
      <c r="A736" s="476"/>
      <c r="B736" s="476"/>
      <c r="C736" s="476"/>
      <c r="D736" s="476"/>
      <c r="E736" s="476"/>
      <c r="F736" s="476"/>
      <c r="G736" s="476"/>
      <c r="H736" s="476"/>
      <c r="I736" s="476"/>
      <c r="J736" s="476"/>
      <c r="K736" s="476"/>
      <c r="L736" s="476"/>
      <c r="M736" s="476"/>
      <c r="N736" s="476"/>
      <c r="O736" s="476"/>
      <c r="P736" s="476"/>
      <c r="Q736" s="476"/>
      <c r="R736" s="476"/>
      <c r="S736" s="476"/>
      <c r="T736" s="476"/>
      <c r="U736" s="476"/>
      <c r="V736" s="476"/>
    </row>
    <row r="737" spans="1:22" ht="15" thickBot="1">
      <c r="A737" s="476"/>
      <c r="B737" s="476"/>
      <c r="C737" s="476"/>
      <c r="D737" s="476"/>
      <c r="E737" s="476"/>
      <c r="F737" s="476"/>
      <c r="G737" s="476"/>
      <c r="H737" s="476"/>
      <c r="I737" s="476"/>
      <c r="J737" s="476"/>
      <c r="K737" s="476"/>
      <c r="L737" s="476"/>
      <c r="M737" s="476"/>
      <c r="N737" s="476"/>
      <c r="O737" s="476"/>
      <c r="P737" s="476"/>
      <c r="Q737" s="476"/>
      <c r="R737" s="476"/>
      <c r="S737" s="476"/>
      <c r="T737" s="476"/>
      <c r="U737" s="476"/>
      <c r="V737" s="476"/>
    </row>
    <row r="738" spans="1:22" ht="15" thickBot="1">
      <c r="A738" s="476"/>
      <c r="B738" s="476"/>
      <c r="C738" s="476"/>
      <c r="D738" s="476"/>
      <c r="E738" s="476"/>
      <c r="F738" s="476"/>
      <c r="G738" s="476"/>
      <c r="H738" s="476"/>
      <c r="I738" s="476"/>
      <c r="J738" s="476"/>
      <c r="K738" s="476"/>
      <c r="L738" s="476"/>
      <c r="M738" s="476"/>
      <c r="N738" s="476"/>
      <c r="O738" s="476"/>
      <c r="P738" s="476"/>
      <c r="Q738" s="476"/>
      <c r="R738" s="476"/>
      <c r="S738" s="476"/>
      <c r="T738" s="476"/>
      <c r="U738" s="476"/>
      <c r="V738" s="476"/>
    </row>
    <row r="739" spans="1:22" ht="15" thickBot="1">
      <c r="A739" s="476"/>
      <c r="B739" s="476"/>
      <c r="C739" s="476"/>
      <c r="D739" s="476"/>
      <c r="E739" s="476"/>
      <c r="F739" s="476"/>
      <c r="G739" s="476"/>
      <c r="H739" s="476"/>
      <c r="I739" s="476"/>
      <c r="J739" s="476"/>
      <c r="K739" s="476"/>
      <c r="L739" s="476"/>
      <c r="M739" s="476"/>
      <c r="N739" s="476"/>
      <c r="O739" s="476"/>
      <c r="P739" s="476"/>
      <c r="Q739" s="476"/>
      <c r="R739" s="476"/>
      <c r="S739" s="476"/>
      <c r="T739" s="476"/>
      <c r="U739" s="476"/>
      <c r="V739" s="476"/>
    </row>
    <row r="740" spans="1:22" ht="15" thickBot="1">
      <c r="A740" s="476"/>
      <c r="B740" s="476"/>
      <c r="C740" s="476"/>
      <c r="D740" s="476"/>
      <c r="E740" s="476"/>
      <c r="F740" s="476"/>
      <c r="G740" s="476"/>
      <c r="H740" s="476"/>
      <c r="I740" s="476"/>
      <c r="J740" s="476"/>
      <c r="K740" s="476"/>
      <c r="L740" s="476"/>
      <c r="M740" s="476"/>
      <c r="N740" s="476"/>
      <c r="O740" s="476"/>
      <c r="P740" s="476"/>
      <c r="Q740" s="476"/>
      <c r="R740" s="476"/>
      <c r="S740" s="476"/>
      <c r="T740" s="476"/>
      <c r="U740" s="476"/>
      <c r="V740" s="476"/>
    </row>
    <row r="741" spans="1:22" ht="15" thickBot="1">
      <c r="A741" s="476"/>
      <c r="B741" s="476"/>
      <c r="C741" s="476"/>
      <c r="D741" s="476"/>
      <c r="E741" s="476"/>
      <c r="F741" s="476"/>
      <c r="G741" s="476"/>
      <c r="H741" s="476"/>
      <c r="I741" s="476"/>
      <c r="J741" s="476"/>
      <c r="K741" s="476"/>
      <c r="L741" s="476"/>
      <c r="M741" s="476"/>
      <c r="N741" s="476"/>
      <c r="O741" s="476"/>
      <c r="P741" s="476"/>
      <c r="Q741" s="476"/>
      <c r="R741" s="476"/>
      <c r="S741" s="476"/>
      <c r="T741" s="476"/>
      <c r="U741" s="476"/>
      <c r="V741" s="476"/>
    </row>
    <row r="742" spans="1:22" ht="15" thickBot="1">
      <c r="A742" s="476"/>
      <c r="B742" s="476"/>
      <c r="C742" s="476"/>
      <c r="D742" s="476"/>
      <c r="E742" s="476"/>
      <c r="F742" s="476"/>
      <c r="G742" s="476"/>
      <c r="H742" s="476"/>
      <c r="I742" s="476"/>
      <c r="J742" s="476"/>
      <c r="K742" s="476"/>
      <c r="L742" s="476"/>
      <c r="M742" s="476"/>
      <c r="N742" s="476"/>
      <c r="O742" s="476"/>
      <c r="P742" s="476"/>
      <c r="Q742" s="476"/>
      <c r="R742" s="476"/>
      <c r="S742" s="476"/>
      <c r="T742" s="476"/>
      <c r="U742" s="476"/>
      <c r="V742" s="476"/>
    </row>
    <row r="743" spans="1:22" ht="15" thickBot="1">
      <c r="A743" s="476"/>
      <c r="B743" s="476"/>
      <c r="C743" s="476"/>
      <c r="D743" s="476"/>
      <c r="E743" s="476"/>
      <c r="F743" s="476"/>
      <c r="G743" s="476"/>
      <c r="H743" s="476"/>
      <c r="I743" s="476"/>
      <c r="J743" s="476"/>
      <c r="K743" s="476"/>
      <c r="L743" s="476"/>
      <c r="M743" s="476"/>
      <c r="N743" s="476"/>
      <c r="O743" s="476"/>
      <c r="P743" s="476"/>
      <c r="Q743" s="476"/>
      <c r="R743" s="476"/>
      <c r="S743" s="476"/>
      <c r="T743" s="476"/>
      <c r="U743" s="476"/>
      <c r="V743" s="476"/>
    </row>
    <row r="744" spans="1:22" ht="15" thickBot="1">
      <c r="A744" s="476"/>
      <c r="B744" s="476"/>
      <c r="C744" s="476"/>
      <c r="D744" s="476"/>
      <c r="E744" s="476"/>
      <c r="F744" s="476"/>
      <c r="G744" s="476"/>
      <c r="H744" s="476"/>
      <c r="I744" s="476"/>
      <c r="J744" s="476"/>
      <c r="K744" s="476"/>
      <c r="L744" s="476"/>
      <c r="M744" s="476"/>
      <c r="N744" s="476"/>
      <c r="O744" s="476"/>
      <c r="P744" s="476"/>
      <c r="Q744" s="476"/>
      <c r="R744" s="476"/>
      <c r="S744" s="476"/>
      <c r="T744" s="476"/>
      <c r="U744" s="476"/>
      <c r="V744" s="476"/>
    </row>
    <row r="745" spans="1:22" ht="15" thickBot="1">
      <c r="A745" s="476"/>
      <c r="B745" s="476"/>
      <c r="C745" s="476"/>
      <c r="D745" s="476"/>
      <c r="E745" s="476"/>
      <c r="F745" s="476"/>
      <c r="G745" s="476"/>
      <c r="H745" s="476"/>
      <c r="I745" s="476"/>
      <c r="J745" s="476"/>
      <c r="K745" s="476"/>
      <c r="L745" s="476"/>
      <c r="M745" s="476"/>
      <c r="N745" s="476"/>
      <c r="O745" s="476"/>
      <c r="P745" s="476"/>
      <c r="Q745" s="476"/>
      <c r="R745" s="476"/>
      <c r="S745" s="476"/>
      <c r="T745" s="476"/>
      <c r="U745" s="476"/>
      <c r="V745" s="476"/>
    </row>
    <row r="746" spans="1:22" ht="15" thickBot="1">
      <c r="A746" s="476"/>
      <c r="B746" s="476"/>
      <c r="C746" s="476"/>
      <c r="D746" s="476"/>
      <c r="E746" s="476"/>
      <c r="F746" s="476"/>
      <c r="G746" s="476"/>
      <c r="H746" s="476"/>
      <c r="I746" s="476"/>
      <c r="J746" s="476"/>
      <c r="K746" s="476"/>
      <c r="L746" s="476"/>
      <c r="M746" s="476"/>
      <c r="N746" s="476"/>
      <c r="O746" s="476"/>
      <c r="P746" s="476"/>
      <c r="Q746" s="476"/>
      <c r="R746" s="476"/>
      <c r="S746" s="476"/>
      <c r="T746" s="476"/>
      <c r="U746" s="476"/>
      <c r="V746" s="476"/>
    </row>
    <row r="747" spans="1:22" ht="15" thickBot="1">
      <c r="A747" s="476"/>
      <c r="B747" s="476"/>
      <c r="C747" s="476"/>
      <c r="D747" s="476"/>
      <c r="E747" s="476"/>
      <c r="F747" s="476"/>
      <c r="G747" s="476"/>
      <c r="H747" s="476"/>
      <c r="I747" s="476"/>
      <c r="J747" s="476"/>
      <c r="K747" s="476"/>
      <c r="L747" s="476"/>
      <c r="M747" s="476"/>
      <c r="N747" s="476"/>
      <c r="O747" s="476"/>
      <c r="P747" s="476"/>
      <c r="Q747" s="476"/>
      <c r="R747" s="476"/>
      <c r="S747" s="476"/>
      <c r="T747" s="476"/>
      <c r="U747" s="476"/>
      <c r="V747" s="476"/>
    </row>
    <row r="748" spans="1:22" ht="15" thickBot="1">
      <c r="A748" s="476"/>
      <c r="B748" s="476"/>
      <c r="C748" s="476"/>
      <c r="D748" s="476"/>
      <c r="E748" s="476"/>
      <c r="F748" s="476"/>
      <c r="G748" s="476"/>
      <c r="H748" s="476"/>
      <c r="I748" s="476"/>
      <c r="J748" s="476"/>
      <c r="K748" s="476"/>
      <c r="L748" s="476"/>
      <c r="M748" s="476"/>
      <c r="N748" s="476"/>
      <c r="O748" s="476"/>
      <c r="P748" s="476"/>
      <c r="Q748" s="476"/>
      <c r="R748" s="476"/>
      <c r="S748" s="476"/>
      <c r="T748" s="476"/>
      <c r="U748" s="476"/>
      <c r="V748" s="476"/>
    </row>
    <row r="749" spans="1:22" ht="15" thickBot="1">
      <c r="A749" s="476"/>
      <c r="B749" s="476"/>
      <c r="C749" s="476"/>
      <c r="D749" s="476"/>
      <c r="E749" s="476"/>
      <c r="F749" s="476"/>
      <c r="G749" s="476"/>
      <c r="H749" s="476"/>
      <c r="I749" s="476"/>
      <c r="J749" s="476"/>
      <c r="K749" s="476"/>
      <c r="L749" s="476"/>
      <c r="M749" s="476"/>
      <c r="N749" s="476"/>
      <c r="O749" s="476"/>
      <c r="P749" s="476"/>
      <c r="Q749" s="476"/>
      <c r="R749" s="476"/>
      <c r="S749" s="476"/>
      <c r="T749" s="476"/>
      <c r="U749" s="476"/>
      <c r="V749" s="476"/>
    </row>
    <row r="750" spans="1:22" ht="15" thickBot="1">
      <c r="A750" s="476"/>
      <c r="B750" s="476"/>
      <c r="C750" s="476"/>
      <c r="D750" s="476"/>
      <c r="E750" s="476"/>
      <c r="F750" s="476"/>
      <c r="G750" s="476"/>
      <c r="H750" s="476"/>
      <c r="I750" s="476"/>
      <c r="J750" s="476"/>
      <c r="K750" s="476"/>
      <c r="L750" s="476"/>
      <c r="M750" s="476"/>
      <c r="N750" s="476"/>
      <c r="O750" s="476"/>
      <c r="P750" s="476"/>
      <c r="Q750" s="476"/>
      <c r="R750" s="476"/>
      <c r="S750" s="476"/>
      <c r="T750" s="476"/>
      <c r="U750" s="476"/>
      <c r="V750" s="476"/>
    </row>
    <row r="751" spans="1:22" ht="15" thickBot="1">
      <c r="A751" s="476"/>
      <c r="B751" s="476"/>
      <c r="C751" s="476"/>
      <c r="D751" s="476"/>
      <c r="E751" s="476"/>
      <c r="F751" s="476"/>
      <c r="G751" s="476"/>
      <c r="H751" s="476"/>
      <c r="I751" s="476"/>
      <c r="J751" s="476"/>
      <c r="K751" s="476"/>
      <c r="L751" s="476"/>
      <c r="M751" s="476"/>
      <c r="N751" s="476"/>
      <c r="O751" s="476"/>
      <c r="P751" s="476"/>
      <c r="Q751" s="476"/>
      <c r="R751" s="476"/>
      <c r="S751" s="476"/>
      <c r="T751" s="476"/>
      <c r="U751" s="476"/>
      <c r="V751" s="476"/>
    </row>
    <row r="752" spans="1:22" ht="15" thickBot="1">
      <c r="A752" s="476"/>
      <c r="B752" s="476"/>
      <c r="C752" s="476"/>
      <c r="D752" s="476"/>
      <c r="E752" s="476"/>
      <c r="F752" s="476"/>
      <c r="G752" s="476"/>
      <c r="H752" s="476"/>
      <c r="I752" s="476"/>
      <c r="J752" s="476"/>
      <c r="K752" s="476"/>
      <c r="L752" s="476"/>
      <c r="M752" s="476"/>
      <c r="N752" s="476"/>
      <c r="O752" s="476"/>
      <c r="P752" s="476"/>
      <c r="Q752" s="476"/>
      <c r="R752" s="476"/>
      <c r="S752" s="476"/>
      <c r="T752" s="476"/>
      <c r="U752" s="476"/>
      <c r="V752" s="476"/>
    </row>
    <row r="753" spans="1:22" ht="15" thickBot="1">
      <c r="A753" s="476"/>
      <c r="B753" s="476"/>
      <c r="C753" s="476"/>
      <c r="D753" s="476"/>
      <c r="E753" s="476"/>
      <c r="F753" s="476"/>
      <c r="G753" s="476"/>
      <c r="H753" s="476"/>
      <c r="I753" s="476"/>
      <c r="J753" s="476"/>
      <c r="K753" s="476"/>
      <c r="L753" s="476"/>
      <c r="M753" s="476"/>
      <c r="N753" s="476"/>
      <c r="O753" s="476"/>
      <c r="P753" s="476"/>
      <c r="Q753" s="476"/>
      <c r="R753" s="476"/>
      <c r="S753" s="476"/>
      <c r="T753" s="476"/>
      <c r="U753" s="476"/>
      <c r="V753" s="476"/>
    </row>
    <row r="754" spans="1:22" ht="15" thickBot="1">
      <c r="A754" s="476"/>
      <c r="B754" s="476"/>
      <c r="C754" s="476"/>
      <c r="D754" s="476"/>
      <c r="E754" s="476"/>
      <c r="F754" s="476"/>
      <c r="G754" s="476"/>
      <c r="H754" s="476"/>
      <c r="I754" s="476"/>
      <c r="J754" s="476"/>
      <c r="K754" s="476"/>
      <c r="L754" s="476"/>
      <c r="M754" s="476"/>
      <c r="N754" s="476"/>
      <c r="O754" s="476"/>
      <c r="P754" s="476"/>
      <c r="Q754" s="476"/>
      <c r="R754" s="476"/>
      <c r="S754" s="476"/>
      <c r="T754" s="476"/>
      <c r="U754" s="476"/>
      <c r="V754" s="476"/>
    </row>
    <row r="755" spans="1:22" ht="15" thickBot="1">
      <c r="A755" s="476"/>
      <c r="B755" s="476"/>
      <c r="C755" s="476"/>
      <c r="D755" s="476"/>
      <c r="E755" s="476"/>
      <c r="F755" s="476"/>
      <c r="G755" s="476"/>
      <c r="H755" s="476"/>
      <c r="I755" s="476"/>
      <c r="J755" s="476"/>
      <c r="K755" s="476"/>
      <c r="L755" s="476"/>
      <c r="M755" s="476"/>
      <c r="N755" s="476"/>
      <c r="O755" s="476"/>
      <c r="P755" s="476"/>
      <c r="Q755" s="476"/>
      <c r="R755" s="476"/>
      <c r="S755" s="476"/>
      <c r="T755" s="476"/>
      <c r="U755" s="476"/>
      <c r="V755" s="476"/>
    </row>
    <row r="756" spans="1:22" ht="15" thickBot="1">
      <c r="A756" s="476"/>
      <c r="B756" s="476"/>
      <c r="C756" s="476"/>
      <c r="D756" s="476"/>
      <c r="E756" s="476"/>
      <c r="F756" s="476"/>
      <c r="G756" s="476"/>
      <c r="H756" s="476"/>
      <c r="I756" s="476"/>
      <c r="J756" s="476"/>
      <c r="K756" s="476"/>
      <c r="L756" s="476"/>
      <c r="M756" s="476"/>
      <c r="N756" s="476"/>
      <c r="O756" s="476"/>
      <c r="P756" s="476"/>
      <c r="Q756" s="476"/>
      <c r="R756" s="476"/>
      <c r="S756" s="476"/>
      <c r="T756" s="476"/>
      <c r="U756" s="476"/>
      <c r="V756" s="476"/>
    </row>
    <row r="757" spans="1:22" ht="15" thickBot="1">
      <c r="A757" s="476"/>
      <c r="B757" s="476"/>
      <c r="C757" s="476"/>
      <c r="D757" s="476"/>
      <c r="E757" s="476"/>
      <c r="F757" s="476"/>
      <c r="G757" s="476"/>
      <c r="H757" s="476"/>
      <c r="I757" s="476"/>
      <c r="J757" s="476"/>
      <c r="K757" s="476"/>
      <c r="L757" s="476"/>
      <c r="M757" s="476"/>
      <c r="N757" s="476"/>
      <c r="O757" s="476"/>
      <c r="P757" s="476"/>
      <c r="Q757" s="476"/>
      <c r="R757" s="476"/>
      <c r="S757" s="476"/>
      <c r="T757" s="476"/>
      <c r="U757" s="476"/>
      <c r="V757" s="476"/>
    </row>
    <row r="758" spans="1:22" ht="15" thickBot="1">
      <c r="A758" s="476"/>
      <c r="B758" s="476"/>
      <c r="C758" s="476"/>
      <c r="D758" s="476"/>
      <c r="E758" s="476"/>
      <c r="F758" s="476"/>
      <c r="G758" s="476"/>
      <c r="H758" s="476"/>
      <c r="I758" s="476"/>
      <c r="J758" s="476"/>
      <c r="K758" s="476"/>
      <c r="L758" s="476"/>
      <c r="M758" s="476"/>
      <c r="N758" s="476"/>
      <c r="O758" s="476"/>
      <c r="P758" s="476"/>
      <c r="Q758" s="476"/>
      <c r="R758" s="476"/>
      <c r="S758" s="476"/>
      <c r="T758" s="476"/>
      <c r="U758" s="476"/>
      <c r="V758" s="476"/>
    </row>
    <row r="759" spans="1:22" ht="15" thickBot="1">
      <c r="A759" s="476"/>
      <c r="B759" s="476"/>
      <c r="C759" s="476"/>
      <c r="D759" s="476"/>
      <c r="E759" s="476"/>
      <c r="F759" s="476"/>
      <c r="G759" s="476"/>
      <c r="H759" s="476"/>
      <c r="I759" s="476"/>
      <c r="J759" s="476"/>
      <c r="K759" s="476"/>
      <c r="L759" s="476"/>
      <c r="M759" s="476"/>
      <c r="N759" s="476"/>
      <c r="O759" s="476"/>
      <c r="P759" s="476"/>
      <c r="Q759" s="476"/>
      <c r="R759" s="476"/>
      <c r="S759" s="476"/>
      <c r="T759" s="476"/>
      <c r="U759" s="476"/>
      <c r="V759" s="476"/>
    </row>
    <row r="760" spans="1:22" ht="15" thickBot="1">
      <c r="A760" s="476"/>
      <c r="B760" s="476"/>
      <c r="C760" s="476"/>
      <c r="D760" s="476"/>
      <c r="E760" s="476"/>
      <c r="F760" s="476"/>
      <c r="G760" s="476"/>
      <c r="H760" s="476"/>
      <c r="I760" s="476"/>
      <c r="J760" s="476"/>
      <c r="K760" s="476"/>
      <c r="L760" s="476"/>
      <c r="M760" s="476"/>
      <c r="N760" s="476"/>
      <c r="O760" s="476"/>
      <c r="P760" s="476"/>
      <c r="Q760" s="476"/>
      <c r="R760" s="476"/>
      <c r="S760" s="476"/>
      <c r="T760" s="476"/>
      <c r="U760" s="476"/>
      <c r="V760" s="476"/>
    </row>
    <row r="761" spans="1:22" ht="15" thickBot="1">
      <c r="A761" s="476"/>
      <c r="B761" s="476"/>
      <c r="C761" s="476"/>
      <c r="D761" s="476"/>
      <c r="E761" s="476"/>
      <c r="F761" s="476"/>
      <c r="G761" s="476"/>
      <c r="H761" s="476"/>
      <c r="I761" s="476"/>
      <c r="J761" s="476"/>
      <c r="K761" s="476"/>
      <c r="L761" s="476"/>
      <c r="M761" s="476"/>
      <c r="N761" s="476"/>
      <c r="O761" s="476"/>
      <c r="P761" s="476"/>
      <c r="Q761" s="476"/>
      <c r="R761" s="476"/>
      <c r="S761" s="476"/>
      <c r="T761" s="476"/>
      <c r="U761" s="476"/>
      <c r="V761" s="476"/>
    </row>
    <row r="762" spans="1:22" ht="15" thickBot="1">
      <c r="A762" s="476"/>
      <c r="B762" s="476"/>
      <c r="C762" s="476"/>
      <c r="D762" s="476"/>
      <c r="E762" s="476"/>
      <c r="F762" s="476"/>
      <c r="G762" s="476"/>
      <c r="H762" s="476"/>
      <c r="I762" s="476"/>
      <c r="J762" s="476"/>
      <c r="K762" s="476"/>
      <c r="L762" s="476"/>
      <c r="M762" s="476"/>
      <c r="N762" s="476"/>
      <c r="O762" s="476"/>
      <c r="P762" s="476"/>
      <c r="Q762" s="476"/>
      <c r="R762" s="476"/>
      <c r="S762" s="476"/>
      <c r="T762" s="476"/>
      <c r="U762" s="476"/>
      <c r="V762" s="476"/>
    </row>
    <row r="763" spans="1:22" ht="15" thickBot="1">
      <c r="A763" s="476"/>
      <c r="B763" s="476"/>
      <c r="C763" s="476"/>
      <c r="D763" s="476"/>
      <c r="E763" s="476"/>
      <c r="F763" s="476"/>
      <c r="G763" s="476"/>
      <c r="H763" s="476"/>
      <c r="I763" s="476"/>
      <c r="J763" s="476"/>
      <c r="K763" s="476"/>
      <c r="L763" s="476"/>
      <c r="M763" s="476"/>
      <c r="N763" s="476"/>
      <c r="O763" s="476"/>
      <c r="P763" s="476"/>
      <c r="Q763" s="476"/>
      <c r="R763" s="476"/>
      <c r="S763" s="476"/>
      <c r="T763" s="476"/>
      <c r="U763" s="476"/>
      <c r="V763" s="476"/>
    </row>
    <row r="764" spans="1:22" ht="15" thickBot="1">
      <c r="A764" s="476"/>
      <c r="B764" s="476"/>
      <c r="C764" s="476"/>
      <c r="D764" s="476"/>
      <c r="E764" s="476"/>
      <c r="F764" s="476"/>
      <c r="G764" s="476"/>
      <c r="H764" s="476"/>
      <c r="I764" s="476"/>
      <c r="J764" s="476"/>
      <c r="K764" s="476"/>
      <c r="L764" s="476"/>
      <c r="M764" s="476"/>
      <c r="N764" s="476"/>
      <c r="O764" s="476"/>
      <c r="P764" s="476"/>
      <c r="Q764" s="476"/>
      <c r="R764" s="476"/>
      <c r="S764" s="476"/>
      <c r="T764" s="476"/>
      <c r="U764" s="476"/>
      <c r="V764" s="476"/>
    </row>
    <row r="765" spans="1:22" ht="15" thickBot="1">
      <c r="A765" s="476"/>
      <c r="B765" s="476"/>
      <c r="C765" s="476"/>
      <c r="D765" s="476"/>
      <c r="E765" s="476"/>
      <c r="F765" s="476"/>
      <c r="G765" s="476"/>
      <c r="H765" s="476"/>
      <c r="I765" s="476"/>
      <c r="J765" s="476"/>
      <c r="K765" s="476"/>
      <c r="L765" s="476"/>
      <c r="M765" s="476"/>
      <c r="N765" s="476"/>
      <c r="O765" s="476"/>
      <c r="P765" s="476"/>
      <c r="Q765" s="476"/>
      <c r="R765" s="476"/>
      <c r="S765" s="476"/>
      <c r="T765" s="476"/>
      <c r="U765" s="476"/>
      <c r="V765" s="476"/>
    </row>
    <row r="766" spans="1:22" ht="15" thickBot="1">
      <c r="A766" s="476"/>
      <c r="B766" s="476"/>
      <c r="C766" s="476"/>
      <c r="D766" s="476"/>
      <c r="E766" s="476"/>
      <c r="F766" s="476"/>
      <c r="G766" s="476"/>
      <c r="H766" s="476"/>
      <c r="I766" s="476"/>
      <c r="J766" s="476"/>
      <c r="K766" s="476"/>
      <c r="L766" s="476"/>
      <c r="M766" s="476"/>
      <c r="N766" s="476"/>
      <c r="O766" s="476"/>
      <c r="P766" s="476"/>
      <c r="Q766" s="476"/>
      <c r="R766" s="476"/>
      <c r="S766" s="476"/>
      <c r="T766" s="476"/>
      <c r="U766" s="476"/>
      <c r="V766" s="476"/>
    </row>
    <row r="767" spans="1:22" ht="15" thickBot="1">
      <c r="A767" s="476"/>
      <c r="B767" s="476"/>
      <c r="C767" s="476"/>
      <c r="D767" s="476"/>
      <c r="E767" s="476"/>
      <c r="F767" s="476"/>
      <c r="G767" s="476"/>
      <c r="H767" s="476"/>
      <c r="I767" s="476"/>
      <c r="J767" s="476"/>
      <c r="K767" s="476"/>
      <c r="L767" s="476"/>
      <c r="M767" s="476"/>
      <c r="N767" s="476"/>
      <c r="O767" s="476"/>
      <c r="P767" s="476"/>
      <c r="Q767" s="476"/>
      <c r="R767" s="476"/>
      <c r="S767" s="476"/>
      <c r="T767" s="476"/>
      <c r="U767" s="476"/>
      <c r="V767" s="476"/>
    </row>
    <row r="768" spans="1:22" ht="15" thickBot="1">
      <c r="A768" s="476"/>
      <c r="B768" s="476"/>
      <c r="C768" s="476"/>
      <c r="D768" s="476"/>
      <c r="E768" s="476"/>
      <c r="F768" s="476"/>
      <c r="G768" s="476"/>
      <c r="H768" s="476"/>
      <c r="I768" s="476"/>
      <c r="J768" s="476"/>
      <c r="K768" s="476"/>
      <c r="L768" s="476"/>
      <c r="M768" s="476"/>
      <c r="N768" s="476"/>
      <c r="O768" s="476"/>
      <c r="P768" s="476"/>
      <c r="Q768" s="476"/>
      <c r="R768" s="476"/>
      <c r="S768" s="476"/>
      <c r="T768" s="476"/>
      <c r="U768" s="476"/>
      <c r="V768" s="476"/>
    </row>
    <row r="769" spans="1:22" ht="15" thickBot="1">
      <c r="A769" s="476"/>
      <c r="B769" s="476"/>
      <c r="C769" s="476"/>
      <c r="D769" s="476"/>
      <c r="E769" s="476"/>
      <c r="F769" s="476"/>
      <c r="G769" s="476"/>
      <c r="H769" s="476"/>
      <c r="I769" s="476"/>
      <c r="J769" s="476"/>
      <c r="K769" s="476"/>
      <c r="L769" s="476"/>
      <c r="M769" s="476"/>
      <c r="N769" s="476"/>
      <c r="O769" s="476"/>
      <c r="P769" s="476"/>
      <c r="Q769" s="476"/>
      <c r="R769" s="476"/>
      <c r="S769" s="476"/>
      <c r="T769" s="476"/>
      <c r="U769" s="476"/>
      <c r="V769" s="476"/>
    </row>
    <row r="770" spans="1:22" ht="15" thickBot="1">
      <c r="A770" s="476"/>
      <c r="B770" s="476"/>
      <c r="C770" s="476"/>
      <c r="D770" s="476"/>
      <c r="E770" s="476"/>
      <c r="F770" s="476"/>
      <c r="G770" s="476"/>
      <c r="H770" s="476"/>
      <c r="I770" s="476"/>
      <c r="J770" s="476"/>
      <c r="K770" s="476"/>
      <c r="L770" s="476"/>
      <c r="M770" s="476"/>
      <c r="N770" s="476"/>
      <c r="O770" s="476"/>
      <c r="P770" s="476"/>
      <c r="Q770" s="476"/>
      <c r="R770" s="476"/>
      <c r="S770" s="476"/>
      <c r="T770" s="476"/>
      <c r="U770" s="476"/>
      <c r="V770" s="476"/>
    </row>
    <row r="771" spans="1:22" ht="15" thickBot="1">
      <c r="A771" s="476"/>
      <c r="B771" s="476"/>
      <c r="C771" s="476"/>
      <c r="D771" s="476"/>
      <c r="E771" s="476"/>
      <c r="F771" s="476"/>
      <c r="G771" s="476"/>
      <c r="H771" s="476"/>
      <c r="I771" s="476"/>
      <c r="J771" s="476"/>
      <c r="K771" s="476"/>
      <c r="L771" s="476"/>
      <c r="M771" s="476"/>
      <c r="N771" s="476"/>
      <c r="O771" s="476"/>
      <c r="P771" s="476"/>
      <c r="Q771" s="476"/>
      <c r="R771" s="476"/>
      <c r="S771" s="476"/>
      <c r="T771" s="476"/>
      <c r="U771" s="476"/>
      <c r="V771" s="476"/>
    </row>
    <row r="772" spans="1:22" ht="15" thickBot="1">
      <c r="A772" s="476"/>
      <c r="B772" s="476"/>
      <c r="C772" s="476"/>
      <c r="D772" s="476"/>
      <c r="E772" s="476"/>
      <c r="F772" s="476"/>
      <c r="G772" s="476"/>
      <c r="H772" s="476"/>
      <c r="I772" s="476"/>
      <c r="J772" s="476"/>
      <c r="K772" s="476"/>
      <c r="L772" s="476"/>
      <c r="M772" s="476"/>
      <c r="N772" s="476"/>
      <c r="O772" s="476"/>
      <c r="P772" s="476"/>
      <c r="Q772" s="476"/>
      <c r="R772" s="476"/>
      <c r="S772" s="476"/>
      <c r="T772" s="476"/>
      <c r="U772" s="476"/>
      <c r="V772" s="476"/>
    </row>
    <row r="773" spans="1:22" ht="15" thickBot="1">
      <c r="A773" s="476"/>
      <c r="B773" s="476"/>
      <c r="C773" s="476"/>
      <c r="D773" s="476"/>
      <c r="E773" s="476"/>
      <c r="F773" s="476"/>
      <c r="G773" s="476"/>
      <c r="H773" s="476"/>
      <c r="I773" s="476"/>
      <c r="J773" s="476"/>
      <c r="K773" s="476"/>
      <c r="L773" s="476"/>
      <c r="M773" s="476"/>
      <c r="N773" s="476"/>
      <c r="O773" s="476"/>
      <c r="P773" s="476"/>
      <c r="Q773" s="476"/>
      <c r="R773" s="476"/>
      <c r="S773" s="476"/>
      <c r="T773" s="476"/>
      <c r="U773" s="476"/>
      <c r="V773" s="476"/>
    </row>
    <row r="774" spans="1:22" ht="15" thickBot="1">
      <c r="A774" s="476"/>
      <c r="B774" s="476"/>
      <c r="C774" s="476"/>
      <c r="D774" s="476"/>
      <c r="E774" s="476"/>
      <c r="F774" s="476"/>
      <c r="G774" s="476"/>
      <c r="H774" s="476"/>
      <c r="I774" s="476"/>
      <c r="J774" s="476"/>
      <c r="K774" s="476"/>
      <c r="L774" s="476"/>
      <c r="M774" s="476"/>
      <c r="N774" s="476"/>
      <c r="O774" s="476"/>
      <c r="P774" s="476"/>
      <c r="Q774" s="476"/>
      <c r="R774" s="476"/>
      <c r="S774" s="476"/>
      <c r="T774" s="476"/>
      <c r="U774" s="476"/>
      <c r="V774" s="476"/>
    </row>
    <row r="775" spans="1:22" ht="15" thickBot="1">
      <c r="A775" s="476"/>
      <c r="B775" s="476"/>
      <c r="C775" s="476"/>
      <c r="D775" s="476"/>
      <c r="E775" s="476"/>
      <c r="F775" s="476"/>
      <c r="G775" s="476"/>
      <c r="H775" s="476"/>
      <c r="I775" s="476"/>
      <c r="J775" s="476"/>
      <c r="K775" s="476"/>
      <c r="L775" s="476"/>
      <c r="M775" s="476"/>
      <c r="N775" s="476"/>
      <c r="O775" s="476"/>
      <c r="P775" s="476"/>
      <c r="Q775" s="476"/>
      <c r="R775" s="476"/>
      <c r="S775" s="476"/>
      <c r="T775" s="476"/>
      <c r="U775" s="476"/>
      <c r="V775" s="476"/>
    </row>
    <row r="776" spans="1:22" ht="15" thickBot="1">
      <c r="A776" s="476"/>
      <c r="B776" s="476"/>
      <c r="C776" s="476"/>
      <c r="D776" s="476"/>
      <c r="E776" s="476"/>
      <c r="F776" s="476"/>
      <c r="G776" s="476"/>
      <c r="H776" s="476"/>
      <c r="I776" s="476"/>
      <c r="J776" s="476"/>
      <c r="K776" s="476"/>
      <c r="L776" s="476"/>
      <c r="M776" s="476"/>
      <c r="N776" s="476"/>
      <c r="O776" s="476"/>
      <c r="P776" s="476"/>
      <c r="Q776" s="476"/>
      <c r="R776" s="476"/>
      <c r="S776" s="476"/>
      <c r="T776" s="476"/>
      <c r="U776" s="476"/>
      <c r="V776" s="476"/>
    </row>
    <row r="777" spans="1:22" ht="15" thickBot="1">
      <c r="A777" s="476"/>
      <c r="B777" s="476"/>
      <c r="C777" s="476"/>
      <c r="D777" s="476"/>
      <c r="E777" s="476"/>
      <c r="F777" s="476"/>
      <c r="G777" s="476"/>
      <c r="H777" s="476"/>
      <c r="I777" s="476"/>
      <c r="J777" s="476"/>
      <c r="K777" s="476"/>
      <c r="L777" s="476"/>
      <c r="M777" s="476"/>
      <c r="N777" s="476"/>
      <c r="O777" s="476"/>
      <c r="P777" s="476"/>
      <c r="Q777" s="476"/>
      <c r="R777" s="476"/>
      <c r="S777" s="476"/>
      <c r="T777" s="476"/>
      <c r="U777" s="476"/>
      <c r="V777" s="476"/>
    </row>
    <row r="778" spans="1:22" ht="15" thickBot="1">
      <c r="A778" s="476"/>
      <c r="B778" s="476"/>
      <c r="C778" s="476"/>
      <c r="D778" s="476"/>
      <c r="E778" s="476"/>
      <c r="F778" s="476"/>
      <c r="G778" s="476"/>
      <c r="H778" s="476"/>
      <c r="I778" s="476"/>
      <c r="J778" s="476"/>
      <c r="K778" s="476"/>
      <c r="L778" s="476"/>
      <c r="M778" s="476"/>
      <c r="N778" s="476"/>
      <c r="O778" s="476"/>
      <c r="P778" s="476"/>
      <c r="Q778" s="476"/>
      <c r="R778" s="476"/>
      <c r="S778" s="476"/>
      <c r="T778" s="476"/>
      <c r="U778" s="476"/>
      <c r="V778" s="476"/>
    </row>
    <row r="779" spans="1:22" ht="15" thickBot="1">
      <c r="A779" s="476"/>
      <c r="B779" s="476"/>
      <c r="C779" s="476"/>
      <c r="D779" s="476"/>
      <c r="E779" s="476"/>
      <c r="F779" s="476"/>
      <c r="G779" s="476"/>
      <c r="H779" s="476"/>
      <c r="I779" s="476"/>
      <c r="J779" s="476"/>
      <c r="K779" s="476"/>
      <c r="L779" s="476"/>
      <c r="M779" s="476"/>
      <c r="N779" s="476"/>
      <c r="O779" s="476"/>
      <c r="P779" s="476"/>
      <c r="Q779" s="476"/>
      <c r="R779" s="476"/>
      <c r="S779" s="476"/>
      <c r="T779" s="476"/>
      <c r="U779" s="476"/>
      <c r="V779" s="476"/>
    </row>
    <row r="780" spans="1:22" ht="15" thickBot="1">
      <c r="A780" s="476"/>
      <c r="B780" s="476"/>
      <c r="C780" s="476"/>
      <c r="D780" s="476"/>
      <c r="E780" s="476"/>
      <c r="F780" s="476"/>
      <c r="G780" s="476"/>
      <c r="H780" s="476"/>
      <c r="I780" s="476"/>
      <c r="J780" s="476"/>
      <c r="K780" s="476"/>
      <c r="L780" s="476"/>
      <c r="M780" s="476"/>
      <c r="N780" s="476"/>
      <c r="O780" s="476"/>
      <c r="P780" s="476"/>
      <c r="Q780" s="476"/>
      <c r="R780" s="476"/>
      <c r="S780" s="476"/>
      <c r="T780" s="476"/>
      <c r="U780" s="476"/>
      <c r="V780" s="476"/>
    </row>
    <row r="781" spans="1:22" ht="15" thickBot="1">
      <c r="A781" s="476"/>
      <c r="B781" s="476"/>
      <c r="C781" s="476"/>
      <c r="D781" s="476"/>
      <c r="E781" s="476"/>
      <c r="F781" s="476"/>
      <c r="G781" s="476"/>
      <c r="H781" s="476"/>
      <c r="I781" s="476"/>
      <c r="J781" s="476"/>
      <c r="K781" s="476"/>
      <c r="L781" s="476"/>
      <c r="M781" s="476"/>
      <c r="N781" s="476"/>
      <c r="O781" s="476"/>
      <c r="P781" s="476"/>
      <c r="Q781" s="476"/>
      <c r="R781" s="476"/>
      <c r="S781" s="476"/>
      <c r="T781" s="476"/>
      <c r="U781" s="476"/>
      <c r="V781" s="476"/>
    </row>
    <row r="782" spans="1:22" ht="15" thickBot="1">
      <c r="A782" s="476"/>
      <c r="B782" s="476"/>
      <c r="C782" s="476"/>
      <c r="D782" s="476"/>
      <c r="E782" s="476"/>
      <c r="F782" s="476"/>
      <c r="G782" s="476"/>
      <c r="H782" s="476"/>
      <c r="I782" s="476"/>
      <c r="J782" s="476"/>
      <c r="K782" s="476"/>
      <c r="L782" s="476"/>
      <c r="M782" s="476"/>
      <c r="N782" s="476"/>
      <c r="O782" s="476"/>
      <c r="P782" s="476"/>
      <c r="Q782" s="476"/>
      <c r="R782" s="476"/>
      <c r="S782" s="476"/>
      <c r="T782" s="476"/>
      <c r="U782" s="476"/>
      <c r="V782" s="476"/>
    </row>
    <row r="783" spans="1:22" ht="15" thickBot="1">
      <c r="A783" s="476"/>
      <c r="B783" s="476"/>
      <c r="C783" s="476"/>
      <c r="D783" s="476"/>
      <c r="E783" s="476"/>
      <c r="F783" s="476"/>
      <c r="G783" s="476"/>
      <c r="H783" s="476"/>
      <c r="I783" s="476"/>
      <c r="J783" s="476"/>
      <c r="K783" s="476"/>
      <c r="L783" s="476"/>
      <c r="M783" s="476"/>
      <c r="N783" s="476"/>
      <c r="O783" s="476"/>
      <c r="P783" s="476"/>
      <c r="Q783" s="476"/>
      <c r="R783" s="476"/>
      <c r="S783" s="476"/>
      <c r="T783" s="476"/>
      <c r="U783" s="476"/>
      <c r="V783" s="476"/>
    </row>
    <row r="784" spans="1:22" ht="15" thickBot="1">
      <c r="A784" s="476"/>
      <c r="B784" s="476"/>
      <c r="C784" s="476"/>
      <c r="D784" s="476"/>
      <c r="E784" s="476"/>
      <c r="F784" s="476"/>
      <c r="G784" s="476"/>
      <c r="H784" s="476"/>
      <c r="I784" s="476"/>
      <c r="J784" s="476"/>
      <c r="K784" s="476"/>
      <c r="L784" s="476"/>
      <c r="M784" s="476"/>
      <c r="N784" s="476"/>
      <c r="O784" s="476"/>
      <c r="P784" s="476"/>
      <c r="Q784" s="476"/>
      <c r="R784" s="476"/>
      <c r="S784" s="476"/>
      <c r="T784" s="476"/>
      <c r="U784" s="476"/>
      <c r="V784" s="476"/>
    </row>
    <row r="785" spans="1:22" ht="15" thickBot="1">
      <c r="A785" s="476"/>
      <c r="B785" s="476"/>
      <c r="C785" s="476"/>
      <c r="D785" s="476"/>
      <c r="E785" s="476"/>
      <c r="F785" s="476"/>
      <c r="G785" s="476"/>
      <c r="H785" s="476"/>
      <c r="I785" s="476"/>
      <c r="J785" s="476"/>
      <c r="K785" s="476"/>
      <c r="L785" s="476"/>
      <c r="M785" s="476"/>
      <c r="N785" s="476"/>
      <c r="O785" s="476"/>
      <c r="P785" s="476"/>
      <c r="Q785" s="476"/>
      <c r="R785" s="476"/>
      <c r="S785" s="476"/>
      <c r="T785" s="476"/>
      <c r="U785" s="476"/>
      <c r="V785" s="476"/>
    </row>
    <row r="786" spans="1:22" ht="15" thickBot="1">
      <c r="A786" s="476"/>
      <c r="B786" s="476"/>
      <c r="C786" s="476"/>
      <c r="D786" s="476"/>
      <c r="E786" s="476"/>
      <c r="F786" s="476"/>
      <c r="G786" s="476"/>
      <c r="H786" s="476"/>
      <c r="I786" s="476"/>
      <c r="J786" s="476"/>
      <c r="K786" s="476"/>
      <c r="L786" s="476"/>
      <c r="M786" s="476"/>
      <c r="N786" s="476"/>
      <c r="O786" s="476"/>
      <c r="P786" s="476"/>
      <c r="Q786" s="476"/>
      <c r="R786" s="476"/>
      <c r="S786" s="476"/>
      <c r="T786" s="476"/>
      <c r="U786" s="476"/>
      <c r="V786" s="476"/>
    </row>
    <row r="787" spans="1:22" ht="15" thickBot="1">
      <c r="A787" s="476"/>
      <c r="B787" s="476"/>
      <c r="C787" s="476"/>
      <c r="D787" s="476"/>
      <c r="E787" s="476"/>
      <c r="F787" s="476"/>
      <c r="G787" s="476"/>
      <c r="H787" s="476"/>
      <c r="I787" s="476"/>
      <c r="J787" s="476"/>
      <c r="K787" s="476"/>
      <c r="L787" s="476"/>
      <c r="M787" s="476"/>
      <c r="N787" s="476"/>
      <c r="O787" s="476"/>
      <c r="P787" s="476"/>
      <c r="Q787" s="476"/>
      <c r="R787" s="476"/>
      <c r="S787" s="476"/>
      <c r="T787" s="476"/>
      <c r="U787" s="476"/>
      <c r="V787" s="476"/>
    </row>
    <row r="788" spans="1:22" ht="15" thickBot="1">
      <c r="A788" s="476"/>
      <c r="B788" s="476"/>
      <c r="C788" s="476"/>
      <c r="D788" s="476"/>
      <c r="E788" s="476"/>
      <c r="F788" s="476"/>
      <c r="G788" s="476"/>
      <c r="H788" s="476"/>
      <c r="I788" s="476"/>
      <c r="J788" s="476"/>
      <c r="K788" s="476"/>
      <c r="L788" s="476"/>
      <c r="M788" s="476"/>
      <c r="N788" s="476"/>
      <c r="O788" s="476"/>
      <c r="P788" s="476"/>
      <c r="Q788" s="476"/>
      <c r="R788" s="476"/>
      <c r="S788" s="476"/>
      <c r="T788" s="476"/>
      <c r="U788" s="476"/>
      <c r="V788" s="476"/>
    </row>
    <row r="789" spans="1:22" ht="15" thickBot="1">
      <c r="A789" s="476"/>
      <c r="B789" s="476"/>
      <c r="C789" s="476"/>
      <c r="D789" s="476"/>
      <c r="E789" s="476"/>
      <c r="F789" s="476"/>
      <c r="G789" s="476"/>
      <c r="H789" s="476"/>
      <c r="I789" s="476"/>
      <c r="J789" s="476"/>
      <c r="K789" s="476"/>
      <c r="L789" s="476"/>
      <c r="M789" s="476"/>
      <c r="N789" s="476"/>
      <c r="O789" s="476"/>
      <c r="P789" s="476"/>
      <c r="Q789" s="476"/>
      <c r="R789" s="476"/>
      <c r="S789" s="476"/>
      <c r="T789" s="476"/>
      <c r="U789" s="476"/>
      <c r="V789" s="476"/>
    </row>
    <row r="790" spans="1:22" ht="15" thickBot="1">
      <c r="A790" s="476"/>
      <c r="B790" s="476"/>
      <c r="C790" s="476"/>
      <c r="D790" s="476"/>
      <c r="E790" s="476"/>
      <c r="F790" s="476"/>
      <c r="G790" s="476"/>
      <c r="H790" s="476"/>
      <c r="I790" s="476"/>
      <c r="J790" s="476"/>
      <c r="K790" s="476"/>
      <c r="L790" s="476"/>
      <c r="M790" s="476"/>
      <c r="N790" s="476"/>
      <c r="O790" s="476"/>
      <c r="P790" s="476"/>
      <c r="Q790" s="476"/>
      <c r="R790" s="476"/>
      <c r="S790" s="476"/>
      <c r="T790" s="476"/>
      <c r="U790" s="476"/>
      <c r="V790" s="476"/>
    </row>
    <row r="791" spans="1:22" ht="15" thickBot="1">
      <c r="A791" s="476"/>
      <c r="B791" s="476"/>
      <c r="C791" s="476"/>
      <c r="D791" s="476"/>
      <c r="E791" s="476"/>
      <c r="F791" s="476"/>
      <c r="G791" s="476"/>
      <c r="H791" s="476"/>
      <c r="I791" s="476"/>
      <c r="J791" s="476"/>
      <c r="K791" s="476"/>
      <c r="L791" s="476"/>
      <c r="M791" s="476"/>
      <c r="N791" s="476"/>
      <c r="O791" s="476"/>
      <c r="P791" s="476"/>
      <c r="Q791" s="476"/>
      <c r="R791" s="476"/>
      <c r="S791" s="476"/>
      <c r="T791" s="476"/>
      <c r="U791" s="476"/>
      <c r="V791" s="476"/>
    </row>
    <row r="792" spans="1:22" ht="15" thickBot="1">
      <c r="A792" s="476"/>
      <c r="B792" s="476"/>
      <c r="C792" s="476"/>
      <c r="D792" s="476"/>
      <c r="E792" s="476"/>
      <c r="F792" s="476"/>
      <c r="G792" s="476"/>
      <c r="H792" s="476"/>
      <c r="I792" s="476"/>
      <c r="J792" s="476"/>
      <c r="K792" s="476"/>
      <c r="L792" s="476"/>
      <c r="M792" s="476"/>
      <c r="N792" s="476"/>
      <c r="O792" s="476"/>
      <c r="P792" s="476"/>
      <c r="Q792" s="476"/>
      <c r="R792" s="476"/>
      <c r="S792" s="476"/>
      <c r="T792" s="476"/>
      <c r="U792" s="476"/>
      <c r="V792" s="476"/>
    </row>
    <row r="793" spans="1:22" ht="15" thickBot="1">
      <c r="A793" s="476"/>
      <c r="B793" s="476"/>
      <c r="C793" s="476"/>
      <c r="D793" s="476"/>
      <c r="E793" s="476"/>
      <c r="F793" s="476"/>
      <c r="G793" s="476"/>
      <c r="H793" s="476"/>
      <c r="I793" s="476"/>
      <c r="J793" s="476"/>
      <c r="K793" s="476"/>
      <c r="L793" s="476"/>
      <c r="M793" s="476"/>
      <c r="N793" s="476"/>
      <c r="O793" s="476"/>
      <c r="P793" s="476"/>
      <c r="Q793" s="476"/>
      <c r="R793" s="476"/>
      <c r="S793" s="476"/>
      <c r="T793" s="476"/>
      <c r="U793" s="476"/>
      <c r="V793" s="476"/>
    </row>
    <row r="794" spans="1:22" ht="15" thickBot="1">
      <c r="A794" s="476"/>
      <c r="B794" s="476"/>
      <c r="C794" s="476"/>
      <c r="D794" s="476"/>
      <c r="E794" s="476"/>
      <c r="F794" s="476"/>
      <c r="G794" s="476"/>
      <c r="H794" s="476"/>
      <c r="I794" s="476"/>
      <c r="J794" s="476"/>
      <c r="K794" s="476"/>
      <c r="L794" s="476"/>
      <c r="M794" s="476"/>
      <c r="N794" s="476"/>
      <c r="O794" s="476"/>
      <c r="P794" s="476"/>
      <c r="Q794" s="476"/>
      <c r="R794" s="476"/>
      <c r="S794" s="476"/>
      <c r="T794" s="476"/>
      <c r="U794" s="476"/>
      <c r="V794" s="476"/>
    </row>
    <row r="795" spans="1:22" ht="15" thickBot="1">
      <c r="A795" s="476"/>
      <c r="B795" s="476"/>
      <c r="C795" s="476"/>
      <c r="D795" s="476"/>
      <c r="E795" s="476"/>
      <c r="F795" s="476"/>
      <c r="G795" s="476"/>
      <c r="H795" s="476"/>
      <c r="I795" s="476"/>
      <c r="J795" s="476"/>
      <c r="K795" s="476"/>
      <c r="L795" s="476"/>
      <c r="M795" s="476"/>
      <c r="N795" s="476"/>
      <c r="O795" s="476"/>
      <c r="P795" s="476"/>
      <c r="Q795" s="476"/>
      <c r="R795" s="476"/>
      <c r="S795" s="476"/>
      <c r="T795" s="476"/>
      <c r="U795" s="476"/>
      <c r="V795" s="476"/>
    </row>
    <row r="796" spans="1:22" ht="15" thickBot="1">
      <c r="A796" s="476"/>
      <c r="B796" s="476"/>
      <c r="C796" s="476"/>
      <c r="D796" s="476"/>
      <c r="E796" s="476"/>
      <c r="F796" s="476"/>
      <c r="G796" s="476"/>
      <c r="H796" s="476"/>
      <c r="I796" s="476"/>
      <c r="J796" s="476"/>
      <c r="K796" s="476"/>
      <c r="L796" s="476"/>
      <c r="M796" s="476"/>
      <c r="N796" s="476"/>
      <c r="O796" s="476"/>
      <c r="P796" s="476"/>
      <c r="Q796" s="476"/>
      <c r="R796" s="476"/>
      <c r="S796" s="476"/>
      <c r="T796" s="476"/>
      <c r="U796" s="476"/>
      <c r="V796" s="476"/>
    </row>
    <row r="797" spans="1:22" ht="15" thickBot="1">
      <c r="A797" s="476"/>
      <c r="B797" s="476"/>
      <c r="C797" s="476"/>
      <c r="D797" s="476"/>
      <c r="E797" s="476"/>
      <c r="F797" s="476"/>
      <c r="G797" s="476"/>
      <c r="H797" s="476"/>
      <c r="I797" s="476"/>
      <c r="J797" s="476"/>
      <c r="K797" s="476"/>
      <c r="L797" s="476"/>
      <c r="M797" s="476"/>
      <c r="N797" s="476"/>
      <c r="O797" s="476"/>
      <c r="P797" s="476"/>
      <c r="Q797" s="476"/>
      <c r="R797" s="476"/>
      <c r="S797" s="476"/>
      <c r="T797" s="476"/>
      <c r="U797" s="476"/>
      <c r="V797" s="476"/>
    </row>
    <row r="798" spans="1:22" ht="15" thickBot="1">
      <c r="A798" s="476"/>
      <c r="B798" s="476"/>
      <c r="C798" s="476"/>
      <c r="D798" s="476"/>
      <c r="E798" s="476"/>
      <c r="F798" s="476"/>
      <c r="G798" s="476"/>
      <c r="H798" s="476"/>
      <c r="I798" s="476"/>
      <c r="J798" s="476"/>
      <c r="K798" s="476"/>
      <c r="L798" s="476"/>
      <c r="M798" s="476"/>
      <c r="N798" s="476"/>
      <c r="O798" s="476"/>
      <c r="P798" s="476"/>
      <c r="Q798" s="476"/>
      <c r="R798" s="476"/>
      <c r="S798" s="476"/>
      <c r="T798" s="476"/>
      <c r="U798" s="476"/>
      <c r="V798" s="476"/>
    </row>
    <row r="799" spans="1:22" ht="15" thickBot="1">
      <c r="A799" s="476"/>
      <c r="B799" s="476"/>
      <c r="C799" s="476"/>
      <c r="D799" s="476"/>
      <c r="E799" s="476"/>
      <c r="F799" s="476"/>
      <c r="G799" s="476"/>
      <c r="H799" s="476"/>
      <c r="I799" s="476"/>
      <c r="J799" s="476"/>
      <c r="K799" s="476"/>
      <c r="L799" s="476"/>
      <c r="M799" s="476"/>
      <c r="N799" s="476"/>
      <c r="O799" s="476"/>
      <c r="P799" s="476"/>
      <c r="Q799" s="476"/>
      <c r="R799" s="476"/>
      <c r="S799" s="476"/>
      <c r="T799" s="476"/>
      <c r="U799" s="476"/>
      <c r="V799" s="476"/>
    </row>
    <row r="800" spans="1:22" ht="15" thickBot="1">
      <c r="A800" s="476"/>
      <c r="B800" s="476"/>
      <c r="C800" s="476"/>
      <c r="D800" s="476"/>
      <c r="E800" s="476"/>
      <c r="F800" s="476"/>
      <c r="G800" s="476"/>
      <c r="H800" s="476"/>
      <c r="I800" s="476"/>
      <c r="J800" s="476"/>
      <c r="K800" s="476"/>
      <c r="L800" s="476"/>
      <c r="M800" s="476"/>
      <c r="N800" s="476"/>
      <c r="O800" s="476"/>
      <c r="P800" s="476"/>
      <c r="Q800" s="476"/>
      <c r="R800" s="476"/>
      <c r="S800" s="476"/>
      <c r="T800" s="476"/>
      <c r="U800" s="476"/>
      <c r="V800" s="476"/>
    </row>
    <row r="801" spans="1:22" ht="15" thickBot="1">
      <c r="A801" s="476"/>
      <c r="B801" s="476"/>
      <c r="C801" s="476"/>
      <c r="D801" s="476"/>
      <c r="E801" s="476"/>
      <c r="F801" s="476"/>
      <c r="G801" s="476"/>
      <c r="H801" s="476"/>
      <c r="I801" s="476"/>
      <c r="J801" s="476"/>
      <c r="K801" s="476"/>
      <c r="L801" s="476"/>
      <c r="M801" s="476"/>
      <c r="N801" s="476"/>
      <c r="O801" s="476"/>
      <c r="P801" s="476"/>
      <c r="Q801" s="476"/>
      <c r="R801" s="476"/>
      <c r="S801" s="476"/>
      <c r="T801" s="476"/>
      <c r="U801" s="476"/>
      <c r="V801" s="476"/>
    </row>
    <row r="802" spans="1:22" ht="15" thickBot="1">
      <c r="A802" s="476"/>
      <c r="B802" s="476"/>
      <c r="C802" s="476"/>
      <c r="D802" s="476"/>
      <c r="E802" s="476"/>
      <c r="F802" s="476"/>
      <c r="G802" s="476"/>
      <c r="H802" s="476"/>
      <c r="I802" s="476"/>
      <c r="J802" s="476"/>
      <c r="K802" s="476"/>
      <c r="L802" s="476"/>
      <c r="M802" s="476"/>
      <c r="N802" s="476"/>
      <c r="O802" s="476"/>
      <c r="P802" s="476"/>
      <c r="Q802" s="476"/>
      <c r="R802" s="476"/>
      <c r="S802" s="476"/>
      <c r="T802" s="476"/>
      <c r="U802" s="476"/>
      <c r="V802" s="476"/>
    </row>
    <row r="803" spans="1:22" ht="15" thickBot="1">
      <c r="A803" s="476"/>
      <c r="B803" s="476"/>
      <c r="C803" s="476"/>
      <c r="D803" s="476"/>
      <c r="E803" s="476"/>
      <c r="F803" s="476"/>
      <c r="G803" s="476"/>
      <c r="H803" s="476"/>
      <c r="I803" s="476"/>
      <c r="J803" s="476"/>
      <c r="K803" s="476"/>
      <c r="L803" s="476"/>
      <c r="M803" s="476"/>
      <c r="N803" s="476"/>
      <c r="O803" s="476"/>
      <c r="P803" s="476"/>
      <c r="Q803" s="476"/>
      <c r="R803" s="476"/>
      <c r="S803" s="476"/>
      <c r="T803" s="476"/>
      <c r="U803" s="476"/>
      <c r="V803" s="476"/>
    </row>
    <row r="804" spans="1:22" ht="15" thickBot="1">
      <c r="A804" s="476"/>
      <c r="B804" s="476"/>
      <c r="C804" s="476"/>
      <c r="D804" s="476"/>
      <c r="E804" s="476"/>
      <c r="F804" s="476"/>
      <c r="G804" s="476"/>
      <c r="H804" s="476"/>
      <c r="I804" s="476"/>
      <c r="J804" s="476"/>
      <c r="K804" s="476"/>
      <c r="L804" s="476"/>
      <c r="M804" s="476"/>
      <c r="N804" s="476"/>
      <c r="O804" s="476"/>
      <c r="P804" s="476"/>
      <c r="Q804" s="476"/>
      <c r="R804" s="476"/>
      <c r="S804" s="476"/>
      <c r="T804" s="476"/>
      <c r="U804" s="476"/>
      <c r="V804" s="476"/>
    </row>
    <row r="805" spans="1:22" ht="15" thickBot="1">
      <c r="A805" s="476"/>
      <c r="B805" s="476"/>
      <c r="C805" s="476"/>
      <c r="D805" s="476"/>
      <c r="E805" s="476"/>
      <c r="F805" s="476"/>
      <c r="G805" s="476"/>
      <c r="H805" s="476"/>
      <c r="I805" s="476"/>
      <c r="J805" s="476"/>
      <c r="K805" s="476"/>
      <c r="L805" s="476"/>
      <c r="M805" s="476"/>
      <c r="N805" s="476"/>
      <c r="O805" s="476"/>
      <c r="P805" s="476"/>
      <c r="Q805" s="476"/>
      <c r="R805" s="476"/>
      <c r="S805" s="476"/>
      <c r="T805" s="476"/>
      <c r="U805" s="476"/>
      <c r="V805" s="476"/>
    </row>
    <row r="806" spans="1:22" ht="15" thickBot="1">
      <c r="A806" s="476"/>
      <c r="B806" s="476"/>
      <c r="C806" s="476"/>
      <c r="D806" s="476"/>
      <c r="E806" s="476"/>
      <c r="F806" s="476"/>
      <c r="G806" s="476"/>
      <c r="H806" s="476"/>
      <c r="I806" s="476"/>
      <c r="J806" s="476"/>
      <c r="K806" s="476"/>
      <c r="L806" s="476"/>
      <c r="M806" s="476"/>
      <c r="N806" s="476"/>
      <c r="O806" s="476"/>
      <c r="P806" s="476"/>
      <c r="Q806" s="476"/>
      <c r="R806" s="476"/>
      <c r="S806" s="476"/>
      <c r="T806" s="476"/>
      <c r="U806" s="476"/>
      <c r="V806" s="476"/>
    </row>
    <row r="807" spans="1:22" ht="15" thickBot="1">
      <c r="A807" s="476"/>
      <c r="B807" s="476"/>
      <c r="C807" s="476"/>
      <c r="D807" s="476"/>
      <c r="E807" s="476"/>
      <c r="F807" s="476"/>
      <c r="G807" s="476"/>
      <c r="H807" s="476"/>
      <c r="I807" s="476"/>
      <c r="J807" s="476"/>
      <c r="K807" s="476"/>
      <c r="L807" s="476"/>
      <c r="M807" s="476"/>
      <c r="N807" s="476"/>
      <c r="O807" s="476"/>
      <c r="P807" s="476"/>
      <c r="Q807" s="476"/>
      <c r="R807" s="476"/>
      <c r="S807" s="476"/>
      <c r="T807" s="476"/>
      <c r="U807" s="476"/>
      <c r="V807" s="476"/>
    </row>
    <row r="808" spans="1:22" ht="15" thickBot="1">
      <c r="A808" s="476"/>
      <c r="B808" s="476"/>
      <c r="C808" s="476"/>
      <c r="D808" s="476"/>
      <c r="E808" s="476"/>
      <c r="F808" s="476"/>
      <c r="G808" s="476"/>
      <c r="H808" s="476"/>
      <c r="I808" s="476"/>
      <c r="J808" s="476"/>
      <c r="K808" s="476"/>
      <c r="L808" s="476"/>
      <c r="M808" s="476"/>
      <c r="N808" s="476"/>
      <c r="O808" s="476"/>
      <c r="P808" s="476"/>
      <c r="Q808" s="476"/>
      <c r="R808" s="476"/>
      <c r="S808" s="476"/>
      <c r="T808" s="476"/>
      <c r="U808" s="476"/>
      <c r="V808" s="476"/>
    </row>
    <row r="809" spans="1:22" ht="15" thickBot="1">
      <c r="A809" s="476"/>
      <c r="B809" s="476"/>
      <c r="C809" s="476"/>
      <c r="D809" s="476"/>
      <c r="E809" s="476"/>
      <c r="F809" s="476"/>
      <c r="G809" s="476"/>
      <c r="H809" s="476"/>
      <c r="I809" s="476"/>
      <c r="J809" s="476"/>
      <c r="K809" s="476"/>
      <c r="L809" s="476"/>
      <c r="M809" s="476"/>
      <c r="N809" s="476"/>
      <c r="O809" s="476"/>
      <c r="P809" s="476"/>
      <c r="Q809" s="476"/>
      <c r="R809" s="476"/>
      <c r="S809" s="476"/>
      <c r="T809" s="476"/>
      <c r="U809" s="476"/>
      <c r="V809" s="476"/>
    </row>
    <row r="810" spans="1:22" ht="15" thickBot="1">
      <c r="A810" s="476"/>
      <c r="B810" s="476"/>
      <c r="C810" s="476"/>
      <c r="D810" s="476"/>
      <c r="E810" s="476"/>
      <c r="F810" s="476"/>
      <c r="G810" s="476"/>
      <c r="H810" s="476"/>
      <c r="I810" s="476"/>
      <c r="J810" s="476"/>
      <c r="K810" s="476"/>
      <c r="L810" s="476"/>
      <c r="M810" s="476"/>
      <c r="N810" s="476"/>
      <c r="O810" s="476"/>
      <c r="P810" s="476"/>
      <c r="Q810" s="476"/>
      <c r="R810" s="476"/>
      <c r="S810" s="476"/>
      <c r="T810" s="476"/>
      <c r="U810" s="476"/>
      <c r="V810" s="476"/>
    </row>
    <row r="811" spans="1:22" ht="15" thickBot="1">
      <c r="A811" s="476"/>
      <c r="B811" s="476"/>
      <c r="C811" s="476"/>
      <c r="D811" s="476"/>
      <c r="E811" s="476"/>
      <c r="F811" s="476"/>
      <c r="G811" s="476"/>
      <c r="H811" s="476"/>
      <c r="I811" s="476"/>
      <c r="J811" s="476"/>
      <c r="K811" s="476"/>
      <c r="L811" s="476"/>
      <c r="M811" s="476"/>
      <c r="N811" s="476"/>
      <c r="O811" s="476"/>
      <c r="P811" s="476"/>
      <c r="Q811" s="476"/>
      <c r="R811" s="476"/>
      <c r="S811" s="476"/>
      <c r="T811" s="476"/>
      <c r="U811" s="476"/>
      <c r="V811" s="476"/>
    </row>
    <row r="812" spans="1:22" ht="15" thickBot="1">
      <c r="A812" s="476"/>
      <c r="B812" s="476"/>
      <c r="C812" s="476"/>
      <c r="D812" s="476"/>
      <c r="E812" s="476"/>
      <c r="F812" s="476"/>
      <c r="G812" s="476"/>
      <c r="H812" s="476"/>
      <c r="I812" s="476"/>
      <c r="J812" s="476"/>
      <c r="K812" s="476"/>
      <c r="L812" s="476"/>
      <c r="M812" s="476"/>
      <c r="N812" s="476"/>
      <c r="O812" s="476"/>
      <c r="P812" s="476"/>
      <c r="Q812" s="476"/>
      <c r="R812" s="476"/>
      <c r="S812" s="476"/>
      <c r="T812" s="476"/>
      <c r="U812" s="476"/>
      <c r="V812" s="476"/>
    </row>
    <row r="813" spans="1:22" ht="15" thickBot="1">
      <c r="A813" s="476"/>
      <c r="B813" s="476"/>
      <c r="C813" s="476"/>
      <c r="D813" s="476"/>
      <c r="E813" s="476"/>
      <c r="F813" s="476"/>
      <c r="G813" s="476"/>
      <c r="H813" s="476"/>
      <c r="I813" s="476"/>
      <c r="J813" s="476"/>
      <c r="K813" s="476"/>
      <c r="L813" s="476"/>
      <c r="M813" s="476"/>
      <c r="N813" s="476"/>
      <c r="O813" s="476"/>
      <c r="P813" s="476"/>
      <c r="Q813" s="476"/>
      <c r="R813" s="476"/>
      <c r="S813" s="476"/>
      <c r="T813" s="476"/>
      <c r="U813" s="476"/>
      <c r="V813" s="476"/>
    </row>
    <row r="814" spans="1:22" ht="15" thickBot="1">
      <c r="A814" s="476"/>
      <c r="B814" s="476"/>
      <c r="C814" s="476"/>
      <c r="D814" s="476"/>
      <c r="E814" s="476"/>
      <c r="F814" s="476"/>
      <c r="G814" s="476"/>
      <c r="H814" s="476"/>
      <c r="I814" s="476"/>
      <c r="J814" s="476"/>
      <c r="K814" s="476"/>
      <c r="L814" s="476"/>
      <c r="M814" s="476"/>
      <c r="N814" s="476"/>
      <c r="O814" s="476"/>
      <c r="P814" s="476"/>
      <c r="Q814" s="476"/>
      <c r="R814" s="476"/>
      <c r="S814" s="476"/>
      <c r="T814" s="476"/>
      <c r="U814" s="476"/>
      <c r="V814" s="476"/>
    </row>
    <row r="815" spans="1:22" ht="15" thickBot="1">
      <c r="A815" s="476"/>
      <c r="B815" s="476"/>
      <c r="C815" s="476"/>
      <c r="D815" s="476"/>
      <c r="E815" s="476"/>
      <c r="F815" s="476"/>
      <c r="G815" s="476"/>
      <c r="H815" s="476"/>
      <c r="I815" s="476"/>
      <c r="J815" s="476"/>
      <c r="K815" s="476"/>
      <c r="L815" s="476"/>
      <c r="M815" s="476"/>
      <c r="N815" s="476"/>
      <c r="O815" s="476"/>
      <c r="P815" s="476"/>
      <c r="Q815" s="476"/>
      <c r="R815" s="476"/>
      <c r="S815" s="476"/>
      <c r="T815" s="476"/>
      <c r="U815" s="476"/>
      <c r="V815" s="476"/>
    </row>
    <row r="816" spans="1:22" ht="15" thickBot="1">
      <c r="A816" s="476"/>
      <c r="B816" s="476"/>
      <c r="C816" s="476"/>
      <c r="D816" s="476"/>
      <c r="E816" s="476"/>
      <c r="F816" s="476"/>
      <c r="G816" s="476"/>
      <c r="H816" s="476"/>
      <c r="I816" s="476"/>
      <c r="J816" s="476"/>
      <c r="K816" s="476"/>
      <c r="L816" s="476"/>
      <c r="M816" s="476"/>
      <c r="N816" s="476"/>
      <c r="O816" s="476"/>
      <c r="P816" s="476"/>
      <c r="Q816" s="476"/>
      <c r="R816" s="476"/>
      <c r="S816" s="476"/>
      <c r="T816" s="476"/>
      <c r="U816" s="476"/>
      <c r="V816" s="476"/>
    </row>
    <row r="817" spans="1:22" ht="15" thickBot="1">
      <c r="A817" s="476"/>
      <c r="B817" s="476"/>
      <c r="C817" s="476"/>
      <c r="D817" s="476"/>
      <c r="E817" s="476"/>
      <c r="F817" s="476"/>
      <c r="G817" s="476"/>
      <c r="H817" s="476"/>
      <c r="I817" s="476"/>
      <c r="J817" s="476"/>
      <c r="K817" s="476"/>
      <c r="L817" s="476"/>
      <c r="M817" s="476"/>
      <c r="N817" s="476"/>
      <c r="O817" s="476"/>
      <c r="P817" s="476"/>
      <c r="Q817" s="476"/>
      <c r="R817" s="476"/>
      <c r="S817" s="476"/>
      <c r="T817" s="476"/>
      <c r="U817" s="476"/>
      <c r="V817" s="476"/>
    </row>
    <row r="818" spans="1:22" ht="15" thickBot="1">
      <c r="A818" s="476"/>
      <c r="B818" s="476"/>
      <c r="C818" s="476"/>
      <c r="D818" s="476"/>
      <c r="E818" s="476"/>
      <c r="F818" s="476"/>
      <c r="G818" s="476"/>
      <c r="H818" s="476"/>
      <c r="I818" s="476"/>
      <c r="J818" s="476"/>
      <c r="K818" s="476"/>
      <c r="L818" s="476"/>
      <c r="M818" s="476"/>
      <c r="N818" s="476"/>
      <c r="O818" s="476"/>
      <c r="P818" s="476"/>
      <c r="Q818" s="476"/>
      <c r="R818" s="476"/>
      <c r="S818" s="476"/>
      <c r="T818" s="476"/>
      <c r="U818" s="476"/>
      <c r="V818" s="476"/>
    </row>
    <row r="819" spans="1:22" ht="15" thickBot="1">
      <c r="A819" s="476"/>
      <c r="B819" s="476"/>
      <c r="C819" s="476"/>
      <c r="D819" s="476"/>
      <c r="E819" s="476"/>
      <c r="F819" s="476"/>
      <c r="G819" s="476"/>
      <c r="H819" s="476"/>
      <c r="I819" s="476"/>
      <c r="J819" s="476"/>
      <c r="K819" s="476"/>
      <c r="L819" s="476"/>
      <c r="M819" s="476"/>
      <c r="N819" s="476"/>
      <c r="O819" s="476"/>
      <c r="P819" s="476"/>
      <c r="Q819" s="476"/>
      <c r="R819" s="476"/>
      <c r="S819" s="476"/>
      <c r="T819" s="476"/>
      <c r="U819" s="476"/>
      <c r="V819" s="476"/>
    </row>
    <row r="820" spans="1:22" ht="15" thickBot="1">
      <c r="A820" s="476"/>
      <c r="B820" s="476"/>
      <c r="C820" s="476"/>
      <c r="D820" s="476"/>
      <c r="E820" s="476"/>
      <c r="F820" s="476"/>
      <c r="G820" s="476"/>
      <c r="H820" s="476"/>
      <c r="I820" s="476"/>
      <c r="J820" s="476"/>
      <c r="K820" s="476"/>
      <c r="L820" s="476"/>
      <c r="M820" s="476"/>
      <c r="N820" s="476"/>
      <c r="O820" s="476"/>
      <c r="P820" s="476"/>
      <c r="Q820" s="476"/>
      <c r="R820" s="476"/>
      <c r="S820" s="476"/>
      <c r="T820" s="476"/>
      <c r="U820" s="476"/>
      <c r="V820" s="476"/>
    </row>
    <row r="821" spans="1:22" ht="15" thickBot="1">
      <c r="A821" s="476"/>
      <c r="B821" s="476"/>
      <c r="C821" s="476"/>
      <c r="D821" s="476"/>
      <c r="E821" s="476"/>
      <c r="F821" s="476"/>
      <c r="G821" s="476"/>
      <c r="H821" s="476"/>
      <c r="I821" s="476"/>
      <c r="J821" s="476"/>
      <c r="K821" s="476"/>
      <c r="L821" s="476"/>
      <c r="M821" s="476"/>
      <c r="N821" s="476"/>
      <c r="O821" s="476"/>
      <c r="P821" s="476"/>
      <c r="Q821" s="476"/>
      <c r="R821" s="476"/>
      <c r="S821" s="476"/>
      <c r="T821" s="476"/>
      <c r="U821" s="476"/>
      <c r="V821" s="476"/>
    </row>
    <row r="822" spans="1:22" ht="15" thickBot="1">
      <c r="A822" s="476"/>
      <c r="B822" s="476"/>
      <c r="C822" s="476"/>
      <c r="D822" s="476"/>
      <c r="E822" s="476"/>
      <c r="F822" s="476"/>
      <c r="G822" s="476"/>
      <c r="H822" s="476"/>
      <c r="I822" s="476"/>
      <c r="J822" s="476"/>
      <c r="K822" s="476"/>
      <c r="L822" s="476"/>
      <c r="M822" s="476"/>
      <c r="N822" s="476"/>
      <c r="O822" s="476"/>
      <c r="P822" s="476"/>
      <c r="Q822" s="476"/>
      <c r="R822" s="476"/>
      <c r="S822" s="476"/>
      <c r="T822" s="476"/>
      <c r="U822" s="476"/>
      <c r="V822" s="476"/>
    </row>
    <row r="823" spans="1:22" ht="15" thickBot="1">
      <c r="A823" s="476"/>
      <c r="B823" s="476"/>
      <c r="C823" s="476"/>
      <c r="D823" s="476"/>
      <c r="E823" s="476"/>
      <c r="F823" s="476"/>
      <c r="G823" s="476"/>
      <c r="H823" s="476"/>
      <c r="I823" s="476"/>
      <c r="J823" s="476"/>
      <c r="K823" s="476"/>
      <c r="L823" s="476"/>
      <c r="M823" s="476"/>
      <c r="N823" s="476"/>
      <c r="O823" s="476"/>
      <c r="P823" s="476"/>
      <c r="Q823" s="476"/>
      <c r="R823" s="476"/>
      <c r="S823" s="476"/>
      <c r="T823" s="476"/>
      <c r="U823" s="476"/>
      <c r="V823" s="476"/>
    </row>
    <row r="824" spans="1:22" ht="15" thickBot="1">
      <c r="A824" s="476"/>
      <c r="B824" s="476"/>
      <c r="C824" s="476"/>
      <c r="D824" s="476"/>
      <c r="E824" s="476"/>
      <c r="F824" s="476"/>
      <c r="G824" s="476"/>
      <c r="H824" s="476"/>
      <c r="I824" s="476"/>
      <c r="J824" s="476"/>
      <c r="K824" s="476"/>
      <c r="L824" s="476"/>
      <c r="M824" s="476"/>
      <c r="N824" s="476"/>
      <c r="O824" s="476"/>
      <c r="P824" s="476"/>
      <c r="Q824" s="476"/>
      <c r="R824" s="476"/>
      <c r="S824" s="476"/>
      <c r="T824" s="476"/>
      <c r="U824" s="476"/>
      <c r="V824" s="476"/>
    </row>
    <row r="825" spans="1:22" ht="15" thickBot="1">
      <c r="A825" s="476"/>
      <c r="B825" s="476"/>
      <c r="C825" s="476"/>
      <c r="D825" s="476"/>
      <c r="E825" s="476"/>
      <c r="F825" s="476"/>
      <c r="G825" s="476"/>
      <c r="H825" s="476"/>
      <c r="I825" s="476"/>
      <c r="J825" s="476"/>
      <c r="K825" s="476"/>
      <c r="L825" s="476"/>
      <c r="M825" s="476"/>
      <c r="N825" s="476"/>
      <c r="O825" s="476"/>
      <c r="P825" s="476"/>
      <c r="Q825" s="476"/>
      <c r="R825" s="476"/>
      <c r="S825" s="476"/>
      <c r="T825" s="476"/>
      <c r="U825" s="476"/>
      <c r="V825" s="476"/>
    </row>
    <row r="826" spans="1:22" ht="15" thickBot="1">
      <c r="A826" s="476"/>
      <c r="B826" s="476"/>
      <c r="C826" s="476"/>
      <c r="D826" s="476"/>
      <c r="E826" s="476"/>
      <c r="F826" s="476"/>
      <c r="G826" s="476"/>
      <c r="H826" s="476"/>
      <c r="I826" s="476"/>
      <c r="J826" s="476"/>
      <c r="K826" s="476"/>
      <c r="L826" s="476"/>
      <c r="M826" s="476"/>
      <c r="N826" s="476"/>
      <c r="O826" s="476"/>
      <c r="P826" s="476"/>
      <c r="Q826" s="476"/>
      <c r="R826" s="476"/>
      <c r="S826" s="476"/>
      <c r="T826" s="476"/>
      <c r="U826" s="476"/>
      <c r="V826" s="476"/>
    </row>
    <row r="827" spans="1:22" ht="15" thickBot="1">
      <c r="A827" s="476"/>
      <c r="B827" s="476"/>
      <c r="C827" s="476"/>
      <c r="D827" s="476"/>
      <c r="E827" s="476"/>
      <c r="F827" s="476"/>
      <c r="G827" s="476"/>
      <c r="H827" s="476"/>
      <c r="I827" s="476"/>
      <c r="J827" s="476"/>
      <c r="K827" s="476"/>
      <c r="L827" s="476"/>
      <c r="M827" s="476"/>
      <c r="N827" s="476"/>
      <c r="O827" s="476"/>
      <c r="P827" s="476"/>
      <c r="Q827" s="476"/>
      <c r="R827" s="476"/>
      <c r="S827" s="476"/>
      <c r="T827" s="476"/>
      <c r="U827" s="476"/>
      <c r="V827" s="476"/>
    </row>
    <row r="828" spans="1:22" ht="15" thickBot="1">
      <c r="A828" s="476"/>
      <c r="B828" s="476"/>
      <c r="C828" s="476"/>
      <c r="D828" s="476"/>
      <c r="E828" s="476"/>
      <c r="F828" s="476"/>
      <c r="G828" s="476"/>
      <c r="H828" s="476"/>
      <c r="I828" s="476"/>
      <c r="J828" s="476"/>
      <c r="K828" s="476"/>
      <c r="L828" s="476"/>
      <c r="M828" s="476"/>
      <c r="N828" s="476"/>
      <c r="O828" s="476"/>
      <c r="P828" s="476"/>
      <c r="Q828" s="476"/>
      <c r="R828" s="476"/>
      <c r="S828" s="476"/>
      <c r="T828" s="476"/>
      <c r="U828" s="476"/>
      <c r="V828" s="476"/>
    </row>
    <row r="829" spans="1:22" ht="15" thickBot="1">
      <c r="A829" s="476"/>
      <c r="B829" s="476"/>
      <c r="C829" s="476"/>
      <c r="D829" s="476"/>
      <c r="E829" s="476"/>
      <c r="F829" s="476"/>
      <c r="G829" s="476"/>
      <c r="H829" s="476"/>
      <c r="I829" s="476"/>
      <c r="J829" s="476"/>
      <c r="K829" s="476"/>
      <c r="L829" s="476"/>
      <c r="M829" s="476"/>
      <c r="N829" s="476"/>
      <c r="O829" s="476"/>
      <c r="P829" s="476"/>
      <c r="Q829" s="476"/>
      <c r="R829" s="476"/>
      <c r="S829" s="476"/>
      <c r="T829" s="476"/>
      <c r="U829" s="476"/>
      <c r="V829" s="476"/>
    </row>
    <row r="830" spans="1:22" ht="15" thickBot="1">
      <c r="A830" s="476"/>
      <c r="B830" s="476"/>
      <c r="C830" s="476"/>
      <c r="D830" s="476"/>
      <c r="E830" s="476"/>
      <c r="F830" s="476"/>
      <c r="G830" s="476"/>
      <c r="H830" s="476"/>
      <c r="I830" s="476"/>
      <c r="J830" s="476"/>
      <c r="K830" s="476"/>
      <c r="L830" s="476"/>
      <c r="M830" s="476"/>
      <c r="N830" s="476"/>
      <c r="O830" s="476"/>
      <c r="P830" s="476"/>
      <c r="Q830" s="476"/>
      <c r="R830" s="476"/>
      <c r="S830" s="476"/>
      <c r="T830" s="476"/>
      <c r="U830" s="476"/>
      <c r="V830" s="476"/>
    </row>
    <row r="831" spans="1:22" ht="15" thickBot="1">
      <c r="A831" s="476"/>
      <c r="B831" s="476"/>
      <c r="C831" s="476"/>
      <c r="D831" s="476"/>
      <c r="E831" s="476"/>
      <c r="F831" s="476"/>
      <c r="G831" s="476"/>
      <c r="H831" s="476"/>
      <c r="I831" s="476"/>
      <c r="J831" s="476"/>
      <c r="K831" s="476"/>
      <c r="L831" s="476"/>
      <c r="M831" s="476"/>
      <c r="N831" s="476"/>
      <c r="O831" s="476"/>
      <c r="P831" s="476"/>
      <c r="Q831" s="476"/>
      <c r="R831" s="476"/>
      <c r="S831" s="476"/>
      <c r="T831" s="476"/>
      <c r="U831" s="476"/>
      <c r="V831" s="476"/>
    </row>
    <row r="832" spans="1:22" ht="15" thickBot="1">
      <c r="A832" s="476"/>
      <c r="B832" s="476"/>
      <c r="C832" s="476"/>
      <c r="D832" s="476"/>
      <c r="E832" s="476"/>
      <c r="F832" s="476"/>
      <c r="G832" s="476"/>
      <c r="H832" s="476"/>
      <c r="I832" s="476"/>
      <c r="J832" s="476"/>
      <c r="K832" s="476"/>
      <c r="L832" s="476"/>
      <c r="M832" s="476"/>
      <c r="N832" s="476"/>
      <c r="O832" s="476"/>
      <c r="P832" s="476"/>
      <c r="Q832" s="476"/>
      <c r="R832" s="476"/>
      <c r="S832" s="476"/>
      <c r="T832" s="476"/>
      <c r="U832" s="476"/>
      <c r="V832" s="476"/>
    </row>
    <row r="833" spans="1:22" ht="15" thickBot="1">
      <c r="A833" s="476"/>
      <c r="B833" s="476"/>
      <c r="C833" s="476"/>
      <c r="D833" s="476"/>
      <c r="E833" s="476"/>
      <c r="F833" s="476"/>
      <c r="G833" s="476"/>
      <c r="H833" s="476"/>
      <c r="I833" s="476"/>
      <c r="J833" s="476"/>
      <c r="K833" s="476"/>
      <c r="L833" s="476"/>
      <c r="M833" s="476"/>
      <c r="N833" s="476"/>
      <c r="O833" s="476"/>
      <c r="P833" s="476"/>
      <c r="Q833" s="476"/>
      <c r="R833" s="476"/>
      <c r="S833" s="476"/>
      <c r="T833" s="476"/>
      <c r="U833" s="476"/>
      <c r="V833" s="476"/>
    </row>
    <row r="834" spans="1:22" ht="15" thickBot="1">
      <c r="A834" s="476"/>
      <c r="B834" s="476"/>
      <c r="C834" s="476"/>
      <c r="D834" s="476"/>
      <c r="E834" s="476"/>
      <c r="F834" s="476"/>
      <c r="G834" s="476"/>
      <c r="H834" s="476"/>
      <c r="I834" s="476"/>
      <c r="J834" s="476"/>
      <c r="K834" s="476"/>
      <c r="L834" s="476"/>
      <c r="M834" s="476"/>
      <c r="N834" s="476"/>
      <c r="O834" s="476"/>
      <c r="P834" s="476"/>
      <c r="Q834" s="476"/>
      <c r="R834" s="476"/>
      <c r="S834" s="476"/>
      <c r="T834" s="476"/>
      <c r="U834" s="476"/>
      <c r="V834" s="476"/>
    </row>
    <row r="835" spans="1:22" ht="15" thickBot="1">
      <c r="A835" s="476"/>
      <c r="B835" s="476"/>
      <c r="C835" s="476"/>
      <c r="D835" s="476"/>
      <c r="E835" s="476"/>
      <c r="F835" s="476"/>
      <c r="G835" s="476"/>
      <c r="H835" s="476"/>
      <c r="I835" s="476"/>
      <c r="J835" s="476"/>
      <c r="K835" s="476"/>
      <c r="L835" s="476"/>
      <c r="M835" s="476"/>
      <c r="N835" s="476"/>
      <c r="O835" s="476"/>
      <c r="P835" s="476"/>
      <c r="Q835" s="476"/>
      <c r="R835" s="476"/>
      <c r="S835" s="476"/>
      <c r="T835" s="476"/>
      <c r="U835" s="476"/>
      <c r="V835" s="476"/>
    </row>
    <row r="836" spans="1:22" ht="15" thickBot="1">
      <c r="A836" s="476"/>
      <c r="B836" s="476"/>
      <c r="C836" s="476"/>
      <c r="D836" s="476"/>
      <c r="E836" s="476"/>
      <c r="F836" s="476"/>
      <c r="G836" s="476"/>
      <c r="H836" s="476"/>
      <c r="I836" s="476"/>
      <c r="J836" s="476"/>
      <c r="K836" s="476"/>
      <c r="L836" s="476"/>
      <c r="M836" s="476"/>
      <c r="N836" s="476"/>
      <c r="O836" s="476"/>
      <c r="P836" s="476"/>
      <c r="Q836" s="476"/>
      <c r="R836" s="476"/>
      <c r="S836" s="476"/>
      <c r="T836" s="476"/>
      <c r="U836" s="476"/>
      <c r="V836" s="476"/>
    </row>
    <row r="837" spans="1:22" ht="15" thickBot="1">
      <c r="A837" s="476"/>
      <c r="B837" s="476"/>
      <c r="C837" s="476"/>
      <c r="D837" s="476"/>
      <c r="E837" s="476"/>
      <c r="F837" s="476"/>
      <c r="G837" s="476"/>
      <c r="H837" s="476"/>
      <c r="I837" s="476"/>
      <c r="J837" s="476"/>
      <c r="K837" s="476"/>
      <c r="L837" s="476"/>
      <c r="M837" s="476"/>
      <c r="N837" s="476"/>
      <c r="O837" s="476"/>
      <c r="P837" s="476"/>
      <c r="Q837" s="476"/>
      <c r="R837" s="476"/>
      <c r="S837" s="476"/>
      <c r="T837" s="476"/>
      <c r="U837" s="476"/>
      <c r="V837" s="476"/>
    </row>
    <row r="838" spans="1:22" ht="15" thickBot="1">
      <c r="A838" s="476"/>
      <c r="B838" s="476"/>
      <c r="C838" s="476"/>
      <c r="D838" s="476"/>
      <c r="E838" s="476"/>
      <c r="F838" s="476"/>
      <c r="G838" s="476"/>
      <c r="H838" s="476"/>
      <c r="I838" s="476"/>
      <c r="J838" s="476"/>
      <c r="K838" s="476"/>
      <c r="L838" s="476"/>
      <c r="M838" s="476"/>
      <c r="N838" s="476"/>
      <c r="O838" s="476"/>
      <c r="P838" s="476"/>
      <c r="Q838" s="476"/>
      <c r="R838" s="476"/>
      <c r="S838" s="476"/>
      <c r="T838" s="476"/>
      <c r="U838" s="476"/>
      <c r="V838" s="476"/>
    </row>
    <row r="839" spans="1:22" ht="15" thickBot="1">
      <c r="A839" s="476"/>
      <c r="B839" s="476"/>
      <c r="C839" s="476"/>
      <c r="D839" s="476"/>
      <c r="E839" s="476"/>
      <c r="F839" s="476"/>
      <c r="G839" s="476"/>
      <c r="H839" s="476"/>
      <c r="I839" s="476"/>
      <c r="J839" s="476"/>
      <c r="K839" s="476"/>
      <c r="L839" s="476"/>
      <c r="M839" s="476"/>
      <c r="N839" s="476"/>
      <c r="O839" s="476"/>
      <c r="P839" s="476"/>
      <c r="Q839" s="476"/>
      <c r="R839" s="476"/>
      <c r="S839" s="476"/>
      <c r="T839" s="476"/>
      <c r="U839" s="476"/>
      <c r="V839" s="476"/>
    </row>
    <row r="840" spans="1:22" ht="15" thickBot="1">
      <c r="A840" s="476"/>
      <c r="B840" s="476"/>
      <c r="C840" s="476"/>
      <c r="D840" s="476"/>
      <c r="E840" s="476"/>
      <c r="F840" s="476"/>
      <c r="G840" s="476"/>
      <c r="H840" s="476"/>
      <c r="I840" s="476"/>
      <c r="J840" s="476"/>
      <c r="K840" s="476"/>
      <c r="L840" s="476"/>
      <c r="M840" s="476"/>
      <c r="N840" s="476"/>
      <c r="O840" s="476"/>
      <c r="P840" s="476"/>
      <c r="Q840" s="476"/>
      <c r="R840" s="476"/>
      <c r="S840" s="476"/>
      <c r="T840" s="476"/>
      <c r="U840" s="476"/>
      <c r="V840" s="476"/>
    </row>
    <row r="841" spans="1:22" ht="15" thickBot="1">
      <c r="A841" s="476"/>
      <c r="B841" s="476"/>
      <c r="C841" s="476"/>
      <c r="D841" s="476"/>
      <c r="E841" s="476"/>
      <c r="F841" s="476"/>
      <c r="G841" s="476"/>
      <c r="H841" s="476"/>
      <c r="I841" s="476"/>
      <c r="J841" s="476"/>
      <c r="K841" s="476"/>
      <c r="L841" s="476"/>
      <c r="M841" s="476"/>
      <c r="N841" s="476"/>
      <c r="O841" s="476"/>
      <c r="P841" s="476"/>
      <c r="Q841" s="476"/>
      <c r="R841" s="476"/>
      <c r="S841" s="476"/>
      <c r="T841" s="476"/>
      <c r="U841" s="476"/>
      <c r="V841" s="476"/>
    </row>
    <row r="842" spans="1:22" ht="15" thickBot="1">
      <c r="A842" s="476"/>
      <c r="B842" s="476"/>
      <c r="C842" s="476"/>
      <c r="D842" s="476"/>
      <c r="E842" s="476"/>
      <c r="F842" s="476"/>
      <c r="G842" s="476"/>
      <c r="H842" s="476"/>
      <c r="I842" s="476"/>
      <c r="J842" s="476"/>
      <c r="K842" s="476"/>
      <c r="L842" s="476"/>
      <c r="M842" s="476"/>
      <c r="N842" s="476"/>
      <c r="O842" s="476"/>
      <c r="P842" s="476"/>
      <c r="Q842" s="476"/>
      <c r="R842" s="476"/>
      <c r="S842" s="476"/>
      <c r="T842" s="476"/>
      <c r="U842" s="476"/>
      <c r="V842" s="476"/>
    </row>
    <row r="843" spans="1:22" ht="15" thickBot="1">
      <c r="A843" s="476"/>
      <c r="B843" s="476"/>
      <c r="C843" s="476"/>
      <c r="D843" s="476"/>
      <c r="E843" s="476"/>
      <c r="F843" s="476"/>
      <c r="G843" s="476"/>
      <c r="H843" s="476"/>
      <c r="I843" s="476"/>
      <c r="J843" s="476"/>
      <c r="K843" s="476"/>
      <c r="L843" s="476"/>
      <c r="M843" s="476"/>
      <c r="N843" s="476"/>
      <c r="O843" s="476"/>
      <c r="P843" s="476"/>
      <c r="Q843" s="476"/>
      <c r="R843" s="476"/>
      <c r="S843" s="476"/>
      <c r="T843" s="476"/>
      <c r="U843" s="476"/>
      <c r="V843" s="476"/>
    </row>
    <row r="844" spans="1:22" ht="15" thickBot="1">
      <c r="A844" s="476"/>
      <c r="B844" s="476"/>
      <c r="C844" s="476"/>
      <c r="D844" s="476"/>
      <c r="E844" s="476"/>
      <c r="F844" s="476"/>
      <c r="G844" s="476"/>
      <c r="H844" s="476"/>
      <c r="I844" s="476"/>
      <c r="J844" s="476"/>
      <c r="K844" s="476"/>
      <c r="L844" s="476"/>
      <c r="M844" s="476"/>
      <c r="N844" s="476"/>
      <c r="O844" s="476"/>
      <c r="P844" s="476"/>
      <c r="Q844" s="476"/>
      <c r="R844" s="476"/>
      <c r="S844" s="476"/>
      <c r="T844" s="476"/>
      <c r="U844" s="476"/>
      <c r="V844" s="476"/>
    </row>
    <row r="845" spans="1:22" ht="15" thickBot="1">
      <c r="A845" s="476"/>
      <c r="B845" s="476"/>
      <c r="C845" s="476"/>
      <c r="D845" s="476"/>
      <c r="E845" s="476"/>
      <c r="F845" s="476"/>
      <c r="G845" s="476"/>
      <c r="H845" s="476"/>
      <c r="I845" s="476"/>
      <c r="J845" s="476"/>
      <c r="K845" s="476"/>
      <c r="L845" s="476"/>
      <c r="M845" s="476"/>
      <c r="N845" s="476"/>
      <c r="O845" s="476"/>
      <c r="P845" s="476"/>
      <c r="Q845" s="476"/>
      <c r="R845" s="476"/>
      <c r="S845" s="476"/>
      <c r="T845" s="476"/>
      <c r="U845" s="476"/>
      <c r="V845" s="476"/>
    </row>
    <row r="846" spans="1:22" ht="15" thickBot="1">
      <c r="A846" s="476"/>
      <c r="B846" s="476"/>
      <c r="C846" s="476"/>
      <c r="D846" s="476"/>
      <c r="E846" s="476"/>
      <c r="F846" s="476"/>
      <c r="G846" s="476"/>
      <c r="H846" s="476"/>
      <c r="I846" s="476"/>
      <c r="J846" s="476"/>
      <c r="K846" s="476"/>
      <c r="L846" s="476"/>
      <c r="M846" s="476"/>
      <c r="N846" s="476"/>
      <c r="O846" s="476"/>
      <c r="P846" s="476"/>
      <c r="Q846" s="476"/>
      <c r="R846" s="476"/>
      <c r="S846" s="476"/>
      <c r="T846" s="476"/>
      <c r="U846" s="476"/>
      <c r="V846" s="476"/>
    </row>
    <row r="847" spans="1:22" ht="15" thickBot="1">
      <c r="A847" s="476"/>
      <c r="B847" s="476"/>
      <c r="C847" s="476"/>
      <c r="D847" s="476"/>
      <c r="E847" s="476"/>
      <c r="F847" s="476"/>
      <c r="G847" s="476"/>
      <c r="H847" s="476"/>
      <c r="I847" s="476"/>
      <c r="J847" s="476"/>
      <c r="K847" s="476"/>
      <c r="L847" s="476"/>
      <c r="M847" s="476"/>
      <c r="N847" s="476"/>
      <c r="O847" s="476"/>
      <c r="P847" s="476"/>
      <c r="Q847" s="476"/>
      <c r="R847" s="476"/>
      <c r="S847" s="476"/>
      <c r="T847" s="476"/>
      <c r="U847" s="476"/>
      <c r="V847" s="476"/>
    </row>
    <row r="848" spans="1:22" ht="15" thickBot="1">
      <c r="A848" s="476"/>
      <c r="B848" s="476"/>
      <c r="C848" s="476"/>
      <c r="D848" s="476"/>
      <c r="E848" s="476"/>
      <c r="F848" s="476"/>
      <c r="G848" s="476"/>
      <c r="H848" s="476"/>
      <c r="I848" s="476"/>
      <c r="J848" s="476"/>
      <c r="K848" s="476"/>
      <c r="L848" s="476"/>
      <c r="M848" s="476"/>
      <c r="N848" s="476"/>
      <c r="O848" s="476"/>
      <c r="P848" s="476"/>
      <c r="Q848" s="476"/>
      <c r="R848" s="476"/>
      <c r="S848" s="476"/>
      <c r="T848" s="476"/>
      <c r="U848" s="476"/>
      <c r="V848" s="476"/>
    </row>
    <row r="849" spans="1:22" ht="15" thickBot="1">
      <c r="A849" s="476"/>
      <c r="B849" s="476"/>
      <c r="C849" s="476"/>
      <c r="D849" s="476"/>
      <c r="E849" s="476"/>
      <c r="F849" s="476"/>
      <c r="G849" s="476"/>
      <c r="H849" s="476"/>
      <c r="I849" s="476"/>
      <c r="J849" s="476"/>
      <c r="K849" s="476"/>
      <c r="L849" s="476"/>
      <c r="M849" s="476"/>
      <c r="N849" s="476"/>
      <c r="O849" s="476"/>
      <c r="P849" s="476"/>
      <c r="Q849" s="476"/>
      <c r="R849" s="476"/>
      <c r="S849" s="476"/>
      <c r="T849" s="476"/>
      <c r="U849" s="476"/>
      <c r="V849" s="476"/>
    </row>
    <row r="850" spans="1:22" ht="15" thickBot="1">
      <c r="A850" s="476"/>
      <c r="B850" s="476"/>
      <c r="C850" s="476"/>
      <c r="D850" s="476"/>
      <c r="E850" s="476"/>
      <c r="F850" s="476"/>
      <c r="G850" s="476"/>
      <c r="H850" s="476"/>
      <c r="I850" s="476"/>
      <c r="J850" s="476"/>
      <c r="K850" s="476"/>
      <c r="L850" s="476"/>
      <c r="M850" s="476"/>
      <c r="N850" s="476"/>
      <c r="O850" s="476"/>
      <c r="P850" s="476"/>
      <c r="Q850" s="476"/>
      <c r="R850" s="476"/>
      <c r="S850" s="476"/>
      <c r="T850" s="476"/>
      <c r="U850" s="476"/>
      <c r="V850" s="476"/>
    </row>
    <row r="851" spans="1:22" ht="15" thickBot="1">
      <c r="A851" s="476"/>
      <c r="B851" s="476"/>
      <c r="C851" s="476"/>
      <c r="D851" s="476"/>
      <c r="E851" s="476"/>
      <c r="F851" s="476"/>
      <c r="G851" s="476"/>
      <c r="H851" s="476"/>
      <c r="I851" s="476"/>
      <c r="J851" s="476"/>
      <c r="K851" s="476"/>
      <c r="L851" s="476"/>
      <c r="M851" s="476"/>
      <c r="N851" s="476"/>
      <c r="O851" s="476"/>
      <c r="P851" s="476"/>
      <c r="Q851" s="476"/>
      <c r="R851" s="476"/>
      <c r="S851" s="476"/>
      <c r="T851" s="476"/>
      <c r="U851" s="476"/>
      <c r="V851" s="476"/>
    </row>
    <row r="852" spans="1:22" ht="15" thickBot="1">
      <c r="A852" s="476"/>
      <c r="B852" s="476"/>
      <c r="C852" s="476"/>
      <c r="D852" s="476"/>
      <c r="E852" s="476"/>
      <c r="F852" s="476"/>
      <c r="G852" s="476"/>
      <c r="H852" s="476"/>
      <c r="I852" s="476"/>
      <c r="J852" s="476"/>
      <c r="K852" s="476"/>
      <c r="L852" s="476"/>
      <c r="M852" s="476"/>
      <c r="N852" s="476"/>
      <c r="O852" s="476"/>
      <c r="P852" s="476"/>
      <c r="Q852" s="476"/>
      <c r="R852" s="476"/>
      <c r="S852" s="476"/>
      <c r="T852" s="476"/>
      <c r="U852" s="476"/>
      <c r="V852" s="476"/>
    </row>
    <row r="853" spans="1:22" ht="15" thickBot="1">
      <c r="A853" s="476"/>
      <c r="B853" s="476"/>
      <c r="C853" s="476"/>
      <c r="D853" s="476"/>
      <c r="E853" s="476"/>
      <c r="F853" s="476"/>
      <c r="G853" s="476"/>
      <c r="H853" s="476"/>
      <c r="I853" s="476"/>
      <c r="J853" s="476"/>
      <c r="K853" s="476"/>
      <c r="L853" s="476"/>
      <c r="M853" s="476"/>
      <c r="N853" s="476"/>
      <c r="O853" s="476"/>
      <c r="P853" s="476"/>
      <c r="Q853" s="476"/>
      <c r="R853" s="476"/>
      <c r="S853" s="476"/>
      <c r="T853" s="476"/>
      <c r="U853" s="476"/>
      <c r="V853" s="476"/>
    </row>
    <row r="854" spans="1:22" ht="15" thickBot="1">
      <c r="A854" s="476"/>
      <c r="B854" s="476"/>
      <c r="C854" s="476"/>
      <c r="D854" s="476"/>
      <c r="E854" s="476"/>
      <c r="F854" s="476"/>
      <c r="G854" s="476"/>
      <c r="H854" s="476"/>
      <c r="I854" s="476"/>
      <c r="J854" s="476"/>
      <c r="K854" s="476"/>
      <c r="L854" s="476"/>
      <c r="M854" s="476"/>
      <c r="N854" s="476"/>
      <c r="O854" s="476"/>
      <c r="P854" s="476"/>
      <c r="Q854" s="476"/>
      <c r="R854" s="476"/>
      <c r="S854" s="476"/>
      <c r="T854" s="476"/>
      <c r="U854" s="476"/>
      <c r="V854" s="476"/>
    </row>
    <row r="855" spans="1:22" ht="15" thickBot="1">
      <c r="A855" s="476"/>
      <c r="B855" s="476"/>
      <c r="C855" s="476"/>
      <c r="D855" s="476"/>
      <c r="E855" s="476"/>
      <c r="F855" s="476"/>
      <c r="G855" s="476"/>
      <c r="H855" s="476"/>
      <c r="I855" s="476"/>
      <c r="J855" s="476"/>
      <c r="K855" s="476"/>
      <c r="L855" s="476"/>
      <c r="M855" s="476"/>
      <c r="N855" s="476"/>
      <c r="O855" s="476"/>
      <c r="P855" s="476"/>
      <c r="Q855" s="476"/>
      <c r="R855" s="476"/>
      <c r="S855" s="476"/>
      <c r="T855" s="476"/>
      <c r="U855" s="476"/>
      <c r="V855" s="476"/>
    </row>
    <row r="856" spans="1:22" ht="15" thickBot="1">
      <c r="A856" s="476"/>
      <c r="B856" s="476"/>
      <c r="C856" s="476"/>
      <c r="D856" s="476"/>
      <c r="E856" s="476"/>
      <c r="F856" s="476"/>
      <c r="G856" s="476"/>
      <c r="H856" s="476"/>
      <c r="I856" s="476"/>
      <c r="J856" s="476"/>
      <c r="K856" s="476"/>
      <c r="L856" s="476"/>
      <c r="M856" s="476"/>
      <c r="N856" s="476"/>
      <c r="O856" s="476"/>
      <c r="P856" s="476"/>
      <c r="Q856" s="476"/>
      <c r="R856" s="476"/>
      <c r="S856" s="476"/>
      <c r="T856" s="476"/>
      <c r="U856" s="476"/>
      <c r="V856" s="476"/>
    </row>
    <row r="857" spans="1:22" ht="15" thickBot="1">
      <c r="A857" s="476"/>
      <c r="B857" s="476"/>
      <c r="C857" s="476"/>
      <c r="D857" s="476"/>
      <c r="E857" s="476"/>
      <c r="F857" s="476"/>
      <c r="G857" s="476"/>
      <c r="H857" s="476"/>
      <c r="I857" s="476"/>
      <c r="J857" s="476"/>
      <c r="K857" s="476"/>
      <c r="L857" s="476"/>
      <c r="M857" s="476"/>
      <c r="N857" s="476"/>
      <c r="O857" s="476"/>
      <c r="P857" s="476"/>
      <c r="Q857" s="476"/>
      <c r="R857" s="476"/>
      <c r="S857" s="476"/>
      <c r="T857" s="476"/>
      <c r="U857" s="476"/>
      <c r="V857" s="476"/>
    </row>
    <row r="858" spans="1:22" ht="15" thickBot="1">
      <c r="A858" s="476"/>
      <c r="B858" s="476"/>
      <c r="C858" s="476"/>
      <c r="D858" s="476"/>
      <c r="E858" s="476"/>
      <c r="F858" s="476"/>
      <c r="G858" s="476"/>
      <c r="H858" s="476"/>
      <c r="I858" s="476"/>
      <c r="J858" s="476"/>
      <c r="K858" s="476"/>
      <c r="L858" s="476"/>
      <c r="M858" s="476"/>
      <c r="N858" s="476"/>
      <c r="O858" s="476"/>
      <c r="P858" s="476"/>
      <c r="Q858" s="476"/>
      <c r="R858" s="476"/>
      <c r="S858" s="476"/>
      <c r="T858" s="476"/>
      <c r="U858" s="476"/>
      <c r="V858" s="476"/>
    </row>
    <row r="859" spans="1:22" ht="15" thickBot="1">
      <c r="A859" s="476"/>
      <c r="B859" s="476"/>
      <c r="C859" s="476"/>
      <c r="D859" s="476"/>
      <c r="E859" s="476"/>
      <c r="F859" s="476"/>
      <c r="G859" s="476"/>
      <c r="H859" s="476"/>
      <c r="I859" s="476"/>
      <c r="J859" s="476"/>
      <c r="K859" s="476"/>
      <c r="L859" s="476"/>
      <c r="M859" s="476"/>
      <c r="N859" s="476"/>
      <c r="O859" s="476"/>
      <c r="P859" s="476"/>
      <c r="Q859" s="476"/>
      <c r="R859" s="476"/>
      <c r="S859" s="476"/>
      <c r="T859" s="476"/>
      <c r="U859" s="476"/>
      <c r="V859" s="476"/>
    </row>
    <row r="860" spans="1:22" ht="15" thickBot="1">
      <c r="A860" s="476"/>
      <c r="B860" s="476"/>
      <c r="C860" s="476"/>
      <c r="D860" s="476"/>
      <c r="E860" s="476"/>
      <c r="F860" s="476"/>
      <c r="G860" s="476"/>
      <c r="H860" s="476"/>
      <c r="I860" s="476"/>
      <c r="J860" s="476"/>
      <c r="K860" s="476"/>
      <c r="L860" s="476"/>
      <c r="M860" s="476"/>
      <c r="N860" s="476"/>
      <c r="O860" s="476"/>
      <c r="P860" s="476"/>
      <c r="Q860" s="476"/>
      <c r="R860" s="476"/>
      <c r="S860" s="476"/>
      <c r="T860" s="476"/>
      <c r="U860" s="476"/>
      <c r="V860" s="476"/>
    </row>
    <row r="861" spans="1:22" ht="15" thickBot="1">
      <c r="A861" s="476"/>
      <c r="B861" s="476"/>
      <c r="C861" s="476"/>
      <c r="D861" s="476"/>
      <c r="E861" s="476"/>
      <c r="F861" s="476"/>
      <c r="G861" s="476"/>
      <c r="H861" s="476"/>
      <c r="I861" s="476"/>
      <c r="J861" s="476"/>
      <c r="K861" s="476"/>
      <c r="L861" s="476"/>
      <c r="M861" s="476"/>
      <c r="N861" s="476"/>
      <c r="O861" s="476"/>
      <c r="P861" s="476"/>
      <c r="Q861" s="476"/>
      <c r="R861" s="476"/>
      <c r="S861" s="476"/>
      <c r="T861" s="476"/>
      <c r="U861" s="476"/>
      <c r="V861" s="476"/>
    </row>
    <row r="862" spans="1:22" ht="15" thickBot="1">
      <c r="A862" s="476"/>
      <c r="B862" s="476"/>
      <c r="C862" s="476"/>
      <c r="D862" s="476"/>
      <c r="E862" s="476"/>
      <c r="F862" s="476"/>
      <c r="G862" s="476"/>
      <c r="H862" s="476"/>
      <c r="I862" s="476"/>
      <c r="J862" s="476"/>
      <c r="K862" s="476"/>
      <c r="L862" s="476"/>
      <c r="M862" s="476"/>
      <c r="N862" s="476"/>
      <c r="O862" s="476"/>
      <c r="P862" s="476"/>
      <c r="Q862" s="476"/>
      <c r="R862" s="476"/>
      <c r="S862" s="476"/>
      <c r="T862" s="476"/>
      <c r="U862" s="476"/>
      <c r="V862" s="476"/>
    </row>
    <row r="863" spans="1:22" ht="15" thickBot="1">
      <c r="A863" s="476"/>
      <c r="B863" s="476"/>
      <c r="C863" s="476"/>
      <c r="D863" s="476"/>
      <c r="E863" s="476"/>
      <c r="F863" s="476"/>
      <c r="G863" s="476"/>
      <c r="H863" s="476"/>
      <c r="I863" s="476"/>
      <c r="J863" s="476"/>
      <c r="K863" s="476"/>
      <c r="L863" s="476"/>
      <c r="M863" s="476"/>
      <c r="N863" s="476"/>
      <c r="O863" s="476"/>
      <c r="P863" s="476"/>
      <c r="Q863" s="476"/>
      <c r="R863" s="476"/>
      <c r="S863" s="476"/>
      <c r="T863" s="476"/>
      <c r="U863" s="476"/>
      <c r="V863" s="476"/>
    </row>
    <row r="864" spans="1:22" ht="15" thickBot="1">
      <c r="A864" s="476"/>
      <c r="B864" s="476"/>
      <c r="C864" s="476"/>
      <c r="D864" s="476"/>
      <c r="E864" s="476"/>
      <c r="F864" s="476"/>
      <c r="G864" s="476"/>
      <c r="H864" s="476"/>
      <c r="I864" s="476"/>
      <c r="J864" s="476"/>
      <c r="K864" s="476"/>
      <c r="L864" s="476"/>
      <c r="M864" s="476"/>
      <c r="N864" s="476"/>
      <c r="O864" s="476"/>
      <c r="P864" s="476"/>
      <c r="Q864" s="476"/>
      <c r="R864" s="476"/>
      <c r="S864" s="476"/>
      <c r="T864" s="476"/>
      <c r="U864" s="476"/>
      <c r="V864" s="476"/>
    </row>
    <row r="865" spans="1:22" ht="15" thickBot="1">
      <c r="A865" s="476"/>
      <c r="B865" s="476"/>
      <c r="C865" s="476"/>
      <c r="D865" s="476"/>
      <c r="E865" s="476"/>
      <c r="F865" s="476"/>
      <c r="G865" s="476"/>
      <c r="H865" s="476"/>
      <c r="I865" s="476"/>
      <c r="J865" s="476"/>
      <c r="K865" s="476"/>
      <c r="L865" s="476"/>
      <c r="M865" s="476"/>
      <c r="N865" s="476"/>
      <c r="O865" s="476"/>
      <c r="P865" s="476"/>
      <c r="Q865" s="476"/>
      <c r="R865" s="476"/>
      <c r="S865" s="476"/>
      <c r="T865" s="476"/>
      <c r="U865" s="476"/>
      <c r="V865" s="476"/>
    </row>
    <row r="866" spans="1:22" ht="15" thickBot="1">
      <c r="A866" s="476"/>
      <c r="B866" s="476"/>
      <c r="C866" s="476"/>
      <c r="D866" s="476"/>
      <c r="E866" s="476"/>
      <c r="F866" s="476"/>
      <c r="G866" s="476"/>
      <c r="H866" s="476"/>
      <c r="I866" s="476"/>
      <c r="J866" s="476"/>
      <c r="K866" s="476"/>
      <c r="L866" s="476"/>
      <c r="M866" s="476"/>
      <c r="N866" s="476"/>
      <c r="O866" s="476"/>
      <c r="P866" s="476"/>
      <c r="Q866" s="476"/>
      <c r="R866" s="476"/>
      <c r="S866" s="476"/>
      <c r="T866" s="476"/>
      <c r="U866" s="476"/>
      <c r="V866" s="476"/>
    </row>
    <row r="867" spans="1:22" ht="15" thickBot="1">
      <c r="A867" s="476"/>
      <c r="B867" s="476"/>
      <c r="C867" s="476"/>
      <c r="D867" s="476"/>
      <c r="E867" s="476"/>
      <c r="F867" s="476"/>
      <c r="G867" s="476"/>
      <c r="H867" s="476"/>
      <c r="I867" s="476"/>
      <c r="J867" s="476"/>
      <c r="K867" s="476"/>
      <c r="L867" s="476"/>
      <c r="M867" s="476"/>
      <c r="N867" s="476"/>
      <c r="O867" s="476"/>
      <c r="P867" s="476"/>
      <c r="Q867" s="476"/>
      <c r="R867" s="476"/>
      <c r="S867" s="476"/>
      <c r="T867" s="476"/>
      <c r="U867" s="476"/>
      <c r="V867" s="476"/>
    </row>
    <row r="868" spans="1:22" ht="15" thickBot="1">
      <c r="A868" s="476"/>
      <c r="B868" s="476"/>
      <c r="C868" s="476"/>
      <c r="D868" s="476"/>
      <c r="E868" s="476"/>
      <c r="F868" s="476"/>
      <c r="G868" s="476"/>
      <c r="H868" s="476"/>
      <c r="I868" s="476"/>
      <c r="J868" s="476"/>
      <c r="K868" s="476"/>
      <c r="L868" s="476"/>
      <c r="M868" s="476"/>
      <c r="N868" s="476"/>
      <c r="O868" s="476"/>
      <c r="P868" s="476"/>
      <c r="Q868" s="476"/>
      <c r="R868" s="476"/>
      <c r="S868" s="476"/>
      <c r="T868" s="476"/>
      <c r="U868" s="476"/>
      <c r="V868" s="476"/>
    </row>
    <row r="869" spans="1:22" ht="15" thickBot="1">
      <c r="A869" s="476"/>
      <c r="B869" s="476"/>
      <c r="C869" s="476"/>
      <c r="D869" s="476"/>
      <c r="E869" s="476"/>
      <c r="F869" s="476"/>
      <c r="G869" s="476"/>
      <c r="H869" s="476"/>
      <c r="I869" s="476"/>
      <c r="J869" s="476"/>
      <c r="K869" s="476"/>
      <c r="L869" s="476"/>
      <c r="M869" s="476"/>
      <c r="N869" s="476"/>
      <c r="O869" s="476"/>
      <c r="P869" s="476"/>
      <c r="Q869" s="476"/>
      <c r="R869" s="476"/>
      <c r="S869" s="476"/>
      <c r="T869" s="476"/>
      <c r="U869" s="476"/>
      <c r="V869" s="476"/>
    </row>
    <row r="870" spans="1:22" ht="15" thickBot="1">
      <c r="A870" s="476"/>
      <c r="B870" s="476"/>
      <c r="C870" s="476"/>
      <c r="D870" s="476"/>
      <c r="E870" s="476"/>
      <c r="F870" s="476"/>
      <c r="G870" s="476"/>
      <c r="H870" s="476"/>
      <c r="I870" s="476"/>
      <c r="J870" s="476"/>
      <c r="K870" s="476"/>
      <c r="L870" s="476"/>
      <c r="M870" s="476"/>
      <c r="N870" s="476"/>
      <c r="O870" s="476"/>
      <c r="P870" s="476"/>
      <c r="Q870" s="476"/>
      <c r="R870" s="476"/>
      <c r="S870" s="476"/>
      <c r="T870" s="476"/>
      <c r="U870" s="476"/>
      <c r="V870" s="476"/>
    </row>
    <row r="871" spans="1:22" ht="15" thickBot="1">
      <c r="A871" s="476"/>
      <c r="B871" s="476"/>
      <c r="C871" s="476"/>
      <c r="D871" s="476"/>
      <c r="E871" s="476"/>
      <c r="F871" s="476"/>
      <c r="G871" s="476"/>
      <c r="H871" s="476"/>
      <c r="I871" s="476"/>
      <c r="J871" s="476"/>
      <c r="K871" s="476"/>
      <c r="L871" s="476"/>
      <c r="M871" s="476"/>
      <c r="N871" s="476"/>
      <c r="O871" s="476"/>
      <c r="P871" s="476"/>
      <c r="Q871" s="476"/>
      <c r="R871" s="476"/>
      <c r="S871" s="476"/>
      <c r="T871" s="476"/>
      <c r="U871" s="476"/>
      <c r="V871" s="476"/>
    </row>
    <row r="872" spans="1:22" ht="15" thickBot="1">
      <c r="A872" s="476"/>
      <c r="B872" s="476"/>
      <c r="C872" s="476"/>
      <c r="D872" s="476"/>
      <c r="E872" s="476"/>
      <c r="F872" s="476"/>
      <c r="G872" s="476"/>
      <c r="H872" s="476"/>
      <c r="I872" s="476"/>
      <c r="J872" s="476"/>
      <c r="K872" s="476"/>
      <c r="L872" s="476"/>
      <c r="M872" s="476"/>
      <c r="N872" s="476"/>
      <c r="O872" s="476"/>
      <c r="P872" s="476"/>
      <c r="Q872" s="476"/>
      <c r="R872" s="476"/>
      <c r="S872" s="476"/>
      <c r="T872" s="476"/>
      <c r="U872" s="476"/>
      <c r="V872" s="476"/>
    </row>
    <row r="873" spans="1:22" ht="15" thickBot="1">
      <c r="A873" s="476"/>
      <c r="B873" s="476"/>
      <c r="C873" s="476"/>
      <c r="D873" s="476"/>
      <c r="E873" s="476"/>
      <c r="F873" s="476"/>
      <c r="G873" s="476"/>
      <c r="H873" s="476"/>
      <c r="I873" s="476"/>
      <c r="J873" s="476"/>
      <c r="K873" s="476"/>
      <c r="L873" s="476"/>
      <c r="M873" s="476"/>
      <c r="N873" s="476"/>
      <c r="O873" s="476"/>
      <c r="P873" s="476"/>
      <c r="Q873" s="476"/>
      <c r="R873" s="476"/>
      <c r="S873" s="476"/>
      <c r="T873" s="476"/>
      <c r="U873" s="476"/>
      <c r="V873" s="476"/>
    </row>
    <row r="874" spans="1:22" ht="15" thickBot="1">
      <c r="A874" s="476"/>
      <c r="B874" s="476"/>
      <c r="C874" s="476"/>
      <c r="D874" s="476"/>
      <c r="E874" s="476"/>
      <c r="F874" s="476"/>
      <c r="G874" s="476"/>
      <c r="H874" s="476"/>
      <c r="I874" s="476"/>
      <c r="J874" s="476"/>
      <c r="K874" s="476"/>
      <c r="L874" s="476"/>
      <c r="M874" s="476"/>
      <c r="N874" s="476"/>
      <c r="O874" s="476"/>
      <c r="P874" s="476"/>
      <c r="Q874" s="476"/>
      <c r="R874" s="476"/>
      <c r="S874" s="476"/>
      <c r="T874" s="476"/>
      <c r="U874" s="476"/>
      <c r="V874" s="476"/>
    </row>
    <row r="875" spans="1:22" ht="15" thickBot="1">
      <c r="A875" s="476"/>
      <c r="B875" s="476"/>
      <c r="C875" s="476"/>
      <c r="D875" s="476"/>
      <c r="E875" s="476"/>
      <c r="F875" s="476"/>
      <c r="G875" s="476"/>
      <c r="H875" s="476"/>
      <c r="I875" s="476"/>
      <c r="J875" s="476"/>
      <c r="K875" s="476"/>
      <c r="L875" s="476"/>
      <c r="M875" s="476"/>
      <c r="N875" s="476"/>
      <c r="O875" s="476"/>
      <c r="P875" s="476"/>
      <c r="Q875" s="476"/>
      <c r="R875" s="476"/>
      <c r="S875" s="476"/>
      <c r="T875" s="476"/>
      <c r="U875" s="476"/>
      <c r="V875" s="476"/>
    </row>
    <row r="876" spans="1:22" ht="15" thickBot="1">
      <c r="A876" s="476"/>
      <c r="B876" s="476"/>
      <c r="C876" s="476"/>
      <c r="D876" s="476"/>
      <c r="E876" s="476"/>
      <c r="F876" s="476"/>
      <c r="G876" s="476"/>
      <c r="H876" s="476"/>
      <c r="I876" s="476"/>
      <c r="J876" s="476"/>
      <c r="K876" s="476"/>
      <c r="L876" s="476"/>
      <c r="M876" s="476"/>
      <c r="N876" s="476"/>
      <c r="O876" s="476"/>
      <c r="P876" s="476"/>
      <c r="Q876" s="476"/>
      <c r="R876" s="476"/>
      <c r="S876" s="476"/>
      <c r="T876" s="476"/>
      <c r="U876" s="476"/>
      <c r="V876" s="476"/>
    </row>
    <row r="877" spans="1:22" ht="15" thickBot="1">
      <c r="A877" s="476"/>
      <c r="B877" s="476"/>
      <c r="C877" s="476"/>
      <c r="D877" s="476"/>
      <c r="E877" s="476"/>
      <c r="F877" s="476"/>
      <c r="G877" s="476"/>
      <c r="H877" s="476"/>
      <c r="I877" s="476"/>
      <c r="J877" s="476"/>
      <c r="K877" s="476"/>
      <c r="L877" s="476"/>
      <c r="M877" s="476"/>
      <c r="N877" s="476"/>
      <c r="O877" s="476"/>
      <c r="P877" s="476"/>
      <c r="Q877" s="476"/>
      <c r="R877" s="476"/>
      <c r="S877" s="476"/>
      <c r="T877" s="476"/>
      <c r="U877" s="476"/>
      <c r="V877" s="476"/>
    </row>
    <row r="878" spans="1:22" ht="15" thickBot="1">
      <c r="A878" s="476"/>
      <c r="B878" s="476"/>
      <c r="C878" s="476"/>
      <c r="D878" s="476"/>
      <c r="E878" s="476"/>
      <c r="F878" s="476"/>
      <c r="G878" s="476"/>
      <c r="H878" s="476"/>
      <c r="I878" s="476"/>
      <c r="J878" s="476"/>
      <c r="K878" s="476"/>
      <c r="L878" s="476"/>
      <c r="M878" s="476"/>
      <c r="N878" s="476"/>
      <c r="O878" s="476"/>
      <c r="P878" s="476"/>
      <c r="Q878" s="476"/>
      <c r="R878" s="476"/>
      <c r="S878" s="476"/>
      <c r="T878" s="476"/>
      <c r="U878" s="476"/>
      <c r="V878" s="476"/>
    </row>
    <row r="879" spans="1:22" ht="15" thickBot="1">
      <c r="A879" s="476"/>
      <c r="B879" s="476"/>
      <c r="C879" s="476"/>
      <c r="D879" s="476"/>
      <c r="E879" s="476"/>
      <c r="F879" s="476"/>
      <c r="G879" s="476"/>
      <c r="H879" s="476"/>
      <c r="I879" s="476"/>
      <c r="J879" s="476"/>
      <c r="K879" s="476"/>
      <c r="L879" s="476"/>
      <c r="M879" s="476"/>
      <c r="N879" s="476"/>
      <c r="O879" s="476"/>
      <c r="P879" s="476"/>
      <c r="Q879" s="476"/>
      <c r="R879" s="476"/>
      <c r="S879" s="476"/>
      <c r="T879" s="476"/>
      <c r="U879" s="476"/>
      <c r="V879" s="476"/>
    </row>
    <row r="880" spans="1:22" ht="15" thickBot="1">
      <c r="A880" s="476"/>
      <c r="B880" s="476"/>
      <c r="C880" s="476"/>
      <c r="D880" s="476"/>
      <c r="E880" s="476"/>
      <c r="F880" s="476"/>
      <c r="G880" s="476"/>
      <c r="H880" s="476"/>
      <c r="I880" s="476"/>
      <c r="J880" s="476"/>
      <c r="K880" s="476"/>
      <c r="L880" s="476"/>
      <c r="M880" s="476"/>
      <c r="N880" s="476"/>
      <c r="O880" s="476"/>
      <c r="P880" s="476"/>
      <c r="Q880" s="476"/>
      <c r="R880" s="476"/>
      <c r="S880" s="476"/>
      <c r="T880" s="476"/>
      <c r="U880" s="476"/>
      <c r="V880" s="476"/>
    </row>
    <row r="881" spans="1:22" ht="15" thickBot="1">
      <c r="A881" s="476"/>
      <c r="B881" s="476"/>
      <c r="C881" s="476"/>
      <c r="D881" s="476"/>
      <c r="E881" s="476"/>
      <c r="F881" s="476"/>
      <c r="G881" s="476"/>
      <c r="H881" s="476"/>
      <c r="I881" s="476"/>
      <c r="J881" s="476"/>
      <c r="K881" s="476"/>
      <c r="L881" s="476"/>
      <c r="M881" s="476"/>
      <c r="N881" s="476"/>
      <c r="O881" s="476"/>
      <c r="P881" s="476"/>
      <c r="Q881" s="476"/>
      <c r="R881" s="476"/>
      <c r="S881" s="476"/>
      <c r="T881" s="476"/>
      <c r="U881" s="476"/>
      <c r="V881" s="476"/>
    </row>
    <row r="882" spans="1:22" ht="15" thickBot="1">
      <c r="A882" s="476"/>
      <c r="B882" s="476"/>
      <c r="C882" s="476"/>
      <c r="D882" s="476"/>
      <c r="E882" s="476"/>
      <c r="F882" s="476"/>
      <c r="G882" s="476"/>
      <c r="H882" s="476"/>
      <c r="I882" s="476"/>
      <c r="J882" s="476"/>
      <c r="K882" s="476"/>
      <c r="L882" s="476"/>
      <c r="M882" s="476"/>
      <c r="N882" s="476"/>
      <c r="O882" s="476"/>
      <c r="P882" s="476"/>
      <c r="Q882" s="476"/>
      <c r="R882" s="476"/>
      <c r="S882" s="476"/>
      <c r="T882" s="476"/>
      <c r="U882" s="476"/>
      <c r="V882" s="476"/>
    </row>
    <row r="883" spans="1:22" ht="15" thickBot="1">
      <c r="A883" s="476"/>
      <c r="B883" s="476"/>
      <c r="C883" s="476"/>
      <c r="D883" s="476"/>
      <c r="E883" s="476"/>
      <c r="F883" s="476"/>
      <c r="G883" s="476"/>
      <c r="H883" s="476"/>
      <c r="I883" s="476"/>
      <c r="J883" s="476"/>
      <c r="K883" s="476"/>
      <c r="L883" s="476"/>
      <c r="M883" s="476"/>
      <c r="N883" s="476"/>
      <c r="O883" s="476"/>
      <c r="P883" s="476"/>
      <c r="Q883" s="476"/>
      <c r="R883" s="476"/>
      <c r="S883" s="476"/>
      <c r="T883" s="476"/>
      <c r="U883" s="476"/>
      <c r="V883" s="476"/>
    </row>
    <row r="884" spans="1:22" ht="15" thickBot="1">
      <c r="A884" s="476"/>
      <c r="B884" s="476"/>
      <c r="C884" s="476"/>
      <c r="D884" s="476"/>
      <c r="E884" s="476"/>
      <c r="F884" s="476"/>
      <c r="G884" s="476"/>
      <c r="H884" s="476"/>
      <c r="I884" s="476"/>
      <c r="J884" s="476"/>
      <c r="K884" s="476"/>
      <c r="L884" s="476"/>
      <c r="M884" s="476"/>
      <c r="N884" s="476"/>
      <c r="O884" s="476"/>
      <c r="P884" s="476"/>
      <c r="Q884" s="476"/>
      <c r="R884" s="476"/>
      <c r="S884" s="476"/>
      <c r="T884" s="476"/>
      <c r="U884" s="476"/>
      <c r="V884" s="476"/>
    </row>
    <row r="885" spans="1:22" ht="15" thickBot="1">
      <c r="A885" s="476"/>
      <c r="B885" s="476"/>
      <c r="C885" s="476"/>
      <c r="D885" s="476"/>
      <c r="E885" s="476"/>
      <c r="F885" s="476"/>
      <c r="G885" s="476"/>
      <c r="H885" s="476"/>
      <c r="I885" s="476"/>
      <c r="J885" s="476"/>
      <c r="K885" s="476"/>
      <c r="L885" s="476"/>
      <c r="M885" s="476"/>
      <c r="N885" s="476"/>
      <c r="O885" s="476"/>
      <c r="P885" s="476"/>
      <c r="Q885" s="476"/>
      <c r="R885" s="476"/>
      <c r="S885" s="476"/>
      <c r="T885" s="476"/>
      <c r="U885" s="476"/>
      <c r="V885" s="476"/>
    </row>
    <row r="886" spans="1:22" ht="15" thickBot="1">
      <c r="A886" s="476"/>
      <c r="B886" s="476"/>
      <c r="C886" s="476"/>
      <c r="D886" s="476"/>
      <c r="E886" s="476"/>
      <c r="F886" s="476"/>
      <c r="G886" s="476"/>
      <c r="H886" s="476"/>
      <c r="I886" s="476"/>
      <c r="J886" s="476"/>
      <c r="K886" s="476"/>
      <c r="L886" s="476"/>
      <c r="M886" s="476"/>
      <c r="N886" s="476"/>
      <c r="O886" s="476"/>
      <c r="P886" s="476"/>
      <c r="Q886" s="476"/>
      <c r="R886" s="476"/>
      <c r="S886" s="476"/>
      <c r="T886" s="476"/>
      <c r="U886" s="476"/>
      <c r="V886" s="476"/>
    </row>
    <row r="887" spans="1:22" ht="15" thickBot="1">
      <c r="A887" s="476"/>
      <c r="B887" s="476"/>
      <c r="C887" s="476"/>
      <c r="D887" s="476"/>
      <c r="E887" s="476"/>
      <c r="F887" s="476"/>
      <c r="G887" s="476"/>
      <c r="H887" s="476"/>
      <c r="I887" s="476"/>
      <c r="J887" s="476"/>
      <c r="K887" s="476"/>
      <c r="L887" s="476"/>
      <c r="M887" s="476"/>
      <c r="N887" s="476"/>
      <c r="O887" s="476"/>
      <c r="P887" s="476"/>
      <c r="Q887" s="476"/>
      <c r="R887" s="476"/>
      <c r="S887" s="476"/>
      <c r="T887" s="476"/>
      <c r="U887" s="476"/>
      <c r="V887" s="476"/>
    </row>
    <row r="888" spans="1:22" ht="15" thickBot="1">
      <c r="A888" s="476"/>
      <c r="B888" s="476"/>
      <c r="C888" s="476"/>
      <c r="D888" s="476"/>
      <c r="E888" s="476"/>
      <c r="F888" s="476"/>
      <c r="G888" s="476"/>
      <c r="H888" s="476"/>
      <c r="I888" s="476"/>
      <c r="J888" s="476"/>
      <c r="K888" s="476"/>
      <c r="L888" s="476"/>
      <c r="M888" s="476"/>
      <c r="N888" s="476"/>
      <c r="O888" s="476"/>
      <c r="P888" s="476"/>
      <c r="Q888" s="476"/>
      <c r="R888" s="476"/>
      <c r="S888" s="476"/>
      <c r="T888" s="476"/>
      <c r="U888" s="476"/>
      <c r="V888" s="476"/>
    </row>
    <row r="889" spans="1:22" ht="15" thickBot="1">
      <c r="A889" s="476"/>
      <c r="B889" s="476"/>
      <c r="C889" s="476"/>
      <c r="D889" s="476"/>
      <c r="E889" s="476"/>
      <c r="F889" s="476"/>
      <c r="G889" s="476"/>
      <c r="H889" s="476"/>
      <c r="I889" s="476"/>
      <c r="J889" s="476"/>
      <c r="K889" s="476"/>
      <c r="L889" s="476"/>
      <c r="M889" s="476"/>
      <c r="N889" s="476"/>
      <c r="O889" s="476"/>
      <c r="P889" s="476"/>
      <c r="Q889" s="476"/>
      <c r="R889" s="476"/>
      <c r="S889" s="476"/>
      <c r="T889" s="476"/>
      <c r="U889" s="476"/>
      <c r="V889" s="476"/>
    </row>
    <row r="890" spans="1:22" ht="15" thickBot="1">
      <c r="A890" s="476"/>
      <c r="B890" s="476"/>
      <c r="C890" s="476"/>
      <c r="D890" s="476"/>
      <c r="E890" s="476"/>
      <c r="F890" s="476"/>
      <c r="G890" s="476"/>
      <c r="H890" s="476"/>
      <c r="I890" s="476"/>
      <c r="J890" s="476"/>
      <c r="K890" s="476"/>
      <c r="L890" s="476"/>
      <c r="M890" s="476"/>
      <c r="N890" s="476"/>
      <c r="O890" s="476"/>
      <c r="P890" s="476"/>
      <c r="Q890" s="476"/>
      <c r="R890" s="476"/>
      <c r="S890" s="476"/>
      <c r="T890" s="476"/>
      <c r="U890" s="476"/>
      <c r="V890" s="476"/>
    </row>
    <row r="891" spans="1:22" ht="15" thickBot="1">
      <c r="A891" s="476"/>
      <c r="B891" s="476"/>
      <c r="C891" s="476"/>
      <c r="D891" s="476"/>
      <c r="E891" s="476"/>
      <c r="F891" s="476"/>
      <c r="G891" s="476"/>
      <c r="H891" s="476"/>
      <c r="I891" s="476"/>
      <c r="J891" s="476"/>
      <c r="K891" s="476"/>
      <c r="L891" s="476"/>
      <c r="M891" s="476"/>
      <c r="N891" s="476"/>
      <c r="O891" s="476"/>
      <c r="P891" s="476"/>
      <c r="Q891" s="476"/>
      <c r="R891" s="476"/>
      <c r="S891" s="476"/>
      <c r="T891" s="476"/>
      <c r="U891" s="476"/>
      <c r="V891" s="476"/>
    </row>
    <row r="892" spans="1:22" ht="15" thickBot="1">
      <c r="A892" s="476"/>
      <c r="B892" s="476"/>
      <c r="C892" s="476"/>
      <c r="D892" s="476"/>
      <c r="E892" s="476"/>
      <c r="F892" s="476"/>
      <c r="G892" s="476"/>
      <c r="H892" s="476"/>
      <c r="I892" s="476"/>
      <c r="J892" s="476"/>
      <c r="K892" s="476"/>
      <c r="L892" s="476"/>
      <c r="M892" s="476"/>
      <c r="N892" s="476"/>
      <c r="O892" s="476"/>
      <c r="P892" s="476"/>
      <c r="Q892" s="476"/>
      <c r="R892" s="476"/>
      <c r="S892" s="476"/>
      <c r="T892" s="476"/>
      <c r="U892" s="476"/>
      <c r="V892" s="476"/>
    </row>
    <row r="893" spans="1:22" ht="15" thickBot="1">
      <c r="A893" s="476"/>
      <c r="B893" s="476"/>
      <c r="C893" s="476"/>
      <c r="D893" s="476"/>
      <c r="E893" s="476"/>
      <c r="F893" s="476"/>
      <c r="G893" s="476"/>
      <c r="H893" s="476"/>
      <c r="I893" s="476"/>
      <c r="J893" s="476"/>
      <c r="K893" s="476"/>
      <c r="L893" s="476"/>
      <c r="M893" s="476"/>
      <c r="N893" s="476"/>
      <c r="O893" s="476"/>
      <c r="P893" s="476"/>
      <c r="Q893" s="476"/>
      <c r="R893" s="476"/>
      <c r="S893" s="476"/>
      <c r="T893" s="476"/>
      <c r="U893" s="476"/>
      <c r="V893" s="476"/>
    </row>
    <row r="894" spans="1:22" ht="15" thickBot="1">
      <c r="A894" s="476"/>
      <c r="B894" s="476"/>
      <c r="C894" s="476"/>
      <c r="D894" s="476"/>
      <c r="E894" s="476"/>
      <c r="F894" s="476"/>
      <c r="G894" s="476"/>
      <c r="H894" s="476"/>
      <c r="I894" s="476"/>
      <c r="J894" s="476"/>
      <c r="K894" s="476"/>
      <c r="L894" s="476"/>
      <c r="M894" s="476"/>
      <c r="N894" s="476"/>
      <c r="O894" s="476"/>
      <c r="P894" s="476"/>
      <c r="Q894" s="476"/>
      <c r="R894" s="476"/>
      <c r="S894" s="476"/>
      <c r="T894" s="476"/>
      <c r="U894" s="476"/>
      <c r="V894" s="476"/>
    </row>
    <row r="895" spans="1:22" ht="15" thickBot="1">
      <c r="A895" s="476"/>
      <c r="B895" s="476"/>
      <c r="C895" s="476"/>
      <c r="D895" s="476"/>
      <c r="E895" s="476"/>
      <c r="F895" s="476"/>
      <c r="G895" s="476"/>
      <c r="H895" s="476"/>
      <c r="I895" s="476"/>
      <c r="J895" s="476"/>
      <c r="K895" s="476"/>
      <c r="L895" s="476"/>
      <c r="M895" s="476"/>
      <c r="N895" s="476"/>
      <c r="O895" s="476"/>
      <c r="P895" s="476"/>
      <c r="Q895" s="476"/>
      <c r="R895" s="476"/>
      <c r="S895" s="476"/>
      <c r="T895" s="476"/>
      <c r="U895" s="476"/>
      <c r="V895" s="476"/>
    </row>
    <row r="896" spans="1:22" ht="15" thickBot="1">
      <c r="A896" s="476"/>
      <c r="B896" s="476"/>
      <c r="C896" s="476"/>
      <c r="D896" s="476"/>
      <c r="E896" s="476"/>
      <c r="F896" s="476"/>
      <c r="G896" s="476"/>
      <c r="H896" s="476"/>
      <c r="I896" s="476"/>
      <c r="J896" s="476"/>
      <c r="K896" s="476"/>
      <c r="L896" s="476"/>
      <c r="M896" s="476"/>
      <c r="N896" s="476"/>
      <c r="O896" s="476"/>
      <c r="P896" s="476"/>
      <c r="Q896" s="476"/>
      <c r="R896" s="476"/>
      <c r="S896" s="476"/>
      <c r="T896" s="476"/>
      <c r="U896" s="476"/>
      <c r="V896" s="476"/>
    </row>
    <row r="897" spans="1:22" ht="15" thickBot="1">
      <c r="A897" s="476"/>
      <c r="B897" s="476"/>
      <c r="C897" s="476"/>
      <c r="D897" s="476"/>
      <c r="E897" s="476"/>
      <c r="F897" s="476"/>
      <c r="G897" s="476"/>
      <c r="H897" s="476"/>
      <c r="I897" s="476"/>
      <c r="J897" s="476"/>
      <c r="K897" s="476"/>
      <c r="L897" s="476"/>
      <c r="M897" s="476"/>
      <c r="N897" s="476"/>
      <c r="O897" s="476"/>
      <c r="P897" s="476"/>
      <c r="Q897" s="476"/>
      <c r="R897" s="476"/>
      <c r="S897" s="476"/>
      <c r="T897" s="476"/>
      <c r="U897" s="476"/>
      <c r="V897" s="476"/>
    </row>
    <row r="898" spans="1:22" ht="15" thickBot="1">
      <c r="A898" s="476"/>
      <c r="B898" s="476"/>
      <c r="C898" s="476"/>
      <c r="D898" s="476"/>
      <c r="E898" s="476"/>
      <c r="F898" s="476"/>
      <c r="G898" s="476"/>
      <c r="H898" s="476"/>
      <c r="I898" s="476"/>
      <c r="J898" s="476"/>
      <c r="K898" s="476"/>
      <c r="L898" s="476"/>
      <c r="M898" s="476"/>
      <c r="N898" s="476"/>
      <c r="O898" s="476"/>
      <c r="P898" s="476"/>
      <c r="Q898" s="476"/>
      <c r="R898" s="476"/>
      <c r="S898" s="476"/>
      <c r="T898" s="476"/>
      <c r="U898" s="476"/>
      <c r="V898" s="476"/>
    </row>
    <row r="899" spans="1:22" ht="15" thickBot="1">
      <c r="A899" s="476"/>
      <c r="B899" s="476"/>
      <c r="C899" s="476"/>
      <c r="D899" s="476"/>
      <c r="E899" s="476"/>
      <c r="F899" s="476"/>
      <c r="G899" s="476"/>
      <c r="H899" s="476"/>
      <c r="I899" s="476"/>
      <c r="J899" s="476"/>
      <c r="K899" s="476"/>
      <c r="L899" s="476"/>
      <c r="M899" s="476"/>
      <c r="N899" s="476"/>
      <c r="O899" s="476"/>
      <c r="P899" s="476"/>
      <c r="Q899" s="476"/>
      <c r="R899" s="476"/>
      <c r="S899" s="476"/>
      <c r="T899" s="476"/>
      <c r="U899" s="476"/>
      <c r="V899" s="476"/>
    </row>
    <row r="900" spans="1:22" ht="15" thickBot="1">
      <c r="A900" s="476"/>
      <c r="B900" s="476"/>
      <c r="C900" s="476"/>
      <c r="D900" s="476"/>
      <c r="E900" s="476"/>
      <c r="F900" s="476"/>
      <c r="G900" s="476"/>
      <c r="H900" s="476"/>
      <c r="I900" s="476"/>
      <c r="J900" s="476"/>
      <c r="K900" s="476"/>
      <c r="L900" s="476"/>
      <c r="M900" s="476"/>
      <c r="N900" s="476"/>
      <c r="O900" s="476"/>
      <c r="P900" s="476"/>
      <c r="Q900" s="476"/>
      <c r="R900" s="476"/>
      <c r="S900" s="476"/>
      <c r="T900" s="476"/>
      <c r="U900" s="476"/>
      <c r="V900" s="476"/>
    </row>
    <row r="901" spans="1:22" ht="15" thickBot="1">
      <c r="A901" s="476"/>
      <c r="B901" s="476"/>
      <c r="C901" s="476"/>
      <c r="D901" s="476"/>
      <c r="E901" s="476"/>
      <c r="F901" s="476"/>
      <c r="G901" s="476"/>
      <c r="H901" s="476"/>
      <c r="I901" s="476"/>
      <c r="J901" s="476"/>
      <c r="K901" s="476"/>
      <c r="L901" s="476"/>
      <c r="M901" s="476"/>
      <c r="N901" s="476"/>
      <c r="O901" s="476"/>
      <c r="P901" s="476"/>
      <c r="Q901" s="476"/>
      <c r="R901" s="476"/>
      <c r="S901" s="476"/>
      <c r="T901" s="476"/>
      <c r="U901" s="476"/>
      <c r="V901" s="476"/>
    </row>
    <row r="902" spans="1:22" ht="15" thickBot="1">
      <c r="A902" s="476"/>
      <c r="B902" s="476"/>
      <c r="C902" s="476"/>
      <c r="D902" s="476"/>
      <c r="E902" s="476"/>
      <c r="F902" s="476"/>
      <c r="G902" s="476"/>
      <c r="H902" s="476"/>
      <c r="I902" s="476"/>
      <c r="J902" s="476"/>
      <c r="K902" s="476"/>
      <c r="L902" s="476"/>
      <c r="M902" s="476"/>
      <c r="N902" s="476"/>
      <c r="O902" s="476"/>
      <c r="P902" s="476"/>
      <c r="Q902" s="476"/>
      <c r="R902" s="476"/>
      <c r="S902" s="476"/>
      <c r="T902" s="476"/>
      <c r="U902" s="476"/>
      <c r="V902" s="476"/>
    </row>
    <row r="903" spans="1:22" ht="15" thickBot="1">
      <c r="A903" s="476"/>
      <c r="B903" s="476"/>
      <c r="C903" s="476"/>
      <c r="D903" s="476"/>
      <c r="E903" s="476"/>
      <c r="F903" s="476"/>
      <c r="G903" s="476"/>
      <c r="H903" s="476"/>
      <c r="I903" s="476"/>
      <c r="J903" s="476"/>
      <c r="K903" s="476"/>
      <c r="L903" s="476"/>
      <c r="M903" s="476"/>
      <c r="N903" s="476"/>
      <c r="O903" s="476"/>
      <c r="P903" s="476"/>
      <c r="Q903" s="476"/>
      <c r="R903" s="476"/>
      <c r="S903" s="476"/>
      <c r="T903" s="476"/>
      <c r="U903" s="476"/>
      <c r="V903" s="476"/>
    </row>
    <row r="904" spans="1:22" ht="15" thickBot="1">
      <c r="A904" s="476"/>
      <c r="B904" s="476"/>
      <c r="C904" s="476"/>
      <c r="D904" s="476"/>
      <c r="E904" s="476"/>
      <c r="F904" s="476"/>
      <c r="G904" s="476"/>
      <c r="H904" s="476"/>
      <c r="I904" s="476"/>
      <c r="J904" s="476"/>
      <c r="K904" s="476"/>
      <c r="L904" s="476"/>
      <c r="M904" s="476"/>
      <c r="N904" s="476"/>
      <c r="O904" s="476"/>
      <c r="P904" s="476"/>
      <c r="Q904" s="476"/>
      <c r="R904" s="476"/>
      <c r="S904" s="476"/>
      <c r="T904" s="476"/>
      <c r="U904" s="476"/>
      <c r="V904" s="476"/>
    </row>
    <row r="905" spans="1:22" ht="15" thickBot="1">
      <c r="A905" s="476"/>
      <c r="B905" s="476"/>
      <c r="C905" s="476"/>
      <c r="D905" s="476"/>
      <c r="E905" s="476"/>
      <c r="F905" s="476"/>
      <c r="G905" s="476"/>
      <c r="H905" s="476"/>
      <c r="I905" s="476"/>
      <c r="J905" s="476"/>
      <c r="K905" s="476"/>
      <c r="L905" s="476"/>
      <c r="M905" s="476"/>
      <c r="N905" s="476"/>
      <c r="O905" s="476"/>
      <c r="P905" s="476"/>
      <c r="Q905" s="476"/>
      <c r="R905" s="476"/>
      <c r="S905" s="476"/>
      <c r="T905" s="476"/>
      <c r="U905" s="476"/>
      <c r="V905" s="476"/>
    </row>
    <row r="906" spans="1:22" ht="15" thickBot="1">
      <c r="A906" s="476"/>
      <c r="B906" s="476"/>
      <c r="C906" s="476"/>
      <c r="D906" s="476"/>
      <c r="E906" s="476"/>
      <c r="F906" s="476"/>
      <c r="G906" s="476"/>
      <c r="H906" s="476"/>
      <c r="I906" s="476"/>
      <c r="J906" s="476"/>
      <c r="K906" s="476"/>
      <c r="L906" s="476"/>
      <c r="M906" s="476"/>
      <c r="N906" s="476"/>
      <c r="O906" s="476"/>
      <c r="P906" s="476"/>
      <c r="Q906" s="476"/>
      <c r="R906" s="476"/>
      <c r="S906" s="476"/>
      <c r="T906" s="476"/>
      <c r="U906" s="476"/>
      <c r="V906" s="476"/>
    </row>
    <row r="907" spans="1:22" ht="15" thickBot="1">
      <c r="A907" s="476"/>
      <c r="B907" s="476"/>
      <c r="C907" s="476"/>
      <c r="D907" s="476"/>
      <c r="E907" s="476"/>
      <c r="F907" s="476"/>
      <c r="G907" s="476"/>
      <c r="H907" s="476"/>
      <c r="I907" s="476"/>
      <c r="J907" s="476"/>
      <c r="K907" s="476"/>
      <c r="L907" s="476"/>
      <c r="M907" s="476"/>
      <c r="N907" s="476"/>
      <c r="O907" s="476"/>
      <c r="P907" s="476"/>
      <c r="Q907" s="476"/>
      <c r="R907" s="476"/>
      <c r="S907" s="476"/>
      <c r="T907" s="476"/>
      <c r="U907" s="476"/>
      <c r="V907" s="476"/>
    </row>
    <row r="908" spans="1:22" ht="15" thickBot="1">
      <c r="A908" s="476"/>
      <c r="B908" s="476"/>
      <c r="C908" s="476"/>
      <c r="D908" s="476"/>
      <c r="E908" s="476"/>
      <c r="F908" s="476"/>
      <c r="G908" s="476"/>
      <c r="H908" s="476"/>
      <c r="I908" s="476"/>
      <c r="J908" s="476"/>
      <c r="K908" s="476"/>
      <c r="L908" s="476"/>
      <c r="M908" s="476"/>
      <c r="N908" s="476"/>
      <c r="O908" s="476"/>
      <c r="P908" s="476"/>
      <c r="Q908" s="476"/>
      <c r="R908" s="476"/>
      <c r="S908" s="476"/>
      <c r="T908" s="476"/>
      <c r="U908" s="476"/>
      <c r="V908" s="476"/>
    </row>
    <row r="909" spans="1:22" ht="15" thickBot="1">
      <c r="A909" s="476"/>
      <c r="B909" s="476"/>
      <c r="C909" s="476"/>
      <c r="D909" s="476"/>
      <c r="E909" s="476"/>
      <c r="F909" s="476"/>
      <c r="G909" s="476"/>
      <c r="H909" s="476"/>
      <c r="I909" s="476"/>
      <c r="J909" s="476"/>
      <c r="K909" s="476"/>
      <c r="L909" s="476"/>
      <c r="M909" s="476"/>
      <c r="N909" s="476"/>
      <c r="O909" s="476"/>
      <c r="P909" s="476"/>
      <c r="Q909" s="476"/>
      <c r="R909" s="476"/>
      <c r="S909" s="476"/>
      <c r="T909" s="476"/>
      <c r="U909" s="476"/>
      <c r="V909" s="476"/>
    </row>
    <row r="910" spans="1:22" ht="15" thickBot="1">
      <c r="A910" s="476"/>
      <c r="B910" s="476"/>
      <c r="C910" s="476"/>
      <c r="D910" s="476"/>
      <c r="E910" s="476"/>
      <c r="F910" s="476"/>
      <c r="G910" s="476"/>
      <c r="H910" s="476"/>
      <c r="I910" s="476"/>
      <c r="J910" s="476"/>
      <c r="K910" s="476"/>
      <c r="L910" s="476"/>
      <c r="M910" s="476"/>
      <c r="N910" s="476"/>
      <c r="O910" s="476"/>
      <c r="P910" s="476"/>
      <c r="Q910" s="476"/>
      <c r="R910" s="476"/>
      <c r="S910" s="476"/>
      <c r="T910" s="476"/>
      <c r="U910" s="476"/>
      <c r="V910" s="476"/>
    </row>
    <row r="911" spans="1:22" ht="15" thickBot="1">
      <c r="A911" s="476"/>
      <c r="B911" s="476"/>
      <c r="C911" s="476"/>
      <c r="D911" s="476"/>
      <c r="E911" s="476"/>
      <c r="F911" s="476"/>
      <c r="G911" s="476"/>
      <c r="H911" s="476"/>
      <c r="I911" s="476"/>
      <c r="J911" s="476"/>
      <c r="K911" s="476"/>
      <c r="L911" s="476"/>
      <c r="M911" s="476"/>
      <c r="N911" s="476"/>
      <c r="O911" s="476"/>
      <c r="P911" s="476"/>
      <c r="Q911" s="476"/>
      <c r="R911" s="476"/>
      <c r="S911" s="476"/>
      <c r="T911" s="476"/>
      <c r="U911" s="476"/>
      <c r="V911" s="476"/>
    </row>
    <row r="912" spans="1:22" ht="15" thickBot="1">
      <c r="A912" s="476"/>
      <c r="B912" s="476"/>
      <c r="C912" s="476"/>
      <c r="D912" s="476"/>
      <c r="E912" s="476"/>
      <c r="F912" s="476"/>
      <c r="G912" s="476"/>
      <c r="H912" s="476"/>
      <c r="I912" s="476"/>
      <c r="J912" s="476"/>
      <c r="K912" s="476"/>
      <c r="L912" s="476"/>
      <c r="M912" s="476"/>
      <c r="N912" s="476"/>
      <c r="O912" s="476"/>
      <c r="P912" s="476"/>
      <c r="Q912" s="476"/>
      <c r="R912" s="476"/>
      <c r="S912" s="476"/>
      <c r="T912" s="476"/>
      <c r="U912" s="476"/>
      <c r="V912" s="476"/>
    </row>
    <row r="913" spans="1:22" ht="15" thickBot="1">
      <c r="A913" s="476"/>
      <c r="B913" s="476"/>
      <c r="C913" s="476"/>
      <c r="D913" s="476"/>
      <c r="E913" s="476"/>
      <c r="F913" s="476"/>
      <c r="G913" s="476"/>
      <c r="H913" s="476"/>
      <c r="I913" s="476"/>
      <c r="J913" s="476"/>
      <c r="K913" s="476"/>
      <c r="L913" s="476"/>
      <c r="M913" s="476"/>
      <c r="N913" s="476"/>
      <c r="O913" s="476"/>
      <c r="P913" s="476"/>
      <c r="Q913" s="476"/>
      <c r="R913" s="476"/>
      <c r="S913" s="476"/>
      <c r="T913" s="476"/>
      <c r="U913" s="476"/>
      <c r="V913" s="476"/>
    </row>
    <row r="914" spans="1:22" ht="15" thickBot="1">
      <c r="A914" s="476"/>
      <c r="B914" s="476"/>
      <c r="C914" s="476"/>
      <c r="D914" s="476"/>
      <c r="E914" s="476"/>
      <c r="F914" s="476"/>
      <c r="G914" s="476"/>
      <c r="H914" s="476"/>
      <c r="I914" s="476"/>
      <c r="J914" s="476"/>
      <c r="K914" s="476"/>
      <c r="L914" s="476"/>
      <c r="M914" s="476"/>
      <c r="N914" s="476"/>
      <c r="O914" s="476"/>
      <c r="P914" s="476"/>
      <c r="Q914" s="476"/>
      <c r="R914" s="476"/>
      <c r="S914" s="476"/>
      <c r="T914" s="476"/>
      <c r="U914" s="476"/>
      <c r="V914" s="476"/>
    </row>
    <row r="915" spans="1:22" ht="15" thickBot="1">
      <c r="A915" s="476"/>
      <c r="B915" s="476"/>
      <c r="C915" s="476"/>
      <c r="D915" s="476"/>
      <c r="E915" s="476"/>
      <c r="F915" s="476"/>
      <c r="G915" s="476"/>
      <c r="H915" s="476"/>
      <c r="I915" s="476"/>
      <c r="J915" s="476"/>
      <c r="K915" s="476"/>
      <c r="L915" s="476"/>
      <c r="M915" s="476"/>
      <c r="N915" s="476"/>
      <c r="O915" s="476"/>
      <c r="P915" s="476"/>
      <c r="Q915" s="476"/>
      <c r="R915" s="476"/>
      <c r="S915" s="476"/>
      <c r="T915" s="476"/>
      <c r="U915" s="476"/>
      <c r="V915" s="476"/>
    </row>
    <row r="916" spans="1:22" ht="15" thickBot="1">
      <c r="A916" s="476"/>
      <c r="B916" s="476"/>
      <c r="C916" s="476"/>
      <c r="D916" s="476"/>
      <c r="E916" s="476"/>
      <c r="F916" s="476"/>
      <c r="G916" s="476"/>
      <c r="H916" s="476"/>
      <c r="I916" s="476"/>
      <c r="J916" s="476"/>
      <c r="K916" s="476"/>
      <c r="L916" s="476"/>
      <c r="M916" s="476"/>
      <c r="N916" s="476"/>
      <c r="O916" s="476"/>
      <c r="P916" s="476"/>
      <c r="Q916" s="476"/>
      <c r="R916" s="476"/>
      <c r="S916" s="476"/>
      <c r="T916" s="476"/>
      <c r="U916" s="476"/>
      <c r="V916" s="476"/>
    </row>
    <row r="917" spans="1:22" ht="15" thickBot="1">
      <c r="A917" s="476"/>
      <c r="B917" s="476"/>
      <c r="C917" s="476"/>
      <c r="D917" s="476"/>
      <c r="E917" s="476"/>
      <c r="F917" s="476"/>
      <c r="G917" s="476"/>
      <c r="H917" s="476"/>
      <c r="I917" s="476"/>
      <c r="J917" s="476"/>
      <c r="K917" s="476"/>
      <c r="L917" s="476"/>
      <c r="M917" s="476"/>
      <c r="N917" s="476"/>
      <c r="O917" s="476"/>
      <c r="P917" s="476"/>
      <c r="Q917" s="476"/>
      <c r="R917" s="476"/>
      <c r="S917" s="476"/>
      <c r="T917" s="476"/>
      <c r="U917" s="476"/>
      <c r="V917" s="476"/>
    </row>
    <row r="918" spans="1:22" ht="15" thickBot="1">
      <c r="A918" s="476"/>
      <c r="B918" s="476"/>
      <c r="C918" s="476"/>
      <c r="D918" s="476"/>
      <c r="E918" s="476"/>
      <c r="F918" s="476"/>
      <c r="G918" s="476"/>
      <c r="H918" s="476"/>
      <c r="I918" s="476"/>
      <c r="J918" s="476"/>
      <c r="K918" s="476"/>
      <c r="L918" s="476"/>
      <c r="M918" s="476"/>
      <c r="N918" s="476"/>
      <c r="O918" s="476"/>
      <c r="P918" s="476"/>
      <c r="Q918" s="476"/>
      <c r="R918" s="476"/>
      <c r="S918" s="476"/>
      <c r="T918" s="476"/>
      <c r="U918" s="476"/>
      <c r="V918" s="476"/>
    </row>
    <row r="919" spans="1:22" ht="15" thickBot="1">
      <c r="A919" s="476"/>
      <c r="B919" s="476"/>
      <c r="C919" s="476"/>
      <c r="D919" s="476"/>
      <c r="E919" s="476"/>
      <c r="F919" s="476"/>
      <c r="G919" s="476"/>
      <c r="H919" s="476"/>
      <c r="I919" s="476"/>
      <c r="J919" s="476"/>
      <c r="K919" s="476"/>
      <c r="L919" s="476"/>
      <c r="M919" s="476"/>
      <c r="N919" s="476"/>
      <c r="O919" s="476"/>
      <c r="P919" s="476"/>
      <c r="Q919" s="476"/>
      <c r="R919" s="476"/>
      <c r="S919" s="476"/>
      <c r="T919" s="476"/>
      <c r="U919" s="476"/>
      <c r="V919" s="476"/>
    </row>
    <row r="920" spans="1:22" ht="15" thickBot="1">
      <c r="A920" s="476"/>
      <c r="B920" s="476"/>
      <c r="C920" s="476"/>
      <c r="D920" s="476"/>
      <c r="E920" s="476"/>
      <c r="F920" s="476"/>
      <c r="G920" s="476"/>
      <c r="H920" s="476"/>
      <c r="I920" s="476"/>
      <c r="J920" s="476"/>
      <c r="K920" s="476"/>
      <c r="L920" s="476"/>
      <c r="M920" s="476"/>
      <c r="N920" s="476"/>
      <c r="O920" s="476"/>
      <c r="P920" s="476"/>
      <c r="Q920" s="476"/>
      <c r="R920" s="476"/>
      <c r="S920" s="476"/>
      <c r="T920" s="476"/>
      <c r="U920" s="476"/>
      <c r="V920" s="476"/>
    </row>
    <row r="921" spans="1:22" ht="15" thickBot="1">
      <c r="A921" s="476"/>
      <c r="B921" s="476"/>
      <c r="C921" s="476"/>
      <c r="D921" s="476"/>
      <c r="E921" s="476"/>
      <c r="F921" s="476"/>
      <c r="G921" s="476"/>
      <c r="H921" s="476"/>
      <c r="I921" s="476"/>
      <c r="J921" s="476"/>
      <c r="K921" s="476"/>
      <c r="L921" s="476"/>
      <c r="M921" s="476"/>
      <c r="N921" s="476"/>
      <c r="O921" s="476"/>
      <c r="P921" s="476"/>
      <c r="Q921" s="476"/>
      <c r="R921" s="476"/>
      <c r="S921" s="476"/>
      <c r="T921" s="476"/>
      <c r="U921" s="476"/>
      <c r="V921" s="476"/>
    </row>
    <row r="922" spans="1:22" ht="15" thickBot="1">
      <c r="A922" s="476"/>
      <c r="B922" s="476"/>
      <c r="C922" s="476"/>
      <c r="D922" s="476"/>
      <c r="E922" s="476"/>
      <c r="F922" s="476"/>
      <c r="G922" s="476"/>
      <c r="H922" s="476"/>
      <c r="I922" s="476"/>
      <c r="J922" s="476"/>
      <c r="K922" s="476"/>
      <c r="L922" s="476"/>
      <c r="M922" s="476"/>
      <c r="N922" s="476"/>
      <c r="O922" s="476"/>
      <c r="P922" s="476"/>
      <c r="Q922" s="476"/>
      <c r="R922" s="476"/>
      <c r="S922" s="476"/>
      <c r="T922" s="476"/>
      <c r="U922" s="476"/>
      <c r="V922" s="476"/>
    </row>
    <row r="923" spans="1:22" ht="15" thickBot="1">
      <c r="A923" s="476"/>
      <c r="B923" s="476"/>
      <c r="C923" s="476"/>
      <c r="D923" s="476"/>
      <c r="E923" s="476"/>
      <c r="F923" s="476"/>
      <c r="G923" s="476"/>
      <c r="H923" s="476"/>
      <c r="I923" s="476"/>
      <c r="J923" s="476"/>
      <c r="K923" s="476"/>
      <c r="L923" s="476"/>
      <c r="M923" s="476"/>
      <c r="N923" s="476"/>
      <c r="O923" s="476"/>
      <c r="P923" s="476"/>
      <c r="Q923" s="476"/>
      <c r="R923" s="476"/>
      <c r="S923" s="476"/>
      <c r="T923" s="476"/>
      <c r="U923" s="476"/>
      <c r="V923" s="476"/>
    </row>
    <row r="924" spans="1:22" ht="15" thickBot="1">
      <c r="A924" s="476"/>
      <c r="B924" s="476"/>
      <c r="C924" s="476"/>
      <c r="D924" s="476"/>
      <c r="E924" s="476"/>
      <c r="F924" s="476"/>
      <c r="G924" s="476"/>
      <c r="H924" s="476"/>
      <c r="I924" s="476"/>
      <c r="J924" s="476"/>
      <c r="K924" s="476"/>
      <c r="L924" s="476"/>
      <c r="M924" s="476"/>
      <c r="N924" s="476"/>
      <c r="O924" s="476"/>
      <c r="P924" s="476"/>
      <c r="Q924" s="476"/>
      <c r="R924" s="476"/>
      <c r="S924" s="476"/>
      <c r="T924" s="476"/>
      <c r="U924" s="476"/>
      <c r="V924" s="476"/>
    </row>
    <row r="925" spans="1:22" ht="15" thickBot="1">
      <c r="A925" s="476"/>
      <c r="B925" s="476"/>
      <c r="C925" s="476"/>
      <c r="D925" s="476"/>
      <c r="E925" s="476"/>
      <c r="F925" s="476"/>
      <c r="G925" s="476"/>
      <c r="H925" s="476"/>
      <c r="I925" s="476"/>
      <c r="J925" s="476"/>
      <c r="K925" s="476"/>
      <c r="L925" s="476"/>
      <c r="M925" s="476"/>
      <c r="N925" s="476"/>
      <c r="O925" s="476"/>
      <c r="P925" s="476"/>
      <c r="Q925" s="476"/>
      <c r="R925" s="476"/>
      <c r="S925" s="476"/>
      <c r="T925" s="476"/>
      <c r="U925" s="476"/>
      <c r="V925" s="476"/>
    </row>
    <row r="926" spans="1:22" ht="15" thickBot="1">
      <c r="A926" s="476"/>
      <c r="B926" s="476"/>
      <c r="C926" s="476"/>
      <c r="D926" s="476"/>
      <c r="E926" s="476"/>
      <c r="F926" s="476"/>
      <c r="G926" s="476"/>
      <c r="H926" s="476"/>
      <c r="I926" s="476"/>
      <c r="J926" s="476"/>
      <c r="K926" s="476"/>
      <c r="L926" s="476"/>
      <c r="M926" s="476"/>
      <c r="N926" s="476"/>
      <c r="O926" s="476"/>
      <c r="P926" s="476"/>
      <c r="Q926" s="476"/>
      <c r="R926" s="476"/>
      <c r="S926" s="476"/>
      <c r="T926" s="476"/>
      <c r="U926" s="476"/>
      <c r="V926" s="476"/>
    </row>
    <row r="927" spans="1:22" ht="15" thickBot="1">
      <c r="A927" s="476"/>
      <c r="B927" s="476"/>
      <c r="C927" s="476"/>
      <c r="D927" s="476"/>
      <c r="E927" s="476"/>
      <c r="F927" s="476"/>
      <c r="G927" s="476"/>
      <c r="H927" s="476"/>
      <c r="I927" s="476"/>
      <c r="J927" s="476"/>
      <c r="K927" s="476"/>
      <c r="L927" s="476"/>
      <c r="M927" s="476"/>
      <c r="N927" s="476"/>
      <c r="O927" s="476"/>
      <c r="P927" s="476"/>
      <c r="Q927" s="476"/>
      <c r="R927" s="476"/>
      <c r="S927" s="476"/>
      <c r="T927" s="476"/>
      <c r="U927" s="476"/>
      <c r="V927" s="476"/>
    </row>
    <row r="928" spans="1:22" ht="15" thickBot="1">
      <c r="A928" s="476"/>
      <c r="B928" s="476"/>
      <c r="C928" s="476"/>
      <c r="D928" s="476"/>
      <c r="E928" s="476"/>
      <c r="F928" s="476"/>
      <c r="G928" s="476"/>
      <c r="H928" s="476"/>
      <c r="I928" s="476"/>
      <c r="J928" s="476"/>
      <c r="K928" s="476"/>
      <c r="L928" s="476"/>
      <c r="M928" s="476"/>
      <c r="N928" s="476"/>
      <c r="O928" s="476"/>
      <c r="P928" s="476"/>
      <c r="Q928" s="476"/>
      <c r="R928" s="476"/>
      <c r="S928" s="476"/>
      <c r="T928" s="476"/>
      <c r="U928" s="476"/>
      <c r="V928" s="476"/>
    </row>
    <row r="929" spans="1:22" ht="15" thickBot="1">
      <c r="A929" s="476"/>
      <c r="B929" s="476"/>
      <c r="C929" s="476"/>
      <c r="D929" s="476"/>
      <c r="E929" s="476"/>
      <c r="F929" s="476"/>
      <c r="G929" s="476"/>
      <c r="H929" s="476"/>
      <c r="I929" s="476"/>
      <c r="J929" s="476"/>
      <c r="K929" s="476"/>
      <c r="L929" s="476"/>
      <c r="M929" s="476"/>
      <c r="N929" s="476"/>
      <c r="O929" s="476"/>
      <c r="P929" s="476"/>
      <c r="Q929" s="476"/>
      <c r="R929" s="476"/>
      <c r="S929" s="476"/>
      <c r="T929" s="476"/>
      <c r="U929" s="476"/>
      <c r="V929" s="476"/>
    </row>
    <row r="930" spans="1:22" ht="15" thickBot="1">
      <c r="A930" s="476"/>
      <c r="B930" s="476"/>
      <c r="C930" s="476"/>
      <c r="D930" s="476"/>
      <c r="E930" s="476"/>
      <c r="F930" s="476"/>
      <c r="G930" s="476"/>
      <c r="H930" s="476"/>
      <c r="I930" s="476"/>
      <c r="J930" s="476"/>
      <c r="K930" s="476"/>
      <c r="L930" s="476"/>
      <c r="M930" s="476"/>
      <c r="N930" s="476"/>
      <c r="O930" s="476"/>
      <c r="P930" s="476"/>
      <c r="Q930" s="476"/>
      <c r="R930" s="476"/>
      <c r="S930" s="476"/>
      <c r="T930" s="476"/>
      <c r="U930" s="476"/>
      <c r="V930" s="476"/>
    </row>
    <row r="931" spans="1:22" ht="15" thickBot="1">
      <c r="A931" s="476"/>
      <c r="B931" s="476"/>
      <c r="C931" s="476"/>
      <c r="D931" s="476"/>
      <c r="E931" s="476"/>
      <c r="F931" s="476"/>
      <c r="G931" s="476"/>
      <c r="H931" s="476"/>
      <c r="I931" s="476"/>
      <c r="J931" s="476"/>
      <c r="K931" s="476"/>
      <c r="L931" s="476"/>
      <c r="M931" s="476"/>
      <c r="N931" s="476"/>
      <c r="O931" s="476"/>
      <c r="P931" s="476"/>
      <c r="Q931" s="476"/>
      <c r="R931" s="476"/>
      <c r="S931" s="476"/>
      <c r="T931" s="476"/>
      <c r="U931" s="476"/>
      <c r="V931" s="476"/>
    </row>
    <row r="932" spans="1:22" ht="15" thickBot="1">
      <c r="A932" s="476"/>
      <c r="B932" s="476"/>
      <c r="C932" s="476"/>
      <c r="D932" s="476"/>
      <c r="E932" s="476"/>
      <c r="F932" s="476"/>
      <c r="G932" s="476"/>
      <c r="H932" s="476"/>
      <c r="I932" s="476"/>
      <c r="J932" s="476"/>
      <c r="K932" s="476"/>
      <c r="L932" s="476"/>
      <c r="M932" s="476"/>
      <c r="N932" s="476"/>
      <c r="O932" s="476"/>
      <c r="P932" s="476"/>
      <c r="Q932" s="476"/>
      <c r="R932" s="476"/>
      <c r="S932" s="476"/>
      <c r="T932" s="476"/>
      <c r="U932" s="476"/>
      <c r="V932" s="476"/>
    </row>
    <row r="933" spans="1:22" ht="15" thickBot="1">
      <c r="A933" s="476"/>
      <c r="B933" s="476"/>
      <c r="C933" s="476"/>
      <c r="D933" s="476"/>
      <c r="E933" s="476"/>
      <c r="F933" s="476"/>
      <c r="G933" s="476"/>
      <c r="H933" s="476"/>
      <c r="I933" s="476"/>
      <c r="J933" s="476"/>
      <c r="K933" s="476"/>
      <c r="L933" s="476"/>
      <c r="M933" s="476"/>
      <c r="N933" s="476"/>
      <c r="O933" s="476"/>
      <c r="P933" s="476"/>
      <c r="Q933" s="476"/>
      <c r="R933" s="476"/>
      <c r="S933" s="476"/>
      <c r="T933" s="476"/>
      <c r="U933" s="476"/>
      <c r="V933" s="476"/>
    </row>
    <row r="934" spans="1:22" ht="15" thickBot="1">
      <c r="A934" s="476"/>
      <c r="B934" s="476"/>
      <c r="C934" s="476"/>
      <c r="D934" s="476"/>
      <c r="E934" s="476"/>
      <c r="F934" s="476"/>
      <c r="G934" s="476"/>
      <c r="H934" s="476"/>
      <c r="I934" s="476"/>
      <c r="J934" s="476"/>
      <c r="K934" s="476"/>
      <c r="L934" s="476"/>
      <c r="M934" s="476"/>
      <c r="N934" s="476"/>
      <c r="O934" s="476"/>
      <c r="P934" s="476"/>
      <c r="Q934" s="476"/>
      <c r="R934" s="476"/>
      <c r="S934" s="476"/>
      <c r="T934" s="476"/>
      <c r="U934" s="476"/>
      <c r="V934" s="476"/>
    </row>
    <row r="935" spans="1:22" ht="15" thickBot="1">
      <c r="A935" s="476"/>
      <c r="B935" s="476"/>
      <c r="C935" s="476"/>
      <c r="D935" s="476"/>
      <c r="E935" s="476"/>
      <c r="F935" s="476"/>
      <c r="G935" s="476"/>
      <c r="H935" s="476"/>
      <c r="I935" s="476"/>
      <c r="J935" s="476"/>
      <c r="K935" s="476"/>
      <c r="L935" s="476"/>
      <c r="M935" s="476"/>
      <c r="N935" s="476"/>
      <c r="O935" s="476"/>
      <c r="P935" s="476"/>
      <c r="Q935" s="476"/>
      <c r="R935" s="476"/>
      <c r="S935" s="476"/>
      <c r="T935" s="476"/>
      <c r="U935" s="476"/>
      <c r="V935" s="476"/>
    </row>
    <row r="936" spans="1:22" ht="15" thickBot="1">
      <c r="A936" s="476"/>
      <c r="B936" s="476"/>
      <c r="C936" s="476"/>
      <c r="D936" s="476"/>
      <c r="E936" s="476"/>
      <c r="F936" s="476"/>
      <c r="G936" s="476"/>
      <c r="H936" s="476"/>
      <c r="I936" s="476"/>
      <c r="J936" s="476"/>
      <c r="K936" s="476"/>
      <c r="L936" s="476"/>
      <c r="M936" s="476"/>
      <c r="N936" s="476"/>
      <c r="O936" s="476"/>
      <c r="P936" s="476"/>
      <c r="Q936" s="476"/>
      <c r="R936" s="476"/>
      <c r="S936" s="476"/>
      <c r="T936" s="476"/>
      <c r="U936" s="476"/>
      <c r="V936" s="476"/>
    </row>
    <row r="937" spans="1:22" ht="15" thickBot="1">
      <c r="A937" s="476"/>
      <c r="B937" s="476"/>
      <c r="C937" s="476"/>
      <c r="D937" s="476"/>
      <c r="E937" s="476"/>
      <c r="F937" s="476"/>
      <c r="G937" s="476"/>
      <c r="H937" s="476"/>
      <c r="I937" s="476"/>
      <c r="J937" s="476"/>
      <c r="K937" s="476"/>
      <c r="L937" s="476"/>
      <c r="M937" s="476"/>
      <c r="N937" s="476"/>
      <c r="O937" s="476"/>
      <c r="P937" s="476"/>
      <c r="Q937" s="476"/>
      <c r="R937" s="476"/>
      <c r="S937" s="476"/>
      <c r="T937" s="476"/>
      <c r="U937" s="476"/>
      <c r="V937" s="476"/>
    </row>
    <row r="938" spans="1:22" ht="15" thickBot="1">
      <c r="A938" s="476"/>
      <c r="B938" s="476"/>
      <c r="C938" s="476"/>
      <c r="D938" s="476"/>
      <c r="E938" s="476"/>
      <c r="F938" s="476"/>
      <c r="G938" s="476"/>
      <c r="H938" s="476"/>
      <c r="I938" s="476"/>
      <c r="J938" s="476"/>
      <c r="K938" s="476"/>
      <c r="L938" s="476"/>
      <c r="M938" s="476"/>
      <c r="N938" s="476"/>
      <c r="O938" s="476"/>
      <c r="P938" s="476"/>
      <c r="Q938" s="476"/>
      <c r="R938" s="476"/>
      <c r="S938" s="476"/>
      <c r="T938" s="476"/>
      <c r="U938" s="476"/>
      <c r="V938" s="476"/>
    </row>
    <row r="939" spans="1:22" ht="15" thickBot="1">
      <c r="A939" s="476"/>
      <c r="B939" s="476"/>
      <c r="C939" s="476"/>
      <c r="D939" s="476"/>
      <c r="E939" s="476"/>
      <c r="F939" s="476"/>
      <c r="G939" s="476"/>
      <c r="H939" s="476"/>
      <c r="I939" s="476"/>
      <c r="J939" s="476"/>
      <c r="K939" s="476"/>
      <c r="L939" s="476"/>
      <c r="M939" s="476"/>
      <c r="N939" s="476"/>
      <c r="O939" s="476"/>
      <c r="P939" s="476"/>
      <c r="Q939" s="476"/>
      <c r="R939" s="476"/>
      <c r="S939" s="476"/>
      <c r="T939" s="476"/>
      <c r="U939" s="476"/>
      <c r="V939" s="476"/>
    </row>
    <row r="940" spans="1:22" ht="15" thickBot="1">
      <c r="A940" s="476"/>
      <c r="B940" s="476"/>
      <c r="C940" s="476"/>
      <c r="D940" s="476"/>
      <c r="E940" s="476"/>
      <c r="F940" s="476"/>
      <c r="G940" s="476"/>
      <c r="H940" s="476"/>
      <c r="I940" s="476"/>
      <c r="J940" s="476"/>
      <c r="K940" s="476"/>
      <c r="L940" s="476"/>
      <c r="M940" s="476"/>
      <c r="N940" s="476"/>
      <c r="O940" s="476"/>
      <c r="P940" s="476"/>
      <c r="Q940" s="476"/>
      <c r="R940" s="476"/>
      <c r="S940" s="476"/>
      <c r="T940" s="476"/>
      <c r="U940" s="476"/>
      <c r="V940" s="476"/>
    </row>
    <row r="941" spans="1:22" ht="15" thickBot="1">
      <c r="A941" s="476"/>
      <c r="B941" s="476"/>
      <c r="C941" s="476"/>
      <c r="D941" s="476"/>
      <c r="E941" s="476"/>
      <c r="F941" s="476"/>
      <c r="G941" s="476"/>
      <c r="H941" s="476"/>
      <c r="I941" s="476"/>
      <c r="J941" s="476"/>
      <c r="K941" s="476"/>
      <c r="L941" s="476"/>
      <c r="M941" s="476"/>
      <c r="N941" s="476"/>
      <c r="O941" s="476"/>
      <c r="P941" s="476"/>
      <c r="Q941" s="476"/>
      <c r="R941" s="476"/>
      <c r="S941" s="476"/>
      <c r="T941" s="476"/>
      <c r="U941" s="476"/>
      <c r="V941" s="476"/>
    </row>
    <row r="942" spans="1:22" ht="15" thickBot="1">
      <c r="A942" s="476"/>
      <c r="B942" s="476"/>
      <c r="C942" s="476"/>
      <c r="D942" s="476"/>
      <c r="E942" s="476"/>
      <c r="F942" s="476"/>
      <c r="G942" s="476"/>
      <c r="H942" s="476"/>
      <c r="I942" s="476"/>
      <c r="J942" s="476"/>
      <c r="K942" s="476"/>
      <c r="L942" s="476"/>
      <c r="M942" s="476"/>
      <c r="N942" s="476"/>
      <c r="O942" s="476"/>
      <c r="P942" s="476"/>
      <c r="Q942" s="476"/>
      <c r="R942" s="476"/>
      <c r="S942" s="476"/>
      <c r="T942" s="476"/>
      <c r="U942" s="476"/>
      <c r="V942" s="476"/>
    </row>
    <row r="943" spans="1:22" ht="15" thickBot="1">
      <c r="A943" s="476"/>
      <c r="B943" s="476"/>
      <c r="C943" s="476"/>
      <c r="D943" s="476"/>
      <c r="E943" s="476"/>
      <c r="F943" s="476"/>
      <c r="G943" s="476"/>
      <c r="H943" s="476"/>
      <c r="I943" s="476"/>
      <c r="J943" s="476"/>
      <c r="K943" s="476"/>
      <c r="L943" s="476"/>
      <c r="M943" s="476"/>
      <c r="N943" s="476"/>
      <c r="O943" s="476"/>
      <c r="P943" s="476"/>
      <c r="Q943" s="476"/>
      <c r="R943" s="476"/>
      <c r="S943" s="476"/>
      <c r="T943" s="476"/>
      <c r="U943" s="476"/>
      <c r="V943" s="476"/>
    </row>
    <row r="944" spans="1:22" ht="15" thickBot="1">
      <c r="A944" s="476"/>
      <c r="B944" s="476"/>
      <c r="C944" s="476"/>
      <c r="D944" s="476"/>
      <c r="E944" s="476"/>
      <c r="F944" s="476"/>
      <c r="G944" s="476"/>
      <c r="H944" s="476"/>
      <c r="I944" s="476"/>
      <c r="J944" s="476"/>
      <c r="K944" s="476"/>
      <c r="L944" s="476"/>
      <c r="M944" s="476"/>
      <c r="N944" s="476"/>
      <c r="O944" s="476"/>
      <c r="P944" s="476"/>
      <c r="Q944" s="476"/>
      <c r="R944" s="476"/>
      <c r="S944" s="476"/>
      <c r="T944" s="476"/>
      <c r="U944" s="476"/>
      <c r="V944" s="476"/>
    </row>
    <row r="945" spans="1:22" ht="15" thickBot="1">
      <c r="A945" s="476"/>
      <c r="B945" s="476"/>
      <c r="C945" s="476"/>
      <c r="D945" s="476"/>
      <c r="E945" s="476"/>
      <c r="F945" s="476"/>
      <c r="G945" s="476"/>
      <c r="H945" s="476"/>
      <c r="I945" s="476"/>
      <c r="J945" s="476"/>
      <c r="K945" s="476"/>
      <c r="L945" s="476"/>
      <c r="M945" s="476"/>
      <c r="N945" s="476"/>
      <c r="O945" s="476"/>
      <c r="P945" s="476"/>
      <c r="Q945" s="476"/>
      <c r="R945" s="476"/>
      <c r="S945" s="476"/>
      <c r="T945" s="476"/>
      <c r="U945" s="476"/>
      <c r="V945" s="476"/>
    </row>
    <row r="946" spans="1:22" ht="15" thickBot="1">
      <c r="A946" s="476"/>
      <c r="B946" s="476"/>
      <c r="C946" s="476"/>
      <c r="D946" s="476"/>
      <c r="E946" s="476"/>
      <c r="F946" s="476"/>
      <c r="G946" s="476"/>
      <c r="H946" s="476"/>
      <c r="I946" s="476"/>
      <c r="J946" s="476"/>
      <c r="K946" s="476"/>
      <c r="L946" s="476"/>
      <c r="M946" s="476"/>
      <c r="N946" s="476"/>
      <c r="O946" s="476"/>
      <c r="P946" s="476"/>
      <c r="Q946" s="476"/>
      <c r="R946" s="476"/>
      <c r="S946" s="476"/>
      <c r="T946" s="476"/>
      <c r="U946" s="476"/>
      <c r="V946" s="476"/>
    </row>
    <row r="947" spans="1:22" ht="15" thickBot="1">
      <c r="A947" s="476"/>
      <c r="B947" s="476"/>
      <c r="C947" s="476"/>
      <c r="D947" s="476"/>
      <c r="E947" s="476"/>
      <c r="F947" s="476"/>
      <c r="G947" s="476"/>
      <c r="H947" s="476"/>
      <c r="I947" s="476"/>
      <c r="J947" s="476"/>
      <c r="K947" s="476"/>
      <c r="L947" s="476"/>
      <c r="M947" s="476"/>
      <c r="N947" s="476"/>
      <c r="O947" s="476"/>
      <c r="P947" s="476"/>
      <c r="Q947" s="476"/>
      <c r="R947" s="476"/>
      <c r="S947" s="476"/>
      <c r="T947" s="476"/>
      <c r="U947" s="476"/>
      <c r="V947" s="476"/>
    </row>
    <row r="948" spans="1:22" ht="15" thickBot="1">
      <c r="A948" s="476"/>
      <c r="B948" s="476"/>
      <c r="C948" s="476"/>
      <c r="D948" s="476"/>
      <c r="E948" s="476"/>
      <c r="F948" s="476"/>
      <c r="G948" s="476"/>
      <c r="H948" s="476"/>
      <c r="I948" s="476"/>
      <c r="J948" s="476"/>
      <c r="K948" s="476"/>
      <c r="L948" s="476"/>
      <c r="M948" s="476"/>
      <c r="N948" s="476"/>
      <c r="O948" s="476"/>
      <c r="P948" s="476"/>
      <c r="Q948" s="476"/>
      <c r="R948" s="476"/>
      <c r="S948" s="476"/>
      <c r="T948" s="476"/>
      <c r="U948" s="476"/>
      <c r="V948" s="476"/>
    </row>
    <row r="949" spans="1:22" ht="15" thickBot="1">
      <c r="A949" s="476"/>
      <c r="B949" s="476"/>
      <c r="C949" s="476"/>
      <c r="D949" s="476"/>
      <c r="E949" s="476"/>
      <c r="F949" s="476"/>
      <c r="G949" s="476"/>
      <c r="H949" s="476"/>
      <c r="I949" s="476"/>
      <c r="J949" s="476"/>
      <c r="K949" s="476"/>
      <c r="L949" s="476"/>
      <c r="M949" s="476"/>
      <c r="N949" s="476"/>
      <c r="O949" s="476"/>
      <c r="P949" s="476"/>
      <c r="Q949" s="476"/>
      <c r="R949" s="476"/>
      <c r="S949" s="476"/>
      <c r="T949" s="476"/>
      <c r="U949" s="476"/>
      <c r="V949" s="476"/>
    </row>
    <row r="950" spans="1:22" ht="15" thickBot="1">
      <c r="A950" s="476"/>
      <c r="B950" s="476"/>
      <c r="C950" s="476"/>
      <c r="D950" s="476"/>
      <c r="E950" s="476"/>
      <c r="F950" s="476"/>
      <c r="G950" s="476"/>
      <c r="H950" s="476"/>
      <c r="I950" s="476"/>
      <c r="J950" s="476"/>
      <c r="K950" s="476"/>
      <c r="L950" s="476"/>
      <c r="M950" s="476"/>
      <c r="N950" s="476"/>
      <c r="O950" s="476"/>
      <c r="P950" s="476"/>
      <c r="Q950" s="476"/>
      <c r="R950" s="476"/>
      <c r="S950" s="476"/>
      <c r="T950" s="476"/>
      <c r="U950" s="476"/>
      <c r="V950" s="476"/>
    </row>
    <row r="951" spans="1:22" ht="15" thickBot="1">
      <c r="A951" s="476"/>
      <c r="B951" s="476"/>
      <c r="C951" s="476"/>
      <c r="D951" s="476"/>
      <c r="E951" s="476"/>
      <c r="F951" s="476"/>
      <c r="G951" s="476"/>
      <c r="H951" s="476"/>
      <c r="I951" s="476"/>
      <c r="J951" s="476"/>
      <c r="K951" s="476"/>
      <c r="L951" s="476"/>
      <c r="M951" s="476"/>
      <c r="N951" s="476"/>
      <c r="O951" s="476"/>
      <c r="P951" s="476"/>
      <c r="Q951" s="476"/>
      <c r="R951" s="476"/>
      <c r="S951" s="476"/>
      <c r="T951" s="476"/>
      <c r="U951" s="476"/>
      <c r="V951" s="476"/>
    </row>
    <row r="952" spans="1:22" ht="15" thickBot="1">
      <c r="A952" s="476"/>
      <c r="B952" s="476"/>
      <c r="C952" s="476"/>
      <c r="D952" s="476"/>
      <c r="E952" s="476"/>
      <c r="F952" s="476"/>
      <c r="G952" s="476"/>
      <c r="H952" s="476"/>
      <c r="I952" s="476"/>
      <c r="J952" s="476"/>
      <c r="K952" s="476"/>
      <c r="L952" s="476"/>
      <c r="M952" s="476"/>
      <c r="N952" s="476"/>
      <c r="O952" s="476"/>
      <c r="P952" s="476"/>
      <c r="Q952" s="476"/>
      <c r="R952" s="476"/>
      <c r="S952" s="476"/>
      <c r="T952" s="476"/>
      <c r="U952" s="476"/>
      <c r="V952" s="476"/>
    </row>
    <row r="953" spans="1:22" ht="15" thickBot="1">
      <c r="A953" s="476"/>
      <c r="B953" s="476"/>
      <c r="C953" s="476"/>
      <c r="D953" s="476"/>
      <c r="E953" s="476"/>
      <c r="F953" s="476"/>
      <c r="G953" s="476"/>
      <c r="H953" s="476"/>
      <c r="I953" s="476"/>
      <c r="J953" s="476"/>
      <c r="K953" s="476"/>
      <c r="L953" s="476"/>
      <c r="M953" s="476"/>
      <c r="N953" s="476"/>
      <c r="O953" s="476"/>
      <c r="P953" s="476"/>
      <c r="Q953" s="476"/>
      <c r="R953" s="476"/>
      <c r="S953" s="476"/>
      <c r="T953" s="476"/>
      <c r="U953" s="476"/>
      <c r="V953" s="476"/>
    </row>
    <row r="954" spans="1:22" ht="15" thickBot="1">
      <c r="A954" s="476"/>
      <c r="B954" s="476"/>
      <c r="C954" s="476"/>
      <c r="D954" s="476"/>
      <c r="E954" s="476"/>
      <c r="F954" s="476"/>
      <c r="G954" s="476"/>
      <c r="H954" s="476"/>
      <c r="I954" s="476"/>
      <c r="J954" s="476"/>
      <c r="K954" s="476"/>
      <c r="L954" s="476"/>
      <c r="M954" s="476"/>
      <c r="N954" s="476"/>
      <c r="O954" s="476"/>
      <c r="P954" s="476"/>
      <c r="Q954" s="476"/>
      <c r="R954" s="476"/>
      <c r="S954" s="476"/>
      <c r="T954" s="476"/>
      <c r="U954" s="476"/>
      <c r="V954" s="476"/>
    </row>
    <row r="955" spans="1:22" ht="15" thickBot="1">
      <c r="A955" s="476"/>
      <c r="B955" s="476"/>
      <c r="C955" s="476"/>
      <c r="D955" s="476"/>
      <c r="E955" s="476"/>
      <c r="F955" s="476"/>
      <c r="G955" s="476"/>
      <c r="H955" s="476"/>
      <c r="I955" s="476"/>
      <c r="J955" s="476"/>
      <c r="K955" s="476"/>
      <c r="L955" s="476"/>
      <c r="M955" s="476"/>
      <c r="N955" s="476"/>
      <c r="O955" s="476"/>
      <c r="P955" s="476"/>
      <c r="Q955" s="476"/>
      <c r="R955" s="476"/>
      <c r="S955" s="476"/>
      <c r="T955" s="476"/>
      <c r="U955" s="476"/>
      <c r="V955" s="476"/>
    </row>
    <row r="956" spans="1:22" ht="15" thickBot="1">
      <c r="A956" s="476"/>
      <c r="B956" s="476"/>
      <c r="C956" s="476"/>
      <c r="D956" s="476"/>
      <c r="E956" s="476"/>
      <c r="F956" s="476"/>
      <c r="G956" s="476"/>
      <c r="H956" s="476"/>
      <c r="I956" s="476"/>
      <c r="J956" s="476"/>
      <c r="K956" s="476"/>
      <c r="L956" s="476"/>
      <c r="M956" s="476"/>
      <c r="N956" s="476"/>
      <c r="O956" s="476"/>
      <c r="P956" s="476"/>
      <c r="Q956" s="476"/>
      <c r="R956" s="476"/>
      <c r="S956" s="476"/>
      <c r="T956" s="476"/>
      <c r="U956" s="476"/>
      <c r="V956" s="476"/>
    </row>
    <row r="957" spans="1:22" ht="15" thickBot="1">
      <c r="A957" s="476"/>
      <c r="B957" s="476"/>
      <c r="C957" s="476"/>
      <c r="D957" s="476"/>
      <c r="E957" s="476"/>
      <c r="F957" s="476"/>
      <c r="G957" s="476"/>
      <c r="H957" s="476"/>
      <c r="I957" s="476"/>
      <c r="J957" s="476"/>
      <c r="K957" s="476"/>
      <c r="L957" s="476"/>
      <c r="M957" s="476"/>
      <c r="N957" s="476"/>
      <c r="O957" s="476"/>
      <c r="P957" s="476"/>
      <c r="Q957" s="476"/>
      <c r="R957" s="476"/>
      <c r="S957" s="476"/>
      <c r="T957" s="476"/>
      <c r="U957" s="476"/>
      <c r="V957" s="476"/>
    </row>
    <row r="958" spans="1:22" ht="15" thickBot="1">
      <c r="A958" s="476"/>
      <c r="B958" s="476"/>
      <c r="C958" s="476"/>
      <c r="D958" s="476"/>
      <c r="E958" s="476"/>
      <c r="F958" s="476"/>
      <c r="G958" s="476"/>
      <c r="H958" s="476"/>
      <c r="I958" s="476"/>
      <c r="J958" s="476"/>
      <c r="K958" s="476"/>
      <c r="L958" s="476"/>
      <c r="M958" s="476"/>
      <c r="N958" s="476"/>
      <c r="O958" s="476"/>
      <c r="P958" s="476"/>
      <c r="Q958" s="476"/>
      <c r="R958" s="476"/>
      <c r="S958" s="476"/>
      <c r="T958" s="476"/>
      <c r="U958" s="476"/>
      <c r="V958" s="476"/>
    </row>
    <row r="959" spans="1:22" ht="15" thickBot="1">
      <c r="A959" s="476"/>
      <c r="B959" s="476"/>
      <c r="C959" s="476"/>
      <c r="D959" s="476"/>
      <c r="E959" s="476"/>
      <c r="F959" s="476"/>
      <c r="G959" s="476"/>
      <c r="H959" s="476"/>
      <c r="I959" s="476"/>
      <c r="J959" s="476"/>
      <c r="K959" s="476"/>
      <c r="L959" s="476"/>
      <c r="M959" s="476"/>
      <c r="N959" s="476"/>
      <c r="O959" s="476"/>
      <c r="P959" s="476"/>
      <c r="Q959" s="476"/>
      <c r="R959" s="476"/>
      <c r="S959" s="476"/>
      <c r="T959" s="476"/>
      <c r="U959" s="476"/>
      <c r="V959" s="476"/>
    </row>
    <row r="960" spans="1:22" ht="15" thickBot="1">
      <c r="A960" s="476"/>
      <c r="B960" s="476"/>
      <c r="C960" s="476"/>
      <c r="D960" s="476"/>
      <c r="E960" s="476"/>
      <c r="F960" s="476"/>
      <c r="G960" s="476"/>
      <c r="H960" s="476"/>
      <c r="I960" s="476"/>
      <c r="J960" s="476"/>
      <c r="K960" s="476"/>
      <c r="L960" s="476"/>
      <c r="M960" s="476"/>
      <c r="N960" s="476"/>
      <c r="O960" s="476"/>
      <c r="P960" s="476"/>
      <c r="Q960" s="476"/>
      <c r="R960" s="476"/>
      <c r="S960" s="476"/>
      <c r="T960" s="476"/>
      <c r="U960" s="476"/>
      <c r="V960" s="476"/>
    </row>
    <row r="961" spans="1:22" ht="15" thickBot="1">
      <c r="A961" s="476"/>
      <c r="B961" s="476"/>
      <c r="C961" s="476"/>
      <c r="D961" s="476"/>
      <c r="E961" s="476"/>
      <c r="F961" s="476"/>
      <c r="G961" s="476"/>
      <c r="H961" s="476"/>
      <c r="I961" s="476"/>
      <c r="J961" s="476"/>
      <c r="K961" s="476"/>
      <c r="L961" s="476"/>
      <c r="M961" s="476"/>
      <c r="N961" s="476"/>
      <c r="O961" s="476"/>
      <c r="P961" s="476"/>
      <c r="Q961" s="476"/>
      <c r="R961" s="476"/>
      <c r="S961" s="476"/>
      <c r="T961" s="476"/>
      <c r="U961" s="476"/>
      <c r="V961" s="476"/>
    </row>
    <row r="962" spans="1:22" ht="15" thickBot="1">
      <c r="A962" s="476"/>
      <c r="B962" s="476"/>
      <c r="C962" s="476"/>
      <c r="D962" s="476"/>
      <c r="E962" s="476"/>
      <c r="F962" s="476"/>
      <c r="G962" s="476"/>
      <c r="H962" s="476"/>
      <c r="I962" s="476"/>
      <c r="J962" s="476"/>
      <c r="K962" s="476"/>
      <c r="L962" s="476"/>
      <c r="M962" s="476"/>
      <c r="N962" s="476"/>
      <c r="O962" s="476"/>
      <c r="P962" s="476"/>
      <c r="Q962" s="476"/>
      <c r="R962" s="476"/>
      <c r="S962" s="476"/>
      <c r="T962" s="476"/>
      <c r="U962" s="476"/>
      <c r="V962" s="476"/>
    </row>
    <row r="963" spans="1:22" ht="15" thickBot="1">
      <c r="A963" s="476"/>
      <c r="B963" s="476"/>
      <c r="C963" s="476"/>
      <c r="D963" s="476"/>
      <c r="E963" s="476"/>
      <c r="F963" s="476"/>
      <c r="G963" s="476"/>
      <c r="H963" s="476"/>
      <c r="I963" s="476"/>
      <c r="J963" s="476"/>
      <c r="K963" s="476"/>
      <c r="L963" s="476"/>
      <c r="M963" s="476"/>
      <c r="N963" s="476"/>
      <c r="O963" s="476"/>
      <c r="P963" s="476"/>
      <c r="Q963" s="476"/>
      <c r="R963" s="476"/>
      <c r="S963" s="476"/>
      <c r="T963" s="476"/>
      <c r="U963" s="476"/>
      <c r="V963" s="476"/>
    </row>
    <row r="964" spans="1:22" ht="15" thickBot="1">
      <c r="A964" s="476"/>
      <c r="B964" s="476"/>
      <c r="C964" s="476"/>
      <c r="D964" s="476"/>
      <c r="E964" s="476"/>
      <c r="F964" s="476"/>
      <c r="G964" s="476"/>
      <c r="H964" s="476"/>
      <c r="I964" s="476"/>
      <c r="J964" s="476"/>
      <c r="K964" s="476"/>
      <c r="L964" s="476"/>
      <c r="M964" s="476"/>
      <c r="N964" s="476"/>
      <c r="O964" s="476"/>
      <c r="P964" s="476"/>
      <c r="Q964" s="476"/>
      <c r="R964" s="476"/>
      <c r="S964" s="476"/>
      <c r="T964" s="476"/>
      <c r="U964" s="476"/>
      <c r="V964" s="476"/>
    </row>
    <row r="965" spans="1:22" ht="15" thickBot="1">
      <c r="A965" s="476"/>
      <c r="B965" s="476"/>
      <c r="C965" s="476"/>
      <c r="D965" s="476"/>
      <c r="E965" s="476"/>
      <c r="F965" s="476"/>
      <c r="G965" s="476"/>
      <c r="H965" s="476"/>
      <c r="I965" s="476"/>
      <c r="J965" s="476"/>
      <c r="K965" s="476"/>
      <c r="L965" s="476"/>
      <c r="M965" s="476"/>
      <c r="N965" s="476"/>
      <c r="O965" s="476"/>
      <c r="P965" s="476"/>
      <c r="Q965" s="476"/>
      <c r="R965" s="476"/>
      <c r="S965" s="476"/>
      <c r="T965" s="476"/>
      <c r="U965" s="476"/>
      <c r="V965" s="476"/>
    </row>
    <row r="966" spans="1:22" ht="15" thickBot="1">
      <c r="A966" s="476"/>
      <c r="B966" s="476"/>
      <c r="C966" s="476"/>
      <c r="D966" s="476"/>
      <c r="E966" s="476"/>
      <c r="F966" s="476"/>
      <c r="G966" s="476"/>
      <c r="H966" s="476"/>
      <c r="I966" s="476"/>
      <c r="J966" s="476"/>
      <c r="K966" s="476"/>
      <c r="L966" s="476"/>
      <c r="M966" s="476"/>
      <c r="N966" s="476"/>
      <c r="O966" s="476"/>
      <c r="P966" s="476"/>
      <c r="Q966" s="476"/>
      <c r="R966" s="476"/>
      <c r="S966" s="476"/>
      <c r="T966" s="476"/>
      <c r="U966" s="476"/>
      <c r="V966" s="476"/>
    </row>
    <row r="967" spans="1:22" ht="15" thickBot="1">
      <c r="A967" s="476"/>
      <c r="B967" s="476"/>
      <c r="C967" s="476"/>
      <c r="D967" s="476"/>
      <c r="E967" s="476"/>
      <c r="F967" s="476"/>
      <c r="G967" s="476"/>
      <c r="H967" s="476"/>
      <c r="I967" s="476"/>
      <c r="J967" s="476"/>
      <c r="K967" s="476"/>
      <c r="L967" s="476"/>
      <c r="M967" s="476"/>
      <c r="N967" s="476"/>
      <c r="O967" s="476"/>
      <c r="P967" s="476"/>
      <c r="Q967" s="476"/>
      <c r="R967" s="476"/>
      <c r="S967" s="476"/>
      <c r="T967" s="476"/>
      <c r="U967" s="476"/>
      <c r="V967" s="476"/>
    </row>
    <row r="968" spans="1:22" ht="15" thickBot="1">
      <c r="A968" s="476"/>
      <c r="B968" s="476"/>
      <c r="C968" s="476"/>
      <c r="D968" s="476"/>
      <c r="E968" s="476"/>
      <c r="F968" s="476"/>
      <c r="G968" s="476"/>
      <c r="H968" s="476"/>
      <c r="I968" s="476"/>
      <c r="J968" s="476"/>
      <c r="K968" s="476"/>
      <c r="L968" s="476"/>
      <c r="M968" s="476"/>
      <c r="N968" s="476"/>
      <c r="O968" s="476"/>
      <c r="P968" s="476"/>
      <c r="Q968" s="476"/>
      <c r="R968" s="476"/>
      <c r="S968" s="476"/>
      <c r="T968" s="476"/>
      <c r="U968" s="476"/>
      <c r="V968" s="476"/>
    </row>
    <row r="969" spans="1:22" ht="15" thickBot="1">
      <c r="A969" s="476"/>
      <c r="B969" s="476"/>
      <c r="C969" s="476"/>
      <c r="D969" s="476"/>
      <c r="E969" s="476"/>
      <c r="F969" s="476"/>
      <c r="G969" s="476"/>
      <c r="H969" s="476"/>
      <c r="I969" s="476"/>
      <c r="J969" s="476"/>
      <c r="K969" s="476"/>
      <c r="L969" s="476"/>
      <c r="M969" s="476"/>
      <c r="N969" s="476"/>
      <c r="O969" s="476"/>
      <c r="P969" s="476"/>
      <c r="Q969" s="476"/>
      <c r="R969" s="476"/>
      <c r="S969" s="476"/>
      <c r="T969" s="476"/>
      <c r="U969" s="476"/>
      <c r="V969" s="476"/>
    </row>
    <row r="970" spans="1:22" ht="15" thickBot="1">
      <c r="A970" s="476"/>
      <c r="B970" s="476"/>
      <c r="C970" s="476"/>
      <c r="D970" s="476"/>
      <c r="E970" s="476"/>
      <c r="F970" s="476"/>
      <c r="G970" s="476"/>
      <c r="H970" s="476"/>
      <c r="I970" s="476"/>
      <c r="J970" s="476"/>
      <c r="K970" s="476"/>
      <c r="L970" s="476"/>
      <c r="M970" s="476"/>
      <c r="N970" s="476"/>
      <c r="O970" s="476"/>
      <c r="P970" s="476"/>
      <c r="Q970" s="476"/>
      <c r="R970" s="476"/>
      <c r="S970" s="476"/>
      <c r="T970" s="476"/>
      <c r="U970" s="476"/>
      <c r="V970" s="476"/>
    </row>
    <row r="971" spans="1:22" ht="15" thickBot="1">
      <c r="A971" s="476"/>
      <c r="B971" s="476"/>
      <c r="C971" s="476"/>
      <c r="D971" s="476"/>
      <c r="E971" s="476"/>
      <c r="F971" s="476"/>
      <c r="G971" s="476"/>
      <c r="H971" s="476"/>
      <c r="I971" s="476"/>
      <c r="J971" s="476"/>
      <c r="K971" s="476"/>
      <c r="L971" s="476"/>
      <c r="M971" s="476"/>
      <c r="N971" s="476"/>
      <c r="O971" s="476"/>
      <c r="P971" s="476"/>
      <c r="Q971" s="476"/>
      <c r="R971" s="476"/>
      <c r="S971" s="476"/>
      <c r="T971" s="476"/>
      <c r="U971" s="476"/>
      <c r="V971" s="476"/>
    </row>
    <row r="972" spans="1:22" ht="15" thickBot="1">
      <c r="A972" s="476"/>
      <c r="B972" s="476"/>
      <c r="C972" s="476"/>
      <c r="D972" s="476"/>
      <c r="E972" s="476"/>
      <c r="F972" s="476"/>
      <c r="G972" s="476"/>
      <c r="H972" s="476"/>
      <c r="I972" s="476"/>
      <c r="J972" s="476"/>
      <c r="K972" s="476"/>
      <c r="L972" s="476"/>
      <c r="M972" s="476"/>
      <c r="N972" s="476"/>
      <c r="O972" s="476"/>
      <c r="P972" s="476"/>
      <c r="Q972" s="476"/>
      <c r="R972" s="476"/>
      <c r="S972" s="476"/>
      <c r="T972" s="476"/>
      <c r="U972" s="476"/>
      <c r="V972" s="476"/>
    </row>
    <row r="973" spans="1:22" ht="15" thickBot="1">
      <c r="A973" s="476"/>
      <c r="B973" s="476"/>
      <c r="C973" s="476"/>
      <c r="D973" s="476"/>
      <c r="E973" s="476"/>
      <c r="F973" s="476"/>
      <c r="G973" s="476"/>
      <c r="H973" s="476"/>
      <c r="I973" s="476"/>
      <c r="J973" s="476"/>
      <c r="K973" s="476"/>
      <c r="L973" s="476"/>
      <c r="M973" s="476"/>
      <c r="N973" s="476"/>
      <c r="O973" s="476"/>
      <c r="P973" s="476"/>
      <c r="Q973" s="476"/>
      <c r="R973" s="476"/>
      <c r="S973" s="476"/>
      <c r="T973" s="476"/>
      <c r="U973" s="476"/>
      <c r="V973" s="476"/>
    </row>
    <row r="974" spans="1:22" ht="15" thickBot="1">
      <c r="A974" s="476"/>
      <c r="B974" s="476"/>
      <c r="C974" s="476"/>
      <c r="D974" s="476"/>
      <c r="E974" s="476"/>
      <c r="F974" s="476"/>
      <c r="G974" s="476"/>
      <c r="H974" s="476"/>
      <c r="I974" s="476"/>
      <c r="J974" s="476"/>
      <c r="K974" s="476"/>
      <c r="L974" s="476"/>
      <c r="M974" s="476"/>
      <c r="N974" s="476"/>
      <c r="O974" s="476"/>
      <c r="P974" s="476"/>
      <c r="Q974" s="476"/>
      <c r="R974" s="476"/>
      <c r="S974" s="476"/>
      <c r="T974" s="476"/>
      <c r="U974" s="476"/>
      <c r="V974" s="476"/>
    </row>
    <row r="975" spans="1:22" ht="15" thickBot="1">
      <c r="A975" s="476"/>
      <c r="B975" s="476"/>
      <c r="C975" s="476"/>
      <c r="D975" s="476"/>
      <c r="E975" s="476"/>
      <c r="F975" s="476"/>
      <c r="G975" s="476"/>
      <c r="H975" s="476"/>
      <c r="I975" s="476"/>
      <c r="J975" s="476"/>
      <c r="K975" s="476"/>
      <c r="L975" s="476"/>
      <c r="M975" s="476"/>
      <c r="N975" s="476"/>
      <c r="O975" s="476"/>
      <c r="P975" s="476"/>
      <c r="Q975" s="476"/>
      <c r="R975" s="476"/>
      <c r="S975" s="476"/>
      <c r="T975" s="476"/>
      <c r="U975" s="476"/>
      <c r="V975" s="476"/>
    </row>
    <row r="976" spans="1:22" ht="15" thickBot="1">
      <c r="A976" s="476"/>
      <c r="B976" s="476"/>
      <c r="C976" s="476"/>
      <c r="D976" s="476"/>
      <c r="E976" s="476"/>
      <c r="F976" s="476"/>
      <c r="G976" s="476"/>
      <c r="H976" s="476"/>
      <c r="I976" s="476"/>
      <c r="J976" s="476"/>
      <c r="K976" s="476"/>
      <c r="L976" s="476"/>
      <c r="M976" s="476"/>
      <c r="N976" s="476"/>
      <c r="O976" s="476"/>
      <c r="P976" s="476"/>
      <c r="Q976" s="476"/>
      <c r="R976" s="476"/>
      <c r="S976" s="476"/>
      <c r="T976" s="476"/>
      <c r="U976" s="476"/>
      <c r="V976" s="476"/>
    </row>
    <row r="977" spans="1:22" ht="15" thickBot="1">
      <c r="A977" s="476"/>
      <c r="B977" s="476"/>
      <c r="C977" s="476"/>
      <c r="D977" s="476"/>
      <c r="E977" s="476"/>
      <c r="F977" s="476"/>
      <c r="G977" s="476"/>
      <c r="H977" s="476"/>
      <c r="I977" s="476"/>
      <c r="J977" s="476"/>
      <c r="K977" s="476"/>
      <c r="L977" s="476"/>
      <c r="M977" s="476"/>
      <c r="N977" s="476"/>
      <c r="O977" s="476"/>
      <c r="P977" s="476"/>
      <c r="Q977" s="476"/>
      <c r="R977" s="476"/>
      <c r="S977" s="476"/>
      <c r="T977" s="476"/>
      <c r="U977" s="476"/>
      <c r="V977" s="476"/>
    </row>
    <row r="978" spans="1:22" ht="15" thickBot="1">
      <c r="A978" s="476"/>
      <c r="B978" s="476"/>
      <c r="C978" s="476"/>
      <c r="D978" s="476"/>
      <c r="E978" s="476"/>
      <c r="F978" s="476"/>
      <c r="G978" s="476"/>
      <c r="H978" s="476"/>
      <c r="I978" s="476"/>
      <c r="J978" s="476"/>
      <c r="K978" s="476"/>
      <c r="L978" s="476"/>
      <c r="M978" s="476"/>
      <c r="N978" s="476"/>
      <c r="O978" s="476"/>
      <c r="P978" s="476"/>
      <c r="Q978" s="476"/>
      <c r="R978" s="476"/>
      <c r="S978" s="476"/>
      <c r="T978" s="476"/>
      <c r="U978" s="476"/>
      <c r="V978" s="476"/>
    </row>
    <row r="979" spans="1:22" ht="15" thickBot="1">
      <c r="A979" s="476"/>
      <c r="B979" s="476"/>
      <c r="C979" s="476"/>
      <c r="D979" s="476"/>
      <c r="E979" s="476"/>
      <c r="F979" s="476"/>
      <c r="G979" s="476"/>
      <c r="H979" s="476"/>
      <c r="I979" s="476"/>
      <c r="J979" s="476"/>
      <c r="K979" s="476"/>
      <c r="L979" s="476"/>
      <c r="M979" s="476"/>
      <c r="N979" s="476"/>
      <c r="O979" s="476"/>
      <c r="P979" s="476"/>
      <c r="Q979" s="476"/>
      <c r="R979" s="476"/>
      <c r="S979" s="476"/>
      <c r="T979" s="476"/>
      <c r="U979" s="476"/>
      <c r="V979" s="476"/>
    </row>
    <row r="980" spans="1:22" ht="15" thickBot="1">
      <c r="A980" s="476"/>
      <c r="B980" s="476"/>
      <c r="C980" s="476"/>
      <c r="D980" s="476"/>
      <c r="E980" s="476"/>
      <c r="F980" s="476"/>
      <c r="G980" s="476"/>
      <c r="H980" s="476"/>
      <c r="I980" s="476"/>
      <c r="J980" s="476"/>
      <c r="K980" s="476"/>
      <c r="L980" s="476"/>
      <c r="M980" s="476"/>
      <c r="N980" s="476"/>
      <c r="O980" s="476"/>
      <c r="P980" s="476"/>
      <c r="Q980" s="476"/>
      <c r="R980" s="476"/>
      <c r="S980" s="476"/>
      <c r="T980" s="476"/>
      <c r="U980" s="476"/>
      <c r="V980" s="476"/>
    </row>
    <row r="981" spans="1:22" ht="15" thickBot="1">
      <c r="A981" s="476"/>
      <c r="B981" s="476"/>
      <c r="C981" s="476"/>
      <c r="D981" s="476"/>
      <c r="E981" s="476"/>
      <c r="F981" s="476"/>
      <c r="G981" s="476"/>
      <c r="H981" s="476"/>
      <c r="I981" s="476"/>
      <c r="J981" s="476"/>
      <c r="K981" s="476"/>
      <c r="L981" s="476"/>
      <c r="M981" s="476"/>
      <c r="N981" s="476"/>
      <c r="O981" s="476"/>
      <c r="P981" s="476"/>
      <c r="Q981" s="476"/>
      <c r="R981" s="476"/>
      <c r="S981" s="476"/>
      <c r="T981" s="476"/>
      <c r="U981" s="476"/>
      <c r="V981" s="476"/>
    </row>
    <row r="982" spans="1:22" ht="15" thickBot="1">
      <c r="A982" s="476"/>
      <c r="B982" s="476"/>
      <c r="C982" s="476"/>
      <c r="D982" s="476"/>
      <c r="E982" s="476"/>
      <c r="F982" s="476"/>
      <c r="G982" s="476"/>
      <c r="H982" s="476"/>
      <c r="I982" s="476"/>
      <c r="J982" s="476"/>
      <c r="K982" s="476"/>
      <c r="L982" s="476"/>
      <c r="M982" s="476"/>
      <c r="N982" s="476"/>
      <c r="O982" s="476"/>
      <c r="P982" s="476"/>
      <c r="Q982" s="476"/>
      <c r="R982" s="476"/>
      <c r="S982" s="476"/>
      <c r="T982" s="476"/>
      <c r="U982" s="476"/>
      <c r="V982" s="476"/>
    </row>
    <row r="983" spans="1:22" ht="15" thickBot="1">
      <c r="A983" s="476"/>
      <c r="B983" s="476"/>
      <c r="C983" s="476"/>
      <c r="D983" s="476"/>
      <c r="E983" s="476"/>
      <c r="F983" s="476"/>
      <c r="G983" s="476"/>
      <c r="H983" s="476"/>
      <c r="I983" s="476"/>
      <c r="J983" s="476"/>
      <c r="K983" s="476"/>
      <c r="L983" s="476"/>
      <c r="M983" s="476"/>
      <c r="N983" s="476"/>
      <c r="O983" s="476"/>
      <c r="P983" s="476"/>
      <c r="Q983" s="476"/>
      <c r="R983" s="476"/>
      <c r="S983" s="476"/>
      <c r="T983" s="476"/>
      <c r="U983" s="476"/>
      <c r="V983" s="476"/>
    </row>
    <row r="984" spans="1:22" ht="15" thickBot="1">
      <c r="A984" s="476"/>
      <c r="B984" s="476"/>
      <c r="C984" s="476"/>
      <c r="D984" s="476"/>
      <c r="E984" s="476"/>
      <c r="F984" s="476"/>
      <c r="G984" s="476"/>
      <c r="H984" s="476"/>
      <c r="I984" s="476"/>
      <c r="J984" s="476"/>
      <c r="K984" s="476"/>
      <c r="L984" s="476"/>
      <c r="M984" s="476"/>
      <c r="N984" s="476"/>
      <c r="O984" s="476"/>
      <c r="P984" s="476"/>
      <c r="Q984" s="476"/>
      <c r="R984" s="476"/>
      <c r="S984" s="476"/>
      <c r="T984" s="476"/>
      <c r="U984" s="476"/>
      <c r="V984" s="476"/>
    </row>
    <row r="985" spans="1:22" ht="15" thickBot="1">
      <c r="A985" s="476"/>
      <c r="B985" s="476"/>
      <c r="C985" s="476"/>
      <c r="D985" s="476"/>
      <c r="E985" s="476"/>
      <c r="F985" s="476"/>
      <c r="G985" s="476"/>
      <c r="H985" s="476"/>
      <c r="I985" s="476"/>
      <c r="J985" s="476"/>
      <c r="K985" s="476"/>
      <c r="L985" s="476"/>
      <c r="M985" s="476"/>
      <c r="N985" s="476"/>
      <c r="O985" s="476"/>
      <c r="P985" s="476"/>
      <c r="Q985" s="476"/>
      <c r="R985" s="476"/>
      <c r="S985" s="476"/>
      <c r="T985" s="476"/>
      <c r="U985" s="476"/>
      <c r="V985" s="476"/>
    </row>
  </sheetData>
  <mergeCells count="12">
    <mergeCell ref="N1:O1"/>
    <mergeCell ref="A1:C1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sqref="A1:C1"/>
    </sheetView>
  </sheetViews>
  <sheetFormatPr defaultRowHeight="14.4"/>
  <cols>
    <col min="1" max="1" width="6" style="356" customWidth="1"/>
    <col min="2" max="2" width="6.5546875" style="356" customWidth="1"/>
    <col min="3" max="3" width="5.109375" style="356" customWidth="1"/>
    <col min="4" max="4" width="10.109375" style="356" customWidth="1"/>
    <col min="5" max="5" width="8.88671875" style="356" bestFit="1" customWidth="1"/>
    <col min="6" max="6" width="15.88671875" style="356" customWidth="1"/>
    <col min="7" max="7" width="15.6640625" style="356" customWidth="1"/>
    <col min="8" max="8" width="13.5546875" style="356" customWidth="1"/>
    <col min="9" max="16384" width="8.88671875" style="356"/>
  </cols>
  <sheetData>
    <row r="1" spans="1:28" ht="15" thickBot="1">
      <c r="A1" s="601" t="s">
        <v>137</v>
      </c>
      <c r="B1" s="601"/>
      <c r="C1" s="601"/>
      <c r="D1" s="602" t="s">
        <v>3835</v>
      </c>
      <c r="E1" s="602" t="s">
        <v>161</v>
      </c>
      <c r="F1" s="602" t="s">
        <v>160</v>
      </c>
      <c r="G1" s="602" t="s">
        <v>5066</v>
      </c>
      <c r="H1" s="602" t="s">
        <v>3543</v>
      </c>
      <c r="I1" s="602" t="s">
        <v>3837</v>
      </c>
      <c r="J1" s="602" t="s">
        <v>3503</v>
      </c>
      <c r="K1" s="603" t="s">
        <v>5067</v>
      </c>
      <c r="L1" s="602" t="s">
        <v>31</v>
      </c>
      <c r="M1" s="602" t="s">
        <v>5068</v>
      </c>
      <c r="N1" s="601" t="s">
        <v>3504</v>
      </c>
      <c r="O1" s="601"/>
      <c r="P1" s="475"/>
      <c r="Q1" s="476"/>
      <c r="R1" s="476"/>
      <c r="S1" s="476"/>
      <c r="T1" s="476"/>
      <c r="U1" s="476"/>
      <c r="V1" s="476"/>
    </row>
    <row r="2" spans="1:28" ht="15" thickBot="1">
      <c r="A2" s="477"/>
      <c r="B2" s="478" t="s">
        <v>32</v>
      </c>
      <c r="C2" s="478" t="s">
        <v>0</v>
      </c>
      <c r="D2" s="602"/>
      <c r="E2" s="602"/>
      <c r="F2" s="602"/>
      <c r="G2" s="602"/>
      <c r="H2" s="602"/>
      <c r="I2" s="602"/>
      <c r="J2" s="602"/>
      <c r="K2" s="603"/>
      <c r="L2" s="602"/>
      <c r="M2" s="602"/>
      <c r="N2" s="478" t="s">
        <v>5069</v>
      </c>
      <c r="O2" s="478" t="s">
        <v>4014</v>
      </c>
      <c r="P2" s="479"/>
      <c r="Q2" s="14" t="s">
        <v>71</v>
      </c>
      <c r="R2" s="14" t="s">
        <v>72</v>
      </c>
      <c r="S2" s="9" t="s">
        <v>99</v>
      </c>
      <c r="T2" s="9" t="s">
        <v>100</v>
      </c>
      <c r="U2" s="9" t="s">
        <v>75</v>
      </c>
      <c r="V2" s="9" t="s">
        <v>73</v>
      </c>
      <c r="W2" s="9" t="s">
        <v>42</v>
      </c>
      <c r="X2" s="9"/>
      <c r="Y2" s="9" t="s">
        <v>39</v>
      </c>
      <c r="Z2" s="9" t="s">
        <v>40</v>
      </c>
      <c r="AA2" s="9" t="s">
        <v>31</v>
      </c>
      <c r="AB2" s="9" t="s">
        <v>41</v>
      </c>
    </row>
    <row r="3" spans="1:28" ht="15" thickBot="1">
      <c r="A3" s="480">
        <v>1</v>
      </c>
      <c r="B3" s="480">
        <v>1</v>
      </c>
      <c r="C3" s="477"/>
      <c r="D3" s="480">
        <v>410</v>
      </c>
      <c r="E3" s="481" t="s">
        <v>45</v>
      </c>
      <c r="F3" s="481" t="s">
        <v>117</v>
      </c>
      <c r="G3" s="477"/>
      <c r="H3" s="477" t="s">
        <v>1205</v>
      </c>
      <c r="I3" s="478" t="s">
        <v>32</v>
      </c>
      <c r="J3" s="477">
        <v>1970</v>
      </c>
      <c r="K3" s="482">
        <v>910</v>
      </c>
      <c r="L3" s="478">
        <v>910</v>
      </c>
      <c r="M3" s="478"/>
      <c r="N3" s="483">
        <v>0.34583333333333338</v>
      </c>
      <c r="O3" s="483">
        <v>0.72083333333333333</v>
      </c>
      <c r="P3" s="479"/>
      <c r="Q3" s="14">
        <f>VLOOKUP(R3,id!$A:$C,3,0)</f>
        <v>196</v>
      </c>
      <c r="R3" s="14" t="str">
        <f>S3&amp;T3&amp;V3</f>
        <v>FałowskiRafał1970</v>
      </c>
      <c r="S3" s="9" t="str">
        <f>F3</f>
        <v>Fałowski</v>
      </c>
      <c r="T3" s="9" t="str">
        <f>E3</f>
        <v>Rafał</v>
      </c>
      <c r="U3" s="9">
        <f>G3</f>
        <v>0</v>
      </c>
      <c r="V3" s="9">
        <f>J3</f>
        <v>1970</v>
      </c>
      <c r="W3" s="9">
        <v>45</v>
      </c>
      <c r="X3" s="9"/>
      <c r="Y3" s="9"/>
      <c r="Z3" s="9"/>
      <c r="AA3" s="9"/>
      <c r="AB3" s="9"/>
    </row>
    <row r="4" spans="1:28" ht="15" thickBot="1">
      <c r="A4" s="480">
        <v>2</v>
      </c>
      <c r="B4" s="480">
        <v>2</v>
      </c>
      <c r="C4" s="477"/>
      <c r="D4" s="480">
        <v>419</v>
      </c>
      <c r="E4" s="481" t="s">
        <v>59</v>
      </c>
      <c r="F4" s="481" t="s">
        <v>748</v>
      </c>
      <c r="G4" s="477" t="s">
        <v>747</v>
      </c>
      <c r="H4" s="477" t="s">
        <v>238</v>
      </c>
      <c r="I4" s="478" t="s">
        <v>32</v>
      </c>
      <c r="J4" s="477">
        <v>1978</v>
      </c>
      <c r="K4" s="482">
        <v>903</v>
      </c>
      <c r="L4" s="478">
        <v>910</v>
      </c>
      <c r="M4" s="478">
        <v>7</v>
      </c>
      <c r="N4" s="483">
        <v>0.42152777777777778</v>
      </c>
      <c r="O4" s="483">
        <v>0.79652777777777783</v>
      </c>
      <c r="P4" s="479"/>
      <c r="Q4" s="14">
        <f>VLOOKUP(R4,id!$A:$C,3,0)</f>
        <v>29</v>
      </c>
      <c r="R4" s="14" t="str">
        <f t="shared" ref="R4:R15" si="0">S4&amp;T4&amp;V4</f>
        <v>RychlikMichał1978</v>
      </c>
      <c r="S4" s="9" t="str">
        <f t="shared" ref="S4:S15" si="1">F4</f>
        <v>Rychlik</v>
      </c>
      <c r="T4" s="9" t="str">
        <f t="shared" ref="T4:T15" si="2">E4</f>
        <v>Michał</v>
      </c>
      <c r="U4" s="9" t="str">
        <f t="shared" ref="U4:U15" si="3">G4</f>
        <v>OrientAkcja</v>
      </c>
      <c r="V4" s="9">
        <f t="shared" ref="V4:V15" si="4">J4</f>
        <v>1978</v>
      </c>
      <c r="W4" s="9">
        <f>W3*IF(AA4&lt;1,AA4,IF(AB4&lt;1,AB4,IF(Z4&lt;1,Z4,IF(Y4&lt;1,Y4,1))))</f>
        <v>44.653846153846153</v>
      </c>
      <c r="X4" s="9"/>
      <c r="Y4" s="9">
        <f>N3/N4</f>
        <v>0.8204283360790775</v>
      </c>
      <c r="Z4" s="9">
        <v>1</v>
      </c>
      <c r="AA4" s="9">
        <f>K4/K3</f>
        <v>0.99230769230769234</v>
      </c>
      <c r="AB4" s="9">
        <v>1</v>
      </c>
    </row>
    <row r="5" spans="1:28" ht="27.6" thickBot="1">
      <c r="A5" s="480">
        <v>3</v>
      </c>
      <c r="B5" s="480">
        <v>3</v>
      </c>
      <c r="C5" s="477"/>
      <c r="D5" s="480">
        <v>412</v>
      </c>
      <c r="E5" s="481" t="s">
        <v>21</v>
      </c>
      <c r="F5" s="481" t="s">
        <v>3730</v>
      </c>
      <c r="G5" s="477" t="s">
        <v>3721</v>
      </c>
      <c r="H5" s="477" t="s">
        <v>5070</v>
      </c>
      <c r="I5" s="478" t="s">
        <v>32</v>
      </c>
      <c r="J5" s="477">
        <v>1978</v>
      </c>
      <c r="K5" s="482">
        <v>858</v>
      </c>
      <c r="L5" s="478">
        <v>900</v>
      </c>
      <c r="M5" s="478">
        <v>42</v>
      </c>
      <c r="N5" s="483">
        <v>0.4458333333333333</v>
      </c>
      <c r="O5" s="483">
        <v>0.8208333333333333</v>
      </c>
      <c r="P5" s="479"/>
      <c r="Q5" s="14">
        <f>VLOOKUP(R5,id!$A:$C,3,0)</f>
        <v>186</v>
      </c>
      <c r="R5" s="14" t="str">
        <f t="shared" si="0"/>
        <v>ŚmietańskiJacek1978</v>
      </c>
      <c r="S5" s="9" t="str">
        <f t="shared" si="1"/>
        <v>Śmietański</v>
      </c>
      <c r="T5" s="9" t="str">
        <f t="shared" si="2"/>
        <v>Jacek</v>
      </c>
      <c r="U5" s="9" t="str">
        <f t="shared" si="3"/>
        <v>Recykling przede wszystkim</v>
      </c>
      <c r="V5" s="9">
        <f t="shared" si="4"/>
        <v>1978</v>
      </c>
      <c r="W5" s="9">
        <f t="shared" ref="W5:W6" si="5">W4*IF(AA5&lt;1,AA5,IF(AB5&lt;1,AB5,IF(Z5&lt;1,Z5,IF(Y5&lt;1,Y5,1))))</f>
        <v>42.428571428571431</v>
      </c>
      <c r="X5" s="9"/>
      <c r="Y5" s="9">
        <f t="shared" ref="Y5:Y6" si="6">N4/N5</f>
        <v>0.94548286604361376</v>
      </c>
      <c r="Z5" s="9">
        <v>1</v>
      </c>
      <c r="AA5" s="9">
        <f>K5/K4</f>
        <v>0.95016611295681064</v>
      </c>
      <c r="AB5" s="9">
        <v>1</v>
      </c>
    </row>
    <row r="6" spans="1:28" ht="15" thickBot="1">
      <c r="A6" s="480">
        <v>4</v>
      </c>
      <c r="B6" s="480">
        <v>4</v>
      </c>
      <c r="C6" s="477"/>
      <c r="D6" s="480">
        <v>405</v>
      </c>
      <c r="E6" s="481" t="s">
        <v>5071</v>
      </c>
      <c r="F6" s="481" t="s">
        <v>5072</v>
      </c>
      <c r="G6" s="477" t="s">
        <v>5073</v>
      </c>
      <c r="H6" s="477" t="s">
        <v>3425</v>
      </c>
      <c r="I6" s="478" t="s">
        <v>32</v>
      </c>
      <c r="J6" s="477">
        <v>1984</v>
      </c>
      <c r="K6" s="482">
        <v>808</v>
      </c>
      <c r="L6" s="478">
        <v>820</v>
      </c>
      <c r="M6" s="478">
        <v>12</v>
      </c>
      <c r="N6" s="483">
        <v>0.42499999999999999</v>
      </c>
      <c r="O6" s="483">
        <v>0.79999999999999993</v>
      </c>
      <c r="P6" s="479"/>
      <c r="Q6" s="14">
        <f>VLOOKUP(R6,id!$A:$C,3,0)</f>
        <v>197</v>
      </c>
      <c r="R6" s="14" t="str">
        <f t="shared" si="0"/>
        <v>KorzewskiDobromir1984</v>
      </c>
      <c r="S6" s="9" t="str">
        <f t="shared" si="1"/>
        <v>Korzewski</v>
      </c>
      <c r="T6" s="9" t="str">
        <f t="shared" si="2"/>
        <v>Dobromir</v>
      </c>
      <c r="U6" s="9" t="str">
        <f t="shared" si="3"/>
        <v>Włóczymordy</v>
      </c>
      <c r="V6" s="9">
        <f t="shared" si="4"/>
        <v>1984</v>
      </c>
      <c r="W6" s="9">
        <f t="shared" si="5"/>
        <v>39.956043956043956</v>
      </c>
      <c r="X6" s="9"/>
      <c r="Y6" s="9">
        <f t="shared" si="6"/>
        <v>1.0490196078431373</v>
      </c>
      <c r="Z6" s="9">
        <v>1</v>
      </c>
      <c r="AA6" s="9">
        <f t="shared" ref="AA6" si="7">K6/K5</f>
        <v>0.9417249417249417</v>
      </c>
      <c r="AB6" s="9">
        <v>1</v>
      </c>
    </row>
    <row r="7" spans="1:28" ht="15" thickBot="1">
      <c r="A7" s="480">
        <v>6</v>
      </c>
      <c r="B7" s="480">
        <v>5</v>
      </c>
      <c r="C7" s="477"/>
      <c r="D7" s="480">
        <v>409</v>
      </c>
      <c r="E7" s="481" t="s">
        <v>467</v>
      </c>
      <c r="F7" s="481" t="s">
        <v>1277</v>
      </c>
      <c r="G7" s="477"/>
      <c r="H7" s="477" t="s">
        <v>5075</v>
      </c>
      <c r="I7" s="478" t="s">
        <v>32</v>
      </c>
      <c r="J7" s="477">
        <v>1996</v>
      </c>
      <c r="K7" s="482">
        <v>801</v>
      </c>
      <c r="L7" s="478">
        <v>810</v>
      </c>
      <c r="M7" s="478">
        <v>9</v>
      </c>
      <c r="N7" s="483">
        <v>0.42291666666666666</v>
      </c>
      <c r="O7" s="483">
        <v>0.79791666666666661</v>
      </c>
      <c r="P7" s="479"/>
      <c r="Q7" s="14">
        <f>VLOOKUP(R7,id!$A:$C,3,0)</f>
        <v>198</v>
      </c>
      <c r="R7" s="14" t="str">
        <f t="shared" si="0"/>
        <v>KleszczyńskiDawid1996</v>
      </c>
      <c r="S7" s="9" t="str">
        <f t="shared" si="1"/>
        <v>Kleszczyński</v>
      </c>
      <c r="T7" s="9" t="str">
        <f t="shared" si="2"/>
        <v>Dawid</v>
      </c>
      <c r="U7" s="9">
        <f t="shared" si="3"/>
        <v>0</v>
      </c>
      <c r="V7" s="9">
        <f t="shared" si="4"/>
        <v>1996</v>
      </c>
      <c r="W7" s="9">
        <f t="shared" ref="W7:W15" si="8">W6*IF(AA7&lt;1,AA7,IF(AB7&lt;1,AB7,IF(Z7&lt;1,Z7,IF(Y7&lt;1,Y7,1))))</f>
        <v>39.609890109890109</v>
      </c>
      <c r="X7" s="9"/>
      <c r="Y7" s="9">
        <f t="shared" ref="Y7:Y15" si="9">N6/N7</f>
        <v>1.0049261083743841</v>
      </c>
      <c r="Z7" s="9">
        <v>1</v>
      </c>
      <c r="AA7" s="9">
        <f t="shared" ref="AA7:AA15" si="10">K7/K6</f>
        <v>0.99133663366336633</v>
      </c>
      <c r="AB7" s="9">
        <v>1</v>
      </c>
    </row>
    <row r="8" spans="1:28" ht="15" thickBot="1">
      <c r="A8" s="480">
        <v>7</v>
      </c>
      <c r="B8" s="480">
        <v>6</v>
      </c>
      <c r="C8" s="477"/>
      <c r="D8" s="480">
        <v>403</v>
      </c>
      <c r="E8" s="481" t="s">
        <v>22</v>
      </c>
      <c r="F8" s="481" t="s">
        <v>237</v>
      </c>
      <c r="G8" s="477" t="s">
        <v>312</v>
      </c>
      <c r="H8" s="477" t="s">
        <v>1323</v>
      </c>
      <c r="I8" s="478" t="s">
        <v>32</v>
      </c>
      <c r="J8" s="477">
        <v>1975</v>
      </c>
      <c r="K8" s="482">
        <v>775</v>
      </c>
      <c r="L8" s="478">
        <v>790</v>
      </c>
      <c r="M8" s="478">
        <v>15</v>
      </c>
      <c r="N8" s="483">
        <v>0.42708333333333331</v>
      </c>
      <c r="O8" s="483">
        <v>0.80208333333333337</v>
      </c>
      <c r="P8" s="479"/>
      <c r="Q8" s="14">
        <f>VLOOKUP(R8,id!$A:$C,3,0)</f>
        <v>199</v>
      </c>
      <c r="R8" s="14" t="str">
        <f t="shared" si="0"/>
        <v>Melon-MikaKrzysztof1975</v>
      </c>
      <c r="S8" s="9" t="str">
        <f t="shared" si="1"/>
        <v>Melon-Mika</v>
      </c>
      <c r="T8" s="9" t="str">
        <f t="shared" si="2"/>
        <v>Krzysztof</v>
      </c>
      <c r="U8" s="9" t="str">
        <f t="shared" si="3"/>
        <v>Los Maruderos</v>
      </c>
      <c r="V8" s="9">
        <f t="shared" si="4"/>
        <v>1975</v>
      </c>
      <c r="W8" s="9">
        <f t="shared" si="8"/>
        <v>38.324175824175825</v>
      </c>
      <c r="X8" s="9"/>
      <c r="Y8" s="9">
        <f t="shared" si="9"/>
        <v>0.99024390243902438</v>
      </c>
      <c r="Z8" s="9">
        <v>1</v>
      </c>
      <c r="AA8" s="9">
        <f t="shared" si="10"/>
        <v>0.96754057428214735</v>
      </c>
      <c r="AB8" s="9">
        <v>1</v>
      </c>
    </row>
    <row r="9" spans="1:28" ht="15" thickBot="1">
      <c r="A9" s="480">
        <v>8</v>
      </c>
      <c r="B9" s="480">
        <v>7</v>
      </c>
      <c r="C9" s="477"/>
      <c r="D9" s="480">
        <v>408</v>
      </c>
      <c r="E9" s="481" t="s">
        <v>144</v>
      </c>
      <c r="F9" s="481" t="s">
        <v>5076</v>
      </c>
      <c r="G9" s="477"/>
      <c r="H9" s="477"/>
      <c r="I9" s="478" t="s">
        <v>32</v>
      </c>
      <c r="J9" s="477">
        <v>1971</v>
      </c>
      <c r="K9" s="482">
        <v>700</v>
      </c>
      <c r="L9" s="478">
        <v>700</v>
      </c>
      <c r="M9" s="478"/>
      <c r="N9" s="483">
        <v>0.41041666666666665</v>
      </c>
      <c r="O9" s="483">
        <v>0.78541666666666676</v>
      </c>
      <c r="P9" s="479"/>
      <c r="Q9" s="14">
        <f>VLOOKUP(R9,id!$A:$C,3,0)</f>
        <v>200</v>
      </c>
      <c r="R9" s="14" t="str">
        <f t="shared" si="0"/>
        <v>BecmerDariusz1971</v>
      </c>
      <c r="S9" s="9" t="str">
        <f t="shared" si="1"/>
        <v>Becmer</v>
      </c>
      <c r="T9" s="9" t="str">
        <f t="shared" si="2"/>
        <v>Dariusz</v>
      </c>
      <c r="U9" s="9">
        <f t="shared" si="3"/>
        <v>0</v>
      </c>
      <c r="V9" s="9">
        <f t="shared" si="4"/>
        <v>1971</v>
      </c>
      <c r="W9" s="9">
        <f t="shared" si="8"/>
        <v>34.615384615384613</v>
      </c>
      <c r="X9" s="9"/>
      <c r="Y9" s="9">
        <f t="shared" si="9"/>
        <v>1.0406091370558375</v>
      </c>
      <c r="Z9" s="9">
        <v>1</v>
      </c>
      <c r="AA9" s="9">
        <f t="shared" si="10"/>
        <v>0.90322580645161288</v>
      </c>
      <c r="AB9" s="9">
        <v>1</v>
      </c>
    </row>
    <row r="10" spans="1:28" ht="27.6" thickBot="1">
      <c r="A10" s="480">
        <v>9</v>
      </c>
      <c r="B10" s="480">
        <v>8</v>
      </c>
      <c r="C10" s="477"/>
      <c r="D10" s="480">
        <v>413</v>
      </c>
      <c r="E10" s="481" t="s">
        <v>92</v>
      </c>
      <c r="F10" s="481" t="s">
        <v>81</v>
      </c>
      <c r="G10" s="477" t="s">
        <v>872</v>
      </c>
      <c r="H10" s="477" t="s">
        <v>5077</v>
      </c>
      <c r="I10" s="478" t="s">
        <v>32</v>
      </c>
      <c r="J10" s="477">
        <v>1974</v>
      </c>
      <c r="K10" s="482">
        <v>560</v>
      </c>
      <c r="L10" s="478">
        <v>560</v>
      </c>
      <c r="M10" s="478"/>
      <c r="N10" s="483">
        <v>0.37708333333333338</v>
      </c>
      <c r="O10" s="483">
        <v>0.75208333333333333</v>
      </c>
      <c r="P10" s="479"/>
      <c r="Q10" s="14">
        <f>VLOOKUP(R10,id!$A:$C,3,0)</f>
        <v>201</v>
      </c>
      <c r="R10" s="14" t="str">
        <f t="shared" si="0"/>
        <v>FormanowskiSławomir1974</v>
      </c>
      <c r="S10" s="9" t="str">
        <f t="shared" si="1"/>
        <v>Formanowski</v>
      </c>
      <c r="T10" s="9" t="str">
        <f t="shared" si="2"/>
        <v>Sławomir</v>
      </c>
      <c r="U10" s="9" t="str">
        <f t="shared" si="3"/>
        <v>Ambit Racing Team</v>
      </c>
      <c r="V10" s="9">
        <f t="shared" si="4"/>
        <v>1974</v>
      </c>
      <c r="W10" s="9">
        <f t="shared" si="8"/>
        <v>27.692307692307693</v>
      </c>
      <c r="X10" s="9"/>
      <c r="Y10" s="9">
        <f t="shared" si="9"/>
        <v>1.0883977900552484</v>
      </c>
      <c r="Z10" s="9">
        <v>1</v>
      </c>
      <c r="AA10" s="9">
        <f t="shared" si="10"/>
        <v>0.8</v>
      </c>
      <c r="AB10" s="9">
        <v>1</v>
      </c>
    </row>
    <row r="11" spans="1:28" ht="27.6" thickBot="1">
      <c r="A11" s="480">
        <v>9</v>
      </c>
      <c r="B11" s="480">
        <v>8</v>
      </c>
      <c r="C11" s="477"/>
      <c r="D11" s="480">
        <v>414</v>
      </c>
      <c r="E11" s="481" t="s">
        <v>83</v>
      </c>
      <c r="F11" s="481" t="s">
        <v>5078</v>
      </c>
      <c r="G11" s="477" t="s">
        <v>872</v>
      </c>
      <c r="H11" s="477" t="s">
        <v>5077</v>
      </c>
      <c r="I11" s="478" t="s">
        <v>32</v>
      </c>
      <c r="J11" s="477">
        <v>1989</v>
      </c>
      <c r="K11" s="482">
        <v>560</v>
      </c>
      <c r="L11" s="478">
        <v>560</v>
      </c>
      <c r="M11" s="478"/>
      <c r="N11" s="483">
        <v>0.37708333333333338</v>
      </c>
      <c r="O11" s="483">
        <v>0.75208333333333333</v>
      </c>
      <c r="P11" s="479"/>
      <c r="Q11" s="14">
        <f>VLOOKUP(R11,id!$A:$C,3,0)</f>
        <v>202</v>
      </c>
      <c r="R11" s="14" t="str">
        <f t="shared" si="0"/>
        <v>WisniewskiAdam1989</v>
      </c>
      <c r="S11" s="9" t="str">
        <f t="shared" si="1"/>
        <v>Wisniewski</v>
      </c>
      <c r="T11" s="9" t="str">
        <f t="shared" si="2"/>
        <v>Adam</v>
      </c>
      <c r="U11" s="9" t="str">
        <f t="shared" si="3"/>
        <v>Ambit Racing Team</v>
      </c>
      <c r="V11" s="9">
        <f t="shared" si="4"/>
        <v>1989</v>
      </c>
      <c r="W11" s="9">
        <f t="shared" si="8"/>
        <v>27.692307692307693</v>
      </c>
      <c r="X11" s="9"/>
      <c r="Y11" s="9">
        <f t="shared" si="9"/>
        <v>1</v>
      </c>
      <c r="Z11" s="9">
        <v>1</v>
      </c>
      <c r="AA11" s="9">
        <f t="shared" si="10"/>
        <v>1</v>
      </c>
      <c r="AB11" s="9">
        <v>1</v>
      </c>
    </row>
    <row r="12" spans="1:28" ht="27.6" thickBot="1">
      <c r="A12" s="480">
        <v>9</v>
      </c>
      <c r="B12" s="480">
        <v>8</v>
      </c>
      <c r="C12" s="477"/>
      <c r="D12" s="480">
        <v>416</v>
      </c>
      <c r="E12" s="481" t="s">
        <v>51</v>
      </c>
      <c r="F12" s="481" t="s">
        <v>82</v>
      </c>
      <c r="G12" s="477" t="s">
        <v>872</v>
      </c>
      <c r="H12" s="477" t="s">
        <v>5077</v>
      </c>
      <c r="I12" s="478" t="s">
        <v>32</v>
      </c>
      <c r="J12" s="477">
        <v>1979</v>
      </c>
      <c r="K12" s="482">
        <v>560</v>
      </c>
      <c r="L12" s="478">
        <v>560</v>
      </c>
      <c r="M12" s="478"/>
      <c r="N12" s="483">
        <v>0.37708333333333338</v>
      </c>
      <c r="O12" s="483">
        <v>0.75208333333333333</v>
      </c>
      <c r="P12" s="479"/>
      <c r="Q12" s="14">
        <f>VLOOKUP(R12,id!$A:$C,3,0)</f>
        <v>203</v>
      </c>
      <c r="R12" s="14" t="str">
        <f t="shared" si="0"/>
        <v>JanikArtur1979</v>
      </c>
      <c r="S12" s="9" t="str">
        <f t="shared" si="1"/>
        <v>Janik</v>
      </c>
      <c r="T12" s="9" t="str">
        <f t="shared" si="2"/>
        <v>Artur</v>
      </c>
      <c r="U12" s="9" t="str">
        <f t="shared" si="3"/>
        <v>Ambit Racing Team</v>
      </c>
      <c r="V12" s="9">
        <f t="shared" si="4"/>
        <v>1979</v>
      </c>
      <c r="W12" s="9">
        <f t="shared" si="8"/>
        <v>27.692307692307693</v>
      </c>
      <c r="X12" s="9"/>
      <c r="Y12" s="9">
        <f t="shared" si="9"/>
        <v>1</v>
      </c>
      <c r="Z12" s="9">
        <v>1</v>
      </c>
      <c r="AA12" s="9">
        <f t="shared" si="10"/>
        <v>1</v>
      </c>
      <c r="AB12" s="9">
        <v>1</v>
      </c>
    </row>
    <row r="13" spans="1:28" ht="15" thickBot="1">
      <c r="A13" s="480">
        <v>15</v>
      </c>
      <c r="B13" s="480">
        <v>11</v>
      </c>
      <c r="C13" s="477"/>
      <c r="D13" s="480">
        <v>401</v>
      </c>
      <c r="E13" s="481" t="s">
        <v>19</v>
      </c>
      <c r="F13" s="481" t="s">
        <v>745</v>
      </c>
      <c r="G13" s="477"/>
      <c r="H13" s="477" t="s">
        <v>3935</v>
      </c>
      <c r="I13" s="478" t="s">
        <v>32</v>
      </c>
      <c r="J13" s="477">
        <v>1982</v>
      </c>
      <c r="K13" s="482">
        <v>510</v>
      </c>
      <c r="L13" s="478">
        <v>510</v>
      </c>
      <c r="M13" s="478"/>
      <c r="N13" s="483">
        <v>0.41319444444444442</v>
      </c>
      <c r="O13" s="483">
        <v>0.78819444444444453</v>
      </c>
      <c r="P13" s="479"/>
      <c r="Q13" s="14">
        <f>VLOOKUP(R13,id!$A:$C,3,0)</f>
        <v>204</v>
      </c>
      <c r="R13" s="14" t="str">
        <f t="shared" si="0"/>
        <v>BaworowskiGrzegorz1982</v>
      </c>
      <c r="S13" s="9" t="str">
        <f t="shared" si="1"/>
        <v>Baworowski</v>
      </c>
      <c r="T13" s="9" t="str">
        <f t="shared" si="2"/>
        <v>Grzegorz</v>
      </c>
      <c r="U13" s="9">
        <f t="shared" si="3"/>
        <v>0</v>
      </c>
      <c r="V13" s="9">
        <f t="shared" si="4"/>
        <v>1982</v>
      </c>
      <c r="W13" s="9">
        <f t="shared" si="8"/>
        <v>25.219780219780219</v>
      </c>
      <c r="X13" s="9"/>
      <c r="Y13" s="9">
        <f t="shared" si="9"/>
        <v>0.91260504201680692</v>
      </c>
      <c r="Z13" s="9">
        <v>1</v>
      </c>
      <c r="AA13" s="9">
        <f t="shared" si="10"/>
        <v>0.9107142857142857</v>
      </c>
      <c r="AB13" s="9">
        <v>1</v>
      </c>
    </row>
    <row r="14" spans="1:28" ht="15" thickBot="1">
      <c r="A14" s="480">
        <v>16</v>
      </c>
      <c r="B14" s="480">
        <v>12</v>
      </c>
      <c r="C14" s="477"/>
      <c r="D14" s="480">
        <v>406</v>
      </c>
      <c r="E14" s="481" t="s">
        <v>398</v>
      </c>
      <c r="F14" s="481" t="s">
        <v>5080</v>
      </c>
      <c r="G14" s="477"/>
      <c r="H14" s="477" t="s">
        <v>1372</v>
      </c>
      <c r="I14" s="478" t="s">
        <v>32</v>
      </c>
      <c r="J14" s="477">
        <v>2001</v>
      </c>
      <c r="K14" s="482">
        <v>440</v>
      </c>
      <c r="L14" s="478">
        <v>480</v>
      </c>
      <c r="M14" s="478">
        <v>40</v>
      </c>
      <c r="N14" s="483">
        <v>0.44444444444444442</v>
      </c>
      <c r="O14" s="483">
        <v>0.81944444444444453</v>
      </c>
      <c r="P14" s="479"/>
      <c r="Q14" s="14">
        <f>VLOOKUP(R14,id!$A:$C,3,0)</f>
        <v>205</v>
      </c>
      <c r="R14" s="14" t="str">
        <f t="shared" si="0"/>
        <v>WeissSzymon2001</v>
      </c>
      <c r="S14" s="9" t="str">
        <f t="shared" si="1"/>
        <v>Weiss</v>
      </c>
      <c r="T14" s="9" t="str">
        <f t="shared" si="2"/>
        <v>Szymon</v>
      </c>
      <c r="U14" s="9">
        <f t="shared" si="3"/>
        <v>0</v>
      </c>
      <c r="V14" s="9">
        <f t="shared" si="4"/>
        <v>2001</v>
      </c>
      <c r="W14" s="9">
        <f t="shared" si="8"/>
        <v>21.758241758241759</v>
      </c>
      <c r="X14" s="9"/>
      <c r="Y14" s="9">
        <f t="shared" si="9"/>
        <v>0.9296875</v>
      </c>
      <c r="Z14" s="9">
        <v>1</v>
      </c>
      <c r="AA14" s="9">
        <f t="shared" si="10"/>
        <v>0.86274509803921573</v>
      </c>
      <c r="AB14" s="9">
        <v>1</v>
      </c>
    </row>
    <row r="15" spans="1:28" ht="15" thickBot="1">
      <c r="A15" s="480">
        <v>16</v>
      </c>
      <c r="B15" s="480">
        <v>12</v>
      </c>
      <c r="C15" s="477"/>
      <c r="D15" s="480">
        <v>407</v>
      </c>
      <c r="E15" s="481" t="s">
        <v>17</v>
      </c>
      <c r="F15" s="481" t="s">
        <v>5080</v>
      </c>
      <c r="G15" s="477"/>
      <c r="H15" s="477" t="s">
        <v>5081</v>
      </c>
      <c r="I15" s="478" t="s">
        <v>32</v>
      </c>
      <c r="J15" s="477">
        <v>1970</v>
      </c>
      <c r="K15" s="482">
        <v>440</v>
      </c>
      <c r="L15" s="478">
        <v>480</v>
      </c>
      <c r="M15" s="478">
        <v>40</v>
      </c>
      <c r="N15" s="483">
        <v>0.44444444444444442</v>
      </c>
      <c r="O15" s="483">
        <v>0.81944444444444453</v>
      </c>
      <c r="P15" s="479"/>
      <c r="Q15" s="14">
        <f>VLOOKUP(R15,id!$A:$C,3,0)</f>
        <v>206</v>
      </c>
      <c r="R15" s="14" t="str">
        <f t="shared" si="0"/>
        <v>WeissMarcin1970</v>
      </c>
      <c r="S15" s="9" t="str">
        <f t="shared" si="1"/>
        <v>Weiss</v>
      </c>
      <c r="T15" s="9" t="str">
        <f t="shared" si="2"/>
        <v>Marcin</v>
      </c>
      <c r="U15" s="9">
        <f t="shared" si="3"/>
        <v>0</v>
      </c>
      <c r="V15" s="9">
        <f t="shared" si="4"/>
        <v>1970</v>
      </c>
      <c r="W15" s="9">
        <f t="shared" si="8"/>
        <v>21.758241758241759</v>
      </c>
      <c r="X15" s="9"/>
      <c r="Y15" s="9">
        <f t="shared" si="9"/>
        <v>1</v>
      </c>
      <c r="Z15" s="9">
        <v>1</v>
      </c>
      <c r="AA15" s="9">
        <f t="shared" si="10"/>
        <v>1</v>
      </c>
      <c r="AB15" s="9">
        <v>1</v>
      </c>
    </row>
    <row r="16" spans="1:28" ht="15" thickBot="1">
      <c r="A16" s="484"/>
      <c r="B16" s="484"/>
      <c r="C16" s="484"/>
      <c r="D16" s="484"/>
      <c r="E16" s="484"/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76"/>
      <c r="Q16" s="476"/>
      <c r="R16" s="476"/>
      <c r="S16" s="476"/>
      <c r="T16" s="476"/>
      <c r="U16" s="476"/>
      <c r="V16" s="476"/>
    </row>
    <row r="17" spans="1:22" ht="15" thickBot="1">
      <c r="A17" s="476"/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</row>
    <row r="18" spans="1:22" ht="15" thickBot="1">
      <c r="A18" s="476"/>
      <c r="B18" s="476"/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</row>
    <row r="19" spans="1:22" ht="15" thickBot="1">
      <c r="A19" s="476"/>
      <c r="B19" s="476"/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</row>
    <row r="20" spans="1:22" ht="15" thickBot="1">
      <c r="A20" s="476"/>
      <c r="B20" s="476"/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76"/>
      <c r="R20" s="476"/>
      <c r="S20" s="476"/>
      <c r="T20" s="476"/>
      <c r="U20" s="476"/>
      <c r="V20" s="476"/>
    </row>
    <row r="21" spans="1:22" ht="15" thickBot="1">
      <c r="A21" s="476"/>
      <c r="B21" s="476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</row>
    <row r="22" spans="1:22" ht="15" thickBot="1">
      <c r="A22" s="476"/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76"/>
      <c r="R22" s="476"/>
      <c r="S22" s="476"/>
      <c r="T22" s="476"/>
      <c r="U22" s="476"/>
      <c r="V22" s="476"/>
    </row>
    <row r="23" spans="1:22" ht="15" thickBot="1">
      <c r="A23" s="476"/>
      <c r="B23" s="476"/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76"/>
      <c r="R23" s="476"/>
      <c r="S23" s="476"/>
      <c r="T23" s="476"/>
      <c r="U23" s="476"/>
      <c r="V23" s="476"/>
    </row>
    <row r="24" spans="1:22" ht="15" thickBot="1">
      <c r="A24" s="476"/>
      <c r="B24" s="476"/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76"/>
      <c r="S24" s="476"/>
      <c r="T24" s="476"/>
      <c r="U24" s="476"/>
      <c r="V24" s="476"/>
    </row>
    <row r="25" spans="1:22" ht="15" thickBot="1">
      <c r="A25" s="476"/>
      <c r="B25" s="476"/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</row>
    <row r="26" spans="1:22" ht="15" thickBot="1">
      <c r="A26" s="476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</row>
    <row r="27" spans="1:22" ht="15" thickBot="1">
      <c r="A27" s="476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</row>
    <row r="28" spans="1:22" ht="15" thickBot="1">
      <c r="A28" s="476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</row>
    <row r="29" spans="1:22" ht="15" thickBot="1">
      <c r="A29" s="476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</row>
    <row r="30" spans="1:22" ht="15" thickBot="1">
      <c r="A30" s="476"/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</row>
    <row r="31" spans="1:22" ht="15" thickBot="1">
      <c r="A31" s="476"/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</row>
    <row r="32" spans="1:22" ht="15" thickBot="1">
      <c r="A32" s="476"/>
      <c r="B32" s="476"/>
      <c r="C32" s="476"/>
      <c r="D32" s="476"/>
      <c r="E32" s="476"/>
      <c r="F32" s="476"/>
      <c r="G32" s="476"/>
      <c r="H32" s="476"/>
      <c r="I32" s="476"/>
      <c r="J32" s="476"/>
      <c r="K32" s="476"/>
      <c r="L32" s="476"/>
      <c r="M32" s="476"/>
      <c r="N32" s="476"/>
      <c r="O32" s="476"/>
      <c r="P32" s="476"/>
      <c r="Q32" s="476"/>
      <c r="R32" s="476"/>
      <c r="S32" s="476"/>
      <c r="T32" s="476"/>
      <c r="U32" s="476"/>
      <c r="V32" s="476"/>
    </row>
    <row r="33" spans="1:22" ht="15" thickBot="1">
      <c r="A33" s="476"/>
      <c r="B33" s="476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</row>
    <row r="34" spans="1:22" ht="15" thickBot="1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</row>
    <row r="35" spans="1:22" ht="15" thickBot="1">
      <c r="A35" s="476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6"/>
      <c r="M35" s="476"/>
      <c r="N35" s="476"/>
      <c r="O35" s="476"/>
      <c r="P35" s="476"/>
      <c r="Q35" s="476"/>
      <c r="R35" s="476"/>
      <c r="S35" s="476"/>
      <c r="T35" s="476"/>
      <c r="U35" s="476"/>
      <c r="V35" s="476"/>
    </row>
    <row r="36" spans="1:22" ht="15" thickBot="1">
      <c r="A36" s="476"/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  <c r="N36" s="476"/>
      <c r="O36" s="476"/>
      <c r="P36" s="476"/>
      <c r="Q36" s="476"/>
      <c r="R36" s="476"/>
      <c r="S36" s="476"/>
      <c r="T36" s="476"/>
      <c r="U36" s="476"/>
      <c r="V36" s="476"/>
    </row>
    <row r="37" spans="1:22" ht="15" thickBot="1">
      <c r="A37" s="476"/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6"/>
      <c r="V37" s="476"/>
    </row>
    <row r="38" spans="1:22" ht="15" thickBot="1">
      <c r="A38" s="476"/>
      <c r="B38" s="476"/>
      <c r="C38" s="476"/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6"/>
      <c r="V38" s="476"/>
    </row>
    <row r="39" spans="1:22" ht="15" thickBot="1">
      <c r="A39" s="476"/>
      <c r="B39" s="476"/>
      <c r="C39" s="476"/>
      <c r="D39" s="476"/>
      <c r="E39" s="476"/>
      <c r="F39" s="476"/>
      <c r="G39" s="476"/>
      <c r="H39" s="476"/>
      <c r="I39" s="476"/>
      <c r="J39" s="476"/>
      <c r="K39" s="476"/>
      <c r="L39" s="476"/>
      <c r="M39" s="476"/>
      <c r="N39" s="476"/>
      <c r="O39" s="476"/>
      <c r="P39" s="476"/>
      <c r="Q39" s="476"/>
      <c r="R39" s="476"/>
      <c r="S39" s="476"/>
      <c r="T39" s="476"/>
      <c r="U39" s="476"/>
      <c r="V39" s="476"/>
    </row>
    <row r="40" spans="1:22" ht="15" thickBot="1">
      <c r="A40" s="476"/>
      <c r="B40" s="476"/>
      <c r="C40" s="476"/>
      <c r="D40" s="476"/>
      <c r="E40" s="476"/>
      <c r="F40" s="476"/>
      <c r="G40" s="476"/>
      <c r="H40" s="476"/>
      <c r="I40" s="476"/>
      <c r="J40" s="476"/>
      <c r="K40" s="476"/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</row>
    <row r="41" spans="1:22" ht="15" thickBot="1">
      <c r="A41" s="476"/>
      <c r="B41" s="476"/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</row>
    <row r="42" spans="1:22" ht="15" thickBot="1">
      <c r="A42" s="476"/>
      <c r="B42" s="476"/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</row>
    <row r="43" spans="1:22" ht="15" thickBot="1">
      <c r="A43" s="476"/>
      <c r="B43" s="476"/>
      <c r="C43" s="476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</row>
    <row r="44" spans="1:22" ht="15" thickBot="1">
      <c r="A44" s="476"/>
      <c r="B44" s="476"/>
      <c r="C44" s="476"/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</row>
    <row r="45" spans="1:22" ht="15" thickBot="1">
      <c r="A45" s="476"/>
      <c r="B45" s="476"/>
      <c r="C45" s="476"/>
      <c r="D45" s="476"/>
      <c r="E45" s="476"/>
      <c r="F45" s="476"/>
      <c r="G45" s="476"/>
      <c r="H45" s="476"/>
      <c r="I45" s="476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  <c r="V45" s="476"/>
    </row>
    <row r="46" spans="1:22" ht="15" thickBot="1">
      <c r="A46" s="476"/>
      <c r="B46" s="476"/>
      <c r="C46" s="476"/>
      <c r="D46" s="476"/>
      <c r="E46" s="476"/>
      <c r="F46" s="476"/>
      <c r="G46" s="476"/>
      <c r="H46" s="476"/>
      <c r="I46" s="476"/>
      <c r="J46" s="476"/>
      <c r="K46" s="476"/>
      <c r="L46" s="476"/>
      <c r="M46" s="476"/>
      <c r="N46" s="476"/>
      <c r="O46" s="476"/>
      <c r="P46" s="476"/>
      <c r="Q46" s="476"/>
      <c r="R46" s="476"/>
      <c r="S46" s="476"/>
      <c r="T46" s="476"/>
      <c r="U46" s="476"/>
      <c r="V46" s="476"/>
    </row>
    <row r="47" spans="1:22" ht="15" thickBot="1">
      <c r="A47" s="476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6"/>
    </row>
    <row r="48" spans="1:22" ht="15" thickBot="1">
      <c r="A48" s="476"/>
      <c r="B48" s="476"/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  <c r="U48" s="476"/>
      <c r="V48" s="476"/>
    </row>
    <row r="49" spans="1:22" ht="15" thickBot="1">
      <c r="A49" s="476"/>
      <c r="B49" s="476"/>
      <c r="C49" s="476"/>
      <c r="D49" s="476"/>
      <c r="E49" s="476"/>
      <c r="F49" s="476"/>
      <c r="G49" s="476"/>
      <c r="H49" s="476"/>
      <c r="I49" s="476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</row>
    <row r="50" spans="1:22" ht="15" thickBot="1">
      <c r="A50" s="476"/>
      <c r="B50" s="476"/>
      <c r="C50" s="476"/>
      <c r="D50" s="476"/>
      <c r="E50" s="476"/>
      <c r="F50" s="476"/>
      <c r="G50" s="476"/>
      <c r="H50" s="476"/>
      <c r="I50" s="476"/>
      <c r="J50" s="476"/>
      <c r="K50" s="476"/>
      <c r="L50" s="476"/>
      <c r="M50" s="476"/>
      <c r="N50" s="476"/>
      <c r="O50" s="476"/>
      <c r="P50" s="476"/>
      <c r="Q50" s="476"/>
      <c r="R50" s="476"/>
      <c r="S50" s="476"/>
      <c r="T50" s="476"/>
      <c r="U50" s="476"/>
      <c r="V50" s="476"/>
    </row>
    <row r="51" spans="1:22" ht="15" thickBot="1">
      <c r="A51" s="476"/>
      <c r="B51" s="476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</row>
    <row r="52" spans="1:22" ht="15" thickBot="1">
      <c r="A52" s="476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</row>
    <row r="53" spans="1:22" ht="15" thickBot="1">
      <c r="A53" s="476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</row>
    <row r="54" spans="1:22" ht="15" thickBot="1">
      <c r="A54" s="476"/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</row>
    <row r="55" spans="1:22" ht="15" thickBot="1">
      <c r="A55" s="476"/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</row>
    <row r="56" spans="1:22" ht="15" thickBot="1">
      <c r="A56" s="476"/>
      <c r="B56" s="476"/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76"/>
      <c r="P56" s="476"/>
      <c r="Q56" s="476"/>
      <c r="R56" s="476"/>
      <c r="S56" s="476"/>
      <c r="T56" s="476"/>
      <c r="U56" s="476"/>
      <c r="V56" s="476"/>
    </row>
    <row r="57" spans="1:22" ht="15" thickBot="1">
      <c r="A57" s="476"/>
      <c r="B57" s="476"/>
      <c r="C57" s="476"/>
      <c r="D57" s="476"/>
      <c r="E57" s="476"/>
      <c r="F57" s="476"/>
      <c r="G57" s="476"/>
      <c r="H57" s="476"/>
      <c r="I57" s="476"/>
      <c r="J57" s="476"/>
      <c r="K57" s="476"/>
      <c r="L57" s="476"/>
      <c r="M57" s="476"/>
      <c r="N57" s="476"/>
      <c r="O57" s="476"/>
      <c r="P57" s="476"/>
      <c r="Q57" s="476"/>
      <c r="R57" s="476"/>
      <c r="S57" s="476"/>
      <c r="T57" s="476"/>
      <c r="U57" s="476"/>
      <c r="V57" s="476"/>
    </row>
    <row r="58" spans="1:22" ht="15" thickBot="1">
      <c r="A58" s="476"/>
      <c r="B58" s="476"/>
      <c r="C58" s="476"/>
      <c r="D58" s="476"/>
      <c r="E58" s="476"/>
      <c r="F58" s="476"/>
      <c r="G58" s="476"/>
      <c r="H58" s="476"/>
      <c r="I58" s="476"/>
      <c r="J58" s="476"/>
      <c r="K58" s="476"/>
      <c r="L58" s="476"/>
      <c r="M58" s="476"/>
      <c r="N58" s="476"/>
      <c r="O58" s="476"/>
      <c r="P58" s="476"/>
      <c r="Q58" s="476"/>
      <c r="R58" s="476"/>
      <c r="S58" s="476"/>
      <c r="T58" s="476"/>
      <c r="U58" s="476"/>
      <c r="V58" s="476"/>
    </row>
    <row r="59" spans="1:22" ht="15" thickBot="1">
      <c r="A59" s="476"/>
      <c r="B59" s="476"/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</row>
    <row r="60" spans="1:22" ht="15" thickBot="1">
      <c r="A60" s="476"/>
      <c r="B60" s="476"/>
      <c r="C60" s="476"/>
      <c r="D60" s="476"/>
      <c r="E60" s="476"/>
      <c r="F60" s="476"/>
      <c r="G60" s="476"/>
      <c r="H60" s="476"/>
      <c r="I60" s="476"/>
      <c r="J60" s="476"/>
      <c r="K60" s="476"/>
      <c r="L60" s="476"/>
      <c r="M60" s="476"/>
      <c r="N60" s="476"/>
      <c r="O60" s="476"/>
      <c r="P60" s="476"/>
      <c r="Q60" s="476"/>
      <c r="R60" s="476"/>
      <c r="S60" s="476"/>
      <c r="T60" s="476"/>
      <c r="U60" s="476"/>
      <c r="V60" s="476"/>
    </row>
    <row r="61" spans="1:22" ht="15" thickBot="1">
      <c r="A61" s="476"/>
      <c r="B61" s="476"/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6"/>
      <c r="O61" s="476"/>
      <c r="P61" s="476"/>
      <c r="Q61" s="476"/>
      <c r="R61" s="476"/>
      <c r="S61" s="476"/>
      <c r="T61" s="476"/>
      <c r="U61" s="476"/>
      <c r="V61" s="476"/>
    </row>
    <row r="62" spans="1:22" ht="15" thickBot="1">
      <c r="A62" s="476"/>
      <c r="B62" s="476"/>
      <c r="C62" s="476"/>
      <c r="D62" s="476"/>
      <c r="E62" s="476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76"/>
      <c r="V62" s="476"/>
    </row>
    <row r="63" spans="1:22" ht="15" thickBot="1">
      <c r="A63" s="476"/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/>
      <c r="N63" s="476"/>
      <c r="O63" s="476"/>
      <c r="P63" s="476"/>
      <c r="Q63" s="476"/>
      <c r="R63" s="476"/>
      <c r="S63" s="476"/>
      <c r="T63" s="476"/>
      <c r="U63" s="476"/>
      <c r="V63" s="476"/>
    </row>
    <row r="64" spans="1:22" ht="15" thickBot="1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</row>
    <row r="65" spans="1:22" ht="15" thickBot="1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476"/>
      <c r="N65" s="476"/>
      <c r="O65" s="476"/>
      <c r="P65" s="476"/>
      <c r="Q65" s="476"/>
      <c r="R65" s="476"/>
      <c r="S65" s="476"/>
      <c r="T65" s="476"/>
      <c r="U65" s="476"/>
      <c r="V65" s="476"/>
    </row>
    <row r="66" spans="1:22" ht="15" thickBot="1">
      <c r="A66" s="476"/>
      <c r="B66" s="476"/>
      <c r="C66" s="476"/>
      <c r="D66" s="476"/>
      <c r="E66" s="476"/>
      <c r="F66" s="476"/>
      <c r="G66" s="476"/>
      <c r="H66" s="476"/>
      <c r="I66" s="476"/>
      <c r="J66" s="476"/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6"/>
      <c r="V66" s="476"/>
    </row>
    <row r="67" spans="1:22" ht="15" thickBot="1">
      <c r="A67" s="476"/>
      <c r="B67" s="476"/>
      <c r="C67" s="476"/>
      <c r="D67" s="476"/>
      <c r="E67" s="476"/>
      <c r="F67" s="476"/>
      <c r="G67" s="476"/>
      <c r="H67" s="476"/>
      <c r="I67" s="476"/>
      <c r="J67" s="476"/>
      <c r="K67" s="476"/>
      <c r="L67" s="476"/>
      <c r="M67" s="476"/>
      <c r="N67" s="476"/>
      <c r="O67" s="476"/>
      <c r="P67" s="476"/>
      <c r="Q67" s="476"/>
      <c r="R67" s="476"/>
      <c r="S67" s="476"/>
      <c r="T67" s="476"/>
      <c r="U67" s="476"/>
      <c r="V67" s="476"/>
    </row>
    <row r="68" spans="1:22" ht="15" thickBot="1">
      <c r="A68" s="476"/>
      <c r="B68" s="476"/>
      <c r="C68" s="476"/>
      <c r="D68" s="476"/>
      <c r="E68" s="476"/>
      <c r="F68" s="476"/>
      <c r="G68" s="476"/>
      <c r="H68" s="47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</row>
    <row r="69" spans="1:22" ht="15" thickBot="1">
      <c r="A69" s="476"/>
      <c r="B69" s="476"/>
      <c r="C69" s="476"/>
      <c r="D69" s="476"/>
      <c r="E69" s="476"/>
      <c r="F69" s="476"/>
      <c r="G69" s="476"/>
      <c r="H69" s="476"/>
      <c r="I69" s="476"/>
      <c r="J69" s="476"/>
      <c r="K69" s="476"/>
      <c r="L69" s="476"/>
      <c r="M69" s="476"/>
      <c r="N69" s="476"/>
      <c r="O69" s="476"/>
      <c r="P69" s="476"/>
      <c r="Q69" s="476"/>
      <c r="R69" s="476"/>
      <c r="S69" s="476"/>
      <c r="T69" s="476"/>
      <c r="U69" s="476"/>
      <c r="V69" s="476"/>
    </row>
    <row r="70" spans="1:22" ht="15" thickBot="1">
      <c r="A70" s="476"/>
      <c r="B70" s="476"/>
      <c r="C70" s="476"/>
      <c r="D70" s="476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476"/>
      <c r="R70" s="476"/>
      <c r="S70" s="476"/>
      <c r="T70" s="476"/>
      <c r="U70" s="476"/>
      <c r="V70" s="476"/>
    </row>
    <row r="71" spans="1:22" ht="15" thickBot="1">
      <c r="A71" s="476"/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/>
      <c r="N71" s="476"/>
      <c r="O71" s="476"/>
      <c r="P71" s="476"/>
      <c r="Q71" s="476"/>
      <c r="R71" s="476"/>
      <c r="S71" s="476"/>
      <c r="T71" s="476"/>
      <c r="U71" s="476"/>
      <c r="V71" s="476"/>
    </row>
    <row r="72" spans="1:22" ht="15" thickBot="1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/>
      <c r="N72" s="476"/>
      <c r="O72" s="476"/>
      <c r="P72" s="476"/>
      <c r="Q72" s="476"/>
      <c r="R72" s="476"/>
      <c r="S72" s="476"/>
      <c r="T72" s="476"/>
      <c r="U72" s="476"/>
      <c r="V72" s="476"/>
    </row>
    <row r="73" spans="1:22" ht="15" thickBot="1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</row>
    <row r="74" spans="1:22" ht="15" thickBot="1">
      <c r="A74" s="476"/>
      <c r="B74" s="476"/>
      <c r="C74" s="476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</row>
    <row r="75" spans="1:22" ht="15" thickBot="1">
      <c r="A75" s="476"/>
      <c r="B75" s="476"/>
      <c r="C75" s="476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6"/>
      <c r="P75" s="476"/>
      <c r="Q75" s="476"/>
      <c r="R75" s="476"/>
      <c r="S75" s="476"/>
      <c r="T75" s="476"/>
      <c r="U75" s="476"/>
      <c r="V75" s="476"/>
    </row>
    <row r="76" spans="1:22" ht="15" thickBot="1">
      <c r="A76" s="476"/>
      <c r="B76" s="476"/>
      <c r="C76" s="476"/>
      <c r="D76" s="476"/>
      <c r="E76" s="476"/>
      <c r="F76" s="476"/>
      <c r="G76" s="476"/>
      <c r="H76" s="476"/>
      <c r="I76" s="476"/>
      <c r="J76" s="476"/>
      <c r="K76" s="476"/>
      <c r="L76" s="476"/>
      <c r="M76" s="476"/>
      <c r="N76" s="476"/>
      <c r="O76" s="476"/>
      <c r="P76" s="476"/>
      <c r="Q76" s="476"/>
      <c r="R76" s="476"/>
      <c r="S76" s="476"/>
      <c r="T76" s="476"/>
      <c r="U76" s="476"/>
      <c r="V76" s="476"/>
    </row>
    <row r="77" spans="1:22" ht="15" thickBot="1">
      <c r="A77" s="476"/>
      <c r="B77" s="476"/>
      <c r="C77" s="476"/>
      <c r="D77" s="476"/>
      <c r="E77" s="476"/>
      <c r="F77" s="476"/>
      <c r="G77" s="476"/>
      <c r="H77" s="476"/>
      <c r="I77" s="476"/>
      <c r="J77" s="476"/>
      <c r="K77" s="476"/>
      <c r="L77" s="476"/>
      <c r="M77" s="476"/>
      <c r="N77" s="476"/>
      <c r="O77" s="476"/>
      <c r="P77" s="476"/>
      <c r="Q77" s="476"/>
      <c r="R77" s="476"/>
      <c r="S77" s="476"/>
      <c r="T77" s="476"/>
      <c r="U77" s="476"/>
      <c r="V77" s="476"/>
    </row>
    <row r="78" spans="1:22" ht="15" thickBot="1">
      <c r="A78" s="476"/>
      <c r="B78" s="476"/>
      <c r="C78" s="476"/>
      <c r="D78" s="476"/>
      <c r="E78" s="476"/>
      <c r="F78" s="476"/>
      <c r="G78" s="476"/>
      <c r="H78" s="476"/>
      <c r="I78" s="476"/>
      <c r="J78" s="476"/>
      <c r="K78" s="476"/>
      <c r="L78" s="476"/>
      <c r="M78" s="476"/>
      <c r="N78" s="476"/>
      <c r="O78" s="476"/>
      <c r="P78" s="476"/>
      <c r="Q78" s="476"/>
      <c r="R78" s="476"/>
      <c r="S78" s="476"/>
      <c r="T78" s="476"/>
      <c r="U78" s="476"/>
      <c r="V78" s="476"/>
    </row>
    <row r="79" spans="1:22" ht="15" thickBot="1">
      <c r="A79" s="476"/>
      <c r="B79" s="476"/>
      <c r="C79" s="476"/>
      <c r="D79" s="476"/>
      <c r="E79" s="476"/>
      <c r="F79" s="476"/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</row>
    <row r="80" spans="1:22" ht="15" thickBot="1">
      <c r="A80" s="476"/>
      <c r="B80" s="476"/>
      <c r="C80" s="476"/>
      <c r="D80" s="476"/>
      <c r="E80" s="476"/>
      <c r="F80" s="476"/>
      <c r="G80" s="476"/>
      <c r="H80" s="476"/>
      <c r="I80" s="476"/>
      <c r="J80" s="476"/>
      <c r="K80" s="476"/>
      <c r="L80" s="476"/>
      <c r="M80" s="476"/>
      <c r="N80" s="476"/>
      <c r="O80" s="476"/>
      <c r="P80" s="476"/>
      <c r="Q80" s="476"/>
      <c r="R80" s="476"/>
      <c r="S80" s="476"/>
      <c r="T80" s="476"/>
      <c r="U80" s="476"/>
      <c r="V80" s="476"/>
    </row>
    <row r="81" spans="1:22" ht="15" thickBot="1">
      <c r="A81" s="476"/>
      <c r="B81" s="476"/>
      <c r="C81" s="476"/>
      <c r="D81" s="476"/>
      <c r="E81" s="476"/>
      <c r="F81" s="476"/>
      <c r="G81" s="476"/>
      <c r="H81" s="476"/>
      <c r="I81" s="476"/>
      <c r="J81" s="476"/>
      <c r="K81" s="476"/>
      <c r="L81" s="476"/>
      <c r="M81" s="476"/>
      <c r="N81" s="476"/>
      <c r="O81" s="476"/>
      <c r="P81" s="476"/>
      <c r="Q81" s="476"/>
      <c r="R81" s="476"/>
      <c r="S81" s="476"/>
      <c r="T81" s="476"/>
      <c r="U81" s="476"/>
      <c r="V81" s="476"/>
    </row>
    <row r="82" spans="1:22" ht="15" thickBot="1">
      <c r="A82" s="476"/>
      <c r="B82" s="476"/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</row>
    <row r="83" spans="1:22" ht="15" thickBot="1">
      <c r="A83" s="476"/>
      <c r="B83" s="476"/>
      <c r="C83" s="476"/>
      <c r="D83" s="476"/>
      <c r="E83" s="476"/>
      <c r="F83" s="476"/>
      <c r="G83" s="476"/>
      <c r="H83" s="476"/>
      <c r="I83" s="476"/>
      <c r="J83" s="476"/>
      <c r="K83" s="476"/>
      <c r="L83" s="476"/>
      <c r="M83" s="476"/>
      <c r="N83" s="476"/>
      <c r="O83" s="476"/>
      <c r="P83" s="476"/>
      <c r="Q83" s="476"/>
      <c r="R83" s="476"/>
      <c r="S83" s="476"/>
      <c r="T83" s="476"/>
      <c r="U83" s="476"/>
      <c r="V83" s="476"/>
    </row>
    <row r="84" spans="1:22" ht="15" thickBot="1">
      <c r="A84" s="476"/>
      <c r="B84" s="476"/>
      <c r="C84" s="476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</row>
    <row r="85" spans="1:22" ht="15" thickBot="1">
      <c r="A85" s="476"/>
      <c r="B85" s="476"/>
      <c r="C85" s="476"/>
      <c r="D85" s="476"/>
      <c r="E85" s="476"/>
      <c r="F85" s="476"/>
      <c r="G85" s="476"/>
      <c r="H85" s="476"/>
      <c r="I85" s="476"/>
      <c r="J85" s="476"/>
      <c r="K85" s="476"/>
      <c r="L85" s="476"/>
      <c r="M85" s="476"/>
      <c r="N85" s="476"/>
      <c r="O85" s="476"/>
      <c r="P85" s="476"/>
      <c r="Q85" s="476"/>
      <c r="R85" s="476"/>
      <c r="S85" s="476"/>
      <c r="T85" s="476"/>
      <c r="U85" s="476"/>
      <c r="V85" s="476"/>
    </row>
    <row r="86" spans="1:22" ht="15" thickBot="1">
      <c r="A86" s="476"/>
      <c r="B86" s="476"/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6"/>
      <c r="V86" s="476"/>
    </row>
    <row r="87" spans="1:22" ht="15" thickBot="1">
      <c r="A87" s="476"/>
      <c r="B87" s="476"/>
      <c r="C87" s="476"/>
      <c r="D87" s="476"/>
      <c r="E87" s="476"/>
      <c r="F87" s="476"/>
      <c r="G87" s="476"/>
      <c r="H87" s="476"/>
      <c r="I87" s="476"/>
      <c r="J87" s="476"/>
      <c r="K87" s="476"/>
      <c r="L87" s="476"/>
      <c r="M87" s="476"/>
      <c r="N87" s="476"/>
      <c r="O87" s="476"/>
      <c r="P87" s="476"/>
      <c r="Q87" s="476"/>
      <c r="R87" s="476"/>
      <c r="S87" s="476"/>
      <c r="T87" s="476"/>
      <c r="U87" s="476"/>
      <c r="V87" s="476"/>
    </row>
    <row r="88" spans="1:22" ht="15" thickBot="1">
      <c r="A88" s="476"/>
      <c r="B88" s="476"/>
      <c r="C88" s="476"/>
      <c r="D88" s="476"/>
      <c r="E88" s="476"/>
      <c r="F88" s="476"/>
      <c r="G88" s="476"/>
      <c r="H88" s="476"/>
      <c r="I88" s="476"/>
      <c r="J88" s="476"/>
      <c r="K88" s="476"/>
      <c r="L88" s="476"/>
      <c r="M88" s="476"/>
      <c r="N88" s="476"/>
      <c r="O88" s="476"/>
      <c r="P88" s="476"/>
      <c r="Q88" s="476"/>
      <c r="R88" s="476"/>
      <c r="S88" s="476"/>
      <c r="T88" s="476"/>
      <c r="U88" s="476"/>
      <c r="V88" s="476"/>
    </row>
    <row r="89" spans="1:22" ht="15" thickBot="1">
      <c r="A89" s="476"/>
      <c r="B89" s="476"/>
      <c r="C89" s="476"/>
      <c r="D89" s="476"/>
      <c r="E89" s="476"/>
      <c r="F89" s="476"/>
      <c r="G89" s="476"/>
      <c r="H89" s="476"/>
      <c r="I89" s="476"/>
      <c r="J89" s="476"/>
      <c r="K89" s="476"/>
      <c r="L89" s="476"/>
      <c r="M89" s="476"/>
      <c r="N89" s="476"/>
      <c r="O89" s="476"/>
      <c r="P89" s="476"/>
      <c r="Q89" s="476"/>
      <c r="R89" s="476"/>
      <c r="S89" s="476"/>
      <c r="T89" s="476"/>
      <c r="U89" s="476"/>
      <c r="V89" s="476"/>
    </row>
    <row r="90" spans="1:22" ht="15" thickBot="1">
      <c r="A90" s="476"/>
      <c r="B90" s="476"/>
      <c r="C90" s="476"/>
      <c r="D90" s="476"/>
      <c r="E90" s="476"/>
      <c r="F90" s="476"/>
      <c r="G90" s="476"/>
      <c r="H90" s="476"/>
      <c r="I90" s="476"/>
      <c r="J90" s="476"/>
      <c r="K90" s="476"/>
      <c r="L90" s="476"/>
      <c r="M90" s="476"/>
      <c r="N90" s="476"/>
      <c r="O90" s="476"/>
      <c r="P90" s="476"/>
      <c r="Q90" s="476"/>
      <c r="R90" s="476"/>
      <c r="S90" s="476"/>
      <c r="T90" s="476"/>
      <c r="U90" s="476"/>
      <c r="V90" s="476"/>
    </row>
    <row r="91" spans="1:22" ht="15" thickBot="1">
      <c r="A91" s="476"/>
      <c r="B91" s="476"/>
      <c r="C91" s="476"/>
      <c r="D91" s="476"/>
      <c r="E91" s="476"/>
      <c r="F91" s="476"/>
      <c r="G91" s="476"/>
      <c r="H91" s="476"/>
      <c r="I91" s="476"/>
      <c r="J91" s="476"/>
      <c r="K91" s="476"/>
      <c r="L91" s="476"/>
      <c r="M91" s="476"/>
      <c r="N91" s="476"/>
      <c r="O91" s="476"/>
      <c r="P91" s="476"/>
      <c r="Q91" s="476"/>
      <c r="R91" s="476"/>
      <c r="S91" s="476"/>
      <c r="T91" s="476"/>
      <c r="U91" s="476"/>
      <c r="V91" s="476"/>
    </row>
    <row r="92" spans="1:22" ht="15" thickBot="1">
      <c r="A92" s="476"/>
      <c r="B92" s="476"/>
      <c r="C92" s="476"/>
      <c r="D92" s="476"/>
      <c r="E92" s="476"/>
      <c r="F92" s="476"/>
      <c r="G92" s="476"/>
      <c r="H92" s="476"/>
      <c r="I92" s="476"/>
      <c r="J92" s="476"/>
      <c r="K92" s="476"/>
      <c r="L92" s="476"/>
      <c r="M92" s="476"/>
      <c r="N92" s="476"/>
      <c r="O92" s="476"/>
      <c r="P92" s="476"/>
      <c r="Q92" s="476"/>
      <c r="R92" s="476"/>
      <c r="S92" s="476"/>
      <c r="T92" s="476"/>
      <c r="U92" s="476"/>
      <c r="V92" s="476"/>
    </row>
    <row r="93" spans="1:22" ht="15" thickBot="1">
      <c r="A93" s="476"/>
      <c r="B93" s="476"/>
      <c r="C93" s="476"/>
      <c r="D93" s="476"/>
      <c r="E93" s="476"/>
      <c r="F93" s="476"/>
      <c r="G93" s="476"/>
      <c r="H93" s="476"/>
      <c r="I93" s="476"/>
      <c r="J93" s="476"/>
      <c r="K93" s="476"/>
      <c r="L93" s="476"/>
      <c r="M93" s="476"/>
      <c r="N93" s="476"/>
      <c r="O93" s="476"/>
      <c r="P93" s="476"/>
      <c r="Q93" s="476"/>
      <c r="R93" s="476"/>
      <c r="S93" s="476"/>
      <c r="T93" s="476"/>
      <c r="U93" s="476"/>
      <c r="V93" s="476"/>
    </row>
    <row r="94" spans="1:22" ht="15" thickBot="1">
      <c r="A94" s="476"/>
      <c r="B94" s="476"/>
      <c r="C94" s="476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6"/>
      <c r="Q94" s="476"/>
      <c r="R94" s="476"/>
      <c r="S94" s="476"/>
      <c r="T94" s="476"/>
      <c r="U94" s="476"/>
      <c r="V94" s="476"/>
    </row>
    <row r="95" spans="1:22" ht="15" thickBot="1">
      <c r="A95" s="476"/>
      <c r="B95" s="476"/>
      <c r="C95" s="476"/>
      <c r="D95" s="476"/>
      <c r="E95" s="476"/>
      <c r="F95" s="476"/>
      <c r="G95" s="476"/>
      <c r="H95" s="476"/>
      <c r="I95" s="476"/>
      <c r="J95" s="476"/>
      <c r="K95" s="476"/>
      <c r="L95" s="476"/>
      <c r="M95" s="476"/>
      <c r="N95" s="476"/>
      <c r="O95" s="476"/>
      <c r="P95" s="476"/>
      <c r="Q95" s="476"/>
      <c r="R95" s="476"/>
      <c r="S95" s="476"/>
      <c r="T95" s="476"/>
      <c r="U95" s="476"/>
      <c r="V95" s="476"/>
    </row>
    <row r="96" spans="1:22" ht="15" thickBot="1">
      <c r="A96" s="476"/>
      <c r="B96" s="476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</row>
    <row r="97" spans="1:22" ht="15" thickBot="1">
      <c r="A97" s="476"/>
      <c r="B97" s="476"/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</row>
    <row r="98" spans="1:22" ht="15" thickBot="1">
      <c r="A98" s="476"/>
      <c r="B98" s="476"/>
      <c r="C98" s="476"/>
      <c r="D98" s="476"/>
      <c r="E98" s="476"/>
      <c r="F98" s="476"/>
      <c r="G98" s="476"/>
      <c r="H98" s="476"/>
      <c r="I98" s="476"/>
      <c r="J98" s="476"/>
      <c r="K98" s="476"/>
      <c r="L98" s="476"/>
      <c r="M98" s="476"/>
      <c r="N98" s="476"/>
      <c r="O98" s="476"/>
      <c r="P98" s="476"/>
      <c r="Q98" s="476"/>
      <c r="R98" s="476"/>
      <c r="S98" s="476"/>
      <c r="T98" s="476"/>
      <c r="U98" s="476"/>
      <c r="V98" s="476"/>
    </row>
    <row r="99" spans="1:22" ht="15" thickBot="1">
      <c r="A99" s="476"/>
      <c r="B99" s="476"/>
      <c r="C99" s="476"/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</row>
    <row r="100" spans="1:22" ht="15" thickBot="1">
      <c r="A100" s="476"/>
      <c r="B100" s="476"/>
      <c r="C100" s="476"/>
      <c r="D100" s="476"/>
      <c r="E100" s="476"/>
      <c r="F100" s="476"/>
      <c r="G100" s="476"/>
      <c r="H100" s="476"/>
      <c r="I100" s="476"/>
      <c r="J100" s="476"/>
      <c r="K100" s="476"/>
      <c r="L100" s="476"/>
      <c r="M100" s="476"/>
      <c r="N100" s="476"/>
      <c r="O100" s="476"/>
      <c r="P100" s="476"/>
      <c r="Q100" s="476"/>
      <c r="R100" s="476"/>
      <c r="S100" s="476"/>
      <c r="T100" s="476"/>
      <c r="U100" s="476"/>
      <c r="V100" s="476"/>
    </row>
    <row r="101" spans="1:22" ht="15" thickBot="1">
      <c r="A101" s="476"/>
      <c r="B101" s="476"/>
      <c r="C101" s="476"/>
      <c r="D101" s="476"/>
      <c r="E101" s="476"/>
      <c r="F101" s="476"/>
      <c r="G101" s="476"/>
      <c r="H101" s="476"/>
      <c r="I101" s="476"/>
      <c r="J101" s="476"/>
      <c r="K101" s="476"/>
      <c r="L101" s="476"/>
      <c r="M101" s="476"/>
      <c r="N101" s="476"/>
      <c r="O101" s="476"/>
      <c r="P101" s="476"/>
      <c r="Q101" s="476"/>
      <c r="R101" s="476"/>
      <c r="S101" s="476"/>
      <c r="T101" s="476"/>
      <c r="U101" s="476"/>
      <c r="V101" s="476"/>
    </row>
    <row r="102" spans="1:22" ht="15" thickBot="1">
      <c r="A102" s="476"/>
      <c r="B102" s="476"/>
      <c r="C102" s="476"/>
      <c r="D102" s="476"/>
      <c r="E102" s="476"/>
      <c r="F102" s="476"/>
      <c r="G102" s="476"/>
      <c r="H102" s="476"/>
      <c r="I102" s="476"/>
      <c r="J102" s="476"/>
      <c r="K102" s="476"/>
      <c r="L102" s="476"/>
      <c r="M102" s="476"/>
      <c r="N102" s="476"/>
      <c r="O102" s="476"/>
      <c r="P102" s="476"/>
      <c r="Q102" s="476"/>
      <c r="R102" s="476"/>
      <c r="S102" s="476"/>
      <c r="T102" s="476"/>
      <c r="U102" s="476"/>
      <c r="V102" s="476"/>
    </row>
    <row r="103" spans="1:22" ht="15" thickBot="1">
      <c r="A103" s="476"/>
      <c r="B103" s="476"/>
      <c r="C103" s="476"/>
      <c r="D103" s="476"/>
      <c r="E103" s="476"/>
      <c r="F103" s="476"/>
      <c r="G103" s="476"/>
      <c r="H103" s="476"/>
      <c r="I103" s="476"/>
      <c r="J103" s="476"/>
      <c r="K103" s="476"/>
      <c r="L103" s="476"/>
      <c r="M103" s="476"/>
      <c r="N103" s="476"/>
      <c r="O103" s="476"/>
      <c r="P103" s="476"/>
      <c r="Q103" s="476"/>
      <c r="R103" s="476"/>
      <c r="S103" s="476"/>
      <c r="T103" s="476"/>
      <c r="U103" s="476"/>
      <c r="V103" s="476"/>
    </row>
    <row r="104" spans="1:22" ht="15" thickBot="1">
      <c r="A104" s="476"/>
      <c r="B104" s="476"/>
      <c r="C104" s="476"/>
      <c r="D104" s="476"/>
      <c r="E104" s="476"/>
      <c r="F104" s="476"/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</row>
    <row r="105" spans="1:22" ht="15" thickBot="1">
      <c r="A105" s="476"/>
      <c r="B105" s="476"/>
      <c r="C105" s="476"/>
      <c r="D105" s="476"/>
      <c r="E105" s="476"/>
      <c r="F105" s="476"/>
      <c r="G105" s="476"/>
      <c r="H105" s="476"/>
      <c r="I105" s="476"/>
      <c r="J105" s="476"/>
      <c r="K105" s="476"/>
      <c r="L105" s="476"/>
      <c r="M105" s="476"/>
      <c r="N105" s="476"/>
      <c r="O105" s="476"/>
      <c r="P105" s="476"/>
      <c r="Q105" s="476"/>
      <c r="R105" s="476"/>
      <c r="S105" s="476"/>
      <c r="T105" s="476"/>
      <c r="U105" s="476"/>
      <c r="V105" s="476"/>
    </row>
    <row r="106" spans="1:22" ht="15" thickBot="1">
      <c r="A106" s="476"/>
      <c r="B106" s="476"/>
      <c r="C106" s="476"/>
      <c r="D106" s="476"/>
      <c r="E106" s="476"/>
      <c r="F106" s="476"/>
      <c r="G106" s="476"/>
      <c r="H106" s="476"/>
      <c r="I106" s="476"/>
      <c r="J106" s="476"/>
      <c r="K106" s="476"/>
      <c r="L106" s="476"/>
      <c r="M106" s="476"/>
      <c r="N106" s="476"/>
      <c r="O106" s="476"/>
      <c r="P106" s="476"/>
      <c r="Q106" s="476"/>
      <c r="R106" s="476"/>
      <c r="S106" s="476"/>
      <c r="T106" s="476"/>
      <c r="U106" s="476"/>
      <c r="V106" s="476"/>
    </row>
    <row r="107" spans="1:22" ht="15" thickBot="1">
      <c r="A107" s="476"/>
      <c r="B107" s="476"/>
      <c r="C107" s="476"/>
      <c r="D107" s="476"/>
      <c r="E107" s="476"/>
      <c r="F107" s="476"/>
      <c r="G107" s="476"/>
      <c r="H107" s="476"/>
      <c r="I107" s="476"/>
      <c r="J107" s="476"/>
      <c r="K107" s="476"/>
      <c r="L107" s="476"/>
      <c r="M107" s="476"/>
      <c r="N107" s="476"/>
      <c r="O107" s="476"/>
      <c r="P107" s="476"/>
      <c r="Q107" s="476"/>
      <c r="R107" s="476"/>
      <c r="S107" s="476"/>
      <c r="T107" s="476"/>
      <c r="U107" s="476"/>
      <c r="V107" s="476"/>
    </row>
    <row r="108" spans="1:22" ht="15" thickBot="1">
      <c r="A108" s="476"/>
      <c r="B108" s="476"/>
      <c r="C108" s="476"/>
      <c r="D108" s="476"/>
      <c r="E108" s="476"/>
      <c r="F108" s="476"/>
      <c r="G108" s="476"/>
      <c r="H108" s="476"/>
      <c r="I108" s="476"/>
      <c r="J108" s="476"/>
      <c r="K108" s="476"/>
      <c r="L108" s="476"/>
      <c r="M108" s="476"/>
      <c r="N108" s="476"/>
      <c r="O108" s="476"/>
      <c r="P108" s="476"/>
      <c r="Q108" s="476"/>
      <c r="R108" s="476"/>
      <c r="S108" s="476"/>
      <c r="T108" s="476"/>
      <c r="U108" s="476"/>
      <c r="V108" s="476"/>
    </row>
    <row r="109" spans="1:22" ht="15" thickBot="1">
      <c r="A109" s="476"/>
      <c r="B109" s="476"/>
      <c r="C109" s="476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6"/>
      <c r="Q109" s="476"/>
      <c r="R109" s="476"/>
      <c r="S109" s="476"/>
      <c r="T109" s="476"/>
      <c r="U109" s="476"/>
      <c r="V109" s="476"/>
    </row>
    <row r="110" spans="1:22" ht="15" thickBot="1">
      <c r="A110" s="476"/>
      <c r="B110" s="476"/>
      <c r="C110" s="476"/>
      <c r="D110" s="476"/>
      <c r="E110" s="476"/>
      <c r="F110" s="476"/>
      <c r="G110" s="476"/>
      <c r="H110" s="476"/>
      <c r="I110" s="476"/>
      <c r="J110" s="476"/>
      <c r="K110" s="476"/>
      <c r="L110" s="476"/>
      <c r="M110" s="476"/>
      <c r="N110" s="476"/>
      <c r="O110" s="476"/>
      <c r="P110" s="476"/>
      <c r="Q110" s="476"/>
      <c r="R110" s="476"/>
      <c r="S110" s="476"/>
      <c r="T110" s="476"/>
      <c r="U110" s="476"/>
      <c r="V110" s="476"/>
    </row>
    <row r="111" spans="1:22" ht="15" thickBot="1">
      <c r="A111" s="476"/>
      <c r="B111" s="476"/>
      <c r="C111" s="476"/>
      <c r="D111" s="476"/>
      <c r="E111" s="476"/>
      <c r="F111" s="476"/>
      <c r="G111" s="476"/>
      <c r="H111" s="476"/>
      <c r="I111" s="476"/>
      <c r="J111" s="476"/>
      <c r="K111" s="476"/>
      <c r="L111" s="476"/>
      <c r="M111" s="476"/>
      <c r="N111" s="476"/>
      <c r="O111" s="476"/>
      <c r="P111" s="476"/>
      <c r="Q111" s="476"/>
      <c r="R111" s="476"/>
      <c r="S111" s="476"/>
      <c r="T111" s="476"/>
      <c r="U111" s="476"/>
      <c r="V111" s="476"/>
    </row>
    <row r="112" spans="1:22" ht="15" thickBot="1">
      <c r="A112" s="476"/>
      <c r="B112" s="476"/>
      <c r="C112" s="476"/>
      <c r="D112" s="476"/>
      <c r="E112" s="476"/>
      <c r="F112" s="476"/>
      <c r="G112" s="476"/>
      <c r="H112" s="476"/>
      <c r="I112" s="476"/>
      <c r="J112" s="476"/>
      <c r="K112" s="476"/>
      <c r="L112" s="476"/>
      <c r="M112" s="476"/>
      <c r="N112" s="476"/>
      <c r="O112" s="476"/>
      <c r="P112" s="476"/>
      <c r="Q112" s="476"/>
      <c r="R112" s="476"/>
      <c r="S112" s="476"/>
      <c r="T112" s="476"/>
      <c r="U112" s="476"/>
      <c r="V112" s="476"/>
    </row>
    <row r="113" spans="1:22" ht="15" thickBot="1">
      <c r="A113" s="476"/>
      <c r="B113" s="476"/>
      <c r="C113" s="476"/>
      <c r="D113" s="476"/>
      <c r="E113" s="476"/>
      <c r="F113" s="476"/>
      <c r="G113" s="476"/>
      <c r="H113" s="476"/>
      <c r="I113" s="476"/>
      <c r="J113" s="476"/>
      <c r="K113" s="476"/>
      <c r="L113" s="476"/>
      <c r="M113" s="476"/>
      <c r="N113" s="476"/>
      <c r="O113" s="476"/>
      <c r="P113" s="476"/>
      <c r="Q113" s="476"/>
      <c r="R113" s="476"/>
      <c r="S113" s="476"/>
      <c r="T113" s="476"/>
      <c r="U113" s="476"/>
      <c r="V113" s="476"/>
    </row>
    <row r="114" spans="1:22" ht="15" thickBot="1">
      <c r="A114" s="476"/>
      <c r="B114" s="476"/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6"/>
      <c r="Q114" s="476"/>
      <c r="R114" s="476"/>
      <c r="S114" s="476"/>
      <c r="T114" s="476"/>
      <c r="U114" s="476"/>
      <c r="V114" s="476"/>
    </row>
    <row r="115" spans="1:22" ht="15" thickBot="1">
      <c r="A115" s="476"/>
      <c r="B115" s="476"/>
      <c r="C115" s="476"/>
      <c r="D115" s="476"/>
      <c r="E115" s="476"/>
      <c r="F115" s="476"/>
      <c r="G115" s="476"/>
      <c r="H115" s="476"/>
      <c r="I115" s="476"/>
      <c r="J115" s="476"/>
      <c r="K115" s="476"/>
      <c r="L115" s="476"/>
      <c r="M115" s="476"/>
      <c r="N115" s="476"/>
      <c r="O115" s="476"/>
      <c r="P115" s="476"/>
      <c r="Q115" s="476"/>
      <c r="R115" s="476"/>
      <c r="S115" s="476"/>
      <c r="T115" s="476"/>
      <c r="U115" s="476"/>
      <c r="V115" s="476"/>
    </row>
    <row r="116" spans="1:22" ht="15" thickBot="1">
      <c r="A116" s="476"/>
      <c r="B116" s="476"/>
      <c r="C116" s="476"/>
      <c r="D116" s="476"/>
      <c r="E116" s="476"/>
      <c r="F116" s="476"/>
      <c r="G116" s="476"/>
      <c r="H116" s="476"/>
      <c r="I116" s="476"/>
      <c r="J116" s="476"/>
      <c r="K116" s="476"/>
      <c r="L116" s="476"/>
      <c r="M116" s="476"/>
      <c r="N116" s="476"/>
      <c r="O116" s="476"/>
      <c r="P116" s="476"/>
      <c r="Q116" s="476"/>
      <c r="R116" s="476"/>
      <c r="S116" s="476"/>
      <c r="T116" s="476"/>
      <c r="U116" s="476"/>
      <c r="V116" s="476"/>
    </row>
    <row r="117" spans="1:22" ht="15" thickBot="1">
      <c r="A117" s="476"/>
      <c r="B117" s="476"/>
      <c r="C117" s="476"/>
      <c r="D117" s="476"/>
      <c r="E117" s="476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76"/>
      <c r="V117" s="476"/>
    </row>
    <row r="118" spans="1:22" ht="15" thickBot="1">
      <c r="A118" s="476"/>
      <c r="B118" s="476"/>
      <c r="C118" s="476"/>
      <c r="D118" s="476"/>
      <c r="E118" s="476"/>
      <c r="F118" s="476"/>
      <c r="G118" s="476"/>
      <c r="H118" s="476"/>
      <c r="I118" s="476"/>
      <c r="J118" s="476"/>
      <c r="K118" s="476"/>
      <c r="L118" s="476"/>
      <c r="M118" s="476"/>
      <c r="N118" s="476"/>
      <c r="O118" s="476"/>
      <c r="P118" s="476"/>
      <c r="Q118" s="476"/>
      <c r="R118" s="476"/>
      <c r="S118" s="476"/>
      <c r="T118" s="476"/>
      <c r="U118" s="476"/>
      <c r="V118" s="476"/>
    </row>
    <row r="119" spans="1:22" ht="15" thickBot="1">
      <c r="A119" s="476"/>
      <c r="B119" s="476"/>
      <c r="C119" s="476"/>
      <c r="D119" s="476"/>
      <c r="E119" s="476"/>
      <c r="F119" s="476"/>
      <c r="G119" s="476"/>
      <c r="H119" s="476"/>
      <c r="I119" s="476"/>
      <c r="J119" s="476"/>
      <c r="K119" s="476"/>
      <c r="L119" s="476"/>
      <c r="M119" s="476"/>
      <c r="N119" s="476"/>
      <c r="O119" s="476"/>
      <c r="P119" s="476"/>
      <c r="Q119" s="476"/>
      <c r="R119" s="476"/>
      <c r="S119" s="476"/>
      <c r="T119" s="476"/>
      <c r="U119" s="476"/>
      <c r="V119" s="476"/>
    </row>
    <row r="120" spans="1:22" ht="15" thickBot="1">
      <c r="A120" s="476"/>
      <c r="B120" s="476"/>
      <c r="C120" s="476"/>
      <c r="D120" s="476"/>
      <c r="E120" s="476"/>
      <c r="F120" s="476"/>
      <c r="G120" s="476"/>
      <c r="H120" s="476"/>
      <c r="I120" s="476"/>
      <c r="J120" s="476"/>
      <c r="K120" s="476"/>
      <c r="L120" s="476"/>
      <c r="M120" s="476"/>
      <c r="N120" s="476"/>
      <c r="O120" s="476"/>
      <c r="P120" s="476"/>
      <c r="Q120" s="476"/>
      <c r="R120" s="476"/>
      <c r="S120" s="476"/>
      <c r="T120" s="476"/>
      <c r="U120" s="476"/>
      <c r="V120" s="476"/>
    </row>
    <row r="121" spans="1:22" ht="15" thickBot="1">
      <c r="A121" s="476"/>
      <c r="B121" s="476"/>
      <c r="C121" s="476"/>
      <c r="D121" s="476"/>
      <c r="E121" s="476"/>
      <c r="F121" s="476"/>
      <c r="G121" s="476"/>
      <c r="H121" s="476"/>
      <c r="I121" s="476"/>
      <c r="J121" s="476"/>
      <c r="K121" s="476"/>
      <c r="L121" s="476"/>
      <c r="M121" s="476"/>
      <c r="N121" s="476"/>
      <c r="O121" s="476"/>
      <c r="P121" s="476"/>
      <c r="Q121" s="476"/>
      <c r="R121" s="476"/>
      <c r="S121" s="476"/>
      <c r="T121" s="476"/>
      <c r="U121" s="476"/>
      <c r="V121" s="476"/>
    </row>
    <row r="122" spans="1:22" ht="15" thickBot="1">
      <c r="A122" s="476"/>
      <c r="B122" s="476"/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</row>
    <row r="123" spans="1:22" ht="15" thickBot="1">
      <c r="A123" s="476"/>
      <c r="B123" s="476"/>
      <c r="C123" s="476"/>
      <c r="D123" s="476"/>
      <c r="E123" s="476"/>
      <c r="F123" s="476"/>
      <c r="G123" s="476"/>
      <c r="H123" s="476"/>
      <c r="I123" s="476"/>
      <c r="J123" s="476"/>
      <c r="K123" s="476"/>
      <c r="L123" s="476"/>
      <c r="M123" s="476"/>
      <c r="N123" s="476"/>
      <c r="O123" s="476"/>
      <c r="P123" s="476"/>
      <c r="Q123" s="476"/>
      <c r="R123" s="476"/>
      <c r="S123" s="476"/>
      <c r="T123" s="476"/>
      <c r="U123" s="476"/>
      <c r="V123" s="476"/>
    </row>
    <row r="124" spans="1:22" ht="15" thickBot="1">
      <c r="A124" s="476"/>
      <c r="B124" s="476"/>
      <c r="C124" s="476"/>
      <c r="D124" s="476"/>
      <c r="E124" s="476"/>
      <c r="F124" s="476"/>
      <c r="G124" s="476"/>
      <c r="H124" s="476"/>
      <c r="I124" s="476"/>
      <c r="J124" s="476"/>
      <c r="K124" s="476"/>
      <c r="L124" s="476"/>
      <c r="M124" s="476"/>
      <c r="N124" s="476"/>
      <c r="O124" s="476"/>
      <c r="P124" s="476"/>
      <c r="Q124" s="476"/>
      <c r="R124" s="476"/>
      <c r="S124" s="476"/>
      <c r="T124" s="476"/>
      <c r="U124" s="476"/>
      <c r="V124" s="476"/>
    </row>
    <row r="125" spans="1:22" ht="15" thickBot="1">
      <c r="A125" s="476"/>
      <c r="B125" s="476"/>
      <c r="C125" s="476"/>
      <c r="D125" s="476"/>
      <c r="E125" s="476"/>
      <c r="F125" s="476"/>
      <c r="G125" s="476"/>
      <c r="H125" s="476"/>
      <c r="I125" s="476"/>
      <c r="J125" s="476"/>
      <c r="K125" s="476"/>
      <c r="L125" s="476"/>
      <c r="M125" s="476"/>
      <c r="N125" s="476"/>
      <c r="O125" s="476"/>
      <c r="P125" s="476"/>
      <c r="Q125" s="476"/>
      <c r="R125" s="476"/>
      <c r="S125" s="476"/>
      <c r="T125" s="476"/>
      <c r="U125" s="476"/>
      <c r="V125" s="476"/>
    </row>
    <row r="126" spans="1:22" ht="15" thickBot="1">
      <c r="A126" s="476"/>
      <c r="B126" s="476"/>
      <c r="C126" s="476"/>
      <c r="D126" s="476"/>
      <c r="E126" s="476"/>
      <c r="F126" s="476"/>
      <c r="G126" s="476"/>
      <c r="H126" s="476"/>
      <c r="I126" s="476"/>
      <c r="J126" s="476"/>
      <c r="K126" s="476"/>
      <c r="L126" s="476"/>
      <c r="M126" s="476"/>
      <c r="N126" s="476"/>
      <c r="O126" s="476"/>
      <c r="P126" s="476"/>
      <c r="Q126" s="476"/>
      <c r="R126" s="476"/>
      <c r="S126" s="476"/>
      <c r="T126" s="476"/>
      <c r="U126" s="476"/>
      <c r="V126" s="476"/>
    </row>
    <row r="127" spans="1:22" ht="15" thickBot="1">
      <c r="A127" s="476"/>
      <c r="B127" s="476"/>
      <c r="C127" s="476"/>
      <c r="D127" s="476"/>
      <c r="E127" s="476"/>
      <c r="F127" s="476"/>
      <c r="G127" s="476"/>
      <c r="H127" s="476"/>
      <c r="I127" s="476"/>
      <c r="J127" s="476"/>
      <c r="K127" s="476"/>
      <c r="L127" s="476"/>
      <c r="M127" s="476"/>
      <c r="N127" s="476"/>
      <c r="O127" s="476"/>
      <c r="P127" s="476"/>
      <c r="Q127" s="476"/>
      <c r="R127" s="476"/>
      <c r="S127" s="476"/>
      <c r="T127" s="476"/>
      <c r="U127" s="476"/>
      <c r="V127" s="476"/>
    </row>
    <row r="128" spans="1:22" ht="15" thickBot="1">
      <c r="A128" s="476"/>
      <c r="B128" s="476"/>
      <c r="C128" s="476"/>
      <c r="D128" s="476"/>
      <c r="E128" s="476"/>
      <c r="F128" s="476"/>
      <c r="G128" s="476"/>
      <c r="H128" s="476"/>
      <c r="I128" s="476"/>
      <c r="J128" s="476"/>
      <c r="K128" s="476"/>
      <c r="L128" s="476"/>
      <c r="M128" s="476"/>
      <c r="N128" s="476"/>
      <c r="O128" s="476"/>
      <c r="P128" s="476"/>
      <c r="Q128" s="476"/>
      <c r="R128" s="476"/>
      <c r="S128" s="476"/>
      <c r="T128" s="476"/>
      <c r="U128" s="476"/>
      <c r="V128" s="476"/>
    </row>
    <row r="129" spans="1:22" ht="15" thickBot="1">
      <c r="A129" s="476"/>
      <c r="B129" s="476"/>
      <c r="C129" s="476"/>
      <c r="D129" s="476"/>
      <c r="E129" s="476"/>
      <c r="F129" s="476"/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/>
      <c r="U129" s="476"/>
      <c r="V129" s="476"/>
    </row>
    <row r="130" spans="1:22" ht="15" thickBot="1">
      <c r="A130" s="476"/>
      <c r="B130" s="476"/>
      <c r="C130" s="476"/>
      <c r="D130" s="476"/>
      <c r="E130" s="476"/>
      <c r="F130" s="476"/>
      <c r="G130" s="476"/>
      <c r="H130" s="476"/>
      <c r="I130" s="476"/>
      <c r="J130" s="476"/>
      <c r="K130" s="476"/>
      <c r="L130" s="476"/>
      <c r="M130" s="476"/>
      <c r="N130" s="476"/>
      <c r="O130" s="476"/>
      <c r="P130" s="476"/>
      <c r="Q130" s="476"/>
      <c r="R130" s="476"/>
      <c r="S130" s="476"/>
      <c r="T130" s="476"/>
      <c r="U130" s="476"/>
      <c r="V130" s="476"/>
    </row>
    <row r="131" spans="1:22" ht="15" thickBot="1">
      <c r="A131" s="476"/>
      <c r="B131" s="476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</row>
    <row r="132" spans="1:22" ht="15" thickBot="1">
      <c r="A132" s="476"/>
      <c r="B132" s="476"/>
      <c r="C132" s="476"/>
      <c r="D132" s="476"/>
      <c r="E132" s="476"/>
      <c r="F132" s="476"/>
      <c r="G132" s="476"/>
      <c r="H132" s="476"/>
      <c r="I132" s="476"/>
      <c r="J132" s="476"/>
      <c r="K132" s="476"/>
      <c r="L132" s="476"/>
      <c r="M132" s="476"/>
      <c r="N132" s="476"/>
      <c r="O132" s="476"/>
      <c r="P132" s="476"/>
      <c r="Q132" s="476"/>
      <c r="R132" s="476"/>
      <c r="S132" s="476"/>
      <c r="T132" s="476"/>
      <c r="U132" s="476"/>
      <c r="V132" s="476"/>
    </row>
    <row r="133" spans="1:22" ht="15" thickBot="1">
      <c r="A133" s="476"/>
      <c r="B133" s="476"/>
      <c r="C133" s="476"/>
      <c r="D133" s="476"/>
      <c r="E133" s="476"/>
      <c r="F133" s="476"/>
      <c r="G133" s="476"/>
      <c r="H133" s="476"/>
      <c r="I133" s="476"/>
      <c r="J133" s="476"/>
      <c r="K133" s="476"/>
      <c r="L133" s="476"/>
      <c r="M133" s="476"/>
      <c r="N133" s="476"/>
      <c r="O133" s="476"/>
      <c r="P133" s="476"/>
      <c r="Q133" s="476"/>
      <c r="R133" s="476"/>
      <c r="S133" s="476"/>
      <c r="T133" s="476"/>
      <c r="U133" s="476"/>
      <c r="V133" s="476"/>
    </row>
    <row r="134" spans="1:22" ht="15" thickBot="1">
      <c r="A134" s="476"/>
      <c r="B134" s="476"/>
      <c r="C134" s="476"/>
      <c r="D134" s="476"/>
      <c r="E134" s="476"/>
      <c r="F134" s="476"/>
      <c r="G134" s="476"/>
      <c r="H134" s="476"/>
      <c r="I134" s="476"/>
      <c r="J134" s="476"/>
      <c r="K134" s="476"/>
      <c r="L134" s="476"/>
      <c r="M134" s="476"/>
      <c r="N134" s="476"/>
      <c r="O134" s="476"/>
      <c r="P134" s="476"/>
      <c r="Q134" s="476"/>
      <c r="R134" s="476"/>
      <c r="S134" s="476"/>
      <c r="T134" s="476"/>
      <c r="U134" s="476"/>
      <c r="V134" s="476"/>
    </row>
    <row r="135" spans="1:22" ht="15" thickBot="1">
      <c r="A135" s="476"/>
      <c r="B135" s="476"/>
      <c r="C135" s="476"/>
      <c r="D135" s="476"/>
      <c r="E135" s="476"/>
      <c r="F135" s="476"/>
      <c r="G135" s="476"/>
      <c r="H135" s="476"/>
      <c r="I135" s="476"/>
      <c r="J135" s="476"/>
      <c r="K135" s="476"/>
      <c r="L135" s="476"/>
      <c r="M135" s="476"/>
      <c r="N135" s="476"/>
      <c r="O135" s="476"/>
      <c r="P135" s="476"/>
      <c r="Q135" s="476"/>
      <c r="R135" s="476"/>
      <c r="S135" s="476"/>
      <c r="T135" s="476"/>
      <c r="U135" s="476"/>
      <c r="V135" s="476"/>
    </row>
    <row r="136" spans="1:22" ht="15" thickBot="1">
      <c r="A136" s="476"/>
      <c r="B136" s="476"/>
      <c r="C136" s="476"/>
      <c r="D136" s="476"/>
      <c r="E136" s="476"/>
      <c r="F136" s="476"/>
      <c r="G136" s="476"/>
      <c r="H136" s="476"/>
      <c r="I136" s="476"/>
      <c r="J136" s="476"/>
      <c r="K136" s="476"/>
      <c r="L136" s="476"/>
      <c r="M136" s="476"/>
      <c r="N136" s="476"/>
      <c r="O136" s="476"/>
      <c r="P136" s="476"/>
      <c r="Q136" s="476"/>
      <c r="R136" s="476"/>
      <c r="S136" s="476"/>
      <c r="T136" s="476"/>
      <c r="U136" s="476"/>
      <c r="V136" s="476"/>
    </row>
    <row r="137" spans="1:22" ht="15" thickBot="1">
      <c r="A137" s="476"/>
      <c r="B137" s="476"/>
      <c r="C137" s="476"/>
      <c r="D137" s="476"/>
      <c r="E137" s="476"/>
      <c r="F137" s="476"/>
      <c r="G137" s="476"/>
      <c r="H137" s="476"/>
      <c r="I137" s="476"/>
      <c r="J137" s="476"/>
      <c r="K137" s="476"/>
      <c r="L137" s="476"/>
      <c r="M137" s="476"/>
      <c r="N137" s="476"/>
      <c r="O137" s="476"/>
      <c r="P137" s="476"/>
      <c r="Q137" s="476"/>
      <c r="R137" s="476"/>
      <c r="S137" s="476"/>
      <c r="T137" s="476"/>
      <c r="U137" s="476"/>
      <c r="V137" s="476"/>
    </row>
    <row r="138" spans="1:22" ht="15" thickBot="1">
      <c r="A138" s="476"/>
      <c r="B138" s="476"/>
      <c r="C138" s="476"/>
      <c r="D138" s="476"/>
      <c r="E138" s="476"/>
      <c r="F138" s="476"/>
      <c r="G138" s="476"/>
      <c r="H138" s="476"/>
      <c r="I138" s="476"/>
      <c r="J138" s="476"/>
      <c r="K138" s="476"/>
      <c r="L138" s="476"/>
      <c r="M138" s="476"/>
      <c r="N138" s="476"/>
      <c r="O138" s="476"/>
      <c r="P138" s="476"/>
      <c r="Q138" s="476"/>
      <c r="R138" s="476"/>
      <c r="S138" s="476"/>
      <c r="T138" s="476"/>
      <c r="U138" s="476"/>
      <c r="V138" s="476"/>
    </row>
    <row r="139" spans="1:22" ht="15" thickBot="1">
      <c r="A139" s="476"/>
      <c r="B139" s="476"/>
      <c r="C139" s="476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  <c r="S139" s="476"/>
      <c r="T139" s="476"/>
      <c r="U139" s="476"/>
      <c r="V139" s="476"/>
    </row>
    <row r="140" spans="1:22" ht="15" thickBot="1">
      <c r="A140" s="476"/>
      <c r="B140" s="476"/>
      <c r="C140" s="476"/>
      <c r="D140" s="476"/>
      <c r="E140" s="476"/>
      <c r="F140" s="476"/>
      <c r="G140" s="476"/>
      <c r="H140" s="476"/>
      <c r="I140" s="476"/>
      <c r="J140" s="476"/>
      <c r="K140" s="476"/>
      <c r="L140" s="476"/>
      <c r="M140" s="476"/>
      <c r="N140" s="476"/>
      <c r="O140" s="476"/>
      <c r="P140" s="476"/>
      <c r="Q140" s="476"/>
      <c r="R140" s="476"/>
      <c r="S140" s="476"/>
      <c r="T140" s="476"/>
      <c r="U140" s="476"/>
      <c r="V140" s="476"/>
    </row>
    <row r="141" spans="1:22" ht="15" thickBot="1">
      <c r="A141" s="476"/>
      <c r="B141" s="476"/>
      <c r="C141" s="476"/>
      <c r="D141" s="476"/>
      <c r="E141" s="476"/>
      <c r="F141" s="476"/>
      <c r="G141" s="476"/>
      <c r="H141" s="476"/>
      <c r="I141" s="476"/>
      <c r="J141" s="476"/>
      <c r="K141" s="476"/>
      <c r="L141" s="476"/>
      <c r="M141" s="476"/>
      <c r="N141" s="476"/>
      <c r="O141" s="476"/>
      <c r="P141" s="476"/>
      <c r="Q141" s="476"/>
      <c r="R141" s="476"/>
      <c r="S141" s="476"/>
      <c r="T141" s="476"/>
      <c r="U141" s="476"/>
      <c r="V141" s="476"/>
    </row>
    <row r="142" spans="1:22" ht="15" thickBot="1">
      <c r="A142" s="476"/>
      <c r="B142" s="476"/>
      <c r="C142" s="476"/>
      <c r="D142" s="476"/>
      <c r="E142" s="476"/>
      <c r="F142" s="476"/>
      <c r="G142" s="476"/>
      <c r="H142" s="476"/>
      <c r="I142" s="476"/>
      <c r="J142" s="476"/>
      <c r="K142" s="476"/>
      <c r="L142" s="476"/>
      <c r="M142" s="476"/>
      <c r="N142" s="476"/>
      <c r="O142" s="476"/>
      <c r="P142" s="476"/>
      <c r="Q142" s="476"/>
      <c r="R142" s="476"/>
      <c r="S142" s="476"/>
      <c r="T142" s="476"/>
      <c r="U142" s="476"/>
      <c r="V142" s="476"/>
    </row>
    <row r="143" spans="1:22" ht="15" thickBot="1">
      <c r="A143" s="476"/>
      <c r="B143" s="476"/>
      <c r="C143" s="476"/>
      <c r="D143" s="476"/>
      <c r="E143" s="476"/>
      <c r="F143" s="476"/>
      <c r="G143" s="476"/>
      <c r="H143" s="476"/>
      <c r="I143" s="476"/>
      <c r="J143" s="476"/>
      <c r="K143" s="476"/>
      <c r="L143" s="476"/>
      <c r="M143" s="476"/>
      <c r="N143" s="476"/>
      <c r="O143" s="476"/>
      <c r="P143" s="476"/>
      <c r="Q143" s="476"/>
      <c r="R143" s="476"/>
      <c r="S143" s="476"/>
      <c r="T143" s="476"/>
      <c r="U143" s="476"/>
      <c r="V143" s="476"/>
    </row>
    <row r="144" spans="1:22" ht="15" thickBot="1">
      <c r="A144" s="476"/>
      <c r="B144" s="476"/>
      <c r="C144" s="476"/>
      <c r="D144" s="476"/>
      <c r="E144" s="476"/>
      <c r="F144" s="476"/>
      <c r="G144" s="476"/>
      <c r="H144" s="476"/>
      <c r="I144" s="476"/>
      <c r="J144" s="476"/>
      <c r="K144" s="476"/>
      <c r="L144" s="476"/>
      <c r="M144" s="476"/>
      <c r="N144" s="476"/>
      <c r="O144" s="476"/>
      <c r="P144" s="476"/>
      <c r="Q144" s="476"/>
      <c r="R144" s="476"/>
      <c r="S144" s="476"/>
      <c r="T144" s="476"/>
      <c r="U144" s="476"/>
      <c r="V144" s="476"/>
    </row>
    <row r="145" spans="1:22" ht="15" thickBot="1">
      <c r="A145" s="476"/>
      <c r="B145" s="476"/>
      <c r="C145" s="476"/>
      <c r="D145" s="476"/>
      <c r="E145" s="476"/>
      <c r="F145" s="476"/>
      <c r="G145" s="476"/>
      <c r="H145" s="476"/>
      <c r="I145" s="476"/>
      <c r="J145" s="476"/>
      <c r="K145" s="476"/>
      <c r="L145" s="476"/>
      <c r="M145" s="476"/>
      <c r="N145" s="476"/>
      <c r="O145" s="476"/>
      <c r="P145" s="476"/>
      <c r="Q145" s="476"/>
      <c r="R145" s="476"/>
      <c r="S145" s="476"/>
      <c r="T145" s="476"/>
      <c r="U145" s="476"/>
      <c r="V145" s="476"/>
    </row>
    <row r="146" spans="1:22" ht="15" thickBot="1">
      <c r="A146" s="476"/>
      <c r="B146" s="476"/>
      <c r="C146" s="476"/>
      <c r="D146" s="476"/>
      <c r="E146" s="476"/>
      <c r="F146" s="476"/>
      <c r="G146" s="476"/>
      <c r="H146" s="476"/>
      <c r="I146" s="476"/>
      <c r="J146" s="476"/>
      <c r="K146" s="476"/>
      <c r="L146" s="476"/>
      <c r="M146" s="476"/>
      <c r="N146" s="476"/>
      <c r="O146" s="476"/>
      <c r="P146" s="476"/>
      <c r="Q146" s="476"/>
      <c r="R146" s="476"/>
      <c r="S146" s="476"/>
      <c r="T146" s="476"/>
      <c r="U146" s="476"/>
      <c r="V146" s="476"/>
    </row>
    <row r="147" spans="1:22" ht="15" thickBot="1">
      <c r="A147" s="476"/>
      <c r="B147" s="476"/>
      <c r="C147" s="476"/>
      <c r="D147" s="476"/>
      <c r="E147" s="476"/>
      <c r="F147" s="476"/>
      <c r="G147" s="476"/>
      <c r="H147" s="476"/>
      <c r="I147" s="476"/>
      <c r="J147" s="476"/>
      <c r="K147" s="476"/>
      <c r="L147" s="476"/>
      <c r="M147" s="476"/>
      <c r="N147" s="476"/>
      <c r="O147" s="476"/>
      <c r="P147" s="476"/>
      <c r="Q147" s="476"/>
      <c r="R147" s="476"/>
      <c r="S147" s="476"/>
      <c r="T147" s="476"/>
      <c r="U147" s="476"/>
      <c r="V147" s="476"/>
    </row>
    <row r="148" spans="1:22" ht="15" thickBot="1">
      <c r="A148" s="476"/>
      <c r="B148" s="476"/>
      <c r="C148" s="476"/>
      <c r="D148" s="476"/>
      <c r="E148" s="476"/>
      <c r="F148" s="476"/>
      <c r="G148" s="476"/>
      <c r="H148" s="476"/>
      <c r="I148" s="476"/>
      <c r="J148" s="476"/>
      <c r="K148" s="476"/>
      <c r="L148" s="476"/>
      <c r="M148" s="476"/>
      <c r="N148" s="476"/>
      <c r="O148" s="476"/>
      <c r="P148" s="476"/>
      <c r="Q148" s="476"/>
      <c r="R148" s="476"/>
      <c r="S148" s="476"/>
      <c r="T148" s="476"/>
      <c r="U148" s="476"/>
      <c r="V148" s="476"/>
    </row>
    <row r="149" spans="1:22" ht="15" thickBot="1">
      <c r="A149" s="476"/>
      <c r="B149" s="476"/>
      <c r="C149" s="476"/>
      <c r="D149" s="476"/>
      <c r="E149" s="476"/>
      <c r="F149" s="476"/>
      <c r="G149" s="476"/>
      <c r="H149" s="476"/>
      <c r="I149" s="476"/>
      <c r="J149" s="476"/>
      <c r="K149" s="476"/>
      <c r="L149" s="476"/>
      <c r="M149" s="476"/>
      <c r="N149" s="476"/>
      <c r="O149" s="476"/>
      <c r="P149" s="476"/>
      <c r="Q149" s="476"/>
      <c r="R149" s="476"/>
      <c r="S149" s="476"/>
      <c r="T149" s="476"/>
      <c r="U149" s="476"/>
      <c r="V149" s="476"/>
    </row>
    <row r="150" spans="1:22" ht="15" thickBot="1">
      <c r="A150" s="476"/>
      <c r="B150" s="476"/>
      <c r="C150" s="476"/>
      <c r="D150" s="476"/>
      <c r="E150" s="476"/>
      <c r="F150" s="476"/>
      <c r="G150" s="476"/>
      <c r="H150" s="476"/>
      <c r="I150" s="476"/>
      <c r="J150" s="476"/>
      <c r="K150" s="476"/>
      <c r="L150" s="476"/>
      <c r="M150" s="476"/>
      <c r="N150" s="476"/>
      <c r="O150" s="476"/>
      <c r="P150" s="476"/>
      <c r="Q150" s="476"/>
      <c r="R150" s="476"/>
      <c r="S150" s="476"/>
      <c r="T150" s="476"/>
      <c r="U150" s="476"/>
      <c r="V150" s="476"/>
    </row>
    <row r="151" spans="1:22" ht="15" thickBot="1">
      <c r="A151" s="476"/>
      <c r="B151" s="476"/>
      <c r="C151" s="476"/>
      <c r="D151" s="476"/>
      <c r="E151" s="476"/>
      <c r="F151" s="476"/>
      <c r="G151" s="476"/>
      <c r="H151" s="476"/>
      <c r="I151" s="476"/>
      <c r="J151" s="476"/>
      <c r="K151" s="476"/>
      <c r="L151" s="476"/>
      <c r="M151" s="476"/>
      <c r="N151" s="476"/>
      <c r="O151" s="476"/>
      <c r="P151" s="476"/>
      <c r="Q151" s="476"/>
      <c r="R151" s="476"/>
      <c r="S151" s="476"/>
      <c r="T151" s="476"/>
      <c r="U151" s="476"/>
      <c r="V151" s="476"/>
    </row>
    <row r="152" spans="1:22" ht="15" thickBot="1">
      <c r="A152" s="476"/>
      <c r="B152" s="476"/>
      <c r="C152" s="476"/>
      <c r="D152" s="476"/>
      <c r="E152" s="476"/>
      <c r="F152" s="476"/>
      <c r="G152" s="476"/>
      <c r="H152" s="476"/>
      <c r="I152" s="476"/>
      <c r="J152" s="476"/>
      <c r="K152" s="476"/>
      <c r="L152" s="476"/>
      <c r="M152" s="476"/>
      <c r="N152" s="476"/>
      <c r="O152" s="476"/>
      <c r="P152" s="476"/>
      <c r="Q152" s="476"/>
      <c r="R152" s="476"/>
      <c r="S152" s="476"/>
      <c r="T152" s="476"/>
      <c r="U152" s="476"/>
      <c r="V152" s="476"/>
    </row>
    <row r="153" spans="1:22" ht="15" thickBot="1">
      <c r="A153" s="476"/>
      <c r="B153" s="476"/>
      <c r="C153" s="476"/>
      <c r="D153" s="476"/>
      <c r="E153" s="476"/>
      <c r="F153" s="476"/>
      <c r="G153" s="476"/>
      <c r="H153" s="476"/>
      <c r="I153" s="476"/>
      <c r="J153" s="476"/>
      <c r="K153" s="476"/>
      <c r="L153" s="476"/>
      <c r="M153" s="476"/>
      <c r="N153" s="476"/>
      <c r="O153" s="476"/>
      <c r="P153" s="476"/>
      <c r="Q153" s="476"/>
      <c r="R153" s="476"/>
      <c r="S153" s="476"/>
      <c r="T153" s="476"/>
      <c r="U153" s="476"/>
      <c r="V153" s="476"/>
    </row>
    <row r="154" spans="1:22" ht="15" thickBot="1">
      <c r="A154" s="476"/>
      <c r="B154" s="476"/>
      <c r="C154" s="476"/>
      <c r="D154" s="476"/>
      <c r="E154" s="476"/>
      <c r="F154" s="476"/>
      <c r="G154" s="476"/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  <c r="T154" s="476"/>
      <c r="U154" s="476"/>
      <c r="V154" s="476"/>
    </row>
    <row r="155" spans="1:22" ht="15" thickBot="1">
      <c r="A155" s="476"/>
      <c r="B155" s="476"/>
      <c r="C155" s="476"/>
      <c r="D155" s="476"/>
      <c r="E155" s="476"/>
      <c r="F155" s="476"/>
      <c r="G155" s="476"/>
      <c r="H155" s="476"/>
      <c r="I155" s="476"/>
      <c r="J155" s="476"/>
      <c r="K155" s="476"/>
      <c r="L155" s="476"/>
      <c r="M155" s="476"/>
      <c r="N155" s="476"/>
      <c r="O155" s="476"/>
      <c r="P155" s="476"/>
      <c r="Q155" s="476"/>
      <c r="R155" s="476"/>
      <c r="S155" s="476"/>
      <c r="T155" s="476"/>
      <c r="U155" s="476"/>
      <c r="V155" s="476"/>
    </row>
    <row r="156" spans="1:22" ht="15" thickBot="1">
      <c r="A156" s="476"/>
      <c r="B156" s="476"/>
      <c r="C156" s="476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  <c r="T156" s="476"/>
      <c r="U156" s="476"/>
      <c r="V156" s="476"/>
    </row>
    <row r="157" spans="1:22" ht="15" thickBot="1">
      <c r="A157" s="476"/>
      <c r="B157" s="476"/>
      <c r="C157" s="476"/>
      <c r="D157" s="476"/>
      <c r="E157" s="476"/>
      <c r="F157" s="476"/>
      <c r="G157" s="476"/>
      <c r="H157" s="476"/>
      <c r="I157" s="476"/>
      <c r="J157" s="476"/>
      <c r="K157" s="476"/>
      <c r="L157" s="476"/>
      <c r="M157" s="476"/>
      <c r="N157" s="476"/>
      <c r="O157" s="476"/>
      <c r="P157" s="476"/>
      <c r="Q157" s="476"/>
      <c r="R157" s="476"/>
      <c r="S157" s="476"/>
      <c r="T157" s="476"/>
      <c r="U157" s="476"/>
      <c r="V157" s="476"/>
    </row>
    <row r="158" spans="1:22" ht="15" thickBot="1">
      <c r="A158" s="476"/>
      <c r="B158" s="476"/>
      <c r="C158" s="476"/>
      <c r="D158" s="476"/>
      <c r="E158" s="476"/>
      <c r="F158" s="476"/>
      <c r="G158" s="476"/>
      <c r="H158" s="476"/>
      <c r="I158" s="476"/>
      <c r="J158" s="476"/>
      <c r="K158" s="476"/>
      <c r="L158" s="476"/>
      <c r="M158" s="476"/>
      <c r="N158" s="476"/>
      <c r="O158" s="476"/>
      <c r="P158" s="476"/>
      <c r="Q158" s="476"/>
      <c r="R158" s="476"/>
      <c r="S158" s="476"/>
      <c r="T158" s="476"/>
      <c r="U158" s="476"/>
      <c r="V158" s="476"/>
    </row>
    <row r="159" spans="1:22" ht="15" thickBot="1">
      <c r="A159" s="476"/>
      <c r="B159" s="476"/>
      <c r="C159" s="476"/>
      <c r="D159" s="476"/>
      <c r="E159" s="476"/>
      <c r="F159" s="476"/>
      <c r="G159" s="476"/>
      <c r="H159" s="476"/>
      <c r="I159" s="476"/>
      <c r="J159" s="476"/>
      <c r="K159" s="476"/>
      <c r="L159" s="476"/>
      <c r="M159" s="476"/>
      <c r="N159" s="476"/>
      <c r="O159" s="476"/>
      <c r="P159" s="476"/>
      <c r="Q159" s="476"/>
      <c r="R159" s="476"/>
      <c r="S159" s="476"/>
      <c r="T159" s="476"/>
      <c r="U159" s="476"/>
      <c r="V159" s="476"/>
    </row>
    <row r="160" spans="1:22" ht="15" thickBot="1">
      <c r="A160" s="476"/>
      <c r="B160" s="476"/>
      <c r="C160" s="476"/>
      <c r="D160" s="476"/>
      <c r="E160" s="476"/>
      <c r="F160" s="476"/>
      <c r="G160" s="476"/>
      <c r="H160" s="476"/>
      <c r="I160" s="476"/>
      <c r="J160" s="476"/>
      <c r="K160" s="476"/>
      <c r="L160" s="476"/>
      <c r="M160" s="476"/>
      <c r="N160" s="476"/>
      <c r="O160" s="476"/>
      <c r="P160" s="476"/>
      <c r="Q160" s="476"/>
      <c r="R160" s="476"/>
      <c r="S160" s="476"/>
      <c r="T160" s="476"/>
      <c r="U160" s="476"/>
      <c r="V160" s="476"/>
    </row>
    <row r="161" spans="1:22" ht="15" thickBot="1">
      <c r="A161" s="476"/>
      <c r="B161" s="476"/>
      <c r="C161" s="476"/>
      <c r="D161" s="476"/>
      <c r="E161" s="476"/>
      <c r="F161" s="476"/>
      <c r="G161" s="476"/>
      <c r="H161" s="476"/>
      <c r="I161" s="476"/>
      <c r="J161" s="476"/>
      <c r="K161" s="476"/>
      <c r="L161" s="476"/>
      <c r="M161" s="476"/>
      <c r="N161" s="476"/>
      <c r="O161" s="476"/>
      <c r="P161" s="476"/>
      <c r="Q161" s="476"/>
      <c r="R161" s="476"/>
      <c r="S161" s="476"/>
      <c r="T161" s="476"/>
      <c r="U161" s="476"/>
      <c r="V161" s="476"/>
    </row>
    <row r="162" spans="1:22" ht="15" thickBot="1">
      <c r="A162" s="476"/>
      <c r="B162" s="476"/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</row>
    <row r="163" spans="1:22" ht="15" thickBot="1">
      <c r="A163" s="476"/>
      <c r="B163" s="476"/>
      <c r="C163" s="476"/>
      <c r="D163" s="476"/>
      <c r="E163" s="476"/>
      <c r="F163" s="476"/>
      <c r="G163" s="476"/>
      <c r="H163" s="476"/>
      <c r="I163" s="476"/>
      <c r="J163" s="476"/>
      <c r="K163" s="476"/>
      <c r="L163" s="476"/>
      <c r="M163" s="476"/>
      <c r="N163" s="476"/>
      <c r="O163" s="476"/>
      <c r="P163" s="476"/>
      <c r="Q163" s="476"/>
      <c r="R163" s="476"/>
      <c r="S163" s="476"/>
      <c r="T163" s="476"/>
      <c r="U163" s="476"/>
      <c r="V163" s="476"/>
    </row>
    <row r="164" spans="1:22" ht="15" thickBot="1">
      <c r="A164" s="476"/>
      <c r="B164" s="476"/>
      <c r="C164" s="476"/>
      <c r="D164" s="476"/>
      <c r="E164" s="476"/>
      <c r="F164" s="476"/>
      <c r="G164" s="476"/>
      <c r="H164" s="476"/>
      <c r="I164" s="476"/>
      <c r="J164" s="476"/>
      <c r="K164" s="476"/>
      <c r="L164" s="476"/>
      <c r="M164" s="476"/>
      <c r="N164" s="476"/>
      <c r="O164" s="476"/>
      <c r="P164" s="476"/>
      <c r="Q164" s="476"/>
      <c r="R164" s="476"/>
      <c r="S164" s="476"/>
      <c r="T164" s="476"/>
      <c r="U164" s="476"/>
      <c r="V164" s="476"/>
    </row>
    <row r="165" spans="1:22" ht="15" thickBot="1">
      <c r="A165" s="476"/>
      <c r="B165" s="476"/>
      <c r="C165" s="476"/>
      <c r="D165" s="476"/>
      <c r="E165" s="476"/>
      <c r="F165" s="476"/>
      <c r="G165" s="476"/>
      <c r="H165" s="476"/>
      <c r="I165" s="476"/>
      <c r="J165" s="476"/>
      <c r="K165" s="476"/>
      <c r="L165" s="476"/>
      <c r="M165" s="476"/>
      <c r="N165" s="476"/>
      <c r="O165" s="476"/>
      <c r="P165" s="476"/>
      <c r="Q165" s="476"/>
      <c r="R165" s="476"/>
      <c r="S165" s="476"/>
      <c r="T165" s="476"/>
      <c r="U165" s="476"/>
      <c r="V165" s="476"/>
    </row>
    <row r="166" spans="1:22" ht="15" thickBot="1">
      <c r="A166" s="476"/>
      <c r="B166" s="476"/>
      <c r="C166" s="476"/>
      <c r="D166" s="476"/>
      <c r="E166" s="476"/>
      <c r="F166" s="476"/>
      <c r="G166" s="476"/>
      <c r="H166" s="476"/>
      <c r="I166" s="476"/>
      <c r="J166" s="476"/>
      <c r="K166" s="476"/>
      <c r="L166" s="476"/>
      <c r="M166" s="476"/>
      <c r="N166" s="476"/>
      <c r="O166" s="476"/>
      <c r="P166" s="476"/>
      <c r="Q166" s="476"/>
      <c r="R166" s="476"/>
      <c r="S166" s="476"/>
      <c r="T166" s="476"/>
      <c r="U166" s="476"/>
      <c r="V166" s="476"/>
    </row>
    <row r="167" spans="1:22" ht="15" thickBot="1">
      <c r="A167" s="476"/>
      <c r="B167" s="476"/>
      <c r="C167" s="476"/>
      <c r="D167" s="476"/>
      <c r="E167" s="476"/>
      <c r="F167" s="476"/>
      <c r="G167" s="476"/>
      <c r="H167" s="476"/>
      <c r="I167" s="476"/>
      <c r="J167" s="476"/>
      <c r="K167" s="476"/>
      <c r="L167" s="476"/>
      <c r="M167" s="476"/>
      <c r="N167" s="476"/>
      <c r="O167" s="476"/>
      <c r="P167" s="476"/>
      <c r="Q167" s="476"/>
      <c r="R167" s="476"/>
      <c r="S167" s="476"/>
      <c r="T167" s="476"/>
      <c r="U167" s="476"/>
      <c r="V167" s="476"/>
    </row>
    <row r="168" spans="1:22" ht="15" thickBot="1">
      <c r="A168" s="476"/>
      <c r="B168" s="476"/>
      <c r="C168" s="476"/>
      <c r="D168" s="476"/>
      <c r="E168" s="476"/>
      <c r="F168" s="476"/>
      <c r="G168" s="476"/>
      <c r="H168" s="476"/>
      <c r="I168" s="476"/>
      <c r="J168" s="476"/>
      <c r="K168" s="476"/>
      <c r="L168" s="476"/>
      <c r="M168" s="476"/>
      <c r="N168" s="476"/>
      <c r="O168" s="476"/>
      <c r="P168" s="476"/>
      <c r="Q168" s="476"/>
      <c r="R168" s="476"/>
      <c r="S168" s="476"/>
      <c r="T168" s="476"/>
      <c r="U168" s="476"/>
      <c r="V168" s="476"/>
    </row>
    <row r="169" spans="1:22" ht="15" thickBot="1">
      <c r="A169" s="476"/>
      <c r="B169" s="476"/>
      <c r="C169" s="476"/>
      <c r="D169" s="476"/>
      <c r="E169" s="476"/>
      <c r="F169" s="476"/>
      <c r="G169" s="476"/>
      <c r="H169" s="476"/>
      <c r="I169" s="476"/>
      <c r="J169" s="476"/>
      <c r="K169" s="476"/>
      <c r="L169" s="476"/>
      <c r="M169" s="476"/>
      <c r="N169" s="476"/>
      <c r="O169" s="476"/>
      <c r="P169" s="476"/>
      <c r="Q169" s="476"/>
      <c r="R169" s="476"/>
      <c r="S169" s="476"/>
      <c r="T169" s="476"/>
      <c r="U169" s="476"/>
      <c r="V169" s="476"/>
    </row>
    <row r="170" spans="1:22" ht="15" thickBot="1">
      <c r="A170" s="476"/>
      <c r="B170" s="476"/>
      <c r="C170" s="476"/>
      <c r="D170" s="476"/>
      <c r="E170" s="476"/>
      <c r="F170" s="476"/>
      <c r="G170" s="476"/>
      <c r="H170" s="476"/>
      <c r="I170" s="476"/>
      <c r="J170" s="476"/>
      <c r="K170" s="476"/>
      <c r="L170" s="476"/>
      <c r="M170" s="476"/>
      <c r="N170" s="476"/>
      <c r="O170" s="476"/>
      <c r="P170" s="476"/>
      <c r="Q170" s="476"/>
      <c r="R170" s="476"/>
      <c r="S170" s="476"/>
      <c r="T170" s="476"/>
      <c r="U170" s="476"/>
      <c r="V170" s="476"/>
    </row>
    <row r="171" spans="1:22" ht="15" thickBot="1">
      <c r="A171" s="476"/>
      <c r="B171" s="476"/>
      <c r="C171" s="476"/>
      <c r="D171" s="476"/>
      <c r="E171" s="476"/>
      <c r="F171" s="476"/>
      <c r="G171" s="476"/>
      <c r="H171" s="476"/>
      <c r="I171" s="476"/>
      <c r="J171" s="476"/>
      <c r="K171" s="476"/>
      <c r="L171" s="476"/>
      <c r="M171" s="476"/>
      <c r="N171" s="476"/>
      <c r="O171" s="476"/>
      <c r="P171" s="476"/>
      <c r="Q171" s="476"/>
      <c r="R171" s="476"/>
      <c r="S171" s="476"/>
      <c r="T171" s="476"/>
      <c r="U171" s="476"/>
      <c r="V171" s="476"/>
    </row>
    <row r="172" spans="1:22" ht="15" thickBot="1">
      <c r="A172" s="476"/>
      <c r="B172" s="476"/>
      <c r="C172" s="476"/>
      <c r="D172" s="476"/>
      <c r="E172" s="476"/>
      <c r="F172" s="476"/>
      <c r="G172" s="476"/>
      <c r="H172" s="476"/>
      <c r="I172" s="476"/>
      <c r="J172" s="476"/>
      <c r="K172" s="476"/>
      <c r="L172" s="476"/>
      <c r="M172" s="476"/>
      <c r="N172" s="476"/>
      <c r="O172" s="476"/>
      <c r="P172" s="476"/>
      <c r="Q172" s="476"/>
      <c r="R172" s="476"/>
      <c r="S172" s="476"/>
      <c r="T172" s="476"/>
      <c r="U172" s="476"/>
      <c r="V172" s="476"/>
    </row>
    <row r="173" spans="1:22" ht="15" thickBot="1">
      <c r="A173" s="476"/>
      <c r="B173" s="476"/>
      <c r="C173" s="476"/>
      <c r="D173" s="476"/>
      <c r="E173" s="476"/>
      <c r="F173" s="476"/>
      <c r="G173" s="476"/>
      <c r="H173" s="476"/>
      <c r="I173" s="476"/>
      <c r="J173" s="476"/>
      <c r="K173" s="476"/>
      <c r="L173" s="476"/>
      <c r="M173" s="476"/>
      <c r="N173" s="476"/>
      <c r="O173" s="476"/>
      <c r="P173" s="476"/>
      <c r="Q173" s="476"/>
      <c r="R173" s="476"/>
      <c r="S173" s="476"/>
      <c r="T173" s="476"/>
      <c r="U173" s="476"/>
      <c r="V173" s="476"/>
    </row>
    <row r="174" spans="1:22" ht="15" thickBot="1">
      <c r="A174" s="476"/>
      <c r="B174" s="476"/>
      <c r="C174" s="476"/>
      <c r="D174" s="476"/>
      <c r="E174" s="476"/>
      <c r="F174" s="476"/>
      <c r="G174" s="476"/>
      <c r="H174" s="476"/>
      <c r="I174" s="476"/>
      <c r="J174" s="476"/>
      <c r="K174" s="476"/>
      <c r="L174" s="476"/>
      <c r="M174" s="476"/>
      <c r="N174" s="476"/>
      <c r="O174" s="476"/>
      <c r="P174" s="476"/>
      <c r="Q174" s="476"/>
      <c r="R174" s="476"/>
      <c r="S174" s="476"/>
      <c r="T174" s="476"/>
      <c r="U174" s="476"/>
      <c r="V174" s="476"/>
    </row>
    <row r="175" spans="1:22" ht="15" thickBot="1">
      <c r="A175" s="476"/>
      <c r="B175" s="476"/>
      <c r="C175" s="476"/>
      <c r="D175" s="476"/>
      <c r="E175" s="476"/>
      <c r="F175" s="476"/>
      <c r="G175" s="476"/>
      <c r="H175" s="476"/>
      <c r="I175" s="476"/>
      <c r="J175" s="476"/>
      <c r="K175" s="476"/>
      <c r="L175" s="476"/>
      <c r="M175" s="476"/>
      <c r="N175" s="476"/>
      <c r="O175" s="476"/>
      <c r="P175" s="476"/>
      <c r="Q175" s="476"/>
      <c r="R175" s="476"/>
      <c r="S175" s="476"/>
      <c r="T175" s="476"/>
      <c r="U175" s="476"/>
      <c r="V175" s="476"/>
    </row>
    <row r="176" spans="1:22" ht="15" thickBot="1">
      <c r="A176" s="476"/>
      <c r="B176" s="476"/>
      <c r="C176" s="476"/>
      <c r="D176" s="476"/>
      <c r="E176" s="476"/>
      <c r="F176" s="476"/>
      <c r="G176" s="476"/>
      <c r="H176" s="476"/>
      <c r="I176" s="476"/>
      <c r="J176" s="476"/>
      <c r="K176" s="476"/>
      <c r="L176" s="476"/>
      <c r="M176" s="476"/>
      <c r="N176" s="476"/>
      <c r="O176" s="476"/>
      <c r="P176" s="476"/>
      <c r="Q176" s="476"/>
      <c r="R176" s="476"/>
      <c r="S176" s="476"/>
      <c r="T176" s="476"/>
      <c r="U176" s="476"/>
      <c r="V176" s="476"/>
    </row>
    <row r="177" spans="1:22" ht="15" thickBot="1">
      <c r="A177" s="476"/>
      <c r="B177" s="476"/>
      <c r="C177" s="476"/>
      <c r="D177" s="476"/>
      <c r="E177" s="476"/>
      <c r="F177" s="476"/>
      <c r="G177" s="476"/>
      <c r="H177" s="476"/>
      <c r="I177" s="476"/>
      <c r="J177" s="476"/>
      <c r="K177" s="476"/>
      <c r="L177" s="476"/>
      <c r="M177" s="476"/>
      <c r="N177" s="476"/>
      <c r="O177" s="476"/>
      <c r="P177" s="476"/>
      <c r="Q177" s="476"/>
      <c r="R177" s="476"/>
      <c r="S177" s="476"/>
      <c r="T177" s="476"/>
      <c r="U177" s="476"/>
      <c r="V177" s="476"/>
    </row>
    <row r="178" spans="1:22" ht="15" thickBot="1">
      <c r="A178" s="476"/>
      <c r="B178" s="476"/>
      <c r="C178" s="476"/>
      <c r="D178" s="476"/>
      <c r="E178" s="476"/>
      <c r="F178" s="476"/>
      <c r="G178" s="476"/>
      <c r="H178" s="476"/>
      <c r="I178" s="476"/>
      <c r="J178" s="476"/>
      <c r="K178" s="476"/>
      <c r="L178" s="476"/>
      <c r="M178" s="476"/>
      <c r="N178" s="476"/>
      <c r="O178" s="476"/>
      <c r="P178" s="476"/>
      <c r="Q178" s="476"/>
      <c r="R178" s="476"/>
      <c r="S178" s="476"/>
      <c r="T178" s="476"/>
      <c r="U178" s="476"/>
      <c r="V178" s="476"/>
    </row>
    <row r="179" spans="1:22" ht="15" thickBot="1">
      <c r="A179" s="476"/>
      <c r="B179" s="476"/>
      <c r="C179" s="476"/>
      <c r="D179" s="476"/>
      <c r="E179" s="476"/>
      <c r="F179" s="476"/>
      <c r="G179" s="476"/>
      <c r="H179" s="476"/>
      <c r="I179" s="476"/>
      <c r="J179" s="476"/>
      <c r="K179" s="476"/>
      <c r="L179" s="476"/>
      <c r="M179" s="476"/>
      <c r="N179" s="476"/>
      <c r="O179" s="476"/>
      <c r="P179" s="476"/>
      <c r="Q179" s="476"/>
      <c r="R179" s="476"/>
      <c r="S179" s="476"/>
      <c r="T179" s="476"/>
      <c r="U179" s="476"/>
      <c r="V179" s="476"/>
    </row>
    <row r="180" spans="1:22" ht="15" thickBot="1">
      <c r="A180" s="476"/>
      <c r="B180" s="476"/>
      <c r="C180" s="476"/>
      <c r="D180" s="476"/>
      <c r="E180" s="476"/>
      <c r="F180" s="476"/>
      <c r="G180" s="476"/>
      <c r="H180" s="476"/>
      <c r="I180" s="476"/>
      <c r="J180" s="476"/>
      <c r="K180" s="476"/>
      <c r="L180" s="476"/>
      <c r="M180" s="476"/>
      <c r="N180" s="476"/>
      <c r="O180" s="476"/>
      <c r="P180" s="476"/>
      <c r="Q180" s="476"/>
      <c r="R180" s="476"/>
      <c r="S180" s="476"/>
      <c r="T180" s="476"/>
      <c r="U180" s="476"/>
      <c r="V180" s="476"/>
    </row>
    <row r="181" spans="1:22" ht="15" thickBot="1">
      <c r="A181" s="476"/>
      <c r="B181" s="476"/>
      <c r="C181" s="476"/>
      <c r="D181" s="476"/>
      <c r="E181" s="476"/>
      <c r="F181" s="476"/>
      <c r="G181" s="476"/>
      <c r="H181" s="476"/>
      <c r="I181" s="476"/>
      <c r="J181" s="476"/>
      <c r="K181" s="476"/>
      <c r="L181" s="476"/>
      <c r="M181" s="476"/>
      <c r="N181" s="476"/>
      <c r="O181" s="476"/>
      <c r="P181" s="476"/>
      <c r="Q181" s="476"/>
      <c r="R181" s="476"/>
      <c r="S181" s="476"/>
      <c r="T181" s="476"/>
      <c r="U181" s="476"/>
      <c r="V181" s="476"/>
    </row>
    <row r="182" spans="1:22" ht="15" thickBot="1">
      <c r="A182" s="476"/>
      <c r="B182" s="476"/>
      <c r="C182" s="476"/>
      <c r="D182" s="476"/>
      <c r="E182" s="476"/>
      <c r="F182" s="476"/>
      <c r="G182" s="476"/>
      <c r="H182" s="476"/>
      <c r="I182" s="476"/>
      <c r="J182" s="476"/>
      <c r="K182" s="476"/>
      <c r="L182" s="476"/>
      <c r="M182" s="476"/>
      <c r="N182" s="476"/>
      <c r="O182" s="476"/>
      <c r="P182" s="476"/>
      <c r="Q182" s="476"/>
      <c r="R182" s="476"/>
      <c r="S182" s="476"/>
      <c r="T182" s="476"/>
      <c r="U182" s="476"/>
      <c r="V182" s="476"/>
    </row>
    <row r="183" spans="1:22" ht="15" thickBot="1">
      <c r="A183" s="476"/>
      <c r="B183" s="476"/>
      <c r="C183" s="476"/>
      <c r="D183" s="476"/>
      <c r="E183" s="476"/>
      <c r="F183" s="476"/>
      <c r="G183" s="476"/>
      <c r="H183" s="476"/>
      <c r="I183" s="476"/>
      <c r="J183" s="476"/>
      <c r="K183" s="476"/>
      <c r="L183" s="476"/>
      <c r="M183" s="476"/>
      <c r="N183" s="476"/>
      <c r="O183" s="476"/>
      <c r="P183" s="476"/>
      <c r="Q183" s="476"/>
      <c r="R183" s="476"/>
      <c r="S183" s="476"/>
      <c r="T183" s="476"/>
      <c r="U183" s="476"/>
      <c r="V183" s="476"/>
    </row>
    <row r="184" spans="1:22" ht="15" thickBot="1">
      <c r="A184" s="476"/>
      <c r="B184" s="476"/>
      <c r="C184" s="476"/>
      <c r="D184" s="476"/>
      <c r="E184" s="476"/>
      <c r="F184" s="476"/>
      <c r="G184" s="476"/>
      <c r="H184" s="476"/>
      <c r="I184" s="476"/>
      <c r="J184" s="476"/>
      <c r="K184" s="476"/>
      <c r="L184" s="476"/>
      <c r="M184" s="476"/>
      <c r="N184" s="476"/>
      <c r="O184" s="476"/>
      <c r="P184" s="476"/>
      <c r="Q184" s="476"/>
      <c r="R184" s="476"/>
      <c r="S184" s="476"/>
      <c r="T184" s="476"/>
      <c r="U184" s="476"/>
      <c r="V184" s="476"/>
    </row>
    <row r="185" spans="1:22" ht="15" thickBot="1">
      <c r="A185" s="476"/>
      <c r="B185" s="476"/>
      <c r="C185" s="476"/>
      <c r="D185" s="476"/>
      <c r="E185" s="476"/>
      <c r="F185" s="476"/>
      <c r="G185" s="476"/>
      <c r="H185" s="476"/>
      <c r="I185" s="476"/>
      <c r="J185" s="476"/>
      <c r="K185" s="476"/>
      <c r="L185" s="476"/>
      <c r="M185" s="476"/>
      <c r="N185" s="476"/>
      <c r="O185" s="476"/>
      <c r="P185" s="476"/>
      <c r="Q185" s="476"/>
      <c r="R185" s="476"/>
      <c r="S185" s="476"/>
      <c r="T185" s="476"/>
      <c r="U185" s="476"/>
      <c r="V185" s="476"/>
    </row>
    <row r="186" spans="1:22" ht="15" thickBot="1">
      <c r="A186" s="476"/>
      <c r="B186" s="476"/>
      <c r="C186" s="476"/>
      <c r="D186" s="476"/>
      <c r="E186" s="476"/>
      <c r="F186" s="476"/>
      <c r="G186" s="476"/>
      <c r="H186" s="476"/>
      <c r="I186" s="476"/>
      <c r="J186" s="476"/>
      <c r="K186" s="476"/>
      <c r="L186" s="476"/>
      <c r="M186" s="476"/>
      <c r="N186" s="476"/>
      <c r="O186" s="476"/>
      <c r="P186" s="476"/>
      <c r="Q186" s="476"/>
      <c r="R186" s="476"/>
      <c r="S186" s="476"/>
      <c r="T186" s="476"/>
      <c r="U186" s="476"/>
      <c r="V186" s="476"/>
    </row>
    <row r="187" spans="1:22" ht="15" thickBot="1">
      <c r="A187" s="476"/>
      <c r="B187" s="476"/>
      <c r="C187" s="476"/>
      <c r="D187" s="476"/>
      <c r="E187" s="476"/>
      <c r="F187" s="476"/>
      <c r="G187" s="476"/>
      <c r="H187" s="476"/>
      <c r="I187" s="476"/>
      <c r="J187" s="476"/>
      <c r="K187" s="476"/>
      <c r="L187" s="476"/>
      <c r="M187" s="476"/>
      <c r="N187" s="476"/>
      <c r="O187" s="476"/>
      <c r="P187" s="476"/>
      <c r="Q187" s="476"/>
      <c r="R187" s="476"/>
      <c r="S187" s="476"/>
      <c r="T187" s="476"/>
      <c r="U187" s="476"/>
      <c r="V187" s="476"/>
    </row>
    <row r="188" spans="1:22" ht="15" thickBot="1">
      <c r="A188" s="476"/>
      <c r="B188" s="476"/>
      <c r="C188" s="476"/>
      <c r="D188" s="476"/>
      <c r="E188" s="476"/>
      <c r="F188" s="476"/>
      <c r="G188" s="476"/>
      <c r="H188" s="476"/>
      <c r="I188" s="476"/>
      <c r="J188" s="476"/>
      <c r="K188" s="476"/>
      <c r="L188" s="476"/>
      <c r="M188" s="476"/>
      <c r="N188" s="476"/>
      <c r="O188" s="476"/>
      <c r="P188" s="476"/>
      <c r="Q188" s="476"/>
      <c r="R188" s="476"/>
      <c r="S188" s="476"/>
      <c r="T188" s="476"/>
      <c r="U188" s="476"/>
      <c r="V188" s="476"/>
    </row>
    <row r="189" spans="1:22" ht="15" thickBot="1">
      <c r="A189" s="476"/>
      <c r="B189" s="476"/>
      <c r="C189" s="476"/>
      <c r="D189" s="476"/>
      <c r="E189" s="476"/>
      <c r="F189" s="476"/>
      <c r="G189" s="476"/>
      <c r="H189" s="476"/>
      <c r="I189" s="476"/>
      <c r="J189" s="476"/>
      <c r="K189" s="476"/>
      <c r="L189" s="476"/>
      <c r="M189" s="476"/>
      <c r="N189" s="476"/>
      <c r="O189" s="476"/>
      <c r="P189" s="476"/>
      <c r="Q189" s="476"/>
      <c r="R189" s="476"/>
      <c r="S189" s="476"/>
      <c r="T189" s="476"/>
      <c r="U189" s="476"/>
      <c r="V189" s="476"/>
    </row>
    <row r="190" spans="1:22" ht="15" thickBot="1">
      <c r="A190" s="476"/>
      <c r="B190" s="476"/>
      <c r="C190" s="476"/>
      <c r="D190" s="476"/>
      <c r="E190" s="476"/>
      <c r="F190" s="476"/>
      <c r="G190" s="476"/>
      <c r="H190" s="476"/>
      <c r="I190" s="476"/>
      <c r="J190" s="476"/>
      <c r="K190" s="476"/>
      <c r="L190" s="476"/>
      <c r="M190" s="476"/>
      <c r="N190" s="476"/>
      <c r="O190" s="476"/>
      <c r="P190" s="476"/>
      <c r="Q190" s="476"/>
      <c r="R190" s="476"/>
      <c r="S190" s="476"/>
      <c r="T190" s="476"/>
      <c r="U190" s="476"/>
      <c r="V190" s="476"/>
    </row>
    <row r="191" spans="1:22" ht="15" thickBot="1">
      <c r="A191" s="476"/>
      <c r="B191" s="476"/>
      <c r="C191" s="476"/>
      <c r="D191" s="476"/>
      <c r="E191" s="476"/>
      <c r="F191" s="476"/>
      <c r="G191" s="476"/>
      <c r="H191" s="476"/>
      <c r="I191" s="476"/>
      <c r="J191" s="476"/>
      <c r="K191" s="476"/>
      <c r="L191" s="476"/>
      <c r="M191" s="476"/>
      <c r="N191" s="476"/>
      <c r="O191" s="476"/>
      <c r="P191" s="476"/>
      <c r="Q191" s="476"/>
      <c r="R191" s="476"/>
      <c r="S191" s="476"/>
      <c r="T191" s="476"/>
      <c r="U191" s="476"/>
      <c r="V191" s="476"/>
    </row>
    <row r="192" spans="1:22" ht="15" thickBot="1">
      <c r="A192" s="476"/>
      <c r="B192" s="476"/>
      <c r="C192" s="476"/>
      <c r="D192" s="476"/>
      <c r="E192" s="476"/>
      <c r="F192" s="476"/>
      <c r="G192" s="476"/>
      <c r="H192" s="476"/>
      <c r="I192" s="476"/>
      <c r="J192" s="476"/>
      <c r="K192" s="476"/>
      <c r="L192" s="476"/>
      <c r="M192" s="476"/>
      <c r="N192" s="476"/>
      <c r="O192" s="476"/>
      <c r="P192" s="476"/>
      <c r="Q192" s="476"/>
      <c r="R192" s="476"/>
      <c r="S192" s="476"/>
      <c r="T192" s="476"/>
      <c r="U192" s="476"/>
      <c r="V192" s="476"/>
    </row>
    <row r="193" spans="1:22" ht="15" thickBot="1">
      <c r="A193" s="476"/>
      <c r="B193" s="476"/>
      <c r="C193" s="476"/>
      <c r="D193" s="476"/>
      <c r="E193" s="476"/>
      <c r="F193" s="476"/>
      <c r="G193" s="476"/>
      <c r="H193" s="476"/>
      <c r="I193" s="476"/>
      <c r="J193" s="476"/>
      <c r="K193" s="476"/>
      <c r="L193" s="476"/>
      <c r="M193" s="476"/>
      <c r="N193" s="476"/>
      <c r="O193" s="476"/>
      <c r="P193" s="476"/>
      <c r="Q193" s="476"/>
      <c r="R193" s="476"/>
      <c r="S193" s="476"/>
      <c r="T193" s="476"/>
      <c r="U193" s="476"/>
      <c r="V193" s="476"/>
    </row>
    <row r="194" spans="1:22" ht="15" thickBot="1">
      <c r="A194" s="476"/>
      <c r="B194" s="476"/>
      <c r="C194" s="476"/>
      <c r="D194" s="476"/>
      <c r="E194" s="476"/>
      <c r="F194" s="476"/>
      <c r="G194" s="476"/>
      <c r="H194" s="476"/>
      <c r="I194" s="476"/>
      <c r="J194" s="476"/>
      <c r="K194" s="476"/>
      <c r="L194" s="476"/>
      <c r="M194" s="476"/>
      <c r="N194" s="476"/>
      <c r="O194" s="476"/>
      <c r="P194" s="476"/>
      <c r="Q194" s="476"/>
      <c r="R194" s="476"/>
      <c r="S194" s="476"/>
      <c r="T194" s="476"/>
      <c r="U194" s="476"/>
      <c r="V194" s="476"/>
    </row>
    <row r="195" spans="1:22" ht="15" thickBot="1">
      <c r="A195" s="476"/>
      <c r="B195" s="476"/>
      <c r="C195" s="476"/>
      <c r="D195" s="476"/>
      <c r="E195" s="476"/>
      <c r="F195" s="476"/>
      <c r="G195" s="476"/>
      <c r="H195" s="476"/>
      <c r="I195" s="476"/>
      <c r="J195" s="476"/>
      <c r="K195" s="476"/>
      <c r="L195" s="476"/>
      <c r="M195" s="476"/>
      <c r="N195" s="476"/>
      <c r="O195" s="476"/>
      <c r="P195" s="476"/>
      <c r="Q195" s="476"/>
      <c r="R195" s="476"/>
      <c r="S195" s="476"/>
      <c r="T195" s="476"/>
      <c r="U195" s="476"/>
      <c r="V195" s="476"/>
    </row>
    <row r="196" spans="1:22" ht="15" thickBot="1">
      <c r="A196" s="476"/>
      <c r="B196" s="476"/>
      <c r="C196" s="476"/>
      <c r="D196" s="476"/>
      <c r="E196" s="476"/>
      <c r="F196" s="476"/>
      <c r="G196" s="476"/>
      <c r="H196" s="476"/>
      <c r="I196" s="476"/>
      <c r="J196" s="476"/>
      <c r="K196" s="476"/>
      <c r="L196" s="476"/>
      <c r="M196" s="476"/>
      <c r="N196" s="476"/>
      <c r="O196" s="476"/>
      <c r="P196" s="476"/>
      <c r="Q196" s="476"/>
      <c r="R196" s="476"/>
      <c r="S196" s="476"/>
      <c r="T196" s="476"/>
      <c r="U196" s="476"/>
      <c r="V196" s="476"/>
    </row>
    <row r="197" spans="1:22" ht="15" thickBot="1">
      <c r="A197" s="476"/>
      <c r="B197" s="476"/>
      <c r="C197" s="476"/>
      <c r="D197" s="476"/>
      <c r="E197" s="476"/>
      <c r="F197" s="476"/>
      <c r="G197" s="476"/>
      <c r="H197" s="476"/>
      <c r="I197" s="476"/>
      <c r="J197" s="476"/>
      <c r="K197" s="476"/>
      <c r="L197" s="476"/>
      <c r="M197" s="476"/>
      <c r="N197" s="476"/>
      <c r="O197" s="476"/>
      <c r="P197" s="476"/>
      <c r="Q197" s="476"/>
      <c r="R197" s="476"/>
      <c r="S197" s="476"/>
      <c r="T197" s="476"/>
      <c r="U197" s="476"/>
      <c r="V197" s="476"/>
    </row>
    <row r="198" spans="1:22" ht="15" thickBot="1">
      <c r="A198" s="476"/>
      <c r="B198" s="476"/>
      <c r="C198" s="476"/>
      <c r="D198" s="476"/>
      <c r="E198" s="476"/>
      <c r="F198" s="476"/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</row>
    <row r="199" spans="1:22" ht="15" thickBot="1">
      <c r="A199" s="476"/>
      <c r="B199" s="476"/>
      <c r="C199" s="476"/>
      <c r="D199" s="476"/>
      <c r="E199" s="476"/>
      <c r="F199" s="476"/>
      <c r="G199" s="476"/>
      <c r="H199" s="476"/>
      <c r="I199" s="476"/>
      <c r="J199" s="476"/>
      <c r="K199" s="476"/>
      <c r="L199" s="476"/>
      <c r="M199" s="476"/>
      <c r="N199" s="476"/>
      <c r="O199" s="476"/>
      <c r="P199" s="476"/>
      <c r="Q199" s="476"/>
      <c r="R199" s="476"/>
      <c r="S199" s="476"/>
      <c r="T199" s="476"/>
      <c r="U199" s="476"/>
      <c r="V199" s="476"/>
    </row>
    <row r="200" spans="1:22" ht="15" thickBot="1">
      <c r="A200" s="476"/>
      <c r="B200" s="476"/>
      <c r="C200" s="476"/>
      <c r="D200" s="476"/>
      <c r="E200" s="476"/>
      <c r="F200" s="476"/>
      <c r="G200" s="476"/>
      <c r="H200" s="476"/>
      <c r="I200" s="476"/>
      <c r="J200" s="476"/>
      <c r="K200" s="476"/>
      <c r="L200" s="476"/>
      <c r="M200" s="476"/>
      <c r="N200" s="476"/>
      <c r="O200" s="476"/>
      <c r="P200" s="476"/>
      <c r="Q200" s="476"/>
      <c r="R200" s="476"/>
      <c r="S200" s="476"/>
      <c r="T200" s="476"/>
      <c r="U200" s="476"/>
      <c r="V200" s="476"/>
    </row>
    <row r="201" spans="1:22" ht="15" thickBot="1">
      <c r="A201" s="476"/>
      <c r="B201" s="476"/>
      <c r="C201" s="476"/>
      <c r="D201" s="476"/>
      <c r="E201" s="476"/>
      <c r="F201" s="476"/>
      <c r="G201" s="476"/>
      <c r="H201" s="476"/>
      <c r="I201" s="476"/>
      <c r="J201" s="476"/>
      <c r="K201" s="476"/>
      <c r="L201" s="476"/>
      <c r="M201" s="476"/>
      <c r="N201" s="476"/>
      <c r="O201" s="476"/>
      <c r="P201" s="476"/>
      <c r="Q201" s="476"/>
      <c r="R201" s="476"/>
      <c r="S201" s="476"/>
      <c r="T201" s="476"/>
      <c r="U201" s="476"/>
      <c r="V201" s="476"/>
    </row>
    <row r="202" spans="1:22" ht="15" thickBot="1">
      <c r="A202" s="476"/>
      <c r="B202" s="476"/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</row>
    <row r="203" spans="1:22" ht="15" thickBot="1">
      <c r="A203" s="476"/>
      <c r="B203" s="476"/>
      <c r="C203" s="476"/>
      <c r="D203" s="476"/>
      <c r="E203" s="476"/>
      <c r="F203" s="476"/>
      <c r="G203" s="476"/>
      <c r="H203" s="476"/>
      <c r="I203" s="476"/>
      <c r="J203" s="476"/>
      <c r="K203" s="476"/>
      <c r="L203" s="476"/>
      <c r="M203" s="476"/>
      <c r="N203" s="476"/>
      <c r="O203" s="476"/>
      <c r="P203" s="476"/>
      <c r="Q203" s="476"/>
      <c r="R203" s="476"/>
      <c r="S203" s="476"/>
      <c r="T203" s="476"/>
      <c r="U203" s="476"/>
      <c r="V203" s="476"/>
    </row>
    <row r="204" spans="1:22" ht="15" thickBot="1">
      <c r="A204" s="476"/>
      <c r="B204" s="476"/>
      <c r="C204" s="476"/>
      <c r="D204" s="476"/>
      <c r="E204" s="476"/>
      <c r="F204" s="476"/>
      <c r="G204" s="476"/>
      <c r="H204" s="476"/>
      <c r="I204" s="476"/>
      <c r="J204" s="476"/>
      <c r="K204" s="476"/>
      <c r="L204" s="476"/>
      <c r="M204" s="476"/>
      <c r="N204" s="476"/>
      <c r="O204" s="476"/>
      <c r="P204" s="476"/>
      <c r="Q204" s="476"/>
      <c r="R204" s="476"/>
      <c r="S204" s="476"/>
      <c r="T204" s="476"/>
      <c r="U204" s="476"/>
      <c r="V204" s="476"/>
    </row>
    <row r="205" spans="1:22" ht="15" thickBot="1">
      <c r="A205" s="476"/>
      <c r="B205" s="476"/>
      <c r="C205" s="476"/>
      <c r="D205" s="476"/>
      <c r="E205" s="476"/>
      <c r="F205" s="476"/>
      <c r="G205" s="476"/>
      <c r="H205" s="476"/>
      <c r="I205" s="476"/>
      <c r="J205" s="476"/>
      <c r="K205" s="476"/>
      <c r="L205" s="476"/>
      <c r="M205" s="476"/>
      <c r="N205" s="476"/>
      <c r="O205" s="476"/>
      <c r="P205" s="476"/>
      <c r="Q205" s="476"/>
      <c r="R205" s="476"/>
      <c r="S205" s="476"/>
      <c r="T205" s="476"/>
      <c r="U205" s="476"/>
      <c r="V205" s="476"/>
    </row>
    <row r="206" spans="1:22" ht="15" thickBot="1">
      <c r="A206" s="476"/>
      <c r="B206" s="476"/>
      <c r="C206" s="476"/>
      <c r="D206" s="476"/>
      <c r="E206" s="476"/>
      <c r="F206" s="476"/>
      <c r="G206" s="476"/>
      <c r="H206" s="476"/>
      <c r="I206" s="476"/>
      <c r="J206" s="476"/>
      <c r="K206" s="476"/>
      <c r="L206" s="476"/>
      <c r="M206" s="476"/>
      <c r="N206" s="476"/>
      <c r="O206" s="476"/>
      <c r="P206" s="476"/>
      <c r="Q206" s="476"/>
      <c r="R206" s="476"/>
      <c r="S206" s="476"/>
      <c r="T206" s="476"/>
      <c r="U206" s="476"/>
      <c r="V206" s="476"/>
    </row>
    <row r="207" spans="1:22" ht="15" thickBot="1">
      <c r="A207" s="476"/>
      <c r="B207" s="476"/>
      <c r="C207" s="476"/>
      <c r="D207" s="476"/>
      <c r="E207" s="476"/>
      <c r="F207" s="476"/>
      <c r="G207" s="476"/>
      <c r="H207" s="476"/>
      <c r="I207" s="476"/>
      <c r="J207" s="476"/>
      <c r="K207" s="476"/>
      <c r="L207" s="476"/>
      <c r="M207" s="476"/>
      <c r="N207" s="476"/>
      <c r="O207" s="476"/>
      <c r="P207" s="476"/>
      <c r="Q207" s="476"/>
      <c r="R207" s="476"/>
      <c r="S207" s="476"/>
      <c r="T207" s="476"/>
      <c r="U207" s="476"/>
      <c r="V207" s="476"/>
    </row>
    <row r="208" spans="1:22" ht="15" thickBot="1">
      <c r="A208" s="476"/>
      <c r="B208" s="476"/>
      <c r="C208" s="476"/>
      <c r="D208" s="476"/>
      <c r="E208" s="476"/>
      <c r="F208" s="476"/>
      <c r="G208" s="476"/>
      <c r="H208" s="476"/>
      <c r="I208" s="476"/>
      <c r="J208" s="476"/>
      <c r="K208" s="476"/>
      <c r="L208" s="476"/>
      <c r="M208" s="476"/>
      <c r="N208" s="476"/>
      <c r="O208" s="476"/>
      <c r="P208" s="476"/>
      <c r="Q208" s="476"/>
      <c r="R208" s="476"/>
      <c r="S208" s="476"/>
      <c r="T208" s="476"/>
      <c r="U208" s="476"/>
      <c r="V208" s="476"/>
    </row>
    <row r="209" spans="1:22" ht="15" thickBot="1">
      <c r="A209" s="476"/>
      <c r="B209" s="476"/>
      <c r="C209" s="476"/>
      <c r="D209" s="476"/>
      <c r="E209" s="476"/>
      <c r="F209" s="476"/>
      <c r="G209" s="476"/>
      <c r="H209" s="476"/>
      <c r="I209" s="476"/>
      <c r="J209" s="476"/>
      <c r="K209" s="476"/>
      <c r="L209" s="476"/>
      <c r="M209" s="476"/>
      <c r="N209" s="476"/>
      <c r="O209" s="476"/>
      <c r="P209" s="476"/>
      <c r="Q209" s="476"/>
      <c r="R209" s="476"/>
      <c r="S209" s="476"/>
      <c r="T209" s="476"/>
      <c r="U209" s="476"/>
      <c r="V209" s="476"/>
    </row>
    <row r="210" spans="1:22" ht="15" thickBot="1">
      <c r="A210" s="476"/>
      <c r="B210" s="476"/>
      <c r="C210" s="476"/>
      <c r="D210" s="476"/>
      <c r="E210" s="476"/>
      <c r="F210" s="476"/>
      <c r="G210" s="476"/>
      <c r="H210" s="476"/>
      <c r="I210" s="476"/>
      <c r="J210" s="476"/>
      <c r="K210" s="476"/>
      <c r="L210" s="476"/>
      <c r="M210" s="476"/>
      <c r="N210" s="476"/>
      <c r="O210" s="476"/>
      <c r="P210" s="476"/>
      <c r="Q210" s="476"/>
      <c r="R210" s="476"/>
      <c r="S210" s="476"/>
      <c r="T210" s="476"/>
      <c r="U210" s="476"/>
      <c r="V210" s="476"/>
    </row>
    <row r="211" spans="1:22" ht="15" thickBot="1">
      <c r="A211" s="476"/>
      <c r="B211" s="476"/>
      <c r="C211" s="476"/>
      <c r="D211" s="476"/>
      <c r="E211" s="476"/>
      <c r="F211" s="476"/>
      <c r="G211" s="476"/>
      <c r="H211" s="476"/>
      <c r="I211" s="476"/>
      <c r="J211" s="476"/>
      <c r="K211" s="476"/>
      <c r="L211" s="476"/>
      <c r="M211" s="476"/>
      <c r="N211" s="476"/>
      <c r="O211" s="476"/>
      <c r="P211" s="476"/>
      <c r="Q211" s="476"/>
      <c r="R211" s="476"/>
      <c r="S211" s="476"/>
      <c r="T211" s="476"/>
      <c r="U211" s="476"/>
      <c r="V211" s="476"/>
    </row>
    <row r="212" spans="1:22" ht="15" thickBot="1">
      <c r="A212" s="476"/>
      <c r="B212" s="476"/>
      <c r="C212" s="476"/>
      <c r="D212" s="476"/>
      <c r="E212" s="476"/>
      <c r="F212" s="476"/>
      <c r="G212" s="476"/>
      <c r="H212" s="476"/>
      <c r="I212" s="476"/>
      <c r="J212" s="476"/>
      <c r="K212" s="476"/>
      <c r="L212" s="476"/>
      <c r="M212" s="476"/>
      <c r="N212" s="476"/>
      <c r="O212" s="476"/>
      <c r="P212" s="476"/>
      <c r="Q212" s="476"/>
      <c r="R212" s="476"/>
      <c r="S212" s="476"/>
      <c r="T212" s="476"/>
      <c r="U212" s="476"/>
      <c r="V212" s="476"/>
    </row>
    <row r="213" spans="1:22" ht="15" thickBot="1">
      <c r="A213" s="476"/>
      <c r="B213" s="476"/>
      <c r="C213" s="476"/>
      <c r="D213" s="476"/>
      <c r="E213" s="476"/>
      <c r="F213" s="476"/>
      <c r="G213" s="476"/>
      <c r="H213" s="476"/>
      <c r="I213" s="476"/>
      <c r="J213" s="476"/>
      <c r="K213" s="476"/>
      <c r="L213" s="476"/>
      <c r="M213" s="476"/>
      <c r="N213" s="476"/>
      <c r="O213" s="476"/>
      <c r="P213" s="476"/>
      <c r="Q213" s="476"/>
      <c r="R213" s="476"/>
      <c r="S213" s="476"/>
      <c r="T213" s="476"/>
      <c r="U213" s="476"/>
      <c r="V213" s="476"/>
    </row>
    <row r="214" spans="1:22" ht="15" thickBot="1">
      <c r="A214" s="476"/>
      <c r="B214" s="476"/>
      <c r="C214" s="476"/>
      <c r="D214" s="476"/>
      <c r="E214" s="476"/>
      <c r="F214" s="476"/>
      <c r="G214" s="476"/>
      <c r="H214" s="476"/>
      <c r="I214" s="476"/>
      <c r="J214" s="476"/>
      <c r="K214" s="476"/>
      <c r="L214" s="476"/>
      <c r="M214" s="476"/>
      <c r="N214" s="476"/>
      <c r="O214" s="476"/>
      <c r="P214" s="476"/>
      <c r="Q214" s="476"/>
      <c r="R214" s="476"/>
      <c r="S214" s="476"/>
      <c r="T214" s="476"/>
      <c r="U214" s="476"/>
      <c r="V214" s="476"/>
    </row>
    <row r="215" spans="1:22" ht="15" thickBot="1">
      <c r="A215" s="476"/>
      <c r="B215" s="476"/>
      <c r="C215" s="476"/>
      <c r="D215" s="476"/>
      <c r="E215" s="476"/>
      <c r="F215" s="476"/>
      <c r="G215" s="476"/>
      <c r="H215" s="476"/>
      <c r="I215" s="476"/>
      <c r="J215" s="476"/>
      <c r="K215" s="476"/>
      <c r="L215" s="476"/>
      <c r="M215" s="476"/>
      <c r="N215" s="476"/>
      <c r="O215" s="476"/>
      <c r="P215" s="476"/>
      <c r="Q215" s="476"/>
      <c r="R215" s="476"/>
      <c r="S215" s="476"/>
      <c r="T215" s="476"/>
      <c r="U215" s="476"/>
      <c r="V215" s="476"/>
    </row>
    <row r="216" spans="1:22" ht="15" thickBot="1">
      <c r="A216" s="476"/>
      <c r="B216" s="476"/>
      <c r="C216" s="476"/>
      <c r="D216" s="476"/>
      <c r="E216" s="476"/>
      <c r="F216" s="476"/>
      <c r="G216" s="476"/>
      <c r="H216" s="476"/>
      <c r="I216" s="476"/>
      <c r="J216" s="476"/>
      <c r="K216" s="476"/>
      <c r="L216" s="476"/>
      <c r="M216" s="476"/>
      <c r="N216" s="476"/>
      <c r="O216" s="476"/>
      <c r="P216" s="476"/>
      <c r="Q216" s="476"/>
      <c r="R216" s="476"/>
      <c r="S216" s="476"/>
      <c r="T216" s="476"/>
      <c r="U216" s="476"/>
      <c r="V216" s="476"/>
    </row>
    <row r="217" spans="1:22" ht="15" thickBot="1">
      <c r="A217" s="476"/>
      <c r="B217" s="476"/>
      <c r="C217" s="476"/>
      <c r="D217" s="476"/>
      <c r="E217" s="476"/>
      <c r="F217" s="476"/>
      <c r="G217" s="476"/>
      <c r="H217" s="476"/>
      <c r="I217" s="476"/>
      <c r="J217" s="476"/>
      <c r="K217" s="476"/>
      <c r="L217" s="476"/>
      <c r="M217" s="476"/>
      <c r="N217" s="476"/>
      <c r="O217" s="476"/>
      <c r="P217" s="476"/>
      <c r="Q217" s="476"/>
      <c r="R217" s="476"/>
      <c r="S217" s="476"/>
      <c r="T217" s="476"/>
      <c r="U217" s="476"/>
      <c r="V217" s="476"/>
    </row>
    <row r="218" spans="1:22" ht="15" thickBot="1">
      <c r="A218" s="476"/>
      <c r="B218" s="476"/>
      <c r="C218" s="476"/>
      <c r="D218" s="476"/>
      <c r="E218" s="476"/>
      <c r="F218" s="476"/>
      <c r="G218" s="476"/>
      <c r="H218" s="476"/>
      <c r="I218" s="476"/>
      <c r="J218" s="476"/>
      <c r="K218" s="476"/>
      <c r="L218" s="476"/>
      <c r="M218" s="476"/>
      <c r="N218" s="476"/>
      <c r="O218" s="476"/>
      <c r="P218" s="476"/>
      <c r="Q218" s="476"/>
      <c r="R218" s="476"/>
      <c r="S218" s="476"/>
      <c r="T218" s="476"/>
      <c r="U218" s="476"/>
      <c r="V218" s="476"/>
    </row>
    <row r="219" spans="1:22" ht="15" thickBot="1">
      <c r="A219" s="476"/>
      <c r="B219" s="476"/>
      <c r="C219" s="476"/>
      <c r="D219" s="476"/>
      <c r="E219" s="476"/>
      <c r="F219" s="476"/>
      <c r="G219" s="476"/>
      <c r="H219" s="476"/>
      <c r="I219" s="476"/>
      <c r="J219" s="476"/>
      <c r="K219" s="476"/>
      <c r="L219" s="476"/>
      <c r="M219" s="476"/>
      <c r="N219" s="476"/>
      <c r="O219" s="476"/>
      <c r="P219" s="476"/>
      <c r="Q219" s="476"/>
      <c r="R219" s="476"/>
      <c r="S219" s="476"/>
      <c r="T219" s="476"/>
      <c r="U219" s="476"/>
      <c r="V219" s="476"/>
    </row>
    <row r="220" spans="1:22" ht="15" thickBot="1">
      <c r="A220" s="476"/>
      <c r="B220" s="476"/>
      <c r="C220" s="476"/>
      <c r="D220" s="476"/>
      <c r="E220" s="476"/>
      <c r="F220" s="476"/>
      <c r="G220" s="476"/>
      <c r="H220" s="476"/>
      <c r="I220" s="476"/>
      <c r="J220" s="476"/>
      <c r="K220" s="476"/>
      <c r="L220" s="476"/>
      <c r="M220" s="476"/>
      <c r="N220" s="476"/>
      <c r="O220" s="476"/>
      <c r="P220" s="476"/>
      <c r="Q220" s="476"/>
      <c r="R220" s="476"/>
      <c r="S220" s="476"/>
      <c r="T220" s="476"/>
      <c r="U220" s="476"/>
      <c r="V220" s="476"/>
    </row>
    <row r="221" spans="1:22" ht="15" thickBot="1">
      <c r="A221" s="476"/>
      <c r="B221" s="476"/>
      <c r="C221" s="476"/>
      <c r="D221" s="476"/>
      <c r="E221" s="476"/>
      <c r="F221" s="476"/>
      <c r="G221" s="476"/>
      <c r="H221" s="476"/>
      <c r="I221" s="476"/>
      <c r="J221" s="476"/>
      <c r="K221" s="476"/>
      <c r="L221" s="476"/>
      <c r="M221" s="476"/>
      <c r="N221" s="476"/>
      <c r="O221" s="476"/>
      <c r="P221" s="476"/>
      <c r="Q221" s="476"/>
      <c r="R221" s="476"/>
      <c r="S221" s="476"/>
      <c r="T221" s="476"/>
      <c r="U221" s="476"/>
      <c r="V221" s="476"/>
    </row>
    <row r="222" spans="1:22" ht="15" thickBot="1">
      <c r="A222" s="476"/>
      <c r="B222" s="476"/>
      <c r="C222" s="476"/>
      <c r="D222" s="476"/>
      <c r="E222" s="476"/>
      <c r="F222" s="476"/>
      <c r="G222" s="476"/>
      <c r="H222" s="476"/>
      <c r="I222" s="476"/>
      <c r="J222" s="476"/>
      <c r="K222" s="476"/>
      <c r="L222" s="476"/>
      <c r="M222" s="476"/>
      <c r="N222" s="476"/>
      <c r="O222" s="476"/>
      <c r="P222" s="476"/>
      <c r="Q222" s="476"/>
      <c r="R222" s="476"/>
      <c r="S222" s="476"/>
      <c r="T222" s="476"/>
      <c r="U222" s="476"/>
      <c r="V222" s="476"/>
    </row>
    <row r="223" spans="1:22" ht="15" thickBot="1">
      <c r="A223" s="476"/>
      <c r="B223" s="476"/>
      <c r="C223" s="476"/>
      <c r="D223" s="476"/>
      <c r="E223" s="476"/>
      <c r="F223" s="476"/>
      <c r="G223" s="476"/>
      <c r="H223" s="476"/>
      <c r="I223" s="476"/>
      <c r="J223" s="476"/>
      <c r="K223" s="476"/>
      <c r="L223" s="476"/>
      <c r="M223" s="476"/>
      <c r="N223" s="476"/>
      <c r="O223" s="476"/>
      <c r="P223" s="476"/>
      <c r="Q223" s="476"/>
      <c r="R223" s="476"/>
      <c r="S223" s="476"/>
      <c r="T223" s="476"/>
      <c r="U223" s="476"/>
      <c r="V223" s="476"/>
    </row>
    <row r="224" spans="1:22" ht="15" thickBot="1">
      <c r="A224" s="476"/>
      <c r="B224" s="476"/>
      <c r="C224" s="476"/>
      <c r="D224" s="476"/>
      <c r="E224" s="476"/>
      <c r="F224" s="476"/>
      <c r="G224" s="476"/>
      <c r="H224" s="476"/>
      <c r="I224" s="476"/>
      <c r="J224" s="476"/>
      <c r="K224" s="476"/>
      <c r="L224" s="476"/>
      <c r="M224" s="476"/>
      <c r="N224" s="476"/>
      <c r="O224" s="476"/>
      <c r="P224" s="476"/>
      <c r="Q224" s="476"/>
      <c r="R224" s="476"/>
      <c r="S224" s="476"/>
      <c r="T224" s="476"/>
      <c r="U224" s="476"/>
      <c r="V224" s="476"/>
    </row>
    <row r="225" spans="1:22" ht="15" thickBot="1">
      <c r="A225" s="476"/>
      <c r="B225" s="476"/>
      <c r="C225" s="476"/>
      <c r="D225" s="476"/>
      <c r="E225" s="476"/>
      <c r="F225" s="476"/>
      <c r="G225" s="476"/>
      <c r="H225" s="476"/>
      <c r="I225" s="476"/>
      <c r="J225" s="476"/>
      <c r="K225" s="476"/>
      <c r="L225" s="476"/>
      <c r="M225" s="476"/>
      <c r="N225" s="476"/>
      <c r="O225" s="476"/>
      <c r="P225" s="476"/>
      <c r="Q225" s="476"/>
      <c r="R225" s="476"/>
      <c r="S225" s="476"/>
      <c r="T225" s="476"/>
      <c r="U225" s="476"/>
      <c r="V225" s="476"/>
    </row>
    <row r="226" spans="1:22" ht="15" thickBot="1">
      <c r="A226" s="476"/>
      <c r="B226" s="476"/>
      <c r="C226" s="476"/>
      <c r="D226" s="476"/>
      <c r="E226" s="476"/>
      <c r="F226" s="476"/>
      <c r="G226" s="476"/>
      <c r="H226" s="476"/>
      <c r="I226" s="476"/>
      <c r="J226" s="476"/>
      <c r="K226" s="476"/>
      <c r="L226" s="476"/>
      <c r="M226" s="476"/>
      <c r="N226" s="476"/>
      <c r="O226" s="476"/>
      <c r="P226" s="476"/>
      <c r="Q226" s="476"/>
      <c r="R226" s="476"/>
      <c r="S226" s="476"/>
      <c r="T226" s="476"/>
      <c r="U226" s="476"/>
      <c r="V226" s="476"/>
    </row>
    <row r="227" spans="1:22" ht="15" thickBot="1">
      <c r="A227" s="476"/>
      <c r="B227" s="476"/>
      <c r="C227" s="476"/>
      <c r="D227" s="476"/>
      <c r="E227" s="476"/>
      <c r="F227" s="476"/>
      <c r="G227" s="476"/>
      <c r="H227" s="476"/>
      <c r="I227" s="476"/>
      <c r="J227" s="476"/>
      <c r="K227" s="476"/>
      <c r="L227" s="476"/>
      <c r="M227" s="476"/>
      <c r="N227" s="476"/>
      <c r="O227" s="476"/>
      <c r="P227" s="476"/>
      <c r="Q227" s="476"/>
      <c r="R227" s="476"/>
      <c r="S227" s="476"/>
      <c r="T227" s="476"/>
      <c r="U227" s="476"/>
      <c r="V227" s="476"/>
    </row>
    <row r="228" spans="1:22" ht="15" thickBot="1">
      <c r="A228" s="476"/>
      <c r="B228" s="476"/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</row>
    <row r="229" spans="1:22" ht="15" thickBot="1">
      <c r="A229" s="476"/>
      <c r="B229" s="476"/>
      <c r="C229" s="476"/>
      <c r="D229" s="476"/>
      <c r="E229" s="476"/>
      <c r="F229" s="476"/>
      <c r="G229" s="476"/>
      <c r="H229" s="476"/>
      <c r="I229" s="476"/>
      <c r="J229" s="476"/>
      <c r="K229" s="476"/>
      <c r="L229" s="476"/>
      <c r="M229" s="476"/>
      <c r="N229" s="476"/>
      <c r="O229" s="476"/>
      <c r="P229" s="476"/>
      <c r="Q229" s="476"/>
      <c r="R229" s="476"/>
      <c r="S229" s="476"/>
      <c r="T229" s="476"/>
      <c r="U229" s="476"/>
      <c r="V229" s="476"/>
    </row>
    <row r="230" spans="1:22" ht="15" thickBot="1">
      <c r="A230" s="476"/>
      <c r="B230" s="476"/>
      <c r="C230" s="476"/>
      <c r="D230" s="476"/>
      <c r="E230" s="476"/>
      <c r="F230" s="476"/>
      <c r="G230" s="476"/>
      <c r="H230" s="476"/>
      <c r="I230" s="476"/>
      <c r="J230" s="476"/>
      <c r="K230" s="476"/>
      <c r="L230" s="476"/>
      <c r="M230" s="476"/>
      <c r="N230" s="476"/>
      <c r="O230" s="476"/>
      <c r="P230" s="476"/>
      <c r="Q230" s="476"/>
      <c r="R230" s="476"/>
      <c r="S230" s="476"/>
      <c r="T230" s="476"/>
      <c r="U230" s="476"/>
      <c r="V230" s="476"/>
    </row>
    <row r="231" spans="1:22" ht="15" thickBot="1">
      <c r="A231" s="476"/>
      <c r="B231" s="476"/>
      <c r="C231" s="476"/>
      <c r="D231" s="476"/>
      <c r="E231" s="476"/>
      <c r="F231" s="476"/>
      <c r="G231" s="476"/>
      <c r="H231" s="476"/>
      <c r="I231" s="476"/>
      <c r="J231" s="476"/>
      <c r="K231" s="476"/>
      <c r="L231" s="476"/>
      <c r="M231" s="476"/>
      <c r="N231" s="476"/>
      <c r="O231" s="476"/>
      <c r="P231" s="476"/>
      <c r="Q231" s="476"/>
      <c r="R231" s="476"/>
      <c r="S231" s="476"/>
      <c r="T231" s="476"/>
      <c r="U231" s="476"/>
      <c r="V231" s="476"/>
    </row>
    <row r="232" spans="1:22" ht="15" thickBot="1">
      <c r="A232" s="476"/>
      <c r="B232" s="476"/>
      <c r="C232" s="476"/>
      <c r="D232" s="476"/>
      <c r="E232" s="476"/>
      <c r="F232" s="476"/>
      <c r="G232" s="476"/>
      <c r="H232" s="476"/>
      <c r="I232" s="476"/>
      <c r="J232" s="476"/>
      <c r="K232" s="476"/>
      <c r="L232" s="476"/>
      <c r="M232" s="476"/>
      <c r="N232" s="476"/>
      <c r="O232" s="476"/>
      <c r="P232" s="476"/>
      <c r="Q232" s="476"/>
      <c r="R232" s="476"/>
      <c r="S232" s="476"/>
      <c r="T232" s="476"/>
      <c r="U232" s="476"/>
      <c r="V232" s="476"/>
    </row>
    <row r="233" spans="1:22" ht="15" thickBot="1">
      <c r="A233" s="476"/>
      <c r="B233" s="476"/>
      <c r="C233" s="476"/>
      <c r="D233" s="476"/>
      <c r="E233" s="476"/>
      <c r="F233" s="476"/>
      <c r="G233" s="476"/>
      <c r="H233" s="476"/>
      <c r="I233" s="476"/>
      <c r="J233" s="476"/>
      <c r="K233" s="476"/>
      <c r="L233" s="476"/>
      <c r="M233" s="476"/>
      <c r="N233" s="476"/>
      <c r="O233" s="476"/>
      <c r="P233" s="476"/>
      <c r="Q233" s="476"/>
      <c r="R233" s="476"/>
      <c r="S233" s="476"/>
      <c r="T233" s="476"/>
      <c r="U233" s="476"/>
      <c r="V233" s="476"/>
    </row>
    <row r="234" spans="1:22" ht="15" thickBot="1">
      <c r="A234" s="476"/>
      <c r="B234" s="476"/>
      <c r="C234" s="476"/>
      <c r="D234" s="476"/>
      <c r="E234" s="476"/>
      <c r="F234" s="476"/>
      <c r="G234" s="476"/>
      <c r="H234" s="476"/>
      <c r="I234" s="476"/>
      <c r="J234" s="476"/>
      <c r="K234" s="476"/>
      <c r="L234" s="476"/>
      <c r="M234" s="476"/>
      <c r="N234" s="476"/>
      <c r="O234" s="476"/>
      <c r="P234" s="476"/>
      <c r="Q234" s="476"/>
      <c r="R234" s="476"/>
      <c r="S234" s="476"/>
      <c r="T234" s="476"/>
      <c r="U234" s="476"/>
      <c r="V234" s="476"/>
    </row>
    <row r="235" spans="1:22" ht="15" thickBot="1">
      <c r="A235" s="476"/>
      <c r="B235" s="476"/>
      <c r="C235" s="476"/>
      <c r="D235" s="476"/>
      <c r="E235" s="476"/>
      <c r="F235" s="476"/>
      <c r="G235" s="476"/>
      <c r="H235" s="476"/>
      <c r="I235" s="476"/>
      <c r="J235" s="476"/>
      <c r="K235" s="476"/>
      <c r="L235" s="476"/>
      <c r="M235" s="476"/>
      <c r="N235" s="476"/>
      <c r="O235" s="476"/>
      <c r="P235" s="476"/>
      <c r="Q235" s="476"/>
      <c r="R235" s="476"/>
      <c r="S235" s="476"/>
      <c r="T235" s="476"/>
      <c r="U235" s="476"/>
      <c r="V235" s="476"/>
    </row>
    <row r="236" spans="1:22" ht="15" thickBot="1">
      <c r="A236" s="476"/>
      <c r="B236" s="476"/>
      <c r="C236" s="476"/>
      <c r="D236" s="476"/>
      <c r="E236" s="476"/>
      <c r="F236" s="476"/>
      <c r="G236" s="476"/>
      <c r="H236" s="476"/>
      <c r="I236" s="476"/>
      <c r="J236" s="476"/>
      <c r="K236" s="476"/>
      <c r="L236" s="476"/>
      <c r="M236" s="476"/>
      <c r="N236" s="476"/>
      <c r="O236" s="476"/>
      <c r="P236" s="476"/>
      <c r="Q236" s="476"/>
      <c r="R236" s="476"/>
      <c r="S236" s="476"/>
      <c r="T236" s="476"/>
      <c r="U236" s="476"/>
      <c r="V236" s="476"/>
    </row>
    <row r="237" spans="1:22" ht="15" thickBot="1">
      <c r="A237" s="476"/>
      <c r="B237" s="476"/>
      <c r="C237" s="476"/>
      <c r="D237" s="476"/>
      <c r="E237" s="476"/>
      <c r="F237" s="476"/>
      <c r="G237" s="476"/>
      <c r="H237" s="476"/>
      <c r="I237" s="476"/>
      <c r="J237" s="476"/>
      <c r="K237" s="476"/>
      <c r="L237" s="476"/>
      <c r="M237" s="476"/>
      <c r="N237" s="476"/>
      <c r="O237" s="476"/>
      <c r="P237" s="476"/>
      <c r="Q237" s="476"/>
      <c r="R237" s="476"/>
      <c r="S237" s="476"/>
      <c r="T237" s="476"/>
      <c r="U237" s="476"/>
      <c r="V237" s="476"/>
    </row>
    <row r="238" spans="1:22" ht="15" thickBot="1">
      <c r="A238" s="476"/>
      <c r="B238" s="476"/>
      <c r="C238" s="476"/>
      <c r="D238" s="476"/>
      <c r="E238" s="476"/>
      <c r="F238" s="476"/>
      <c r="G238" s="476"/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/>
      <c r="T238" s="476"/>
      <c r="U238" s="476"/>
      <c r="V238" s="476"/>
    </row>
    <row r="239" spans="1:22" ht="15" thickBot="1">
      <c r="A239" s="476"/>
      <c r="B239" s="476"/>
      <c r="C239" s="476"/>
      <c r="D239" s="476"/>
      <c r="E239" s="476"/>
      <c r="F239" s="476"/>
      <c r="G239" s="476"/>
      <c r="H239" s="476"/>
      <c r="I239" s="476"/>
      <c r="J239" s="476"/>
      <c r="K239" s="476"/>
      <c r="L239" s="476"/>
      <c r="M239" s="476"/>
      <c r="N239" s="476"/>
      <c r="O239" s="476"/>
      <c r="P239" s="476"/>
      <c r="Q239" s="476"/>
      <c r="R239" s="476"/>
      <c r="S239" s="476"/>
      <c r="T239" s="476"/>
      <c r="U239" s="476"/>
      <c r="V239" s="476"/>
    </row>
    <row r="240" spans="1:22" ht="15" thickBot="1">
      <c r="A240" s="476"/>
      <c r="B240" s="476"/>
      <c r="C240" s="476"/>
      <c r="D240" s="476"/>
      <c r="E240" s="476"/>
      <c r="F240" s="476"/>
      <c r="G240" s="476"/>
      <c r="H240" s="476"/>
      <c r="I240" s="476"/>
      <c r="J240" s="476"/>
      <c r="K240" s="476"/>
      <c r="L240" s="476"/>
      <c r="M240" s="476"/>
      <c r="N240" s="476"/>
      <c r="O240" s="476"/>
      <c r="P240" s="476"/>
      <c r="Q240" s="476"/>
      <c r="R240" s="476"/>
      <c r="S240" s="476"/>
      <c r="T240" s="476"/>
      <c r="U240" s="476"/>
      <c r="V240" s="476"/>
    </row>
    <row r="241" spans="1:22" ht="15" thickBot="1">
      <c r="A241" s="476"/>
      <c r="B241" s="476"/>
      <c r="C241" s="476"/>
      <c r="D241" s="476"/>
      <c r="E241" s="476"/>
      <c r="F241" s="476"/>
      <c r="G241" s="476"/>
      <c r="H241" s="476"/>
      <c r="I241" s="476"/>
      <c r="J241" s="476"/>
      <c r="K241" s="476"/>
      <c r="L241" s="476"/>
      <c r="M241" s="476"/>
      <c r="N241" s="476"/>
      <c r="O241" s="476"/>
      <c r="P241" s="476"/>
      <c r="Q241" s="476"/>
      <c r="R241" s="476"/>
      <c r="S241" s="476"/>
      <c r="T241" s="476"/>
      <c r="U241" s="476"/>
      <c r="V241" s="476"/>
    </row>
    <row r="242" spans="1:22" ht="15" thickBot="1">
      <c r="A242" s="476"/>
      <c r="B242" s="476"/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</row>
    <row r="243" spans="1:22" ht="15" thickBot="1">
      <c r="A243" s="476"/>
      <c r="B243" s="476"/>
      <c r="C243" s="476"/>
      <c r="D243" s="476"/>
      <c r="E243" s="476"/>
      <c r="F243" s="476"/>
      <c r="G243" s="476"/>
      <c r="H243" s="476"/>
      <c r="I243" s="476"/>
      <c r="J243" s="476"/>
      <c r="K243" s="476"/>
      <c r="L243" s="476"/>
      <c r="M243" s="476"/>
      <c r="N243" s="476"/>
      <c r="O243" s="476"/>
      <c r="P243" s="476"/>
      <c r="Q243" s="476"/>
      <c r="R243" s="476"/>
      <c r="S243" s="476"/>
      <c r="T243" s="476"/>
      <c r="U243" s="476"/>
      <c r="V243" s="476"/>
    </row>
    <row r="244" spans="1:22" ht="15" thickBot="1">
      <c r="A244" s="476"/>
      <c r="B244" s="476"/>
      <c r="C244" s="476"/>
      <c r="D244" s="476"/>
      <c r="E244" s="476"/>
      <c r="F244" s="476"/>
      <c r="G244" s="476"/>
      <c r="H244" s="476"/>
      <c r="I244" s="476"/>
      <c r="J244" s="476"/>
      <c r="K244" s="476"/>
      <c r="L244" s="476"/>
      <c r="M244" s="476"/>
      <c r="N244" s="476"/>
      <c r="O244" s="476"/>
      <c r="P244" s="476"/>
      <c r="Q244" s="476"/>
      <c r="R244" s="476"/>
      <c r="S244" s="476"/>
      <c r="T244" s="476"/>
      <c r="U244" s="476"/>
      <c r="V244" s="476"/>
    </row>
    <row r="245" spans="1:22" ht="15" thickBot="1">
      <c r="A245" s="476"/>
      <c r="B245" s="476"/>
      <c r="C245" s="476"/>
      <c r="D245" s="476"/>
      <c r="E245" s="476"/>
      <c r="F245" s="476"/>
      <c r="G245" s="476"/>
      <c r="H245" s="476"/>
      <c r="I245" s="476"/>
      <c r="J245" s="476"/>
      <c r="K245" s="476"/>
      <c r="L245" s="476"/>
      <c r="M245" s="476"/>
      <c r="N245" s="476"/>
      <c r="O245" s="476"/>
      <c r="P245" s="476"/>
      <c r="Q245" s="476"/>
      <c r="R245" s="476"/>
      <c r="S245" s="476"/>
      <c r="T245" s="476"/>
      <c r="U245" s="476"/>
      <c r="V245" s="476"/>
    </row>
    <row r="246" spans="1:22" ht="15" thickBot="1">
      <c r="A246" s="476"/>
      <c r="B246" s="476"/>
      <c r="C246" s="476"/>
      <c r="D246" s="476"/>
      <c r="E246" s="476"/>
      <c r="F246" s="476"/>
      <c r="G246" s="476"/>
      <c r="H246" s="476"/>
      <c r="I246" s="476"/>
      <c r="J246" s="476"/>
      <c r="K246" s="476"/>
      <c r="L246" s="476"/>
      <c r="M246" s="476"/>
      <c r="N246" s="476"/>
      <c r="O246" s="476"/>
      <c r="P246" s="476"/>
      <c r="Q246" s="476"/>
      <c r="R246" s="476"/>
      <c r="S246" s="476"/>
      <c r="T246" s="476"/>
      <c r="U246" s="476"/>
      <c r="V246" s="476"/>
    </row>
    <row r="247" spans="1:22" ht="15" thickBot="1">
      <c r="A247" s="476"/>
      <c r="B247" s="476"/>
      <c r="C247" s="476"/>
      <c r="D247" s="476"/>
      <c r="E247" s="476"/>
      <c r="F247" s="476"/>
      <c r="G247" s="476"/>
      <c r="H247" s="476"/>
      <c r="I247" s="476"/>
      <c r="J247" s="476"/>
      <c r="K247" s="476"/>
      <c r="L247" s="476"/>
      <c r="M247" s="476"/>
      <c r="N247" s="476"/>
      <c r="O247" s="476"/>
      <c r="P247" s="476"/>
      <c r="Q247" s="476"/>
      <c r="R247" s="476"/>
      <c r="S247" s="476"/>
      <c r="T247" s="476"/>
      <c r="U247" s="476"/>
      <c r="V247" s="476"/>
    </row>
    <row r="248" spans="1:22" ht="15" thickBot="1">
      <c r="A248" s="476"/>
      <c r="B248" s="476"/>
      <c r="C248" s="476"/>
      <c r="D248" s="476"/>
      <c r="E248" s="476"/>
      <c r="F248" s="476"/>
      <c r="G248" s="476"/>
      <c r="H248" s="476"/>
      <c r="I248" s="476"/>
      <c r="J248" s="476"/>
      <c r="K248" s="476"/>
      <c r="L248" s="476"/>
      <c r="M248" s="476"/>
      <c r="N248" s="476"/>
      <c r="O248" s="476"/>
      <c r="P248" s="476"/>
      <c r="Q248" s="476"/>
      <c r="R248" s="476"/>
      <c r="S248" s="476"/>
      <c r="T248" s="476"/>
      <c r="U248" s="476"/>
      <c r="V248" s="476"/>
    </row>
    <row r="249" spans="1:22" ht="15" thickBot="1">
      <c r="A249" s="476"/>
      <c r="B249" s="476"/>
      <c r="C249" s="476"/>
      <c r="D249" s="476"/>
      <c r="E249" s="476"/>
      <c r="F249" s="476"/>
      <c r="G249" s="476"/>
      <c r="H249" s="476"/>
      <c r="I249" s="476"/>
      <c r="J249" s="476"/>
      <c r="K249" s="476"/>
      <c r="L249" s="476"/>
      <c r="M249" s="476"/>
      <c r="N249" s="476"/>
      <c r="O249" s="476"/>
      <c r="P249" s="476"/>
      <c r="Q249" s="476"/>
      <c r="R249" s="476"/>
      <c r="S249" s="476"/>
      <c r="T249" s="476"/>
      <c r="U249" s="476"/>
      <c r="V249" s="476"/>
    </row>
    <row r="250" spans="1:22" ht="15" thickBot="1">
      <c r="A250" s="476"/>
      <c r="B250" s="476"/>
      <c r="C250" s="476"/>
      <c r="D250" s="476"/>
      <c r="E250" s="476"/>
      <c r="F250" s="476"/>
      <c r="G250" s="476"/>
      <c r="H250" s="476"/>
      <c r="I250" s="476"/>
      <c r="J250" s="476"/>
      <c r="K250" s="476"/>
      <c r="L250" s="476"/>
      <c r="M250" s="476"/>
      <c r="N250" s="476"/>
      <c r="O250" s="476"/>
      <c r="P250" s="476"/>
      <c r="Q250" s="476"/>
      <c r="R250" s="476"/>
      <c r="S250" s="476"/>
      <c r="T250" s="476"/>
      <c r="U250" s="476"/>
      <c r="V250" s="476"/>
    </row>
    <row r="251" spans="1:22" ht="15" thickBot="1">
      <c r="A251" s="476"/>
      <c r="B251" s="476"/>
      <c r="C251" s="476"/>
      <c r="D251" s="476"/>
      <c r="E251" s="476"/>
      <c r="F251" s="476"/>
      <c r="G251" s="476"/>
      <c r="H251" s="476"/>
      <c r="I251" s="476"/>
      <c r="J251" s="476"/>
      <c r="K251" s="476"/>
      <c r="L251" s="476"/>
      <c r="M251" s="476"/>
      <c r="N251" s="476"/>
      <c r="O251" s="476"/>
      <c r="P251" s="476"/>
      <c r="Q251" s="476"/>
      <c r="R251" s="476"/>
      <c r="S251" s="476"/>
      <c r="T251" s="476"/>
      <c r="U251" s="476"/>
      <c r="V251" s="476"/>
    </row>
    <row r="252" spans="1:22" ht="15" thickBot="1">
      <c r="A252" s="476"/>
      <c r="B252" s="476"/>
      <c r="C252" s="476"/>
      <c r="D252" s="476"/>
      <c r="E252" s="476"/>
      <c r="F252" s="476"/>
      <c r="G252" s="476"/>
      <c r="H252" s="476"/>
      <c r="I252" s="476"/>
      <c r="J252" s="476"/>
      <c r="K252" s="476"/>
      <c r="L252" s="476"/>
      <c r="M252" s="476"/>
      <c r="N252" s="476"/>
      <c r="O252" s="476"/>
      <c r="P252" s="476"/>
      <c r="Q252" s="476"/>
      <c r="R252" s="476"/>
      <c r="S252" s="476"/>
      <c r="T252" s="476"/>
      <c r="U252" s="476"/>
      <c r="V252" s="476"/>
    </row>
    <row r="253" spans="1:22" ht="15" thickBot="1">
      <c r="A253" s="476"/>
      <c r="B253" s="476"/>
      <c r="C253" s="476"/>
      <c r="D253" s="476"/>
      <c r="E253" s="476"/>
      <c r="F253" s="476"/>
      <c r="G253" s="476"/>
      <c r="H253" s="476"/>
      <c r="I253" s="476"/>
      <c r="J253" s="476"/>
      <c r="K253" s="476"/>
      <c r="L253" s="476"/>
      <c r="M253" s="476"/>
      <c r="N253" s="476"/>
      <c r="O253" s="476"/>
      <c r="P253" s="476"/>
      <c r="Q253" s="476"/>
      <c r="R253" s="476"/>
      <c r="S253" s="476"/>
      <c r="T253" s="476"/>
      <c r="U253" s="476"/>
      <c r="V253" s="476"/>
    </row>
    <row r="254" spans="1:22" ht="15" thickBot="1">
      <c r="A254" s="476"/>
      <c r="B254" s="476"/>
      <c r="C254" s="476"/>
      <c r="D254" s="476"/>
      <c r="E254" s="476"/>
      <c r="F254" s="476"/>
      <c r="G254" s="476"/>
      <c r="H254" s="476"/>
      <c r="I254" s="476"/>
      <c r="J254" s="476"/>
      <c r="K254" s="476"/>
      <c r="L254" s="476"/>
      <c r="M254" s="476"/>
      <c r="N254" s="476"/>
      <c r="O254" s="476"/>
      <c r="P254" s="476"/>
      <c r="Q254" s="476"/>
      <c r="R254" s="476"/>
      <c r="S254" s="476"/>
      <c r="T254" s="476"/>
      <c r="U254" s="476"/>
      <c r="V254" s="476"/>
    </row>
    <row r="255" spans="1:22" ht="15" thickBot="1">
      <c r="A255" s="476"/>
      <c r="B255" s="476"/>
      <c r="C255" s="476"/>
      <c r="D255" s="476"/>
      <c r="E255" s="476"/>
      <c r="F255" s="476"/>
      <c r="G255" s="476"/>
      <c r="H255" s="476"/>
      <c r="I255" s="476"/>
      <c r="J255" s="476"/>
      <c r="K255" s="476"/>
      <c r="L255" s="476"/>
      <c r="M255" s="476"/>
      <c r="N255" s="476"/>
      <c r="O255" s="476"/>
      <c r="P255" s="476"/>
      <c r="Q255" s="476"/>
      <c r="R255" s="476"/>
      <c r="S255" s="476"/>
      <c r="T255" s="476"/>
      <c r="U255" s="476"/>
      <c r="V255" s="476"/>
    </row>
    <row r="256" spans="1:22" ht="15" thickBot="1">
      <c r="A256" s="476"/>
      <c r="B256" s="476"/>
      <c r="C256" s="476"/>
      <c r="D256" s="476"/>
      <c r="E256" s="476"/>
      <c r="F256" s="476"/>
      <c r="G256" s="476"/>
      <c r="H256" s="476"/>
      <c r="I256" s="476"/>
      <c r="J256" s="476"/>
      <c r="K256" s="476"/>
      <c r="L256" s="476"/>
      <c r="M256" s="476"/>
      <c r="N256" s="476"/>
      <c r="O256" s="476"/>
      <c r="P256" s="476"/>
      <c r="Q256" s="476"/>
      <c r="R256" s="476"/>
      <c r="S256" s="476"/>
      <c r="T256" s="476"/>
      <c r="U256" s="476"/>
      <c r="V256" s="476"/>
    </row>
    <row r="257" spans="1:22" ht="15" thickBot="1">
      <c r="A257" s="476"/>
      <c r="B257" s="476"/>
      <c r="C257" s="476"/>
      <c r="D257" s="476"/>
      <c r="E257" s="476"/>
      <c r="F257" s="476"/>
      <c r="G257" s="476"/>
      <c r="H257" s="476"/>
      <c r="I257" s="476"/>
      <c r="J257" s="476"/>
      <c r="K257" s="476"/>
      <c r="L257" s="476"/>
      <c r="M257" s="476"/>
      <c r="N257" s="476"/>
      <c r="O257" s="476"/>
      <c r="P257" s="476"/>
      <c r="Q257" s="476"/>
      <c r="R257" s="476"/>
      <c r="S257" s="476"/>
      <c r="T257" s="476"/>
      <c r="U257" s="476"/>
      <c r="V257" s="476"/>
    </row>
    <row r="258" spans="1:22" ht="15" thickBot="1">
      <c r="A258" s="476"/>
      <c r="B258" s="476"/>
      <c r="C258" s="476"/>
      <c r="D258" s="476"/>
      <c r="E258" s="476"/>
      <c r="F258" s="476"/>
      <c r="G258" s="476"/>
      <c r="H258" s="476"/>
      <c r="I258" s="476"/>
      <c r="J258" s="476"/>
      <c r="K258" s="476"/>
      <c r="L258" s="476"/>
      <c r="M258" s="476"/>
      <c r="N258" s="476"/>
      <c r="O258" s="476"/>
      <c r="P258" s="476"/>
      <c r="Q258" s="476"/>
      <c r="R258" s="476"/>
      <c r="S258" s="476"/>
      <c r="T258" s="476"/>
      <c r="U258" s="476"/>
      <c r="V258" s="476"/>
    </row>
    <row r="259" spans="1:22" ht="15" thickBot="1">
      <c r="A259" s="476"/>
      <c r="B259" s="476"/>
      <c r="C259" s="476"/>
      <c r="D259" s="476"/>
      <c r="E259" s="476"/>
      <c r="F259" s="476"/>
      <c r="G259" s="476"/>
      <c r="H259" s="476"/>
      <c r="I259" s="476"/>
      <c r="J259" s="476"/>
      <c r="K259" s="476"/>
      <c r="L259" s="476"/>
      <c r="M259" s="476"/>
      <c r="N259" s="476"/>
      <c r="O259" s="476"/>
      <c r="P259" s="476"/>
      <c r="Q259" s="476"/>
      <c r="R259" s="476"/>
      <c r="S259" s="476"/>
      <c r="T259" s="476"/>
      <c r="U259" s="476"/>
      <c r="V259" s="476"/>
    </row>
    <row r="260" spans="1:22" ht="15" thickBot="1">
      <c r="A260" s="476"/>
      <c r="B260" s="476"/>
      <c r="C260" s="476"/>
      <c r="D260" s="476"/>
      <c r="E260" s="476"/>
      <c r="F260" s="476"/>
      <c r="G260" s="476"/>
      <c r="H260" s="476"/>
      <c r="I260" s="476"/>
      <c r="J260" s="476"/>
      <c r="K260" s="476"/>
      <c r="L260" s="476"/>
      <c r="M260" s="476"/>
      <c r="N260" s="476"/>
      <c r="O260" s="476"/>
      <c r="P260" s="476"/>
      <c r="Q260" s="476"/>
      <c r="R260" s="476"/>
      <c r="S260" s="476"/>
      <c r="T260" s="476"/>
      <c r="U260" s="476"/>
      <c r="V260" s="476"/>
    </row>
    <row r="261" spans="1:22" ht="15" thickBot="1">
      <c r="A261" s="476"/>
      <c r="B261" s="476"/>
      <c r="C261" s="476"/>
      <c r="D261" s="476"/>
      <c r="E261" s="476"/>
      <c r="F261" s="476"/>
      <c r="G261" s="476"/>
      <c r="H261" s="476"/>
      <c r="I261" s="476"/>
      <c r="J261" s="476"/>
      <c r="K261" s="476"/>
      <c r="L261" s="476"/>
      <c r="M261" s="476"/>
      <c r="N261" s="476"/>
      <c r="O261" s="476"/>
      <c r="P261" s="476"/>
      <c r="Q261" s="476"/>
      <c r="R261" s="476"/>
      <c r="S261" s="476"/>
      <c r="T261" s="476"/>
      <c r="U261" s="476"/>
      <c r="V261" s="476"/>
    </row>
    <row r="262" spans="1:22" ht="15" thickBot="1">
      <c r="A262" s="476"/>
      <c r="B262" s="476"/>
      <c r="C262" s="476"/>
      <c r="D262" s="476"/>
      <c r="E262" s="476"/>
      <c r="F262" s="476"/>
      <c r="G262" s="476"/>
      <c r="H262" s="476"/>
      <c r="I262" s="476"/>
      <c r="J262" s="476"/>
      <c r="K262" s="476"/>
      <c r="L262" s="476"/>
      <c r="M262" s="476"/>
      <c r="N262" s="476"/>
      <c r="O262" s="476"/>
      <c r="P262" s="476"/>
      <c r="Q262" s="476"/>
      <c r="R262" s="476"/>
      <c r="S262" s="476"/>
      <c r="T262" s="476"/>
      <c r="U262" s="476"/>
      <c r="V262" s="476"/>
    </row>
    <row r="263" spans="1:22" ht="15" thickBot="1">
      <c r="A263" s="476"/>
      <c r="B263" s="476"/>
      <c r="C263" s="476"/>
      <c r="D263" s="476"/>
      <c r="E263" s="476"/>
      <c r="F263" s="476"/>
      <c r="G263" s="476"/>
      <c r="H263" s="476"/>
      <c r="I263" s="476"/>
      <c r="J263" s="476"/>
      <c r="K263" s="476"/>
      <c r="L263" s="476"/>
      <c r="M263" s="476"/>
      <c r="N263" s="476"/>
      <c r="O263" s="476"/>
      <c r="P263" s="476"/>
      <c r="Q263" s="476"/>
      <c r="R263" s="476"/>
      <c r="S263" s="476"/>
      <c r="T263" s="476"/>
      <c r="U263" s="476"/>
      <c r="V263" s="476"/>
    </row>
    <row r="264" spans="1:22" ht="15" thickBot="1">
      <c r="A264" s="476"/>
      <c r="B264" s="476"/>
      <c r="C264" s="476"/>
      <c r="D264" s="476"/>
      <c r="E264" s="476"/>
      <c r="F264" s="476"/>
      <c r="G264" s="476"/>
      <c r="H264" s="476"/>
      <c r="I264" s="476"/>
      <c r="J264" s="476"/>
      <c r="K264" s="476"/>
      <c r="L264" s="476"/>
      <c r="M264" s="476"/>
      <c r="N264" s="476"/>
      <c r="O264" s="476"/>
      <c r="P264" s="476"/>
      <c r="Q264" s="476"/>
      <c r="R264" s="476"/>
      <c r="S264" s="476"/>
      <c r="T264" s="476"/>
      <c r="U264" s="476"/>
      <c r="V264" s="476"/>
    </row>
    <row r="265" spans="1:22" ht="15" thickBot="1">
      <c r="A265" s="476"/>
      <c r="B265" s="476"/>
      <c r="C265" s="476"/>
      <c r="D265" s="476"/>
      <c r="E265" s="476"/>
      <c r="F265" s="476"/>
      <c r="G265" s="476"/>
      <c r="H265" s="476"/>
      <c r="I265" s="476"/>
      <c r="J265" s="476"/>
      <c r="K265" s="476"/>
      <c r="L265" s="476"/>
      <c r="M265" s="476"/>
      <c r="N265" s="476"/>
      <c r="O265" s="476"/>
      <c r="P265" s="476"/>
      <c r="Q265" s="476"/>
      <c r="R265" s="476"/>
      <c r="S265" s="476"/>
      <c r="T265" s="476"/>
      <c r="U265" s="476"/>
      <c r="V265" s="476"/>
    </row>
    <row r="266" spans="1:22" ht="15" thickBot="1">
      <c r="A266" s="476"/>
      <c r="B266" s="476"/>
      <c r="C266" s="476"/>
      <c r="D266" s="476"/>
      <c r="E266" s="476"/>
      <c r="F266" s="476"/>
      <c r="G266" s="476"/>
      <c r="H266" s="476"/>
      <c r="I266" s="476"/>
      <c r="J266" s="476"/>
      <c r="K266" s="476"/>
      <c r="L266" s="476"/>
      <c r="M266" s="476"/>
      <c r="N266" s="476"/>
      <c r="O266" s="476"/>
      <c r="P266" s="476"/>
      <c r="Q266" s="476"/>
      <c r="R266" s="476"/>
      <c r="S266" s="476"/>
      <c r="T266" s="476"/>
      <c r="U266" s="476"/>
      <c r="V266" s="476"/>
    </row>
    <row r="267" spans="1:22" ht="15" thickBot="1">
      <c r="A267" s="476"/>
      <c r="B267" s="476"/>
      <c r="C267" s="476"/>
      <c r="D267" s="476"/>
      <c r="E267" s="476"/>
      <c r="F267" s="476"/>
      <c r="G267" s="476"/>
      <c r="H267" s="476"/>
      <c r="I267" s="476"/>
      <c r="J267" s="476"/>
      <c r="K267" s="476"/>
      <c r="L267" s="476"/>
      <c r="M267" s="476"/>
      <c r="N267" s="476"/>
      <c r="O267" s="476"/>
      <c r="P267" s="476"/>
      <c r="Q267" s="476"/>
      <c r="R267" s="476"/>
      <c r="S267" s="476"/>
      <c r="T267" s="476"/>
      <c r="U267" s="476"/>
      <c r="V267" s="476"/>
    </row>
    <row r="268" spans="1:22" ht="15" thickBot="1">
      <c r="A268" s="476"/>
      <c r="B268" s="476"/>
      <c r="C268" s="476"/>
      <c r="D268" s="476"/>
      <c r="E268" s="476"/>
      <c r="F268" s="476"/>
      <c r="G268" s="476"/>
      <c r="H268" s="476"/>
      <c r="I268" s="476"/>
      <c r="J268" s="476"/>
      <c r="K268" s="476"/>
      <c r="L268" s="476"/>
      <c r="M268" s="476"/>
      <c r="N268" s="476"/>
      <c r="O268" s="476"/>
      <c r="P268" s="476"/>
      <c r="Q268" s="476"/>
      <c r="R268" s="476"/>
      <c r="S268" s="476"/>
      <c r="T268" s="476"/>
      <c r="U268" s="476"/>
      <c r="V268" s="476"/>
    </row>
    <row r="269" spans="1:22" ht="15" thickBot="1">
      <c r="A269" s="476"/>
      <c r="B269" s="476"/>
      <c r="C269" s="476"/>
      <c r="D269" s="476"/>
      <c r="E269" s="476"/>
      <c r="F269" s="476"/>
      <c r="G269" s="476"/>
      <c r="H269" s="476"/>
      <c r="I269" s="476"/>
      <c r="J269" s="476"/>
      <c r="K269" s="476"/>
      <c r="L269" s="476"/>
      <c r="M269" s="476"/>
      <c r="N269" s="476"/>
      <c r="O269" s="476"/>
      <c r="P269" s="476"/>
      <c r="Q269" s="476"/>
      <c r="R269" s="476"/>
      <c r="S269" s="476"/>
      <c r="T269" s="476"/>
      <c r="U269" s="476"/>
      <c r="V269" s="476"/>
    </row>
    <row r="270" spans="1:22" ht="15" thickBot="1">
      <c r="A270" s="476"/>
      <c r="B270" s="476"/>
      <c r="C270" s="476"/>
      <c r="D270" s="476"/>
      <c r="E270" s="476"/>
      <c r="F270" s="476"/>
      <c r="G270" s="476"/>
      <c r="H270" s="476"/>
      <c r="I270" s="476"/>
      <c r="J270" s="476"/>
      <c r="K270" s="476"/>
      <c r="L270" s="476"/>
      <c r="M270" s="476"/>
      <c r="N270" s="476"/>
      <c r="O270" s="476"/>
      <c r="P270" s="476"/>
      <c r="Q270" s="476"/>
      <c r="R270" s="476"/>
      <c r="S270" s="476"/>
      <c r="T270" s="476"/>
      <c r="U270" s="476"/>
      <c r="V270" s="476"/>
    </row>
    <row r="271" spans="1:22" ht="15" thickBot="1">
      <c r="A271" s="476"/>
      <c r="B271" s="476"/>
      <c r="C271" s="476"/>
      <c r="D271" s="476"/>
      <c r="E271" s="476"/>
      <c r="F271" s="476"/>
      <c r="G271" s="476"/>
      <c r="H271" s="476"/>
      <c r="I271" s="476"/>
      <c r="J271" s="476"/>
      <c r="K271" s="476"/>
      <c r="L271" s="476"/>
      <c r="M271" s="476"/>
      <c r="N271" s="476"/>
      <c r="O271" s="476"/>
      <c r="P271" s="476"/>
      <c r="Q271" s="476"/>
      <c r="R271" s="476"/>
      <c r="S271" s="476"/>
      <c r="T271" s="476"/>
      <c r="U271" s="476"/>
      <c r="V271" s="476"/>
    </row>
    <row r="272" spans="1:22" ht="15" thickBot="1">
      <c r="A272" s="476"/>
      <c r="B272" s="476"/>
      <c r="C272" s="476"/>
      <c r="D272" s="476"/>
      <c r="E272" s="476"/>
      <c r="F272" s="476"/>
      <c r="G272" s="476"/>
      <c r="H272" s="476"/>
      <c r="I272" s="476"/>
      <c r="J272" s="476"/>
      <c r="K272" s="476"/>
      <c r="L272" s="476"/>
      <c r="M272" s="476"/>
      <c r="N272" s="476"/>
      <c r="O272" s="476"/>
      <c r="P272" s="476"/>
      <c r="Q272" s="476"/>
      <c r="R272" s="476"/>
      <c r="S272" s="476"/>
      <c r="T272" s="476"/>
      <c r="U272" s="476"/>
      <c r="V272" s="476"/>
    </row>
    <row r="273" spans="1:22" ht="15" thickBot="1">
      <c r="A273" s="476"/>
      <c r="B273" s="476"/>
      <c r="C273" s="476"/>
      <c r="D273" s="476"/>
      <c r="E273" s="476"/>
      <c r="F273" s="476"/>
      <c r="G273" s="476"/>
      <c r="H273" s="476"/>
      <c r="I273" s="476"/>
      <c r="J273" s="476"/>
      <c r="K273" s="476"/>
      <c r="L273" s="476"/>
      <c r="M273" s="476"/>
      <c r="N273" s="476"/>
      <c r="O273" s="476"/>
      <c r="P273" s="476"/>
      <c r="Q273" s="476"/>
      <c r="R273" s="476"/>
      <c r="S273" s="476"/>
      <c r="T273" s="476"/>
      <c r="U273" s="476"/>
      <c r="V273" s="476"/>
    </row>
    <row r="274" spans="1:22" ht="15" thickBot="1">
      <c r="A274" s="476"/>
      <c r="B274" s="476"/>
      <c r="C274" s="476"/>
      <c r="D274" s="476"/>
      <c r="E274" s="476"/>
      <c r="F274" s="476"/>
      <c r="G274" s="476"/>
      <c r="H274" s="476"/>
      <c r="I274" s="476"/>
      <c r="J274" s="476"/>
      <c r="K274" s="476"/>
      <c r="L274" s="476"/>
      <c r="M274" s="476"/>
      <c r="N274" s="476"/>
      <c r="O274" s="476"/>
      <c r="P274" s="476"/>
      <c r="Q274" s="476"/>
      <c r="R274" s="476"/>
      <c r="S274" s="476"/>
      <c r="T274" s="476"/>
      <c r="U274" s="476"/>
      <c r="V274" s="476"/>
    </row>
    <row r="275" spans="1:22" ht="15" thickBot="1">
      <c r="A275" s="476"/>
      <c r="B275" s="476"/>
      <c r="C275" s="476"/>
      <c r="D275" s="476"/>
      <c r="E275" s="476"/>
      <c r="F275" s="476"/>
      <c r="G275" s="476"/>
      <c r="H275" s="476"/>
      <c r="I275" s="476"/>
      <c r="J275" s="476"/>
      <c r="K275" s="476"/>
      <c r="L275" s="476"/>
      <c r="M275" s="476"/>
      <c r="N275" s="476"/>
      <c r="O275" s="476"/>
      <c r="P275" s="476"/>
      <c r="Q275" s="476"/>
      <c r="R275" s="476"/>
      <c r="S275" s="476"/>
      <c r="T275" s="476"/>
      <c r="U275" s="476"/>
      <c r="V275" s="476"/>
    </row>
    <row r="276" spans="1:22" ht="15" thickBot="1">
      <c r="A276" s="476"/>
      <c r="B276" s="476"/>
      <c r="C276" s="476"/>
      <c r="D276" s="476"/>
      <c r="E276" s="476"/>
      <c r="F276" s="476"/>
      <c r="G276" s="476"/>
      <c r="H276" s="476"/>
      <c r="I276" s="476"/>
      <c r="J276" s="476"/>
      <c r="K276" s="476"/>
      <c r="L276" s="476"/>
      <c r="M276" s="476"/>
      <c r="N276" s="476"/>
      <c r="O276" s="476"/>
      <c r="P276" s="476"/>
      <c r="Q276" s="476"/>
      <c r="R276" s="476"/>
      <c r="S276" s="476"/>
      <c r="T276" s="476"/>
      <c r="U276" s="476"/>
      <c r="V276" s="476"/>
    </row>
    <row r="277" spans="1:22" ht="15" thickBot="1">
      <c r="A277" s="476"/>
      <c r="B277" s="476"/>
      <c r="C277" s="476"/>
      <c r="D277" s="476"/>
      <c r="E277" s="476"/>
      <c r="F277" s="476"/>
      <c r="G277" s="476"/>
      <c r="H277" s="476"/>
      <c r="I277" s="476"/>
      <c r="J277" s="476"/>
      <c r="K277" s="476"/>
      <c r="L277" s="476"/>
      <c r="M277" s="476"/>
      <c r="N277" s="476"/>
      <c r="O277" s="476"/>
      <c r="P277" s="476"/>
      <c r="Q277" s="476"/>
      <c r="R277" s="476"/>
      <c r="S277" s="476"/>
      <c r="T277" s="476"/>
      <c r="U277" s="476"/>
      <c r="V277" s="476"/>
    </row>
    <row r="278" spans="1:22" ht="15" thickBot="1">
      <c r="A278" s="476"/>
      <c r="B278" s="476"/>
      <c r="C278" s="476"/>
      <c r="D278" s="476"/>
      <c r="E278" s="476"/>
      <c r="F278" s="476"/>
      <c r="G278" s="476"/>
      <c r="H278" s="476"/>
      <c r="I278" s="476"/>
      <c r="J278" s="476"/>
      <c r="K278" s="476"/>
      <c r="L278" s="476"/>
      <c r="M278" s="476"/>
      <c r="N278" s="476"/>
      <c r="O278" s="476"/>
      <c r="P278" s="476"/>
      <c r="Q278" s="476"/>
      <c r="R278" s="476"/>
      <c r="S278" s="476"/>
      <c r="T278" s="476"/>
      <c r="U278" s="476"/>
      <c r="V278" s="476"/>
    </row>
    <row r="279" spans="1:22" ht="15" thickBot="1">
      <c r="A279" s="476"/>
      <c r="B279" s="476"/>
      <c r="C279" s="476"/>
      <c r="D279" s="476"/>
      <c r="E279" s="476"/>
      <c r="F279" s="476"/>
      <c r="G279" s="476"/>
      <c r="H279" s="476"/>
      <c r="I279" s="476"/>
      <c r="J279" s="476"/>
      <c r="K279" s="476"/>
      <c r="L279" s="476"/>
      <c r="M279" s="476"/>
      <c r="N279" s="476"/>
      <c r="O279" s="476"/>
      <c r="P279" s="476"/>
      <c r="Q279" s="476"/>
      <c r="R279" s="476"/>
      <c r="S279" s="476"/>
      <c r="T279" s="476"/>
      <c r="U279" s="476"/>
      <c r="V279" s="476"/>
    </row>
    <row r="280" spans="1:22" ht="15" thickBot="1">
      <c r="A280" s="476"/>
      <c r="B280" s="476"/>
      <c r="C280" s="476"/>
      <c r="D280" s="476"/>
      <c r="E280" s="476"/>
      <c r="F280" s="476"/>
      <c r="G280" s="476"/>
      <c r="H280" s="476"/>
      <c r="I280" s="476"/>
      <c r="J280" s="476"/>
      <c r="K280" s="476"/>
      <c r="L280" s="476"/>
      <c r="M280" s="476"/>
      <c r="N280" s="476"/>
      <c r="O280" s="476"/>
      <c r="P280" s="476"/>
      <c r="Q280" s="476"/>
      <c r="R280" s="476"/>
      <c r="S280" s="476"/>
      <c r="T280" s="476"/>
      <c r="U280" s="476"/>
      <c r="V280" s="476"/>
    </row>
    <row r="281" spans="1:22" ht="15" thickBot="1">
      <c r="A281" s="476"/>
      <c r="B281" s="476"/>
      <c r="C281" s="476"/>
      <c r="D281" s="476"/>
      <c r="E281" s="476"/>
      <c r="F281" s="476"/>
      <c r="G281" s="476"/>
      <c r="H281" s="476"/>
      <c r="I281" s="476"/>
      <c r="J281" s="476"/>
      <c r="K281" s="476"/>
      <c r="L281" s="476"/>
      <c r="M281" s="476"/>
      <c r="N281" s="476"/>
      <c r="O281" s="476"/>
      <c r="P281" s="476"/>
      <c r="Q281" s="476"/>
      <c r="R281" s="476"/>
      <c r="S281" s="476"/>
      <c r="T281" s="476"/>
      <c r="U281" s="476"/>
      <c r="V281" s="476"/>
    </row>
    <row r="282" spans="1:22" ht="15" thickBot="1">
      <c r="A282" s="476"/>
      <c r="B282" s="476"/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</row>
    <row r="283" spans="1:22" ht="15" thickBot="1">
      <c r="A283" s="476"/>
      <c r="B283" s="476"/>
      <c r="C283" s="476"/>
      <c r="D283" s="476"/>
      <c r="E283" s="476"/>
      <c r="F283" s="476"/>
      <c r="G283" s="476"/>
      <c r="H283" s="476"/>
      <c r="I283" s="476"/>
      <c r="J283" s="476"/>
      <c r="K283" s="476"/>
      <c r="L283" s="476"/>
      <c r="M283" s="476"/>
      <c r="N283" s="476"/>
      <c r="O283" s="476"/>
      <c r="P283" s="476"/>
      <c r="Q283" s="476"/>
      <c r="R283" s="476"/>
      <c r="S283" s="476"/>
      <c r="T283" s="476"/>
      <c r="U283" s="476"/>
      <c r="V283" s="476"/>
    </row>
    <row r="284" spans="1:22" ht="15" thickBot="1">
      <c r="A284" s="476"/>
      <c r="B284" s="476"/>
      <c r="C284" s="476"/>
      <c r="D284" s="476"/>
      <c r="E284" s="476"/>
      <c r="F284" s="476"/>
      <c r="G284" s="476"/>
      <c r="H284" s="476"/>
      <c r="I284" s="476"/>
      <c r="J284" s="476"/>
      <c r="K284" s="476"/>
      <c r="L284" s="476"/>
      <c r="M284" s="476"/>
      <c r="N284" s="476"/>
      <c r="O284" s="476"/>
      <c r="P284" s="476"/>
      <c r="Q284" s="476"/>
      <c r="R284" s="476"/>
      <c r="S284" s="476"/>
      <c r="T284" s="476"/>
      <c r="U284" s="476"/>
      <c r="V284" s="476"/>
    </row>
    <row r="285" spans="1:22" ht="15" thickBot="1">
      <c r="A285" s="476"/>
      <c r="B285" s="476"/>
      <c r="C285" s="476"/>
      <c r="D285" s="476"/>
      <c r="E285" s="476"/>
      <c r="F285" s="476"/>
      <c r="G285" s="476"/>
      <c r="H285" s="476"/>
      <c r="I285" s="476"/>
      <c r="J285" s="476"/>
      <c r="K285" s="476"/>
      <c r="L285" s="476"/>
      <c r="M285" s="476"/>
      <c r="N285" s="476"/>
      <c r="O285" s="476"/>
      <c r="P285" s="476"/>
      <c r="Q285" s="476"/>
      <c r="R285" s="476"/>
      <c r="S285" s="476"/>
      <c r="T285" s="476"/>
      <c r="U285" s="476"/>
      <c r="V285" s="476"/>
    </row>
    <row r="286" spans="1:22" ht="15" thickBot="1">
      <c r="A286" s="476"/>
      <c r="B286" s="476"/>
      <c r="C286" s="476"/>
      <c r="D286" s="476"/>
      <c r="E286" s="476"/>
      <c r="F286" s="476"/>
      <c r="G286" s="476"/>
      <c r="H286" s="476"/>
      <c r="I286" s="476"/>
      <c r="J286" s="476"/>
      <c r="K286" s="476"/>
      <c r="L286" s="476"/>
      <c r="M286" s="476"/>
      <c r="N286" s="476"/>
      <c r="O286" s="476"/>
      <c r="P286" s="476"/>
      <c r="Q286" s="476"/>
      <c r="R286" s="476"/>
      <c r="S286" s="476"/>
      <c r="T286" s="476"/>
      <c r="U286" s="476"/>
      <c r="V286" s="476"/>
    </row>
    <row r="287" spans="1:22" ht="15" thickBot="1">
      <c r="A287" s="476"/>
      <c r="B287" s="476"/>
      <c r="C287" s="476"/>
      <c r="D287" s="476"/>
      <c r="E287" s="476"/>
      <c r="F287" s="476"/>
      <c r="G287" s="476"/>
      <c r="H287" s="476"/>
      <c r="I287" s="476"/>
      <c r="J287" s="476"/>
      <c r="K287" s="476"/>
      <c r="L287" s="476"/>
      <c r="M287" s="476"/>
      <c r="N287" s="476"/>
      <c r="O287" s="476"/>
      <c r="P287" s="476"/>
      <c r="Q287" s="476"/>
      <c r="R287" s="476"/>
      <c r="S287" s="476"/>
      <c r="T287" s="476"/>
      <c r="U287" s="476"/>
      <c r="V287" s="476"/>
    </row>
    <row r="288" spans="1:22" ht="15" thickBot="1">
      <c r="A288" s="476"/>
      <c r="B288" s="476"/>
      <c r="C288" s="476"/>
      <c r="D288" s="476"/>
      <c r="E288" s="476"/>
      <c r="F288" s="476"/>
      <c r="G288" s="476"/>
      <c r="H288" s="476"/>
      <c r="I288" s="476"/>
      <c r="J288" s="476"/>
      <c r="K288" s="476"/>
      <c r="L288" s="476"/>
      <c r="M288" s="476"/>
      <c r="N288" s="476"/>
      <c r="O288" s="476"/>
      <c r="P288" s="476"/>
      <c r="Q288" s="476"/>
      <c r="R288" s="476"/>
      <c r="S288" s="476"/>
      <c r="T288" s="476"/>
      <c r="U288" s="476"/>
      <c r="V288" s="476"/>
    </row>
    <row r="289" spans="1:22" ht="15" thickBot="1">
      <c r="A289" s="476"/>
      <c r="B289" s="476"/>
      <c r="C289" s="476"/>
      <c r="D289" s="476"/>
      <c r="E289" s="476"/>
      <c r="F289" s="476"/>
      <c r="G289" s="476"/>
      <c r="H289" s="476"/>
      <c r="I289" s="476"/>
      <c r="J289" s="476"/>
      <c r="K289" s="476"/>
      <c r="L289" s="476"/>
      <c r="M289" s="476"/>
      <c r="N289" s="476"/>
      <c r="O289" s="476"/>
      <c r="P289" s="476"/>
      <c r="Q289" s="476"/>
      <c r="R289" s="476"/>
      <c r="S289" s="476"/>
      <c r="T289" s="476"/>
      <c r="U289" s="476"/>
      <c r="V289" s="476"/>
    </row>
    <row r="290" spans="1:22" ht="15" thickBot="1">
      <c r="A290" s="476"/>
      <c r="B290" s="476"/>
      <c r="C290" s="476"/>
      <c r="D290" s="476"/>
      <c r="E290" s="476"/>
      <c r="F290" s="476"/>
      <c r="G290" s="476"/>
      <c r="H290" s="476"/>
      <c r="I290" s="476"/>
      <c r="J290" s="476"/>
      <c r="K290" s="476"/>
      <c r="L290" s="476"/>
      <c r="M290" s="476"/>
      <c r="N290" s="476"/>
      <c r="O290" s="476"/>
      <c r="P290" s="476"/>
      <c r="Q290" s="476"/>
      <c r="R290" s="476"/>
      <c r="S290" s="476"/>
      <c r="T290" s="476"/>
      <c r="U290" s="476"/>
      <c r="V290" s="476"/>
    </row>
    <row r="291" spans="1:22" ht="15" thickBot="1">
      <c r="A291" s="476"/>
      <c r="B291" s="476"/>
      <c r="C291" s="476"/>
      <c r="D291" s="476"/>
      <c r="E291" s="476"/>
      <c r="F291" s="476"/>
      <c r="G291" s="476"/>
      <c r="H291" s="476"/>
      <c r="I291" s="476"/>
      <c r="J291" s="476"/>
      <c r="K291" s="476"/>
      <c r="L291" s="476"/>
      <c r="M291" s="476"/>
      <c r="N291" s="476"/>
      <c r="O291" s="476"/>
      <c r="P291" s="476"/>
      <c r="Q291" s="476"/>
      <c r="R291" s="476"/>
      <c r="S291" s="476"/>
      <c r="T291" s="476"/>
      <c r="U291" s="476"/>
      <c r="V291" s="476"/>
    </row>
    <row r="292" spans="1:22" ht="15" thickBot="1">
      <c r="A292" s="476"/>
      <c r="B292" s="476"/>
      <c r="C292" s="476"/>
      <c r="D292" s="476"/>
      <c r="E292" s="476"/>
      <c r="F292" s="476"/>
      <c r="G292" s="476"/>
      <c r="H292" s="476"/>
      <c r="I292" s="476"/>
      <c r="J292" s="476"/>
      <c r="K292" s="476"/>
      <c r="L292" s="476"/>
      <c r="M292" s="476"/>
      <c r="N292" s="476"/>
      <c r="O292" s="476"/>
      <c r="P292" s="476"/>
      <c r="Q292" s="476"/>
      <c r="R292" s="476"/>
      <c r="S292" s="476"/>
      <c r="T292" s="476"/>
      <c r="U292" s="476"/>
      <c r="V292" s="476"/>
    </row>
    <row r="293" spans="1:22" ht="15" thickBot="1">
      <c r="A293" s="476"/>
      <c r="B293" s="476"/>
      <c r="C293" s="476"/>
      <c r="D293" s="476"/>
      <c r="E293" s="476"/>
      <c r="F293" s="476"/>
      <c r="G293" s="476"/>
      <c r="H293" s="476"/>
      <c r="I293" s="476"/>
      <c r="J293" s="476"/>
      <c r="K293" s="476"/>
      <c r="L293" s="476"/>
      <c r="M293" s="476"/>
      <c r="N293" s="476"/>
      <c r="O293" s="476"/>
      <c r="P293" s="476"/>
      <c r="Q293" s="476"/>
      <c r="R293" s="476"/>
      <c r="S293" s="476"/>
      <c r="T293" s="476"/>
      <c r="U293" s="476"/>
      <c r="V293" s="476"/>
    </row>
    <row r="294" spans="1:22" ht="15" thickBot="1">
      <c r="A294" s="476"/>
      <c r="B294" s="476"/>
      <c r="C294" s="476"/>
      <c r="D294" s="476"/>
      <c r="E294" s="476"/>
      <c r="F294" s="476"/>
      <c r="G294" s="476"/>
      <c r="H294" s="476"/>
      <c r="I294" s="476"/>
      <c r="J294" s="476"/>
      <c r="K294" s="476"/>
      <c r="L294" s="476"/>
      <c r="M294" s="476"/>
      <c r="N294" s="476"/>
      <c r="O294" s="476"/>
      <c r="P294" s="476"/>
      <c r="Q294" s="476"/>
      <c r="R294" s="476"/>
      <c r="S294" s="476"/>
      <c r="T294" s="476"/>
      <c r="U294" s="476"/>
      <c r="V294" s="476"/>
    </row>
    <row r="295" spans="1:22" ht="15" thickBot="1">
      <c r="A295" s="476"/>
      <c r="B295" s="476"/>
      <c r="C295" s="476"/>
      <c r="D295" s="476"/>
      <c r="E295" s="476"/>
      <c r="F295" s="476"/>
      <c r="G295" s="476"/>
      <c r="H295" s="476"/>
      <c r="I295" s="476"/>
      <c r="J295" s="476"/>
      <c r="K295" s="476"/>
      <c r="L295" s="476"/>
      <c r="M295" s="476"/>
      <c r="N295" s="476"/>
      <c r="O295" s="476"/>
      <c r="P295" s="476"/>
      <c r="Q295" s="476"/>
      <c r="R295" s="476"/>
      <c r="S295" s="476"/>
      <c r="T295" s="476"/>
      <c r="U295" s="476"/>
      <c r="V295" s="476"/>
    </row>
    <row r="296" spans="1:22" ht="15" thickBot="1">
      <c r="A296" s="476"/>
      <c r="B296" s="476"/>
      <c r="C296" s="476"/>
      <c r="D296" s="476"/>
      <c r="E296" s="476"/>
      <c r="F296" s="476"/>
      <c r="G296" s="476"/>
      <c r="H296" s="476"/>
      <c r="I296" s="476"/>
      <c r="J296" s="476"/>
      <c r="K296" s="476"/>
      <c r="L296" s="476"/>
      <c r="M296" s="476"/>
      <c r="N296" s="476"/>
      <c r="O296" s="476"/>
      <c r="P296" s="476"/>
      <c r="Q296" s="476"/>
      <c r="R296" s="476"/>
      <c r="S296" s="476"/>
      <c r="T296" s="476"/>
      <c r="U296" s="476"/>
      <c r="V296" s="476"/>
    </row>
    <row r="297" spans="1:22" ht="15" thickBot="1">
      <c r="A297" s="476"/>
      <c r="B297" s="476"/>
      <c r="C297" s="476"/>
      <c r="D297" s="476"/>
      <c r="E297" s="476"/>
      <c r="F297" s="476"/>
      <c r="G297" s="476"/>
      <c r="H297" s="476"/>
      <c r="I297" s="476"/>
      <c r="J297" s="476"/>
      <c r="K297" s="476"/>
      <c r="L297" s="476"/>
      <c r="M297" s="476"/>
      <c r="N297" s="476"/>
      <c r="O297" s="476"/>
      <c r="P297" s="476"/>
      <c r="Q297" s="476"/>
      <c r="R297" s="476"/>
      <c r="S297" s="476"/>
      <c r="T297" s="476"/>
      <c r="U297" s="476"/>
      <c r="V297" s="476"/>
    </row>
    <row r="298" spans="1:22" ht="15" thickBot="1">
      <c r="A298" s="476"/>
      <c r="B298" s="476"/>
      <c r="C298" s="476"/>
      <c r="D298" s="476"/>
      <c r="E298" s="476"/>
      <c r="F298" s="476"/>
      <c r="G298" s="476"/>
      <c r="H298" s="476"/>
      <c r="I298" s="476"/>
      <c r="J298" s="476"/>
      <c r="K298" s="476"/>
      <c r="L298" s="476"/>
      <c r="M298" s="476"/>
      <c r="N298" s="476"/>
      <c r="O298" s="476"/>
      <c r="P298" s="476"/>
      <c r="Q298" s="476"/>
      <c r="R298" s="476"/>
      <c r="S298" s="476"/>
      <c r="T298" s="476"/>
      <c r="U298" s="476"/>
      <c r="V298" s="476"/>
    </row>
    <row r="299" spans="1:22" ht="15" thickBot="1">
      <c r="A299" s="476"/>
      <c r="B299" s="476"/>
      <c r="C299" s="476"/>
      <c r="D299" s="476"/>
      <c r="E299" s="476"/>
      <c r="F299" s="476"/>
      <c r="G299" s="476"/>
      <c r="H299" s="476"/>
      <c r="I299" s="476"/>
      <c r="J299" s="476"/>
      <c r="K299" s="476"/>
      <c r="L299" s="476"/>
      <c r="M299" s="476"/>
      <c r="N299" s="476"/>
      <c r="O299" s="476"/>
      <c r="P299" s="476"/>
      <c r="Q299" s="476"/>
      <c r="R299" s="476"/>
      <c r="S299" s="476"/>
      <c r="T299" s="476"/>
      <c r="U299" s="476"/>
      <c r="V299" s="476"/>
    </row>
    <row r="300" spans="1:22" ht="15" thickBot="1">
      <c r="A300" s="476"/>
      <c r="B300" s="476"/>
      <c r="C300" s="476"/>
      <c r="D300" s="476"/>
      <c r="E300" s="476"/>
      <c r="F300" s="476"/>
      <c r="G300" s="476"/>
      <c r="H300" s="476"/>
      <c r="I300" s="476"/>
      <c r="J300" s="476"/>
      <c r="K300" s="476"/>
      <c r="L300" s="476"/>
      <c r="M300" s="476"/>
      <c r="N300" s="476"/>
      <c r="O300" s="476"/>
      <c r="P300" s="476"/>
      <c r="Q300" s="476"/>
      <c r="R300" s="476"/>
      <c r="S300" s="476"/>
      <c r="T300" s="476"/>
      <c r="U300" s="476"/>
      <c r="V300" s="476"/>
    </row>
    <row r="301" spans="1:22" ht="15" thickBot="1">
      <c r="A301" s="476"/>
      <c r="B301" s="476"/>
      <c r="C301" s="476"/>
      <c r="D301" s="476"/>
      <c r="E301" s="476"/>
      <c r="F301" s="476"/>
      <c r="G301" s="476"/>
      <c r="H301" s="476"/>
      <c r="I301" s="476"/>
      <c r="J301" s="476"/>
      <c r="K301" s="476"/>
      <c r="L301" s="476"/>
      <c r="M301" s="476"/>
      <c r="N301" s="476"/>
      <c r="O301" s="476"/>
      <c r="P301" s="476"/>
      <c r="Q301" s="476"/>
      <c r="R301" s="476"/>
      <c r="S301" s="476"/>
      <c r="T301" s="476"/>
      <c r="U301" s="476"/>
      <c r="V301" s="476"/>
    </row>
    <row r="302" spans="1:22" ht="15" thickBot="1">
      <c r="A302" s="476"/>
      <c r="B302" s="476"/>
      <c r="C302" s="476"/>
      <c r="D302" s="476"/>
      <c r="E302" s="476"/>
      <c r="F302" s="476"/>
      <c r="G302" s="476"/>
      <c r="H302" s="476"/>
      <c r="I302" s="476"/>
      <c r="J302" s="476"/>
      <c r="K302" s="476"/>
      <c r="L302" s="476"/>
      <c r="M302" s="476"/>
      <c r="N302" s="476"/>
      <c r="O302" s="476"/>
      <c r="P302" s="476"/>
      <c r="Q302" s="476"/>
      <c r="R302" s="476"/>
      <c r="S302" s="476"/>
      <c r="T302" s="476"/>
      <c r="U302" s="476"/>
      <c r="V302" s="476"/>
    </row>
    <row r="303" spans="1:22" ht="15" thickBot="1">
      <c r="A303" s="476"/>
      <c r="B303" s="476"/>
      <c r="C303" s="476"/>
      <c r="D303" s="476"/>
      <c r="E303" s="476"/>
      <c r="F303" s="476"/>
      <c r="G303" s="476"/>
      <c r="H303" s="476"/>
      <c r="I303" s="476"/>
      <c r="J303" s="476"/>
      <c r="K303" s="476"/>
      <c r="L303" s="476"/>
      <c r="M303" s="476"/>
      <c r="N303" s="476"/>
      <c r="O303" s="476"/>
      <c r="P303" s="476"/>
      <c r="Q303" s="476"/>
      <c r="R303" s="476"/>
      <c r="S303" s="476"/>
      <c r="T303" s="476"/>
      <c r="U303" s="476"/>
      <c r="V303" s="476"/>
    </row>
    <row r="304" spans="1:22" ht="15" thickBot="1">
      <c r="A304" s="476"/>
      <c r="B304" s="476"/>
      <c r="C304" s="476"/>
      <c r="D304" s="476"/>
      <c r="E304" s="476"/>
      <c r="F304" s="476"/>
      <c r="G304" s="476"/>
      <c r="H304" s="476"/>
      <c r="I304" s="476"/>
      <c r="J304" s="476"/>
      <c r="K304" s="476"/>
      <c r="L304" s="476"/>
      <c r="M304" s="476"/>
      <c r="N304" s="476"/>
      <c r="O304" s="476"/>
      <c r="P304" s="476"/>
      <c r="Q304" s="476"/>
      <c r="R304" s="476"/>
      <c r="S304" s="476"/>
      <c r="T304" s="476"/>
      <c r="U304" s="476"/>
      <c r="V304" s="476"/>
    </row>
    <row r="305" spans="1:22" ht="15" thickBot="1">
      <c r="A305" s="476"/>
      <c r="B305" s="476"/>
      <c r="C305" s="476"/>
      <c r="D305" s="476"/>
      <c r="E305" s="476"/>
      <c r="F305" s="476"/>
      <c r="G305" s="476"/>
      <c r="H305" s="476"/>
      <c r="I305" s="476"/>
      <c r="J305" s="476"/>
      <c r="K305" s="476"/>
      <c r="L305" s="476"/>
      <c r="M305" s="476"/>
      <c r="N305" s="476"/>
      <c r="O305" s="476"/>
      <c r="P305" s="476"/>
      <c r="Q305" s="476"/>
      <c r="R305" s="476"/>
      <c r="S305" s="476"/>
      <c r="T305" s="476"/>
      <c r="U305" s="476"/>
      <c r="V305" s="476"/>
    </row>
    <row r="306" spans="1:22" ht="15" thickBot="1">
      <c r="A306" s="476"/>
      <c r="B306" s="476"/>
      <c r="C306" s="476"/>
      <c r="D306" s="476"/>
      <c r="E306" s="476"/>
      <c r="F306" s="476"/>
      <c r="G306" s="476"/>
      <c r="H306" s="476"/>
      <c r="I306" s="476"/>
      <c r="J306" s="476"/>
      <c r="K306" s="476"/>
      <c r="L306" s="476"/>
      <c r="M306" s="476"/>
      <c r="N306" s="476"/>
      <c r="O306" s="476"/>
      <c r="P306" s="476"/>
      <c r="Q306" s="476"/>
      <c r="R306" s="476"/>
      <c r="S306" s="476"/>
      <c r="T306" s="476"/>
      <c r="U306" s="476"/>
      <c r="V306" s="476"/>
    </row>
    <row r="307" spans="1:22" ht="15" thickBot="1">
      <c r="A307" s="476"/>
      <c r="B307" s="476"/>
      <c r="C307" s="476"/>
      <c r="D307" s="476"/>
      <c r="E307" s="476"/>
      <c r="F307" s="476"/>
      <c r="G307" s="476"/>
      <c r="H307" s="476"/>
      <c r="I307" s="476"/>
      <c r="J307" s="476"/>
      <c r="K307" s="476"/>
      <c r="L307" s="476"/>
      <c r="M307" s="476"/>
      <c r="N307" s="476"/>
      <c r="O307" s="476"/>
      <c r="P307" s="476"/>
      <c r="Q307" s="476"/>
      <c r="R307" s="476"/>
      <c r="S307" s="476"/>
      <c r="T307" s="476"/>
      <c r="U307" s="476"/>
      <c r="V307" s="476"/>
    </row>
    <row r="308" spans="1:22" ht="15" thickBot="1">
      <c r="A308" s="476"/>
      <c r="B308" s="476"/>
      <c r="C308" s="476"/>
      <c r="D308" s="476"/>
      <c r="E308" s="476"/>
      <c r="F308" s="476"/>
      <c r="G308" s="476"/>
      <c r="H308" s="476"/>
      <c r="I308" s="476"/>
      <c r="J308" s="476"/>
      <c r="K308" s="476"/>
      <c r="L308" s="476"/>
      <c r="M308" s="476"/>
      <c r="N308" s="476"/>
      <c r="O308" s="476"/>
      <c r="P308" s="476"/>
      <c r="Q308" s="476"/>
      <c r="R308" s="476"/>
      <c r="S308" s="476"/>
      <c r="T308" s="476"/>
      <c r="U308" s="476"/>
      <c r="V308" s="476"/>
    </row>
    <row r="309" spans="1:22" ht="15" thickBot="1">
      <c r="A309" s="476"/>
      <c r="B309" s="476"/>
      <c r="C309" s="476"/>
      <c r="D309" s="476"/>
      <c r="E309" s="476"/>
      <c r="F309" s="476"/>
      <c r="G309" s="476"/>
      <c r="H309" s="476"/>
      <c r="I309" s="476"/>
      <c r="J309" s="476"/>
      <c r="K309" s="476"/>
      <c r="L309" s="476"/>
      <c r="M309" s="476"/>
      <c r="N309" s="476"/>
      <c r="O309" s="476"/>
      <c r="P309" s="476"/>
      <c r="Q309" s="476"/>
      <c r="R309" s="476"/>
      <c r="S309" s="476"/>
      <c r="T309" s="476"/>
      <c r="U309" s="476"/>
      <c r="V309" s="476"/>
    </row>
    <row r="310" spans="1:22" ht="15" thickBot="1">
      <c r="A310" s="476"/>
      <c r="B310" s="476"/>
      <c r="C310" s="476"/>
      <c r="D310" s="476"/>
      <c r="E310" s="476"/>
      <c r="F310" s="476"/>
      <c r="G310" s="476"/>
      <c r="H310" s="476"/>
      <c r="I310" s="476"/>
      <c r="J310" s="476"/>
      <c r="K310" s="476"/>
      <c r="L310" s="476"/>
      <c r="M310" s="476"/>
      <c r="N310" s="476"/>
      <c r="O310" s="476"/>
      <c r="P310" s="476"/>
      <c r="Q310" s="476"/>
      <c r="R310" s="476"/>
      <c r="S310" s="476"/>
      <c r="T310" s="476"/>
      <c r="U310" s="476"/>
      <c r="V310" s="476"/>
    </row>
    <row r="311" spans="1:22" ht="15" thickBot="1">
      <c r="A311" s="476"/>
      <c r="B311" s="476"/>
      <c r="C311" s="476"/>
      <c r="D311" s="476"/>
      <c r="E311" s="476"/>
      <c r="F311" s="476"/>
      <c r="G311" s="476"/>
      <c r="H311" s="476"/>
      <c r="I311" s="476"/>
      <c r="J311" s="476"/>
      <c r="K311" s="476"/>
      <c r="L311" s="476"/>
      <c r="M311" s="476"/>
      <c r="N311" s="476"/>
      <c r="O311" s="476"/>
      <c r="P311" s="476"/>
      <c r="Q311" s="476"/>
      <c r="R311" s="476"/>
      <c r="S311" s="476"/>
      <c r="T311" s="476"/>
      <c r="U311" s="476"/>
      <c r="V311" s="476"/>
    </row>
    <row r="312" spans="1:22" ht="15" thickBot="1">
      <c r="A312" s="476"/>
      <c r="B312" s="476"/>
      <c r="C312" s="476"/>
      <c r="D312" s="476"/>
      <c r="E312" s="476"/>
      <c r="F312" s="476"/>
      <c r="G312" s="476"/>
      <c r="H312" s="476"/>
      <c r="I312" s="476"/>
      <c r="J312" s="476"/>
      <c r="K312" s="476"/>
      <c r="L312" s="476"/>
      <c r="M312" s="476"/>
      <c r="N312" s="476"/>
      <c r="O312" s="476"/>
      <c r="P312" s="476"/>
      <c r="Q312" s="476"/>
      <c r="R312" s="476"/>
      <c r="S312" s="476"/>
      <c r="T312" s="476"/>
      <c r="U312" s="476"/>
      <c r="V312" s="476"/>
    </row>
    <row r="313" spans="1:22" ht="15" thickBot="1">
      <c r="A313" s="476"/>
      <c r="B313" s="476"/>
      <c r="C313" s="476"/>
      <c r="D313" s="476"/>
      <c r="E313" s="476"/>
      <c r="F313" s="476"/>
      <c r="G313" s="476"/>
      <c r="H313" s="476"/>
      <c r="I313" s="476"/>
      <c r="J313" s="476"/>
      <c r="K313" s="476"/>
      <c r="L313" s="476"/>
      <c r="M313" s="476"/>
      <c r="N313" s="476"/>
      <c r="O313" s="476"/>
      <c r="P313" s="476"/>
      <c r="Q313" s="476"/>
      <c r="R313" s="476"/>
      <c r="S313" s="476"/>
      <c r="T313" s="476"/>
      <c r="U313" s="476"/>
      <c r="V313" s="476"/>
    </row>
    <row r="314" spans="1:22" ht="15" thickBot="1">
      <c r="A314" s="476"/>
      <c r="B314" s="476"/>
      <c r="C314" s="476"/>
      <c r="D314" s="476"/>
      <c r="E314" s="476"/>
      <c r="F314" s="476"/>
      <c r="G314" s="476"/>
      <c r="H314" s="476"/>
      <c r="I314" s="476"/>
      <c r="J314" s="476"/>
      <c r="K314" s="476"/>
      <c r="L314" s="476"/>
      <c r="M314" s="476"/>
      <c r="N314" s="476"/>
      <c r="O314" s="476"/>
      <c r="P314" s="476"/>
      <c r="Q314" s="476"/>
      <c r="R314" s="476"/>
      <c r="S314" s="476"/>
      <c r="T314" s="476"/>
      <c r="U314" s="476"/>
      <c r="V314" s="476"/>
    </row>
    <row r="315" spans="1:22" ht="15" thickBot="1">
      <c r="A315" s="476"/>
      <c r="B315" s="476"/>
      <c r="C315" s="476"/>
      <c r="D315" s="476"/>
      <c r="E315" s="476"/>
      <c r="F315" s="476"/>
      <c r="G315" s="476"/>
      <c r="H315" s="476"/>
      <c r="I315" s="476"/>
      <c r="J315" s="476"/>
      <c r="K315" s="476"/>
      <c r="L315" s="476"/>
      <c r="M315" s="476"/>
      <c r="N315" s="476"/>
      <c r="O315" s="476"/>
      <c r="P315" s="476"/>
      <c r="Q315" s="476"/>
      <c r="R315" s="476"/>
      <c r="S315" s="476"/>
      <c r="T315" s="476"/>
      <c r="U315" s="476"/>
      <c r="V315" s="476"/>
    </row>
    <row r="316" spans="1:22" ht="15" thickBot="1">
      <c r="A316" s="476"/>
      <c r="B316" s="476"/>
      <c r="C316" s="476"/>
      <c r="D316" s="476"/>
      <c r="E316" s="476"/>
      <c r="F316" s="476"/>
      <c r="G316" s="476"/>
      <c r="H316" s="476"/>
      <c r="I316" s="476"/>
      <c r="J316" s="476"/>
      <c r="K316" s="476"/>
      <c r="L316" s="476"/>
      <c r="M316" s="476"/>
      <c r="N316" s="476"/>
      <c r="O316" s="476"/>
      <c r="P316" s="476"/>
      <c r="Q316" s="476"/>
      <c r="R316" s="476"/>
      <c r="S316" s="476"/>
      <c r="T316" s="476"/>
      <c r="U316" s="476"/>
      <c r="V316" s="476"/>
    </row>
    <row r="317" spans="1:22" ht="15" thickBot="1">
      <c r="A317" s="476"/>
      <c r="B317" s="476"/>
      <c r="C317" s="476"/>
      <c r="D317" s="476"/>
      <c r="E317" s="476"/>
      <c r="F317" s="476"/>
      <c r="G317" s="476"/>
      <c r="H317" s="476"/>
      <c r="I317" s="476"/>
      <c r="J317" s="476"/>
      <c r="K317" s="476"/>
      <c r="L317" s="476"/>
      <c r="M317" s="476"/>
      <c r="N317" s="476"/>
      <c r="O317" s="476"/>
      <c r="P317" s="476"/>
      <c r="Q317" s="476"/>
      <c r="R317" s="476"/>
      <c r="S317" s="476"/>
      <c r="T317" s="476"/>
      <c r="U317" s="476"/>
      <c r="V317" s="476"/>
    </row>
    <row r="318" spans="1:22" ht="15" thickBot="1">
      <c r="A318" s="476"/>
      <c r="B318" s="476"/>
      <c r="C318" s="476"/>
      <c r="D318" s="476"/>
      <c r="E318" s="476"/>
      <c r="F318" s="476"/>
      <c r="G318" s="476"/>
      <c r="H318" s="476"/>
      <c r="I318" s="476"/>
      <c r="J318" s="476"/>
      <c r="K318" s="476"/>
      <c r="L318" s="476"/>
      <c r="M318" s="476"/>
      <c r="N318" s="476"/>
      <c r="O318" s="476"/>
      <c r="P318" s="476"/>
      <c r="Q318" s="476"/>
      <c r="R318" s="476"/>
      <c r="S318" s="476"/>
      <c r="T318" s="476"/>
      <c r="U318" s="476"/>
      <c r="V318" s="476"/>
    </row>
    <row r="319" spans="1:22" ht="15" thickBot="1">
      <c r="A319" s="476"/>
      <c r="B319" s="476"/>
      <c r="C319" s="476"/>
      <c r="D319" s="476"/>
      <c r="E319" s="476"/>
      <c r="F319" s="476"/>
      <c r="G319" s="476"/>
      <c r="H319" s="476"/>
      <c r="I319" s="476"/>
      <c r="J319" s="476"/>
      <c r="K319" s="476"/>
      <c r="L319" s="476"/>
      <c r="M319" s="476"/>
      <c r="N319" s="476"/>
      <c r="O319" s="476"/>
      <c r="P319" s="476"/>
      <c r="Q319" s="476"/>
      <c r="R319" s="476"/>
      <c r="S319" s="476"/>
      <c r="T319" s="476"/>
      <c r="U319" s="476"/>
      <c r="V319" s="476"/>
    </row>
    <row r="320" spans="1:22" ht="15" thickBot="1">
      <c r="A320" s="476"/>
      <c r="B320" s="476"/>
      <c r="C320" s="476"/>
      <c r="D320" s="476"/>
      <c r="E320" s="476"/>
      <c r="F320" s="476"/>
      <c r="G320" s="476"/>
      <c r="H320" s="476"/>
      <c r="I320" s="476"/>
      <c r="J320" s="476"/>
      <c r="K320" s="476"/>
      <c r="L320" s="476"/>
      <c r="M320" s="476"/>
      <c r="N320" s="476"/>
      <c r="O320" s="476"/>
      <c r="P320" s="476"/>
      <c r="Q320" s="476"/>
      <c r="R320" s="476"/>
      <c r="S320" s="476"/>
      <c r="T320" s="476"/>
      <c r="U320" s="476"/>
      <c r="V320" s="476"/>
    </row>
    <row r="321" spans="1:22" ht="15" thickBot="1">
      <c r="A321" s="476"/>
      <c r="B321" s="476"/>
      <c r="C321" s="476"/>
      <c r="D321" s="476"/>
      <c r="E321" s="476"/>
      <c r="F321" s="476"/>
      <c r="G321" s="476"/>
      <c r="H321" s="476"/>
      <c r="I321" s="476"/>
      <c r="J321" s="476"/>
      <c r="K321" s="476"/>
      <c r="L321" s="476"/>
      <c r="M321" s="476"/>
      <c r="N321" s="476"/>
      <c r="O321" s="476"/>
      <c r="P321" s="476"/>
      <c r="Q321" s="476"/>
      <c r="R321" s="476"/>
      <c r="S321" s="476"/>
      <c r="T321" s="476"/>
      <c r="U321" s="476"/>
      <c r="V321" s="476"/>
    </row>
    <row r="322" spans="1:22" ht="15" thickBot="1">
      <c r="A322" s="476"/>
      <c r="B322" s="476"/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</row>
    <row r="323" spans="1:22" ht="15" thickBot="1">
      <c r="A323" s="476"/>
      <c r="B323" s="476"/>
      <c r="C323" s="476"/>
      <c r="D323" s="476"/>
      <c r="E323" s="476"/>
      <c r="F323" s="476"/>
      <c r="G323" s="476"/>
      <c r="H323" s="476"/>
      <c r="I323" s="476"/>
      <c r="J323" s="476"/>
      <c r="K323" s="476"/>
      <c r="L323" s="476"/>
      <c r="M323" s="476"/>
      <c r="N323" s="476"/>
      <c r="O323" s="476"/>
      <c r="P323" s="476"/>
      <c r="Q323" s="476"/>
      <c r="R323" s="476"/>
      <c r="S323" s="476"/>
      <c r="T323" s="476"/>
      <c r="U323" s="476"/>
      <c r="V323" s="476"/>
    </row>
    <row r="324" spans="1:22" ht="15" thickBot="1">
      <c r="A324" s="476"/>
      <c r="B324" s="476"/>
      <c r="C324" s="476"/>
      <c r="D324" s="476"/>
      <c r="E324" s="476"/>
      <c r="F324" s="476"/>
      <c r="G324" s="476"/>
      <c r="H324" s="476"/>
      <c r="I324" s="476"/>
      <c r="J324" s="476"/>
      <c r="K324" s="476"/>
      <c r="L324" s="476"/>
      <c r="M324" s="476"/>
      <c r="N324" s="476"/>
      <c r="O324" s="476"/>
      <c r="P324" s="476"/>
      <c r="Q324" s="476"/>
      <c r="R324" s="476"/>
      <c r="S324" s="476"/>
      <c r="T324" s="476"/>
      <c r="U324" s="476"/>
      <c r="V324" s="476"/>
    </row>
    <row r="325" spans="1:22" ht="15" thickBot="1">
      <c r="A325" s="476"/>
      <c r="B325" s="476"/>
      <c r="C325" s="476"/>
      <c r="D325" s="476"/>
      <c r="E325" s="476"/>
      <c r="F325" s="476"/>
      <c r="G325" s="476"/>
      <c r="H325" s="476"/>
      <c r="I325" s="476"/>
      <c r="J325" s="476"/>
      <c r="K325" s="476"/>
      <c r="L325" s="476"/>
      <c r="M325" s="476"/>
      <c r="N325" s="476"/>
      <c r="O325" s="476"/>
      <c r="P325" s="476"/>
      <c r="Q325" s="476"/>
      <c r="R325" s="476"/>
      <c r="S325" s="476"/>
      <c r="T325" s="476"/>
      <c r="U325" s="476"/>
      <c r="V325" s="476"/>
    </row>
    <row r="326" spans="1:22" ht="15" thickBot="1">
      <c r="A326" s="476"/>
      <c r="B326" s="476"/>
      <c r="C326" s="476"/>
      <c r="D326" s="476"/>
      <c r="E326" s="476"/>
      <c r="F326" s="476"/>
      <c r="G326" s="476"/>
      <c r="H326" s="476"/>
      <c r="I326" s="476"/>
      <c r="J326" s="476"/>
      <c r="K326" s="476"/>
      <c r="L326" s="476"/>
      <c r="M326" s="476"/>
      <c r="N326" s="476"/>
      <c r="O326" s="476"/>
      <c r="P326" s="476"/>
      <c r="Q326" s="476"/>
      <c r="R326" s="476"/>
      <c r="S326" s="476"/>
      <c r="T326" s="476"/>
      <c r="U326" s="476"/>
      <c r="V326" s="476"/>
    </row>
    <row r="327" spans="1:22" ht="15" thickBot="1">
      <c r="A327" s="476"/>
      <c r="B327" s="476"/>
      <c r="C327" s="476"/>
      <c r="D327" s="476"/>
      <c r="E327" s="476"/>
      <c r="F327" s="476"/>
      <c r="G327" s="476"/>
      <c r="H327" s="476"/>
      <c r="I327" s="476"/>
      <c r="J327" s="476"/>
      <c r="K327" s="476"/>
      <c r="L327" s="476"/>
      <c r="M327" s="476"/>
      <c r="N327" s="476"/>
      <c r="O327" s="476"/>
      <c r="P327" s="476"/>
      <c r="Q327" s="476"/>
      <c r="R327" s="476"/>
      <c r="S327" s="476"/>
      <c r="T327" s="476"/>
      <c r="U327" s="476"/>
      <c r="V327" s="476"/>
    </row>
    <row r="328" spans="1:22" ht="15" thickBot="1">
      <c r="A328" s="476"/>
      <c r="B328" s="476"/>
      <c r="C328" s="476"/>
      <c r="D328" s="476"/>
      <c r="E328" s="476"/>
      <c r="F328" s="476"/>
      <c r="G328" s="476"/>
      <c r="H328" s="476"/>
      <c r="I328" s="476"/>
      <c r="J328" s="476"/>
      <c r="K328" s="476"/>
      <c r="L328" s="476"/>
      <c r="M328" s="476"/>
      <c r="N328" s="476"/>
      <c r="O328" s="476"/>
      <c r="P328" s="476"/>
      <c r="Q328" s="476"/>
      <c r="R328" s="476"/>
      <c r="S328" s="476"/>
      <c r="T328" s="476"/>
      <c r="U328" s="476"/>
      <c r="V328" s="476"/>
    </row>
    <row r="329" spans="1:22" ht="15" thickBot="1">
      <c r="A329" s="476"/>
      <c r="B329" s="476"/>
      <c r="C329" s="476"/>
      <c r="D329" s="476"/>
      <c r="E329" s="476"/>
      <c r="F329" s="476"/>
      <c r="G329" s="476"/>
      <c r="H329" s="476"/>
      <c r="I329" s="476"/>
      <c r="J329" s="476"/>
      <c r="K329" s="476"/>
      <c r="L329" s="476"/>
      <c r="M329" s="476"/>
      <c r="N329" s="476"/>
      <c r="O329" s="476"/>
      <c r="P329" s="476"/>
      <c r="Q329" s="476"/>
      <c r="R329" s="476"/>
      <c r="S329" s="476"/>
      <c r="T329" s="476"/>
      <c r="U329" s="476"/>
      <c r="V329" s="476"/>
    </row>
    <row r="330" spans="1:22" ht="15" thickBot="1">
      <c r="A330" s="476"/>
      <c r="B330" s="476"/>
      <c r="C330" s="476"/>
      <c r="D330" s="476"/>
      <c r="E330" s="476"/>
      <c r="F330" s="476"/>
      <c r="G330" s="476"/>
      <c r="H330" s="476"/>
      <c r="I330" s="476"/>
      <c r="J330" s="476"/>
      <c r="K330" s="476"/>
      <c r="L330" s="476"/>
      <c r="M330" s="476"/>
      <c r="N330" s="476"/>
      <c r="O330" s="476"/>
      <c r="P330" s="476"/>
      <c r="Q330" s="476"/>
      <c r="R330" s="476"/>
      <c r="S330" s="476"/>
      <c r="T330" s="476"/>
      <c r="U330" s="476"/>
      <c r="V330" s="476"/>
    </row>
    <row r="331" spans="1:22" ht="15" thickBot="1">
      <c r="A331" s="476"/>
      <c r="B331" s="476"/>
      <c r="C331" s="476"/>
      <c r="D331" s="476"/>
      <c r="E331" s="476"/>
      <c r="F331" s="476"/>
      <c r="G331" s="476"/>
      <c r="H331" s="476"/>
      <c r="I331" s="476"/>
      <c r="J331" s="476"/>
      <c r="K331" s="476"/>
      <c r="L331" s="476"/>
      <c r="M331" s="476"/>
      <c r="N331" s="476"/>
      <c r="O331" s="476"/>
      <c r="P331" s="476"/>
      <c r="Q331" s="476"/>
      <c r="R331" s="476"/>
      <c r="S331" s="476"/>
      <c r="T331" s="476"/>
      <c r="U331" s="476"/>
      <c r="V331" s="476"/>
    </row>
    <row r="332" spans="1:22" ht="15" thickBot="1">
      <c r="A332" s="476"/>
      <c r="B332" s="476"/>
      <c r="C332" s="476"/>
      <c r="D332" s="476"/>
      <c r="E332" s="476"/>
      <c r="F332" s="476"/>
      <c r="G332" s="476"/>
      <c r="H332" s="476"/>
      <c r="I332" s="476"/>
      <c r="J332" s="476"/>
      <c r="K332" s="476"/>
      <c r="L332" s="476"/>
      <c r="M332" s="476"/>
      <c r="N332" s="476"/>
      <c r="O332" s="476"/>
      <c r="P332" s="476"/>
      <c r="Q332" s="476"/>
      <c r="R332" s="476"/>
      <c r="S332" s="476"/>
      <c r="T332" s="476"/>
      <c r="U332" s="476"/>
      <c r="V332" s="476"/>
    </row>
    <row r="333" spans="1:22" ht="15" thickBot="1">
      <c r="A333" s="476"/>
      <c r="B333" s="476"/>
      <c r="C333" s="476"/>
      <c r="D333" s="476"/>
      <c r="E333" s="476"/>
      <c r="F333" s="476"/>
      <c r="G333" s="476"/>
      <c r="H333" s="476"/>
      <c r="I333" s="476"/>
      <c r="J333" s="476"/>
      <c r="K333" s="476"/>
      <c r="L333" s="476"/>
      <c r="M333" s="476"/>
      <c r="N333" s="476"/>
      <c r="O333" s="476"/>
      <c r="P333" s="476"/>
      <c r="Q333" s="476"/>
      <c r="R333" s="476"/>
      <c r="S333" s="476"/>
      <c r="T333" s="476"/>
      <c r="U333" s="476"/>
      <c r="V333" s="476"/>
    </row>
    <row r="334" spans="1:22" ht="15" thickBot="1">
      <c r="A334" s="476"/>
      <c r="B334" s="476"/>
      <c r="C334" s="476"/>
      <c r="D334" s="476"/>
      <c r="E334" s="476"/>
      <c r="F334" s="476"/>
      <c r="G334" s="476"/>
      <c r="H334" s="476"/>
      <c r="I334" s="476"/>
      <c r="J334" s="476"/>
      <c r="K334" s="476"/>
      <c r="L334" s="476"/>
      <c r="M334" s="476"/>
      <c r="N334" s="476"/>
      <c r="O334" s="476"/>
      <c r="P334" s="476"/>
      <c r="Q334" s="476"/>
      <c r="R334" s="476"/>
      <c r="S334" s="476"/>
      <c r="T334" s="476"/>
      <c r="U334" s="476"/>
      <c r="V334" s="476"/>
    </row>
    <row r="335" spans="1:22" ht="15" thickBot="1">
      <c r="A335" s="476"/>
      <c r="B335" s="476"/>
      <c r="C335" s="476"/>
      <c r="D335" s="476"/>
      <c r="E335" s="476"/>
      <c r="F335" s="476"/>
      <c r="G335" s="476"/>
      <c r="H335" s="476"/>
      <c r="I335" s="476"/>
      <c r="J335" s="476"/>
      <c r="K335" s="476"/>
      <c r="L335" s="476"/>
      <c r="M335" s="476"/>
      <c r="N335" s="476"/>
      <c r="O335" s="476"/>
      <c r="P335" s="476"/>
      <c r="Q335" s="476"/>
      <c r="R335" s="476"/>
      <c r="S335" s="476"/>
      <c r="T335" s="476"/>
      <c r="U335" s="476"/>
      <c r="V335" s="476"/>
    </row>
    <row r="336" spans="1:22" ht="15" thickBot="1">
      <c r="A336" s="476"/>
      <c r="B336" s="476"/>
      <c r="C336" s="476"/>
      <c r="D336" s="476"/>
      <c r="E336" s="476"/>
      <c r="F336" s="476"/>
      <c r="G336" s="476"/>
      <c r="H336" s="476"/>
      <c r="I336" s="476"/>
      <c r="J336" s="476"/>
      <c r="K336" s="476"/>
      <c r="L336" s="476"/>
      <c r="M336" s="476"/>
      <c r="N336" s="476"/>
      <c r="O336" s="476"/>
      <c r="P336" s="476"/>
      <c r="Q336" s="476"/>
      <c r="R336" s="476"/>
      <c r="S336" s="476"/>
      <c r="T336" s="476"/>
      <c r="U336" s="476"/>
      <c r="V336" s="476"/>
    </row>
    <row r="337" spans="1:22" ht="15" thickBot="1">
      <c r="A337" s="476"/>
      <c r="B337" s="476"/>
      <c r="C337" s="476"/>
      <c r="D337" s="476"/>
      <c r="E337" s="476"/>
      <c r="F337" s="476"/>
      <c r="G337" s="476"/>
      <c r="H337" s="476"/>
      <c r="I337" s="476"/>
      <c r="J337" s="476"/>
      <c r="K337" s="476"/>
      <c r="L337" s="476"/>
      <c r="M337" s="476"/>
      <c r="N337" s="476"/>
      <c r="O337" s="476"/>
      <c r="P337" s="476"/>
      <c r="Q337" s="476"/>
      <c r="R337" s="476"/>
      <c r="S337" s="476"/>
      <c r="T337" s="476"/>
      <c r="U337" s="476"/>
      <c r="V337" s="476"/>
    </row>
    <row r="338" spans="1:22" ht="15" thickBot="1">
      <c r="A338" s="476"/>
      <c r="B338" s="476"/>
      <c r="C338" s="476"/>
      <c r="D338" s="476"/>
      <c r="E338" s="476"/>
      <c r="F338" s="476"/>
      <c r="G338" s="476"/>
      <c r="H338" s="476"/>
      <c r="I338" s="476"/>
      <c r="J338" s="476"/>
      <c r="K338" s="476"/>
      <c r="L338" s="476"/>
      <c r="M338" s="476"/>
      <c r="N338" s="476"/>
      <c r="O338" s="476"/>
      <c r="P338" s="476"/>
      <c r="Q338" s="476"/>
      <c r="R338" s="476"/>
      <c r="S338" s="476"/>
      <c r="T338" s="476"/>
      <c r="U338" s="476"/>
      <c r="V338" s="476"/>
    </row>
    <row r="339" spans="1:22" ht="15" thickBot="1">
      <c r="A339" s="476"/>
      <c r="B339" s="476"/>
      <c r="C339" s="476"/>
      <c r="D339" s="476"/>
      <c r="E339" s="476"/>
      <c r="F339" s="476"/>
      <c r="G339" s="476"/>
      <c r="H339" s="476"/>
      <c r="I339" s="476"/>
      <c r="J339" s="476"/>
      <c r="K339" s="476"/>
      <c r="L339" s="476"/>
      <c r="M339" s="476"/>
      <c r="N339" s="476"/>
      <c r="O339" s="476"/>
      <c r="P339" s="476"/>
      <c r="Q339" s="476"/>
      <c r="R339" s="476"/>
      <c r="S339" s="476"/>
      <c r="T339" s="476"/>
      <c r="U339" s="476"/>
      <c r="V339" s="476"/>
    </row>
    <row r="340" spans="1:22" ht="15" thickBot="1">
      <c r="A340" s="476"/>
      <c r="B340" s="476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6"/>
      <c r="N340" s="476"/>
      <c r="O340" s="476"/>
      <c r="P340" s="476"/>
      <c r="Q340" s="476"/>
      <c r="R340" s="476"/>
      <c r="S340" s="476"/>
      <c r="T340" s="476"/>
      <c r="U340" s="476"/>
      <c r="V340" s="476"/>
    </row>
    <row r="341" spans="1:22" ht="15" thickBot="1">
      <c r="A341" s="476"/>
      <c r="B341" s="476"/>
      <c r="C341" s="476"/>
      <c r="D341" s="476"/>
      <c r="E341" s="476"/>
      <c r="F341" s="476"/>
      <c r="G341" s="476"/>
      <c r="H341" s="476"/>
      <c r="I341" s="476"/>
      <c r="J341" s="476"/>
      <c r="K341" s="476"/>
      <c r="L341" s="476"/>
      <c r="M341" s="476"/>
      <c r="N341" s="476"/>
      <c r="O341" s="476"/>
      <c r="P341" s="476"/>
      <c r="Q341" s="476"/>
      <c r="R341" s="476"/>
      <c r="S341" s="476"/>
      <c r="T341" s="476"/>
      <c r="U341" s="476"/>
      <c r="V341" s="476"/>
    </row>
    <row r="342" spans="1:22" ht="15" thickBot="1">
      <c r="A342" s="476"/>
      <c r="B342" s="476"/>
      <c r="C342" s="476"/>
      <c r="D342" s="476"/>
      <c r="E342" s="476"/>
      <c r="F342" s="476"/>
      <c r="G342" s="476"/>
      <c r="H342" s="476"/>
      <c r="I342" s="476"/>
      <c r="J342" s="476"/>
      <c r="K342" s="476"/>
      <c r="L342" s="476"/>
      <c r="M342" s="476"/>
      <c r="N342" s="476"/>
      <c r="O342" s="476"/>
      <c r="P342" s="476"/>
      <c r="Q342" s="476"/>
      <c r="R342" s="476"/>
      <c r="S342" s="476"/>
      <c r="T342" s="476"/>
      <c r="U342" s="476"/>
      <c r="V342" s="476"/>
    </row>
    <row r="343" spans="1:22" ht="15" thickBot="1">
      <c r="A343" s="476"/>
      <c r="B343" s="476"/>
      <c r="C343" s="476"/>
      <c r="D343" s="476"/>
      <c r="E343" s="476"/>
      <c r="F343" s="476"/>
      <c r="G343" s="476"/>
      <c r="H343" s="476"/>
      <c r="I343" s="476"/>
      <c r="J343" s="476"/>
      <c r="K343" s="476"/>
      <c r="L343" s="476"/>
      <c r="M343" s="476"/>
      <c r="N343" s="476"/>
      <c r="O343" s="476"/>
      <c r="P343" s="476"/>
      <c r="Q343" s="476"/>
      <c r="R343" s="476"/>
      <c r="S343" s="476"/>
      <c r="T343" s="476"/>
      <c r="U343" s="476"/>
      <c r="V343" s="476"/>
    </row>
    <row r="344" spans="1:22" ht="15" thickBot="1">
      <c r="A344" s="476"/>
      <c r="B344" s="476"/>
      <c r="C344" s="476"/>
      <c r="D344" s="476"/>
      <c r="E344" s="476"/>
      <c r="F344" s="476"/>
      <c r="G344" s="476"/>
      <c r="H344" s="476"/>
      <c r="I344" s="476"/>
      <c r="J344" s="476"/>
      <c r="K344" s="476"/>
      <c r="L344" s="476"/>
      <c r="M344" s="476"/>
      <c r="N344" s="476"/>
      <c r="O344" s="476"/>
      <c r="P344" s="476"/>
      <c r="Q344" s="476"/>
      <c r="R344" s="476"/>
      <c r="S344" s="476"/>
      <c r="T344" s="476"/>
      <c r="U344" s="476"/>
      <c r="V344" s="476"/>
    </row>
    <row r="345" spans="1:22" ht="15" thickBot="1">
      <c r="A345" s="476"/>
      <c r="B345" s="476"/>
      <c r="C345" s="476"/>
      <c r="D345" s="476"/>
      <c r="E345" s="476"/>
      <c r="F345" s="476"/>
      <c r="G345" s="476"/>
      <c r="H345" s="476"/>
      <c r="I345" s="476"/>
      <c r="J345" s="476"/>
      <c r="K345" s="476"/>
      <c r="L345" s="476"/>
      <c r="M345" s="476"/>
      <c r="N345" s="476"/>
      <c r="O345" s="476"/>
      <c r="P345" s="476"/>
      <c r="Q345" s="476"/>
      <c r="R345" s="476"/>
      <c r="S345" s="476"/>
      <c r="T345" s="476"/>
      <c r="U345" s="476"/>
      <c r="V345" s="476"/>
    </row>
    <row r="346" spans="1:22" ht="15" thickBot="1">
      <c r="A346" s="476"/>
      <c r="B346" s="476"/>
      <c r="C346" s="476"/>
      <c r="D346" s="476"/>
      <c r="E346" s="476"/>
      <c r="F346" s="476"/>
      <c r="G346" s="476"/>
      <c r="H346" s="476"/>
      <c r="I346" s="476"/>
      <c r="J346" s="476"/>
      <c r="K346" s="476"/>
      <c r="L346" s="476"/>
      <c r="M346" s="476"/>
      <c r="N346" s="476"/>
      <c r="O346" s="476"/>
      <c r="P346" s="476"/>
      <c r="Q346" s="476"/>
      <c r="R346" s="476"/>
      <c r="S346" s="476"/>
      <c r="T346" s="476"/>
      <c r="U346" s="476"/>
      <c r="V346" s="476"/>
    </row>
    <row r="347" spans="1:22" ht="15" thickBot="1">
      <c r="A347" s="476"/>
      <c r="B347" s="476"/>
      <c r="C347" s="476"/>
      <c r="D347" s="476"/>
      <c r="E347" s="476"/>
      <c r="F347" s="476"/>
      <c r="G347" s="476"/>
      <c r="H347" s="476"/>
      <c r="I347" s="476"/>
      <c r="J347" s="476"/>
      <c r="K347" s="476"/>
      <c r="L347" s="476"/>
      <c r="M347" s="476"/>
      <c r="N347" s="476"/>
      <c r="O347" s="476"/>
      <c r="P347" s="476"/>
      <c r="Q347" s="476"/>
      <c r="R347" s="476"/>
      <c r="S347" s="476"/>
      <c r="T347" s="476"/>
      <c r="U347" s="476"/>
      <c r="V347" s="476"/>
    </row>
    <row r="348" spans="1:22" ht="15" thickBot="1">
      <c r="A348" s="476"/>
      <c r="B348" s="476"/>
      <c r="C348" s="476"/>
      <c r="D348" s="476"/>
      <c r="E348" s="476"/>
      <c r="F348" s="476"/>
      <c r="G348" s="476"/>
      <c r="H348" s="476"/>
      <c r="I348" s="476"/>
      <c r="J348" s="476"/>
      <c r="K348" s="476"/>
      <c r="L348" s="476"/>
      <c r="M348" s="476"/>
      <c r="N348" s="476"/>
      <c r="O348" s="476"/>
      <c r="P348" s="476"/>
      <c r="Q348" s="476"/>
      <c r="R348" s="476"/>
      <c r="S348" s="476"/>
      <c r="T348" s="476"/>
      <c r="U348" s="476"/>
      <c r="V348" s="476"/>
    </row>
    <row r="349" spans="1:22" ht="15" thickBot="1">
      <c r="A349" s="476"/>
      <c r="B349" s="476"/>
      <c r="C349" s="476"/>
      <c r="D349" s="476"/>
      <c r="E349" s="476"/>
      <c r="F349" s="476"/>
      <c r="G349" s="476"/>
      <c r="H349" s="476"/>
      <c r="I349" s="476"/>
      <c r="J349" s="476"/>
      <c r="K349" s="476"/>
      <c r="L349" s="476"/>
      <c r="M349" s="476"/>
      <c r="N349" s="476"/>
      <c r="O349" s="476"/>
      <c r="P349" s="476"/>
      <c r="Q349" s="476"/>
      <c r="R349" s="476"/>
      <c r="S349" s="476"/>
      <c r="T349" s="476"/>
      <c r="U349" s="476"/>
      <c r="V349" s="476"/>
    </row>
    <row r="350" spans="1:22" ht="15" thickBot="1">
      <c r="A350" s="476"/>
      <c r="B350" s="476"/>
      <c r="C350" s="476"/>
      <c r="D350" s="476"/>
      <c r="E350" s="476"/>
      <c r="F350" s="476"/>
      <c r="G350" s="476"/>
      <c r="H350" s="476"/>
      <c r="I350" s="476"/>
      <c r="J350" s="476"/>
      <c r="K350" s="476"/>
      <c r="L350" s="476"/>
      <c r="M350" s="476"/>
      <c r="N350" s="476"/>
      <c r="O350" s="476"/>
      <c r="P350" s="476"/>
      <c r="Q350" s="476"/>
      <c r="R350" s="476"/>
      <c r="S350" s="476"/>
      <c r="T350" s="476"/>
      <c r="U350" s="476"/>
      <c r="V350" s="476"/>
    </row>
    <row r="351" spans="1:22" ht="15" thickBot="1">
      <c r="A351" s="476"/>
      <c r="B351" s="476"/>
      <c r="C351" s="476"/>
      <c r="D351" s="476"/>
      <c r="E351" s="476"/>
      <c r="F351" s="476"/>
      <c r="G351" s="476"/>
      <c r="H351" s="476"/>
      <c r="I351" s="476"/>
      <c r="J351" s="476"/>
      <c r="K351" s="476"/>
      <c r="L351" s="476"/>
      <c r="M351" s="476"/>
      <c r="N351" s="476"/>
      <c r="O351" s="476"/>
      <c r="P351" s="476"/>
      <c r="Q351" s="476"/>
      <c r="R351" s="476"/>
      <c r="S351" s="476"/>
      <c r="T351" s="476"/>
      <c r="U351" s="476"/>
      <c r="V351" s="476"/>
    </row>
    <row r="352" spans="1:22" ht="15" thickBot="1">
      <c r="A352" s="476"/>
      <c r="B352" s="476"/>
      <c r="C352" s="476"/>
      <c r="D352" s="476"/>
      <c r="E352" s="476"/>
      <c r="F352" s="476"/>
      <c r="G352" s="476"/>
      <c r="H352" s="476"/>
      <c r="I352" s="476"/>
      <c r="J352" s="476"/>
      <c r="K352" s="476"/>
      <c r="L352" s="476"/>
      <c r="M352" s="476"/>
      <c r="N352" s="476"/>
      <c r="O352" s="476"/>
      <c r="P352" s="476"/>
      <c r="Q352" s="476"/>
      <c r="R352" s="476"/>
      <c r="S352" s="476"/>
      <c r="T352" s="476"/>
      <c r="U352" s="476"/>
      <c r="V352" s="476"/>
    </row>
    <row r="353" spans="1:22" ht="15" thickBot="1">
      <c r="A353" s="476"/>
      <c r="B353" s="476"/>
      <c r="C353" s="476"/>
      <c r="D353" s="476"/>
      <c r="E353" s="476"/>
      <c r="F353" s="476"/>
      <c r="G353" s="476"/>
      <c r="H353" s="476"/>
      <c r="I353" s="476"/>
      <c r="J353" s="476"/>
      <c r="K353" s="476"/>
      <c r="L353" s="476"/>
      <c r="M353" s="476"/>
      <c r="N353" s="476"/>
      <c r="O353" s="476"/>
      <c r="P353" s="476"/>
      <c r="Q353" s="476"/>
      <c r="R353" s="476"/>
      <c r="S353" s="476"/>
      <c r="T353" s="476"/>
      <c r="U353" s="476"/>
      <c r="V353" s="476"/>
    </row>
    <row r="354" spans="1:22" ht="15" thickBot="1">
      <c r="A354" s="476"/>
      <c r="B354" s="476"/>
      <c r="C354" s="476"/>
      <c r="D354" s="476"/>
      <c r="E354" s="476"/>
      <c r="F354" s="476"/>
      <c r="G354" s="476"/>
      <c r="H354" s="476"/>
      <c r="I354" s="476"/>
      <c r="J354" s="476"/>
      <c r="K354" s="476"/>
      <c r="L354" s="476"/>
      <c r="M354" s="476"/>
      <c r="N354" s="476"/>
      <c r="O354" s="476"/>
      <c r="P354" s="476"/>
      <c r="Q354" s="476"/>
      <c r="R354" s="476"/>
      <c r="S354" s="476"/>
      <c r="T354" s="476"/>
      <c r="U354" s="476"/>
      <c r="V354" s="476"/>
    </row>
    <row r="355" spans="1:22" ht="15" thickBot="1">
      <c r="A355" s="476"/>
      <c r="B355" s="476"/>
      <c r="C355" s="476"/>
      <c r="D355" s="476"/>
      <c r="E355" s="476"/>
      <c r="F355" s="476"/>
      <c r="G355" s="476"/>
      <c r="H355" s="476"/>
      <c r="I355" s="476"/>
      <c r="J355" s="476"/>
      <c r="K355" s="476"/>
      <c r="L355" s="476"/>
      <c r="M355" s="476"/>
      <c r="N355" s="476"/>
      <c r="O355" s="476"/>
      <c r="P355" s="476"/>
      <c r="Q355" s="476"/>
      <c r="R355" s="476"/>
      <c r="S355" s="476"/>
      <c r="T355" s="476"/>
      <c r="U355" s="476"/>
      <c r="V355" s="476"/>
    </row>
    <row r="356" spans="1:22" ht="15" thickBot="1">
      <c r="A356" s="476"/>
      <c r="B356" s="476"/>
      <c r="C356" s="476"/>
      <c r="D356" s="476"/>
      <c r="E356" s="476"/>
      <c r="F356" s="476"/>
      <c r="G356" s="476"/>
      <c r="H356" s="476"/>
      <c r="I356" s="476"/>
      <c r="J356" s="476"/>
      <c r="K356" s="476"/>
      <c r="L356" s="476"/>
      <c r="M356" s="476"/>
      <c r="N356" s="476"/>
      <c r="O356" s="476"/>
      <c r="P356" s="476"/>
      <c r="Q356" s="476"/>
      <c r="R356" s="476"/>
      <c r="S356" s="476"/>
      <c r="T356" s="476"/>
      <c r="U356" s="476"/>
      <c r="V356" s="476"/>
    </row>
    <row r="357" spans="1:22" ht="15" thickBot="1">
      <c r="A357" s="476"/>
      <c r="B357" s="476"/>
      <c r="C357" s="476"/>
      <c r="D357" s="476"/>
      <c r="E357" s="476"/>
      <c r="F357" s="476"/>
      <c r="G357" s="476"/>
      <c r="H357" s="476"/>
      <c r="I357" s="476"/>
      <c r="J357" s="476"/>
      <c r="K357" s="476"/>
      <c r="L357" s="476"/>
      <c r="M357" s="476"/>
      <c r="N357" s="476"/>
      <c r="O357" s="476"/>
      <c r="P357" s="476"/>
      <c r="Q357" s="476"/>
      <c r="R357" s="476"/>
      <c r="S357" s="476"/>
      <c r="T357" s="476"/>
      <c r="U357" s="476"/>
      <c r="V357" s="476"/>
    </row>
    <row r="358" spans="1:22" ht="15" thickBot="1">
      <c r="A358" s="476"/>
      <c r="B358" s="476"/>
      <c r="C358" s="476"/>
      <c r="D358" s="476"/>
      <c r="E358" s="476"/>
      <c r="F358" s="476"/>
      <c r="G358" s="476"/>
      <c r="H358" s="476"/>
      <c r="I358" s="476"/>
      <c r="J358" s="476"/>
      <c r="K358" s="476"/>
      <c r="L358" s="476"/>
      <c r="M358" s="476"/>
      <c r="N358" s="476"/>
      <c r="O358" s="476"/>
      <c r="P358" s="476"/>
      <c r="Q358" s="476"/>
      <c r="R358" s="476"/>
      <c r="S358" s="476"/>
      <c r="T358" s="476"/>
      <c r="U358" s="476"/>
      <c r="V358" s="476"/>
    </row>
    <row r="359" spans="1:22" ht="15" thickBot="1">
      <c r="A359" s="476"/>
      <c r="B359" s="476"/>
      <c r="C359" s="476"/>
      <c r="D359" s="476"/>
      <c r="E359" s="476"/>
      <c r="F359" s="476"/>
      <c r="G359" s="476"/>
      <c r="H359" s="476"/>
      <c r="I359" s="476"/>
      <c r="J359" s="476"/>
      <c r="K359" s="476"/>
      <c r="L359" s="476"/>
      <c r="M359" s="476"/>
      <c r="N359" s="476"/>
      <c r="O359" s="476"/>
      <c r="P359" s="476"/>
      <c r="Q359" s="476"/>
      <c r="R359" s="476"/>
      <c r="S359" s="476"/>
      <c r="T359" s="476"/>
      <c r="U359" s="476"/>
      <c r="V359" s="476"/>
    </row>
    <row r="360" spans="1:22" ht="15" thickBot="1">
      <c r="A360" s="476"/>
      <c r="B360" s="476"/>
      <c r="C360" s="476"/>
      <c r="D360" s="476"/>
      <c r="E360" s="476"/>
      <c r="F360" s="476"/>
      <c r="G360" s="476"/>
      <c r="H360" s="476"/>
      <c r="I360" s="476"/>
      <c r="J360" s="476"/>
      <c r="K360" s="476"/>
      <c r="L360" s="476"/>
      <c r="M360" s="476"/>
      <c r="N360" s="476"/>
      <c r="O360" s="476"/>
      <c r="P360" s="476"/>
      <c r="Q360" s="476"/>
      <c r="R360" s="476"/>
      <c r="S360" s="476"/>
      <c r="T360" s="476"/>
      <c r="U360" s="476"/>
      <c r="V360" s="476"/>
    </row>
    <row r="361" spans="1:22" ht="15" thickBot="1">
      <c r="A361" s="476"/>
      <c r="B361" s="476"/>
      <c r="C361" s="476"/>
      <c r="D361" s="476"/>
      <c r="E361" s="476"/>
      <c r="F361" s="476"/>
      <c r="G361" s="476"/>
      <c r="H361" s="476"/>
      <c r="I361" s="476"/>
      <c r="J361" s="476"/>
      <c r="K361" s="476"/>
      <c r="L361" s="476"/>
      <c r="M361" s="476"/>
      <c r="N361" s="476"/>
      <c r="O361" s="476"/>
      <c r="P361" s="476"/>
      <c r="Q361" s="476"/>
      <c r="R361" s="476"/>
      <c r="S361" s="476"/>
      <c r="T361" s="476"/>
      <c r="U361" s="476"/>
      <c r="V361" s="476"/>
    </row>
    <row r="362" spans="1:22" ht="15" thickBot="1">
      <c r="A362" s="476"/>
      <c r="B362" s="476"/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</row>
    <row r="363" spans="1:22" ht="15" thickBot="1">
      <c r="A363" s="476"/>
      <c r="B363" s="476"/>
      <c r="C363" s="476"/>
      <c r="D363" s="476"/>
      <c r="E363" s="476"/>
      <c r="F363" s="476"/>
      <c r="G363" s="476"/>
      <c r="H363" s="476"/>
      <c r="I363" s="476"/>
      <c r="J363" s="476"/>
      <c r="K363" s="476"/>
      <c r="L363" s="476"/>
      <c r="M363" s="476"/>
      <c r="N363" s="476"/>
      <c r="O363" s="476"/>
      <c r="P363" s="476"/>
      <c r="Q363" s="476"/>
      <c r="R363" s="476"/>
      <c r="S363" s="476"/>
      <c r="T363" s="476"/>
      <c r="U363" s="476"/>
      <c r="V363" s="476"/>
    </row>
    <row r="364" spans="1:22" ht="15" thickBot="1">
      <c r="A364" s="476"/>
      <c r="B364" s="476"/>
      <c r="C364" s="476"/>
      <c r="D364" s="476"/>
      <c r="E364" s="476"/>
      <c r="F364" s="476"/>
      <c r="G364" s="476"/>
      <c r="H364" s="476"/>
      <c r="I364" s="476"/>
      <c r="J364" s="476"/>
      <c r="K364" s="476"/>
      <c r="L364" s="476"/>
      <c r="M364" s="476"/>
      <c r="N364" s="476"/>
      <c r="O364" s="476"/>
      <c r="P364" s="476"/>
      <c r="Q364" s="476"/>
      <c r="R364" s="476"/>
      <c r="S364" s="476"/>
      <c r="T364" s="476"/>
      <c r="U364" s="476"/>
      <c r="V364" s="476"/>
    </row>
    <row r="365" spans="1:22" ht="15" thickBot="1">
      <c r="A365" s="476"/>
      <c r="B365" s="476"/>
      <c r="C365" s="476"/>
      <c r="D365" s="476"/>
      <c r="E365" s="476"/>
      <c r="F365" s="476"/>
      <c r="G365" s="476"/>
      <c r="H365" s="476"/>
      <c r="I365" s="476"/>
      <c r="J365" s="476"/>
      <c r="K365" s="476"/>
      <c r="L365" s="476"/>
      <c r="M365" s="476"/>
      <c r="N365" s="476"/>
      <c r="O365" s="476"/>
      <c r="P365" s="476"/>
      <c r="Q365" s="476"/>
      <c r="R365" s="476"/>
      <c r="S365" s="476"/>
      <c r="T365" s="476"/>
      <c r="U365" s="476"/>
      <c r="V365" s="476"/>
    </row>
    <row r="366" spans="1:22" ht="15" thickBot="1">
      <c r="A366" s="476"/>
      <c r="B366" s="476"/>
      <c r="C366" s="476"/>
      <c r="D366" s="476"/>
      <c r="E366" s="476"/>
      <c r="F366" s="476"/>
      <c r="G366" s="476"/>
      <c r="H366" s="476"/>
      <c r="I366" s="476"/>
      <c r="J366" s="476"/>
      <c r="K366" s="476"/>
      <c r="L366" s="476"/>
      <c r="M366" s="476"/>
      <c r="N366" s="476"/>
      <c r="O366" s="476"/>
      <c r="P366" s="476"/>
      <c r="Q366" s="476"/>
      <c r="R366" s="476"/>
      <c r="S366" s="476"/>
      <c r="T366" s="476"/>
      <c r="U366" s="476"/>
      <c r="V366" s="476"/>
    </row>
    <row r="367" spans="1:22" ht="15" thickBot="1">
      <c r="A367" s="476"/>
      <c r="B367" s="476"/>
      <c r="C367" s="476"/>
      <c r="D367" s="476"/>
      <c r="E367" s="476"/>
      <c r="F367" s="476"/>
      <c r="G367" s="476"/>
      <c r="H367" s="476"/>
      <c r="I367" s="476"/>
      <c r="J367" s="476"/>
      <c r="K367" s="476"/>
      <c r="L367" s="476"/>
      <c r="M367" s="476"/>
      <c r="N367" s="476"/>
      <c r="O367" s="476"/>
      <c r="P367" s="476"/>
      <c r="Q367" s="476"/>
      <c r="R367" s="476"/>
      <c r="S367" s="476"/>
      <c r="T367" s="476"/>
      <c r="U367" s="476"/>
      <c r="V367" s="476"/>
    </row>
    <row r="368" spans="1:22" ht="15" thickBot="1">
      <c r="A368" s="476"/>
      <c r="B368" s="476"/>
      <c r="C368" s="476"/>
      <c r="D368" s="476"/>
      <c r="E368" s="476"/>
      <c r="F368" s="476"/>
      <c r="G368" s="476"/>
      <c r="H368" s="476"/>
      <c r="I368" s="476"/>
      <c r="J368" s="476"/>
      <c r="K368" s="476"/>
      <c r="L368" s="476"/>
      <c r="M368" s="476"/>
      <c r="N368" s="476"/>
      <c r="O368" s="476"/>
      <c r="P368" s="476"/>
      <c r="Q368" s="476"/>
      <c r="R368" s="476"/>
      <c r="S368" s="476"/>
      <c r="T368" s="476"/>
      <c r="U368" s="476"/>
      <c r="V368" s="476"/>
    </row>
    <row r="369" spans="1:22" ht="15" thickBot="1">
      <c r="A369" s="476"/>
      <c r="B369" s="476"/>
      <c r="C369" s="476"/>
      <c r="D369" s="476"/>
      <c r="E369" s="476"/>
      <c r="F369" s="476"/>
      <c r="G369" s="476"/>
      <c r="H369" s="476"/>
      <c r="I369" s="476"/>
      <c r="J369" s="476"/>
      <c r="K369" s="476"/>
      <c r="L369" s="476"/>
      <c r="M369" s="476"/>
      <c r="N369" s="476"/>
      <c r="O369" s="476"/>
      <c r="P369" s="476"/>
      <c r="Q369" s="476"/>
      <c r="R369" s="476"/>
      <c r="S369" s="476"/>
      <c r="T369" s="476"/>
      <c r="U369" s="476"/>
      <c r="V369" s="476"/>
    </row>
    <row r="370" spans="1:22" ht="15" thickBot="1">
      <c r="A370" s="476"/>
      <c r="B370" s="476"/>
      <c r="C370" s="476"/>
      <c r="D370" s="476"/>
      <c r="E370" s="476"/>
      <c r="F370" s="476"/>
      <c r="G370" s="476"/>
      <c r="H370" s="476"/>
      <c r="I370" s="476"/>
      <c r="J370" s="476"/>
      <c r="K370" s="476"/>
      <c r="L370" s="476"/>
      <c r="M370" s="476"/>
      <c r="N370" s="476"/>
      <c r="O370" s="476"/>
      <c r="P370" s="476"/>
      <c r="Q370" s="476"/>
      <c r="R370" s="476"/>
      <c r="S370" s="476"/>
      <c r="T370" s="476"/>
      <c r="U370" s="476"/>
      <c r="V370" s="476"/>
    </row>
    <row r="371" spans="1:22" ht="15" thickBot="1">
      <c r="A371" s="476"/>
      <c r="B371" s="476"/>
      <c r="C371" s="476"/>
      <c r="D371" s="476"/>
      <c r="E371" s="476"/>
      <c r="F371" s="476"/>
      <c r="G371" s="476"/>
      <c r="H371" s="476"/>
      <c r="I371" s="476"/>
      <c r="J371" s="476"/>
      <c r="K371" s="476"/>
      <c r="L371" s="476"/>
      <c r="M371" s="476"/>
      <c r="N371" s="476"/>
      <c r="O371" s="476"/>
      <c r="P371" s="476"/>
      <c r="Q371" s="476"/>
      <c r="R371" s="476"/>
      <c r="S371" s="476"/>
      <c r="T371" s="476"/>
      <c r="U371" s="476"/>
      <c r="V371" s="476"/>
    </row>
    <row r="372" spans="1:22" ht="15" thickBot="1">
      <c r="A372" s="476"/>
      <c r="B372" s="476"/>
      <c r="C372" s="476"/>
      <c r="D372" s="476"/>
      <c r="E372" s="476"/>
      <c r="F372" s="476"/>
      <c r="G372" s="476"/>
      <c r="H372" s="476"/>
      <c r="I372" s="476"/>
      <c r="J372" s="476"/>
      <c r="K372" s="476"/>
      <c r="L372" s="476"/>
      <c r="M372" s="476"/>
      <c r="N372" s="476"/>
      <c r="O372" s="476"/>
      <c r="P372" s="476"/>
      <c r="Q372" s="476"/>
      <c r="R372" s="476"/>
      <c r="S372" s="476"/>
      <c r="T372" s="476"/>
      <c r="U372" s="476"/>
      <c r="V372" s="476"/>
    </row>
    <row r="373" spans="1:22" ht="15" thickBot="1">
      <c r="A373" s="476"/>
      <c r="B373" s="476"/>
      <c r="C373" s="476"/>
      <c r="D373" s="476"/>
      <c r="E373" s="476"/>
      <c r="F373" s="476"/>
      <c r="G373" s="476"/>
      <c r="H373" s="476"/>
      <c r="I373" s="476"/>
      <c r="J373" s="476"/>
      <c r="K373" s="476"/>
      <c r="L373" s="476"/>
      <c r="M373" s="476"/>
      <c r="N373" s="476"/>
      <c r="O373" s="476"/>
      <c r="P373" s="476"/>
      <c r="Q373" s="476"/>
      <c r="R373" s="476"/>
      <c r="S373" s="476"/>
      <c r="T373" s="476"/>
      <c r="U373" s="476"/>
      <c r="V373" s="476"/>
    </row>
    <row r="374" spans="1:22" ht="15" thickBot="1">
      <c r="A374" s="476"/>
      <c r="B374" s="476"/>
      <c r="C374" s="476"/>
      <c r="D374" s="476"/>
      <c r="E374" s="476"/>
      <c r="F374" s="476"/>
      <c r="G374" s="476"/>
      <c r="H374" s="476"/>
      <c r="I374" s="476"/>
      <c r="J374" s="476"/>
      <c r="K374" s="476"/>
      <c r="L374" s="476"/>
      <c r="M374" s="476"/>
      <c r="N374" s="476"/>
      <c r="O374" s="476"/>
      <c r="P374" s="476"/>
      <c r="Q374" s="476"/>
      <c r="R374" s="476"/>
      <c r="S374" s="476"/>
      <c r="T374" s="476"/>
      <c r="U374" s="476"/>
      <c r="V374" s="476"/>
    </row>
    <row r="375" spans="1:22" ht="15" thickBot="1">
      <c r="A375" s="476"/>
      <c r="B375" s="476"/>
      <c r="C375" s="476"/>
      <c r="D375" s="476"/>
      <c r="E375" s="476"/>
      <c r="F375" s="476"/>
      <c r="G375" s="476"/>
      <c r="H375" s="476"/>
      <c r="I375" s="476"/>
      <c r="J375" s="476"/>
      <c r="K375" s="476"/>
      <c r="L375" s="476"/>
      <c r="M375" s="476"/>
      <c r="N375" s="476"/>
      <c r="O375" s="476"/>
      <c r="P375" s="476"/>
      <c r="Q375" s="476"/>
      <c r="R375" s="476"/>
      <c r="S375" s="476"/>
      <c r="T375" s="476"/>
      <c r="U375" s="476"/>
      <c r="V375" s="476"/>
    </row>
    <row r="376" spans="1:22" ht="15" thickBot="1">
      <c r="A376" s="476"/>
      <c r="B376" s="476"/>
      <c r="C376" s="476"/>
      <c r="D376" s="476"/>
      <c r="E376" s="476"/>
      <c r="F376" s="476"/>
      <c r="G376" s="476"/>
      <c r="H376" s="476"/>
      <c r="I376" s="476"/>
      <c r="J376" s="476"/>
      <c r="K376" s="476"/>
      <c r="L376" s="476"/>
      <c r="M376" s="476"/>
      <c r="N376" s="476"/>
      <c r="O376" s="476"/>
      <c r="P376" s="476"/>
      <c r="Q376" s="476"/>
      <c r="R376" s="476"/>
      <c r="S376" s="476"/>
      <c r="T376" s="476"/>
      <c r="U376" s="476"/>
      <c r="V376" s="476"/>
    </row>
    <row r="377" spans="1:22" ht="15" thickBot="1">
      <c r="A377" s="476"/>
      <c r="B377" s="476"/>
      <c r="C377" s="476"/>
      <c r="D377" s="476"/>
      <c r="E377" s="476"/>
      <c r="F377" s="476"/>
      <c r="G377" s="476"/>
      <c r="H377" s="476"/>
      <c r="I377" s="476"/>
      <c r="J377" s="476"/>
      <c r="K377" s="476"/>
      <c r="L377" s="476"/>
      <c r="M377" s="476"/>
      <c r="N377" s="476"/>
      <c r="O377" s="476"/>
      <c r="P377" s="476"/>
      <c r="Q377" s="476"/>
      <c r="R377" s="476"/>
      <c r="S377" s="476"/>
      <c r="T377" s="476"/>
      <c r="U377" s="476"/>
      <c r="V377" s="476"/>
    </row>
    <row r="378" spans="1:22" ht="15" thickBot="1">
      <c r="A378" s="476"/>
      <c r="B378" s="476"/>
      <c r="C378" s="476"/>
      <c r="D378" s="476"/>
      <c r="E378" s="476"/>
      <c r="F378" s="476"/>
      <c r="G378" s="476"/>
      <c r="H378" s="476"/>
      <c r="I378" s="476"/>
      <c r="J378" s="476"/>
      <c r="K378" s="476"/>
      <c r="L378" s="476"/>
      <c r="M378" s="476"/>
      <c r="N378" s="476"/>
      <c r="O378" s="476"/>
      <c r="P378" s="476"/>
      <c r="Q378" s="476"/>
      <c r="R378" s="476"/>
      <c r="S378" s="476"/>
      <c r="T378" s="476"/>
      <c r="U378" s="476"/>
      <c r="V378" s="476"/>
    </row>
    <row r="379" spans="1:22" ht="15" thickBot="1">
      <c r="A379" s="476"/>
      <c r="B379" s="476"/>
      <c r="C379" s="476"/>
      <c r="D379" s="476"/>
      <c r="E379" s="476"/>
      <c r="F379" s="476"/>
      <c r="G379" s="476"/>
      <c r="H379" s="476"/>
      <c r="I379" s="476"/>
      <c r="J379" s="476"/>
      <c r="K379" s="476"/>
      <c r="L379" s="476"/>
      <c r="M379" s="476"/>
      <c r="N379" s="476"/>
      <c r="O379" s="476"/>
      <c r="P379" s="476"/>
      <c r="Q379" s="476"/>
      <c r="R379" s="476"/>
      <c r="S379" s="476"/>
      <c r="T379" s="476"/>
      <c r="U379" s="476"/>
      <c r="V379" s="476"/>
    </row>
    <row r="380" spans="1:22" ht="15" thickBot="1">
      <c r="A380" s="476"/>
      <c r="B380" s="476"/>
      <c r="C380" s="476"/>
      <c r="D380" s="476"/>
      <c r="E380" s="476"/>
      <c r="F380" s="476"/>
      <c r="G380" s="476"/>
      <c r="H380" s="476"/>
      <c r="I380" s="476"/>
      <c r="J380" s="476"/>
      <c r="K380" s="476"/>
      <c r="L380" s="476"/>
      <c r="M380" s="476"/>
      <c r="N380" s="476"/>
      <c r="O380" s="476"/>
      <c r="P380" s="476"/>
      <c r="Q380" s="476"/>
      <c r="R380" s="476"/>
      <c r="S380" s="476"/>
      <c r="T380" s="476"/>
      <c r="U380" s="476"/>
      <c r="V380" s="476"/>
    </row>
    <row r="381" spans="1:22" ht="15" thickBot="1">
      <c r="A381" s="476"/>
      <c r="B381" s="476"/>
      <c r="C381" s="476"/>
      <c r="D381" s="476"/>
      <c r="E381" s="476"/>
      <c r="F381" s="476"/>
      <c r="G381" s="476"/>
      <c r="H381" s="476"/>
      <c r="I381" s="476"/>
      <c r="J381" s="476"/>
      <c r="K381" s="476"/>
      <c r="L381" s="476"/>
      <c r="M381" s="476"/>
      <c r="N381" s="476"/>
      <c r="O381" s="476"/>
      <c r="P381" s="476"/>
      <c r="Q381" s="476"/>
      <c r="R381" s="476"/>
      <c r="S381" s="476"/>
      <c r="T381" s="476"/>
      <c r="U381" s="476"/>
      <c r="V381" s="476"/>
    </row>
    <row r="382" spans="1:22" ht="15" thickBot="1">
      <c r="A382" s="476"/>
      <c r="B382" s="476"/>
      <c r="C382" s="476"/>
      <c r="D382" s="476"/>
      <c r="E382" s="476"/>
      <c r="F382" s="476"/>
      <c r="G382" s="476"/>
      <c r="H382" s="476"/>
      <c r="I382" s="476"/>
      <c r="J382" s="476"/>
      <c r="K382" s="476"/>
      <c r="L382" s="476"/>
      <c r="M382" s="476"/>
      <c r="N382" s="476"/>
      <c r="O382" s="476"/>
      <c r="P382" s="476"/>
      <c r="Q382" s="476"/>
      <c r="R382" s="476"/>
      <c r="S382" s="476"/>
      <c r="T382" s="476"/>
      <c r="U382" s="476"/>
      <c r="V382" s="476"/>
    </row>
    <row r="383" spans="1:22" ht="15" thickBot="1">
      <c r="A383" s="476"/>
      <c r="B383" s="476"/>
      <c r="C383" s="476"/>
      <c r="D383" s="476"/>
      <c r="E383" s="476"/>
      <c r="F383" s="476"/>
      <c r="G383" s="476"/>
      <c r="H383" s="476"/>
      <c r="I383" s="476"/>
      <c r="J383" s="476"/>
      <c r="K383" s="476"/>
      <c r="L383" s="476"/>
      <c r="M383" s="476"/>
      <c r="N383" s="476"/>
      <c r="O383" s="476"/>
      <c r="P383" s="476"/>
      <c r="Q383" s="476"/>
      <c r="R383" s="476"/>
      <c r="S383" s="476"/>
      <c r="T383" s="476"/>
      <c r="U383" s="476"/>
      <c r="V383" s="476"/>
    </row>
    <row r="384" spans="1:22" ht="15" thickBot="1">
      <c r="A384" s="476"/>
      <c r="B384" s="476"/>
      <c r="C384" s="476"/>
      <c r="D384" s="476"/>
      <c r="E384" s="476"/>
      <c r="F384" s="476"/>
      <c r="G384" s="476"/>
      <c r="H384" s="476"/>
      <c r="I384" s="476"/>
      <c r="J384" s="476"/>
      <c r="K384" s="476"/>
      <c r="L384" s="476"/>
      <c r="M384" s="476"/>
      <c r="N384" s="476"/>
      <c r="O384" s="476"/>
      <c r="P384" s="476"/>
      <c r="Q384" s="476"/>
      <c r="R384" s="476"/>
      <c r="S384" s="476"/>
      <c r="T384" s="476"/>
      <c r="U384" s="476"/>
      <c r="V384" s="476"/>
    </row>
    <row r="385" spans="1:22" ht="15" thickBot="1">
      <c r="A385" s="476"/>
      <c r="B385" s="476"/>
      <c r="C385" s="476"/>
      <c r="D385" s="476"/>
      <c r="E385" s="476"/>
      <c r="F385" s="476"/>
      <c r="G385" s="476"/>
      <c r="H385" s="476"/>
      <c r="I385" s="476"/>
      <c r="J385" s="476"/>
      <c r="K385" s="476"/>
      <c r="L385" s="476"/>
      <c r="M385" s="476"/>
      <c r="N385" s="476"/>
      <c r="O385" s="476"/>
      <c r="P385" s="476"/>
      <c r="Q385" s="476"/>
      <c r="R385" s="476"/>
      <c r="S385" s="476"/>
      <c r="T385" s="476"/>
      <c r="U385" s="476"/>
      <c r="V385" s="476"/>
    </row>
    <row r="386" spans="1:22" ht="15" thickBot="1">
      <c r="A386" s="476"/>
      <c r="B386" s="476"/>
      <c r="C386" s="476"/>
      <c r="D386" s="476"/>
      <c r="E386" s="476"/>
      <c r="F386" s="476"/>
      <c r="G386" s="476"/>
      <c r="H386" s="476"/>
      <c r="I386" s="476"/>
      <c r="J386" s="476"/>
      <c r="K386" s="476"/>
      <c r="L386" s="476"/>
      <c r="M386" s="476"/>
      <c r="N386" s="476"/>
      <c r="O386" s="476"/>
      <c r="P386" s="476"/>
      <c r="Q386" s="476"/>
      <c r="R386" s="476"/>
      <c r="S386" s="476"/>
      <c r="T386" s="476"/>
      <c r="U386" s="476"/>
      <c r="V386" s="476"/>
    </row>
    <row r="387" spans="1:22" ht="15" thickBot="1">
      <c r="A387" s="476"/>
      <c r="B387" s="476"/>
      <c r="C387" s="476"/>
      <c r="D387" s="476"/>
      <c r="E387" s="476"/>
      <c r="F387" s="476"/>
      <c r="G387" s="476"/>
      <c r="H387" s="476"/>
      <c r="I387" s="476"/>
      <c r="J387" s="476"/>
      <c r="K387" s="476"/>
      <c r="L387" s="476"/>
      <c r="M387" s="476"/>
      <c r="N387" s="476"/>
      <c r="O387" s="476"/>
      <c r="P387" s="476"/>
      <c r="Q387" s="476"/>
      <c r="R387" s="476"/>
      <c r="S387" s="476"/>
      <c r="T387" s="476"/>
      <c r="U387" s="476"/>
      <c r="V387" s="476"/>
    </row>
    <row r="388" spans="1:22" ht="15" thickBot="1">
      <c r="A388" s="476"/>
      <c r="B388" s="476"/>
      <c r="C388" s="476"/>
      <c r="D388" s="476"/>
      <c r="E388" s="476"/>
      <c r="F388" s="476"/>
      <c r="G388" s="476"/>
      <c r="H388" s="476"/>
      <c r="I388" s="476"/>
      <c r="J388" s="476"/>
      <c r="K388" s="476"/>
      <c r="L388" s="476"/>
      <c r="M388" s="476"/>
      <c r="N388" s="476"/>
      <c r="O388" s="476"/>
      <c r="P388" s="476"/>
      <c r="Q388" s="476"/>
      <c r="R388" s="476"/>
      <c r="S388" s="476"/>
      <c r="T388" s="476"/>
      <c r="U388" s="476"/>
      <c r="V388" s="476"/>
    </row>
    <row r="389" spans="1:22" ht="15" thickBot="1">
      <c r="A389" s="476"/>
      <c r="B389" s="476"/>
      <c r="C389" s="476"/>
      <c r="D389" s="476"/>
      <c r="E389" s="476"/>
      <c r="F389" s="476"/>
      <c r="G389" s="476"/>
      <c r="H389" s="476"/>
      <c r="I389" s="476"/>
      <c r="J389" s="476"/>
      <c r="K389" s="476"/>
      <c r="L389" s="476"/>
      <c r="M389" s="476"/>
      <c r="N389" s="476"/>
      <c r="O389" s="476"/>
      <c r="P389" s="476"/>
      <c r="Q389" s="476"/>
      <c r="R389" s="476"/>
      <c r="S389" s="476"/>
      <c r="T389" s="476"/>
      <c r="U389" s="476"/>
      <c r="V389" s="476"/>
    </row>
    <row r="390" spans="1:22" ht="15" thickBot="1">
      <c r="A390" s="476"/>
      <c r="B390" s="476"/>
      <c r="C390" s="476"/>
      <c r="D390" s="476"/>
      <c r="E390" s="476"/>
      <c r="F390" s="476"/>
      <c r="G390" s="476"/>
      <c r="H390" s="476"/>
      <c r="I390" s="476"/>
      <c r="J390" s="476"/>
      <c r="K390" s="476"/>
      <c r="L390" s="476"/>
      <c r="M390" s="476"/>
      <c r="N390" s="476"/>
      <c r="O390" s="476"/>
      <c r="P390" s="476"/>
      <c r="Q390" s="476"/>
      <c r="R390" s="476"/>
      <c r="S390" s="476"/>
      <c r="T390" s="476"/>
      <c r="U390" s="476"/>
      <c r="V390" s="476"/>
    </row>
    <row r="391" spans="1:22" ht="15" thickBot="1">
      <c r="A391" s="476"/>
      <c r="B391" s="476"/>
      <c r="C391" s="476"/>
      <c r="D391" s="476"/>
      <c r="E391" s="476"/>
      <c r="F391" s="476"/>
      <c r="G391" s="476"/>
      <c r="H391" s="476"/>
      <c r="I391" s="476"/>
      <c r="J391" s="476"/>
      <c r="K391" s="476"/>
      <c r="L391" s="476"/>
      <c r="M391" s="476"/>
      <c r="N391" s="476"/>
      <c r="O391" s="476"/>
      <c r="P391" s="476"/>
      <c r="Q391" s="476"/>
      <c r="R391" s="476"/>
      <c r="S391" s="476"/>
      <c r="T391" s="476"/>
      <c r="U391" s="476"/>
      <c r="V391" s="476"/>
    </row>
    <row r="392" spans="1:22" ht="15" thickBot="1">
      <c r="A392" s="476"/>
      <c r="B392" s="476"/>
      <c r="C392" s="476"/>
      <c r="D392" s="476"/>
      <c r="E392" s="476"/>
      <c r="F392" s="476"/>
      <c r="G392" s="476"/>
      <c r="H392" s="476"/>
      <c r="I392" s="476"/>
      <c r="J392" s="476"/>
      <c r="K392" s="476"/>
      <c r="L392" s="476"/>
      <c r="M392" s="476"/>
      <c r="N392" s="476"/>
      <c r="O392" s="476"/>
      <c r="P392" s="476"/>
      <c r="Q392" s="476"/>
      <c r="R392" s="476"/>
      <c r="S392" s="476"/>
      <c r="T392" s="476"/>
      <c r="U392" s="476"/>
      <c r="V392" s="476"/>
    </row>
    <row r="393" spans="1:22" ht="15" thickBot="1">
      <c r="A393" s="476"/>
      <c r="B393" s="476"/>
      <c r="C393" s="476"/>
      <c r="D393" s="476"/>
      <c r="E393" s="476"/>
      <c r="F393" s="476"/>
      <c r="G393" s="476"/>
      <c r="H393" s="476"/>
      <c r="I393" s="476"/>
      <c r="J393" s="476"/>
      <c r="K393" s="476"/>
      <c r="L393" s="476"/>
      <c r="M393" s="476"/>
      <c r="N393" s="476"/>
      <c r="O393" s="476"/>
      <c r="P393" s="476"/>
      <c r="Q393" s="476"/>
      <c r="R393" s="476"/>
      <c r="S393" s="476"/>
      <c r="T393" s="476"/>
      <c r="U393" s="476"/>
      <c r="V393" s="476"/>
    </row>
    <row r="394" spans="1:22" ht="15" thickBot="1">
      <c r="A394" s="476"/>
      <c r="B394" s="476"/>
      <c r="C394" s="476"/>
      <c r="D394" s="476"/>
      <c r="E394" s="476"/>
      <c r="F394" s="476"/>
      <c r="G394" s="476"/>
      <c r="H394" s="476"/>
      <c r="I394" s="476"/>
      <c r="J394" s="476"/>
      <c r="K394" s="476"/>
      <c r="L394" s="476"/>
      <c r="M394" s="476"/>
      <c r="N394" s="476"/>
      <c r="O394" s="476"/>
      <c r="P394" s="476"/>
      <c r="Q394" s="476"/>
      <c r="R394" s="476"/>
      <c r="S394" s="476"/>
      <c r="T394" s="476"/>
      <c r="U394" s="476"/>
      <c r="V394" s="476"/>
    </row>
    <row r="395" spans="1:22" ht="15" thickBot="1">
      <c r="A395" s="476"/>
      <c r="B395" s="476"/>
      <c r="C395" s="476"/>
      <c r="D395" s="476"/>
      <c r="E395" s="476"/>
      <c r="F395" s="476"/>
      <c r="G395" s="476"/>
      <c r="H395" s="476"/>
      <c r="I395" s="476"/>
      <c r="J395" s="476"/>
      <c r="K395" s="476"/>
      <c r="L395" s="476"/>
      <c r="M395" s="476"/>
      <c r="N395" s="476"/>
      <c r="O395" s="476"/>
      <c r="P395" s="476"/>
      <c r="Q395" s="476"/>
      <c r="R395" s="476"/>
      <c r="S395" s="476"/>
      <c r="T395" s="476"/>
      <c r="U395" s="476"/>
      <c r="V395" s="476"/>
    </row>
    <row r="396" spans="1:22" ht="15" thickBot="1">
      <c r="A396" s="476"/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476"/>
      <c r="Q396" s="476"/>
      <c r="R396" s="476"/>
      <c r="S396" s="476"/>
      <c r="T396" s="476"/>
      <c r="U396" s="476"/>
      <c r="V396" s="476"/>
    </row>
    <row r="397" spans="1:22" ht="15" thickBot="1">
      <c r="A397" s="476"/>
      <c r="B397" s="476"/>
      <c r="C397" s="476"/>
      <c r="D397" s="476"/>
      <c r="E397" s="476"/>
      <c r="F397" s="476"/>
      <c r="G397" s="476"/>
      <c r="H397" s="476"/>
      <c r="I397" s="476"/>
      <c r="J397" s="476"/>
      <c r="K397" s="476"/>
      <c r="L397" s="476"/>
      <c r="M397" s="476"/>
      <c r="N397" s="476"/>
      <c r="O397" s="476"/>
      <c r="P397" s="476"/>
      <c r="Q397" s="476"/>
      <c r="R397" s="476"/>
      <c r="S397" s="476"/>
      <c r="T397" s="476"/>
      <c r="U397" s="476"/>
      <c r="V397" s="476"/>
    </row>
    <row r="398" spans="1:22" ht="15" thickBot="1">
      <c r="A398" s="476"/>
      <c r="B398" s="476"/>
      <c r="C398" s="476"/>
      <c r="D398" s="476"/>
      <c r="E398" s="476"/>
      <c r="F398" s="476"/>
      <c r="G398" s="476"/>
      <c r="H398" s="476"/>
      <c r="I398" s="476"/>
      <c r="J398" s="476"/>
      <c r="K398" s="476"/>
      <c r="L398" s="476"/>
      <c r="M398" s="476"/>
      <c r="N398" s="476"/>
      <c r="O398" s="476"/>
      <c r="P398" s="476"/>
      <c r="Q398" s="476"/>
      <c r="R398" s="476"/>
      <c r="S398" s="476"/>
      <c r="T398" s="476"/>
      <c r="U398" s="476"/>
      <c r="V398" s="476"/>
    </row>
    <row r="399" spans="1:22" ht="15" thickBot="1">
      <c r="A399" s="476"/>
      <c r="B399" s="476"/>
      <c r="C399" s="476"/>
      <c r="D399" s="476"/>
      <c r="E399" s="476"/>
      <c r="F399" s="476"/>
      <c r="G399" s="476"/>
      <c r="H399" s="476"/>
      <c r="I399" s="476"/>
      <c r="J399" s="476"/>
      <c r="K399" s="476"/>
      <c r="L399" s="476"/>
      <c r="M399" s="476"/>
      <c r="N399" s="476"/>
      <c r="O399" s="476"/>
      <c r="P399" s="476"/>
      <c r="Q399" s="476"/>
      <c r="R399" s="476"/>
      <c r="S399" s="476"/>
      <c r="T399" s="476"/>
      <c r="U399" s="476"/>
      <c r="V399" s="476"/>
    </row>
    <row r="400" spans="1:22" ht="15" thickBot="1">
      <c r="A400" s="476"/>
      <c r="B400" s="476"/>
      <c r="C400" s="476"/>
      <c r="D400" s="476"/>
      <c r="E400" s="476"/>
      <c r="F400" s="476"/>
      <c r="G400" s="476"/>
      <c r="H400" s="476"/>
      <c r="I400" s="476"/>
      <c r="J400" s="476"/>
      <c r="K400" s="476"/>
      <c r="L400" s="476"/>
      <c r="M400" s="476"/>
      <c r="N400" s="476"/>
      <c r="O400" s="476"/>
      <c r="P400" s="476"/>
      <c r="Q400" s="476"/>
      <c r="R400" s="476"/>
      <c r="S400" s="476"/>
      <c r="T400" s="476"/>
      <c r="U400" s="476"/>
      <c r="V400" s="476"/>
    </row>
    <row r="401" spans="1:22" ht="15" thickBot="1">
      <c r="A401" s="476"/>
      <c r="B401" s="476"/>
      <c r="C401" s="476"/>
      <c r="D401" s="476"/>
      <c r="E401" s="476"/>
      <c r="F401" s="476"/>
      <c r="G401" s="476"/>
      <c r="H401" s="476"/>
      <c r="I401" s="476"/>
      <c r="J401" s="476"/>
      <c r="K401" s="476"/>
      <c r="L401" s="476"/>
      <c r="M401" s="476"/>
      <c r="N401" s="476"/>
      <c r="O401" s="476"/>
      <c r="P401" s="476"/>
      <c r="Q401" s="476"/>
      <c r="R401" s="476"/>
      <c r="S401" s="476"/>
      <c r="T401" s="476"/>
      <c r="U401" s="476"/>
      <c r="V401" s="476"/>
    </row>
    <row r="402" spans="1:22" ht="15" thickBot="1">
      <c r="A402" s="476"/>
      <c r="B402" s="476"/>
      <c r="C402" s="476"/>
      <c r="D402" s="476"/>
      <c r="E402" s="476"/>
      <c r="F402" s="476"/>
      <c r="G402" s="476"/>
      <c r="H402" s="476"/>
      <c r="I402" s="476"/>
      <c r="J402" s="476"/>
      <c r="K402" s="476"/>
      <c r="L402" s="476"/>
      <c r="M402" s="476"/>
      <c r="N402" s="476"/>
      <c r="O402" s="476"/>
      <c r="P402" s="476"/>
      <c r="Q402" s="476"/>
      <c r="R402" s="476"/>
      <c r="S402" s="476"/>
      <c r="T402" s="476"/>
      <c r="U402" s="476"/>
      <c r="V402" s="476"/>
    </row>
    <row r="403" spans="1:22" ht="15" thickBot="1">
      <c r="A403" s="476"/>
      <c r="B403" s="476"/>
      <c r="C403" s="476"/>
      <c r="D403" s="476"/>
      <c r="E403" s="476"/>
      <c r="F403" s="476"/>
      <c r="G403" s="476"/>
      <c r="H403" s="476"/>
      <c r="I403" s="476"/>
      <c r="J403" s="476"/>
      <c r="K403" s="476"/>
      <c r="L403" s="476"/>
      <c r="M403" s="476"/>
      <c r="N403" s="476"/>
      <c r="O403" s="476"/>
      <c r="P403" s="476"/>
      <c r="Q403" s="476"/>
      <c r="R403" s="476"/>
      <c r="S403" s="476"/>
      <c r="T403" s="476"/>
      <c r="U403" s="476"/>
      <c r="V403" s="476"/>
    </row>
    <row r="404" spans="1:22" ht="15" thickBot="1">
      <c r="A404" s="476"/>
      <c r="B404" s="476"/>
      <c r="C404" s="476"/>
      <c r="D404" s="476"/>
      <c r="E404" s="476"/>
      <c r="F404" s="476"/>
      <c r="G404" s="476"/>
      <c r="H404" s="476"/>
      <c r="I404" s="476"/>
      <c r="J404" s="476"/>
      <c r="K404" s="476"/>
      <c r="L404" s="476"/>
      <c r="M404" s="476"/>
      <c r="N404" s="476"/>
      <c r="O404" s="476"/>
      <c r="P404" s="476"/>
      <c r="Q404" s="476"/>
      <c r="R404" s="476"/>
      <c r="S404" s="476"/>
      <c r="T404" s="476"/>
      <c r="U404" s="476"/>
      <c r="V404" s="476"/>
    </row>
    <row r="405" spans="1:22" ht="15" thickBot="1">
      <c r="A405" s="476"/>
      <c r="B405" s="476"/>
      <c r="C405" s="476"/>
      <c r="D405" s="476"/>
      <c r="E405" s="476"/>
      <c r="F405" s="476"/>
      <c r="G405" s="476"/>
      <c r="H405" s="476"/>
      <c r="I405" s="476"/>
      <c r="J405" s="476"/>
      <c r="K405" s="476"/>
      <c r="L405" s="476"/>
      <c r="M405" s="476"/>
      <c r="N405" s="476"/>
      <c r="O405" s="476"/>
      <c r="P405" s="476"/>
      <c r="Q405" s="476"/>
      <c r="R405" s="476"/>
      <c r="S405" s="476"/>
      <c r="T405" s="476"/>
      <c r="U405" s="476"/>
      <c r="V405" s="476"/>
    </row>
    <row r="406" spans="1:22" ht="15" thickBot="1">
      <c r="A406" s="476"/>
      <c r="B406" s="476"/>
      <c r="C406" s="476"/>
      <c r="D406" s="476"/>
      <c r="E406" s="476"/>
      <c r="F406" s="476"/>
      <c r="G406" s="476"/>
      <c r="H406" s="476"/>
      <c r="I406" s="476"/>
      <c r="J406" s="476"/>
      <c r="K406" s="476"/>
      <c r="L406" s="476"/>
      <c r="M406" s="476"/>
      <c r="N406" s="476"/>
      <c r="O406" s="476"/>
      <c r="P406" s="476"/>
      <c r="Q406" s="476"/>
      <c r="R406" s="476"/>
      <c r="S406" s="476"/>
      <c r="T406" s="476"/>
      <c r="U406" s="476"/>
      <c r="V406" s="476"/>
    </row>
    <row r="407" spans="1:22" ht="15" thickBot="1">
      <c r="A407" s="476"/>
      <c r="B407" s="476"/>
      <c r="C407" s="476"/>
      <c r="D407" s="476"/>
      <c r="E407" s="476"/>
      <c r="F407" s="476"/>
      <c r="G407" s="476"/>
      <c r="H407" s="476"/>
      <c r="I407" s="476"/>
      <c r="J407" s="476"/>
      <c r="K407" s="476"/>
      <c r="L407" s="476"/>
      <c r="M407" s="476"/>
      <c r="N407" s="476"/>
      <c r="O407" s="476"/>
      <c r="P407" s="476"/>
      <c r="Q407" s="476"/>
      <c r="R407" s="476"/>
      <c r="S407" s="476"/>
      <c r="T407" s="476"/>
      <c r="U407" s="476"/>
      <c r="V407" s="476"/>
    </row>
    <row r="408" spans="1:22" ht="15" thickBot="1">
      <c r="A408" s="476"/>
      <c r="B408" s="476"/>
      <c r="C408" s="476"/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</row>
    <row r="409" spans="1:22" ht="15" thickBot="1">
      <c r="A409" s="476"/>
      <c r="B409" s="476"/>
      <c r="C409" s="476"/>
      <c r="D409" s="476"/>
      <c r="E409" s="476"/>
      <c r="F409" s="476"/>
      <c r="G409" s="476"/>
      <c r="H409" s="476"/>
      <c r="I409" s="476"/>
      <c r="J409" s="476"/>
      <c r="K409" s="476"/>
      <c r="L409" s="476"/>
      <c r="M409" s="476"/>
      <c r="N409" s="476"/>
      <c r="O409" s="476"/>
      <c r="P409" s="476"/>
      <c r="Q409" s="476"/>
      <c r="R409" s="476"/>
      <c r="S409" s="476"/>
      <c r="T409" s="476"/>
      <c r="U409" s="476"/>
      <c r="V409" s="476"/>
    </row>
    <row r="410" spans="1:22" ht="15" thickBot="1">
      <c r="A410" s="476"/>
      <c r="B410" s="476"/>
      <c r="C410" s="476"/>
      <c r="D410" s="476"/>
      <c r="E410" s="476"/>
      <c r="F410" s="476"/>
      <c r="G410" s="476"/>
      <c r="H410" s="476"/>
      <c r="I410" s="476"/>
      <c r="J410" s="476"/>
      <c r="K410" s="476"/>
      <c r="L410" s="476"/>
      <c r="M410" s="476"/>
      <c r="N410" s="476"/>
      <c r="O410" s="476"/>
      <c r="P410" s="476"/>
      <c r="Q410" s="476"/>
      <c r="R410" s="476"/>
      <c r="S410" s="476"/>
      <c r="T410" s="476"/>
      <c r="U410" s="476"/>
      <c r="V410" s="476"/>
    </row>
    <row r="411" spans="1:22" ht="15" thickBot="1">
      <c r="A411" s="476"/>
      <c r="B411" s="476"/>
      <c r="C411" s="476"/>
      <c r="D411" s="476"/>
      <c r="E411" s="476"/>
      <c r="F411" s="476"/>
      <c r="G411" s="476"/>
      <c r="H411" s="476"/>
      <c r="I411" s="476"/>
      <c r="J411" s="476"/>
      <c r="K411" s="476"/>
      <c r="L411" s="476"/>
      <c r="M411" s="476"/>
      <c r="N411" s="476"/>
      <c r="O411" s="476"/>
      <c r="P411" s="476"/>
      <c r="Q411" s="476"/>
      <c r="R411" s="476"/>
      <c r="S411" s="476"/>
      <c r="T411" s="476"/>
      <c r="U411" s="476"/>
      <c r="V411" s="476"/>
    </row>
    <row r="412" spans="1:22" ht="15" thickBot="1">
      <c r="A412" s="476"/>
      <c r="B412" s="476"/>
      <c r="C412" s="476"/>
      <c r="D412" s="476"/>
      <c r="E412" s="476"/>
      <c r="F412" s="476"/>
      <c r="G412" s="476"/>
      <c r="H412" s="476"/>
      <c r="I412" s="476"/>
      <c r="J412" s="476"/>
      <c r="K412" s="476"/>
      <c r="L412" s="476"/>
      <c r="M412" s="476"/>
      <c r="N412" s="476"/>
      <c r="O412" s="476"/>
      <c r="P412" s="476"/>
      <c r="Q412" s="476"/>
      <c r="R412" s="476"/>
      <c r="S412" s="476"/>
      <c r="T412" s="476"/>
      <c r="U412" s="476"/>
      <c r="V412" s="476"/>
    </row>
    <row r="413" spans="1:22" ht="15" thickBot="1">
      <c r="A413" s="476"/>
      <c r="B413" s="476"/>
      <c r="C413" s="476"/>
      <c r="D413" s="476"/>
      <c r="E413" s="476"/>
      <c r="F413" s="476"/>
      <c r="G413" s="476"/>
      <c r="H413" s="476"/>
      <c r="I413" s="476"/>
      <c r="J413" s="476"/>
      <c r="K413" s="476"/>
      <c r="L413" s="476"/>
      <c r="M413" s="476"/>
      <c r="N413" s="476"/>
      <c r="O413" s="476"/>
      <c r="P413" s="476"/>
      <c r="Q413" s="476"/>
      <c r="R413" s="476"/>
      <c r="S413" s="476"/>
      <c r="T413" s="476"/>
      <c r="U413" s="476"/>
      <c r="V413" s="476"/>
    </row>
    <row r="414" spans="1:22" ht="15" thickBot="1">
      <c r="A414" s="476"/>
      <c r="B414" s="476"/>
      <c r="C414" s="476"/>
      <c r="D414" s="476"/>
      <c r="E414" s="476"/>
      <c r="F414" s="476"/>
      <c r="G414" s="476"/>
      <c r="H414" s="476"/>
      <c r="I414" s="476"/>
      <c r="J414" s="476"/>
      <c r="K414" s="476"/>
      <c r="L414" s="476"/>
      <c r="M414" s="476"/>
      <c r="N414" s="476"/>
      <c r="O414" s="476"/>
      <c r="P414" s="476"/>
      <c r="Q414" s="476"/>
      <c r="R414" s="476"/>
      <c r="S414" s="476"/>
      <c r="T414" s="476"/>
      <c r="U414" s="476"/>
      <c r="V414" s="476"/>
    </row>
    <row r="415" spans="1:22" ht="15" thickBot="1">
      <c r="A415" s="476"/>
      <c r="B415" s="476"/>
      <c r="C415" s="476"/>
      <c r="D415" s="476"/>
      <c r="E415" s="476"/>
      <c r="F415" s="476"/>
      <c r="G415" s="476"/>
      <c r="H415" s="476"/>
      <c r="I415" s="476"/>
      <c r="J415" s="476"/>
      <c r="K415" s="476"/>
      <c r="L415" s="476"/>
      <c r="M415" s="476"/>
      <c r="N415" s="476"/>
      <c r="O415" s="476"/>
      <c r="P415" s="476"/>
      <c r="Q415" s="476"/>
      <c r="R415" s="476"/>
      <c r="S415" s="476"/>
      <c r="T415" s="476"/>
      <c r="U415" s="476"/>
      <c r="V415" s="476"/>
    </row>
    <row r="416" spans="1:22" ht="15" thickBot="1">
      <c r="A416" s="476"/>
      <c r="B416" s="476"/>
      <c r="C416" s="476"/>
      <c r="D416" s="476"/>
      <c r="E416" s="476"/>
      <c r="F416" s="476"/>
      <c r="G416" s="476"/>
      <c r="H416" s="476"/>
      <c r="I416" s="476"/>
      <c r="J416" s="476"/>
      <c r="K416" s="476"/>
      <c r="L416" s="476"/>
      <c r="M416" s="476"/>
      <c r="N416" s="476"/>
      <c r="O416" s="476"/>
      <c r="P416" s="476"/>
      <c r="Q416" s="476"/>
      <c r="R416" s="476"/>
      <c r="S416" s="476"/>
      <c r="T416" s="476"/>
      <c r="U416" s="476"/>
      <c r="V416" s="476"/>
    </row>
    <row r="417" spans="1:22" ht="15" thickBot="1">
      <c r="A417" s="476"/>
      <c r="B417" s="476"/>
      <c r="C417" s="476"/>
      <c r="D417" s="476"/>
      <c r="E417" s="476"/>
      <c r="F417" s="476"/>
      <c r="G417" s="476"/>
      <c r="H417" s="476"/>
      <c r="I417" s="476"/>
      <c r="J417" s="476"/>
      <c r="K417" s="476"/>
      <c r="L417" s="476"/>
      <c r="M417" s="476"/>
      <c r="N417" s="476"/>
      <c r="O417" s="476"/>
      <c r="P417" s="476"/>
      <c r="Q417" s="476"/>
      <c r="R417" s="476"/>
      <c r="S417" s="476"/>
      <c r="T417" s="476"/>
      <c r="U417" s="476"/>
      <c r="V417" s="476"/>
    </row>
    <row r="418" spans="1:22" ht="15" thickBot="1">
      <c r="A418" s="476"/>
      <c r="B418" s="476"/>
      <c r="C418" s="476"/>
      <c r="D418" s="476"/>
      <c r="E418" s="476"/>
      <c r="F418" s="476"/>
      <c r="G418" s="476"/>
      <c r="H418" s="476"/>
      <c r="I418" s="476"/>
      <c r="J418" s="476"/>
      <c r="K418" s="476"/>
      <c r="L418" s="476"/>
      <c r="M418" s="476"/>
      <c r="N418" s="476"/>
      <c r="O418" s="476"/>
      <c r="P418" s="476"/>
      <c r="Q418" s="476"/>
      <c r="R418" s="476"/>
      <c r="S418" s="476"/>
      <c r="T418" s="476"/>
      <c r="U418" s="476"/>
      <c r="V418" s="476"/>
    </row>
    <row r="419" spans="1:22" ht="15" thickBot="1">
      <c r="A419" s="476"/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476"/>
      <c r="Q419" s="476"/>
      <c r="R419" s="476"/>
      <c r="S419" s="476"/>
      <c r="T419" s="476"/>
      <c r="U419" s="476"/>
      <c r="V419" s="476"/>
    </row>
    <row r="420" spans="1:22" ht="15" thickBot="1">
      <c r="A420" s="476"/>
      <c r="B420" s="476"/>
      <c r="C420" s="476"/>
      <c r="D420" s="476"/>
      <c r="E420" s="476"/>
      <c r="F420" s="476"/>
      <c r="G420" s="476"/>
      <c r="H420" s="476"/>
      <c r="I420" s="476"/>
      <c r="J420" s="476"/>
      <c r="K420" s="476"/>
      <c r="L420" s="476"/>
      <c r="M420" s="476"/>
      <c r="N420" s="476"/>
      <c r="O420" s="476"/>
      <c r="P420" s="476"/>
      <c r="Q420" s="476"/>
      <c r="R420" s="476"/>
      <c r="S420" s="476"/>
      <c r="T420" s="476"/>
      <c r="U420" s="476"/>
      <c r="V420" s="476"/>
    </row>
    <row r="421" spans="1:22" ht="15" thickBot="1">
      <c r="A421" s="476"/>
      <c r="B421" s="476"/>
      <c r="C421" s="476"/>
      <c r="D421" s="476"/>
      <c r="E421" s="476"/>
      <c r="F421" s="476"/>
      <c r="G421" s="476"/>
      <c r="H421" s="476"/>
      <c r="I421" s="476"/>
      <c r="J421" s="476"/>
      <c r="K421" s="476"/>
      <c r="L421" s="476"/>
      <c r="M421" s="476"/>
      <c r="N421" s="476"/>
      <c r="O421" s="476"/>
      <c r="P421" s="476"/>
      <c r="Q421" s="476"/>
      <c r="R421" s="476"/>
      <c r="S421" s="476"/>
      <c r="T421" s="476"/>
      <c r="U421" s="476"/>
      <c r="V421" s="476"/>
    </row>
    <row r="422" spans="1:22" ht="15" thickBot="1">
      <c r="A422" s="476"/>
      <c r="B422" s="476"/>
      <c r="C422" s="476"/>
      <c r="D422" s="476"/>
      <c r="E422" s="476"/>
      <c r="F422" s="476"/>
      <c r="G422" s="476"/>
      <c r="H422" s="476"/>
      <c r="I422" s="476"/>
      <c r="J422" s="476"/>
      <c r="K422" s="476"/>
      <c r="L422" s="476"/>
      <c r="M422" s="476"/>
      <c r="N422" s="476"/>
      <c r="O422" s="476"/>
      <c r="P422" s="476"/>
      <c r="Q422" s="476"/>
      <c r="R422" s="476"/>
      <c r="S422" s="476"/>
      <c r="T422" s="476"/>
      <c r="U422" s="476"/>
      <c r="V422" s="476"/>
    </row>
    <row r="423" spans="1:22" ht="15" thickBot="1">
      <c r="A423" s="476"/>
      <c r="B423" s="476"/>
      <c r="C423" s="476"/>
      <c r="D423" s="476"/>
      <c r="E423" s="476"/>
      <c r="F423" s="476"/>
      <c r="G423" s="476"/>
      <c r="H423" s="476"/>
      <c r="I423" s="476"/>
      <c r="J423" s="476"/>
      <c r="K423" s="476"/>
      <c r="L423" s="476"/>
      <c r="M423" s="476"/>
      <c r="N423" s="476"/>
      <c r="O423" s="476"/>
      <c r="P423" s="476"/>
      <c r="Q423" s="476"/>
      <c r="R423" s="476"/>
      <c r="S423" s="476"/>
      <c r="T423" s="476"/>
      <c r="U423" s="476"/>
      <c r="V423" s="476"/>
    </row>
    <row r="424" spans="1:22" ht="15" thickBot="1">
      <c r="A424" s="476"/>
      <c r="B424" s="476"/>
      <c r="C424" s="476"/>
      <c r="D424" s="476"/>
      <c r="E424" s="476"/>
      <c r="F424" s="476"/>
      <c r="G424" s="476"/>
      <c r="H424" s="476"/>
      <c r="I424" s="476"/>
      <c r="J424" s="476"/>
      <c r="K424" s="476"/>
      <c r="L424" s="476"/>
      <c r="M424" s="476"/>
      <c r="N424" s="476"/>
      <c r="O424" s="476"/>
      <c r="P424" s="476"/>
      <c r="Q424" s="476"/>
      <c r="R424" s="476"/>
      <c r="S424" s="476"/>
      <c r="T424" s="476"/>
      <c r="U424" s="476"/>
      <c r="V424" s="476"/>
    </row>
    <row r="425" spans="1:22" ht="15" thickBot="1">
      <c r="A425" s="476"/>
      <c r="B425" s="476"/>
      <c r="C425" s="476"/>
      <c r="D425" s="476"/>
      <c r="E425" s="476"/>
      <c r="F425" s="476"/>
      <c r="G425" s="476"/>
      <c r="H425" s="476"/>
      <c r="I425" s="476"/>
      <c r="J425" s="476"/>
      <c r="K425" s="476"/>
      <c r="L425" s="476"/>
      <c r="M425" s="476"/>
      <c r="N425" s="476"/>
      <c r="O425" s="476"/>
      <c r="P425" s="476"/>
      <c r="Q425" s="476"/>
      <c r="R425" s="476"/>
      <c r="S425" s="476"/>
      <c r="T425" s="476"/>
      <c r="U425" s="476"/>
      <c r="V425" s="476"/>
    </row>
    <row r="426" spans="1:22" ht="15" thickBot="1">
      <c r="A426" s="476"/>
      <c r="B426" s="476"/>
      <c r="C426" s="476"/>
      <c r="D426" s="476"/>
      <c r="E426" s="476"/>
      <c r="F426" s="476"/>
      <c r="G426" s="476"/>
      <c r="H426" s="476"/>
      <c r="I426" s="476"/>
      <c r="J426" s="476"/>
      <c r="K426" s="476"/>
      <c r="L426" s="476"/>
      <c r="M426" s="476"/>
      <c r="N426" s="476"/>
      <c r="O426" s="476"/>
      <c r="P426" s="476"/>
      <c r="Q426" s="476"/>
      <c r="R426" s="476"/>
      <c r="S426" s="476"/>
      <c r="T426" s="476"/>
      <c r="U426" s="476"/>
      <c r="V426" s="476"/>
    </row>
    <row r="427" spans="1:22" ht="15" thickBot="1">
      <c r="A427" s="476"/>
      <c r="B427" s="476"/>
      <c r="C427" s="476"/>
      <c r="D427" s="476"/>
      <c r="E427" s="476"/>
      <c r="F427" s="476"/>
      <c r="G427" s="476"/>
      <c r="H427" s="476"/>
      <c r="I427" s="476"/>
      <c r="J427" s="476"/>
      <c r="K427" s="476"/>
      <c r="L427" s="476"/>
      <c r="M427" s="476"/>
      <c r="N427" s="476"/>
      <c r="O427" s="476"/>
      <c r="P427" s="476"/>
      <c r="Q427" s="476"/>
      <c r="R427" s="476"/>
      <c r="S427" s="476"/>
      <c r="T427" s="476"/>
      <c r="U427" s="476"/>
      <c r="V427" s="476"/>
    </row>
    <row r="428" spans="1:22" ht="15" thickBot="1">
      <c r="A428" s="476"/>
      <c r="B428" s="476"/>
      <c r="C428" s="476"/>
      <c r="D428" s="476"/>
      <c r="E428" s="476"/>
      <c r="F428" s="476"/>
      <c r="G428" s="476"/>
      <c r="H428" s="476"/>
      <c r="I428" s="476"/>
      <c r="J428" s="476"/>
      <c r="K428" s="476"/>
      <c r="L428" s="476"/>
      <c r="M428" s="476"/>
      <c r="N428" s="476"/>
      <c r="O428" s="476"/>
      <c r="P428" s="476"/>
      <c r="Q428" s="476"/>
      <c r="R428" s="476"/>
      <c r="S428" s="476"/>
      <c r="T428" s="476"/>
      <c r="U428" s="476"/>
      <c r="V428" s="476"/>
    </row>
    <row r="429" spans="1:22" ht="15" thickBot="1">
      <c r="A429" s="476"/>
      <c r="B429" s="476"/>
      <c r="C429" s="476"/>
      <c r="D429" s="476"/>
      <c r="E429" s="476"/>
      <c r="F429" s="476"/>
      <c r="G429" s="476"/>
      <c r="H429" s="476"/>
      <c r="I429" s="476"/>
      <c r="J429" s="476"/>
      <c r="K429" s="476"/>
      <c r="L429" s="476"/>
      <c r="M429" s="476"/>
      <c r="N429" s="476"/>
      <c r="O429" s="476"/>
      <c r="P429" s="476"/>
      <c r="Q429" s="476"/>
      <c r="R429" s="476"/>
      <c r="S429" s="476"/>
      <c r="T429" s="476"/>
      <c r="U429" s="476"/>
      <c r="V429" s="476"/>
    </row>
    <row r="430" spans="1:22" ht="15" thickBot="1">
      <c r="A430" s="476"/>
      <c r="B430" s="476"/>
      <c r="C430" s="476"/>
      <c r="D430" s="476"/>
      <c r="E430" s="476"/>
      <c r="F430" s="476"/>
      <c r="G430" s="476"/>
      <c r="H430" s="476"/>
      <c r="I430" s="476"/>
      <c r="J430" s="476"/>
      <c r="K430" s="476"/>
      <c r="L430" s="476"/>
      <c r="M430" s="476"/>
      <c r="N430" s="476"/>
      <c r="O430" s="476"/>
      <c r="P430" s="476"/>
      <c r="Q430" s="476"/>
      <c r="R430" s="476"/>
      <c r="S430" s="476"/>
      <c r="T430" s="476"/>
      <c r="U430" s="476"/>
      <c r="V430" s="476"/>
    </row>
    <row r="431" spans="1:22" ht="15" thickBot="1">
      <c r="A431" s="476"/>
      <c r="B431" s="476"/>
      <c r="C431" s="476"/>
      <c r="D431" s="476"/>
      <c r="E431" s="476"/>
      <c r="F431" s="476"/>
      <c r="G431" s="476"/>
      <c r="H431" s="476"/>
      <c r="I431" s="476"/>
      <c r="J431" s="476"/>
      <c r="K431" s="476"/>
      <c r="L431" s="476"/>
      <c r="M431" s="476"/>
      <c r="N431" s="476"/>
      <c r="O431" s="476"/>
      <c r="P431" s="476"/>
      <c r="Q431" s="476"/>
      <c r="R431" s="476"/>
      <c r="S431" s="476"/>
      <c r="T431" s="476"/>
      <c r="U431" s="476"/>
      <c r="V431" s="476"/>
    </row>
    <row r="432" spans="1:22" ht="15" thickBot="1">
      <c r="A432" s="476"/>
      <c r="B432" s="476"/>
      <c r="C432" s="476"/>
      <c r="D432" s="476"/>
      <c r="E432" s="476"/>
      <c r="F432" s="476"/>
      <c r="G432" s="476"/>
      <c r="H432" s="476"/>
      <c r="I432" s="476"/>
      <c r="J432" s="476"/>
      <c r="K432" s="476"/>
      <c r="L432" s="476"/>
      <c r="M432" s="476"/>
      <c r="N432" s="476"/>
      <c r="O432" s="476"/>
      <c r="P432" s="476"/>
      <c r="Q432" s="476"/>
      <c r="R432" s="476"/>
      <c r="S432" s="476"/>
      <c r="T432" s="476"/>
      <c r="U432" s="476"/>
      <c r="V432" s="476"/>
    </row>
    <row r="433" spans="1:22" ht="15" thickBot="1">
      <c r="A433" s="476"/>
      <c r="B433" s="476"/>
      <c r="C433" s="476"/>
      <c r="D433" s="476"/>
      <c r="E433" s="476"/>
      <c r="F433" s="476"/>
      <c r="G433" s="476"/>
      <c r="H433" s="476"/>
      <c r="I433" s="476"/>
      <c r="J433" s="476"/>
      <c r="K433" s="476"/>
      <c r="L433" s="476"/>
      <c r="M433" s="476"/>
      <c r="N433" s="476"/>
      <c r="O433" s="476"/>
      <c r="P433" s="476"/>
      <c r="Q433" s="476"/>
      <c r="R433" s="476"/>
      <c r="S433" s="476"/>
      <c r="T433" s="476"/>
      <c r="U433" s="476"/>
      <c r="V433" s="476"/>
    </row>
    <row r="434" spans="1:22" ht="15" thickBot="1">
      <c r="A434" s="476"/>
      <c r="B434" s="476"/>
      <c r="C434" s="476"/>
      <c r="D434" s="476"/>
      <c r="E434" s="476"/>
      <c r="F434" s="476"/>
      <c r="G434" s="476"/>
      <c r="H434" s="476"/>
      <c r="I434" s="476"/>
      <c r="J434" s="476"/>
      <c r="K434" s="476"/>
      <c r="L434" s="476"/>
      <c r="M434" s="476"/>
      <c r="N434" s="476"/>
      <c r="O434" s="476"/>
      <c r="P434" s="476"/>
      <c r="Q434" s="476"/>
      <c r="R434" s="476"/>
      <c r="S434" s="476"/>
      <c r="T434" s="476"/>
      <c r="U434" s="476"/>
      <c r="V434" s="476"/>
    </row>
    <row r="435" spans="1:22" ht="15" thickBot="1">
      <c r="A435" s="476"/>
      <c r="B435" s="476"/>
      <c r="C435" s="476"/>
      <c r="D435" s="476"/>
      <c r="E435" s="476"/>
      <c r="F435" s="476"/>
      <c r="G435" s="476"/>
      <c r="H435" s="476"/>
      <c r="I435" s="476"/>
      <c r="J435" s="476"/>
      <c r="K435" s="476"/>
      <c r="L435" s="476"/>
      <c r="M435" s="476"/>
      <c r="N435" s="476"/>
      <c r="O435" s="476"/>
      <c r="P435" s="476"/>
      <c r="Q435" s="476"/>
      <c r="R435" s="476"/>
      <c r="S435" s="476"/>
      <c r="T435" s="476"/>
      <c r="U435" s="476"/>
      <c r="V435" s="476"/>
    </row>
    <row r="436" spans="1:22" ht="15" thickBot="1">
      <c r="A436" s="476"/>
      <c r="B436" s="476"/>
      <c r="C436" s="476"/>
      <c r="D436" s="476"/>
      <c r="E436" s="476"/>
      <c r="F436" s="476"/>
      <c r="G436" s="476"/>
      <c r="H436" s="476"/>
      <c r="I436" s="476"/>
      <c r="J436" s="476"/>
      <c r="K436" s="476"/>
      <c r="L436" s="476"/>
      <c r="M436" s="476"/>
      <c r="N436" s="476"/>
      <c r="O436" s="476"/>
      <c r="P436" s="476"/>
      <c r="Q436" s="476"/>
      <c r="R436" s="476"/>
      <c r="S436" s="476"/>
      <c r="T436" s="476"/>
      <c r="U436" s="476"/>
      <c r="V436" s="476"/>
    </row>
    <row r="437" spans="1:22" ht="15" thickBot="1">
      <c r="A437" s="476"/>
      <c r="B437" s="476"/>
      <c r="C437" s="476"/>
      <c r="D437" s="476"/>
      <c r="E437" s="476"/>
      <c r="F437" s="476"/>
      <c r="G437" s="476"/>
      <c r="H437" s="476"/>
      <c r="I437" s="476"/>
      <c r="J437" s="476"/>
      <c r="K437" s="476"/>
      <c r="L437" s="476"/>
      <c r="M437" s="476"/>
      <c r="N437" s="476"/>
      <c r="O437" s="476"/>
      <c r="P437" s="476"/>
      <c r="Q437" s="476"/>
      <c r="R437" s="476"/>
      <c r="S437" s="476"/>
      <c r="T437" s="476"/>
      <c r="U437" s="476"/>
      <c r="V437" s="476"/>
    </row>
    <row r="438" spans="1:22" ht="15" thickBot="1">
      <c r="A438" s="476"/>
      <c r="B438" s="476"/>
      <c r="C438" s="476"/>
      <c r="D438" s="476"/>
      <c r="E438" s="476"/>
      <c r="F438" s="476"/>
      <c r="G438" s="476"/>
      <c r="H438" s="476"/>
      <c r="I438" s="476"/>
      <c r="J438" s="476"/>
      <c r="K438" s="476"/>
      <c r="L438" s="476"/>
      <c r="M438" s="476"/>
      <c r="N438" s="476"/>
      <c r="O438" s="476"/>
      <c r="P438" s="476"/>
      <c r="Q438" s="476"/>
      <c r="R438" s="476"/>
      <c r="S438" s="476"/>
      <c r="T438" s="476"/>
      <c r="U438" s="476"/>
      <c r="V438" s="476"/>
    </row>
    <row r="439" spans="1:22" ht="15" thickBot="1">
      <c r="A439" s="476"/>
      <c r="B439" s="476"/>
      <c r="C439" s="476"/>
      <c r="D439" s="476"/>
      <c r="E439" s="476"/>
      <c r="F439" s="476"/>
      <c r="G439" s="476"/>
      <c r="H439" s="476"/>
      <c r="I439" s="476"/>
      <c r="J439" s="476"/>
      <c r="K439" s="476"/>
      <c r="L439" s="476"/>
      <c r="M439" s="476"/>
      <c r="N439" s="476"/>
      <c r="O439" s="476"/>
      <c r="P439" s="476"/>
      <c r="Q439" s="476"/>
      <c r="R439" s="476"/>
      <c r="S439" s="476"/>
      <c r="T439" s="476"/>
      <c r="U439" s="476"/>
      <c r="V439" s="476"/>
    </row>
    <row r="440" spans="1:22" ht="15" thickBot="1">
      <c r="A440" s="476"/>
      <c r="B440" s="476"/>
      <c r="C440" s="476"/>
      <c r="D440" s="476"/>
      <c r="E440" s="476"/>
      <c r="F440" s="476"/>
      <c r="G440" s="476"/>
      <c r="H440" s="476"/>
      <c r="I440" s="476"/>
      <c r="J440" s="476"/>
      <c r="K440" s="476"/>
      <c r="L440" s="476"/>
      <c r="M440" s="476"/>
      <c r="N440" s="476"/>
      <c r="O440" s="476"/>
      <c r="P440" s="476"/>
      <c r="Q440" s="476"/>
      <c r="R440" s="476"/>
      <c r="S440" s="476"/>
      <c r="T440" s="476"/>
      <c r="U440" s="476"/>
      <c r="V440" s="476"/>
    </row>
    <row r="441" spans="1:22" ht="15" thickBot="1">
      <c r="A441" s="476"/>
      <c r="B441" s="476"/>
      <c r="C441" s="476"/>
      <c r="D441" s="476"/>
      <c r="E441" s="476"/>
      <c r="F441" s="476"/>
      <c r="G441" s="476"/>
      <c r="H441" s="476"/>
      <c r="I441" s="476"/>
      <c r="J441" s="476"/>
      <c r="K441" s="476"/>
      <c r="L441" s="476"/>
      <c r="M441" s="476"/>
      <c r="N441" s="476"/>
      <c r="O441" s="476"/>
      <c r="P441" s="476"/>
      <c r="Q441" s="476"/>
      <c r="R441" s="476"/>
      <c r="S441" s="476"/>
      <c r="T441" s="476"/>
      <c r="U441" s="476"/>
      <c r="V441" s="476"/>
    </row>
    <row r="442" spans="1:22" ht="15" thickBot="1">
      <c r="A442" s="476"/>
      <c r="B442" s="476"/>
      <c r="C442" s="476"/>
      <c r="D442" s="476"/>
      <c r="E442" s="476"/>
      <c r="F442" s="476"/>
      <c r="G442" s="476"/>
      <c r="H442" s="476"/>
      <c r="I442" s="476"/>
      <c r="J442" s="476"/>
      <c r="K442" s="476"/>
      <c r="L442" s="476"/>
      <c r="M442" s="476"/>
      <c r="N442" s="476"/>
      <c r="O442" s="476"/>
      <c r="P442" s="476"/>
      <c r="Q442" s="476"/>
      <c r="R442" s="476"/>
      <c r="S442" s="476"/>
      <c r="T442" s="476"/>
      <c r="U442" s="476"/>
      <c r="V442" s="476"/>
    </row>
    <row r="443" spans="1:22" ht="15" thickBot="1">
      <c r="A443" s="476"/>
      <c r="B443" s="476"/>
      <c r="C443" s="476"/>
      <c r="D443" s="476"/>
      <c r="E443" s="476"/>
      <c r="F443" s="476"/>
      <c r="G443" s="476"/>
      <c r="H443" s="476"/>
      <c r="I443" s="476"/>
      <c r="J443" s="476"/>
      <c r="K443" s="476"/>
      <c r="L443" s="476"/>
      <c r="M443" s="476"/>
      <c r="N443" s="476"/>
      <c r="O443" s="476"/>
      <c r="P443" s="476"/>
      <c r="Q443" s="476"/>
      <c r="R443" s="476"/>
      <c r="S443" s="476"/>
      <c r="T443" s="476"/>
      <c r="U443" s="476"/>
      <c r="V443" s="476"/>
    </row>
    <row r="444" spans="1:22" ht="15" thickBot="1">
      <c r="A444" s="476"/>
      <c r="B444" s="476"/>
      <c r="C444" s="476"/>
      <c r="D444" s="476"/>
      <c r="E444" s="476"/>
      <c r="F444" s="476"/>
      <c r="G444" s="476"/>
      <c r="H444" s="476"/>
      <c r="I444" s="476"/>
      <c r="J444" s="476"/>
      <c r="K444" s="476"/>
      <c r="L444" s="476"/>
      <c r="M444" s="476"/>
      <c r="N444" s="476"/>
      <c r="O444" s="476"/>
      <c r="P444" s="476"/>
      <c r="Q444" s="476"/>
      <c r="R444" s="476"/>
      <c r="S444" s="476"/>
      <c r="T444" s="476"/>
      <c r="U444" s="476"/>
      <c r="V444" s="476"/>
    </row>
    <row r="445" spans="1:22" ht="15" thickBot="1">
      <c r="A445" s="476"/>
      <c r="B445" s="476"/>
      <c r="C445" s="476"/>
      <c r="D445" s="476"/>
      <c r="E445" s="476"/>
      <c r="F445" s="476"/>
      <c r="G445" s="476"/>
      <c r="H445" s="476"/>
      <c r="I445" s="476"/>
      <c r="J445" s="476"/>
      <c r="K445" s="476"/>
      <c r="L445" s="476"/>
      <c r="M445" s="476"/>
      <c r="N445" s="476"/>
      <c r="O445" s="476"/>
      <c r="P445" s="476"/>
      <c r="Q445" s="476"/>
      <c r="R445" s="476"/>
      <c r="S445" s="476"/>
      <c r="T445" s="476"/>
      <c r="U445" s="476"/>
      <c r="V445" s="476"/>
    </row>
    <row r="446" spans="1:22" ht="15" thickBot="1">
      <c r="A446" s="476"/>
      <c r="B446" s="476"/>
      <c r="C446" s="476"/>
      <c r="D446" s="476"/>
      <c r="E446" s="476"/>
      <c r="F446" s="476"/>
      <c r="G446" s="476"/>
      <c r="H446" s="476"/>
      <c r="I446" s="476"/>
      <c r="J446" s="476"/>
      <c r="K446" s="476"/>
      <c r="L446" s="476"/>
      <c r="M446" s="476"/>
      <c r="N446" s="476"/>
      <c r="O446" s="476"/>
      <c r="P446" s="476"/>
      <c r="Q446" s="476"/>
      <c r="R446" s="476"/>
      <c r="S446" s="476"/>
      <c r="T446" s="476"/>
      <c r="U446" s="476"/>
      <c r="V446" s="476"/>
    </row>
    <row r="447" spans="1:22" ht="15" thickBot="1">
      <c r="A447" s="476"/>
      <c r="B447" s="476"/>
      <c r="C447" s="476"/>
      <c r="D447" s="476"/>
      <c r="E447" s="476"/>
      <c r="F447" s="476"/>
      <c r="G447" s="476"/>
      <c r="H447" s="476"/>
      <c r="I447" s="476"/>
      <c r="J447" s="476"/>
      <c r="K447" s="476"/>
      <c r="L447" s="476"/>
      <c r="M447" s="476"/>
      <c r="N447" s="476"/>
      <c r="O447" s="476"/>
      <c r="P447" s="476"/>
      <c r="Q447" s="476"/>
      <c r="R447" s="476"/>
      <c r="S447" s="476"/>
      <c r="T447" s="476"/>
      <c r="U447" s="476"/>
      <c r="V447" s="476"/>
    </row>
    <row r="448" spans="1:22" ht="15" thickBot="1">
      <c r="A448" s="476"/>
      <c r="B448" s="476"/>
      <c r="C448" s="476"/>
      <c r="D448" s="476"/>
      <c r="E448" s="476"/>
      <c r="F448" s="476"/>
      <c r="G448" s="476"/>
      <c r="H448" s="476"/>
      <c r="I448" s="476"/>
      <c r="J448" s="476"/>
      <c r="K448" s="476"/>
      <c r="L448" s="476"/>
      <c r="M448" s="476"/>
      <c r="N448" s="476"/>
      <c r="O448" s="476"/>
      <c r="P448" s="476"/>
      <c r="Q448" s="476"/>
      <c r="R448" s="476"/>
      <c r="S448" s="476"/>
      <c r="T448" s="476"/>
      <c r="U448" s="476"/>
      <c r="V448" s="476"/>
    </row>
    <row r="449" spans="1:22" ht="15" thickBot="1">
      <c r="A449" s="476"/>
      <c r="B449" s="476"/>
      <c r="C449" s="476"/>
      <c r="D449" s="476"/>
      <c r="E449" s="476"/>
      <c r="F449" s="476"/>
      <c r="G449" s="476"/>
      <c r="H449" s="476"/>
      <c r="I449" s="476"/>
      <c r="J449" s="476"/>
      <c r="K449" s="476"/>
      <c r="L449" s="476"/>
      <c r="M449" s="476"/>
      <c r="N449" s="476"/>
      <c r="O449" s="476"/>
      <c r="P449" s="476"/>
      <c r="Q449" s="476"/>
      <c r="R449" s="476"/>
      <c r="S449" s="476"/>
      <c r="T449" s="476"/>
      <c r="U449" s="476"/>
      <c r="V449" s="476"/>
    </row>
    <row r="450" spans="1:22" ht="15" thickBot="1">
      <c r="A450" s="476"/>
      <c r="B450" s="476"/>
      <c r="C450" s="476"/>
      <c r="D450" s="476"/>
      <c r="E450" s="476"/>
      <c r="F450" s="476"/>
      <c r="G450" s="476"/>
      <c r="H450" s="476"/>
      <c r="I450" s="476"/>
      <c r="J450" s="476"/>
      <c r="K450" s="476"/>
      <c r="L450" s="476"/>
      <c r="M450" s="476"/>
      <c r="N450" s="476"/>
      <c r="O450" s="476"/>
      <c r="P450" s="476"/>
      <c r="Q450" s="476"/>
      <c r="R450" s="476"/>
      <c r="S450" s="476"/>
      <c r="T450" s="476"/>
      <c r="U450" s="476"/>
      <c r="V450" s="476"/>
    </row>
    <row r="451" spans="1:22" ht="15" thickBot="1">
      <c r="A451" s="476"/>
      <c r="B451" s="476"/>
      <c r="C451" s="476"/>
      <c r="D451" s="476"/>
      <c r="E451" s="476"/>
      <c r="F451" s="476"/>
      <c r="G451" s="476"/>
      <c r="H451" s="476"/>
      <c r="I451" s="476"/>
      <c r="J451" s="476"/>
      <c r="K451" s="476"/>
      <c r="L451" s="476"/>
      <c r="M451" s="476"/>
      <c r="N451" s="476"/>
      <c r="O451" s="476"/>
      <c r="P451" s="476"/>
      <c r="Q451" s="476"/>
      <c r="R451" s="476"/>
      <c r="S451" s="476"/>
      <c r="T451" s="476"/>
      <c r="U451" s="476"/>
      <c r="V451" s="476"/>
    </row>
    <row r="452" spans="1:22" ht="15" thickBot="1">
      <c r="A452" s="476"/>
      <c r="B452" s="476"/>
      <c r="C452" s="476"/>
      <c r="D452" s="476"/>
      <c r="E452" s="476"/>
      <c r="F452" s="476"/>
      <c r="G452" s="476"/>
      <c r="H452" s="476"/>
      <c r="I452" s="476"/>
      <c r="J452" s="476"/>
      <c r="K452" s="476"/>
      <c r="L452" s="476"/>
      <c r="M452" s="476"/>
      <c r="N452" s="476"/>
      <c r="O452" s="476"/>
      <c r="P452" s="476"/>
      <c r="Q452" s="476"/>
      <c r="R452" s="476"/>
      <c r="S452" s="476"/>
      <c r="T452" s="476"/>
      <c r="U452" s="476"/>
      <c r="V452" s="476"/>
    </row>
    <row r="453" spans="1:22" ht="15" thickBot="1">
      <c r="A453" s="476"/>
      <c r="B453" s="476"/>
      <c r="C453" s="476"/>
      <c r="D453" s="476"/>
      <c r="E453" s="476"/>
      <c r="F453" s="476"/>
      <c r="G453" s="476"/>
      <c r="H453" s="476"/>
      <c r="I453" s="476"/>
      <c r="J453" s="476"/>
      <c r="K453" s="476"/>
      <c r="L453" s="476"/>
      <c r="M453" s="476"/>
      <c r="N453" s="476"/>
      <c r="O453" s="476"/>
      <c r="P453" s="476"/>
      <c r="Q453" s="476"/>
      <c r="R453" s="476"/>
      <c r="S453" s="476"/>
      <c r="T453" s="476"/>
      <c r="U453" s="476"/>
      <c r="V453" s="476"/>
    </row>
    <row r="454" spans="1:22" ht="15" thickBot="1">
      <c r="A454" s="476"/>
      <c r="B454" s="476"/>
      <c r="C454" s="476"/>
      <c r="D454" s="476"/>
      <c r="E454" s="476"/>
      <c r="F454" s="476"/>
      <c r="G454" s="476"/>
      <c r="H454" s="476"/>
      <c r="I454" s="476"/>
      <c r="J454" s="476"/>
      <c r="K454" s="476"/>
      <c r="L454" s="476"/>
      <c r="M454" s="476"/>
      <c r="N454" s="476"/>
      <c r="O454" s="476"/>
      <c r="P454" s="476"/>
      <c r="Q454" s="476"/>
      <c r="R454" s="476"/>
      <c r="S454" s="476"/>
      <c r="T454" s="476"/>
      <c r="U454" s="476"/>
      <c r="V454" s="476"/>
    </row>
    <row r="455" spans="1:22" ht="15" thickBot="1">
      <c r="A455" s="476"/>
      <c r="B455" s="476"/>
      <c r="C455" s="476"/>
      <c r="D455" s="476"/>
      <c r="E455" s="476"/>
      <c r="F455" s="476"/>
      <c r="G455" s="476"/>
      <c r="H455" s="476"/>
      <c r="I455" s="476"/>
      <c r="J455" s="476"/>
      <c r="K455" s="476"/>
      <c r="L455" s="476"/>
      <c r="M455" s="476"/>
      <c r="N455" s="476"/>
      <c r="O455" s="476"/>
      <c r="P455" s="476"/>
      <c r="Q455" s="476"/>
      <c r="R455" s="476"/>
      <c r="S455" s="476"/>
      <c r="T455" s="476"/>
      <c r="U455" s="476"/>
      <c r="V455" s="476"/>
    </row>
    <row r="456" spans="1:22" ht="15" thickBot="1">
      <c r="A456" s="476"/>
      <c r="B456" s="476"/>
      <c r="C456" s="476"/>
      <c r="D456" s="476"/>
      <c r="E456" s="476"/>
      <c r="F456" s="476"/>
      <c r="G456" s="476"/>
      <c r="H456" s="476"/>
      <c r="I456" s="476"/>
      <c r="J456" s="476"/>
      <c r="K456" s="476"/>
      <c r="L456" s="476"/>
      <c r="M456" s="476"/>
      <c r="N456" s="476"/>
      <c r="O456" s="476"/>
      <c r="P456" s="476"/>
      <c r="Q456" s="476"/>
      <c r="R456" s="476"/>
      <c r="S456" s="476"/>
      <c r="T456" s="476"/>
      <c r="U456" s="476"/>
      <c r="V456" s="476"/>
    </row>
    <row r="457" spans="1:22" ht="15" thickBot="1">
      <c r="A457" s="476"/>
      <c r="B457" s="476"/>
      <c r="C457" s="476"/>
      <c r="D457" s="476"/>
      <c r="E457" s="476"/>
      <c r="F457" s="476"/>
      <c r="G457" s="476"/>
      <c r="H457" s="476"/>
      <c r="I457" s="476"/>
      <c r="J457" s="476"/>
      <c r="K457" s="476"/>
      <c r="L457" s="476"/>
      <c r="M457" s="476"/>
      <c r="N457" s="476"/>
      <c r="O457" s="476"/>
      <c r="P457" s="476"/>
      <c r="Q457" s="476"/>
      <c r="R457" s="476"/>
      <c r="S457" s="476"/>
      <c r="T457" s="476"/>
      <c r="U457" s="476"/>
      <c r="V457" s="476"/>
    </row>
    <row r="458" spans="1:22" ht="15" thickBot="1">
      <c r="A458" s="476"/>
      <c r="B458" s="476"/>
      <c r="C458" s="476"/>
      <c r="D458" s="476"/>
      <c r="E458" s="476"/>
      <c r="F458" s="476"/>
      <c r="G458" s="476"/>
      <c r="H458" s="476"/>
      <c r="I458" s="476"/>
      <c r="J458" s="476"/>
      <c r="K458" s="476"/>
      <c r="L458" s="476"/>
      <c r="M458" s="476"/>
      <c r="N458" s="476"/>
      <c r="O458" s="476"/>
      <c r="P458" s="476"/>
      <c r="Q458" s="476"/>
      <c r="R458" s="476"/>
      <c r="S458" s="476"/>
      <c r="T458" s="476"/>
      <c r="U458" s="476"/>
      <c r="V458" s="476"/>
    </row>
    <row r="459" spans="1:22" ht="15" thickBot="1">
      <c r="A459" s="476"/>
      <c r="B459" s="476"/>
      <c r="C459" s="476"/>
      <c r="D459" s="476"/>
      <c r="E459" s="476"/>
      <c r="F459" s="476"/>
      <c r="G459" s="476"/>
      <c r="H459" s="476"/>
      <c r="I459" s="476"/>
      <c r="J459" s="476"/>
      <c r="K459" s="476"/>
      <c r="L459" s="476"/>
      <c r="M459" s="476"/>
      <c r="N459" s="476"/>
      <c r="O459" s="476"/>
      <c r="P459" s="476"/>
      <c r="Q459" s="476"/>
      <c r="R459" s="476"/>
      <c r="S459" s="476"/>
      <c r="T459" s="476"/>
      <c r="U459" s="476"/>
      <c r="V459" s="476"/>
    </row>
    <row r="460" spans="1:22" ht="15" thickBot="1">
      <c r="A460" s="476"/>
      <c r="B460" s="476"/>
      <c r="C460" s="476"/>
      <c r="D460" s="476"/>
      <c r="E460" s="476"/>
      <c r="F460" s="476"/>
      <c r="G460" s="476"/>
      <c r="H460" s="476"/>
      <c r="I460" s="476"/>
      <c r="J460" s="476"/>
      <c r="K460" s="476"/>
      <c r="L460" s="476"/>
      <c r="M460" s="476"/>
      <c r="N460" s="476"/>
      <c r="O460" s="476"/>
      <c r="P460" s="476"/>
      <c r="Q460" s="476"/>
      <c r="R460" s="476"/>
      <c r="S460" s="476"/>
      <c r="T460" s="476"/>
      <c r="U460" s="476"/>
      <c r="V460" s="476"/>
    </row>
    <row r="461" spans="1:22" ht="15" thickBot="1">
      <c r="A461" s="476"/>
      <c r="B461" s="476"/>
      <c r="C461" s="476"/>
      <c r="D461" s="476"/>
      <c r="E461" s="476"/>
      <c r="F461" s="476"/>
      <c r="G461" s="476"/>
      <c r="H461" s="476"/>
      <c r="I461" s="476"/>
      <c r="J461" s="476"/>
      <c r="K461" s="476"/>
      <c r="L461" s="476"/>
      <c r="M461" s="476"/>
      <c r="N461" s="476"/>
      <c r="O461" s="476"/>
      <c r="P461" s="476"/>
      <c r="Q461" s="476"/>
      <c r="R461" s="476"/>
      <c r="S461" s="476"/>
      <c r="T461" s="476"/>
      <c r="U461" s="476"/>
      <c r="V461" s="476"/>
    </row>
    <row r="462" spans="1:22" ht="15" thickBot="1">
      <c r="A462" s="476"/>
      <c r="B462" s="476"/>
      <c r="C462" s="476"/>
      <c r="D462" s="476"/>
      <c r="E462" s="476"/>
      <c r="F462" s="476"/>
      <c r="G462" s="476"/>
      <c r="H462" s="476"/>
      <c r="I462" s="476"/>
      <c r="J462" s="476"/>
      <c r="K462" s="476"/>
      <c r="L462" s="476"/>
      <c r="M462" s="476"/>
      <c r="N462" s="476"/>
      <c r="O462" s="476"/>
      <c r="P462" s="476"/>
      <c r="Q462" s="476"/>
      <c r="R462" s="476"/>
      <c r="S462" s="476"/>
      <c r="T462" s="476"/>
      <c r="U462" s="476"/>
      <c r="V462" s="476"/>
    </row>
    <row r="463" spans="1:22" ht="15" thickBot="1">
      <c r="A463" s="476"/>
      <c r="B463" s="476"/>
      <c r="C463" s="476"/>
      <c r="D463" s="476"/>
      <c r="E463" s="476"/>
      <c r="F463" s="476"/>
      <c r="G463" s="476"/>
      <c r="H463" s="476"/>
      <c r="I463" s="476"/>
      <c r="J463" s="476"/>
      <c r="K463" s="476"/>
      <c r="L463" s="476"/>
      <c r="M463" s="476"/>
      <c r="N463" s="476"/>
      <c r="O463" s="476"/>
      <c r="P463" s="476"/>
      <c r="Q463" s="476"/>
      <c r="R463" s="476"/>
      <c r="S463" s="476"/>
      <c r="T463" s="476"/>
      <c r="U463" s="476"/>
      <c r="V463" s="476"/>
    </row>
    <row r="464" spans="1:22" ht="15" thickBot="1">
      <c r="A464" s="476"/>
      <c r="B464" s="476"/>
      <c r="C464" s="476"/>
      <c r="D464" s="476"/>
      <c r="E464" s="476"/>
      <c r="F464" s="476"/>
      <c r="G464" s="476"/>
      <c r="H464" s="476"/>
      <c r="I464" s="476"/>
      <c r="J464" s="476"/>
      <c r="K464" s="476"/>
      <c r="L464" s="476"/>
      <c r="M464" s="476"/>
      <c r="N464" s="476"/>
      <c r="O464" s="476"/>
      <c r="P464" s="476"/>
      <c r="Q464" s="476"/>
      <c r="R464" s="476"/>
      <c r="S464" s="476"/>
      <c r="T464" s="476"/>
      <c r="U464" s="476"/>
      <c r="V464" s="476"/>
    </row>
    <row r="465" spans="1:22" ht="15" thickBot="1">
      <c r="A465" s="476"/>
      <c r="B465" s="476"/>
      <c r="C465" s="476"/>
      <c r="D465" s="476"/>
      <c r="E465" s="476"/>
      <c r="F465" s="476"/>
      <c r="G465" s="476"/>
      <c r="H465" s="476"/>
      <c r="I465" s="476"/>
      <c r="J465" s="476"/>
      <c r="K465" s="476"/>
      <c r="L465" s="476"/>
      <c r="M465" s="476"/>
      <c r="N465" s="476"/>
      <c r="O465" s="476"/>
      <c r="P465" s="476"/>
      <c r="Q465" s="476"/>
      <c r="R465" s="476"/>
      <c r="S465" s="476"/>
      <c r="T465" s="476"/>
      <c r="U465" s="476"/>
      <c r="V465" s="476"/>
    </row>
    <row r="466" spans="1:22" ht="15" thickBot="1">
      <c r="A466" s="476"/>
      <c r="B466" s="476"/>
      <c r="C466" s="476"/>
      <c r="D466" s="476"/>
      <c r="E466" s="476"/>
      <c r="F466" s="476"/>
      <c r="G466" s="476"/>
      <c r="H466" s="476"/>
      <c r="I466" s="476"/>
      <c r="J466" s="476"/>
      <c r="K466" s="476"/>
      <c r="L466" s="476"/>
      <c r="M466" s="476"/>
      <c r="N466" s="476"/>
      <c r="O466" s="476"/>
      <c r="P466" s="476"/>
      <c r="Q466" s="476"/>
      <c r="R466" s="476"/>
      <c r="S466" s="476"/>
      <c r="T466" s="476"/>
      <c r="U466" s="476"/>
      <c r="V466" s="476"/>
    </row>
    <row r="467" spans="1:22" ht="15" thickBot="1">
      <c r="A467" s="476"/>
      <c r="B467" s="476"/>
      <c r="C467" s="476"/>
      <c r="D467" s="476"/>
      <c r="E467" s="476"/>
      <c r="F467" s="476"/>
      <c r="G467" s="476"/>
      <c r="H467" s="476"/>
      <c r="I467" s="476"/>
      <c r="J467" s="476"/>
      <c r="K467" s="476"/>
      <c r="L467" s="476"/>
      <c r="M467" s="476"/>
      <c r="N467" s="476"/>
      <c r="O467" s="476"/>
      <c r="P467" s="476"/>
      <c r="Q467" s="476"/>
      <c r="R467" s="476"/>
      <c r="S467" s="476"/>
      <c r="T467" s="476"/>
      <c r="U467" s="476"/>
      <c r="V467" s="476"/>
    </row>
    <row r="468" spans="1:22" ht="15" thickBot="1">
      <c r="A468" s="476"/>
      <c r="B468" s="476"/>
      <c r="C468" s="476"/>
      <c r="D468" s="476"/>
      <c r="E468" s="476"/>
      <c r="F468" s="476"/>
      <c r="G468" s="476"/>
      <c r="H468" s="476"/>
      <c r="I468" s="476"/>
      <c r="J468" s="476"/>
      <c r="K468" s="476"/>
      <c r="L468" s="476"/>
      <c r="M468" s="476"/>
      <c r="N468" s="476"/>
      <c r="O468" s="476"/>
      <c r="P468" s="476"/>
      <c r="Q468" s="476"/>
      <c r="R468" s="476"/>
      <c r="S468" s="476"/>
      <c r="T468" s="476"/>
      <c r="U468" s="476"/>
      <c r="V468" s="476"/>
    </row>
    <row r="469" spans="1:22" ht="15" thickBot="1">
      <c r="A469" s="476"/>
      <c r="B469" s="476"/>
      <c r="C469" s="476"/>
      <c r="D469" s="476"/>
      <c r="E469" s="476"/>
      <c r="F469" s="476"/>
      <c r="G469" s="476"/>
      <c r="H469" s="476"/>
      <c r="I469" s="476"/>
      <c r="J469" s="476"/>
      <c r="K469" s="476"/>
      <c r="L469" s="476"/>
      <c r="M469" s="476"/>
      <c r="N469" s="476"/>
      <c r="O469" s="476"/>
      <c r="P469" s="476"/>
      <c r="Q469" s="476"/>
      <c r="R469" s="476"/>
      <c r="S469" s="476"/>
      <c r="T469" s="476"/>
      <c r="U469" s="476"/>
      <c r="V469" s="476"/>
    </row>
    <row r="470" spans="1:22" ht="15" thickBot="1">
      <c r="A470" s="476"/>
      <c r="B470" s="476"/>
      <c r="C470" s="476"/>
      <c r="D470" s="476"/>
      <c r="E470" s="476"/>
      <c r="F470" s="476"/>
      <c r="G470" s="476"/>
      <c r="H470" s="476"/>
      <c r="I470" s="476"/>
      <c r="J470" s="476"/>
      <c r="K470" s="476"/>
      <c r="L470" s="476"/>
      <c r="M470" s="476"/>
      <c r="N470" s="476"/>
      <c r="O470" s="476"/>
      <c r="P470" s="476"/>
      <c r="Q470" s="476"/>
      <c r="R470" s="476"/>
      <c r="S470" s="476"/>
      <c r="T470" s="476"/>
      <c r="U470" s="476"/>
      <c r="V470" s="476"/>
    </row>
    <row r="471" spans="1:22" ht="15" thickBot="1">
      <c r="A471" s="476"/>
      <c r="B471" s="476"/>
      <c r="C471" s="476"/>
      <c r="D471" s="476"/>
      <c r="E471" s="476"/>
      <c r="F471" s="476"/>
      <c r="G471" s="476"/>
      <c r="H471" s="476"/>
      <c r="I471" s="476"/>
      <c r="J471" s="476"/>
      <c r="K471" s="476"/>
      <c r="L471" s="476"/>
      <c r="M471" s="476"/>
      <c r="N471" s="476"/>
      <c r="O471" s="476"/>
      <c r="P471" s="476"/>
      <c r="Q471" s="476"/>
      <c r="R471" s="476"/>
      <c r="S471" s="476"/>
      <c r="T471" s="476"/>
      <c r="U471" s="476"/>
      <c r="V471" s="476"/>
    </row>
    <row r="472" spans="1:22" ht="15" thickBot="1">
      <c r="A472" s="476"/>
      <c r="B472" s="476"/>
      <c r="C472" s="476"/>
      <c r="D472" s="476"/>
      <c r="E472" s="476"/>
      <c r="F472" s="476"/>
      <c r="G472" s="476"/>
      <c r="H472" s="476"/>
      <c r="I472" s="476"/>
      <c r="J472" s="476"/>
      <c r="K472" s="476"/>
      <c r="L472" s="476"/>
      <c r="M472" s="476"/>
      <c r="N472" s="476"/>
      <c r="O472" s="476"/>
      <c r="P472" s="476"/>
      <c r="Q472" s="476"/>
      <c r="R472" s="476"/>
      <c r="S472" s="476"/>
      <c r="T472" s="476"/>
      <c r="U472" s="476"/>
      <c r="V472" s="476"/>
    </row>
    <row r="473" spans="1:22" ht="15" thickBot="1">
      <c r="A473" s="476"/>
      <c r="B473" s="476"/>
      <c r="C473" s="476"/>
      <c r="D473" s="476"/>
      <c r="E473" s="476"/>
      <c r="F473" s="476"/>
      <c r="G473" s="476"/>
      <c r="H473" s="476"/>
      <c r="I473" s="476"/>
      <c r="J473" s="476"/>
      <c r="K473" s="476"/>
      <c r="L473" s="476"/>
      <c r="M473" s="476"/>
      <c r="N473" s="476"/>
      <c r="O473" s="476"/>
      <c r="P473" s="476"/>
      <c r="Q473" s="476"/>
      <c r="R473" s="476"/>
      <c r="S473" s="476"/>
      <c r="T473" s="476"/>
      <c r="U473" s="476"/>
      <c r="V473" s="476"/>
    </row>
    <row r="474" spans="1:22" ht="15" thickBot="1">
      <c r="A474" s="476"/>
      <c r="B474" s="476"/>
      <c r="C474" s="476"/>
      <c r="D474" s="476"/>
      <c r="E474" s="476"/>
      <c r="F474" s="476"/>
      <c r="G474" s="476"/>
      <c r="H474" s="476"/>
      <c r="I474" s="476"/>
      <c r="J474" s="476"/>
      <c r="K474" s="476"/>
      <c r="L474" s="476"/>
      <c r="M474" s="476"/>
      <c r="N474" s="476"/>
      <c r="O474" s="476"/>
      <c r="P474" s="476"/>
      <c r="Q474" s="476"/>
      <c r="R474" s="476"/>
      <c r="S474" s="476"/>
      <c r="T474" s="476"/>
      <c r="U474" s="476"/>
      <c r="V474" s="476"/>
    </row>
    <row r="475" spans="1:22" ht="15" thickBot="1">
      <c r="A475" s="476"/>
      <c r="B475" s="476"/>
      <c r="C475" s="476"/>
      <c r="D475" s="476"/>
      <c r="E475" s="476"/>
      <c r="F475" s="476"/>
      <c r="G475" s="476"/>
      <c r="H475" s="476"/>
      <c r="I475" s="476"/>
      <c r="J475" s="476"/>
      <c r="K475" s="476"/>
      <c r="L475" s="476"/>
      <c r="M475" s="476"/>
      <c r="N475" s="476"/>
      <c r="O475" s="476"/>
      <c r="P475" s="476"/>
      <c r="Q475" s="476"/>
      <c r="R475" s="476"/>
      <c r="S475" s="476"/>
      <c r="T475" s="476"/>
      <c r="U475" s="476"/>
      <c r="V475" s="476"/>
    </row>
    <row r="476" spans="1:22" ht="15" thickBot="1">
      <c r="A476" s="476"/>
      <c r="B476" s="476"/>
      <c r="C476" s="476"/>
      <c r="D476" s="476"/>
      <c r="E476" s="476"/>
      <c r="F476" s="476"/>
      <c r="G476" s="476"/>
      <c r="H476" s="476"/>
      <c r="I476" s="476"/>
      <c r="J476" s="476"/>
      <c r="K476" s="476"/>
      <c r="L476" s="476"/>
      <c r="M476" s="476"/>
      <c r="N476" s="476"/>
      <c r="O476" s="476"/>
      <c r="P476" s="476"/>
      <c r="Q476" s="476"/>
      <c r="R476" s="476"/>
      <c r="S476" s="476"/>
      <c r="T476" s="476"/>
      <c r="U476" s="476"/>
      <c r="V476" s="476"/>
    </row>
    <row r="477" spans="1:22" ht="15" thickBot="1">
      <c r="A477" s="476"/>
      <c r="B477" s="476"/>
      <c r="C477" s="476"/>
      <c r="D477" s="476"/>
      <c r="E477" s="476"/>
      <c r="F477" s="476"/>
      <c r="G477" s="476"/>
      <c r="H477" s="476"/>
      <c r="I477" s="476"/>
      <c r="J477" s="476"/>
      <c r="K477" s="476"/>
      <c r="L477" s="476"/>
      <c r="M477" s="476"/>
      <c r="N477" s="476"/>
      <c r="O477" s="476"/>
      <c r="P477" s="476"/>
      <c r="Q477" s="476"/>
      <c r="R477" s="476"/>
      <c r="S477" s="476"/>
      <c r="T477" s="476"/>
      <c r="U477" s="476"/>
      <c r="V477" s="476"/>
    </row>
    <row r="478" spans="1:22" ht="15" thickBot="1">
      <c r="A478" s="476"/>
      <c r="B478" s="476"/>
      <c r="C478" s="476"/>
      <c r="D478" s="476"/>
      <c r="E478" s="476"/>
      <c r="F478" s="476"/>
      <c r="G478" s="476"/>
      <c r="H478" s="476"/>
      <c r="I478" s="476"/>
      <c r="J478" s="476"/>
      <c r="K478" s="476"/>
      <c r="L478" s="476"/>
      <c r="M478" s="476"/>
      <c r="N478" s="476"/>
      <c r="O478" s="476"/>
      <c r="P478" s="476"/>
      <c r="Q478" s="476"/>
      <c r="R478" s="476"/>
      <c r="S478" s="476"/>
      <c r="T478" s="476"/>
      <c r="U478" s="476"/>
      <c r="V478" s="476"/>
    </row>
    <row r="479" spans="1:22" ht="15" thickBot="1">
      <c r="A479" s="476"/>
      <c r="B479" s="476"/>
      <c r="C479" s="476"/>
      <c r="D479" s="476"/>
      <c r="E479" s="476"/>
      <c r="F479" s="476"/>
      <c r="G479" s="476"/>
      <c r="H479" s="476"/>
      <c r="I479" s="476"/>
      <c r="J479" s="476"/>
      <c r="K479" s="476"/>
      <c r="L479" s="476"/>
      <c r="M479" s="476"/>
      <c r="N479" s="476"/>
      <c r="O479" s="476"/>
      <c r="P479" s="476"/>
      <c r="Q479" s="476"/>
      <c r="R479" s="476"/>
      <c r="S479" s="476"/>
      <c r="T479" s="476"/>
      <c r="U479" s="476"/>
      <c r="V479" s="476"/>
    </row>
    <row r="480" spans="1:22" ht="15" thickBot="1">
      <c r="A480" s="476"/>
      <c r="B480" s="476"/>
      <c r="C480" s="476"/>
      <c r="D480" s="476"/>
      <c r="E480" s="476"/>
      <c r="F480" s="476"/>
      <c r="G480" s="476"/>
      <c r="H480" s="476"/>
      <c r="I480" s="476"/>
      <c r="J480" s="476"/>
      <c r="K480" s="476"/>
      <c r="L480" s="476"/>
      <c r="M480" s="476"/>
      <c r="N480" s="476"/>
      <c r="O480" s="476"/>
      <c r="P480" s="476"/>
      <c r="Q480" s="476"/>
      <c r="R480" s="476"/>
      <c r="S480" s="476"/>
      <c r="T480" s="476"/>
      <c r="U480" s="476"/>
      <c r="V480" s="476"/>
    </row>
    <row r="481" spans="1:22" ht="15" thickBot="1">
      <c r="A481" s="476"/>
      <c r="B481" s="476"/>
      <c r="C481" s="476"/>
      <c r="D481" s="476"/>
      <c r="E481" s="476"/>
      <c r="F481" s="476"/>
      <c r="G481" s="476"/>
      <c r="H481" s="476"/>
      <c r="I481" s="476"/>
      <c r="J481" s="476"/>
      <c r="K481" s="476"/>
      <c r="L481" s="476"/>
      <c r="M481" s="476"/>
      <c r="N481" s="476"/>
      <c r="O481" s="476"/>
      <c r="P481" s="476"/>
      <c r="Q481" s="476"/>
      <c r="R481" s="476"/>
      <c r="S481" s="476"/>
      <c r="T481" s="476"/>
      <c r="U481" s="476"/>
      <c r="V481" s="476"/>
    </row>
    <row r="482" spans="1:22" ht="15" thickBot="1">
      <c r="A482" s="476"/>
      <c r="B482" s="476"/>
      <c r="C482" s="476"/>
      <c r="D482" s="476"/>
      <c r="E482" s="476"/>
      <c r="F482" s="476"/>
      <c r="G482" s="476"/>
      <c r="H482" s="476"/>
      <c r="I482" s="476"/>
      <c r="J482" s="476"/>
      <c r="K482" s="476"/>
      <c r="L482" s="476"/>
      <c r="M482" s="476"/>
      <c r="N482" s="476"/>
      <c r="O482" s="476"/>
      <c r="P482" s="476"/>
      <c r="Q482" s="476"/>
      <c r="R482" s="476"/>
      <c r="S482" s="476"/>
      <c r="T482" s="476"/>
      <c r="U482" s="476"/>
      <c r="V482" s="476"/>
    </row>
    <row r="483" spans="1:22" ht="15" thickBot="1">
      <c r="A483" s="476"/>
      <c r="B483" s="476"/>
      <c r="C483" s="476"/>
      <c r="D483" s="476"/>
      <c r="E483" s="476"/>
      <c r="F483" s="476"/>
      <c r="G483" s="476"/>
      <c r="H483" s="476"/>
      <c r="I483" s="476"/>
      <c r="J483" s="476"/>
      <c r="K483" s="476"/>
      <c r="L483" s="476"/>
      <c r="M483" s="476"/>
      <c r="N483" s="476"/>
      <c r="O483" s="476"/>
      <c r="P483" s="476"/>
      <c r="Q483" s="476"/>
      <c r="R483" s="476"/>
      <c r="S483" s="476"/>
      <c r="T483" s="476"/>
      <c r="U483" s="476"/>
      <c r="V483" s="476"/>
    </row>
    <row r="484" spans="1:22" ht="15" thickBot="1">
      <c r="A484" s="476"/>
      <c r="B484" s="476"/>
      <c r="C484" s="476"/>
      <c r="D484" s="476"/>
      <c r="E484" s="476"/>
      <c r="F484" s="476"/>
      <c r="G484" s="476"/>
      <c r="H484" s="476"/>
      <c r="I484" s="476"/>
      <c r="J484" s="476"/>
      <c r="K484" s="476"/>
      <c r="L484" s="476"/>
      <c r="M484" s="476"/>
      <c r="N484" s="476"/>
      <c r="O484" s="476"/>
      <c r="P484" s="476"/>
      <c r="Q484" s="476"/>
      <c r="R484" s="476"/>
      <c r="S484" s="476"/>
      <c r="T484" s="476"/>
      <c r="U484" s="476"/>
      <c r="V484" s="476"/>
    </row>
    <row r="485" spans="1:22" ht="15" thickBot="1">
      <c r="A485" s="476"/>
      <c r="B485" s="476"/>
      <c r="C485" s="476"/>
      <c r="D485" s="476"/>
      <c r="E485" s="476"/>
      <c r="F485" s="476"/>
      <c r="G485" s="476"/>
      <c r="H485" s="476"/>
      <c r="I485" s="476"/>
      <c r="J485" s="476"/>
      <c r="K485" s="476"/>
      <c r="L485" s="476"/>
      <c r="M485" s="476"/>
      <c r="N485" s="476"/>
      <c r="O485" s="476"/>
      <c r="P485" s="476"/>
      <c r="Q485" s="476"/>
      <c r="R485" s="476"/>
      <c r="S485" s="476"/>
      <c r="T485" s="476"/>
      <c r="U485" s="476"/>
      <c r="V485" s="476"/>
    </row>
    <row r="486" spans="1:22" ht="15" thickBot="1">
      <c r="A486" s="476"/>
      <c r="B486" s="476"/>
      <c r="C486" s="476"/>
      <c r="D486" s="476"/>
      <c r="E486" s="476"/>
      <c r="F486" s="476"/>
      <c r="G486" s="476"/>
      <c r="H486" s="476"/>
      <c r="I486" s="476"/>
      <c r="J486" s="476"/>
      <c r="K486" s="476"/>
      <c r="L486" s="476"/>
      <c r="M486" s="476"/>
      <c r="N486" s="476"/>
      <c r="O486" s="476"/>
      <c r="P486" s="476"/>
      <c r="Q486" s="476"/>
      <c r="R486" s="476"/>
      <c r="S486" s="476"/>
      <c r="T486" s="476"/>
      <c r="U486" s="476"/>
      <c r="V486" s="476"/>
    </row>
    <row r="487" spans="1:22" ht="15" thickBot="1">
      <c r="A487" s="476"/>
      <c r="B487" s="476"/>
      <c r="C487" s="476"/>
      <c r="D487" s="476"/>
      <c r="E487" s="476"/>
      <c r="F487" s="476"/>
      <c r="G487" s="476"/>
      <c r="H487" s="476"/>
      <c r="I487" s="476"/>
      <c r="J487" s="476"/>
      <c r="K487" s="476"/>
      <c r="L487" s="476"/>
      <c r="M487" s="476"/>
      <c r="N487" s="476"/>
      <c r="O487" s="476"/>
      <c r="P487" s="476"/>
      <c r="Q487" s="476"/>
      <c r="R487" s="476"/>
      <c r="S487" s="476"/>
      <c r="T487" s="476"/>
      <c r="U487" s="476"/>
      <c r="V487" s="476"/>
    </row>
    <row r="488" spans="1:22" ht="15" thickBot="1">
      <c r="A488" s="476"/>
      <c r="B488" s="476"/>
      <c r="C488" s="476"/>
      <c r="D488" s="476"/>
      <c r="E488" s="476"/>
      <c r="F488" s="476"/>
      <c r="G488" s="476"/>
      <c r="H488" s="476"/>
      <c r="I488" s="476"/>
      <c r="J488" s="476"/>
      <c r="K488" s="476"/>
      <c r="L488" s="476"/>
      <c r="M488" s="476"/>
      <c r="N488" s="476"/>
      <c r="O488" s="476"/>
      <c r="P488" s="476"/>
      <c r="Q488" s="476"/>
      <c r="R488" s="476"/>
      <c r="S488" s="476"/>
      <c r="T488" s="476"/>
      <c r="U488" s="476"/>
      <c r="V488" s="476"/>
    </row>
    <row r="489" spans="1:22" ht="15" thickBot="1">
      <c r="A489" s="476"/>
      <c r="B489" s="476"/>
      <c r="C489" s="476"/>
      <c r="D489" s="476"/>
      <c r="E489" s="476"/>
      <c r="F489" s="476"/>
      <c r="G489" s="476"/>
      <c r="H489" s="476"/>
      <c r="I489" s="476"/>
      <c r="J489" s="476"/>
      <c r="K489" s="476"/>
      <c r="L489" s="476"/>
      <c r="M489" s="476"/>
      <c r="N489" s="476"/>
      <c r="O489" s="476"/>
      <c r="P489" s="476"/>
      <c r="Q489" s="476"/>
      <c r="R489" s="476"/>
      <c r="S489" s="476"/>
      <c r="T489" s="476"/>
      <c r="U489" s="476"/>
      <c r="V489" s="476"/>
    </row>
    <row r="490" spans="1:22" ht="15" thickBot="1">
      <c r="A490" s="476"/>
      <c r="B490" s="476"/>
      <c r="C490" s="476"/>
      <c r="D490" s="476"/>
      <c r="E490" s="476"/>
      <c r="F490" s="476"/>
      <c r="G490" s="476"/>
      <c r="H490" s="476"/>
      <c r="I490" s="476"/>
      <c r="J490" s="476"/>
      <c r="K490" s="476"/>
      <c r="L490" s="476"/>
      <c r="M490" s="476"/>
      <c r="N490" s="476"/>
      <c r="O490" s="476"/>
      <c r="P490" s="476"/>
      <c r="Q490" s="476"/>
      <c r="R490" s="476"/>
      <c r="S490" s="476"/>
      <c r="T490" s="476"/>
      <c r="U490" s="476"/>
      <c r="V490" s="476"/>
    </row>
    <row r="491" spans="1:22" ht="15" thickBot="1">
      <c r="A491" s="476"/>
      <c r="B491" s="476"/>
      <c r="C491" s="476"/>
      <c r="D491" s="476"/>
      <c r="E491" s="476"/>
      <c r="F491" s="476"/>
      <c r="G491" s="476"/>
      <c r="H491" s="476"/>
      <c r="I491" s="476"/>
      <c r="J491" s="476"/>
      <c r="K491" s="476"/>
      <c r="L491" s="476"/>
      <c r="M491" s="476"/>
      <c r="N491" s="476"/>
      <c r="O491" s="476"/>
      <c r="P491" s="476"/>
      <c r="Q491" s="476"/>
      <c r="R491" s="476"/>
      <c r="S491" s="476"/>
      <c r="T491" s="476"/>
      <c r="U491" s="476"/>
      <c r="V491" s="476"/>
    </row>
    <row r="492" spans="1:22" ht="15" thickBot="1">
      <c r="A492" s="476"/>
      <c r="B492" s="476"/>
      <c r="C492" s="476"/>
      <c r="D492" s="476"/>
      <c r="E492" s="476"/>
      <c r="F492" s="476"/>
      <c r="G492" s="476"/>
      <c r="H492" s="476"/>
      <c r="I492" s="476"/>
      <c r="J492" s="476"/>
      <c r="K492" s="476"/>
      <c r="L492" s="476"/>
      <c r="M492" s="476"/>
      <c r="N492" s="476"/>
      <c r="O492" s="476"/>
      <c r="P492" s="476"/>
      <c r="Q492" s="476"/>
      <c r="R492" s="476"/>
      <c r="S492" s="476"/>
      <c r="T492" s="476"/>
      <c r="U492" s="476"/>
      <c r="V492" s="476"/>
    </row>
    <row r="493" spans="1:22" ht="15" thickBot="1">
      <c r="A493" s="476"/>
      <c r="B493" s="476"/>
      <c r="C493" s="476"/>
      <c r="D493" s="476"/>
      <c r="E493" s="476"/>
      <c r="F493" s="476"/>
      <c r="G493" s="476"/>
      <c r="H493" s="476"/>
      <c r="I493" s="476"/>
      <c r="J493" s="476"/>
      <c r="K493" s="476"/>
      <c r="L493" s="476"/>
      <c r="M493" s="476"/>
      <c r="N493" s="476"/>
      <c r="O493" s="476"/>
      <c r="P493" s="476"/>
      <c r="Q493" s="476"/>
      <c r="R493" s="476"/>
      <c r="S493" s="476"/>
      <c r="T493" s="476"/>
      <c r="U493" s="476"/>
      <c r="V493" s="476"/>
    </row>
    <row r="494" spans="1:22" ht="15" thickBot="1">
      <c r="A494" s="476"/>
      <c r="B494" s="476"/>
      <c r="C494" s="476"/>
      <c r="D494" s="476"/>
      <c r="E494" s="476"/>
      <c r="F494" s="476"/>
      <c r="G494" s="476"/>
      <c r="H494" s="476"/>
      <c r="I494" s="476"/>
      <c r="J494" s="476"/>
      <c r="K494" s="476"/>
      <c r="L494" s="476"/>
      <c r="M494" s="476"/>
      <c r="N494" s="476"/>
      <c r="O494" s="476"/>
      <c r="P494" s="476"/>
      <c r="Q494" s="476"/>
      <c r="R494" s="476"/>
      <c r="S494" s="476"/>
      <c r="T494" s="476"/>
      <c r="U494" s="476"/>
      <c r="V494" s="476"/>
    </row>
    <row r="495" spans="1:22" ht="15" thickBot="1">
      <c r="A495" s="476"/>
      <c r="B495" s="476"/>
      <c r="C495" s="476"/>
      <c r="D495" s="476"/>
      <c r="E495" s="476"/>
      <c r="F495" s="476"/>
      <c r="G495" s="476"/>
      <c r="H495" s="476"/>
      <c r="I495" s="476"/>
      <c r="J495" s="476"/>
      <c r="K495" s="476"/>
      <c r="L495" s="476"/>
      <c r="M495" s="476"/>
      <c r="N495" s="476"/>
      <c r="O495" s="476"/>
      <c r="P495" s="476"/>
      <c r="Q495" s="476"/>
      <c r="R495" s="476"/>
      <c r="S495" s="476"/>
      <c r="T495" s="476"/>
      <c r="U495" s="476"/>
      <c r="V495" s="476"/>
    </row>
    <row r="496" spans="1:22" ht="15" thickBot="1">
      <c r="A496" s="476"/>
      <c r="B496" s="476"/>
      <c r="C496" s="476"/>
      <c r="D496" s="476"/>
      <c r="E496" s="476"/>
      <c r="F496" s="476"/>
      <c r="G496" s="476"/>
      <c r="H496" s="476"/>
      <c r="I496" s="476"/>
      <c r="J496" s="476"/>
      <c r="K496" s="476"/>
      <c r="L496" s="476"/>
      <c r="M496" s="476"/>
      <c r="N496" s="476"/>
      <c r="O496" s="476"/>
      <c r="P496" s="476"/>
      <c r="Q496" s="476"/>
      <c r="R496" s="476"/>
      <c r="S496" s="476"/>
      <c r="T496" s="476"/>
      <c r="U496" s="476"/>
      <c r="V496" s="476"/>
    </row>
    <row r="497" spans="1:22" ht="15" thickBot="1">
      <c r="A497" s="476"/>
      <c r="B497" s="476"/>
      <c r="C497" s="476"/>
      <c r="D497" s="476"/>
      <c r="E497" s="476"/>
      <c r="F497" s="476"/>
      <c r="G497" s="476"/>
      <c r="H497" s="476"/>
      <c r="I497" s="476"/>
      <c r="J497" s="476"/>
      <c r="K497" s="476"/>
      <c r="L497" s="476"/>
      <c r="M497" s="476"/>
      <c r="N497" s="476"/>
      <c r="O497" s="476"/>
      <c r="P497" s="476"/>
      <c r="Q497" s="476"/>
      <c r="R497" s="476"/>
      <c r="S497" s="476"/>
      <c r="T497" s="476"/>
      <c r="U497" s="476"/>
      <c r="V497" s="476"/>
    </row>
    <row r="498" spans="1:22" ht="15" thickBot="1">
      <c r="A498" s="476"/>
      <c r="B498" s="476"/>
      <c r="C498" s="476"/>
      <c r="D498" s="476"/>
      <c r="E498" s="476"/>
      <c r="F498" s="476"/>
      <c r="G498" s="476"/>
      <c r="H498" s="476"/>
      <c r="I498" s="476"/>
      <c r="J498" s="476"/>
      <c r="K498" s="476"/>
      <c r="L498" s="476"/>
      <c r="M498" s="476"/>
      <c r="N498" s="476"/>
      <c r="O498" s="476"/>
      <c r="P498" s="476"/>
      <c r="Q498" s="476"/>
      <c r="R498" s="476"/>
      <c r="S498" s="476"/>
      <c r="T498" s="476"/>
      <c r="U498" s="476"/>
      <c r="V498" s="476"/>
    </row>
    <row r="499" spans="1:22" ht="15" thickBot="1">
      <c r="A499" s="476"/>
      <c r="B499" s="476"/>
      <c r="C499" s="476"/>
      <c r="D499" s="476"/>
      <c r="E499" s="476"/>
      <c r="F499" s="476"/>
      <c r="G499" s="476"/>
      <c r="H499" s="476"/>
      <c r="I499" s="476"/>
      <c r="J499" s="476"/>
      <c r="K499" s="476"/>
      <c r="L499" s="476"/>
      <c r="M499" s="476"/>
      <c r="N499" s="476"/>
      <c r="O499" s="476"/>
      <c r="P499" s="476"/>
      <c r="Q499" s="476"/>
      <c r="R499" s="476"/>
      <c r="S499" s="476"/>
      <c r="T499" s="476"/>
      <c r="U499" s="476"/>
      <c r="V499" s="476"/>
    </row>
    <row r="500" spans="1:22" ht="15" thickBot="1">
      <c r="A500" s="476"/>
      <c r="B500" s="476"/>
      <c r="C500" s="476"/>
      <c r="D500" s="476"/>
      <c r="E500" s="476"/>
      <c r="F500" s="476"/>
      <c r="G500" s="476"/>
      <c r="H500" s="476"/>
      <c r="I500" s="476"/>
      <c r="J500" s="476"/>
      <c r="K500" s="476"/>
      <c r="L500" s="476"/>
      <c r="M500" s="476"/>
      <c r="N500" s="476"/>
      <c r="O500" s="476"/>
      <c r="P500" s="476"/>
      <c r="Q500" s="476"/>
      <c r="R500" s="476"/>
      <c r="S500" s="476"/>
      <c r="T500" s="476"/>
      <c r="U500" s="476"/>
      <c r="V500" s="476"/>
    </row>
    <row r="501" spans="1:22" ht="15" thickBot="1">
      <c r="A501" s="476"/>
      <c r="B501" s="476"/>
      <c r="C501" s="476"/>
      <c r="D501" s="476"/>
      <c r="E501" s="476"/>
      <c r="F501" s="476"/>
      <c r="G501" s="476"/>
      <c r="H501" s="476"/>
      <c r="I501" s="476"/>
      <c r="J501" s="476"/>
      <c r="K501" s="476"/>
      <c r="L501" s="476"/>
      <c r="M501" s="476"/>
      <c r="N501" s="476"/>
      <c r="O501" s="476"/>
      <c r="P501" s="476"/>
      <c r="Q501" s="476"/>
      <c r="R501" s="476"/>
      <c r="S501" s="476"/>
      <c r="T501" s="476"/>
      <c r="U501" s="476"/>
      <c r="V501" s="476"/>
    </row>
    <row r="502" spans="1:22" ht="15" thickBot="1">
      <c r="A502" s="476"/>
      <c r="B502" s="476"/>
      <c r="C502" s="476"/>
      <c r="D502" s="476"/>
      <c r="E502" s="476"/>
      <c r="F502" s="476"/>
      <c r="G502" s="476"/>
      <c r="H502" s="476"/>
      <c r="I502" s="476"/>
      <c r="J502" s="476"/>
      <c r="K502" s="476"/>
      <c r="L502" s="476"/>
      <c r="M502" s="476"/>
      <c r="N502" s="476"/>
      <c r="O502" s="476"/>
      <c r="P502" s="476"/>
      <c r="Q502" s="476"/>
      <c r="R502" s="476"/>
      <c r="S502" s="476"/>
      <c r="T502" s="476"/>
      <c r="U502" s="476"/>
      <c r="V502" s="476"/>
    </row>
    <row r="503" spans="1:22" ht="15" thickBot="1">
      <c r="A503" s="476"/>
      <c r="B503" s="476"/>
      <c r="C503" s="476"/>
      <c r="D503" s="476"/>
      <c r="E503" s="476"/>
      <c r="F503" s="476"/>
      <c r="G503" s="476"/>
      <c r="H503" s="476"/>
      <c r="I503" s="476"/>
      <c r="J503" s="476"/>
      <c r="K503" s="476"/>
      <c r="L503" s="476"/>
      <c r="M503" s="476"/>
      <c r="N503" s="476"/>
      <c r="O503" s="476"/>
      <c r="P503" s="476"/>
      <c r="Q503" s="476"/>
      <c r="R503" s="476"/>
      <c r="S503" s="476"/>
      <c r="T503" s="476"/>
      <c r="U503" s="476"/>
      <c r="V503" s="476"/>
    </row>
    <row r="504" spans="1:22" ht="15" thickBot="1">
      <c r="A504" s="476"/>
      <c r="B504" s="476"/>
      <c r="C504" s="476"/>
      <c r="D504" s="476"/>
      <c r="E504" s="476"/>
      <c r="F504" s="476"/>
      <c r="G504" s="476"/>
      <c r="H504" s="476"/>
      <c r="I504" s="476"/>
      <c r="J504" s="476"/>
      <c r="K504" s="476"/>
      <c r="L504" s="476"/>
      <c r="M504" s="476"/>
      <c r="N504" s="476"/>
      <c r="O504" s="476"/>
      <c r="P504" s="476"/>
      <c r="Q504" s="476"/>
      <c r="R504" s="476"/>
      <c r="S504" s="476"/>
      <c r="T504" s="476"/>
      <c r="U504" s="476"/>
      <c r="V504" s="476"/>
    </row>
    <row r="505" spans="1:22" ht="15" thickBot="1">
      <c r="A505" s="476"/>
      <c r="B505" s="476"/>
      <c r="C505" s="476"/>
      <c r="D505" s="476"/>
      <c r="E505" s="476"/>
      <c r="F505" s="476"/>
      <c r="G505" s="476"/>
      <c r="H505" s="476"/>
      <c r="I505" s="476"/>
      <c r="J505" s="476"/>
      <c r="K505" s="476"/>
      <c r="L505" s="476"/>
      <c r="M505" s="476"/>
      <c r="N505" s="476"/>
      <c r="O505" s="476"/>
      <c r="P505" s="476"/>
      <c r="Q505" s="476"/>
      <c r="R505" s="476"/>
      <c r="S505" s="476"/>
      <c r="T505" s="476"/>
      <c r="U505" s="476"/>
      <c r="V505" s="476"/>
    </row>
    <row r="506" spans="1:22" ht="15" thickBot="1">
      <c r="A506" s="476"/>
      <c r="B506" s="476"/>
      <c r="C506" s="476"/>
      <c r="D506" s="476"/>
      <c r="E506" s="476"/>
      <c r="F506" s="476"/>
      <c r="G506" s="476"/>
      <c r="H506" s="476"/>
      <c r="I506" s="476"/>
      <c r="J506" s="476"/>
      <c r="K506" s="476"/>
      <c r="L506" s="476"/>
      <c r="M506" s="476"/>
      <c r="N506" s="476"/>
      <c r="O506" s="476"/>
      <c r="P506" s="476"/>
      <c r="Q506" s="476"/>
      <c r="R506" s="476"/>
      <c r="S506" s="476"/>
      <c r="T506" s="476"/>
      <c r="U506" s="476"/>
      <c r="V506" s="476"/>
    </row>
    <row r="507" spans="1:22" ht="15" thickBot="1">
      <c r="A507" s="476"/>
      <c r="B507" s="476"/>
      <c r="C507" s="476"/>
      <c r="D507" s="476"/>
      <c r="E507" s="476"/>
      <c r="F507" s="476"/>
      <c r="G507" s="476"/>
      <c r="H507" s="476"/>
      <c r="I507" s="476"/>
      <c r="J507" s="476"/>
      <c r="K507" s="476"/>
      <c r="L507" s="476"/>
      <c r="M507" s="476"/>
      <c r="N507" s="476"/>
      <c r="O507" s="476"/>
      <c r="P507" s="476"/>
      <c r="Q507" s="476"/>
      <c r="R507" s="476"/>
      <c r="S507" s="476"/>
      <c r="T507" s="476"/>
      <c r="U507" s="476"/>
      <c r="V507" s="476"/>
    </row>
    <row r="508" spans="1:22" ht="15" thickBot="1">
      <c r="A508" s="476"/>
      <c r="B508" s="476"/>
      <c r="C508" s="476"/>
      <c r="D508" s="476"/>
      <c r="E508" s="476"/>
      <c r="F508" s="476"/>
      <c r="G508" s="476"/>
      <c r="H508" s="476"/>
      <c r="I508" s="476"/>
      <c r="J508" s="476"/>
      <c r="K508" s="476"/>
      <c r="L508" s="476"/>
      <c r="M508" s="476"/>
      <c r="N508" s="476"/>
      <c r="O508" s="476"/>
      <c r="P508" s="476"/>
      <c r="Q508" s="476"/>
      <c r="R508" s="476"/>
      <c r="S508" s="476"/>
      <c r="T508" s="476"/>
      <c r="U508" s="476"/>
      <c r="V508" s="476"/>
    </row>
    <row r="509" spans="1:22" ht="15" thickBot="1">
      <c r="A509" s="476"/>
      <c r="B509" s="476"/>
      <c r="C509" s="476"/>
      <c r="D509" s="476"/>
      <c r="E509" s="476"/>
      <c r="F509" s="476"/>
      <c r="G509" s="476"/>
      <c r="H509" s="476"/>
      <c r="I509" s="476"/>
      <c r="J509" s="476"/>
      <c r="K509" s="476"/>
      <c r="L509" s="476"/>
      <c r="M509" s="476"/>
      <c r="N509" s="476"/>
      <c r="O509" s="476"/>
      <c r="P509" s="476"/>
      <c r="Q509" s="476"/>
      <c r="R509" s="476"/>
      <c r="S509" s="476"/>
      <c r="T509" s="476"/>
      <c r="U509" s="476"/>
      <c r="V509" s="476"/>
    </row>
    <row r="510" spans="1:22" ht="15" thickBot="1">
      <c r="A510" s="476"/>
      <c r="B510" s="476"/>
      <c r="C510" s="476"/>
      <c r="D510" s="476"/>
      <c r="E510" s="476"/>
      <c r="F510" s="476"/>
      <c r="G510" s="476"/>
      <c r="H510" s="476"/>
      <c r="I510" s="476"/>
      <c r="J510" s="476"/>
      <c r="K510" s="476"/>
      <c r="L510" s="476"/>
      <c r="M510" s="476"/>
      <c r="N510" s="476"/>
      <c r="O510" s="476"/>
      <c r="P510" s="476"/>
      <c r="Q510" s="476"/>
      <c r="R510" s="476"/>
      <c r="S510" s="476"/>
      <c r="T510" s="476"/>
      <c r="U510" s="476"/>
      <c r="V510" s="476"/>
    </row>
    <row r="511" spans="1:22" ht="15" thickBot="1">
      <c r="A511" s="476"/>
      <c r="B511" s="476"/>
      <c r="C511" s="476"/>
      <c r="D511" s="476"/>
      <c r="E511" s="476"/>
      <c r="F511" s="476"/>
      <c r="G511" s="476"/>
      <c r="H511" s="476"/>
      <c r="I511" s="476"/>
      <c r="J511" s="476"/>
      <c r="K511" s="476"/>
      <c r="L511" s="476"/>
      <c r="M511" s="476"/>
      <c r="N511" s="476"/>
      <c r="O511" s="476"/>
      <c r="P511" s="476"/>
      <c r="Q511" s="476"/>
      <c r="R511" s="476"/>
      <c r="S511" s="476"/>
      <c r="T511" s="476"/>
      <c r="U511" s="476"/>
      <c r="V511" s="476"/>
    </row>
    <row r="512" spans="1:22" ht="15" thickBot="1">
      <c r="A512" s="476"/>
      <c r="B512" s="476"/>
      <c r="C512" s="476"/>
      <c r="D512" s="476"/>
      <c r="E512" s="476"/>
      <c r="F512" s="476"/>
      <c r="G512" s="476"/>
      <c r="H512" s="476"/>
      <c r="I512" s="476"/>
      <c r="J512" s="476"/>
      <c r="K512" s="476"/>
      <c r="L512" s="476"/>
      <c r="M512" s="476"/>
      <c r="N512" s="476"/>
      <c r="O512" s="476"/>
      <c r="P512" s="476"/>
      <c r="Q512" s="476"/>
      <c r="R512" s="476"/>
      <c r="S512" s="476"/>
      <c r="T512" s="476"/>
      <c r="U512" s="476"/>
      <c r="V512" s="476"/>
    </row>
    <row r="513" spans="1:22" ht="15" thickBot="1">
      <c r="A513" s="476"/>
      <c r="B513" s="476"/>
      <c r="C513" s="476"/>
      <c r="D513" s="476"/>
      <c r="E513" s="476"/>
      <c r="F513" s="476"/>
      <c r="G513" s="476"/>
      <c r="H513" s="476"/>
      <c r="I513" s="476"/>
      <c r="J513" s="476"/>
      <c r="K513" s="476"/>
      <c r="L513" s="476"/>
      <c r="M513" s="476"/>
      <c r="N513" s="476"/>
      <c r="O513" s="476"/>
      <c r="P513" s="476"/>
      <c r="Q513" s="476"/>
      <c r="R513" s="476"/>
      <c r="S513" s="476"/>
      <c r="T513" s="476"/>
      <c r="U513" s="476"/>
      <c r="V513" s="476"/>
    </row>
    <row r="514" spans="1:22" ht="15" thickBot="1">
      <c r="A514" s="476"/>
      <c r="B514" s="476"/>
      <c r="C514" s="476"/>
      <c r="D514" s="476"/>
      <c r="E514" s="476"/>
      <c r="F514" s="476"/>
      <c r="G514" s="476"/>
      <c r="H514" s="476"/>
      <c r="I514" s="476"/>
      <c r="J514" s="476"/>
      <c r="K514" s="476"/>
      <c r="L514" s="476"/>
      <c r="M514" s="476"/>
      <c r="N514" s="476"/>
      <c r="O514" s="476"/>
      <c r="P514" s="476"/>
      <c r="Q514" s="476"/>
      <c r="R514" s="476"/>
      <c r="S514" s="476"/>
      <c r="T514" s="476"/>
      <c r="U514" s="476"/>
      <c r="V514" s="476"/>
    </row>
    <row r="515" spans="1:22" ht="15" thickBot="1">
      <c r="A515" s="476"/>
      <c r="B515" s="476"/>
      <c r="C515" s="476"/>
      <c r="D515" s="476"/>
      <c r="E515" s="476"/>
      <c r="F515" s="476"/>
      <c r="G515" s="476"/>
      <c r="H515" s="476"/>
      <c r="I515" s="476"/>
      <c r="J515" s="476"/>
      <c r="K515" s="476"/>
      <c r="L515" s="476"/>
      <c r="M515" s="476"/>
      <c r="N515" s="476"/>
      <c r="O515" s="476"/>
      <c r="P515" s="476"/>
      <c r="Q515" s="476"/>
      <c r="R515" s="476"/>
      <c r="S515" s="476"/>
      <c r="T515" s="476"/>
      <c r="U515" s="476"/>
      <c r="V515" s="476"/>
    </row>
    <row r="516" spans="1:22" ht="15" thickBot="1">
      <c r="A516" s="476"/>
      <c r="B516" s="476"/>
      <c r="C516" s="476"/>
      <c r="D516" s="476"/>
      <c r="E516" s="476"/>
      <c r="F516" s="476"/>
      <c r="G516" s="476"/>
      <c r="H516" s="476"/>
      <c r="I516" s="476"/>
      <c r="J516" s="476"/>
      <c r="K516" s="476"/>
      <c r="L516" s="476"/>
      <c r="M516" s="476"/>
      <c r="N516" s="476"/>
      <c r="O516" s="476"/>
      <c r="P516" s="476"/>
      <c r="Q516" s="476"/>
      <c r="R516" s="476"/>
      <c r="S516" s="476"/>
      <c r="T516" s="476"/>
      <c r="U516" s="476"/>
      <c r="V516" s="476"/>
    </row>
    <row r="517" spans="1:22" ht="15" thickBot="1">
      <c r="A517" s="476"/>
      <c r="B517" s="476"/>
      <c r="C517" s="476"/>
      <c r="D517" s="476"/>
      <c r="E517" s="476"/>
      <c r="F517" s="476"/>
      <c r="G517" s="476"/>
      <c r="H517" s="476"/>
      <c r="I517" s="476"/>
      <c r="J517" s="476"/>
      <c r="K517" s="476"/>
      <c r="L517" s="476"/>
      <c r="M517" s="476"/>
      <c r="N517" s="476"/>
      <c r="O517" s="476"/>
      <c r="P517" s="476"/>
      <c r="Q517" s="476"/>
      <c r="R517" s="476"/>
      <c r="S517" s="476"/>
      <c r="T517" s="476"/>
      <c r="U517" s="476"/>
      <c r="V517" s="476"/>
    </row>
    <row r="518" spans="1:22" ht="15" thickBot="1">
      <c r="A518" s="476"/>
      <c r="B518" s="476"/>
      <c r="C518" s="476"/>
      <c r="D518" s="476"/>
      <c r="E518" s="476"/>
      <c r="F518" s="476"/>
      <c r="G518" s="476"/>
      <c r="H518" s="476"/>
      <c r="I518" s="476"/>
      <c r="J518" s="476"/>
      <c r="K518" s="476"/>
      <c r="L518" s="476"/>
      <c r="M518" s="476"/>
      <c r="N518" s="476"/>
      <c r="O518" s="476"/>
      <c r="P518" s="476"/>
      <c r="Q518" s="476"/>
      <c r="R518" s="476"/>
      <c r="S518" s="476"/>
      <c r="T518" s="476"/>
      <c r="U518" s="476"/>
      <c r="V518" s="476"/>
    </row>
    <row r="519" spans="1:22" ht="15" thickBot="1">
      <c r="A519" s="476"/>
      <c r="B519" s="476"/>
      <c r="C519" s="476"/>
      <c r="D519" s="476"/>
      <c r="E519" s="476"/>
      <c r="F519" s="476"/>
      <c r="G519" s="476"/>
      <c r="H519" s="476"/>
      <c r="I519" s="476"/>
      <c r="J519" s="476"/>
      <c r="K519" s="476"/>
      <c r="L519" s="476"/>
      <c r="M519" s="476"/>
      <c r="N519" s="476"/>
      <c r="O519" s="476"/>
      <c r="P519" s="476"/>
      <c r="Q519" s="476"/>
      <c r="R519" s="476"/>
      <c r="S519" s="476"/>
      <c r="T519" s="476"/>
      <c r="U519" s="476"/>
      <c r="V519" s="476"/>
    </row>
    <row r="520" spans="1:22" ht="15" thickBot="1">
      <c r="A520" s="476"/>
      <c r="B520" s="476"/>
      <c r="C520" s="476"/>
      <c r="D520" s="476"/>
      <c r="E520" s="476"/>
      <c r="F520" s="476"/>
      <c r="G520" s="476"/>
      <c r="H520" s="476"/>
      <c r="I520" s="476"/>
      <c r="J520" s="476"/>
      <c r="K520" s="476"/>
      <c r="L520" s="476"/>
      <c r="M520" s="476"/>
      <c r="N520" s="476"/>
      <c r="O520" s="476"/>
      <c r="P520" s="476"/>
      <c r="Q520" s="476"/>
      <c r="R520" s="476"/>
      <c r="S520" s="476"/>
      <c r="T520" s="476"/>
      <c r="U520" s="476"/>
      <c r="V520" s="476"/>
    </row>
    <row r="521" spans="1:22" ht="15" thickBot="1">
      <c r="A521" s="476"/>
      <c r="B521" s="476"/>
      <c r="C521" s="476"/>
      <c r="D521" s="476"/>
      <c r="E521" s="476"/>
      <c r="F521" s="476"/>
      <c r="G521" s="476"/>
      <c r="H521" s="476"/>
      <c r="I521" s="476"/>
      <c r="J521" s="476"/>
      <c r="K521" s="476"/>
      <c r="L521" s="476"/>
      <c r="M521" s="476"/>
      <c r="N521" s="476"/>
      <c r="O521" s="476"/>
      <c r="P521" s="476"/>
      <c r="Q521" s="476"/>
      <c r="R521" s="476"/>
      <c r="S521" s="476"/>
      <c r="T521" s="476"/>
      <c r="U521" s="476"/>
      <c r="V521" s="476"/>
    </row>
    <row r="522" spans="1:22" ht="15" thickBot="1">
      <c r="A522" s="476"/>
      <c r="B522" s="476"/>
      <c r="C522" s="476"/>
      <c r="D522" s="476"/>
      <c r="E522" s="476"/>
      <c r="F522" s="476"/>
      <c r="G522" s="476"/>
      <c r="H522" s="476"/>
      <c r="I522" s="476"/>
      <c r="J522" s="476"/>
      <c r="K522" s="476"/>
      <c r="L522" s="476"/>
      <c r="M522" s="476"/>
      <c r="N522" s="476"/>
      <c r="O522" s="476"/>
      <c r="P522" s="476"/>
      <c r="Q522" s="476"/>
      <c r="R522" s="476"/>
      <c r="S522" s="476"/>
      <c r="T522" s="476"/>
      <c r="U522" s="476"/>
      <c r="V522" s="476"/>
    </row>
    <row r="523" spans="1:22" ht="15" thickBot="1">
      <c r="A523" s="476"/>
      <c r="B523" s="476"/>
      <c r="C523" s="476"/>
      <c r="D523" s="476"/>
      <c r="E523" s="476"/>
      <c r="F523" s="476"/>
      <c r="G523" s="476"/>
      <c r="H523" s="476"/>
      <c r="I523" s="476"/>
      <c r="J523" s="476"/>
      <c r="K523" s="476"/>
      <c r="L523" s="476"/>
      <c r="M523" s="476"/>
      <c r="N523" s="476"/>
      <c r="O523" s="476"/>
      <c r="P523" s="476"/>
      <c r="Q523" s="476"/>
      <c r="R523" s="476"/>
      <c r="S523" s="476"/>
      <c r="T523" s="476"/>
      <c r="U523" s="476"/>
      <c r="V523" s="476"/>
    </row>
    <row r="524" spans="1:22" ht="15" thickBot="1">
      <c r="A524" s="476"/>
      <c r="B524" s="476"/>
      <c r="C524" s="476"/>
      <c r="D524" s="476"/>
      <c r="E524" s="476"/>
      <c r="F524" s="476"/>
      <c r="G524" s="476"/>
      <c r="H524" s="476"/>
      <c r="I524" s="476"/>
      <c r="J524" s="476"/>
      <c r="K524" s="476"/>
      <c r="L524" s="476"/>
      <c r="M524" s="476"/>
      <c r="N524" s="476"/>
      <c r="O524" s="476"/>
      <c r="P524" s="476"/>
      <c r="Q524" s="476"/>
      <c r="R524" s="476"/>
      <c r="S524" s="476"/>
      <c r="T524" s="476"/>
      <c r="U524" s="476"/>
      <c r="V524" s="476"/>
    </row>
    <row r="525" spans="1:22" ht="15" thickBot="1">
      <c r="A525" s="476"/>
      <c r="B525" s="476"/>
      <c r="C525" s="476"/>
      <c r="D525" s="476"/>
      <c r="E525" s="476"/>
      <c r="F525" s="476"/>
      <c r="G525" s="476"/>
      <c r="H525" s="476"/>
      <c r="I525" s="476"/>
      <c r="J525" s="476"/>
      <c r="K525" s="476"/>
      <c r="L525" s="476"/>
      <c r="M525" s="476"/>
      <c r="N525" s="476"/>
      <c r="O525" s="476"/>
      <c r="P525" s="476"/>
      <c r="Q525" s="476"/>
      <c r="R525" s="476"/>
      <c r="S525" s="476"/>
      <c r="T525" s="476"/>
      <c r="U525" s="476"/>
      <c r="V525" s="476"/>
    </row>
    <row r="526" spans="1:22" ht="15" thickBot="1">
      <c r="A526" s="476"/>
      <c r="B526" s="476"/>
      <c r="C526" s="476"/>
      <c r="D526" s="476"/>
      <c r="E526" s="476"/>
      <c r="F526" s="476"/>
      <c r="G526" s="476"/>
      <c r="H526" s="476"/>
      <c r="I526" s="476"/>
      <c r="J526" s="476"/>
      <c r="K526" s="476"/>
      <c r="L526" s="476"/>
      <c r="M526" s="476"/>
      <c r="N526" s="476"/>
      <c r="O526" s="476"/>
      <c r="P526" s="476"/>
      <c r="Q526" s="476"/>
      <c r="R526" s="476"/>
      <c r="S526" s="476"/>
      <c r="T526" s="476"/>
      <c r="U526" s="476"/>
      <c r="V526" s="476"/>
    </row>
    <row r="527" spans="1:22" ht="15" thickBot="1">
      <c r="A527" s="476"/>
      <c r="B527" s="476"/>
      <c r="C527" s="476"/>
      <c r="D527" s="476"/>
      <c r="E527" s="476"/>
      <c r="F527" s="476"/>
      <c r="G527" s="476"/>
      <c r="H527" s="476"/>
      <c r="I527" s="476"/>
      <c r="J527" s="476"/>
      <c r="K527" s="476"/>
      <c r="L527" s="476"/>
      <c r="M527" s="476"/>
      <c r="N527" s="476"/>
      <c r="O527" s="476"/>
      <c r="P527" s="476"/>
      <c r="Q527" s="476"/>
      <c r="R527" s="476"/>
      <c r="S527" s="476"/>
      <c r="T527" s="476"/>
      <c r="U527" s="476"/>
      <c r="V527" s="476"/>
    </row>
    <row r="528" spans="1:22" ht="15" thickBot="1">
      <c r="A528" s="476"/>
      <c r="B528" s="476"/>
      <c r="C528" s="476"/>
      <c r="D528" s="476"/>
      <c r="E528" s="476"/>
      <c r="F528" s="476"/>
      <c r="G528" s="476"/>
      <c r="H528" s="476"/>
      <c r="I528" s="476"/>
      <c r="J528" s="476"/>
      <c r="K528" s="476"/>
      <c r="L528" s="476"/>
      <c r="M528" s="476"/>
      <c r="N528" s="476"/>
      <c r="O528" s="476"/>
      <c r="P528" s="476"/>
      <c r="Q528" s="476"/>
      <c r="R528" s="476"/>
      <c r="S528" s="476"/>
      <c r="T528" s="476"/>
      <c r="U528" s="476"/>
      <c r="V528" s="476"/>
    </row>
    <row r="529" spans="1:22" ht="15" thickBot="1">
      <c r="A529" s="476"/>
      <c r="B529" s="476"/>
      <c r="C529" s="476"/>
      <c r="D529" s="476"/>
      <c r="E529" s="476"/>
      <c r="F529" s="476"/>
      <c r="G529" s="476"/>
      <c r="H529" s="476"/>
      <c r="I529" s="476"/>
      <c r="J529" s="476"/>
      <c r="K529" s="476"/>
      <c r="L529" s="476"/>
      <c r="M529" s="476"/>
      <c r="N529" s="476"/>
      <c r="O529" s="476"/>
      <c r="P529" s="476"/>
      <c r="Q529" s="476"/>
      <c r="R529" s="476"/>
      <c r="S529" s="476"/>
      <c r="T529" s="476"/>
      <c r="U529" s="476"/>
      <c r="V529" s="476"/>
    </row>
    <row r="530" spans="1:22" ht="15" thickBot="1">
      <c r="A530" s="476"/>
      <c r="B530" s="476"/>
      <c r="C530" s="476"/>
      <c r="D530" s="476"/>
      <c r="E530" s="476"/>
      <c r="F530" s="476"/>
      <c r="G530" s="476"/>
      <c r="H530" s="476"/>
      <c r="I530" s="476"/>
      <c r="J530" s="476"/>
      <c r="K530" s="476"/>
      <c r="L530" s="476"/>
      <c r="M530" s="476"/>
      <c r="N530" s="476"/>
      <c r="O530" s="476"/>
      <c r="P530" s="476"/>
      <c r="Q530" s="476"/>
      <c r="R530" s="476"/>
      <c r="S530" s="476"/>
      <c r="T530" s="476"/>
      <c r="U530" s="476"/>
      <c r="V530" s="476"/>
    </row>
    <row r="531" spans="1:22" ht="15" thickBot="1">
      <c r="A531" s="476"/>
      <c r="B531" s="476"/>
      <c r="C531" s="476"/>
      <c r="D531" s="476"/>
      <c r="E531" s="476"/>
      <c r="F531" s="476"/>
      <c r="G531" s="476"/>
      <c r="H531" s="476"/>
      <c r="I531" s="476"/>
      <c r="J531" s="476"/>
      <c r="K531" s="476"/>
      <c r="L531" s="476"/>
      <c r="M531" s="476"/>
      <c r="N531" s="476"/>
      <c r="O531" s="476"/>
      <c r="P531" s="476"/>
      <c r="Q531" s="476"/>
      <c r="R531" s="476"/>
      <c r="S531" s="476"/>
      <c r="T531" s="476"/>
      <c r="U531" s="476"/>
      <c r="V531" s="476"/>
    </row>
    <row r="532" spans="1:22" ht="15" thickBot="1">
      <c r="A532" s="476"/>
      <c r="B532" s="476"/>
      <c r="C532" s="476"/>
      <c r="D532" s="476"/>
      <c r="E532" s="476"/>
      <c r="F532" s="476"/>
      <c r="G532" s="476"/>
      <c r="H532" s="476"/>
      <c r="I532" s="476"/>
      <c r="J532" s="476"/>
      <c r="K532" s="476"/>
      <c r="L532" s="476"/>
      <c r="M532" s="476"/>
      <c r="N532" s="476"/>
      <c r="O532" s="476"/>
      <c r="P532" s="476"/>
      <c r="Q532" s="476"/>
      <c r="R532" s="476"/>
      <c r="S532" s="476"/>
      <c r="T532" s="476"/>
      <c r="U532" s="476"/>
      <c r="V532" s="476"/>
    </row>
    <row r="533" spans="1:22" ht="15" thickBot="1">
      <c r="A533" s="476"/>
      <c r="B533" s="476"/>
      <c r="C533" s="476"/>
      <c r="D533" s="476"/>
      <c r="E533" s="476"/>
      <c r="F533" s="476"/>
      <c r="G533" s="476"/>
      <c r="H533" s="476"/>
      <c r="I533" s="476"/>
      <c r="J533" s="476"/>
      <c r="K533" s="476"/>
      <c r="L533" s="476"/>
      <c r="M533" s="476"/>
      <c r="N533" s="476"/>
      <c r="O533" s="476"/>
      <c r="P533" s="476"/>
      <c r="Q533" s="476"/>
      <c r="R533" s="476"/>
      <c r="S533" s="476"/>
      <c r="T533" s="476"/>
      <c r="U533" s="476"/>
      <c r="V533" s="476"/>
    </row>
    <row r="534" spans="1:22" ht="15" thickBot="1">
      <c r="A534" s="476"/>
      <c r="B534" s="476"/>
      <c r="C534" s="476"/>
      <c r="D534" s="476"/>
      <c r="E534" s="476"/>
      <c r="F534" s="476"/>
      <c r="G534" s="476"/>
      <c r="H534" s="476"/>
      <c r="I534" s="476"/>
      <c r="J534" s="476"/>
      <c r="K534" s="476"/>
      <c r="L534" s="476"/>
      <c r="M534" s="476"/>
      <c r="N534" s="476"/>
      <c r="O534" s="476"/>
      <c r="P534" s="476"/>
      <c r="Q534" s="476"/>
      <c r="R534" s="476"/>
      <c r="S534" s="476"/>
      <c r="T534" s="476"/>
      <c r="U534" s="476"/>
      <c r="V534" s="476"/>
    </row>
    <row r="535" spans="1:22" ht="15" thickBot="1">
      <c r="A535" s="476"/>
      <c r="B535" s="476"/>
      <c r="C535" s="476"/>
      <c r="D535" s="476"/>
      <c r="E535" s="476"/>
      <c r="F535" s="476"/>
      <c r="G535" s="476"/>
      <c r="H535" s="476"/>
      <c r="I535" s="476"/>
      <c r="J535" s="476"/>
      <c r="K535" s="476"/>
      <c r="L535" s="476"/>
      <c r="M535" s="476"/>
      <c r="N535" s="476"/>
      <c r="O535" s="476"/>
      <c r="P535" s="476"/>
      <c r="Q535" s="476"/>
      <c r="R535" s="476"/>
      <c r="S535" s="476"/>
      <c r="T535" s="476"/>
      <c r="U535" s="476"/>
      <c r="V535" s="476"/>
    </row>
    <row r="536" spans="1:22" ht="15" thickBot="1">
      <c r="A536" s="476"/>
      <c r="B536" s="476"/>
      <c r="C536" s="476"/>
      <c r="D536" s="476"/>
      <c r="E536" s="476"/>
      <c r="F536" s="476"/>
      <c r="G536" s="476"/>
      <c r="H536" s="476"/>
      <c r="I536" s="476"/>
      <c r="J536" s="476"/>
      <c r="K536" s="476"/>
      <c r="L536" s="476"/>
      <c r="M536" s="476"/>
      <c r="N536" s="476"/>
      <c r="O536" s="476"/>
      <c r="P536" s="476"/>
      <c r="Q536" s="476"/>
      <c r="R536" s="476"/>
      <c r="S536" s="476"/>
      <c r="T536" s="476"/>
      <c r="U536" s="476"/>
      <c r="V536" s="476"/>
    </row>
    <row r="537" spans="1:22" ht="15" thickBot="1">
      <c r="A537" s="476"/>
      <c r="B537" s="476"/>
      <c r="C537" s="476"/>
      <c r="D537" s="476"/>
      <c r="E537" s="476"/>
      <c r="F537" s="476"/>
      <c r="G537" s="476"/>
      <c r="H537" s="476"/>
      <c r="I537" s="476"/>
      <c r="J537" s="476"/>
      <c r="K537" s="476"/>
      <c r="L537" s="476"/>
      <c r="M537" s="476"/>
      <c r="N537" s="476"/>
      <c r="O537" s="476"/>
      <c r="P537" s="476"/>
      <c r="Q537" s="476"/>
      <c r="R537" s="476"/>
      <c r="S537" s="476"/>
      <c r="T537" s="476"/>
      <c r="U537" s="476"/>
      <c r="V537" s="476"/>
    </row>
    <row r="538" spans="1:22" ht="15" thickBot="1">
      <c r="A538" s="476"/>
      <c r="B538" s="476"/>
      <c r="C538" s="476"/>
      <c r="D538" s="476"/>
      <c r="E538" s="476"/>
      <c r="F538" s="476"/>
      <c r="G538" s="476"/>
      <c r="H538" s="476"/>
      <c r="I538" s="476"/>
      <c r="J538" s="476"/>
      <c r="K538" s="476"/>
      <c r="L538" s="476"/>
      <c r="M538" s="476"/>
      <c r="N538" s="476"/>
      <c r="O538" s="476"/>
      <c r="P538" s="476"/>
      <c r="Q538" s="476"/>
      <c r="R538" s="476"/>
      <c r="S538" s="476"/>
      <c r="T538" s="476"/>
      <c r="U538" s="476"/>
      <c r="V538" s="476"/>
    </row>
    <row r="539" spans="1:22" ht="15" thickBot="1">
      <c r="A539" s="476"/>
      <c r="B539" s="476"/>
      <c r="C539" s="476"/>
      <c r="D539" s="476"/>
      <c r="E539" s="476"/>
      <c r="F539" s="476"/>
      <c r="G539" s="476"/>
      <c r="H539" s="476"/>
      <c r="I539" s="476"/>
      <c r="J539" s="476"/>
      <c r="K539" s="476"/>
      <c r="L539" s="476"/>
      <c r="M539" s="476"/>
      <c r="N539" s="476"/>
      <c r="O539" s="476"/>
      <c r="P539" s="476"/>
      <c r="Q539" s="476"/>
      <c r="R539" s="476"/>
      <c r="S539" s="476"/>
      <c r="T539" s="476"/>
      <c r="U539" s="476"/>
      <c r="V539" s="476"/>
    </row>
    <row r="540" spans="1:22" ht="15" thickBot="1">
      <c r="A540" s="476"/>
      <c r="B540" s="476"/>
      <c r="C540" s="476"/>
      <c r="D540" s="476"/>
      <c r="E540" s="476"/>
      <c r="F540" s="476"/>
      <c r="G540" s="476"/>
      <c r="H540" s="476"/>
      <c r="I540" s="476"/>
      <c r="J540" s="476"/>
      <c r="K540" s="476"/>
      <c r="L540" s="476"/>
      <c r="M540" s="476"/>
      <c r="N540" s="476"/>
      <c r="O540" s="476"/>
      <c r="P540" s="476"/>
      <c r="Q540" s="476"/>
      <c r="R540" s="476"/>
      <c r="S540" s="476"/>
      <c r="T540" s="476"/>
      <c r="U540" s="476"/>
      <c r="V540" s="476"/>
    </row>
    <row r="541" spans="1:22" ht="15" thickBot="1">
      <c r="A541" s="476"/>
      <c r="B541" s="476"/>
      <c r="C541" s="476"/>
      <c r="D541" s="476"/>
      <c r="E541" s="476"/>
      <c r="F541" s="476"/>
      <c r="G541" s="476"/>
      <c r="H541" s="476"/>
      <c r="I541" s="476"/>
      <c r="J541" s="476"/>
      <c r="K541" s="476"/>
      <c r="L541" s="476"/>
      <c r="M541" s="476"/>
      <c r="N541" s="476"/>
      <c r="O541" s="476"/>
      <c r="P541" s="476"/>
      <c r="Q541" s="476"/>
      <c r="R541" s="476"/>
      <c r="S541" s="476"/>
      <c r="T541" s="476"/>
      <c r="U541" s="476"/>
      <c r="V541" s="476"/>
    </row>
    <row r="542" spans="1:22" ht="15" thickBot="1">
      <c r="A542" s="476"/>
      <c r="B542" s="476"/>
      <c r="C542" s="476"/>
      <c r="D542" s="476"/>
      <c r="E542" s="476"/>
      <c r="F542" s="476"/>
      <c r="G542" s="476"/>
      <c r="H542" s="476"/>
      <c r="I542" s="476"/>
      <c r="J542" s="476"/>
      <c r="K542" s="476"/>
      <c r="L542" s="476"/>
      <c r="M542" s="476"/>
      <c r="N542" s="476"/>
      <c r="O542" s="476"/>
      <c r="P542" s="476"/>
      <c r="Q542" s="476"/>
      <c r="R542" s="476"/>
      <c r="S542" s="476"/>
      <c r="T542" s="476"/>
      <c r="U542" s="476"/>
      <c r="V542" s="476"/>
    </row>
    <row r="543" spans="1:22" ht="15" thickBot="1">
      <c r="A543" s="476"/>
      <c r="B543" s="476"/>
      <c r="C543" s="476"/>
      <c r="D543" s="476"/>
      <c r="E543" s="476"/>
      <c r="F543" s="476"/>
      <c r="G543" s="476"/>
      <c r="H543" s="476"/>
      <c r="I543" s="476"/>
      <c r="J543" s="476"/>
      <c r="K543" s="476"/>
      <c r="L543" s="476"/>
      <c r="M543" s="476"/>
      <c r="N543" s="476"/>
      <c r="O543" s="476"/>
      <c r="P543" s="476"/>
      <c r="Q543" s="476"/>
      <c r="R543" s="476"/>
      <c r="S543" s="476"/>
      <c r="T543" s="476"/>
      <c r="U543" s="476"/>
      <c r="V543" s="476"/>
    </row>
    <row r="544" spans="1:22" ht="15" thickBot="1">
      <c r="A544" s="476"/>
      <c r="B544" s="476"/>
      <c r="C544" s="476"/>
      <c r="D544" s="476"/>
      <c r="E544" s="476"/>
      <c r="F544" s="476"/>
      <c r="G544" s="476"/>
      <c r="H544" s="476"/>
      <c r="I544" s="476"/>
      <c r="J544" s="476"/>
      <c r="K544" s="476"/>
      <c r="L544" s="476"/>
      <c r="M544" s="476"/>
      <c r="N544" s="476"/>
      <c r="O544" s="476"/>
      <c r="P544" s="476"/>
      <c r="Q544" s="476"/>
      <c r="R544" s="476"/>
      <c r="S544" s="476"/>
      <c r="T544" s="476"/>
      <c r="U544" s="476"/>
      <c r="V544" s="476"/>
    </row>
    <row r="545" spans="1:22" ht="15" thickBot="1">
      <c r="A545" s="476"/>
      <c r="B545" s="476"/>
      <c r="C545" s="476"/>
      <c r="D545" s="476"/>
      <c r="E545" s="476"/>
      <c r="F545" s="476"/>
      <c r="G545" s="476"/>
      <c r="H545" s="476"/>
      <c r="I545" s="476"/>
      <c r="J545" s="476"/>
      <c r="K545" s="476"/>
      <c r="L545" s="476"/>
      <c r="M545" s="476"/>
      <c r="N545" s="476"/>
      <c r="O545" s="476"/>
      <c r="P545" s="476"/>
      <c r="Q545" s="476"/>
      <c r="R545" s="476"/>
      <c r="S545" s="476"/>
      <c r="T545" s="476"/>
      <c r="U545" s="476"/>
      <c r="V545" s="476"/>
    </row>
    <row r="546" spans="1:22" ht="15" thickBot="1">
      <c r="A546" s="476"/>
      <c r="B546" s="476"/>
      <c r="C546" s="476"/>
      <c r="D546" s="476"/>
      <c r="E546" s="476"/>
      <c r="F546" s="476"/>
      <c r="G546" s="476"/>
      <c r="H546" s="476"/>
      <c r="I546" s="476"/>
      <c r="J546" s="476"/>
      <c r="K546" s="476"/>
      <c r="L546" s="476"/>
      <c r="M546" s="476"/>
      <c r="N546" s="476"/>
      <c r="O546" s="476"/>
      <c r="P546" s="476"/>
      <c r="Q546" s="476"/>
      <c r="R546" s="476"/>
      <c r="S546" s="476"/>
      <c r="T546" s="476"/>
      <c r="U546" s="476"/>
      <c r="V546" s="476"/>
    </row>
    <row r="547" spans="1:22" ht="15" thickBot="1">
      <c r="A547" s="476"/>
      <c r="B547" s="476"/>
      <c r="C547" s="476"/>
      <c r="D547" s="476"/>
      <c r="E547" s="476"/>
      <c r="F547" s="476"/>
      <c r="G547" s="476"/>
      <c r="H547" s="476"/>
      <c r="I547" s="476"/>
      <c r="J547" s="476"/>
      <c r="K547" s="476"/>
      <c r="L547" s="476"/>
      <c r="M547" s="476"/>
      <c r="N547" s="476"/>
      <c r="O547" s="476"/>
      <c r="P547" s="476"/>
      <c r="Q547" s="476"/>
      <c r="R547" s="476"/>
      <c r="S547" s="476"/>
      <c r="T547" s="476"/>
      <c r="U547" s="476"/>
      <c r="V547" s="476"/>
    </row>
    <row r="548" spans="1:22" ht="15" thickBot="1">
      <c r="A548" s="476"/>
      <c r="B548" s="476"/>
      <c r="C548" s="476"/>
      <c r="D548" s="476"/>
      <c r="E548" s="476"/>
      <c r="F548" s="476"/>
      <c r="G548" s="476"/>
      <c r="H548" s="476"/>
      <c r="I548" s="476"/>
      <c r="J548" s="476"/>
      <c r="K548" s="476"/>
      <c r="L548" s="476"/>
      <c r="M548" s="476"/>
      <c r="N548" s="476"/>
      <c r="O548" s="476"/>
      <c r="P548" s="476"/>
      <c r="Q548" s="476"/>
      <c r="R548" s="476"/>
      <c r="S548" s="476"/>
      <c r="T548" s="476"/>
      <c r="U548" s="476"/>
      <c r="V548" s="476"/>
    </row>
    <row r="549" spans="1:22" ht="15" thickBot="1">
      <c r="A549" s="476"/>
      <c r="B549" s="476"/>
      <c r="C549" s="476"/>
      <c r="D549" s="476"/>
      <c r="E549" s="476"/>
      <c r="F549" s="476"/>
      <c r="G549" s="476"/>
      <c r="H549" s="476"/>
      <c r="I549" s="476"/>
      <c r="J549" s="476"/>
      <c r="K549" s="476"/>
      <c r="L549" s="476"/>
      <c r="M549" s="476"/>
      <c r="N549" s="476"/>
      <c r="O549" s="476"/>
      <c r="P549" s="476"/>
      <c r="Q549" s="476"/>
      <c r="R549" s="476"/>
      <c r="S549" s="476"/>
      <c r="T549" s="476"/>
      <c r="U549" s="476"/>
      <c r="V549" s="476"/>
    </row>
    <row r="550" spans="1:22" ht="15" thickBot="1">
      <c r="A550" s="476"/>
      <c r="B550" s="476"/>
      <c r="C550" s="476"/>
      <c r="D550" s="476"/>
      <c r="E550" s="476"/>
      <c r="F550" s="476"/>
      <c r="G550" s="476"/>
      <c r="H550" s="476"/>
      <c r="I550" s="476"/>
      <c r="J550" s="476"/>
      <c r="K550" s="476"/>
      <c r="L550" s="476"/>
      <c r="M550" s="476"/>
      <c r="N550" s="476"/>
      <c r="O550" s="476"/>
      <c r="P550" s="476"/>
      <c r="Q550" s="476"/>
      <c r="R550" s="476"/>
      <c r="S550" s="476"/>
      <c r="T550" s="476"/>
      <c r="U550" s="476"/>
      <c r="V550" s="476"/>
    </row>
    <row r="551" spans="1:22" ht="15" thickBot="1">
      <c r="A551" s="476"/>
      <c r="B551" s="476"/>
      <c r="C551" s="476"/>
      <c r="D551" s="476"/>
      <c r="E551" s="476"/>
      <c r="F551" s="476"/>
      <c r="G551" s="476"/>
      <c r="H551" s="476"/>
      <c r="I551" s="476"/>
      <c r="J551" s="476"/>
      <c r="K551" s="476"/>
      <c r="L551" s="476"/>
      <c r="M551" s="476"/>
      <c r="N551" s="476"/>
      <c r="O551" s="476"/>
      <c r="P551" s="476"/>
      <c r="Q551" s="476"/>
      <c r="R551" s="476"/>
      <c r="S551" s="476"/>
      <c r="T551" s="476"/>
      <c r="U551" s="476"/>
      <c r="V551" s="476"/>
    </row>
    <row r="552" spans="1:22" ht="15" thickBot="1">
      <c r="A552" s="476"/>
      <c r="B552" s="476"/>
      <c r="C552" s="476"/>
      <c r="D552" s="476"/>
      <c r="E552" s="476"/>
      <c r="F552" s="476"/>
      <c r="G552" s="476"/>
      <c r="H552" s="476"/>
      <c r="I552" s="476"/>
      <c r="J552" s="476"/>
      <c r="K552" s="476"/>
      <c r="L552" s="476"/>
      <c r="M552" s="476"/>
      <c r="N552" s="476"/>
      <c r="O552" s="476"/>
      <c r="P552" s="476"/>
      <c r="Q552" s="476"/>
      <c r="R552" s="476"/>
      <c r="S552" s="476"/>
      <c r="T552" s="476"/>
      <c r="U552" s="476"/>
      <c r="V552" s="476"/>
    </row>
    <row r="553" spans="1:22" ht="15" thickBot="1">
      <c r="A553" s="476"/>
      <c r="B553" s="476"/>
      <c r="C553" s="476"/>
      <c r="D553" s="476"/>
      <c r="E553" s="476"/>
      <c r="F553" s="476"/>
      <c r="G553" s="476"/>
      <c r="H553" s="476"/>
      <c r="I553" s="476"/>
      <c r="J553" s="476"/>
      <c r="K553" s="476"/>
      <c r="L553" s="476"/>
      <c r="M553" s="476"/>
      <c r="N553" s="476"/>
      <c r="O553" s="476"/>
      <c r="P553" s="476"/>
      <c r="Q553" s="476"/>
      <c r="R553" s="476"/>
      <c r="S553" s="476"/>
      <c r="T553" s="476"/>
      <c r="U553" s="476"/>
      <c r="V553" s="476"/>
    </row>
    <row r="554" spans="1:22" ht="15" thickBot="1">
      <c r="A554" s="476"/>
      <c r="B554" s="476"/>
      <c r="C554" s="476"/>
      <c r="D554" s="476"/>
      <c r="E554" s="476"/>
      <c r="F554" s="476"/>
      <c r="G554" s="476"/>
      <c r="H554" s="476"/>
      <c r="I554" s="476"/>
      <c r="J554" s="476"/>
      <c r="K554" s="476"/>
      <c r="L554" s="476"/>
      <c r="M554" s="476"/>
      <c r="N554" s="476"/>
      <c r="O554" s="476"/>
      <c r="P554" s="476"/>
      <c r="Q554" s="476"/>
      <c r="R554" s="476"/>
      <c r="S554" s="476"/>
      <c r="T554" s="476"/>
      <c r="U554" s="476"/>
      <c r="V554" s="476"/>
    </row>
    <row r="555" spans="1:22" ht="15" thickBot="1">
      <c r="A555" s="476"/>
      <c r="B555" s="476"/>
      <c r="C555" s="476"/>
      <c r="D555" s="476"/>
      <c r="E555" s="476"/>
      <c r="F555" s="476"/>
      <c r="G555" s="476"/>
      <c r="H555" s="476"/>
      <c r="I555" s="476"/>
      <c r="J555" s="476"/>
      <c r="K555" s="476"/>
      <c r="L555" s="476"/>
      <c r="M555" s="476"/>
      <c r="N555" s="476"/>
      <c r="O555" s="476"/>
      <c r="P555" s="476"/>
      <c r="Q555" s="476"/>
      <c r="R555" s="476"/>
      <c r="S555" s="476"/>
      <c r="T555" s="476"/>
      <c r="U555" s="476"/>
      <c r="V555" s="476"/>
    </row>
    <row r="556" spans="1:22" ht="15" thickBot="1">
      <c r="A556" s="476"/>
      <c r="B556" s="476"/>
      <c r="C556" s="476"/>
      <c r="D556" s="476"/>
      <c r="E556" s="476"/>
      <c r="F556" s="476"/>
      <c r="G556" s="476"/>
      <c r="H556" s="476"/>
      <c r="I556" s="476"/>
      <c r="J556" s="476"/>
      <c r="K556" s="476"/>
      <c r="L556" s="476"/>
      <c r="M556" s="476"/>
      <c r="N556" s="476"/>
      <c r="O556" s="476"/>
      <c r="P556" s="476"/>
      <c r="Q556" s="476"/>
      <c r="R556" s="476"/>
      <c r="S556" s="476"/>
      <c r="T556" s="476"/>
      <c r="U556" s="476"/>
      <c r="V556" s="476"/>
    </row>
    <row r="557" spans="1:22" ht="15" thickBot="1">
      <c r="A557" s="476"/>
      <c r="B557" s="476"/>
      <c r="C557" s="476"/>
      <c r="D557" s="476"/>
      <c r="E557" s="476"/>
      <c r="F557" s="476"/>
      <c r="G557" s="476"/>
      <c r="H557" s="476"/>
      <c r="I557" s="476"/>
      <c r="J557" s="476"/>
      <c r="K557" s="476"/>
      <c r="L557" s="476"/>
      <c r="M557" s="476"/>
      <c r="N557" s="476"/>
      <c r="O557" s="476"/>
      <c r="P557" s="476"/>
      <c r="Q557" s="476"/>
      <c r="R557" s="476"/>
      <c r="S557" s="476"/>
      <c r="T557" s="476"/>
      <c r="U557" s="476"/>
      <c r="V557" s="476"/>
    </row>
    <row r="558" spans="1:22" ht="15" thickBot="1">
      <c r="A558" s="476"/>
      <c r="B558" s="476"/>
      <c r="C558" s="476"/>
      <c r="D558" s="476"/>
      <c r="E558" s="476"/>
      <c r="F558" s="476"/>
      <c r="G558" s="476"/>
      <c r="H558" s="476"/>
      <c r="I558" s="476"/>
      <c r="J558" s="476"/>
      <c r="K558" s="476"/>
      <c r="L558" s="476"/>
      <c r="M558" s="476"/>
      <c r="N558" s="476"/>
      <c r="O558" s="476"/>
      <c r="P558" s="476"/>
      <c r="Q558" s="476"/>
      <c r="R558" s="476"/>
      <c r="S558" s="476"/>
      <c r="T558" s="476"/>
      <c r="U558" s="476"/>
      <c r="V558" s="476"/>
    </row>
    <row r="559" spans="1:22" ht="15" thickBot="1">
      <c r="A559" s="476"/>
      <c r="B559" s="476"/>
      <c r="C559" s="476"/>
      <c r="D559" s="476"/>
      <c r="E559" s="476"/>
      <c r="F559" s="476"/>
      <c r="G559" s="476"/>
      <c r="H559" s="476"/>
      <c r="I559" s="476"/>
      <c r="J559" s="476"/>
      <c r="K559" s="476"/>
      <c r="L559" s="476"/>
      <c r="M559" s="476"/>
      <c r="N559" s="476"/>
      <c r="O559" s="476"/>
      <c r="P559" s="476"/>
      <c r="Q559" s="476"/>
      <c r="R559" s="476"/>
      <c r="S559" s="476"/>
      <c r="T559" s="476"/>
      <c r="U559" s="476"/>
      <c r="V559" s="476"/>
    </row>
    <row r="560" spans="1:22" ht="15" thickBot="1">
      <c r="A560" s="476"/>
      <c r="B560" s="476"/>
      <c r="C560" s="476"/>
      <c r="D560" s="476"/>
      <c r="E560" s="476"/>
      <c r="F560" s="476"/>
      <c r="G560" s="476"/>
      <c r="H560" s="476"/>
      <c r="I560" s="476"/>
      <c r="J560" s="476"/>
      <c r="K560" s="476"/>
      <c r="L560" s="476"/>
      <c r="M560" s="476"/>
      <c r="N560" s="476"/>
      <c r="O560" s="476"/>
      <c r="P560" s="476"/>
      <c r="Q560" s="476"/>
      <c r="R560" s="476"/>
      <c r="S560" s="476"/>
      <c r="T560" s="476"/>
      <c r="U560" s="476"/>
      <c r="V560" s="476"/>
    </row>
    <row r="561" spans="1:22" ht="15" thickBot="1">
      <c r="A561" s="476"/>
      <c r="B561" s="476"/>
      <c r="C561" s="476"/>
      <c r="D561" s="476"/>
      <c r="E561" s="476"/>
      <c r="F561" s="476"/>
      <c r="G561" s="476"/>
      <c r="H561" s="476"/>
      <c r="I561" s="476"/>
      <c r="J561" s="476"/>
      <c r="K561" s="476"/>
      <c r="L561" s="476"/>
      <c r="M561" s="476"/>
      <c r="N561" s="476"/>
      <c r="O561" s="476"/>
      <c r="P561" s="476"/>
      <c r="Q561" s="476"/>
      <c r="R561" s="476"/>
      <c r="S561" s="476"/>
      <c r="T561" s="476"/>
      <c r="U561" s="476"/>
      <c r="V561" s="476"/>
    </row>
    <row r="562" spans="1:22" ht="15" thickBot="1">
      <c r="A562" s="476"/>
      <c r="B562" s="476"/>
      <c r="C562" s="476"/>
      <c r="D562" s="476"/>
      <c r="E562" s="476"/>
      <c r="F562" s="476"/>
      <c r="G562" s="476"/>
      <c r="H562" s="476"/>
      <c r="I562" s="476"/>
      <c r="J562" s="476"/>
      <c r="K562" s="476"/>
      <c r="L562" s="476"/>
      <c r="M562" s="476"/>
      <c r="N562" s="476"/>
      <c r="O562" s="476"/>
      <c r="P562" s="476"/>
      <c r="Q562" s="476"/>
      <c r="R562" s="476"/>
      <c r="S562" s="476"/>
      <c r="T562" s="476"/>
      <c r="U562" s="476"/>
      <c r="V562" s="476"/>
    </row>
    <row r="563" spans="1:22" ht="15" thickBot="1">
      <c r="A563" s="476"/>
      <c r="B563" s="476"/>
      <c r="C563" s="476"/>
      <c r="D563" s="476"/>
      <c r="E563" s="476"/>
      <c r="F563" s="476"/>
      <c r="G563" s="476"/>
      <c r="H563" s="476"/>
      <c r="I563" s="476"/>
      <c r="J563" s="476"/>
      <c r="K563" s="476"/>
      <c r="L563" s="476"/>
      <c r="M563" s="476"/>
      <c r="N563" s="476"/>
      <c r="O563" s="476"/>
      <c r="P563" s="476"/>
      <c r="Q563" s="476"/>
      <c r="R563" s="476"/>
      <c r="S563" s="476"/>
      <c r="T563" s="476"/>
      <c r="U563" s="476"/>
      <c r="V563" s="476"/>
    </row>
    <row r="564" spans="1:22" ht="15" thickBot="1">
      <c r="A564" s="476"/>
      <c r="B564" s="476"/>
      <c r="C564" s="476"/>
      <c r="D564" s="476"/>
      <c r="E564" s="476"/>
      <c r="F564" s="476"/>
      <c r="G564" s="476"/>
      <c r="H564" s="476"/>
      <c r="I564" s="476"/>
      <c r="J564" s="476"/>
      <c r="K564" s="476"/>
      <c r="L564" s="476"/>
      <c r="M564" s="476"/>
      <c r="N564" s="476"/>
      <c r="O564" s="476"/>
      <c r="P564" s="476"/>
      <c r="Q564" s="476"/>
      <c r="R564" s="476"/>
      <c r="S564" s="476"/>
      <c r="T564" s="476"/>
      <c r="U564" s="476"/>
      <c r="V564" s="476"/>
    </row>
    <row r="565" spans="1:22" ht="15" thickBot="1">
      <c r="A565" s="476"/>
      <c r="B565" s="476"/>
      <c r="C565" s="476"/>
      <c r="D565" s="476"/>
      <c r="E565" s="476"/>
      <c r="F565" s="476"/>
      <c r="G565" s="476"/>
      <c r="H565" s="476"/>
      <c r="I565" s="476"/>
      <c r="J565" s="476"/>
      <c r="K565" s="476"/>
      <c r="L565" s="476"/>
      <c r="M565" s="476"/>
      <c r="N565" s="476"/>
      <c r="O565" s="476"/>
      <c r="P565" s="476"/>
      <c r="Q565" s="476"/>
      <c r="R565" s="476"/>
      <c r="S565" s="476"/>
      <c r="T565" s="476"/>
      <c r="U565" s="476"/>
      <c r="V565" s="476"/>
    </row>
    <row r="566" spans="1:22" ht="15" thickBot="1">
      <c r="A566" s="476"/>
      <c r="B566" s="476"/>
      <c r="C566" s="476"/>
      <c r="D566" s="476"/>
      <c r="E566" s="476"/>
      <c r="F566" s="476"/>
      <c r="G566" s="476"/>
      <c r="H566" s="476"/>
      <c r="I566" s="476"/>
      <c r="J566" s="476"/>
      <c r="K566" s="476"/>
      <c r="L566" s="476"/>
      <c r="M566" s="476"/>
      <c r="N566" s="476"/>
      <c r="O566" s="476"/>
      <c r="P566" s="476"/>
      <c r="Q566" s="476"/>
      <c r="R566" s="476"/>
      <c r="S566" s="476"/>
      <c r="T566" s="476"/>
      <c r="U566" s="476"/>
      <c r="V566" s="476"/>
    </row>
    <row r="567" spans="1:22" ht="15" thickBot="1">
      <c r="A567" s="476"/>
      <c r="B567" s="476"/>
      <c r="C567" s="476"/>
      <c r="D567" s="476"/>
      <c r="E567" s="476"/>
      <c r="F567" s="476"/>
      <c r="G567" s="476"/>
      <c r="H567" s="476"/>
      <c r="I567" s="476"/>
      <c r="J567" s="476"/>
      <c r="K567" s="476"/>
      <c r="L567" s="476"/>
      <c r="M567" s="476"/>
      <c r="N567" s="476"/>
      <c r="O567" s="476"/>
      <c r="P567" s="476"/>
      <c r="Q567" s="476"/>
      <c r="R567" s="476"/>
      <c r="S567" s="476"/>
      <c r="T567" s="476"/>
      <c r="U567" s="476"/>
      <c r="V567" s="476"/>
    </row>
    <row r="568" spans="1:22" ht="15" thickBot="1">
      <c r="A568" s="476"/>
      <c r="B568" s="476"/>
      <c r="C568" s="476"/>
      <c r="D568" s="476"/>
      <c r="E568" s="476"/>
      <c r="F568" s="476"/>
      <c r="G568" s="476"/>
      <c r="H568" s="476"/>
      <c r="I568" s="476"/>
      <c r="J568" s="476"/>
      <c r="K568" s="476"/>
      <c r="L568" s="476"/>
      <c r="M568" s="476"/>
      <c r="N568" s="476"/>
      <c r="O568" s="476"/>
      <c r="P568" s="476"/>
      <c r="Q568" s="476"/>
      <c r="R568" s="476"/>
      <c r="S568" s="476"/>
      <c r="T568" s="476"/>
      <c r="U568" s="476"/>
      <c r="V568" s="476"/>
    </row>
    <row r="569" spans="1:22" ht="15" thickBot="1">
      <c r="A569" s="476"/>
      <c r="B569" s="476"/>
      <c r="C569" s="476"/>
      <c r="D569" s="476"/>
      <c r="E569" s="476"/>
      <c r="F569" s="476"/>
      <c r="G569" s="476"/>
      <c r="H569" s="476"/>
      <c r="I569" s="476"/>
      <c r="J569" s="476"/>
      <c r="K569" s="476"/>
      <c r="L569" s="476"/>
      <c r="M569" s="476"/>
      <c r="N569" s="476"/>
      <c r="O569" s="476"/>
      <c r="P569" s="476"/>
      <c r="Q569" s="476"/>
      <c r="R569" s="476"/>
      <c r="S569" s="476"/>
      <c r="T569" s="476"/>
      <c r="U569" s="476"/>
      <c r="V569" s="476"/>
    </row>
    <row r="570" spans="1:22" ht="15" thickBot="1">
      <c r="A570" s="476"/>
      <c r="B570" s="476"/>
      <c r="C570" s="476"/>
      <c r="D570" s="476"/>
      <c r="E570" s="476"/>
      <c r="F570" s="476"/>
      <c r="G570" s="476"/>
      <c r="H570" s="476"/>
      <c r="I570" s="476"/>
      <c r="J570" s="476"/>
      <c r="K570" s="476"/>
      <c r="L570" s="476"/>
      <c r="M570" s="476"/>
      <c r="N570" s="476"/>
      <c r="O570" s="476"/>
      <c r="P570" s="476"/>
      <c r="Q570" s="476"/>
      <c r="R570" s="476"/>
      <c r="S570" s="476"/>
      <c r="T570" s="476"/>
      <c r="U570" s="476"/>
      <c r="V570" s="476"/>
    </row>
    <row r="571" spans="1:22" ht="15" thickBot="1">
      <c r="A571" s="476"/>
      <c r="B571" s="476"/>
      <c r="C571" s="476"/>
      <c r="D571" s="476"/>
      <c r="E571" s="476"/>
      <c r="F571" s="476"/>
      <c r="G571" s="476"/>
      <c r="H571" s="476"/>
      <c r="I571" s="476"/>
      <c r="J571" s="476"/>
      <c r="K571" s="476"/>
      <c r="L571" s="476"/>
      <c r="M571" s="476"/>
      <c r="N571" s="476"/>
      <c r="O571" s="476"/>
      <c r="P571" s="476"/>
      <c r="Q571" s="476"/>
      <c r="R571" s="476"/>
      <c r="S571" s="476"/>
      <c r="T571" s="476"/>
      <c r="U571" s="476"/>
      <c r="V571" s="476"/>
    </row>
    <row r="572" spans="1:22" ht="15" thickBot="1">
      <c r="A572" s="476"/>
      <c r="B572" s="476"/>
      <c r="C572" s="476"/>
      <c r="D572" s="476"/>
      <c r="E572" s="476"/>
      <c r="F572" s="476"/>
      <c r="G572" s="476"/>
      <c r="H572" s="476"/>
      <c r="I572" s="476"/>
      <c r="J572" s="476"/>
      <c r="K572" s="476"/>
      <c r="L572" s="476"/>
      <c r="M572" s="476"/>
      <c r="N572" s="476"/>
      <c r="O572" s="476"/>
      <c r="P572" s="476"/>
      <c r="Q572" s="476"/>
      <c r="R572" s="476"/>
      <c r="S572" s="476"/>
      <c r="T572" s="476"/>
      <c r="U572" s="476"/>
      <c r="V572" s="476"/>
    </row>
    <row r="573" spans="1:22" ht="15" thickBot="1">
      <c r="A573" s="476"/>
      <c r="B573" s="476"/>
      <c r="C573" s="476"/>
      <c r="D573" s="476"/>
      <c r="E573" s="476"/>
      <c r="F573" s="476"/>
      <c r="G573" s="476"/>
      <c r="H573" s="476"/>
      <c r="I573" s="476"/>
      <c r="J573" s="476"/>
      <c r="K573" s="476"/>
      <c r="L573" s="476"/>
      <c r="M573" s="476"/>
      <c r="N573" s="476"/>
      <c r="O573" s="476"/>
      <c r="P573" s="476"/>
      <c r="Q573" s="476"/>
      <c r="R573" s="476"/>
      <c r="S573" s="476"/>
      <c r="T573" s="476"/>
      <c r="U573" s="476"/>
      <c r="V573" s="476"/>
    </row>
    <row r="574" spans="1:22" ht="15" thickBot="1">
      <c r="A574" s="476"/>
      <c r="B574" s="476"/>
      <c r="C574" s="476"/>
      <c r="D574" s="476"/>
      <c r="E574" s="476"/>
      <c r="F574" s="476"/>
      <c r="G574" s="476"/>
      <c r="H574" s="476"/>
      <c r="I574" s="476"/>
      <c r="J574" s="476"/>
      <c r="K574" s="476"/>
      <c r="L574" s="476"/>
      <c r="M574" s="476"/>
      <c r="N574" s="476"/>
      <c r="O574" s="476"/>
      <c r="P574" s="476"/>
      <c r="Q574" s="476"/>
      <c r="R574" s="476"/>
      <c r="S574" s="476"/>
      <c r="T574" s="476"/>
      <c r="U574" s="476"/>
      <c r="V574" s="476"/>
    </row>
    <row r="575" spans="1:22" ht="15" thickBot="1">
      <c r="A575" s="476"/>
      <c r="B575" s="476"/>
      <c r="C575" s="476"/>
      <c r="D575" s="476"/>
      <c r="E575" s="476"/>
      <c r="F575" s="476"/>
      <c r="G575" s="476"/>
      <c r="H575" s="476"/>
      <c r="I575" s="476"/>
      <c r="J575" s="476"/>
      <c r="K575" s="476"/>
      <c r="L575" s="476"/>
      <c r="M575" s="476"/>
      <c r="N575" s="476"/>
      <c r="O575" s="476"/>
      <c r="P575" s="476"/>
      <c r="Q575" s="476"/>
      <c r="R575" s="476"/>
      <c r="S575" s="476"/>
      <c r="T575" s="476"/>
      <c r="U575" s="476"/>
      <c r="V575" s="476"/>
    </row>
    <row r="576" spans="1:22" ht="15" thickBot="1">
      <c r="A576" s="476"/>
      <c r="B576" s="476"/>
      <c r="C576" s="476"/>
      <c r="D576" s="476"/>
      <c r="E576" s="476"/>
      <c r="F576" s="476"/>
      <c r="G576" s="476"/>
      <c r="H576" s="476"/>
      <c r="I576" s="476"/>
      <c r="J576" s="476"/>
      <c r="K576" s="476"/>
      <c r="L576" s="476"/>
      <c r="M576" s="476"/>
      <c r="N576" s="476"/>
      <c r="O576" s="476"/>
      <c r="P576" s="476"/>
      <c r="Q576" s="476"/>
      <c r="R576" s="476"/>
      <c r="S576" s="476"/>
      <c r="T576" s="476"/>
      <c r="U576" s="476"/>
      <c r="V576" s="476"/>
    </row>
    <row r="577" spans="1:22" ht="15" thickBot="1">
      <c r="A577" s="476"/>
      <c r="B577" s="476"/>
      <c r="C577" s="476"/>
      <c r="D577" s="476"/>
      <c r="E577" s="476"/>
      <c r="F577" s="476"/>
      <c r="G577" s="476"/>
      <c r="H577" s="476"/>
      <c r="I577" s="476"/>
      <c r="J577" s="476"/>
      <c r="K577" s="476"/>
      <c r="L577" s="476"/>
      <c r="M577" s="476"/>
      <c r="N577" s="476"/>
      <c r="O577" s="476"/>
      <c r="P577" s="476"/>
      <c r="Q577" s="476"/>
      <c r="R577" s="476"/>
      <c r="S577" s="476"/>
      <c r="T577" s="476"/>
      <c r="U577" s="476"/>
      <c r="V577" s="476"/>
    </row>
    <row r="578" spans="1:22" ht="15" thickBot="1">
      <c r="A578" s="476"/>
      <c r="B578" s="476"/>
      <c r="C578" s="476"/>
      <c r="D578" s="476"/>
      <c r="E578" s="476"/>
      <c r="F578" s="476"/>
      <c r="G578" s="476"/>
      <c r="H578" s="476"/>
      <c r="I578" s="476"/>
      <c r="J578" s="476"/>
      <c r="K578" s="476"/>
      <c r="L578" s="476"/>
      <c r="M578" s="476"/>
      <c r="N578" s="476"/>
      <c r="O578" s="476"/>
      <c r="P578" s="476"/>
      <c r="Q578" s="476"/>
      <c r="R578" s="476"/>
      <c r="S578" s="476"/>
      <c r="T578" s="476"/>
      <c r="U578" s="476"/>
      <c r="V578" s="476"/>
    </row>
    <row r="579" spans="1:22" ht="15" thickBot="1">
      <c r="A579" s="476"/>
      <c r="B579" s="476"/>
      <c r="C579" s="476"/>
      <c r="D579" s="476"/>
      <c r="E579" s="476"/>
      <c r="F579" s="476"/>
      <c r="G579" s="476"/>
      <c r="H579" s="476"/>
      <c r="I579" s="476"/>
      <c r="J579" s="476"/>
      <c r="K579" s="476"/>
      <c r="L579" s="476"/>
      <c r="M579" s="476"/>
      <c r="N579" s="476"/>
      <c r="O579" s="476"/>
      <c r="P579" s="476"/>
      <c r="Q579" s="476"/>
      <c r="R579" s="476"/>
      <c r="S579" s="476"/>
      <c r="T579" s="476"/>
      <c r="U579" s="476"/>
      <c r="V579" s="476"/>
    </row>
    <row r="580" spans="1:22" ht="15" thickBot="1">
      <c r="A580" s="476"/>
      <c r="B580" s="476"/>
      <c r="C580" s="476"/>
      <c r="D580" s="476"/>
      <c r="E580" s="476"/>
      <c r="F580" s="476"/>
      <c r="G580" s="476"/>
      <c r="H580" s="476"/>
      <c r="I580" s="476"/>
      <c r="J580" s="476"/>
      <c r="K580" s="476"/>
      <c r="L580" s="476"/>
      <c r="M580" s="476"/>
      <c r="N580" s="476"/>
      <c r="O580" s="476"/>
      <c r="P580" s="476"/>
      <c r="Q580" s="476"/>
      <c r="R580" s="476"/>
      <c r="S580" s="476"/>
      <c r="T580" s="476"/>
      <c r="U580" s="476"/>
      <c r="V580" s="476"/>
    </row>
    <row r="581" spans="1:22" ht="15" thickBot="1">
      <c r="A581" s="476"/>
      <c r="B581" s="476"/>
      <c r="C581" s="476"/>
      <c r="D581" s="476"/>
      <c r="E581" s="476"/>
      <c r="F581" s="476"/>
      <c r="G581" s="476"/>
      <c r="H581" s="476"/>
      <c r="I581" s="476"/>
      <c r="J581" s="476"/>
      <c r="K581" s="476"/>
      <c r="L581" s="476"/>
      <c r="M581" s="476"/>
      <c r="N581" s="476"/>
      <c r="O581" s="476"/>
      <c r="P581" s="476"/>
      <c r="Q581" s="476"/>
      <c r="R581" s="476"/>
      <c r="S581" s="476"/>
      <c r="T581" s="476"/>
      <c r="U581" s="476"/>
      <c r="V581" s="476"/>
    </row>
    <row r="582" spans="1:22" ht="15" thickBot="1">
      <c r="A582" s="476"/>
      <c r="B582" s="476"/>
      <c r="C582" s="476"/>
      <c r="D582" s="476"/>
      <c r="E582" s="476"/>
      <c r="F582" s="476"/>
      <c r="G582" s="476"/>
      <c r="H582" s="476"/>
      <c r="I582" s="476"/>
      <c r="J582" s="476"/>
      <c r="K582" s="476"/>
      <c r="L582" s="476"/>
      <c r="M582" s="476"/>
      <c r="N582" s="476"/>
      <c r="O582" s="476"/>
      <c r="P582" s="476"/>
      <c r="Q582" s="476"/>
      <c r="R582" s="476"/>
      <c r="S582" s="476"/>
      <c r="T582" s="476"/>
      <c r="U582" s="476"/>
      <c r="V582" s="476"/>
    </row>
    <row r="583" spans="1:22" ht="15" thickBot="1">
      <c r="A583" s="476"/>
      <c r="B583" s="476"/>
      <c r="C583" s="476"/>
      <c r="D583" s="476"/>
      <c r="E583" s="476"/>
      <c r="F583" s="476"/>
      <c r="G583" s="476"/>
      <c r="H583" s="476"/>
      <c r="I583" s="476"/>
      <c r="J583" s="476"/>
      <c r="K583" s="476"/>
      <c r="L583" s="476"/>
      <c r="M583" s="476"/>
      <c r="N583" s="476"/>
      <c r="O583" s="476"/>
      <c r="P583" s="476"/>
      <c r="Q583" s="476"/>
      <c r="R583" s="476"/>
      <c r="S583" s="476"/>
      <c r="T583" s="476"/>
      <c r="U583" s="476"/>
      <c r="V583" s="476"/>
    </row>
    <row r="584" spans="1:22" ht="15" thickBot="1">
      <c r="A584" s="476"/>
      <c r="B584" s="476"/>
      <c r="C584" s="476"/>
      <c r="D584" s="476"/>
      <c r="E584" s="476"/>
      <c r="F584" s="476"/>
      <c r="G584" s="476"/>
      <c r="H584" s="476"/>
      <c r="I584" s="476"/>
      <c r="J584" s="476"/>
      <c r="K584" s="476"/>
      <c r="L584" s="476"/>
      <c r="M584" s="476"/>
      <c r="N584" s="476"/>
      <c r="O584" s="476"/>
      <c r="P584" s="476"/>
      <c r="Q584" s="476"/>
      <c r="R584" s="476"/>
      <c r="S584" s="476"/>
      <c r="T584" s="476"/>
      <c r="U584" s="476"/>
      <c r="V584" s="476"/>
    </row>
    <row r="585" spans="1:22" ht="15" thickBot="1">
      <c r="A585" s="476"/>
      <c r="B585" s="476"/>
      <c r="C585" s="476"/>
      <c r="D585" s="476"/>
      <c r="E585" s="476"/>
      <c r="F585" s="476"/>
      <c r="G585" s="476"/>
      <c r="H585" s="476"/>
      <c r="I585" s="476"/>
      <c r="J585" s="476"/>
      <c r="K585" s="476"/>
      <c r="L585" s="476"/>
      <c r="M585" s="476"/>
      <c r="N585" s="476"/>
      <c r="O585" s="476"/>
      <c r="P585" s="476"/>
      <c r="Q585" s="476"/>
      <c r="R585" s="476"/>
      <c r="S585" s="476"/>
      <c r="T585" s="476"/>
      <c r="U585" s="476"/>
      <c r="V585" s="476"/>
    </row>
    <row r="586" spans="1:22" ht="15" thickBot="1">
      <c r="A586" s="476"/>
      <c r="B586" s="476"/>
      <c r="C586" s="476"/>
      <c r="D586" s="476"/>
      <c r="E586" s="476"/>
      <c r="F586" s="476"/>
      <c r="G586" s="476"/>
      <c r="H586" s="476"/>
      <c r="I586" s="476"/>
      <c r="J586" s="476"/>
      <c r="K586" s="476"/>
      <c r="L586" s="476"/>
      <c r="M586" s="476"/>
      <c r="N586" s="476"/>
      <c r="O586" s="476"/>
      <c r="P586" s="476"/>
      <c r="Q586" s="476"/>
      <c r="R586" s="476"/>
      <c r="S586" s="476"/>
      <c r="T586" s="476"/>
      <c r="U586" s="476"/>
      <c r="V586" s="476"/>
    </row>
    <row r="587" spans="1:22" ht="15" thickBot="1">
      <c r="A587" s="476"/>
      <c r="B587" s="476"/>
      <c r="C587" s="476"/>
      <c r="D587" s="476"/>
      <c r="E587" s="476"/>
      <c r="F587" s="476"/>
      <c r="G587" s="476"/>
      <c r="H587" s="476"/>
      <c r="I587" s="476"/>
      <c r="J587" s="476"/>
      <c r="K587" s="476"/>
      <c r="L587" s="476"/>
      <c r="M587" s="476"/>
      <c r="N587" s="476"/>
      <c r="O587" s="476"/>
      <c r="P587" s="476"/>
      <c r="Q587" s="476"/>
      <c r="R587" s="476"/>
      <c r="S587" s="476"/>
      <c r="T587" s="476"/>
      <c r="U587" s="476"/>
      <c r="V587" s="476"/>
    </row>
    <row r="588" spans="1:22" ht="15" thickBot="1">
      <c r="A588" s="476"/>
      <c r="B588" s="476"/>
      <c r="C588" s="476"/>
      <c r="D588" s="476"/>
      <c r="E588" s="476"/>
      <c r="F588" s="476"/>
      <c r="G588" s="476"/>
      <c r="H588" s="476"/>
      <c r="I588" s="476"/>
      <c r="J588" s="476"/>
      <c r="K588" s="476"/>
      <c r="L588" s="476"/>
      <c r="M588" s="476"/>
      <c r="N588" s="476"/>
      <c r="O588" s="476"/>
      <c r="P588" s="476"/>
      <c r="Q588" s="476"/>
      <c r="R588" s="476"/>
      <c r="S588" s="476"/>
      <c r="T588" s="476"/>
      <c r="U588" s="476"/>
      <c r="V588" s="476"/>
    </row>
    <row r="589" spans="1:22" ht="15" thickBot="1">
      <c r="A589" s="476"/>
      <c r="B589" s="476"/>
      <c r="C589" s="476"/>
      <c r="D589" s="476"/>
      <c r="E589" s="476"/>
      <c r="F589" s="476"/>
      <c r="G589" s="476"/>
      <c r="H589" s="476"/>
      <c r="I589" s="476"/>
      <c r="J589" s="476"/>
      <c r="K589" s="476"/>
      <c r="L589" s="476"/>
      <c r="M589" s="476"/>
      <c r="N589" s="476"/>
      <c r="O589" s="476"/>
      <c r="P589" s="476"/>
      <c r="Q589" s="476"/>
      <c r="R589" s="476"/>
      <c r="S589" s="476"/>
      <c r="T589" s="476"/>
      <c r="U589" s="476"/>
      <c r="V589" s="476"/>
    </row>
    <row r="590" spans="1:22" ht="15" thickBot="1">
      <c r="A590" s="476"/>
      <c r="B590" s="476"/>
      <c r="C590" s="476"/>
      <c r="D590" s="476"/>
      <c r="E590" s="476"/>
      <c r="F590" s="476"/>
      <c r="G590" s="476"/>
      <c r="H590" s="476"/>
      <c r="I590" s="476"/>
      <c r="J590" s="476"/>
      <c r="K590" s="476"/>
      <c r="L590" s="476"/>
      <c r="M590" s="476"/>
      <c r="N590" s="476"/>
      <c r="O590" s="476"/>
      <c r="P590" s="476"/>
      <c r="Q590" s="476"/>
      <c r="R590" s="476"/>
      <c r="S590" s="476"/>
      <c r="T590" s="476"/>
      <c r="U590" s="476"/>
      <c r="V590" s="476"/>
    </row>
    <row r="591" spans="1:22" ht="15" thickBot="1">
      <c r="A591" s="476"/>
      <c r="B591" s="476"/>
      <c r="C591" s="476"/>
      <c r="D591" s="476"/>
      <c r="E591" s="476"/>
      <c r="F591" s="476"/>
      <c r="G591" s="476"/>
      <c r="H591" s="476"/>
      <c r="I591" s="476"/>
      <c r="J591" s="476"/>
      <c r="K591" s="476"/>
      <c r="L591" s="476"/>
      <c r="M591" s="476"/>
      <c r="N591" s="476"/>
      <c r="O591" s="476"/>
      <c r="P591" s="476"/>
      <c r="Q591" s="476"/>
      <c r="R591" s="476"/>
      <c r="S591" s="476"/>
      <c r="T591" s="476"/>
      <c r="U591" s="476"/>
      <c r="V591" s="476"/>
    </row>
    <row r="592" spans="1:22" ht="15" thickBot="1">
      <c r="A592" s="476"/>
      <c r="B592" s="476"/>
      <c r="C592" s="476"/>
      <c r="D592" s="476"/>
      <c r="E592" s="476"/>
      <c r="F592" s="476"/>
      <c r="G592" s="476"/>
      <c r="H592" s="476"/>
      <c r="I592" s="476"/>
      <c r="J592" s="476"/>
      <c r="K592" s="476"/>
      <c r="L592" s="476"/>
      <c r="M592" s="476"/>
      <c r="N592" s="476"/>
      <c r="O592" s="476"/>
      <c r="P592" s="476"/>
      <c r="Q592" s="476"/>
      <c r="R592" s="476"/>
      <c r="S592" s="476"/>
      <c r="T592" s="476"/>
      <c r="U592" s="476"/>
      <c r="V592" s="476"/>
    </row>
    <row r="593" spans="1:22" ht="15" thickBot="1">
      <c r="A593" s="476"/>
      <c r="B593" s="476"/>
      <c r="C593" s="476"/>
      <c r="D593" s="476"/>
      <c r="E593" s="476"/>
      <c r="F593" s="476"/>
      <c r="G593" s="476"/>
      <c r="H593" s="476"/>
      <c r="I593" s="476"/>
      <c r="J593" s="476"/>
      <c r="K593" s="476"/>
      <c r="L593" s="476"/>
      <c r="M593" s="476"/>
      <c r="N593" s="476"/>
      <c r="O593" s="476"/>
      <c r="P593" s="476"/>
      <c r="Q593" s="476"/>
      <c r="R593" s="476"/>
      <c r="S593" s="476"/>
      <c r="T593" s="476"/>
      <c r="U593" s="476"/>
      <c r="V593" s="476"/>
    </row>
    <row r="594" spans="1:22" ht="15" thickBot="1">
      <c r="A594" s="476"/>
      <c r="B594" s="476"/>
      <c r="C594" s="476"/>
      <c r="D594" s="476"/>
      <c r="E594" s="476"/>
      <c r="F594" s="476"/>
      <c r="G594" s="476"/>
      <c r="H594" s="476"/>
      <c r="I594" s="476"/>
      <c r="J594" s="476"/>
      <c r="K594" s="476"/>
      <c r="L594" s="476"/>
      <c r="M594" s="476"/>
      <c r="N594" s="476"/>
      <c r="O594" s="476"/>
      <c r="P594" s="476"/>
      <c r="Q594" s="476"/>
      <c r="R594" s="476"/>
      <c r="S594" s="476"/>
      <c r="T594" s="476"/>
      <c r="U594" s="476"/>
      <c r="V594" s="476"/>
    </row>
    <row r="595" spans="1:22" ht="15" thickBot="1">
      <c r="A595" s="476"/>
      <c r="B595" s="476"/>
      <c r="C595" s="476"/>
      <c r="D595" s="476"/>
      <c r="E595" s="476"/>
      <c r="F595" s="476"/>
      <c r="G595" s="476"/>
      <c r="H595" s="476"/>
      <c r="I595" s="476"/>
      <c r="J595" s="476"/>
      <c r="K595" s="476"/>
      <c r="L595" s="476"/>
      <c r="M595" s="476"/>
      <c r="N595" s="476"/>
      <c r="O595" s="476"/>
      <c r="P595" s="476"/>
      <c r="Q595" s="476"/>
      <c r="R595" s="476"/>
      <c r="S595" s="476"/>
      <c r="T595" s="476"/>
      <c r="U595" s="476"/>
      <c r="V595" s="476"/>
    </row>
    <row r="596" spans="1:22" ht="15" thickBot="1">
      <c r="A596" s="476"/>
      <c r="B596" s="476"/>
      <c r="C596" s="476"/>
      <c r="D596" s="476"/>
      <c r="E596" s="476"/>
      <c r="F596" s="476"/>
      <c r="G596" s="476"/>
      <c r="H596" s="476"/>
      <c r="I596" s="476"/>
      <c r="J596" s="476"/>
      <c r="K596" s="476"/>
      <c r="L596" s="476"/>
      <c r="M596" s="476"/>
      <c r="N596" s="476"/>
      <c r="O596" s="476"/>
      <c r="P596" s="476"/>
      <c r="Q596" s="476"/>
      <c r="R596" s="476"/>
      <c r="S596" s="476"/>
      <c r="T596" s="476"/>
      <c r="U596" s="476"/>
      <c r="V596" s="476"/>
    </row>
    <row r="597" spans="1:22" ht="15" thickBot="1">
      <c r="A597" s="476"/>
      <c r="B597" s="476"/>
      <c r="C597" s="476"/>
      <c r="D597" s="476"/>
      <c r="E597" s="476"/>
      <c r="F597" s="476"/>
      <c r="G597" s="476"/>
      <c r="H597" s="476"/>
      <c r="I597" s="476"/>
      <c r="J597" s="476"/>
      <c r="K597" s="476"/>
      <c r="L597" s="476"/>
      <c r="M597" s="476"/>
      <c r="N597" s="476"/>
      <c r="O597" s="476"/>
      <c r="P597" s="476"/>
      <c r="Q597" s="476"/>
      <c r="R597" s="476"/>
      <c r="S597" s="476"/>
      <c r="T597" s="476"/>
      <c r="U597" s="476"/>
      <c r="V597" s="476"/>
    </row>
    <row r="598" spans="1:22" ht="15" thickBot="1">
      <c r="A598" s="476"/>
      <c r="B598" s="476"/>
      <c r="C598" s="476"/>
      <c r="D598" s="476"/>
      <c r="E598" s="476"/>
      <c r="F598" s="476"/>
      <c r="G598" s="476"/>
      <c r="H598" s="476"/>
      <c r="I598" s="476"/>
      <c r="J598" s="476"/>
      <c r="K598" s="476"/>
      <c r="L598" s="476"/>
      <c r="M598" s="476"/>
      <c r="N598" s="476"/>
      <c r="O598" s="476"/>
      <c r="P598" s="476"/>
      <c r="Q598" s="476"/>
      <c r="R598" s="476"/>
      <c r="S598" s="476"/>
      <c r="T598" s="476"/>
      <c r="U598" s="476"/>
      <c r="V598" s="476"/>
    </row>
    <row r="599" spans="1:22" ht="15" thickBot="1">
      <c r="A599" s="476"/>
      <c r="B599" s="476"/>
      <c r="C599" s="476"/>
      <c r="D599" s="476"/>
      <c r="E599" s="476"/>
      <c r="F599" s="476"/>
      <c r="G599" s="476"/>
      <c r="H599" s="476"/>
      <c r="I599" s="476"/>
      <c r="J599" s="476"/>
      <c r="K599" s="476"/>
      <c r="L599" s="476"/>
      <c r="M599" s="476"/>
      <c r="N599" s="476"/>
      <c r="O599" s="476"/>
      <c r="P599" s="476"/>
      <c r="Q599" s="476"/>
      <c r="R599" s="476"/>
      <c r="S599" s="476"/>
      <c r="T599" s="476"/>
      <c r="U599" s="476"/>
      <c r="V599" s="476"/>
    </row>
    <row r="600" spans="1:22" ht="15" thickBot="1">
      <c r="A600" s="476"/>
      <c r="B600" s="476"/>
      <c r="C600" s="476"/>
      <c r="D600" s="476"/>
      <c r="E600" s="476"/>
      <c r="F600" s="476"/>
      <c r="G600" s="476"/>
      <c r="H600" s="476"/>
      <c r="I600" s="476"/>
      <c r="J600" s="476"/>
      <c r="K600" s="476"/>
      <c r="L600" s="476"/>
      <c r="M600" s="476"/>
      <c r="N600" s="476"/>
      <c r="O600" s="476"/>
      <c r="P600" s="476"/>
      <c r="Q600" s="476"/>
      <c r="R600" s="476"/>
      <c r="S600" s="476"/>
      <c r="T600" s="476"/>
      <c r="U600" s="476"/>
      <c r="V600" s="476"/>
    </row>
    <row r="601" spans="1:22" ht="15" thickBot="1">
      <c r="A601" s="476"/>
      <c r="B601" s="476"/>
      <c r="C601" s="476"/>
      <c r="D601" s="476"/>
      <c r="E601" s="476"/>
      <c r="F601" s="476"/>
      <c r="G601" s="476"/>
      <c r="H601" s="476"/>
      <c r="I601" s="476"/>
      <c r="J601" s="476"/>
      <c r="K601" s="476"/>
      <c r="L601" s="476"/>
      <c r="M601" s="476"/>
      <c r="N601" s="476"/>
      <c r="O601" s="476"/>
      <c r="P601" s="476"/>
      <c r="Q601" s="476"/>
      <c r="R601" s="476"/>
      <c r="S601" s="476"/>
      <c r="T601" s="476"/>
      <c r="U601" s="476"/>
      <c r="V601" s="476"/>
    </row>
    <row r="602" spans="1:22" ht="15" thickBot="1">
      <c r="A602" s="476"/>
      <c r="B602" s="476"/>
      <c r="C602" s="476"/>
      <c r="D602" s="476"/>
      <c r="E602" s="476"/>
      <c r="F602" s="476"/>
      <c r="G602" s="476"/>
      <c r="H602" s="476"/>
      <c r="I602" s="476"/>
      <c r="J602" s="476"/>
      <c r="K602" s="476"/>
      <c r="L602" s="476"/>
      <c r="M602" s="476"/>
      <c r="N602" s="476"/>
      <c r="O602" s="476"/>
      <c r="P602" s="476"/>
      <c r="Q602" s="476"/>
      <c r="R602" s="476"/>
      <c r="S602" s="476"/>
      <c r="T602" s="476"/>
      <c r="U602" s="476"/>
      <c r="V602" s="476"/>
    </row>
    <row r="603" spans="1:22" ht="15" thickBot="1">
      <c r="A603" s="476"/>
      <c r="B603" s="476"/>
      <c r="C603" s="476"/>
      <c r="D603" s="476"/>
      <c r="E603" s="476"/>
      <c r="F603" s="476"/>
      <c r="G603" s="476"/>
      <c r="H603" s="476"/>
      <c r="I603" s="476"/>
      <c r="J603" s="476"/>
      <c r="K603" s="476"/>
      <c r="L603" s="476"/>
      <c r="M603" s="476"/>
      <c r="N603" s="476"/>
      <c r="O603" s="476"/>
      <c r="P603" s="476"/>
      <c r="Q603" s="476"/>
      <c r="R603" s="476"/>
      <c r="S603" s="476"/>
      <c r="T603" s="476"/>
      <c r="U603" s="476"/>
      <c r="V603" s="476"/>
    </row>
    <row r="604" spans="1:22" ht="15" thickBot="1">
      <c r="A604" s="476"/>
      <c r="B604" s="476"/>
      <c r="C604" s="476"/>
      <c r="D604" s="476"/>
      <c r="E604" s="476"/>
      <c r="F604" s="476"/>
      <c r="G604" s="476"/>
      <c r="H604" s="476"/>
      <c r="I604" s="476"/>
      <c r="J604" s="476"/>
      <c r="K604" s="476"/>
      <c r="L604" s="476"/>
      <c r="M604" s="476"/>
      <c r="N604" s="476"/>
      <c r="O604" s="476"/>
      <c r="P604" s="476"/>
      <c r="Q604" s="476"/>
      <c r="R604" s="476"/>
      <c r="S604" s="476"/>
      <c r="T604" s="476"/>
      <c r="U604" s="476"/>
      <c r="V604" s="476"/>
    </row>
    <row r="605" spans="1:22" ht="15" thickBot="1">
      <c r="A605" s="476"/>
      <c r="B605" s="476"/>
      <c r="C605" s="476"/>
      <c r="D605" s="476"/>
      <c r="E605" s="476"/>
      <c r="F605" s="476"/>
      <c r="G605" s="476"/>
      <c r="H605" s="476"/>
      <c r="I605" s="476"/>
      <c r="J605" s="476"/>
      <c r="K605" s="476"/>
      <c r="L605" s="476"/>
      <c r="M605" s="476"/>
      <c r="N605" s="476"/>
      <c r="O605" s="476"/>
      <c r="P605" s="476"/>
      <c r="Q605" s="476"/>
      <c r="R605" s="476"/>
      <c r="S605" s="476"/>
      <c r="T605" s="476"/>
      <c r="U605" s="476"/>
      <c r="V605" s="476"/>
    </row>
    <row r="606" spans="1:22" ht="15" thickBot="1">
      <c r="A606" s="476"/>
      <c r="B606" s="476"/>
      <c r="C606" s="476"/>
      <c r="D606" s="476"/>
      <c r="E606" s="476"/>
      <c r="F606" s="476"/>
      <c r="G606" s="476"/>
      <c r="H606" s="476"/>
      <c r="I606" s="476"/>
      <c r="J606" s="476"/>
      <c r="K606" s="476"/>
      <c r="L606" s="476"/>
      <c r="M606" s="476"/>
      <c r="N606" s="476"/>
      <c r="O606" s="476"/>
      <c r="P606" s="476"/>
      <c r="Q606" s="476"/>
      <c r="R606" s="476"/>
      <c r="S606" s="476"/>
      <c r="T606" s="476"/>
      <c r="U606" s="476"/>
      <c r="V606" s="476"/>
    </row>
    <row r="607" spans="1:22" ht="15" thickBot="1">
      <c r="A607" s="476"/>
      <c r="B607" s="476"/>
      <c r="C607" s="476"/>
      <c r="D607" s="476"/>
      <c r="E607" s="476"/>
      <c r="F607" s="476"/>
      <c r="G607" s="476"/>
      <c r="H607" s="476"/>
      <c r="I607" s="476"/>
      <c r="J607" s="476"/>
      <c r="K607" s="476"/>
      <c r="L607" s="476"/>
      <c r="M607" s="476"/>
      <c r="N607" s="476"/>
      <c r="O607" s="476"/>
      <c r="P607" s="476"/>
      <c r="Q607" s="476"/>
      <c r="R607" s="476"/>
      <c r="S607" s="476"/>
      <c r="T607" s="476"/>
      <c r="U607" s="476"/>
      <c r="V607" s="476"/>
    </row>
    <row r="608" spans="1:22" ht="15" thickBot="1">
      <c r="A608" s="476"/>
      <c r="B608" s="476"/>
      <c r="C608" s="476"/>
      <c r="D608" s="476"/>
      <c r="E608" s="476"/>
      <c r="F608" s="476"/>
      <c r="G608" s="476"/>
      <c r="H608" s="476"/>
      <c r="I608" s="476"/>
      <c r="J608" s="476"/>
      <c r="K608" s="476"/>
      <c r="L608" s="476"/>
      <c r="M608" s="476"/>
      <c r="N608" s="476"/>
      <c r="O608" s="476"/>
      <c r="P608" s="476"/>
      <c r="Q608" s="476"/>
      <c r="R608" s="476"/>
      <c r="S608" s="476"/>
      <c r="T608" s="476"/>
      <c r="U608" s="476"/>
      <c r="V608" s="476"/>
    </row>
    <row r="609" spans="1:22" ht="15" thickBot="1">
      <c r="A609" s="476"/>
      <c r="B609" s="476"/>
      <c r="C609" s="476"/>
      <c r="D609" s="476"/>
      <c r="E609" s="476"/>
      <c r="F609" s="476"/>
      <c r="G609" s="476"/>
      <c r="H609" s="476"/>
      <c r="I609" s="476"/>
      <c r="J609" s="476"/>
      <c r="K609" s="476"/>
      <c r="L609" s="476"/>
      <c r="M609" s="476"/>
      <c r="N609" s="476"/>
      <c r="O609" s="476"/>
      <c r="P609" s="476"/>
      <c r="Q609" s="476"/>
      <c r="R609" s="476"/>
      <c r="S609" s="476"/>
      <c r="T609" s="476"/>
      <c r="U609" s="476"/>
      <c r="V609" s="476"/>
    </row>
    <row r="610" spans="1:22" ht="15" thickBot="1">
      <c r="A610" s="476"/>
      <c r="B610" s="476"/>
      <c r="C610" s="476"/>
      <c r="D610" s="476"/>
      <c r="E610" s="476"/>
      <c r="F610" s="476"/>
      <c r="G610" s="476"/>
      <c r="H610" s="476"/>
      <c r="I610" s="476"/>
      <c r="J610" s="476"/>
      <c r="K610" s="476"/>
      <c r="L610" s="476"/>
      <c r="M610" s="476"/>
      <c r="N610" s="476"/>
      <c r="O610" s="476"/>
      <c r="P610" s="476"/>
      <c r="Q610" s="476"/>
      <c r="R610" s="476"/>
      <c r="S610" s="476"/>
      <c r="T610" s="476"/>
      <c r="U610" s="476"/>
      <c r="V610" s="476"/>
    </row>
    <row r="611" spans="1:22" ht="15" thickBot="1">
      <c r="A611" s="476"/>
      <c r="B611" s="476"/>
      <c r="C611" s="476"/>
      <c r="D611" s="476"/>
      <c r="E611" s="476"/>
      <c r="F611" s="476"/>
      <c r="G611" s="476"/>
      <c r="H611" s="476"/>
      <c r="I611" s="476"/>
      <c r="J611" s="476"/>
      <c r="K611" s="476"/>
      <c r="L611" s="476"/>
      <c r="M611" s="476"/>
      <c r="N611" s="476"/>
      <c r="O611" s="476"/>
      <c r="P611" s="476"/>
      <c r="Q611" s="476"/>
      <c r="R611" s="476"/>
      <c r="S611" s="476"/>
      <c r="T611" s="476"/>
      <c r="U611" s="476"/>
      <c r="V611" s="476"/>
    </row>
    <row r="612" spans="1:22" ht="15" thickBot="1">
      <c r="A612" s="476"/>
      <c r="B612" s="476"/>
      <c r="C612" s="476"/>
      <c r="D612" s="476"/>
      <c r="E612" s="476"/>
      <c r="F612" s="476"/>
      <c r="G612" s="476"/>
      <c r="H612" s="476"/>
      <c r="I612" s="476"/>
      <c r="J612" s="476"/>
      <c r="K612" s="476"/>
      <c r="L612" s="476"/>
      <c r="M612" s="476"/>
      <c r="N612" s="476"/>
      <c r="O612" s="476"/>
      <c r="P612" s="476"/>
      <c r="Q612" s="476"/>
      <c r="R612" s="476"/>
      <c r="S612" s="476"/>
      <c r="T612" s="476"/>
      <c r="U612" s="476"/>
      <c r="V612" s="476"/>
    </row>
    <row r="613" spans="1:22" ht="15" thickBot="1">
      <c r="A613" s="476"/>
      <c r="B613" s="476"/>
      <c r="C613" s="476"/>
      <c r="D613" s="476"/>
      <c r="E613" s="476"/>
      <c r="F613" s="476"/>
      <c r="G613" s="476"/>
      <c r="H613" s="476"/>
      <c r="I613" s="476"/>
      <c r="J613" s="476"/>
      <c r="K613" s="476"/>
      <c r="L613" s="476"/>
      <c r="M613" s="476"/>
      <c r="N613" s="476"/>
      <c r="O613" s="476"/>
      <c r="P613" s="476"/>
      <c r="Q613" s="476"/>
      <c r="R613" s="476"/>
      <c r="S613" s="476"/>
      <c r="T613" s="476"/>
      <c r="U613" s="476"/>
      <c r="V613" s="476"/>
    </row>
    <row r="614" spans="1:22" ht="15" thickBot="1">
      <c r="A614" s="476"/>
      <c r="B614" s="476"/>
      <c r="C614" s="476"/>
      <c r="D614" s="476"/>
      <c r="E614" s="476"/>
      <c r="F614" s="476"/>
      <c r="G614" s="476"/>
      <c r="H614" s="476"/>
      <c r="I614" s="476"/>
      <c r="J614" s="476"/>
      <c r="K614" s="476"/>
      <c r="L614" s="476"/>
      <c r="M614" s="476"/>
      <c r="N614" s="476"/>
      <c r="O614" s="476"/>
      <c r="P614" s="476"/>
      <c r="Q614" s="476"/>
      <c r="R614" s="476"/>
      <c r="S614" s="476"/>
      <c r="T614" s="476"/>
      <c r="U614" s="476"/>
      <c r="V614" s="476"/>
    </row>
    <row r="615" spans="1:22" ht="15" thickBot="1">
      <c r="A615" s="476"/>
      <c r="B615" s="476"/>
      <c r="C615" s="476"/>
      <c r="D615" s="476"/>
      <c r="E615" s="476"/>
      <c r="F615" s="476"/>
      <c r="G615" s="476"/>
      <c r="H615" s="476"/>
      <c r="I615" s="476"/>
      <c r="J615" s="476"/>
      <c r="K615" s="476"/>
      <c r="L615" s="476"/>
      <c r="M615" s="476"/>
      <c r="N615" s="476"/>
      <c r="O615" s="476"/>
      <c r="P615" s="476"/>
      <c r="Q615" s="476"/>
      <c r="R615" s="476"/>
      <c r="S615" s="476"/>
      <c r="T615" s="476"/>
      <c r="U615" s="476"/>
      <c r="V615" s="476"/>
    </row>
    <row r="616" spans="1:22" ht="15" thickBot="1">
      <c r="A616" s="476"/>
      <c r="B616" s="476"/>
      <c r="C616" s="476"/>
      <c r="D616" s="476"/>
      <c r="E616" s="476"/>
      <c r="F616" s="476"/>
      <c r="G616" s="476"/>
      <c r="H616" s="476"/>
      <c r="I616" s="476"/>
      <c r="J616" s="476"/>
      <c r="K616" s="476"/>
      <c r="L616" s="476"/>
      <c r="M616" s="476"/>
      <c r="N616" s="476"/>
      <c r="O616" s="476"/>
      <c r="P616" s="476"/>
      <c r="Q616" s="476"/>
      <c r="R616" s="476"/>
      <c r="S616" s="476"/>
      <c r="T616" s="476"/>
      <c r="U616" s="476"/>
      <c r="V616" s="476"/>
    </row>
    <row r="617" spans="1:22" ht="15" thickBot="1">
      <c r="A617" s="476"/>
      <c r="B617" s="476"/>
      <c r="C617" s="476"/>
      <c r="D617" s="476"/>
      <c r="E617" s="476"/>
      <c r="F617" s="476"/>
      <c r="G617" s="476"/>
      <c r="H617" s="476"/>
      <c r="I617" s="476"/>
      <c r="J617" s="476"/>
      <c r="K617" s="476"/>
      <c r="L617" s="476"/>
      <c r="M617" s="476"/>
      <c r="N617" s="476"/>
      <c r="O617" s="476"/>
      <c r="P617" s="476"/>
      <c r="Q617" s="476"/>
      <c r="R617" s="476"/>
      <c r="S617" s="476"/>
      <c r="T617" s="476"/>
      <c r="U617" s="476"/>
      <c r="V617" s="476"/>
    </row>
    <row r="618" spans="1:22" ht="15" thickBot="1">
      <c r="A618" s="476"/>
      <c r="B618" s="476"/>
      <c r="C618" s="476"/>
      <c r="D618" s="476"/>
      <c r="E618" s="476"/>
      <c r="F618" s="476"/>
      <c r="G618" s="476"/>
      <c r="H618" s="476"/>
      <c r="I618" s="476"/>
      <c r="J618" s="476"/>
      <c r="K618" s="476"/>
      <c r="L618" s="476"/>
      <c r="M618" s="476"/>
      <c r="N618" s="476"/>
      <c r="O618" s="476"/>
      <c r="P618" s="476"/>
      <c r="Q618" s="476"/>
      <c r="R618" s="476"/>
      <c r="S618" s="476"/>
      <c r="T618" s="476"/>
      <c r="U618" s="476"/>
      <c r="V618" s="476"/>
    </row>
    <row r="619" spans="1:22" ht="15" thickBot="1">
      <c r="A619" s="476"/>
      <c r="B619" s="476"/>
      <c r="C619" s="476"/>
      <c r="D619" s="476"/>
      <c r="E619" s="476"/>
      <c r="F619" s="476"/>
      <c r="G619" s="476"/>
      <c r="H619" s="476"/>
      <c r="I619" s="476"/>
      <c r="J619" s="476"/>
      <c r="K619" s="476"/>
      <c r="L619" s="476"/>
      <c r="M619" s="476"/>
      <c r="N619" s="476"/>
      <c r="O619" s="476"/>
      <c r="P619" s="476"/>
      <c r="Q619" s="476"/>
      <c r="R619" s="476"/>
      <c r="S619" s="476"/>
      <c r="T619" s="476"/>
      <c r="U619" s="476"/>
      <c r="V619" s="476"/>
    </row>
    <row r="620" spans="1:22" ht="15" thickBot="1">
      <c r="A620" s="476"/>
      <c r="B620" s="476"/>
      <c r="C620" s="476"/>
      <c r="D620" s="476"/>
      <c r="E620" s="476"/>
      <c r="F620" s="476"/>
      <c r="G620" s="476"/>
      <c r="H620" s="476"/>
      <c r="I620" s="476"/>
      <c r="J620" s="476"/>
      <c r="K620" s="476"/>
      <c r="L620" s="476"/>
      <c r="M620" s="476"/>
      <c r="N620" s="476"/>
      <c r="O620" s="476"/>
      <c r="P620" s="476"/>
      <c r="Q620" s="476"/>
      <c r="R620" s="476"/>
      <c r="S620" s="476"/>
      <c r="T620" s="476"/>
      <c r="U620" s="476"/>
      <c r="V620" s="476"/>
    </row>
    <row r="621" spans="1:22" ht="15" thickBot="1">
      <c r="A621" s="476"/>
      <c r="B621" s="476"/>
      <c r="C621" s="476"/>
      <c r="D621" s="476"/>
      <c r="E621" s="476"/>
      <c r="F621" s="476"/>
      <c r="G621" s="476"/>
      <c r="H621" s="476"/>
      <c r="I621" s="476"/>
      <c r="J621" s="476"/>
      <c r="K621" s="476"/>
      <c r="L621" s="476"/>
      <c r="M621" s="476"/>
      <c r="N621" s="476"/>
      <c r="O621" s="476"/>
      <c r="P621" s="476"/>
      <c r="Q621" s="476"/>
      <c r="R621" s="476"/>
      <c r="S621" s="476"/>
      <c r="T621" s="476"/>
      <c r="U621" s="476"/>
      <c r="V621" s="476"/>
    </row>
    <row r="622" spans="1:22" ht="15" thickBot="1">
      <c r="A622" s="476"/>
      <c r="B622" s="476"/>
      <c r="C622" s="476"/>
      <c r="D622" s="476"/>
      <c r="E622" s="476"/>
      <c r="F622" s="476"/>
      <c r="G622" s="476"/>
      <c r="H622" s="476"/>
      <c r="I622" s="476"/>
      <c r="J622" s="476"/>
      <c r="K622" s="476"/>
      <c r="L622" s="476"/>
      <c r="M622" s="476"/>
      <c r="N622" s="476"/>
      <c r="O622" s="476"/>
      <c r="P622" s="476"/>
      <c r="Q622" s="476"/>
      <c r="R622" s="476"/>
      <c r="S622" s="476"/>
      <c r="T622" s="476"/>
      <c r="U622" s="476"/>
      <c r="V622" s="476"/>
    </row>
    <row r="623" spans="1:22" ht="15" thickBot="1">
      <c r="A623" s="476"/>
      <c r="B623" s="476"/>
      <c r="C623" s="476"/>
      <c r="D623" s="476"/>
      <c r="E623" s="476"/>
      <c r="F623" s="476"/>
      <c r="G623" s="476"/>
      <c r="H623" s="476"/>
      <c r="I623" s="476"/>
      <c r="J623" s="476"/>
      <c r="K623" s="476"/>
      <c r="L623" s="476"/>
      <c r="M623" s="476"/>
      <c r="N623" s="476"/>
      <c r="O623" s="476"/>
      <c r="P623" s="476"/>
      <c r="Q623" s="476"/>
      <c r="R623" s="476"/>
      <c r="S623" s="476"/>
      <c r="T623" s="476"/>
      <c r="U623" s="476"/>
      <c r="V623" s="476"/>
    </row>
    <row r="624" spans="1:22" ht="15" thickBot="1">
      <c r="A624" s="476"/>
      <c r="B624" s="476"/>
      <c r="C624" s="476"/>
      <c r="D624" s="476"/>
      <c r="E624" s="476"/>
      <c r="F624" s="476"/>
      <c r="G624" s="476"/>
      <c r="H624" s="476"/>
      <c r="I624" s="476"/>
      <c r="J624" s="476"/>
      <c r="K624" s="476"/>
      <c r="L624" s="476"/>
      <c r="M624" s="476"/>
      <c r="N624" s="476"/>
      <c r="O624" s="476"/>
      <c r="P624" s="476"/>
      <c r="Q624" s="476"/>
      <c r="R624" s="476"/>
      <c r="S624" s="476"/>
      <c r="T624" s="476"/>
      <c r="U624" s="476"/>
      <c r="V624" s="476"/>
    </row>
    <row r="625" spans="1:22" ht="15" thickBot="1">
      <c r="A625" s="476"/>
      <c r="B625" s="476"/>
      <c r="C625" s="476"/>
      <c r="D625" s="476"/>
      <c r="E625" s="476"/>
      <c r="F625" s="476"/>
      <c r="G625" s="476"/>
      <c r="H625" s="476"/>
      <c r="I625" s="476"/>
      <c r="J625" s="476"/>
      <c r="K625" s="476"/>
      <c r="L625" s="476"/>
      <c r="M625" s="476"/>
      <c r="N625" s="476"/>
      <c r="O625" s="476"/>
      <c r="P625" s="476"/>
      <c r="Q625" s="476"/>
      <c r="R625" s="476"/>
      <c r="S625" s="476"/>
      <c r="T625" s="476"/>
      <c r="U625" s="476"/>
      <c r="V625" s="476"/>
    </row>
    <row r="626" spans="1:22" ht="15" thickBot="1">
      <c r="A626" s="476"/>
      <c r="B626" s="476"/>
      <c r="C626" s="476"/>
      <c r="D626" s="476"/>
      <c r="E626" s="476"/>
      <c r="F626" s="476"/>
      <c r="G626" s="476"/>
      <c r="H626" s="476"/>
      <c r="I626" s="476"/>
      <c r="J626" s="476"/>
      <c r="K626" s="476"/>
      <c r="L626" s="476"/>
      <c r="M626" s="476"/>
      <c r="N626" s="476"/>
      <c r="O626" s="476"/>
      <c r="P626" s="476"/>
      <c r="Q626" s="476"/>
      <c r="R626" s="476"/>
      <c r="S626" s="476"/>
      <c r="T626" s="476"/>
      <c r="U626" s="476"/>
      <c r="V626" s="476"/>
    </row>
    <row r="627" spans="1:22" ht="15" thickBot="1">
      <c r="A627" s="476"/>
      <c r="B627" s="476"/>
      <c r="C627" s="476"/>
      <c r="D627" s="476"/>
      <c r="E627" s="476"/>
      <c r="F627" s="476"/>
      <c r="G627" s="476"/>
      <c r="H627" s="476"/>
      <c r="I627" s="476"/>
      <c r="J627" s="476"/>
      <c r="K627" s="476"/>
      <c r="L627" s="476"/>
      <c r="M627" s="476"/>
      <c r="N627" s="476"/>
      <c r="O627" s="476"/>
      <c r="P627" s="476"/>
      <c r="Q627" s="476"/>
      <c r="R627" s="476"/>
      <c r="S627" s="476"/>
      <c r="T627" s="476"/>
      <c r="U627" s="476"/>
      <c r="V627" s="476"/>
    </row>
    <row r="628" spans="1:22" ht="15" thickBot="1">
      <c r="A628" s="476"/>
      <c r="B628" s="476"/>
      <c r="C628" s="476"/>
      <c r="D628" s="476"/>
      <c r="E628" s="476"/>
      <c r="F628" s="476"/>
      <c r="G628" s="476"/>
      <c r="H628" s="476"/>
      <c r="I628" s="476"/>
      <c r="J628" s="476"/>
      <c r="K628" s="476"/>
      <c r="L628" s="476"/>
      <c r="M628" s="476"/>
      <c r="N628" s="476"/>
      <c r="O628" s="476"/>
      <c r="P628" s="476"/>
      <c r="Q628" s="476"/>
      <c r="R628" s="476"/>
      <c r="S628" s="476"/>
      <c r="T628" s="476"/>
      <c r="U628" s="476"/>
      <c r="V628" s="476"/>
    </row>
    <row r="629" spans="1:22" ht="15" thickBot="1">
      <c r="A629" s="476"/>
      <c r="B629" s="476"/>
      <c r="C629" s="476"/>
      <c r="D629" s="476"/>
      <c r="E629" s="476"/>
      <c r="F629" s="476"/>
      <c r="G629" s="476"/>
      <c r="H629" s="476"/>
      <c r="I629" s="476"/>
      <c r="J629" s="476"/>
      <c r="K629" s="476"/>
      <c r="L629" s="476"/>
      <c r="M629" s="476"/>
      <c r="N629" s="476"/>
      <c r="O629" s="476"/>
      <c r="P629" s="476"/>
      <c r="Q629" s="476"/>
      <c r="R629" s="476"/>
      <c r="S629" s="476"/>
      <c r="T629" s="476"/>
      <c r="U629" s="476"/>
      <c r="V629" s="476"/>
    </row>
    <row r="630" spans="1:22" ht="15" thickBot="1">
      <c r="A630" s="476"/>
      <c r="B630" s="476"/>
      <c r="C630" s="476"/>
      <c r="D630" s="476"/>
      <c r="E630" s="476"/>
      <c r="F630" s="476"/>
      <c r="G630" s="476"/>
      <c r="H630" s="476"/>
      <c r="I630" s="476"/>
      <c r="J630" s="476"/>
      <c r="K630" s="476"/>
      <c r="L630" s="476"/>
      <c r="M630" s="476"/>
      <c r="N630" s="476"/>
      <c r="O630" s="476"/>
      <c r="P630" s="476"/>
      <c r="Q630" s="476"/>
      <c r="R630" s="476"/>
      <c r="S630" s="476"/>
      <c r="T630" s="476"/>
      <c r="U630" s="476"/>
      <c r="V630" s="476"/>
    </row>
    <row r="631" spans="1:22" ht="15" thickBot="1">
      <c r="A631" s="476"/>
      <c r="B631" s="476"/>
      <c r="C631" s="476"/>
      <c r="D631" s="476"/>
      <c r="E631" s="476"/>
      <c r="F631" s="476"/>
      <c r="G631" s="476"/>
      <c r="H631" s="476"/>
      <c r="I631" s="476"/>
      <c r="J631" s="476"/>
      <c r="K631" s="476"/>
      <c r="L631" s="476"/>
      <c r="M631" s="476"/>
      <c r="N631" s="476"/>
      <c r="O631" s="476"/>
      <c r="P631" s="476"/>
      <c r="Q631" s="476"/>
      <c r="R631" s="476"/>
      <c r="S631" s="476"/>
      <c r="T631" s="476"/>
      <c r="U631" s="476"/>
      <c r="V631" s="476"/>
    </row>
    <row r="632" spans="1:22" ht="15" thickBot="1">
      <c r="A632" s="476"/>
      <c r="B632" s="476"/>
      <c r="C632" s="476"/>
      <c r="D632" s="476"/>
      <c r="E632" s="476"/>
      <c r="F632" s="476"/>
      <c r="G632" s="476"/>
      <c r="H632" s="476"/>
      <c r="I632" s="476"/>
      <c r="J632" s="476"/>
      <c r="K632" s="476"/>
      <c r="L632" s="476"/>
      <c r="M632" s="476"/>
      <c r="N632" s="476"/>
      <c r="O632" s="476"/>
      <c r="P632" s="476"/>
      <c r="Q632" s="476"/>
      <c r="R632" s="476"/>
      <c r="S632" s="476"/>
      <c r="T632" s="476"/>
      <c r="U632" s="476"/>
      <c r="V632" s="476"/>
    </row>
    <row r="633" spans="1:22" ht="15" thickBot="1">
      <c r="A633" s="476"/>
      <c r="B633" s="476"/>
      <c r="C633" s="476"/>
      <c r="D633" s="476"/>
      <c r="E633" s="476"/>
      <c r="F633" s="476"/>
      <c r="G633" s="476"/>
      <c r="H633" s="476"/>
      <c r="I633" s="476"/>
      <c r="J633" s="476"/>
      <c r="K633" s="476"/>
      <c r="L633" s="476"/>
      <c r="M633" s="476"/>
      <c r="N633" s="476"/>
      <c r="O633" s="476"/>
      <c r="P633" s="476"/>
      <c r="Q633" s="476"/>
      <c r="R633" s="476"/>
      <c r="S633" s="476"/>
      <c r="T633" s="476"/>
      <c r="U633" s="476"/>
      <c r="V633" s="476"/>
    </row>
    <row r="634" spans="1:22" ht="15" thickBot="1">
      <c r="A634" s="476"/>
      <c r="B634" s="476"/>
      <c r="C634" s="476"/>
      <c r="D634" s="476"/>
      <c r="E634" s="476"/>
      <c r="F634" s="476"/>
      <c r="G634" s="476"/>
      <c r="H634" s="476"/>
      <c r="I634" s="476"/>
      <c r="J634" s="476"/>
      <c r="K634" s="476"/>
      <c r="L634" s="476"/>
      <c r="M634" s="476"/>
      <c r="N634" s="476"/>
      <c r="O634" s="476"/>
      <c r="P634" s="476"/>
      <c r="Q634" s="476"/>
      <c r="R634" s="476"/>
      <c r="S634" s="476"/>
      <c r="T634" s="476"/>
      <c r="U634" s="476"/>
      <c r="V634" s="476"/>
    </row>
    <row r="635" spans="1:22" ht="15" thickBot="1">
      <c r="A635" s="476"/>
      <c r="B635" s="476"/>
      <c r="C635" s="476"/>
      <c r="D635" s="476"/>
      <c r="E635" s="476"/>
      <c r="F635" s="476"/>
      <c r="G635" s="476"/>
      <c r="H635" s="476"/>
      <c r="I635" s="476"/>
      <c r="J635" s="476"/>
      <c r="K635" s="476"/>
      <c r="L635" s="476"/>
      <c r="M635" s="476"/>
      <c r="N635" s="476"/>
      <c r="O635" s="476"/>
      <c r="P635" s="476"/>
      <c r="Q635" s="476"/>
      <c r="R635" s="476"/>
      <c r="S635" s="476"/>
      <c r="T635" s="476"/>
      <c r="U635" s="476"/>
      <c r="V635" s="476"/>
    </row>
    <row r="636" spans="1:22" ht="15" thickBot="1">
      <c r="A636" s="476"/>
      <c r="B636" s="476"/>
      <c r="C636" s="476"/>
      <c r="D636" s="476"/>
      <c r="E636" s="476"/>
      <c r="F636" s="476"/>
      <c r="G636" s="476"/>
      <c r="H636" s="476"/>
      <c r="I636" s="476"/>
      <c r="J636" s="476"/>
      <c r="K636" s="476"/>
      <c r="L636" s="476"/>
      <c r="M636" s="476"/>
      <c r="N636" s="476"/>
      <c r="O636" s="476"/>
      <c r="P636" s="476"/>
      <c r="Q636" s="476"/>
      <c r="R636" s="476"/>
      <c r="S636" s="476"/>
      <c r="T636" s="476"/>
      <c r="U636" s="476"/>
      <c r="V636" s="476"/>
    </row>
    <row r="637" spans="1:22" ht="15" thickBot="1">
      <c r="A637" s="476"/>
      <c r="B637" s="476"/>
      <c r="C637" s="476"/>
      <c r="D637" s="476"/>
      <c r="E637" s="476"/>
      <c r="F637" s="476"/>
      <c r="G637" s="476"/>
      <c r="H637" s="476"/>
      <c r="I637" s="476"/>
      <c r="J637" s="476"/>
      <c r="K637" s="476"/>
      <c r="L637" s="476"/>
      <c r="M637" s="476"/>
      <c r="N637" s="476"/>
      <c r="O637" s="476"/>
      <c r="P637" s="476"/>
      <c r="Q637" s="476"/>
      <c r="R637" s="476"/>
      <c r="S637" s="476"/>
      <c r="T637" s="476"/>
      <c r="U637" s="476"/>
      <c r="V637" s="476"/>
    </row>
    <row r="638" spans="1:22" ht="15" thickBot="1">
      <c r="A638" s="476"/>
      <c r="B638" s="476"/>
      <c r="C638" s="476"/>
      <c r="D638" s="476"/>
      <c r="E638" s="476"/>
      <c r="F638" s="476"/>
      <c r="G638" s="476"/>
      <c r="H638" s="476"/>
      <c r="I638" s="476"/>
      <c r="J638" s="476"/>
      <c r="K638" s="476"/>
      <c r="L638" s="476"/>
      <c r="M638" s="476"/>
      <c r="N638" s="476"/>
      <c r="O638" s="476"/>
      <c r="P638" s="476"/>
      <c r="Q638" s="476"/>
      <c r="R638" s="476"/>
      <c r="S638" s="476"/>
      <c r="T638" s="476"/>
      <c r="U638" s="476"/>
      <c r="V638" s="476"/>
    </row>
    <row r="639" spans="1:22" ht="15" thickBot="1">
      <c r="A639" s="476"/>
      <c r="B639" s="476"/>
      <c r="C639" s="476"/>
      <c r="D639" s="476"/>
      <c r="E639" s="476"/>
      <c r="F639" s="476"/>
      <c r="G639" s="476"/>
      <c r="H639" s="476"/>
      <c r="I639" s="476"/>
      <c r="J639" s="476"/>
      <c r="K639" s="476"/>
      <c r="L639" s="476"/>
      <c r="M639" s="476"/>
      <c r="N639" s="476"/>
      <c r="O639" s="476"/>
      <c r="P639" s="476"/>
      <c r="Q639" s="476"/>
      <c r="R639" s="476"/>
      <c r="S639" s="476"/>
      <c r="T639" s="476"/>
      <c r="U639" s="476"/>
      <c r="V639" s="476"/>
    </row>
    <row r="640" spans="1:22" ht="15" thickBot="1">
      <c r="A640" s="476"/>
      <c r="B640" s="476"/>
      <c r="C640" s="476"/>
      <c r="D640" s="476"/>
      <c r="E640" s="476"/>
      <c r="F640" s="476"/>
      <c r="G640" s="476"/>
      <c r="H640" s="476"/>
      <c r="I640" s="476"/>
      <c r="J640" s="476"/>
      <c r="K640" s="476"/>
      <c r="L640" s="476"/>
      <c r="M640" s="476"/>
      <c r="N640" s="476"/>
      <c r="O640" s="476"/>
      <c r="P640" s="476"/>
      <c r="Q640" s="476"/>
      <c r="R640" s="476"/>
      <c r="S640" s="476"/>
      <c r="T640" s="476"/>
      <c r="U640" s="476"/>
      <c r="V640" s="476"/>
    </row>
    <row r="641" spans="1:22" ht="15" thickBot="1">
      <c r="A641" s="476"/>
      <c r="B641" s="476"/>
      <c r="C641" s="476"/>
      <c r="D641" s="476"/>
      <c r="E641" s="476"/>
      <c r="F641" s="476"/>
      <c r="G641" s="476"/>
      <c r="H641" s="476"/>
      <c r="I641" s="476"/>
      <c r="J641" s="476"/>
      <c r="K641" s="476"/>
      <c r="L641" s="476"/>
      <c r="M641" s="476"/>
      <c r="N641" s="476"/>
      <c r="O641" s="476"/>
      <c r="P641" s="476"/>
      <c r="Q641" s="476"/>
      <c r="R641" s="476"/>
      <c r="S641" s="476"/>
      <c r="T641" s="476"/>
      <c r="U641" s="476"/>
      <c r="V641" s="476"/>
    </row>
    <row r="642" spans="1:22" ht="15" thickBot="1">
      <c r="A642" s="476"/>
      <c r="B642" s="476"/>
      <c r="C642" s="476"/>
      <c r="D642" s="476"/>
      <c r="E642" s="476"/>
      <c r="F642" s="476"/>
      <c r="G642" s="476"/>
      <c r="H642" s="476"/>
      <c r="I642" s="476"/>
      <c r="J642" s="476"/>
      <c r="K642" s="476"/>
      <c r="L642" s="476"/>
      <c r="M642" s="476"/>
      <c r="N642" s="476"/>
      <c r="O642" s="476"/>
      <c r="P642" s="476"/>
      <c r="Q642" s="476"/>
      <c r="R642" s="476"/>
      <c r="S642" s="476"/>
      <c r="T642" s="476"/>
      <c r="U642" s="476"/>
      <c r="V642" s="476"/>
    </row>
    <row r="643" spans="1:22" ht="15" thickBot="1">
      <c r="A643" s="476"/>
      <c r="B643" s="476"/>
      <c r="C643" s="476"/>
      <c r="D643" s="476"/>
      <c r="E643" s="476"/>
      <c r="F643" s="476"/>
      <c r="G643" s="476"/>
      <c r="H643" s="476"/>
      <c r="I643" s="476"/>
      <c r="J643" s="476"/>
      <c r="K643" s="476"/>
      <c r="L643" s="476"/>
      <c r="M643" s="476"/>
      <c r="N643" s="476"/>
      <c r="O643" s="476"/>
      <c r="P643" s="476"/>
      <c r="Q643" s="476"/>
      <c r="R643" s="476"/>
      <c r="S643" s="476"/>
      <c r="T643" s="476"/>
      <c r="U643" s="476"/>
      <c r="V643" s="476"/>
    </row>
    <row r="644" spans="1:22" ht="15" thickBot="1">
      <c r="A644" s="476"/>
      <c r="B644" s="476"/>
      <c r="C644" s="476"/>
      <c r="D644" s="476"/>
      <c r="E644" s="476"/>
      <c r="F644" s="476"/>
      <c r="G644" s="476"/>
      <c r="H644" s="476"/>
      <c r="I644" s="476"/>
      <c r="J644" s="476"/>
      <c r="K644" s="476"/>
      <c r="L644" s="476"/>
      <c r="M644" s="476"/>
      <c r="N644" s="476"/>
      <c r="O644" s="476"/>
      <c r="P644" s="476"/>
      <c r="Q644" s="476"/>
      <c r="R644" s="476"/>
      <c r="S644" s="476"/>
      <c r="T644" s="476"/>
      <c r="U644" s="476"/>
      <c r="V644" s="476"/>
    </row>
    <row r="645" spans="1:22" ht="15" thickBot="1">
      <c r="A645" s="476"/>
      <c r="B645" s="476"/>
      <c r="C645" s="476"/>
      <c r="D645" s="476"/>
      <c r="E645" s="476"/>
      <c r="F645" s="476"/>
      <c r="G645" s="476"/>
      <c r="H645" s="476"/>
      <c r="I645" s="476"/>
      <c r="J645" s="476"/>
      <c r="K645" s="476"/>
      <c r="L645" s="476"/>
      <c r="M645" s="476"/>
      <c r="N645" s="476"/>
      <c r="O645" s="476"/>
      <c r="P645" s="476"/>
      <c r="Q645" s="476"/>
      <c r="R645" s="476"/>
      <c r="S645" s="476"/>
      <c r="T645" s="476"/>
      <c r="U645" s="476"/>
      <c r="V645" s="476"/>
    </row>
    <row r="646" spans="1:22" ht="15" thickBot="1">
      <c r="A646" s="476"/>
      <c r="B646" s="476"/>
      <c r="C646" s="476"/>
      <c r="D646" s="476"/>
      <c r="E646" s="476"/>
      <c r="F646" s="476"/>
      <c r="G646" s="476"/>
      <c r="H646" s="476"/>
      <c r="I646" s="476"/>
      <c r="J646" s="476"/>
      <c r="K646" s="476"/>
      <c r="L646" s="476"/>
      <c r="M646" s="476"/>
      <c r="N646" s="476"/>
      <c r="O646" s="476"/>
      <c r="P646" s="476"/>
      <c r="Q646" s="476"/>
      <c r="R646" s="476"/>
      <c r="S646" s="476"/>
      <c r="T646" s="476"/>
      <c r="U646" s="476"/>
      <c r="V646" s="476"/>
    </row>
    <row r="647" spans="1:22" ht="15" thickBot="1">
      <c r="A647" s="476"/>
      <c r="B647" s="476"/>
      <c r="C647" s="476"/>
      <c r="D647" s="476"/>
      <c r="E647" s="476"/>
      <c r="F647" s="476"/>
      <c r="G647" s="476"/>
      <c r="H647" s="476"/>
      <c r="I647" s="476"/>
      <c r="J647" s="476"/>
      <c r="K647" s="476"/>
      <c r="L647" s="476"/>
      <c r="M647" s="476"/>
      <c r="N647" s="476"/>
      <c r="O647" s="476"/>
      <c r="P647" s="476"/>
      <c r="Q647" s="476"/>
      <c r="R647" s="476"/>
      <c r="S647" s="476"/>
      <c r="T647" s="476"/>
      <c r="U647" s="476"/>
      <c r="V647" s="476"/>
    </row>
    <row r="648" spans="1:22" ht="15" thickBot="1">
      <c r="A648" s="476"/>
      <c r="B648" s="476"/>
      <c r="C648" s="476"/>
      <c r="D648" s="476"/>
      <c r="E648" s="476"/>
      <c r="F648" s="476"/>
      <c r="G648" s="476"/>
      <c r="H648" s="476"/>
      <c r="I648" s="476"/>
      <c r="J648" s="476"/>
      <c r="K648" s="476"/>
      <c r="L648" s="476"/>
      <c r="M648" s="476"/>
      <c r="N648" s="476"/>
      <c r="O648" s="476"/>
      <c r="P648" s="476"/>
      <c r="Q648" s="476"/>
      <c r="R648" s="476"/>
      <c r="S648" s="476"/>
      <c r="T648" s="476"/>
      <c r="U648" s="476"/>
      <c r="V648" s="476"/>
    </row>
    <row r="649" spans="1:22" ht="15" thickBot="1">
      <c r="A649" s="476"/>
      <c r="B649" s="476"/>
      <c r="C649" s="476"/>
      <c r="D649" s="476"/>
      <c r="E649" s="476"/>
      <c r="F649" s="476"/>
      <c r="G649" s="476"/>
      <c r="H649" s="476"/>
      <c r="I649" s="476"/>
      <c r="J649" s="476"/>
      <c r="K649" s="476"/>
      <c r="L649" s="476"/>
      <c r="M649" s="476"/>
      <c r="N649" s="476"/>
      <c r="O649" s="476"/>
      <c r="P649" s="476"/>
      <c r="Q649" s="476"/>
      <c r="R649" s="476"/>
      <c r="S649" s="476"/>
      <c r="T649" s="476"/>
      <c r="U649" s="476"/>
      <c r="V649" s="476"/>
    </row>
    <row r="650" spans="1:22" ht="15" thickBot="1">
      <c r="A650" s="476"/>
      <c r="B650" s="476"/>
      <c r="C650" s="476"/>
      <c r="D650" s="476"/>
      <c r="E650" s="476"/>
      <c r="F650" s="476"/>
      <c r="G650" s="476"/>
      <c r="H650" s="476"/>
      <c r="I650" s="476"/>
      <c r="J650" s="476"/>
      <c r="K650" s="476"/>
      <c r="L650" s="476"/>
      <c r="M650" s="476"/>
      <c r="N650" s="476"/>
      <c r="O650" s="476"/>
      <c r="P650" s="476"/>
      <c r="Q650" s="476"/>
      <c r="R650" s="476"/>
      <c r="S650" s="476"/>
      <c r="T650" s="476"/>
      <c r="U650" s="476"/>
      <c r="V650" s="476"/>
    </row>
    <row r="651" spans="1:22" ht="15" thickBot="1">
      <c r="A651" s="476"/>
      <c r="B651" s="476"/>
      <c r="C651" s="476"/>
      <c r="D651" s="476"/>
      <c r="E651" s="476"/>
      <c r="F651" s="476"/>
      <c r="G651" s="476"/>
      <c r="H651" s="476"/>
      <c r="I651" s="476"/>
      <c r="J651" s="476"/>
      <c r="K651" s="476"/>
      <c r="L651" s="476"/>
      <c r="M651" s="476"/>
      <c r="N651" s="476"/>
      <c r="O651" s="476"/>
      <c r="P651" s="476"/>
      <c r="Q651" s="476"/>
      <c r="R651" s="476"/>
      <c r="S651" s="476"/>
      <c r="T651" s="476"/>
      <c r="U651" s="476"/>
      <c r="V651" s="476"/>
    </row>
    <row r="652" spans="1:22" ht="15" thickBot="1">
      <c r="A652" s="476"/>
      <c r="B652" s="476"/>
      <c r="C652" s="476"/>
      <c r="D652" s="476"/>
      <c r="E652" s="476"/>
      <c r="F652" s="476"/>
      <c r="G652" s="476"/>
      <c r="H652" s="476"/>
      <c r="I652" s="476"/>
      <c r="J652" s="476"/>
      <c r="K652" s="476"/>
      <c r="L652" s="476"/>
      <c r="M652" s="476"/>
      <c r="N652" s="476"/>
      <c r="O652" s="476"/>
      <c r="P652" s="476"/>
      <c r="Q652" s="476"/>
      <c r="R652" s="476"/>
      <c r="S652" s="476"/>
      <c r="T652" s="476"/>
      <c r="U652" s="476"/>
      <c r="V652" s="476"/>
    </row>
    <row r="653" spans="1:22" ht="15" thickBot="1">
      <c r="A653" s="476"/>
      <c r="B653" s="476"/>
      <c r="C653" s="476"/>
      <c r="D653" s="476"/>
      <c r="E653" s="476"/>
      <c r="F653" s="476"/>
      <c r="G653" s="476"/>
      <c r="H653" s="476"/>
      <c r="I653" s="476"/>
      <c r="J653" s="476"/>
      <c r="K653" s="476"/>
      <c r="L653" s="476"/>
      <c r="M653" s="476"/>
      <c r="N653" s="476"/>
      <c r="O653" s="476"/>
      <c r="P653" s="476"/>
      <c r="Q653" s="476"/>
      <c r="R653" s="476"/>
      <c r="S653" s="476"/>
      <c r="T653" s="476"/>
      <c r="U653" s="476"/>
      <c r="V653" s="476"/>
    </row>
    <row r="654" spans="1:22" ht="15" thickBot="1">
      <c r="A654" s="476"/>
      <c r="B654" s="476"/>
      <c r="C654" s="476"/>
      <c r="D654" s="476"/>
      <c r="E654" s="476"/>
      <c r="F654" s="476"/>
      <c r="G654" s="476"/>
      <c r="H654" s="476"/>
      <c r="I654" s="476"/>
      <c r="J654" s="476"/>
      <c r="K654" s="476"/>
      <c r="L654" s="476"/>
      <c r="M654" s="476"/>
      <c r="N654" s="476"/>
      <c r="O654" s="476"/>
      <c r="P654" s="476"/>
      <c r="Q654" s="476"/>
      <c r="R654" s="476"/>
      <c r="S654" s="476"/>
      <c r="T654" s="476"/>
      <c r="U654" s="476"/>
      <c r="V654" s="476"/>
    </row>
    <row r="655" spans="1:22" ht="15" thickBot="1">
      <c r="A655" s="476"/>
      <c r="B655" s="476"/>
      <c r="C655" s="476"/>
      <c r="D655" s="476"/>
      <c r="E655" s="476"/>
      <c r="F655" s="476"/>
      <c r="G655" s="476"/>
      <c r="H655" s="476"/>
      <c r="I655" s="476"/>
      <c r="J655" s="476"/>
      <c r="K655" s="476"/>
      <c r="L655" s="476"/>
      <c r="M655" s="476"/>
      <c r="N655" s="476"/>
      <c r="O655" s="476"/>
      <c r="P655" s="476"/>
      <c r="Q655" s="476"/>
      <c r="R655" s="476"/>
      <c r="S655" s="476"/>
      <c r="T655" s="476"/>
      <c r="U655" s="476"/>
      <c r="V655" s="476"/>
    </row>
    <row r="656" spans="1:22" ht="15" thickBot="1">
      <c r="A656" s="476"/>
      <c r="B656" s="476"/>
      <c r="C656" s="476"/>
      <c r="D656" s="476"/>
      <c r="E656" s="476"/>
      <c r="F656" s="476"/>
      <c r="G656" s="476"/>
      <c r="H656" s="476"/>
      <c r="I656" s="476"/>
      <c r="J656" s="476"/>
      <c r="K656" s="476"/>
      <c r="L656" s="476"/>
      <c r="M656" s="476"/>
      <c r="N656" s="476"/>
      <c r="O656" s="476"/>
      <c r="P656" s="476"/>
      <c r="Q656" s="476"/>
      <c r="R656" s="476"/>
      <c r="S656" s="476"/>
      <c r="T656" s="476"/>
      <c r="U656" s="476"/>
      <c r="V656" s="476"/>
    </row>
    <row r="657" spans="1:22" ht="15" thickBot="1">
      <c r="A657" s="476"/>
      <c r="B657" s="476"/>
      <c r="C657" s="476"/>
      <c r="D657" s="476"/>
      <c r="E657" s="476"/>
      <c r="F657" s="476"/>
      <c r="G657" s="476"/>
      <c r="H657" s="476"/>
      <c r="I657" s="476"/>
      <c r="J657" s="476"/>
      <c r="K657" s="476"/>
      <c r="L657" s="476"/>
      <c r="M657" s="476"/>
      <c r="N657" s="476"/>
      <c r="O657" s="476"/>
      <c r="P657" s="476"/>
      <c r="Q657" s="476"/>
      <c r="R657" s="476"/>
      <c r="S657" s="476"/>
      <c r="T657" s="476"/>
      <c r="U657" s="476"/>
      <c r="V657" s="476"/>
    </row>
    <row r="658" spans="1:22" ht="15" thickBot="1">
      <c r="A658" s="476"/>
      <c r="B658" s="476"/>
      <c r="C658" s="476"/>
      <c r="D658" s="476"/>
      <c r="E658" s="476"/>
      <c r="F658" s="476"/>
      <c r="G658" s="476"/>
      <c r="H658" s="476"/>
      <c r="I658" s="476"/>
      <c r="J658" s="476"/>
      <c r="K658" s="476"/>
      <c r="L658" s="476"/>
      <c r="M658" s="476"/>
      <c r="N658" s="476"/>
      <c r="O658" s="476"/>
      <c r="P658" s="476"/>
      <c r="Q658" s="476"/>
      <c r="R658" s="476"/>
      <c r="S658" s="476"/>
      <c r="T658" s="476"/>
      <c r="U658" s="476"/>
      <c r="V658" s="476"/>
    </row>
    <row r="659" spans="1:22" ht="15" thickBot="1">
      <c r="A659" s="476"/>
      <c r="B659" s="476"/>
      <c r="C659" s="476"/>
      <c r="D659" s="476"/>
      <c r="E659" s="476"/>
      <c r="F659" s="476"/>
      <c r="G659" s="476"/>
      <c r="H659" s="476"/>
      <c r="I659" s="476"/>
      <c r="J659" s="476"/>
      <c r="K659" s="476"/>
      <c r="L659" s="476"/>
      <c r="M659" s="476"/>
      <c r="N659" s="476"/>
      <c r="O659" s="476"/>
      <c r="P659" s="476"/>
      <c r="Q659" s="476"/>
      <c r="R659" s="476"/>
      <c r="S659" s="476"/>
      <c r="T659" s="476"/>
      <c r="U659" s="476"/>
      <c r="V659" s="476"/>
    </row>
    <row r="660" spans="1:22" ht="15" thickBot="1">
      <c r="A660" s="476"/>
      <c r="B660" s="476"/>
      <c r="C660" s="476"/>
      <c r="D660" s="476"/>
      <c r="E660" s="476"/>
      <c r="F660" s="476"/>
      <c r="G660" s="476"/>
      <c r="H660" s="476"/>
      <c r="I660" s="476"/>
      <c r="J660" s="476"/>
      <c r="K660" s="476"/>
      <c r="L660" s="476"/>
      <c r="M660" s="476"/>
      <c r="N660" s="476"/>
      <c r="O660" s="476"/>
      <c r="P660" s="476"/>
      <c r="Q660" s="476"/>
      <c r="R660" s="476"/>
      <c r="S660" s="476"/>
      <c r="T660" s="476"/>
      <c r="U660" s="476"/>
      <c r="V660" s="476"/>
    </row>
    <row r="661" spans="1:22" ht="15" thickBot="1">
      <c r="A661" s="476"/>
      <c r="B661" s="476"/>
      <c r="C661" s="476"/>
      <c r="D661" s="476"/>
      <c r="E661" s="476"/>
      <c r="F661" s="476"/>
      <c r="G661" s="476"/>
      <c r="H661" s="476"/>
      <c r="I661" s="476"/>
      <c r="J661" s="476"/>
      <c r="K661" s="476"/>
      <c r="L661" s="476"/>
      <c r="M661" s="476"/>
      <c r="N661" s="476"/>
      <c r="O661" s="476"/>
      <c r="P661" s="476"/>
      <c r="Q661" s="476"/>
      <c r="R661" s="476"/>
      <c r="S661" s="476"/>
      <c r="T661" s="476"/>
      <c r="U661" s="476"/>
      <c r="V661" s="476"/>
    </row>
    <row r="662" spans="1:22" ht="15" thickBot="1">
      <c r="A662" s="476"/>
      <c r="B662" s="476"/>
      <c r="C662" s="476"/>
      <c r="D662" s="476"/>
      <c r="E662" s="476"/>
      <c r="F662" s="476"/>
      <c r="G662" s="476"/>
      <c r="H662" s="476"/>
      <c r="I662" s="476"/>
      <c r="J662" s="476"/>
      <c r="K662" s="476"/>
      <c r="L662" s="476"/>
      <c r="M662" s="476"/>
      <c r="N662" s="476"/>
      <c r="O662" s="476"/>
      <c r="P662" s="476"/>
      <c r="Q662" s="476"/>
      <c r="R662" s="476"/>
      <c r="S662" s="476"/>
      <c r="T662" s="476"/>
      <c r="U662" s="476"/>
      <c r="V662" s="476"/>
    </row>
    <row r="663" spans="1:22" ht="15" thickBot="1">
      <c r="A663" s="476"/>
      <c r="B663" s="476"/>
      <c r="C663" s="476"/>
      <c r="D663" s="476"/>
      <c r="E663" s="476"/>
      <c r="F663" s="476"/>
      <c r="G663" s="476"/>
      <c r="H663" s="476"/>
      <c r="I663" s="476"/>
      <c r="J663" s="476"/>
      <c r="K663" s="476"/>
      <c r="L663" s="476"/>
      <c r="M663" s="476"/>
      <c r="N663" s="476"/>
      <c r="O663" s="476"/>
      <c r="P663" s="476"/>
      <c r="Q663" s="476"/>
      <c r="R663" s="476"/>
      <c r="S663" s="476"/>
      <c r="T663" s="476"/>
      <c r="U663" s="476"/>
      <c r="V663" s="476"/>
    </row>
    <row r="664" spans="1:22" ht="15" thickBot="1">
      <c r="A664" s="476"/>
      <c r="B664" s="476"/>
      <c r="C664" s="476"/>
      <c r="D664" s="476"/>
      <c r="E664" s="476"/>
      <c r="F664" s="476"/>
      <c r="G664" s="476"/>
      <c r="H664" s="476"/>
      <c r="I664" s="476"/>
      <c r="J664" s="476"/>
      <c r="K664" s="476"/>
      <c r="L664" s="476"/>
      <c r="M664" s="476"/>
      <c r="N664" s="476"/>
      <c r="O664" s="476"/>
      <c r="P664" s="476"/>
      <c r="Q664" s="476"/>
      <c r="R664" s="476"/>
      <c r="S664" s="476"/>
      <c r="T664" s="476"/>
      <c r="U664" s="476"/>
      <c r="V664" s="476"/>
    </row>
    <row r="665" spans="1:22" ht="15" thickBot="1">
      <c r="A665" s="476"/>
      <c r="B665" s="476"/>
      <c r="C665" s="476"/>
      <c r="D665" s="476"/>
      <c r="E665" s="476"/>
      <c r="F665" s="476"/>
      <c r="G665" s="476"/>
      <c r="H665" s="476"/>
      <c r="I665" s="476"/>
      <c r="J665" s="476"/>
      <c r="K665" s="476"/>
      <c r="L665" s="476"/>
      <c r="M665" s="476"/>
      <c r="N665" s="476"/>
      <c r="O665" s="476"/>
      <c r="P665" s="476"/>
      <c r="Q665" s="476"/>
      <c r="R665" s="476"/>
      <c r="S665" s="476"/>
      <c r="T665" s="476"/>
      <c r="U665" s="476"/>
      <c r="V665" s="476"/>
    </row>
    <row r="666" spans="1:22" ht="15" thickBot="1">
      <c r="A666" s="476"/>
      <c r="B666" s="476"/>
      <c r="C666" s="476"/>
      <c r="D666" s="476"/>
      <c r="E666" s="476"/>
      <c r="F666" s="476"/>
      <c r="G666" s="476"/>
      <c r="H666" s="476"/>
      <c r="I666" s="476"/>
      <c r="J666" s="476"/>
      <c r="K666" s="476"/>
      <c r="L666" s="476"/>
      <c r="M666" s="476"/>
      <c r="N666" s="476"/>
      <c r="O666" s="476"/>
      <c r="P666" s="476"/>
      <c r="Q666" s="476"/>
      <c r="R666" s="476"/>
      <c r="S666" s="476"/>
      <c r="T666" s="476"/>
      <c r="U666" s="476"/>
      <c r="V666" s="476"/>
    </row>
    <row r="667" spans="1:22" ht="15" thickBot="1">
      <c r="A667" s="476"/>
      <c r="B667" s="476"/>
      <c r="C667" s="476"/>
      <c r="D667" s="476"/>
      <c r="E667" s="476"/>
      <c r="F667" s="476"/>
      <c r="G667" s="476"/>
      <c r="H667" s="476"/>
      <c r="I667" s="476"/>
      <c r="J667" s="476"/>
      <c r="K667" s="476"/>
      <c r="L667" s="476"/>
      <c r="M667" s="476"/>
      <c r="N667" s="476"/>
      <c r="O667" s="476"/>
      <c r="P667" s="476"/>
      <c r="Q667" s="476"/>
      <c r="R667" s="476"/>
      <c r="S667" s="476"/>
      <c r="T667" s="476"/>
      <c r="U667" s="476"/>
      <c r="V667" s="476"/>
    </row>
    <row r="668" spans="1:22" ht="15" thickBot="1">
      <c r="A668" s="476"/>
      <c r="B668" s="476"/>
      <c r="C668" s="476"/>
      <c r="D668" s="476"/>
      <c r="E668" s="476"/>
      <c r="F668" s="476"/>
      <c r="G668" s="476"/>
      <c r="H668" s="476"/>
      <c r="I668" s="476"/>
      <c r="J668" s="476"/>
      <c r="K668" s="476"/>
      <c r="L668" s="476"/>
      <c r="M668" s="476"/>
      <c r="N668" s="476"/>
      <c r="O668" s="476"/>
      <c r="P668" s="476"/>
      <c r="Q668" s="476"/>
      <c r="R668" s="476"/>
      <c r="S668" s="476"/>
      <c r="T668" s="476"/>
      <c r="U668" s="476"/>
      <c r="V668" s="476"/>
    </row>
    <row r="669" spans="1:22" ht="15" thickBot="1">
      <c r="A669" s="476"/>
      <c r="B669" s="476"/>
      <c r="C669" s="476"/>
      <c r="D669" s="476"/>
      <c r="E669" s="476"/>
      <c r="F669" s="476"/>
      <c r="G669" s="476"/>
      <c r="H669" s="476"/>
      <c r="I669" s="476"/>
      <c r="J669" s="476"/>
      <c r="K669" s="476"/>
      <c r="L669" s="476"/>
      <c r="M669" s="476"/>
      <c r="N669" s="476"/>
      <c r="O669" s="476"/>
      <c r="P669" s="476"/>
      <c r="Q669" s="476"/>
      <c r="R669" s="476"/>
      <c r="S669" s="476"/>
      <c r="T669" s="476"/>
      <c r="U669" s="476"/>
      <c r="V669" s="476"/>
    </row>
    <row r="670" spans="1:22" ht="15" thickBot="1">
      <c r="A670" s="476"/>
      <c r="B670" s="476"/>
      <c r="C670" s="476"/>
      <c r="D670" s="476"/>
      <c r="E670" s="476"/>
      <c r="F670" s="476"/>
      <c r="G670" s="476"/>
      <c r="H670" s="476"/>
      <c r="I670" s="476"/>
      <c r="J670" s="476"/>
      <c r="K670" s="476"/>
      <c r="L670" s="476"/>
      <c r="M670" s="476"/>
      <c r="N670" s="476"/>
      <c r="O670" s="476"/>
      <c r="P670" s="476"/>
      <c r="Q670" s="476"/>
      <c r="R670" s="476"/>
      <c r="S670" s="476"/>
      <c r="T670" s="476"/>
      <c r="U670" s="476"/>
      <c r="V670" s="476"/>
    </row>
    <row r="671" spans="1:22" ht="15" thickBot="1">
      <c r="A671" s="476"/>
      <c r="B671" s="476"/>
      <c r="C671" s="476"/>
      <c r="D671" s="476"/>
      <c r="E671" s="476"/>
      <c r="F671" s="476"/>
      <c r="G671" s="476"/>
      <c r="H671" s="476"/>
      <c r="I671" s="476"/>
      <c r="J671" s="476"/>
      <c r="K671" s="476"/>
      <c r="L671" s="476"/>
      <c r="M671" s="476"/>
      <c r="N671" s="476"/>
      <c r="O671" s="476"/>
      <c r="P671" s="476"/>
      <c r="Q671" s="476"/>
      <c r="R671" s="476"/>
      <c r="S671" s="476"/>
      <c r="T671" s="476"/>
      <c r="U671" s="476"/>
      <c r="V671" s="476"/>
    </row>
    <row r="672" spans="1:22" ht="15" thickBot="1">
      <c r="A672" s="476"/>
      <c r="B672" s="476"/>
      <c r="C672" s="476"/>
      <c r="D672" s="476"/>
      <c r="E672" s="476"/>
      <c r="F672" s="476"/>
      <c r="G672" s="476"/>
      <c r="H672" s="476"/>
      <c r="I672" s="476"/>
      <c r="J672" s="476"/>
      <c r="K672" s="476"/>
      <c r="L672" s="476"/>
      <c r="M672" s="476"/>
      <c r="N672" s="476"/>
      <c r="O672" s="476"/>
      <c r="P672" s="476"/>
      <c r="Q672" s="476"/>
      <c r="R672" s="476"/>
      <c r="S672" s="476"/>
      <c r="T672" s="476"/>
      <c r="U672" s="476"/>
      <c r="V672" s="476"/>
    </row>
    <row r="673" spans="1:22" ht="15" thickBot="1">
      <c r="A673" s="476"/>
      <c r="B673" s="476"/>
      <c r="C673" s="476"/>
      <c r="D673" s="476"/>
      <c r="E673" s="476"/>
      <c r="F673" s="476"/>
      <c r="G673" s="476"/>
      <c r="H673" s="476"/>
      <c r="I673" s="476"/>
      <c r="J673" s="476"/>
      <c r="K673" s="476"/>
      <c r="L673" s="476"/>
      <c r="M673" s="476"/>
      <c r="N673" s="476"/>
      <c r="O673" s="476"/>
      <c r="P673" s="476"/>
      <c r="Q673" s="476"/>
      <c r="R673" s="476"/>
      <c r="S673" s="476"/>
      <c r="T673" s="476"/>
      <c r="U673" s="476"/>
      <c r="V673" s="476"/>
    </row>
    <row r="674" spans="1:22" ht="15" thickBot="1">
      <c r="A674" s="476"/>
      <c r="B674" s="476"/>
      <c r="C674" s="476"/>
      <c r="D674" s="476"/>
      <c r="E674" s="476"/>
      <c r="F674" s="476"/>
      <c r="G674" s="476"/>
      <c r="H674" s="476"/>
      <c r="I674" s="476"/>
      <c r="J674" s="476"/>
      <c r="K674" s="476"/>
      <c r="L674" s="476"/>
      <c r="M674" s="476"/>
      <c r="N674" s="476"/>
      <c r="O674" s="476"/>
      <c r="P674" s="476"/>
      <c r="Q674" s="476"/>
      <c r="R674" s="476"/>
      <c r="S674" s="476"/>
      <c r="T674" s="476"/>
      <c r="U674" s="476"/>
      <c r="V674" s="476"/>
    </row>
    <row r="675" spans="1:22" ht="15" thickBot="1">
      <c r="A675" s="476"/>
      <c r="B675" s="476"/>
      <c r="C675" s="476"/>
      <c r="D675" s="476"/>
      <c r="E675" s="476"/>
      <c r="F675" s="476"/>
      <c r="G675" s="476"/>
      <c r="H675" s="476"/>
      <c r="I675" s="476"/>
      <c r="J675" s="476"/>
      <c r="K675" s="476"/>
      <c r="L675" s="476"/>
      <c r="M675" s="476"/>
      <c r="N675" s="476"/>
      <c r="O675" s="476"/>
      <c r="P675" s="476"/>
      <c r="Q675" s="476"/>
      <c r="R675" s="476"/>
      <c r="S675" s="476"/>
      <c r="T675" s="476"/>
      <c r="U675" s="476"/>
      <c r="V675" s="476"/>
    </row>
    <row r="676" spans="1:22" ht="15" thickBot="1">
      <c r="A676" s="476"/>
      <c r="B676" s="476"/>
      <c r="C676" s="476"/>
      <c r="D676" s="476"/>
      <c r="E676" s="476"/>
      <c r="F676" s="476"/>
      <c r="G676" s="476"/>
      <c r="H676" s="476"/>
      <c r="I676" s="476"/>
      <c r="J676" s="476"/>
      <c r="K676" s="476"/>
      <c r="L676" s="476"/>
      <c r="M676" s="476"/>
      <c r="N676" s="476"/>
      <c r="O676" s="476"/>
      <c r="P676" s="476"/>
      <c r="Q676" s="476"/>
      <c r="R676" s="476"/>
      <c r="S676" s="476"/>
      <c r="T676" s="476"/>
      <c r="U676" s="476"/>
      <c r="V676" s="476"/>
    </row>
    <row r="677" spans="1:22" ht="15" thickBot="1">
      <c r="A677" s="476"/>
      <c r="B677" s="476"/>
      <c r="C677" s="476"/>
      <c r="D677" s="476"/>
      <c r="E677" s="476"/>
      <c r="F677" s="476"/>
      <c r="G677" s="476"/>
      <c r="H677" s="476"/>
      <c r="I677" s="476"/>
      <c r="J677" s="476"/>
      <c r="K677" s="476"/>
      <c r="L677" s="476"/>
      <c r="M677" s="476"/>
      <c r="N677" s="476"/>
      <c r="O677" s="476"/>
      <c r="P677" s="476"/>
      <c r="Q677" s="476"/>
      <c r="R677" s="476"/>
      <c r="S677" s="476"/>
      <c r="T677" s="476"/>
      <c r="U677" s="476"/>
      <c r="V677" s="476"/>
    </row>
    <row r="678" spans="1:22" ht="15" thickBot="1">
      <c r="A678" s="476"/>
      <c r="B678" s="476"/>
      <c r="C678" s="476"/>
      <c r="D678" s="476"/>
      <c r="E678" s="476"/>
      <c r="F678" s="476"/>
      <c r="G678" s="476"/>
      <c r="H678" s="476"/>
      <c r="I678" s="476"/>
      <c r="J678" s="476"/>
      <c r="K678" s="476"/>
      <c r="L678" s="476"/>
      <c r="M678" s="476"/>
      <c r="N678" s="476"/>
      <c r="O678" s="476"/>
      <c r="P678" s="476"/>
      <c r="Q678" s="476"/>
      <c r="R678" s="476"/>
      <c r="S678" s="476"/>
      <c r="T678" s="476"/>
      <c r="U678" s="476"/>
      <c r="V678" s="476"/>
    </row>
    <row r="679" spans="1:22" ht="15" thickBot="1">
      <c r="A679" s="476"/>
      <c r="B679" s="476"/>
      <c r="C679" s="476"/>
      <c r="D679" s="476"/>
      <c r="E679" s="476"/>
      <c r="F679" s="476"/>
      <c r="G679" s="476"/>
      <c r="H679" s="476"/>
      <c r="I679" s="476"/>
      <c r="J679" s="476"/>
      <c r="K679" s="476"/>
      <c r="L679" s="476"/>
      <c r="M679" s="476"/>
      <c r="N679" s="476"/>
      <c r="O679" s="476"/>
      <c r="P679" s="476"/>
      <c r="Q679" s="476"/>
      <c r="R679" s="476"/>
      <c r="S679" s="476"/>
      <c r="T679" s="476"/>
      <c r="U679" s="476"/>
      <c r="V679" s="476"/>
    </row>
    <row r="680" spans="1:22" ht="15" thickBot="1">
      <c r="A680" s="476"/>
      <c r="B680" s="476"/>
      <c r="C680" s="476"/>
      <c r="D680" s="476"/>
      <c r="E680" s="476"/>
      <c r="F680" s="476"/>
      <c r="G680" s="476"/>
      <c r="H680" s="476"/>
      <c r="I680" s="476"/>
      <c r="J680" s="476"/>
      <c r="K680" s="476"/>
      <c r="L680" s="476"/>
      <c r="M680" s="476"/>
      <c r="N680" s="476"/>
      <c r="O680" s="476"/>
      <c r="P680" s="476"/>
      <c r="Q680" s="476"/>
      <c r="R680" s="476"/>
      <c r="S680" s="476"/>
      <c r="T680" s="476"/>
      <c r="U680" s="476"/>
      <c r="V680" s="476"/>
    </row>
    <row r="681" spans="1:22" ht="15" thickBot="1">
      <c r="A681" s="476"/>
      <c r="B681" s="476"/>
      <c r="C681" s="476"/>
      <c r="D681" s="476"/>
      <c r="E681" s="476"/>
      <c r="F681" s="476"/>
      <c r="G681" s="476"/>
      <c r="H681" s="476"/>
      <c r="I681" s="476"/>
      <c r="J681" s="476"/>
      <c r="K681" s="476"/>
      <c r="L681" s="476"/>
      <c r="M681" s="476"/>
      <c r="N681" s="476"/>
      <c r="O681" s="476"/>
      <c r="P681" s="476"/>
      <c r="Q681" s="476"/>
      <c r="R681" s="476"/>
      <c r="S681" s="476"/>
      <c r="T681" s="476"/>
      <c r="U681" s="476"/>
      <c r="V681" s="476"/>
    </row>
    <row r="682" spans="1:22" ht="15" thickBot="1">
      <c r="A682" s="476"/>
      <c r="B682" s="476"/>
      <c r="C682" s="476"/>
      <c r="D682" s="476"/>
      <c r="E682" s="476"/>
      <c r="F682" s="476"/>
      <c r="G682" s="476"/>
      <c r="H682" s="476"/>
      <c r="I682" s="476"/>
      <c r="J682" s="476"/>
      <c r="K682" s="476"/>
      <c r="L682" s="476"/>
      <c r="M682" s="476"/>
      <c r="N682" s="476"/>
      <c r="O682" s="476"/>
      <c r="P682" s="476"/>
      <c r="Q682" s="476"/>
      <c r="R682" s="476"/>
      <c r="S682" s="476"/>
      <c r="T682" s="476"/>
      <c r="U682" s="476"/>
      <c r="V682" s="476"/>
    </row>
    <row r="683" spans="1:22" ht="15" thickBot="1">
      <c r="A683" s="476"/>
      <c r="B683" s="476"/>
      <c r="C683" s="476"/>
      <c r="D683" s="476"/>
      <c r="E683" s="476"/>
      <c r="F683" s="476"/>
      <c r="G683" s="476"/>
      <c r="H683" s="476"/>
      <c r="I683" s="476"/>
      <c r="J683" s="476"/>
      <c r="K683" s="476"/>
      <c r="L683" s="476"/>
      <c r="M683" s="476"/>
      <c r="N683" s="476"/>
      <c r="O683" s="476"/>
      <c r="P683" s="476"/>
      <c r="Q683" s="476"/>
      <c r="R683" s="476"/>
      <c r="S683" s="476"/>
      <c r="T683" s="476"/>
      <c r="U683" s="476"/>
      <c r="V683" s="476"/>
    </row>
    <row r="684" spans="1:22" ht="15" thickBot="1">
      <c r="A684" s="476"/>
      <c r="B684" s="476"/>
      <c r="C684" s="476"/>
      <c r="D684" s="476"/>
      <c r="E684" s="476"/>
      <c r="F684" s="476"/>
      <c r="G684" s="476"/>
      <c r="H684" s="476"/>
      <c r="I684" s="476"/>
      <c r="J684" s="476"/>
      <c r="K684" s="476"/>
      <c r="L684" s="476"/>
      <c r="M684" s="476"/>
      <c r="N684" s="476"/>
      <c r="O684" s="476"/>
      <c r="P684" s="476"/>
      <c r="Q684" s="476"/>
      <c r="R684" s="476"/>
      <c r="S684" s="476"/>
      <c r="T684" s="476"/>
      <c r="U684" s="476"/>
      <c r="V684" s="476"/>
    </row>
    <row r="685" spans="1:22" ht="15" thickBot="1">
      <c r="A685" s="476"/>
      <c r="B685" s="476"/>
      <c r="C685" s="476"/>
      <c r="D685" s="476"/>
      <c r="E685" s="476"/>
      <c r="F685" s="476"/>
      <c r="G685" s="476"/>
      <c r="H685" s="476"/>
      <c r="I685" s="476"/>
      <c r="J685" s="476"/>
      <c r="K685" s="476"/>
      <c r="L685" s="476"/>
      <c r="M685" s="476"/>
      <c r="N685" s="476"/>
      <c r="O685" s="476"/>
      <c r="P685" s="476"/>
      <c r="Q685" s="476"/>
      <c r="R685" s="476"/>
      <c r="S685" s="476"/>
      <c r="T685" s="476"/>
      <c r="U685" s="476"/>
      <c r="V685" s="476"/>
    </row>
    <row r="686" spans="1:22" ht="15" thickBot="1">
      <c r="A686" s="476"/>
      <c r="B686" s="476"/>
      <c r="C686" s="476"/>
      <c r="D686" s="476"/>
      <c r="E686" s="476"/>
      <c r="F686" s="476"/>
      <c r="G686" s="476"/>
      <c r="H686" s="476"/>
      <c r="I686" s="476"/>
      <c r="J686" s="476"/>
      <c r="K686" s="476"/>
      <c r="L686" s="476"/>
      <c r="M686" s="476"/>
      <c r="N686" s="476"/>
      <c r="O686" s="476"/>
      <c r="P686" s="476"/>
      <c r="Q686" s="476"/>
      <c r="R686" s="476"/>
      <c r="S686" s="476"/>
      <c r="T686" s="476"/>
      <c r="U686" s="476"/>
      <c r="V686" s="476"/>
    </row>
    <row r="687" spans="1:22" ht="15" thickBot="1">
      <c r="A687" s="476"/>
      <c r="B687" s="476"/>
      <c r="C687" s="476"/>
      <c r="D687" s="476"/>
      <c r="E687" s="476"/>
      <c r="F687" s="476"/>
      <c r="G687" s="476"/>
      <c r="H687" s="476"/>
      <c r="I687" s="476"/>
      <c r="J687" s="476"/>
      <c r="K687" s="476"/>
      <c r="L687" s="476"/>
      <c r="M687" s="476"/>
      <c r="N687" s="476"/>
      <c r="O687" s="476"/>
      <c r="P687" s="476"/>
      <c r="Q687" s="476"/>
      <c r="R687" s="476"/>
      <c r="S687" s="476"/>
      <c r="T687" s="476"/>
      <c r="U687" s="476"/>
      <c r="V687" s="476"/>
    </row>
    <row r="688" spans="1:22" ht="15" thickBot="1">
      <c r="A688" s="476"/>
      <c r="B688" s="476"/>
      <c r="C688" s="476"/>
      <c r="D688" s="476"/>
      <c r="E688" s="476"/>
      <c r="F688" s="476"/>
      <c r="G688" s="476"/>
      <c r="H688" s="476"/>
      <c r="I688" s="476"/>
      <c r="J688" s="476"/>
      <c r="K688" s="476"/>
      <c r="L688" s="476"/>
      <c r="M688" s="476"/>
      <c r="N688" s="476"/>
      <c r="O688" s="476"/>
      <c r="P688" s="476"/>
      <c r="Q688" s="476"/>
      <c r="R688" s="476"/>
      <c r="S688" s="476"/>
      <c r="T688" s="476"/>
      <c r="U688" s="476"/>
      <c r="V688" s="476"/>
    </row>
    <row r="689" spans="1:22" ht="15" thickBot="1">
      <c r="A689" s="476"/>
      <c r="B689" s="476"/>
      <c r="C689" s="476"/>
      <c r="D689" s="476"/>
      <c r="E689" s="476"/>
      <c r="F689" s="476"/>
      <c r="G689" s="476"/>
      <c r="H689" s="476"/>
      <c r="I689" s="476"/>
      <c r="J689" s="476"/>
      <c r="K689" s="476"/>
      <c r="L689" s="476"/>
      <c r="M689" s="476"/>
      <c r="N689" s="476"/>
      <c r="O689" s="476"/>
      <c r="P689" s="476"/>
      <c r="Q689" s="476"/>
      <c r="R689" s="476"/>
      <c r="S689" s="476"/>
      <c r="T689" s="476"/>
      <c r="U689" s="476"/>
      <c r="V689" s="476"/>
    </row>
    <row r="690" spans="1:22" ht="15" thickBot="1">
      <c r="A690" s="476"/>
      <c r="B690" s="476"/>
      <c r="C690" s="476"/>
      <c r="D690" s="476"/>
      <c r="E690" s="476"/>
      <c r="F690" s="476"/>
      <c r="G690" s="476"/>
      <c r="H690" s="476"/>
      <c r="I690" s="476"/>
      <c r="J690" s="476"/>
      <c r="K690" s="476"/>
      <c r="L690" s="476"/>
      <c r="M690" s="476"/>
      <c r="N690" s="476"/>
      <c r="O690" s="476"/>
      <c r="P690" s="476"/>
      <c r="Q690" s="476"/>
      <c r="R690" s="476"/>
      <c r="S690" s="476"/>
      <c r="T690" s="476"/>
      <c r="U690" s="476"/>
      <c r="V690" s="476"/>
    </row>
    <row r="691" spans="1:22" ht="15" thickBot="1">
      <c r="A691" s="476"/>
      <c r="B691" s="476"/>
      <c r="C691" s="476"/>
      <c r="D691" s="476"/>
      <c r="E691" s="476"/>
      <c r="F691" s="476"/>
      <c r="G691" s="476"/>
      <c r="H691" s="476"/>
      <c r="I691" s="476"/>
      <c r="J691" s="476"/>
      <c r="K691" s="476"/>
      <c r="L691" s="476"/>
      <c r="M691" s="476"/>
      <c r="N691" s="476"/>
      <c r="O691" s="476"/>
      <c r="P691" s="476"/>
      <c r="Q691" s="476"/>
      <c r="R691" s="476"/>
      <c r="S691" s="476"/>
      <c r="T691" s="476"/>
      <c r="U691" s="476"/>
      <c r="V691" s="476"/>
    </row>
    <row r="692" spans="1:22" ht="15" thickBot="1">
      <c r="A692" s="476"/>
      <c r="B692" s="476"/>
      <c r="C692" s="476"/>
      <c r="D692" s="476"/>
      <c r="E692" s="476"/>
      <c r="F692" s="476"/>
      <c r="G692" s="476"/>
      <c r="H692" s="476"/>
      <c r="I692" s="476"/>
      <c r="J692" s="476"/>
      <c r="K692" s="476"/>
      <c r="L692" s="476"/>
      <c r="M692" s="476"/>
      <c r="N692" s="476"/>
      <c r="O692" s="476"/>
      <c r="P692" s="476"/>
      <c r="Q692" s="476"/>
      <c r="R692" s="476"/>
      <c r="S692" s="476"/>
      <c r="T692" s="476"/>
      <c r="U692" s="476"/>
      <c r="V692" s="476"/>
    </row>
    <row r="693" spans="1:22" ht="15" thickBot="1">
      <c r="A693" s="476"/>
      <c r="B693" s="476"/>
      <c r="C693" s="476"/>
      <c r="D693" s="476"/>
      <c r="E693" s="476"/>
      <c r="F693" s="476"/>
      <c r="G693" s="476"/>
      <c r="H693" s="476"/>
      <c r="I693" s="476"/>
      <c r="J693" s="476"/>
      <c r="K693" s="476"/>
      <c r="L693" s="476"/>
      <c r="M693" s="476"/>
      <c r="N693" s="476"/>
      <c r="O693" s="476"/>
      <c r="P693" s="476"/>
      <c r="Q693" s="476"/>
      <c r="R693" s="476"/>
      <c r="S693" s="476"/>
      <c r="T693" s="476"/>
      <c r="U693" s="476"/>
      <c r="V693" s="476"/>
    </row>
    <row r="694" spans="1:22" ht="15" thickBot="1">
      <c r="A694" s="476"/>
      <c r="B694" s="476"/>
      <c r="C694" s="476"/>
      <c r="D694" s="476"/>
      <c r="E694" s="476"/>
      <c r="F694" s="476"/>
      <c r="G694" s="476"/>
      <c r="H694" s="476"/>
      <c r="I694" s="476"/>
      <c r="J694" s="476"/>
      <c r="K694" s="476"/>
      <c r="L694" s="476"/>
      <c r="M694" s="476"/>
      <c r="N694" s="476"/>
      <c r="O694" s="476"/>
      <c r="P694" s="476"/>
      <c r="Q694" s="476"/>
      <c r="R694" s="476"/>
      <c r="S694" s="476"/>
      <c r="T694" s="476"/>
      <c r="U694" s="476"/>
      <c r="V694" s="476"/>
    </row>
    <row r="695" spans="1:22" ht="15" thickBot="1">
      <c r="A695" s="476"/>
      <c r="B695" s="476"/>
      <c r="C695" s="476"/>
      <c r="D695" s="476"/>
      <c r="E695" s="476"/>
      <c r="F695" s="476"/>
      <c r="G695" s="476"/>
      <c r="H695" s="476"/>
      <c r="I695" s="476"/>
      <c r="J695" s="476"/>
      <c r="K695" s="476"/>
      <c r="L695" s="476"/>
      <c r="M695" s="476"/>
      <c r="N695" s="476"/>
      <c r="O695" s="476"/>
      <c r="P695" s="476"/>
      <c r="Q695" s="476"/>
      <c r="R695" s="476"/>
      <c r="S695" s="476"/>
      <c r="T695" s="476"/>
      <c r="U695" s="476"/>
      <c r="V695" s="476"/>
    </row>
    <row r="696" spans="1:22" ht="15" thickBot="1">
      <c r="A696" s="476"/>
      <c r="B696" s="476"/>
      <c r="C696" s="476"/>
      <c r="D696" s="476"/>
      <c r="E696" s="476"/>
      <c r="F696" s="476"/>
      <c r="G696" s="476"/>
      <c r="H696" s="476"/>
      <c r="I696" s="476"/>
      <c r="J696" s="476"/>
      <c r="K696" s="476"/>
      <c r="L696" s="476"/>
      <c r="M696" s="476"/>
      <c r="N696" s="476"/>
      <c r="O696" s="476"/>
      <c r="P696" s="476"/>
      <c r="Q696" s="476"/>
      <c r="R696" s="476"/>
      <c r="S696" s="476"/>
      <c r="T696" s="476"/>
      <c r="U696" s="476"/>
      <c r="V696" s="476"/>
    </row>
    <row r="697" spans="1:22" ht="15" thickBot="1">
      <c r="A697" s="476"/>
      <c r="B697" s="476"/>
      <c r="C697" s="476"/>
      <c r="D697" s="476"/>
      <c r="E697" s="476"/>
      <c r="F697" s="476"/>
      <c r="G697" s="476"/>
      <c r="H697" s="476"/>
      <c r="I697" s="476"/>
      <c r="J697" s="476"/>
      <c r="K697" s="476"/>
      <c r="L697" s="476"/>
      <c r="M697" s="476"/>
      <c r="N697" s="476"/>
      <c r="O697" s="476"/>
      <c r="P697" s="476"/>
      <c r="Q697" s="476"/>
      <c r="R697" s="476"/>
      <c r="S697" s="476"/>
      <c r="T697" s="476"/>
      <c r="U697" s="476"/>
      <c r="V697" s="476"/>
    </row>
    <row r="698" spans="1:22" ht="15" thickBot="1">
      <c r="A698" s="476"/>
      <c r="B698" s="476"/>
      <c r="C698" s="476"/>
      <c r="D698" s="476"/>
      <c r="E698" s="476"/>
      <c r="F698" s="476"/>
      <c r="G698" s="476"/>
      <c r="H698" s="476"/>
      <c r="I698" s="476"/>
      <c r="J698" s="476"/>
      <c r="K698" s="476"/>
      <c r="L698" s="476"/>
      <c r="M698" s="476"/>
      <c r="N698" s="476"/>
      <c r="O698" s="476"/>
      <c r="P698" s="476"/>
      <c r="Q698" s="476"/>
      <c r="R698" s="476"/>
      <c r="S698" s="476"/>
      <c r="T698" s="476"/>
      <c r="U698" s="476"/>
      <c r="V698" s="476"/>
    </row>
    <row r="699" spans="1:22" ht="15" thickBot="1">
      <c r="A699" s="476"/>
      <c r="B699" s="476"/>
      <c r="C699" s="476"/>
      <c r="D699" s="476"/>
      <c r="E699" s="476"/>
      <c r="F699" s="476"/>
      <c r="G699" s="476"/>
      <c r="H699" s="476"/>
      <c r="I699" s="476"/>
      <c r="J699" s="476"/>
      <c r="K699" s="476"/>
      <c r="L699" s="476"/>
      <c r="M699" s="476"/>
      <c r="N699" s="476"/>
      <c r="O699" s="476"/>
      <c r="P699" s="476"/>
      <c r="Q699" s="476"/>
      <c r="R699" s="476"/>
      <c r="S699" s="476"/>
      <c r="T699" s="476"/>
      <c r="U699" s="476"/>
      <c r="V699" s="476"/>
    </row>
    <row r="700" spans="1:22" ht="15" thickBot="1">
      <c r="A700" s="476"/>
      <c r="B700" s="476"/>
      <c r="C700" s="476"/>
      <c r="D700" s="476"/>
      <c r="E700" s="476"/>
      <c r="F700" s="476"/>
      <c r="G700" s="476"/>
      <c r="H700" s="476"/>
      <c r="I700" s="476"/>
      <c r="J700" s="476"/>
      <c r="K700" s="476"/>
      <c r="L700" s="476"/>
      <c r="M700" s="476"/>
      <c r="N700" s="476"/>
      <c r="O700" s="476"/>
      <c r="P700" s="476"/>
      <c r="Q700" s="476"/>
      <c r="R700" s="476"/>
      <c r="S700" s="476"/>
      <c r="T700" s="476"/>
      <c r="U700" s="476"/>
      <c r="V700" s="476"/>
    </row>
    <row r="701" spans="1:22" ht="15" thickBot="1">
      <c r="A701" s="476"/>
      <c r="B701" s="476"/>
      <c r="C701" s="476"/>
      <c r="D701" s="476"/>
      <c r="E701" s="476"/>
      <c r="F701" s="476"/>
      <c r="G701" s="476"/>
      <c r="H701" s="476"/>
      <c r="I701" s="476"/>
      <c r="J701" s="476"/>
      <c r="K701" s="476"/>
      <c r="L701" s="476"/>
      <c r="M701" s="476"/>
      <c r="N701" s="476"/>
      <c r="O701" s="476"/>
      <c r="P701" s="476"/>
      <c r="Q701" s="476"/>
      <c r="R701" s="476"/>
      <c r="S701" s="476"/>
      <c r="T701" s="476"/>
      <c r="U701" s="476"/>
      <c r="V701" s="476"/>
    </row>
    <row r="702" spans="1:22" ht="15" thickBot="1">
      <c r="A702" s="476"/>
      <c r="B702" s="476"/>
      <c r="C702" s="476"/>
      <c r="D702" s="476"/>
      <c r="E702" s="476"/>
      <c r="F702" s="476"/>
      <c r="G702" s="476"/>
      <c r="H702" s="476"/>
      <c r="I702" s="476"/>
      <c r="J702" s="476"/>
      <c r="K702" s="476"/>
      <c r="L702" s="476"/>
      <c r="M702" s="476"/>
      <c r="N702" s="476"/>
      <c r="O702" s="476"/>
      <c r="P702" s="476"/>
      <c r="Q702" s="476"/>
      <c r="R702" s="476"/>
      <c r="S702" s="476"/>
      <c r="T702" s="476"/>
      <c r="U702" s="476"/>
      <c r="V702" s="476"/>
    </row>
    <row r="703" spans="1:22" ht="15" thickBot="1">
      <c r="A703" s="476"/>
      <c r="B703" s="476"/>
      <c r="C703" s="476"/>
      <c r="D703" s="476"/>
      <c r="E703" s="476"/>
      <c r="F703" s="476"/>
      <c r="G703" s="476"/>
      <c r="H703" s="476"/>
      <c r="I703" s="476"/>
      <c r="J703" s="476"/>
      <c r="K703" s="476"/>
      <c r="L703" s="476"/>
      <c r="M703" s="476"/>
      <c r="N703" s="476"/>
      <c r="O703" s="476"/>
      <c r="P703" s="476"/>
      <c r="Q703" s="476"/>
      <c r="R703" s="476"/>
      <c r="S703" s="476"/>
      <c r="T703" s="476"/>
      <c r="U703" s="476"/>
      <c r="V703" s="476"/>
    </row>
    <row r="704" spans="1:22" ht="15" thickBot="1">
      <c r="A704" s="476"/>
      <c r="B704" s="476"/>
      <c r="C704" s="476"/>
      <c r="D704" s="476"/>
      <c r="E704" s="476"/>
      <c r="F704" s="476"/>
      <c r="G704" s="476"/>
      <c r="H704" s="476"/>
      <c r="I704" s="476"/>
      <c r="J704" s="476"/>
      <c r="K704" s="476"/>
      <c r="L704" s="476"/>
      <c r="M704" s="476"/>
      <c r="N704" s="476"/>
      <c r="O704" s="476"/>
      <c r="P704" s="476"/>
      <c r="Q704" s="476"/>
      <c r="R704" s="476"/>
      <c r="S704" s="476"/>
      <c r="T704" s="476"/>
      <c r="U704" s="476"/>
      <c r="V704" s="476"/>
    </row>
    <row r="705" spans="1:22" ht="15" thickBot="1">
      <c r="A705" s="476"/>
      <c r="B705" s="476"/>
      <c r="C705" s="476"/>
      <c r="D705" s="476"/>
      <c r="E705" s="476"/>
      <c r="F705" s="476"/>
      <c r="G705" s="476"/>
      <c r="H705" s="476"/>
      <c r="I705" s="476"/>
      <c r="J705" s="476"/>
      <c r="K705" s="476"/>
      <c r="L705" s="476"/>
      <c r="M705" s="476"/>
      <c r="N705" s="476"/>
      <c r="O705" s="476"/>
      <c r="P705" s="476"/>
      <c r="Q705" s="476"/>
      <c r="R705" s="476"/>
      <c r="S705" s="476"/>
      <c r="T705" s="476"/>
      <c r="U705" s="476"/>
      <c r="V705" s="476"/>
    </row>
    <row r="706" spans="1:22" ht="15" thickBot="1">
      <c r="A706" s="476"/>
      <c r="B706" s="476"/>
      <c r="C706" s="476"/>
      <c r="D706" s="476"/>
      <c r="E706" s="476"/>
      <c r="F706" s="476"/>
      <c r="G706" s="476"/>
      <c r="H706" s="476"/>
      <c r="I706" s="476"/>
      <c r="J706" s="476"/>
      <c r="K706" s="476"/>
      <c r="L706" s="476"/>
      <c r="M706" s="476"/>
      <c r="N706" s="476"/>
      <c r="O706" s="476"/>
      <c r="P706" s="476"/>
      <c r="Q706" s="476"/>
      <c r="R706" s="476"/>
      <c r="S706" s="476"/>
      <c r="T706" s="476"/>
      <c r="U706" s="476"/>
      <c r="V706" s="476"/>
    </row>
    <row r="707" spans="1:22" ht="15" thickBot="1">
      <c r="A707" s="476"/>
      <c r="B707" s="476"/>
      <c r="C707" s="476"/>
      <c r="D707" s="476"/>
      <c r="E707" s="476"/>
      <c r="F707" s="476"/>
      <c r="G707" s="476"/>
      <c r="H707" s="476"/>
      <c r="I707" s="476"/>
      <c r="J707" s="476"/>
      <c r="K707" s="476"/>
      <c r="L707" s="476"/>
      <c r="M707" s="476"/>
      <c r="N707" s="476"/>
      <c r="O707" s="476"/>
      <c r="P707" s="476"/>
      <c r="Q707" s="476"/>
      <c r="R707" s="476"/>
      <c r="S707" s="476"/>
      <c r="T707" s="476"/>
      <c r="U707" s="476"/>
      <c r="V707" s="476"/>
    </row>
    <row r="708" spans="1:22" ht="15" thickBot="1">
      <c r="A708" s="476"/>
      <c r="B708" s="476"/>
      <c r="C708" s="476"/>
      <c r="D708" s="476"/>
      <c r="E708" s="476"/>
      <c r="F708" s="476"/>
      <c r="G708" s="476"/>
      <c r="H708" s="476"/>
      <c r="I708" s="476"/>
      <c r="J708" s="476"/>
      <c r="K708" s="476"/>
      <c r="L708" s="476"/>
      <c r="M708" s="476"/>
      <c r="N708" s="476"/>
      <c r="O708" s="476"/>
      <c r="P708" s="476"/>
      <c r="Q708" s="476"/>
      <c r="R708" s="476"/>
      <c r="S708" s="476"/>
      <c r="T708" s="476"/>
      <c r="U708" s="476"/>
      <c r="V708" s="476"/>
    </row>
    <row r="709" spans="1:22" ht="15" thickBot="1">
      <c r="A709" s="476"/>
      <c r="B709" s="476"/>
      <c r="C709" s="476"/>
      <c r="D709" s="476"/>
      <c r="E709" s="476"/>
      <c r="F709" s="476"/>
      <c r="G709" s="476"/>
      <c r="H709" s="476"/>
      <c r="I709" s="476"/>
      <c r="J709" s="476"/>
      <c r="K709" s="476"/>
      <c r="L709" s="476"/>
      <c r="M709" s="476"/>
      <c r="N709" s="476"/>
      <c r="O709" s="476"/>
      <c r="P709" s="476"/>
      <c r="Q709" s="476"/>
      <c r="R709" s="476"/>
      <c r="S709" s="476"/>
      <c r="T709" s="476"/>
      <c r="U709" s="476"/>
      <c r="V709" s="476"/>
    </row>
    <row r="710" spans="1:22" ht="15" thickBot="1">
      <c r="A710" s="476"/>
      <c r="B710" s="476"/>
      <c r="C710" s="476"/>
      <c r="D710" s="476"/>
      <c r="E710" s="476"/>
      <c r="F710" s="476"/>
      <c r="G710" s="476"/>
      <c r="H710" s="476"/>
      <c r="I710" s="476"/>
      <c r="J710" s="476"/>
      <c r="K710" s="476"/>
      <c r="L710" s="476"/>
      <c r="M710" s="476"/>
      <c r="N710" s="476"/>
      <c r="O710" s="476"/>
      <c r="P710" s="476"/>
      <c r="Q710" s="476"/>
      <c r="R710" s="476"/>
      <c r="S710" s="476"/>
      <c r="T710" s="476"/>
      <c r="U710" s="476"/>
      <c r="V710" s="476"/>
    </row>
    <row r="711" spans="1:22" ht="15" thickBot="1">
      <c r="A711" s="476"/>
      <c r="B711" s="476"/>
      <c r="C711" s="476"/>
      <c r="D711" s="476"/>
      <c r="E711" s="476"/>
      <c r="F711" s="476"/>
      <c r="G711" s="476"/>
      <c r="H711" s="476"/>
      <c r="I711" s="476"/>
      <c r="J711" s="476"/>
      <c r="K711" s="476"/>
      <c r="L711" s="476"/>
      <c r="M711" s="476"/>
      <c r="N711" s="476"/>
      <c r="O711" s="476"/>
      <c r="P711" s="476"/>
      <c r="Q711" s="476"/>
      <c r="R711" s="476"/>
      <c r="S711" s="476"/>
      <c r="T711" s="476"/>
      <c r="U711" s="476"/>
      <c r="V711" s="476"/>
    </row>
    <row r="712" spans="1:22" ht="15" thickBot="1">
      <c r="A712" s="476"/>
      <c r="B712" s="476"/>
      <c r="C712" s="476"/>
      <c r="D712" s="476"/>
      <c r="E712" s="476"/>
      <c r="F712" s="476"/>
      <c r="G712" s="476"/>
      <c r="H712" s="476"/>
      <c r="I712" s="476"/>
      <c r="J712" s="476"/>
      <c r="K712" s="476"/>
      <c r="L712" s="476"/>
      <c r="M712" s="476"/>
      <c r="N712" s="476"/>
      <c r="O712" s="476"/>
      <c r="P712" s="476"/>
      <c r="Q712" s="476"/>
      <c r="R712" s="476"/>
      <c r="S712" s="476"/>
      <c r="T712" s="476"/>
      <c r="U712" s="476"/>
      <c r="V712" s="476"/>
    </row>
    <row r="713" spans="1:22" ht="15" thickBot="1">
      <c r="A713" s="476"/>
      <c r="B713" s="476"/>
      <c r="C713" s="476"/>
      <c r="D713" s="476"/>
      <c r="E713" s="476"/>
      <c r="F713" s="476"/>
      <c r="G713" s="476"/>
      <c r="H713" s="476"/>
      <c r="I713" s="476"/>
      <c r="J713" s="476"/>
      <c r="K713" s="476"/>
      <c r="L713" s="476"/>
      <c r="M713" s="476"/>
      <c r="N713" s="476"/>
      <c r="O713" s="476"/>
      <c r="P713" s="476"/>
      <c r="Q713" s="476"/>
      <c r="R713" s="476"/>
      <c r="S713" s="476"/>
      <c r="T713" s="476"/>
      <c r="U713" s="476"/>
      <c r="V713" s="476"/>
    </row>
    <row r="714" spans="1:22" ht="15" thickBot="1">
      <c r="A714" s="476"/>
      <c r="B714" s="476"/>
      <c r="C714" s="476"/>
      <c r="D714" s="476"/>
      <c r="E714" s="476"/>
      <c r="F714" s="476"/>
      <c r="G714" s="476"/>
      <c r="H714" s="476"/>
      <c r="I714" s="476"/>
      <c r="J714" s="476"/>
      <c r="K714" s="476"/>
      <c r="L714" s="476"/>
      <c r="M714" s="476"/>
      <c r="N714" s="476"/>
      <c r="O714" s="476"/>
      <c r="P714" s="476"/>
      <c r="Q714" s="476"/>
      <c r="R714" s="476"/>
      <c r="S714" s="476"/>
      <c r="T714" s="476"/>
      <c r="U714" s="476"/>
      <c r="V714" s="476"/>
    </row>
    <row r="715" spans="1:22" ht="15" thickBot="1">
      <c r="A715" s="476"/>
      <c r="B715" s="476"/>
      <c r="C715" s="476"/>
      <c r="D715" s="476"/>
      <c r="E715" s="476"/>
      <c r="F715" s="476"/>
      <c r="G715" s="476"/>
      <c r="H715" s="476"/>
      <c r="I715" s="476"/>
      <c r="J715" s="476"/>
      <c r="K715" s="476"/>
      <c r="L715" s="476"/>
      <c r="M715" s="476"/>
      <c r="N715" s="476"/>
      <c r="O715" s="476"/>
      <c r="P715" s="476"/>
      <c r="Q715" s="476"/>
      <c r="R715" s="476"/>
      <c r="S715" s="476"/>
      <c r="T715" s="476"/>
      <c r="U715" s="476"/>
      <c r="V715" s="476"/>
    </row>
    <row r="716" spans="1:22" ht="15" thickBot="1">
      <c r="A716" s="476"/>
      <c r="B716" s="476"/>
      <c r="C716" s="476"/>
      <c r="D716" s="476"/>
      <c r="E716" s="476"/>
      <c r="F716" s="476"/>
      <c r="G716" s="476"/>
      <c r="H716" s="476"/>
      <c r="I716" s="476"/>
      <c r="J716" s="476"/>
      <c r="K716" s="476"/>
      <c r="L716" s="476"/>
      <c r="M716" s="476"/>
      <c r="N716" s="476"/>
      <c r="O716" s="476"/>
      <c r="P716" s="476"/>
      <c r="Q716" s="476"/>
      <c r="R716" s="476"/>
      <c r="S716" s="476"/>
      <c r="T716" s="476"/>
      <c r="U716" s="476"/>
      <c r="V716" s="476"/>
    </row>
    <row r="717" spans="1:22" ht="15" thickBot="1">
      <c r="A717" s="476"/>
      <c r="B717" s="476"/>
      <c r="C717" s="476"/>
      <c r="D717" s="476"/>
      <c r="E717" s="476"/>
      <c r="F717" s="476"/>
      <c r="G717" s="476"/>
      <c r="H717" s="476"/>
      <c r="I717" s="476"/>
      <c r="J717" s="476"/>
      <c r="K717" s="476"/>
      <c r="L717" s="476"/>
      <c r="M717" s="476"/>
      <c r="N717" s="476"/>
      <c r="O717" s="476"/>
      <c r="P717" s="476"/>
      <c r="Q717" s="476"/>
      <c r="R717" s="476"/>
      <c r="S717" s="476"/>
      <c r="T717" s="476"/>
      <c r="U717" s="476"/>
      <c r="V717" s="476"/>
    </row>
    <row r="718" spans="1:22" ht="15" thickBot="1">
      <c r="A718" s="476"/>
      <c r="B718" s="476"/>
      <c r="C718" s="476"/>
      <c r="D718" s="476"/>
      <c r="E718" s="476"/>
      <c r="F718" s="476"/>
      <c r="G718" s="476"/>
      <c r="H718" s="476"/>
      <c r="I718" s="476"/>
      <c r="J718" s="476"/>
      <c r="K718" s="476"/>
      <c r="L718" s="476"/>
      <c r="M718" s="476"/>
      <c r="N718" s="476"/>
      <c r="O718" s="476"/>
      <c r="P718" s="476"/>
      <c r="Q718" s="476"/>
      <c r="R718" s="476"/>
      <c r="S718" s="476"/>
      <c r="T718" s="476"/>
      <c r="U718" s="476"/>
      <c r="V718" s="476"/>
    </row>
    <row r="719" spans="1:22" ht="15" thickBot="1">
      <c r="A719" s="476"/>
      <c r="B719" s="476"/>
      <c r="C719" s="476"/>
      <c r="D719" s="476"/>
      <c r="E719" s="476"/>
      <c r="F719" s="476"/>
      <c r="G719" s="476"/>
      <c r="H719" s="476"/>
      <c r="I719" s="476"/>
      <c r="J719" s="476"/>
      <c r="K719" s="476"/>
      <c r="L719" s="476"/>
      <c r="M719" s="476"/>
      <c r="N719" s="476"/>
      <c r="O719" s="476"/>
      <c r="P719" s="476"/>
      <c r="Q719" s="476"/>
      <c r="R719" s="476"/>
      <c r="S719" s="476"/>
      <c r="T719" s="476"/>
      <c r="U719" s="476"/>
      <c r="V719" s="476"/>
    </row>
    <row r="720" spans="1:22" ht="15" thickBot="1">
      <c r="A720" s="476"/>
      <c r="B720" s="476"/>
      <c r="C720" s="476"/>
      <c r="D720" s="476"/>
      <c r="E720" s="476"/>
      <c r="F720" s="476"/>
      <c r="G720" s="476"/>
      <c r="H720" s="476"/>
      <c r="I720" s="476"/>
      <c r="J720" s="476"/>
      <c r="K720" s="476"/>
      <c r="L720" s="476"/>
      <c r="M720" s="476"/>
      <c r="N720" s="476"/>
      <c r="O720" s="476"/>
      <c r="P720" s="476"/>
      <c r="Q720" s="476"/>
      <c r="R720" s="476"/>
      <c r="S720" s="476"/>
      <c r="T720" s="476"/>
      <c r="U720" s="476"/>
      <c r="V720" s="476"/>
    </row>
    <row r="721" spans="1:22" ht="15" thickBot="1">
      <c r="A721" s="476"/>
      <c r="B721" s="476"/>
      <c r="C721" s="476"/>
      <c r="D721" s="476"/>
      <c r="E721" s="476"/>
      <c r="F721" s="476"/>
      <c r="G721" s="476"/>
      <c r="H721" s="476"/>
      <c r="I721" s="476"/>
      <c r="J721" s="476"/>
      <c r="K721" s="476"/>
      <c r="L721" s="476"/>
      <c r="M721" s="476"/>
      <c r="N721" s="476"/>
      <c r="O721" s="476"/>
      <c r="P721" s="476"/>
      <c r="Q721" s="476"/>
      <c r="R721" s="476"/>
      <c r="S721" s="476"/>
      <c r="T721" s="476"/>
      <c r="U721" s="476"/>
      <c r="V721" s="476"/>
    </row>
    <row r="722" spans="1:22" ht="15" thickBot="1">
      <c r="A722" s="476"/>
      <c r="B722" s="476"/>
      <c r="C722" s="476"/>
      <c r="D722" s="476"/>
      <c r="E722" s="476"/>
      <c r="F722" s="476"/>
      <c r="G722" s="476"/>
      <c r="H722" s="476"/>
      <c r="I722" s="476"/>
      <c r="J722" s="476"/>
      <c r="K722" s="476"/>
      <c r="L722" s="476"/>
      <c r="M722" s="476"/>
      <c r="N722" s="476"/>
      <c r="O722" s="476"/>
      <c r="P722" s="476"/>
      <c r="Q722" s="476"/>
      <c r="R722" s="476"/>
      <c r="S722" s="476"/>
      <c r="T722" s="476"/>
      <c r="U722" s="476"/>
      <c r="V722" s="476"/>
    </row>
    <row r="723" spans="1:22" ht="15" thickBot="1">
      <c r="A723" s="476"/>
      <c r="B723" s="476"/>
      <c r="C723" s="476"/>
      <c r="D723" s="476"/>
      <c r="E723" s="476"/>
      <c r="F723" s="476"/>
      <c r="G723" s="476"/>
      <c r="H723" s="476"/>
      <c r="I723" s="476"/>
      <c r="J723" s="476"/>
      <c r="K723" s="476"/>
      <c r="L723" s="476"/>
      <c r="M723" s="476"/>
      <c r="N723" s="476"/>
      <c r="O723" s="476"/>
      <c r="P723" s="476"/>
      <c r="Q723" s="476"/>
      <c r="R723" s="476"/>
      <c r="S723" s="476"/>
      <c r="T723" s="476"/>
      <c r="U723" s="476"/>
      <c r="V723" s="476"/>
    </row>
    <row r="724" spans="1:22" ht="15" thickBot="1">
      <c r="A724" s="476"/>
      <c r="B724" s="476"/>
      <c r="C724" s="476"/>
      <c r="D724" s="476"/>
      <c r="E724" s="476"/>
      <c r="F724" s="476"/>
      <c r="G724" s="476"/>
      <c r="H724" s="476"/>
      <c r="I724" s="476"/>
      <c r="J724" s="476"/>
      <c r="K724" s="476"/>
      <c r="L724" s="476"/>
      <c r="M724" s="476"/>
      <c r="N724" s="476"/>
      <c r="O724" s="476"/>
      <c r="P724" s="476"/>
      <c r="Q724" s="476"/>
      <c r="R724" s="476"/>
      <c r="S724" s="476"/>
      <c r="T724" s="476"/>
      <c r="U724" s="476"/>
      <c r="V724" s="476"/>
    </row>
    <row r="725" spans="1:22" ht="15" thickBot="1">
      <c r="A725" s="476"/>
      <c r="B725" s="476"/>
      <c r="C725" s="476"/>
      <c r="D725" s="476"/>
      <c r="E725" s="476"/>
      <c r="F725" s="476"/>
      <c r="G725" s="476"/>
      <c r="H725" s="476"/>
      <c r="I725" s="476"/>
      <c r="J725" s="476"/>
      <c r="K725" s="476"/>
      <c r="L725" s="476"/>
      <c r="M725" s="476"/>
      <c r="N725" s="476"/>
      <c r="O725" s="476"/>
      <c r="P725" s="476"/>
      <c r="Q725" s="476"/>
      <c r="R725" s="476"/>
      <c r="S725" s="476"/>
      <c r="T725" s="476"/>
      <c r="U725" s="476"/>
      <c r="V725" s="476"/>
    </row>
    <row r="726" spans="1:22" ht="15" thickBot="1">
      <c r="A726" s="476"/>
      <c r="B726" s="476"/>
      <c r="C726" s="476"/>
      <c r="D726" s="476"/>
      <c r="E726" s="476"/>
      <c r="F726" s="476"/>
      <c r="G726" s="476"/>
      <c r="H726" s="476"/>
      <c r="I726" s="476"/>
      <c r="J726" s="476"/>
      <c r="K726" s="476"/>
      <c r="L726" s="476"/>
      <c r="M726" s="476"/>
      <c r="N726" s="476"/>
      <c r="O726" s="476"/>
      <c r="P726" s="476"/>
      <c r="Q726" s="476"/>
      <c r="R726" s="476"/>
      <c r="S726" s="476"/>
      <c r="T726" s="476"/>
      <c r="U726" s="476"/>
      <c r="V726" s="476"/>
    </row>
    <row r="727" spans="1:22" ht="15" thickBot="1">
      <c r="A727" s="476"/>
      <c r="B727" s="476"/>
      <c r="C727" s="476"/>
      <c r="D727" s="476"/>
      <c r="E727" s="476"/>
      <c r="F727" s="476"/>
      <c r="G727" s="476"/>
      <c r="H727" s="476"/>
      <c r="I727" s="476"/>
      <c r="J727" s="476"/>
      <c r="K727" s="476"/>
      <c r="L727" s="476"/>
      <c r="M727" s="476"/>
      <c r="N727" s="476"/>
      <c r="O727" s="476"/>
      <c r="P727" s="476"/>
      <c r="Q727" s="476"/>
      <c r="R727" s="476"/>
      <c r="S727" s="476"/>
      <c r="T727" s="476"/>
      <c r="U727" s="476"/>
      <c r="V727" s="476"/>
    </row>
    <row r="728" spans="1:22" ht="15" thickBot="1">
      <c r="A728" s="476"/>
      <c r="B728" s="476"/>
      <c r="C728" s="476"/>
      <c r="D728" s="476"/>
      <c r="E728" s="476"/>
      <c r="F728" s="476"/>
      <c r="G728" s="476"/>
      <c r="H728" s="476"/>
      <c r="I728" s="476"/>
      <c r="J728" s="476"/>
      <c r="K728" s="476"/>
      <c r="L728" s="476"/>
      <c r="M728" s="476"/>
      <c r="N728" s="476"/>
      <c r="O728" s="476"/>
      <c r="P728" s="476"/>
      <c r="Q728" s="476"/>
      <c r="R728" s="476"/>
      <c r="S728" s="476"/>
      <c r="T728" s="476"/>
      <c r="U728" s="476"/>
      <c r="V728" s="476"/>
    </row>
    <row r="729" spans="1:22" ht="15" thickBot="1">
      <c r="A729" s="476"/>
      <c r="B729" s="476"/>
      <c r="C729" s="476"/>
      <c r="D729" s="476"/>
      <c r="E729" s="476"/>
      <c r="F729" s="476"/>
      <c r="G729" s="476"/>
      <c r="H729" s="476"/>
      <c r="I729" s="476"/>
      <c r="J729" s="476"/>
      <c r="K729" s="476"/>
      <c r="L729" s="476"/>
      <c r="M729" s="476"/>
      <c r="N729" s="476"/>
      <c r="O729" s="476"/>
      <c r="P729" s="476"/>
      <c r="Q729" s="476"/>
      <c r="R729" s="476"/>
      <c r="S729" s="476"/>
      <c r="T729" s="476"/>
      <c r="U729" s="476"/>
      <c r="V729" s="476"/>
    </row>
    <row r="730" spans="1:22" ht="15" thickBot="1">
      <c r="A730" s="476"/>
      <c r="B730" s="476"/>
      <c r="C730" s="476"/>
      <c r="D730" s="476"/>
      <c r="E730" s="476"/>
      <c r="F730" s="476"/>
      <c r="G730" s="476"/>
      <c r="H730" s="476"/>
      <c r="I730" s="476"/>
      <c r="J730" s="476"/>
      <c r="K730" s="476"/>
      <c r="L730" s="476"/>
      <c r="M730" s="476"/>
      <c r="N730" s="476"/>
      <c r="O730" s="476"/>
      <c r="P730" s="476"/>
      <c r="Q730" s="476"/>
      <c r="R730" s="476"/>
      <c r="S730" s="476"/>
      <c r="T730" s="476"/>
      <c r="U730" s="476"/>
      <c r="V730" s="476"/>
    </row>
    <row r="731" spans="1:22" ht="15" thickBot="1">
      <c r="A731" s="476"/>
      <c r="B731" s="476"/>
      <c r="C731" s="476"/>
      <c r="D731" s="476"/>
      <c r="E731" s="476"/>
      <c r="F731" s="476"/>
      <c r="G731" s="476"/>
      <c r="H731" s="476"/>
      <c r="I731" s="476"/>
      <c r="J731" s="476"/>
      <c r="K731" s="476"/>
      <c r="L731" s="476"/>
      <c r="M731" s="476"/>
      <c r="N731" s="476"/>
      <c r="O731" s="476"/>
      <c r="P731" s="476"/>
      <c r="Q731" s="476"/>
      <c r="R731" s="476"/>
      <c r="S731" s="476"/>
      <c r="T731" s="476"/>
      <c r="U731" s="476"/>
      <c r="V731" s="476"/>
    </row>
    <row r="732" spans="1:22" ht="15" thickBot="1">
      <c r="A732" s="476"/>
      <c r="B732" s="476"/>
      <c r="C732" s="476"/>
      <c r="D732" s="476"/>
      <c r="E732" s="476"/>
      <c r="F732" s="476"/>
      <c r="G732" s="476"/>
      <c r="H732" s="476"/>
      <c r="I732" s="476"/>
      <c r="J732" s="476"/>
      <c r="K732" s="476"/>
      <c r="L732" s="476"/>
      <c r="M732" s="476"/>
      <c r="N732" s="476"/>
      <c r="O732" s="476"/>
      <c r="P732" s="476"/>
      <c r="Q732" s="476"/>
      <c r="R732" s="476"/>
      <c r="S732" s="476"/>
      <c r="T732" s="476"/>
      <c r="U732" s="476"/>
      <c r="V732" s="476"/>
    </row>
    <row r="733" spans="1:22" ht="15" thickBot="1">
      <c r="A733" s="476"/>
      <c r="B733" s="476"/>
      <c r="C733" s="476"/>
      <c r="D733" s="476"/>
      <c r="E733" s="476"/>
      <c r="F733" s="476"/>
      <c r="G733" s="476"/>
      <c r="H733" s="476"/>
      <c r="I733" s="476"/>
      <c r="J733" s="476"/>
      <c r="K733" s="476"/>
      <c r="L733" s="476"/>
      <c r="M733" s="476"/>
      <c r="N733" s="476"/>
      <c r="O733" s="476"/>
      <c r="P733" s="476"/>
      <c r="Q733" s="476"/>
      <c r="R733" s="476"/>
      <c r="S733" s="476"/>
      <c r="T733" s="476"/>
      <c r="U733" s="476"/>
      <c r="V733" s="476"/>
    </row>
    <row r="734" spans="1:22" ht="15" thickBot="1">
      <c r="A734" s="476"/>
      <c r="B734" s="476"/>
      <c r="C734" s="476"/>
      <c r="D734" s="476"/>
      <c r="E734" s="476"/>
      <c r="F734" s="476"/>
      <c r="G734" s="476"/>
      <c r="H734" s="476"/>
      <c r="I734" s="476"/>
      <c r="J734" s="476"/>
      <c r="K734" s="476"/>
      <c r="L734" s="476"/>
      <c r="M734" s="476"/>
      <c r="N734" s="476"/>
      <c r="O734" s="476"/>
      <c r="P734" s="476"/>
      <c r="Q734" s="476"/>
      <c r="R734" s="476"/>
      <c r="S734" s="476"/>
      <c r="T734" s="476"/>
      <c r="U734" s="476"/>
      <c r="V734" s="476"/>
    </row>
    <row r="735" spans="1:22" ht="15" thickBot="1">
      <c r="A735" s="476"/>
      <c r="B735" s="476"/>
      <c r="C735" s="476"/>
      <c r="D735" s="476"/>
      <c r="E735" s="476"/>
      <c r="F735" s="476"/>
      <c r="G735" s="476"/>
      <c r="H735" s="476"/>
      <c r="I735" s="476"/>
      <c r="J735" s="476"/>
      <c r="K735" s="476"/>
      <c r="L735" s="476"/>
      <c r="M735" s="476"/>
      <c r="N735" s="476"/>
      <c r="O735" s="476"/>
      <c r="P735" s="476"/>
      <c r="Q735" s="476"/>
      <c r="R735" s="476"/>
      <c r="S735" s="476"/>
      <c r="T735" s="476"/>
      <c r="U735" s="476"/>
      <c r="V735" s="476"/>
    </row>
    <row r="736" spans="1:22" ht="15" thickBot="1">
      <c r="A736" s="476"/>
      <c r="B736" s="476"/>
      <c r="C736" s="476"/>
      <c r="D736" s="476"/>
      <c r="E736" s="476"/>
      <c r="F736" s="476"/>
      <c r="G736" s="476"/>
      <c r="H736" s="476"/>
      <c r="I736" s="476"/>
      <c r="J736" s="476"/>
      <c r="K736" s="476"/>
      <c r="L736" s="476"/>
      <c r="M736" s="476"/>
      <c r="N736" s="476"/>
      <c r="O736" s="476"/>
      <c r="P736" s="476"/>
      <c r="Q736" s="476"/>
      <c r="R736" s="476"/>
      <c r="S736" s="476"/>
      <c r="T736" s="476"/>
      <c r="U736" s="476"/>
      <c r="V736" s="476"/>
    </row>
    <row r="737" spans="1:22" ht="15" thickBot="1">
      <c r="A737" s="476"/>
      <c r="B737" s="476"/>
      <c r="C737" s="476"/>
      <c r="D737" s="476"/>
      <c r="E737" s="476"/>
      <c r="F737" s="476"/>
      <c r="G737" s="476"/>
      <c r="H737" s="476"/>
      <c r="I737" s="476"/>
      <c r="J737" s="476"/>
      <c r="K737" s="476"/>
      <c r="L737" s="476"/>
      <c r="M737" s="476"/>
      <c r="N737" s="476"/>
      <c r="O737" s="476"/>
      <c r="P737" s="476"/>
      <c r="Q737" s="476"/>
      <c r="R737" s="476"/>
      <c r="S737" s="476"/>
      <c r="T737" s="476"/>
      <c r="U737" s="476"/>
      <c r="V737" s="476"/>
    </row>
    <row r="738" spans="1:22" ht="15" thickBot="1">
      <c r="A738" s="476"/>
      <c r="B738" s="476"/>
      <c r="C738" s="476"/>
      <c r="D738" s="476"/>
      <c r="E738" s="476"/>
      <c r="F738" s="476"/>
      <c r="G738" s="476"/>
      <c r="H738" s="476"/>
      <c r="I738" s="476"/>
      <c r="J738" s="476"/>
      <c r="K738" s="476"/>
      <c r="L738" s="476"/>
      <c r="M738" s="476"/>
      <c r="N738" s="476"/>
      <c r="O738" s="476"/>
      <c r="P738" s="476"/>
      <c r="Q738" s="476"/>
      <c r="R738" s="476"/>
      <c r="S738" s="476"/>
      <c r="T738" s="476"/>
      <c r="U738" s="476"/>
      <c r="V738" s="476"/>
    </row>
    <row r="739" spans="1:22" ht="15" thickBot="1">
      <c r="A739" s="476"/>
      <c r="B739" s="476"/>
      <c r="C739" s="476"/>
      <c r="D739" s="476"/>
      <c r="E739" s="476"/>
      <c r="F739" s="476"/>
      <c r="G739" s="476"/>
      <c r="H739" s="476"/>
      <c r="I739" s="476"/>
      <c r="J739" s="476"/>
      <c r="K739" s="476"/>
      <c r="L739" s="476"/>
      <c r="M739" s="476"/>
      <c r="N739" s="476"/>
      <c r="O739" s="476"/>
      <c r="P739" s="476"/>
      <c r="Q739" s="476"/>
      <c r="R739" s="476"/>
      <c r="S739" s="476"/>
      <c r="T739" s="476"/>
      <c r="U739" s="476"/>
      <c r="V739" s="476"/>
    </row>
    <row r="740" spans="1:22" ht="15" thickBot="1">
      <c r="A740" s="476"/>
      <c r="B740" s="476"/>
      <c r="C740" s="476"/>
      <c r="D740" s="476"/>
      <c r="E740" s="476"/>
      <c r="F740" s="476"/>
      <c r="G740" s="476"/>
      <c r="H740" s="476"/>
      <c r="I740" s="476"/>
      <c r="J740" s="476"/>
      <c r="K740" s="476"/>
      <c r="L740" s="476"/>
      <c r="M740" s="476"/>
      <c r="N740" s="476"/>
      <c r="O740" s="476"/>
      <c r="P740" s="476"/>
      <c r="Q740" s="476"/>
      <c r="R740" s="476"/>
      <c r="S740" s="476"/>
      <c r="T740" s="476"/>
      <c r="U740" s="476"/>
      <c r="V740" s="476"/>
    </row>
    <row r="741" spans="1:22" ht="15" thickBot="1">
      <c r="A741" s="476"/>
      <c r="B741" s="476"/>
      <c r="C741" s="476"/>
      <c r="D741" s="476"/>
      <c r="E741" s="476"/>
      <c r="F741" s="476"/>
      <c r="G741" s="476"/>
      <c r="H741" s="476"/>
      <c r="I741" s="476"/>
      <c r="J741" s="476"/>
      <c r="K741" s="476"/>
      <c r="L741" s="476"/>
      <c r="M741" s="476"/>
      <c r="N741" s="476"/>
      <c r="O741" s="476"/>
      <c r="P741" s="476"/>
      <c r="Q741" s="476"/>
      <c r="R741" s="476"/>
      <c r="S741" s="476"/>
      <c r="T741" s="476"/>
      <c r="U741" s="476"/>
      <c r="V741" s="476"/>
    </row>
    <row r="742" spans="1:22" ht="15" thickBot="1">
      <c r="A742" s="476"/>
      <c r="B742" s="476"/>
      <c r="C742" s="476"/>
      <c r="D742" s="476"/>
      <c r="E742" s="476"/>
      <c r="F742" s="476"/>
      <c r="G742" s="476"/>
      <c r="H742" s="476"/>
      <c r="I742" s="476"/>
      <c r="J742" s="476"/>
      <c r="K742" s="476"/>
      <c r="L742" s="476"/>
      <c r="M742" s="476"/>
      <c r="N742" s="476"/>
      <c r="O742" s="476"/>
      <c r="P742" s="476"/>
      <c r="Q742" s="476"/>
      <c r="R742" s="476"/>
      <c r="S742" s="476"/>
      <c r="T742" s="476"/>
      <c r="U742" s="476"/>
      <c r="V742" s="476"/>
    </row>
    <row r="743" spans="1:22" ht="15" thickBot="1">
      <c r="A743" s="476"/>
      <c r="B743" s="476"/>
      <c r="C743" s="476"/>
      <c r="D743" s="476"/>
      <c r="E743" s="476"/>
      <c r="F743" s="476"/>
      <c r="G743" s="476"/>
      <c r="H743" s="476"/>
      <c r="I743" s="476"/>
      <c r="J743" s="476"/>
      <c r="K743" s="476"/>
      <c r="L743" s="476"/>
      <c r="M743" s="476"/>
      <c r="N743" s="476"/>
      <c r="O743" s="476"/>
      <c r="P743" s="476"/>
      <c r="Q743" s="476"/>
      <c r="R743" s="476"/>
      <c r="S743" s="476"/>
      <c r="T743" s="476"/>
      <c r="U743" s="476"/>
      <c r="V743" s="476"/>
    </row>
    <row r="744" spans="1:22" ht="15" thickBot="1">
      <c r="A744" s="476"/>
      <c r="B744" s="476"/>
      <c r="C744" s="476"/>
      <c r="D744" s="476"/>
      <c r="E744" s="476"/>
      <c r="F744" s="476"/>
      <c r="G744" s="476"/>
      <c r="H744" s="476"/>
      <c r="I744" s="476"/>
      <c r="J744" s="476"/>
      <c r="K744" s="476"/>
      <c r="L744" s="476"/>
      <c r="M744" s="476"/>
      <c r="N744" s="476"/>
      <c r="O744" s="476"/>
      <c r="P744" s="476"/>
      <c r="Q744" s="476"/>
      <c r="R744" s="476"/>
      <c r="S744" s="476"/>
      <c r="T744" s="476"/>
      <c r="U744" s="476"/>
      <c r="V744" s="476"/>
    </row>
    <row r="745" spans="1:22" ht="15" thickBot="1">
      <c r="A745" s="476"/>
      <c r="B745" s="476"/>
      <c r="C745" s="476"/>
      <c r="D745" s="476"/>
      <c r="E745" s="476"/>
      <c r="F745" s="476"/>
      <c r="G745" s="476"/>
      <c r="H745" s="476"/>
      <c r="I745" s="476"/>
      <c r="J745" s="476"/>
      <c r="K745" s="476"/>
      <c r="L745" s="476"/>
      <c r="M745" s="476"/>
      <c r="N745" s="476"/>
      <c r="O745" s="476"/>
      <c r="P745" s="476"/>
      <c r="Q745" s="476"/>
      <c r="R745" s="476"/>
      <c r="S745" s="476"/>
      <c r="T745" s="476"/>
      <c r="U745" s="476"/>
      <c r="V745" s="476"/>
    </row>
    <row r="746" spans="1:22" ht="15" thickBot="1">
      <c r="A746" s="476"/>
      <c r="B746" s="476"/>
      <c r="C746" s="476"/>
      <c r="D746" s="476"/>
      <c r="E746" s="476"/>
      <c r="F746" s="476"/>
      <c r="G746" s="476"/>
      <c r="H746" s="476"/>
      <c r="I746" s="476"/>
      <c r="J746" s="476"/>
      <c r="K746" s="476"/>
      <c r="L746" s="476"/>
      <c r="M746" s="476"/>
      <c r="N746" s="476"/>
      <c r="O746" s="476"/>
      <c r="P746" s="476"/>
      <c r="Q746" s="476"/>
      <c r="R746" s="476"/>
      <c r="S746" s="476"/>
      <c r="T746" s="476"/>
      <c r="U746" s="476"/>
      <c r="V746" s="476"/>
    </row>
    <row r="747" spans="1:22" ht="15" thickBot="1">
      <c r="A747" s="476"/>
      <c r="B747" s="476"/>
      <c r="C747" s="476"/>
      <c r="D747" s="476"/>
      <c r="E747" s="476"/>
      <c r="F747" s="476"/>
      <c r="G747" s="476"/>
      <c r="H747" s="476"/>
      <c r="I747" s="476"/>
      <c r="J747" s="476"/>
      <c r="K747" s="476"/>
      <c r="L747" s="476"/>
      <c r="M747" s="476"/>
      <c r="N747" s="476"/>
      <c r="O747" s="476"/>
      <c r="P747" s="476"/>
      <c r="Q747" s="476"/>
      <c r="R747" s="476"/>
      <c r="S747" s="476"/>
      <c r="T747" s="476"/>
      <c r="U747" s="476"/>
      <c r="V747" s="476"/>
    </row>
    <row r="748" spans="1:22" ht="15" thickBot="1">
      <c r="A748" s="476"/>
      <c r="B748" s="476"/>
      <c r="C748" s="476"/>
      <c r="D748" s="476"/>
      <c r="E748" s="476"/>
      <c r="F748" s="476"/>
      <c r="G748" s="476"/>
      <c r="H748" s="476"/>
      <c r="I748" s="476"/>
      <c r="J748" s="476"/>
      <c r="K748" s="476"/>
      <c r="L748" s="476"/>
      <c r="M748" s="476"/>
      <c r="N748" s="476"/>
      <c r="O748" s="476"/>
      <c r="P748" s="476"/>
      <c r="Q748" s="476"/>
      <c r="R748" s="476"/>
      <c r="S748" s="476"/>
      <c r="T748" s="476"/>
      <c r="U748" s="476"/>
      <c r="V748" s="476"/>
    </row>
    <row r="749" spans="1:22" ht="15" thickBot="1">
      <c r="A749" s="476"/>
      <c r="B749" s="476"/>
      <c r="C749" s="476"/>
      <c r="D749" s="476"/>
      <c r="E749" s="476"/>
      <c r="F749" s="476"/>
      <c r="G749" s="476"/>
      <c r="H749" s="476"/>
      <c r="I749" s="476"/>
      <c r="J749" s="476"/>
      <c r="K749" s="476"/>
      <c r="L749" s="476"/>
      <c r="M749" s="476"/>
      <c r="N749" s="476"/>
      <c r="O749" s="476"/>
      <c r="P749" s="476"/>
      <c r="Q749" s="476"/>
      <c r="R749" s="476"/>
      <c r="S749" s="476"/>
      <c r="T749" s="476"/>
      <c r="U749" s="476"/>
      <c r="V749" s="476"/>
    </row>
    <row r="750" spans="1:22" ht="15" thickBot="1">
      <c r="A750" s="476"/>
      <c r="B750" s="476"/>
      <c r="C750" s="476"/>
      <c r="D750" s="476"/>
      <c r="E750" s="476"/>
      <c r="F750" s="476"/>
      <c r="G750" s="476"/>
      <c r="H750" s="476"/>
      <c r="I750" s="476"/>
      <c r="J750" s="476"/>
      <c r="K750" s="476"/>
      <c r="L750" s="476"/>
      <c r="M750" s="476"/>
      <c r="N750" s="476"/>
      <c r="O750" s="476"/>
      <c r="P750" s="476"/>
      <c r="Q750" s="476"/>
      <c r="R750" s="476"/>
      <c r="S750" s="476"/>
      <c r="T750" s="476"/>
      <c r="U750" s="476"/>
      <c r="V750" s="476"/>
    </row>
    <row r="751" spans="1:22" ht="15" thickBot="1">
      <c r="A751" s="476"/>
      <c r="B751" s="476"/>
      <c r="C751" s="476"/>
      <c r="D751" s="476"/>
      <c r="E751" s="476"/>
      <c r="F751" s="476"/>
      <c r="G751" s="476"/>
      <c r="H751" s="476"/>
      <c r="I751" s="476"/>
      <c r="J751" s="476"/>
      <c r="K751" s="476"/>
      <c r="L751" s="476"/>
      <c r="M751" s="476"/>
      <c r="N751" s="476"/>
      <c r="O751" s="476"/>
      <c r="P751" s="476"/>
      <c r="Q751" s="476"/>
      <c r="R751" s="476"/>
      <c r="S751" s="476"/>
      <c r="T751" s="476"/>
      <c r="U751" s="476"/>
      <c r="V751" s="476"/>
    </row>
    <row r="752" spans="1:22" ht="15" thickBot="1">
      <c r="A752" s="476"/>
      <c r="B752" s="476"/>
      <c r="C752" s="476"/>
      <c r="D752" s="476"/>
      <c r="E752" s="476"/>
      <c r="F752" s="476"/>
      <c r="G752" s="476"/>
      <c r="H752" s="476"/>
      <c r="I752" s="476"/>
      <c r="J752" s="476"/>
      <c r="K752" s="476"/>
      <c r="L752" s="476"/>
      <c r="M752" s="476"/>
      <c r="N752" s="476"/>
      <c r="O752" s="476"/>
      <c r="P752" s="476"/>
      <c r="Q752" s="476"/>
      <c r="R752" s="476"/>
      <c r="S752" s="476"/>
      <c r="T752" s="476"/>
      <c r="U752" s="476"/>
      <c r="V752" s="476"/>
    </row>
    <row r="753" spans="1:22" ht="15" thickBot="1">
      <c r="A753" s="476"/>
      <c r="B753" s="476"/>
      <c r="C753" s="476"/>
      <c r="D753" s="476"/>
      <c r="E753" s="476"/>
      <c r="F753" s="476"/>
      <c r="G753" s="476"/>
      <c r="H753" s="476"/>
      <c r="I753" s="476"/>
      <c r="J753" s="476"/>
      <c r="K753" s="476"/>
      <c r="L753" s="476"/>
      <c r="M753" s="476"/>
      <c r="N753" s="476"/>
      <c r="O753" s="476"/>
      <c r="P753" s="476"/>
      <c r="Q753" s="476"/>
      <c r="R753" s="476"/>
      <c r="S753" s="476"/>
      <c r="T753" s="476"/>
      <c r="U753" s="476"/>
      <c r="V753" s="476"/>
    </row>
    <row r="754" spans="1:22" ht="15" thickBot="1">
      <c r="A754" s="476"/>
      <c r="B754" s="476"/>
      <c r="C754" s="476"/>
      <c r="D754" s="476"/>
      <c r="E754" s="476"/>
      <c r="F754" s="476"/>
      <c r="G754" s="476"/>
      <c r="H754" s="476"/>
      <c r="I754" s="476"/>
      <c r="J754" s="476"/>
      <c r="K754" s="476"/>
      <c r="L754" s="476"/>
      <c r="M754" s="476"/>
      <c r="N754" s="476"/>
      <c r="O754" s="476"/>
      <c r="P754" s="476"/>
      <c r="Q754" s="476"/>
      <c r="R754" s="476"/>
      <c r="S754" s="476"/>
      <c r="T754" s="476"/>
      <c r="U754" s="476"/>
      <c r="V754" s="476"/>
    </row>
    <row r="755" spans="1:22" ht="15" thickBot="1">
      <c r="A755" s="476"/>
      <c r="B755" s="476"/>
      <c r="C755" s="476"/>
      <c r="D755" s="476"/>
      <c r="E755" s="476"/>
      <c r="F755" s="476"/>
      <c r="G755" s="476"/>
      <c r="H755" s="476"/>
      <c r="I755" s="476"/>
      <c r="J755" s="476"/>
      <c r="K755" s="476"/>
      <c r="L755" s="476"/>
      <c r="M755" s="476"/>
      <c r="N755" s="476"/>
      <c r="O755" s="476"/>
      <c r="P755" s="476"/>
      <c r="Q755" s="476"/>
      <c r="R755" s="476"/>
      <c r="S755" s="476"/>
      <c r="T755" s="476"/>
      <c r="U755" s="476"/>
      <c r="V755" s="476"/>
    </row>
    <row r="756" spans="1:22" ht="15" thickBot="1">
      <c r="A756" s="476"/>
      <c r="B756" s="476"/>
      <c r="C756" s="476"/>
      <c r="D756" s="476"/>
      <c r="E756" s="476"/>
      <c r="F756" s="476"/>
      <c r="G756" s="476"/>
      <c r="H756" s="476"/>
      <c r="I756" s="476"/>
      <c r="J756" s="476"/>
      <c r="K756" s="476"/>
      <c r="L756" s="476"/>
      <c r="M756" s="476"/>
      <c r="N756" s="476"/>
      <c r="O756" s="476"/>
      <c r="P756" s="476"/>
      <c r="Q756" s="476"/>
      <c r="R756" s="476"/>
      <c r="S756" s="476"/>
      <c r="T756" s="476"/>
      <c r="U756" s="476"/>
      <c r="V756" s="476"/>
    </row>
    <row r="757" spans="1:22" ht="15" thickBot="1">
      <c r="A757" s="476"/>
      <c r="B757" s="476"/>
      <c r="C757" s="476"/>
      <c r="D757" s="476"/>
      <c r="E757" s="476"/>
      <c r="F757" s="476"/>
      <c r="G757" s="476"/>
      <c r="H757" s="476"/>
      <c r="I757" s="476"/>
      <c r="J757" s="476"/>
      <c r="K757" s="476"/>
      <c r="L757" s="476"/>
      <c r="M757" s="476"/>
      <c r="N757" s="476"/>
      <c r="O757" s="476"/>
      <c r="P757" s="476"/>
      <c r="Q757" s="476"/>
      <c r="R757" s="476"/>
      <c r="S757" s="476"/>
      <c r="T757" s="476"/>
      <c r="U757" s="476"/>
      <c r="V757" s="476"/>
    </row>
    <row r="758" spans="1:22" ht="15" thickBot="1">
      <c r="A758" s="476"/>
      <c r="B758" s="476"/>
      <c r="C758" s="476"/>
      <c r="D758" s="476"/>
      <c r="E758" s="476"/>
      <c r="F758" s="476"/>
      <c r="G758" s="476"/>
      <c r="H758" s="476"/>
      <c r="I758" s="476"/>
      <c r="J758" s="476"/>
      <c r="K758" s="476"/>
      <c r="L758" s="476"/>
      <c r="M758" s="476"/>
      <c r="N758" s="476"/>
      <c r="O758" s="476"/>
      <c r="P758" s="476"/>
      <c r="Q758" s="476"/>
      <c r="R758" s="476"/>
      <c r="S758" s="476"/>
      <c r="T758" s="476"/>
      <c r="U758" s="476"/>
      <c r="V758" s="476"/>
    </row>
    <row r="759" spans="1:22" ht="15" thickBot="1">
      <c r="A759" s="476"/>
      <c r="B759" s="476"/>
      <c r="C759" s="476"/>
      <c r="D759" s="476"/>
      <c r="E759" s="476"/>
      <c r="F759" s="476"/>
      <c r="G759" s="476"/>
      <c r="H759" s="476"/>
      <c r="I759" s="476"/>
      <c r="J759" s="476"/>
      <c r="K759" s="476"/>
      <c r="L759" s="476"/>
      <c r="M759" s="476"/>
      <c r="N759" s="476"/>
      <c r="O759" s="476"/>
      <c r="P759" s="476"/>
      <c r="Q759" s="476"/>
      <c r="R759" s="476"/>
      <c r="S759" s="476"/>
      <c r="T759" s="476"/>
      <c r="U759" s="476"/>
      <c r="V759" s="476"/>
    </row>
    <row r="760" spans="1:22" ht="15" thickBot="1">
      <c r="A760" s="476"/>
      <c r="B760" s="476"/>
      <c r="C760" s="476"/>
      <c r="D760" s="476"/>
      <c r="E760" s="476"/>
      <c r="F760" s="476"/>
      <c r="G760" s="476"/>
      <c r="H760" s="476"/>
      <c r="I760" s="476"/>
      <c r="J760" s="476"/>
      <c r="K760" s="476"/>
      <c r="L760" s="476"/>
      <c r="M760" s="476"/>
      <c r="N760" s="476"/>
      <c r="O760" s="476"/>
      <c r="P760" s="476"/>
      <c r="Q760" s="476"/>
      <c r="R760" s="476"/>
      <c r="S760" s="476"/>
      <c r="T760" s="476"/>
      <c r="U760" s="476"/>
      <c r="V760" s="476"/>
    </row>
    <row r="761" spans="1:22" ht="15" thickBot="1">
      <c r="A761" s="476"/>
      <c r="B761" s="476"/>
      <c r="C761" s="476"/>
      <c r="D761" s="476"/>
      <c r="E761" s="476"/>
      <c r="F761" s="476"/>
      <c r="G761" s="476"/>
      <c r="H761" s="476"/>
      <c r="I761" s="476"/>
      <c r="J761" s="476"/>
      <c r="K761" s="476"/>
      <c r="L761" s="476"/>
      <c r="M761" s="476"/>
      <c r="N761" s="476"/>
      <c r="O761" s="476"/>
      <c r="P761" s="476"/>
      <c r="Q761" s="476"/>
      <c r="R761" s="476"/>
      <c r="S761" s="476"/>
      <c r="T761" s="476"/>
      <c r="U761" s="476"/>
      <c r="V761" s="476"/>
    </row>
    <row r="762" spans="1:22" ht="15" thickBot="1">
      <c r="A762" s="476"/>
      <c r="B762" s="476"/>
      <c r="C762" s="476"/>
      <c r="D762" s="476"/>
      <c r="E762" s="476"/>
      <c r="F762" s="476"/>
      <c r="G762" s="476"/>
      <c r="H762" s="476"/>
      <c r="I762" s="476"/>
      <c r="J762" s="476"/>
      <c r="K762" s="476"/>
      <c r="L762" s="476"/>
      <c r="M762" s="476"/>
      <c r="N762" s="476"/>
      <c r="O762" s="476"/>
      <c r="P762" s="476"/>
      <c r="Q762" s="476"/>
      <c r="R762" s="476"/>
      <c r="S762" s="476"/>
      <c r="T762" s="476"/>
      <c r="U762" s="476"/>
      <c r="V762" s="476"/>
    </row>
    <row r="763" spans="1:22" ht="15" thickBot="1">
      <c r="A763" s="476"/>
      <c r="B763" s="476"/>
      <c r="C763" s="476"/>
      <c r="D763" s="476"/>
      <c r="E763" s="476"/>
      <c r="F763" s="476"/>
      <c r="G763" s="476"/>
      <c r="H763" s="476"/>
      <c r="I763" s="476"/>
      <c r="J763" s="476"/>
      <c r="K763" s="476"/>
      <c r="L763" s="476"/>
      <c r="M763" s="476"/>
      <c r="N763" s="476"/>
      <c r="O763" s="476"/>
      <c r="P763" s="476"/>
      <c r="Q763" s="476"/>
      <c r="R763" s="476"/>
      <c r="S763" s="476"/>
      <c r="T763" s="476"/>
      <c r="U763" s="476"/>
      <c r="V763" s="476"/>
    </row>
    <row r="764" spans="1:22" ht="15" thickBot="1">
      <c r="A764" s="476"/>
      <c r="B764" s="476"/>
      <c r="C764" s="476"/>
      <c r="D764" s="476"/>
      <c r="E764" s="476"/>
      <c r="F764" s="476"/>
      <c r="G764" s="476"/>
      <c r="H764" s="476"/>
      <c r="I764" s="476"/>
      <c r="J764" s="476"/>
      <c r="K764" s="476"/>
      <c r="L764" s="476"/>
      <c r="M764" s="476"/>
      <c r="N764" s="476"/>
      <c r="O764" s="476"/>
      <c r="P764" s="476"/>
      <c r="Q764" s="476"/>
      <c r="R764" s="476"/>
      <c r="S764" s="476"/>
      <c r="T764" s="476"/>
      <c r="U764" s="476"/>
      <c r="V764" s="476"/>
    </row>
    <row r="765" spans="1:22" ht="15" thickBot="1">
      <c r="A765" s="476"/>
      <c r="B765" s="476"/>
      <c r="C765" s="476"/>
      <c r="D765" s="476"/>
      <c r="E765" s="476"/>
      <c r="F765" s="476"/>
      <c r="G765" s="476"/>
      <c r="H765" s="476"/>
      <c r="I765" s="476"/>
      <c r="J765" s="476"/>
      <c r="K765" s="476"/>
      <c r="L765" s="476"/>
      <c r="M765" s="476"/>
      <c r="N765" s="476"/>
      <c r="O765" s="476"/>
      <c r="P765" s="476"/>
      <c r="Q765" s="476"/>
      <c r="R765" s="476"/>
      <c r="S765" s="476"/>
      <c r="T765" s="476"/>
      <c r="U765" s="476"/>
      <c r="V765" s="476"/>
    </row>
    <row r="766" spans="1:22" ht="15" thickBot="1">
      <c r="A766" s="476"/>
      <c r="B766" s="476"/>
      <c r="C766" s="476"/>
      <c r="D766" s="476"/>
      <c r="E766" s="476"/>
      <c r="F766" s="476"/>
      <c r="G766" s="476"/>
      <c r="H766" s="476"/>
      <c r="I766" s="476"/>
      <c r="J766" s="476"/>
      <c r="K766" s="476"/>
      <c r="L766" s="476"/>
      <c r="M766" s="476"/>
      <c r="N766" s="476"/>
      <c r="O766" s="476"/>
      <c r="P766" s="476"/>
      <c r="Q766" s="476"/>
      <c r="R766" s="476"/>
      <c r="S766" s="476"/>
      <c r="T766" s="476"/>
      <c r="U766" s="476"/>
      <c r="V766" s="476"/>
    </row>
    <row r="767" spans="1:22" ht="15" thickBot="1">
      <c r="A767" s="476"/>
      <c r="B767" s="476"/>
      <c r="C767" s="476"/>
      <c r="D767" s="476"/>
      <c r="E767" s="476"/>
      <c r="F767" s="476"/>
      <c r="G767" s="476"/>
      <c r="H767" s="476"/>
      <c r="I767" s="476"/>
      <c r="J767" s="476"/>
      <c r="K767" s="476"/>
      <c r="L767" s="476"/>
      <c r="M767" s="476"/>
      <c r="N767" s="476"/>
      <c r="O767" s="476"/>
      <c r="P767" s="476"/>
      <c r="Q767" s="476"/>
      <c r="R767" s="476"/>
      <c r="S767" s="476"/>
      <c r="T767" s="476"/>
      <c r="U767" s="476"/>
      <c r="V767" s="476"/>
    </row>
    <row r="768" spans="1:22" ht="15" thickBot="1">
      <c r="A768" s="476"/>
      <c r="B768" s="476"/>
      <c r="C768" s="476"/>
      <c r="D768" s="476"/>
      <c r="E768" s="476"/>
      <c r="F768" s="476"/>
      <c r="G768" s="476"/>
      <c r="H768" s="476"/>
      <c r="I768" s="476"/>
      <c r="J768" s="476"/>
      <c r="K768" s="476"/>
      <c r="L768" s="476"/>
      <c r="M768" s="476"/>
      <c r="N768" s="476"/>
      <c r="O768" s="476"/>
      <c r="P768" s="476"/>
      <c r="Q768" s="476"/>
      <c r="R768" s="476"/>
      <c r="S768" s="476"/>
      <c r="T768" s="476"/>
      <c r="U768" s="476"/>
      <c r="V768" s="476"/>
    </row>
    <row r="769" spans="1:22" ht="15" thickBot="1">
      <c r="A769" s="476"/>
      <c r="B769" s="476"/>
      <c r="C769" s="476"/>
      <c r="D769" s="476"/>
      <c r="E769" s="476"/>
      <c r="F769" s="476"/>
      <c r="G769" s="476"/>
      <c r="H769" s="476"/>
      <c r="I769" s="476"/>
      <c r="J769" s="476"/>
      <c r="K769" s="476"/>
      <c r="L769" s="476"/>
      <c r="M769" s="476"/>
      <c r="N769" s="476"/>
      <c r="O769" s="476"/>
      <c r="P769" s="476"/>
      <c r="Q769" s="476"/>
      <c r="R769" s="476"/>
      <c r="S769" s="476"/>
      <c r="T769" s="476"/>
      <c r="U769" s="476"/>
      <c r="V769" s="476"/>
    </row>
    <row r="770" spans="1:22" ht="15" thickBot="1">
      <c r="A770" s="476"/>
      <c r="B770" s="476"/>
      <c r="C770" s="476"/>
      <c r="D770" s="476"/>
      <c r="E770" s="476"/>
      <c r="F770" s="476"/>
      <c r="G770" s="476"/>
      <c r="H770" s="476"/>
      <c r="I770" s="476"/>
      <c r="J770" s="476"/>
      <c r="K770" s="476"/>
      <c r="L770" s="476"/>
      <c r="M770" s="476"/>
      <c r="N770" s="476"/>
      <c r="O770" s="476"/>
      <c r="P770" s="476"/>
      <c r="Q770" s="476"/>
      <c r="R770" s="476"/>
      <c r="S770" s="476"/>
      <c r="T770" s="476"/>
      <c r="U770" s="476"/>
      <c r="V770" s="476"/>
    </row>
    <row r="771" spans="1:22" ht="15" thickBot="1">
      <c r="A771" s="476"/>
      <c r="B771" s="476"/>
      <c r="C771" s="476"/>
      <c r="D771" s="476"/>
      <c r="E771" s="476"/>
      <c r="F771" s="476"/>
      <c r="G771" s="476"/>
      <c r="H771" s="476"/>
      <c r="I771" s="476"/>
      <c r="J771" s="476"/>
      <c r="K771" s="476"/>
      <c r="L771" s="476"/>
      <c r="M771" s="476"/>
      <c r="N771" s="476"/>
      <c r="O771" s="476"/>
      <c r="P771" s="476"/>
      <c r="Q771" s="476"/>
      <c r="R771" s="476"/>
      <c r="S771" s="476"/>
      <c r="T771" s="476"/>
      <c r="U771" s="476"/>
      <c r="V771" s="476"/>
    </row>
    <row r="772" spans="1:22" ht="15" thickBot="1">
      <c r="A772" s="476"/>
      <c r="B772" s="476"/>
      <c r="C772" s="476"/>
      <c r="D772" s="476"/>
      <c r="E772" s="476"/>
      <c r="F772" s="476"/>
      <c r="G772" s="476"/>
      <c r="H772" s="476"/>
      <c r="I772" s="476"/>
      <c r="J772" s="476"/>
      <c r="K772" s="476"/>
      <c r="L772" s="476"/>
      <c r="M772" s="476"/>
      <c r="N772" s="476"/>
      <c r="O772" s="476"/>
      <c r="P772" s="476"/>
      <c r="Q772" s="476"/>
      <c r="R772" s="476"/>
      <c r="S772" s="476"/>
      <c r="T772" s="476"/>
      <c r="U772" s="476"/>
      <c r="V772" s="476"/>
    </row>
    <row r="773" spans="1:22" ht="15" thickBot="1">
      <c r="A773" s="476"/>
      <c r="B773" s="476"/>
      <c r="C773" s="476"/>
      <c r="D773" s="476"/>
      <c r="E773" s="476"/>
      <c r="F773" s="476"/>
      <c r="G773" s="476"/>
      <c r="H773" s="476"/>
      <c r="I773" s="476"/>
      <c r="J773" s="476"/>
      <c r="K773" s="476"/>
      <c r="L773" s="476"/>
      <c r="M773" s="476"/>
      <c r="N773" s="476"/>
      <c r="O773" s="476"/>
      <c r="P773" s="476"/>
      <c r="Q773" s="476"/>
      <c r="R773" s="476"/>
      <c r="S773" s="476"/>
      <c r="T773" s="476"/>
      <c r="U773" s="476"/>
      <c r="V773" s="476"/>
    </row>
    <row r="774" spans="1:22" ht="15" thickBot="1">
      <c r="A774" s="476"/>
      <c r="B774" s="476"/>
      <c r="C774" s="476"/>
      <c r="D774" s="476"/>
      <c r="E774" s="476"/>
      <c r="F774" s="476"/>
      <c r="G774" s="476"/>
      <c r="H774" s="476"/>
      <c r="I774" s="476"/>
      <c r="J774" s="476"/>
      <c r="K774" s="476"/>
      <c r="L774" s="476"/>
      <c r="M774" s="476"/>
      <c r="N774" s="476"/>
      <c r="O774" s="476"/>
      <c r="P774" s="476"/>
      <c r="Q774" s="476"/>
      <c r="R774" s="476"/>
      <c r="S774" s="476"/>
      <c r="T774" s="476"/>
      <c r="U774" s="476"/>
      <c r="V774" s="476"/>
    </row>
    <row r="775" spans="1:22" ht="15" thickBot="1">
      <c r="A775" s="476"/>
      <c r="B775" s="476"/>
      <c r="C775" s="476"/>
      <c r="D775" s="476"/>
      <c r="E775" s="476"/>
      <c r="F775" s="476"/>
      <c r="G775" s="476"/>
      <c r="H775" s="476"/>
      <c r="I775" s="476"/>
      <c r="J775" s="476"/>
      <c r="K775" s="476"/>
      <c r="L775" s="476"/>
      <c r="M775" s="476"/>
      <c r="N775" s="476"/>
      <c r="O775" s="476"/>
      <c r="P775" s="476"/>
      <c r="Q775" s="476"/>
      <c r="R775" s="476"/>
      <c r="S775" s="476"/>
      <c r="T775" s="476"/>
      <c r="U775" s="476"/>
      <c r="V775" s="476"/>
    </row>
    <row r="776" spans="1:22" ht="15" thickBot="1">
      <c r="A776" s="476"/>
      <c r="B776" s="476"/>
      <c r="C776" s="476"/>
      <c r="D776" s="476"/>
      <c r="E776" s="476"/>
      <c r="F776" s="476"/>
      <c r="G776" s="476"/>
      <c r="H776" s="476"/>
      <c r="I776" s="476"/>
      <c r="J776" s="476"/>
      <c r="K776" s="476"/>
      <c r="L776" s="476"/>
      <c r="M776" s="476"/>
      <c r="N776" s="476"/>
      <c r="O776" s="476"/>
      <c r="P776" s="476"/>
      <c r="Q776" s="476"/>
      <c r="R776" s="476"/>
      <c r="S776" s="476"/>
      <c r="T776" s="476"/>
      <c r="U776" s="476"/>
      <c r="V776" s="476"/>
    </row>
    <row r="777" spans="1:22" ht="15" thickBot="1">
      <c r="A777" s="476"/>
      <c r="B777" s="476"/>
      <c r="C777" s="476"/>
      <c r="D777" s="476"/>
      <c r="E777" s="476"/>
      <c r="F777" s="476"/>
      <c r="G777" s="476"/>
      <c r="H777" s="476"/>
      <c r="I777" s="476"/>
      <c r="J777" s="476"/>
      <c r="K777" s="476"/>
      <c r="L777" s="476"/>
      <c r="M777" s="476"/>
      <c r="N777" s="476"/>
      <c r="O777" s="476"/>
      <c r="P777" s="476"/>
      <c r="Q777" s="476"/>
      <c r="R777" s="476"/>
      <c r="S777" s="476"/>
      <c r="T777" s="476"/>
      <c r="U777" s="476"/>
      <c r="V777" s="476"/>
    </row>
    <row r="778" spans="1:22" ht="15" thickBot="1">
      <c r="A778" s="476"/>
      <c r="B778" s="476"/>
      <c r="C778" s="476"/>
      <c r="D778" s="476"/>
      <c r="E778" s="476"/>
      <c r="F778" s="476"/>
      <c r="G778" s="476"/>
      <c r="H778" s="476"/>
      <c r="I778" s="476"/>
      <c r="J778" s="476"/>
      <c r="K778" s="476"/>
      <c r="L778" s="476"/>
      <c r="M778" s="476"/>
      <c r="N778" s="476"/>
      <c r="O778" s="476"/>
      <c r="P778" s="476"/>
      <c r="Q778" s="476"/>
      <c r="R778" s="476"/>
      <c r="S778" s="476"/>
      <c r="T778" s="476"/>
      <c r="U778" s="476"/>
      <c r="V778" s="476"/>
    </row>
    <row r="779" spans="1:22" ht="15" thickBot="1">
      <c r="A779" s="476"/>
      <c r="B779" s="476"/>
      <c r="C779" s="476"/>
      <c r="D779" s="476"/>
      <c r="E779" s="476"/>
      <c r="F779" s="476"/>
      <c r="G779" s="476"/>
      <c r="H779" s="476"/>
      <c r="I779" s="476"/>
      <c r="J779" s="476"/>
      <c r="K779" s="476"/>
      <c r="L779" s="476"/>
      <c r="M779" s="476"/>
      <c r="N779" s="476"/>
      <c r="O779" s="476"/>
      <c r="P779" s="476"/>
      <c r="Q779" s="476"/>
      <c r="R779" s="476"/>
      <c r="S779" s="476"/>
      <c r="T779" s="476"/>
      <c r="U779" s="476"/>
      <c r="V779" s="476"/>
    </row>
    <row r="780" spans="1:22" ht="15" thickBot="1">
      <c r="A780" s="476"/>
      <c r="B780" s="476"/>
      <c r="C780" s="476"/>
      <c r="D780" s="476"/>
      <c r="E780" s="476"/>
      <c r="F780" s="476"/>
      <c r="G780" s="476"/>
      <c r="H780" s="476"/>
      <c r="I780" s="476"/>
      <c r="J780" s="476"/>
      <c r="K780" s="476"/>
      <c r="L780" s="476"/>
      <c r="M780" s="476"/>
      <c r="N780" s="476"/>
      <c r="O780" s="476"/>
      <c r="P780" s="476"/>
      <c r="Q780" s="476"/>
      <c r="R780" s="476"/>
      <c r="S780" s="476"/>
      <c r="T780" s="476"/>
      <c r="U780" s="476"/>
      <c r="V780" s="476"/>
    </row>
    <row r="781" spans="1:22" ht="15" thickBot="1">
      <c r="A781" s="476"/>
      <c r="B781" s="476"/>
      <c r="C781" s="476"/>
      <c r="D781" s="476"/>
      <c r="E781" s="476"/>
      <c r="F781" s="476"/>
      <c r="G781" s="476"/>
      <c r="H781" s="476"/>
      <c r="I781" s="476"/>
      <c r="J781" s="476"/>
      <c r="K781" s="476"/>
      <c r="L781" s="476"/>
      <c r="M781" s="476"/>
      <c r="N781" s="476"/>
      <c r="O781" s="476"/>
      <c r="P781" s="476"/>
      <c r="Q781" s="476"/>
      <c r="R781" s="476"/>
      <c r="S781" s="476"/>
      <c r="T781" s="476"/>
      <c r="U781" s="476"/>
      <c r="V781" s="476"/>
    </row>
    <row r="782" spans="1:22" ht="15" thickBot="1">
      <c r="A782" s="476"/>
      <c r="B782" s="476"/>
      <c r="C782" s="476"/>
      <c r="D782" s="476"/>
      <c r="E782" s="476"/>
      <c r="F782" s="476"/>
      <c r="G782" s="476"/>
      <c r="H782" s="476"/>
      <c r="I782" s="476"/>
      <c r="J782" s="476"/>
      <c r="K782" s="476"/>
      <c r="L782" s="476"/>
      <c r="M782" s="476"/>
      <c r="N782" s="476"/>
      <c r="O782" s="476"/>
      <c r="P782" s="476"/>
      <c r="Q782" s="476"/>
      <c r="R782" s="476"/>
      <c r="S782" s="476"/>
      <c r="T782" s="476"/>
      <c r="U782" s="476"/>
      <c r="V782" s="476"/>
    </row>
    <row r="783" spans="1:22" ht="15" thickBot="1">
      <c r="A783" s="476"/>
      <c r="B783" s="476"/>
      <c r="C783" s="476"/>
      <c r="D783" s="476"/>
      <c r="E783" s="476"/>
      <c r="F783" s="476"/>
      <c r="G783" s="476"/>
      <c r="H783" s="476"/>
      <c r="I783" s="476"/>
      <c r="J783" s="476"/>
      <c r="K783" s="476"/>
      <c r="L783" s="476"/>
      <c r="M783" s="476"/>
      <c r="N783" s="476"/>
      <c r="O783" s="476"/>
      <c r="P783" s="476"/>
      <c r="Q783" s="476"/>
      <c r="R783" s="476"/>
      <c r="S783" s="476"/>
      <c r="T783" s="476"/>
      <c r="U783" s="476"/>
      <c r="V783" s="476"/>
    </row>
    <row r="784" spans="1:22" ht="15" thickBot="1">
      <c r="A784" s="476"/>
      <c r="B784" s="476"/>
      <c r="C784" s="476"/>
      <c r="D784" s="476"/>
      <c r="E784" s="476"/>
      <c r="F784" s="476"/>
      <c r="G784" s="476"/>
      <c r="H784" s="476"/>
      <c r="I784" s="476"/>
      <c r="J784" s="476"/>
      <c r="K784" s="476"/>
      <c r="L784" s="476"/>
      <c r="M784" s="476"/>
      <c r="N784" s="476"/>
      <c r="O784" s="476"/>
      <c r="P784" s="476"/>
      <c r="Q784" s="476"/>
      <c r="R784" s="476"/>
      <c r="S784" s="476"/>
      <c r="T784" s="476"/>
      <c r="U784" s="476"/>
      <c r="V784" s="476"/>
    </row>
    <row r="785" spans="1:22" ht="15" thickBot="1">
      <c r="A785" s="476"/>
      <c r="B785" s="476"/>
      <c r="C785" s="476"/>
      <c r="D785" s="476"/>
      <c r="E785" s="476"/>
      <c r="F785" s="476"/>
      <c r="G785" s="476"/>
      <c r="H785" s="476"/>
      <c r="I785" s="476"/>
      <c r="J785" s="476"/>
      <c r="K785" s="476"/>
      <c r="L785" s="476"/>
      <c r="M785" s="476"/>
      <c r="N785" s="476"/>
      <c r="O785" s="476"/>
      <c r="P785" s="476"/>
      <c r="Q785" s="476"/>
      <c r="R785" s="476"/>
      <c r="S785" s="476"/>
      <c r="T785" s="476"/>
      <c r="U785" s="476"/>
      <c r="V785" s="476"/>
    </row>
    <row r="786" spans="1:22" ht="15" thickBot="1">
      <c r="A786" s="476"/>
      <c r="B786" s="476"/>
      <c r="C786" s="476"/>
      <c r="D786" s="476"/>
      <c r="E786" s="476"/>
      <c r="F786" s="476"/>
      <c r="G786" s="476"/>
      <c r="H786" s="476"/>
      <c r="I786" s="476"/>
      <c r="J786" s="476"/>
      <c r="K786" s="476"/>
      <c r="L786" s="476"/>
      <c r="M786" s="476"/>
      <c r="N786" s="476"/>
      <c r="O786" s="476"/>
      <c r="P786" s="476"/>
      <c r="Q786" s="476"/>
      <c r="R786" s="476"/>
      <c r="S786" s="476"/>
      <c r="T786" s="476"/>
      <c r="U786" s="476"/>
      <c r="V786" s="476"/>
    </row>
    <row r="787" spans="1:22" ht="15" thickBot="1">
      <c r="A787" s="476"/>
      <c r="B787" s="476"/>
      <c r="C787" s="476"/>
      <c r="D787" s="476"/>
      <c r="E787" s="476"/>
      <c r="F787" s="476"/>
      <c r="G787" s="476"/>
      <c r="H787" s="476"/>
      <c r="I787" s="476"/>
      <c r="J787" s="476"/>
      <c r="K787" s="476"/>
      <c r="L787" s="476"/>
      <c r="M787" s="476"/>
      <c r="N787" s="476"/>
      <c r="O787" s="476"/>
      <c r="P787" s="476"/>
      <c r="Q787" s="476"/>
      <c r="R787" s="476"/>
      <c r="S787" s="476"/>
      <c r="T787" s="476"/>
      <c r="U787" s="476"/>
      <c r="V787" s="476"/>
    </row>
    <row r="788" spans="1:22" ht="15" thickBot="1">
      <c r="A788" s="476"/>
      <c r="B788" s="476"/>
      <c r="C788" s="476"/>
      <c r="D788" s="476"/>
      <c r="E788" s="476"/>
      <c r="F788" s="476"/>
      <c r="G788" s="476"/>
      <c r="H788" s="476"/>
      <c r="I788" s="476"/>
      <c r="J788" s="476"/>
      <c r="K788" s="476"/>
      <c r="L788" s="476"/>
      <c r="M788" s="476"/>
      <c r="N788" s="476"/>
      <c r="O788" s="476"/>
      <c r="P788" s="476"/>
      <c r="Q788" s="476"/>
      <c r="R788" s="476"/>
      <c r="S788" s="476"/>
      <c r="T788" s="476"/>
      <c r="U788" s="476"/>
      <c r="V788" s="476"/>
    </row>
    <row r="789" spans="1:22" ht="15" thickBot="1">
      <c r="A789" s="476"/>
      <c r="B789" s="476"/>
      <c r="C789" s="476"/>
      <c r="D789" s="476"/>
      <c r="E789" s="476"/>
      <c r="F789" s="476"/>
      <c r="G789" s="476"/>
      <c r="H789" s="476"/>
      <c r="I789" s="476"/>
      <c r="J789" s="476"/>
      <c r="K789" s="476"/>
      <c r="L789" s="476"/>
      <c r="M789" s="476"/>
      <c r="N789" s="476"/>
      <c r="O789" s="476"/>
      <c r="P789" s="476"/>
      <c r="Q789" s="476"/>
      <c r="R789" s="476"/>
      <c r="S789" s="476"/>
      <c r="T789" s="476"/>
      <c r="U789" s="476"/>
      <c r="V789" s="476"/>
    </row>
    <row r="790" spans="1:22" ht="15" thickBot="1">
      <c r="A790" s="476"/>
      <c r="B790" s="476"/>
      <c r="C790" s="476"/>
      <c r="D790" s="476"/>
      <c r="E790" s="476"/>
      <c r="F790" s="476"/>
      <c r="G790" s="476"/>
      <c r="H790" s="476"/>
      <c r="I790" s="476"/>
      <c r="J790" s="476"/>
      <c r="K790" s="476"/>
      <c r="L790" s="476"/>
      <c r="M790" s="476"/>
      <c r="N790" s="476"/>
      <c r="O790" s="476"/>
      <c r="P790" s="476"/>
      <c r="Q790" s="476"/>
      <c r="R790" s="476"/>
      <c r="S790" s="476"/>
      <c r="T790" s="476"/>
      <c r="U790" s="476"/>
      <c r="V790" s="476"/>
    </row>
    <row r="791" spans="1:22" ht="15" thickBot="1">
      <c r="A791" s="476"/>
      <c r="B791" s="476"/>
      <c r="C791" s="476"/>
      <c r="D791" s="476"/>
      <c r="E791" s="476"/>
      <c r="F791" s="476"/>
      <c r="G791" s="476"/>
      <c r="H791" s="476"/>
      <c r="I791" s="476"/>
      <c r="J791" s="476"/>
      <c r="K791" s="476"/>
      <c r="L791" s="476"/>
      <c r="M791" s="476"/>
      <c r="N791" s="476"/>
      <c r="O791" s="476"/>
      <c r="P791" s="476"/>
      <c r="Q791" s="476"/>
      <c r="R791" s="476"/>
      <c r="S791" s="476"/>
      <c r="T791" s="476"/>
      <c r="U791" s="476"/>
      <c r="V791" s="476"/>
    </row>
    <row r="792" spans="1:22" ht="15" thickBot="1">
      <c r="A792" s="476"/>
      <c r="B792" s="476"/>
      <c r="C792" s="476"/>
      <c r="D792" s="476"/>
      <c r="E792" s="476"/>
      <c r="F792" s="476"/>
      <c r="G792" s="476"/>
      <c r="H792" s="476"/>
      <c r="I792" s="476"/>
      <c r="J792" s="476"/>
      <c r="K792" s="476"/>
      <c r="L792" s="476"/>
      <c r="M792" s="476"/>
      <c r="N792" s="476"/>
      <c r="O792" s="476"/>
      <c r="P792" s="476"/>
      <c r="Q792" s="476"/>
      <c r="R792" s="476"/>
      <c r="S792" s="476"/>
      <c r="T792" s="476"/>
      <c r="U792" s="476"/>
      <c r="V792" s="476"/>
    </row>
    <row r="793" spans="1:22" ht="15" thickBot="1">
      <c r="A793" s="476"/>
      <c r="B793" s="476"/>
      <c r="C793" s="476"/>
      <c r="D793" s="476"/>
      <c r="E793" s="476"/>
      <c r="F793" s="476"/>
      <c r="G793" s="476"/>
      <c r="H793" s="476"/>
      <c r="I793" s="476"/>
      <c r="J793" s="476"/>
      <c r="K793" s="476"/>
      <c r="L793" s="476"/>
      <c r="M793" s="476"/>
      <c r="N793" s="476"/>
      <c r="O793" s="476"/>
      <c r="P793" s="476"/>
      <c r="Q793" s="476"/>
      <c r="R793" s="476"/>
      <c r="S793" s="476"/>
      <c r="T793" s="476"/>
      <c r="U793" s="476"/>
      <c r="V793" s="476"/>
    </row>
    <row r="794" spans="1:22" ht="15" thickBot="1">
      <c r="A794" s="476"/>
      <c r="B794" s="476"/>
      <c r="C794" s="476"/>
      <c r="D794" s="476"/>
      <c r="E794" s="476"/>
      <c r="F794" s="476"/>
      <c r="G794" s="476"/>
      <c r="H794" s="476"/>
      <c r="I794" s="476"/>
      <c r="J794" s="476"/>
      <c r="K794" s="476"/>
      <c r="L794" s="476"/>
      <c r="M794" s="476"/>
      <c r="N794" s="476"/>
      <c r="O794" s="476"/>
      <c r="P794" s="476"/>
      <c r="Q794" s="476"/>
      <c r="R794" s="476"/>
      <c r="S794" s="476"/>
      <c r="T794" s="476"/>
      <c r="U794" s="476"/>
      <c r="V794" s="476"/>
    </row>
    <row r="795" spans="1:22" ht="15" thickBot="1">
      <c r="A795" s="476"/>
      <c r="B795" s="476"/>
      <c r="C795" s="476"/>
      <c r="D795" s="476"/>
      <c r="E795" s="476"/>
      <c r="F795" s="476"/>
      <c r="G795" s="476"/>
      <c r="H795" s="476"/>
      <c r="I795" s="476"/>
      <c r="J795" s="476"/>
      <c r="K795" s="476"/>
      <c r="L795" s="476"/>
      <c r="M795" s="476"/>
      <c r="N795" s="476"/>
      <c r="O795" s="476"/>
      <c r="P795" s="476"/>
      <c r="Q795" s="476"/>
      <c r="R795" s="476"/>
      <c r="S795" s="476"/>
      <c r="T795" s="476"/>
      <c r="U795" s="476"/>
      <c r="V795" s="476"/>
    </row>
    <row r="796" spans="1:22" ht="15" thickBot="1">
      <c r="A796" s="476"/>
      <c r="B796" s="476"/>
      <c r="C796" s="476"/>
      <c r="D796" s="476"/>
      <c r="E796" s="476"/>
      <c r="F796" s="476"/>
      <c r="G796" s="476"/>
      <c r="H796" s="476"/>
      <c r="I796" s="476"/>
      <c r="J796" s="476"/>
      <c r="K796" s="476"/>
      <c r="L796" s="476"/>
      <c r="M796" s="476"/>
      <c r="N796" s="476"/>
      <c r="O796" s="476"/>
      <c r="P796" s="476"/>
      <c r="Q796" s="476"/>
      <c r="R796" s="476"/>
      <c r="S796" s="476"/>
      <c r="T796" s="476"/>
      <c r="U796" s="476"/>
      <c r="V796" s="476"/>
    </row>
    <row r="797" spans="1:22" ht="15" thickBot="1">
      <c r="A797" s="476"/>
      <c r="B797" s="476"/>
      <c r="C797" s="476"/>
      <c r="D797" s="476"/>
      <c r="E797" s="476"/>
      <c r="F797" s="476"/>
      <c r="G797" s="476"/>
      <c r="H797" s="476"/>
      <c r="I797" s="476"/>
      <c r="J797" s="476"/>
      <c r="K797" s="476"/>
      <c r="L797" s="476"/>
      <c r="M797" s="476"/>
      <c r="N797" s="476"/>
      <c r="O797" s="476"/>
      <c r="P797" s="476"/>
      <c r="Q797" s="476"/>
      <c r="R797" s="476"/>
      <c r="S797" s="476"/>
      <c r="T797" s="476"/>
      <c r="U797" s="476"/>
      <c r="V797" s="476"/>
    </row>
    <row r="798" spans="1:22" ht="15" thickBot="1">
      <c r="A798" s="476"/>
      <c r="B798" s="476"/>
      <c r="C798" s="476"/>
      <c r="D798" s="476"/>
      <c r="E798" s="476"/>
      <c r="F798" s="476"/>
      <c r="G798" s="476"/>
      <c r="H798" s="476"/>
      <c r="I798" s="476"/>
      <c r="J798" s="476"/>
      <c r="K798" s="476"/>
      <c r="L798" s="476"/>
      <c r="M798" s="476"/>
      <c r="N798" s="476"/>
      <c r="O798" s="476"/>
      <c r="P798" s="476"/>
      <c r="Q798" s="476"/>
      <c r="R798" s="476"/>
      <c r="S798" s="476"/>
      <c r="T798" s="476"/>
      <c r="U798" s="476"/>
      <c r="V798" s="476"/>
    </row>
    <row r="799" spans="1:22" ht="15" thickBot="1">
      <c r="A799" s="476"/>
      <c r="B799" s="476"/>
      <c r="C799" s="476"/>
      <c r="D799" s="476"/>
      <c r="E799" s="476"/>
      <c r="F799" s="476"/>
      <c r="G799" s="476"/>
      <c r="H799" s="476"/>
      <c r="I799" s="476"/>
      <c r="J799" s="476"/>
      <c r="K799" s="476"/>
      <c r="L799" s="476"/>
      <c r="M799" s="476"/>
      <c r="N799" s="476"/>
      <c r="O799" s="476"/>
      <c r="P799" s="476"/>
      <c r="Q799" s="476"/>
      <c r="R799" s="476"/>
      <c r="S799" s="476"/>
      <c r="T799" s="476"/>
      <c r="U799" s="476"/>
      <c r="V799" s="476"/>
    </row>
    <row r="800" spans="1:22" ht="15" thickBot="1">
      <c r="A800" s="476"/>
      <c r="B800" s="476"/>
      <c r="C800" s="476"/>
      <c r="D800" s="476"/>
      <c r="E800" s="476"/>
      <c r="F800" s="476"/>
      <c r="G800" s="476"/>
      <c r="H800" s="476"/>
      <c r="I800" s="476"/>
      <c r="J800" s="476"/>
      <c r="K800" s="476"/>
      <c r="L800" s="476"/>
      <c r="M800" s="476"/>
      <c r="N800" s="476"/>
      <c r="O800" s="476"/>
      <c r="P800" s="476"/>
      <c r="Q800" s="476"/>
      <c r="R800" s="476"/>
      <c r="S800" s="476"/>
      <c r="T800" s="476"/>
      <c r="U800" s="476"/>
      <c r="V800" s="476"/>
    </row>
    <row r="801" spans="1:22" ht="15" thickBot="1">
      <c r="A801" s="476"/>
      <c r="B801" s="476"/>
      <c r="C801" s="476"/>
      <c r="D801" s="476"/>
      <c r="E801" s="476"/>
      <c r="F801" s="476"/>
      <c r="G801" s="476"/>
      <c r="H801" s="476"/>
      <c r="I801" s="476"/>
      <c r="J801" s="476"/>
      <c r="K801" s="476"/>
      <c r="L801" s="476"/>
      <c r="M801" s="476"/>
      <c r="N801" s="476"/>
      <c r="O801" s="476"/>
      <c r="P801" s="476"/>
      <c r="Q801" s="476"/>
      <c r="R801" s="476"/>
      <c r="S801" s="476"/>
      <c r="T801" s="476"/>
      <c r="U801" s="476"/>
      <c r="V801" s="476"/>
    </row>
    <row r="802" spans="1:22" ht="15" thickBot="1">
      <c r="A802" s="476"/>
      <c r="B802" s="476"/>
      <c r="C802" s="476"/>
      <c r="D802" s="476"/>
      <c r="E802" s="476"/>
      <c r="F802" s="476"/>
      <c r="G802" s="476"/>
      <c r="H802" s="476"/>
      <c r="I802" s="476"/>
      <c r="J802" s="476"/>
      <c r="K802" s="476"/>
      <c r="L802" s="476"/>
      <c r="M802" s="476"/>
      <c r="N802" s="476"/>
      <c r="O802" s="476"/>
      <c r="P802" s="476"/>
      <c r="Q802" s="476"/>
      <c r="R802" s="476"/>
      <c r="S802" s="476"/>
      <c r="T802" s="476"/>
      <c r="U802" s="476"/>
      <c r="V802" s="476"/>
    </row>
    <row r="803" spans="1:22" ht="15" thickBot="1">
      <c r="A803" s="476"/>
      <c r="B803" s="476"/>
      <c r="C803" s="476"/>
      <c r="D803" s="476"/>
      <c r="E803" s="476"/>
      <c r="F803" s="476"/>
      <c r="G803" s="476"/>
      <c r="H803" s="476"/>
      <c r="I803" s="476"/>
      <c r="J803" s="476"/>
      <c r="K803" s="476"/>
      <c r="L803" s="476"/>
      <c r="M803" s="476"/>
      <c r="N803" s="476"/>
      <c r="O803" s="476"/>
      <c r="P803" s="476"/>
      <c r="Q803" s="476"/>
      <c r="R803" s="476"/>
      <c r="S803" s="476"/>
      <c r="T803" s="476"/>
      <c r="U803" s="476"/>
      <c r="V803" s="476"/>
    </row>
    <row r="804" spans="1:22" ht="15" thickBot="1">
      <c r="A804" s="476"/>
      <c r="B804" s="476"/>
      <c r="C804" s="476"/>
      <c r="D804" s="476"/>
      <c r="E804" s="476"/>
      <c r="F804" s="476"/>
      <c r="G804" s="476"/>
      <c r="H804" s="476"/>
      <c r="I804" s="476"/>
      <c r="J804" s="476"/>
      <c r="K804" s="476"/>
      <c r="L804" s="476"/>
      <c r="M804" s="476"/>
      <c r="N804" s="476"/>
      <c r="O804" s="476"/>
      <c r="P804" s="476"/>
      <c r="Q804" s="476"/>
      <c r="R804" s="476"/>
      <c r="S804" s="476"/>
      <c r="T804" s="476"/>
      <c r="U804" s="476"/>
      <c r="V804" s="476"/>
    </row>
    <row r="805" spans="1:22" ht="15" thickBot="1">
      <c r="A805" s="476"/>
      <c r="B805" s="476"/>
      <c r="C805" s="476"/>
      <c r="D805" s="476"/>
      <c r="E805" s="476"/>
      <c r="F805" s="476"/>
      <c r="G805" s="476"/>
      <c r="H805" s="476"/>
      <c r="I805" s="476"/>
      <c r="J805" s="476"/>
      <c r="K805" s="476"/>
      <c r="L805" s="476"/>
      <c r="M805" s="476"/>
      <c r="N805" s="476"/>
      <c r="O805" s="476"/>
      <c r="P805" s="476"/>
      <c r="Q805" s="476"/>
      <c r="R805" s="476"/>
      <c r="S805" s="476"/>
      <c r="T805" s="476"/>
      <c r="U805" s="476"/>
      <c r="V805" s="476"/>
    </row>
    <row r="806" spans="1:22" ht="15" thickBot="1">
      <c r="A806" s="476"/>
      <c r="B806" s="476"/>
      <c r="C806" s="476"/>
      <c r="D806" s="476"/>
      <c r="E806" s="476"/>
      <c r="F806" s="476"/>
      <c r="G806" s="476"/>
      <c r="H806" s="476"/>
      <c r="I806" s="476"/>
      <c r="J806" s="476"/>
      <c r="K806" s="476"/>
      <c r="L806" s="476"/>
      <c r="M806" s="476"/>
      <c r="N806" s="476"/>
      <c r="O806" s="476"/>
      <c r="P806" s="476"/>
      <c r="Q806" s="476"/>
      <c r="R806" s="476"/>
      <c r="S806" s="476"/>
      <c r="T806" s="476"/>
      <c r="U806" s="476"/>
      <c r="V806" s="476"/>
    </row>
    <row r="807" spans="1:22" ht="15" thickBot="1">
      <c r="A807" s="476"/>
      <c r="B807" s="476"/>
      <c r="C807" s="476"/>
      <c r="D807" s="476"/>
      <c r="E807" s="476"/>
      <c r="F807" s="476"/>
      <c r="G807" s="476"/>
      <c r="H807" s="476"/>
      <c r="I807" s="476"/>
      <c r="J807" s="476"/>
      <c r="K807" s="476"/>
      <c r="L807" s="476"/>
      <c r="M807" s="476"/>
      <c r="N807" s="476"/>
      <c r="O807" s="476"/>
      <c r="P807" s="476"/>
      <c r="Q807" s="476"/>
      <c r="R807" s="476"/>
      <c r="S807" s="476"/>
      <c r="T807" s="476"/>
      <c r="U807" s="476"/>
      <c r="V807" s="476"/>
    </row>
    <row r="808" spans="1:22" ht="15" thickBot="1">
      <c r="A808" s="476"/>
      <c r="B808" s="476"/>
      <c r="C808" s="476"/>
      <c r="D808" s="476"/>
      <c r="E808" s="476"/>
      <c r="F808" s="476"/>
      <c r="G808" s="476"/>
      <c r="H808" s="476"/>
      <c r="I808" s="476"/>
      <c r="J808" s="476"/>
      <c r="K808" s="476"/>
      <c r="L808" s="476"/>
      <c r="M808" s="476"/>
      <c r="N808" s="476"/>
      <c r="O808" s="476"/>
      <c r="P808" s="476"/>
      <c r="Q808" s="476"/>
      <c r="R808" s="476"/>
      <c r="S808" s="476"/>
      <c r="T808" s="476"/>
      <c r="U808" s="476"/>
      <c r="V808" s="476"/>
    </row>
    <row r="809" spans="1:22" ht="15" thickBot="1">
      <c r="A809" s="476"/>
      <c r="B809" s="476"/>
      <c r="C809" s="476"/>
      <c r="D809" s="476"/>
      <c r="E809" s="476"/>
      <c r="F809" s="476"/>
      <c r="G809" s="476"/>
      <c r="H809" s="476"/>
      <c r="I809" s="476"/>
      <c r="J809" s="476"/>
      <c r="K809" s="476"/>
      <c r="L809" s="476"/>
      <c r="M809" s="476"/>
      <c r="N809" s="476"/>
      <c r="O809" s="476"/>
      <c r="P809" s="476"/>
      <c r="Q809" s="476"/>
      <c r="R809" s="476"/>
      <c r="S809" s="476"/>
      <c r="T809" s="476"/>
      <c r="U809" s="476"/>
      <c r="V809" s="476"/>
    </row>
    <row r="810" spans="1:22" ht="15" thickBot="1">
      <c r="A810" s="476"/>
      <c r="B810" s="476"/>
      <c r="C810" s="476"/>
      <c r="D810" s="476"/>
      <c r="E810" s="476"/>
      <c r="F810" s="476"/>
      <c r="G810" s="476"/>
      <c r="H810" s="476"/>
      <c r="I810" s="476"/>
      <c r="J810" s="476"/>
      <c r="K810" s="476"/>
      <c r="L810" s="476"/>
      <c r="M810" s="476"/>
      <c r="N810" s="476"/>
      <c r="O810" s="476"/>
      <c r="P810" s="476"/>
      <c r="Q810" s="476"/>
      <c r="R810" s="476"/>
      <c r="S810" s="476"/>
      <c r="T810" s="476"/>
      <c r="U810" s="476"/>
      <c r="V810" s="476"/>
    </row>
    <row r="811" spans="1:22" ht="15" thickBot="1">
      <c r="A811" s="476"/>
      <c r="B811" s="476"/>
      <c r="C811" s="476"/>
      <c r="D811" s="476"/>
      <c r="E811" s="476"/>
      <c r="F811" s="476"/>
      <c r="G811" s="476"/>
      <c r="H811" s="476"/>
      <c r="I811" s="476"/>
      <c r="J811" s="476"/>
      <c r="K811" s="476"/>
      <c r="L811" s="476"/>
      <c r="M811" s="476"/>
      <c r="N811" s="476"/>
      <c r="O811" s="476"/>
      <c r="P811" s="476"/>
      <c r="Q811" s="476"/>
      <c r="R811" s="476"/>
      <c r="S811" s="476"/>
      <c r="T811" s="476"/>
      <c r="U811" s="476"/>
      <c r="V811" s="476"/>
    </row>
    <row r="812" spans="1:22" ht="15" thickBot="1">
      <c r="A812" s="476"/>
      <c r="B812" s="476"/>
      <c r="C812" s="476"/>
      <c r="D812" s="476"/>
      <c r="E812" s="476"/>
      <c r="F812" s="476"/>
      <c r="G812" s="476"/>
      <c r="H812" s="476"/>
      <c r="I812" s="476"/>
      <c r="J812" s="476"/>
      <c r="K812" s="476"/>
      <c r="L812" s="476"/>
      <c r="M812" s="476"/>
      <c r="N812" s="476"/>
      <c r="O812" s="476"/>
      <c r="P812" s="476"/>
      <c r="Q812" s="476"/>
      <c r="R812" s="476"/>
      <c r="S812" s="476"/>
      <c r="T812" s="476"/>
      <c r="U812" s="476"/>
      <c r="V812" s="476"/>
    </row>
    <row r="813" spans="1:22" ht="15" thickBot="1">
      <c r="A813" s="476"/>
      <c r="B813" s="476"/>
      <c r="C813" s="476"/>
      <c r="D813" s="476"/>
      <c r="E813" s="476"/>
      <c r="F813" s="476"/>
      <c r="G813" s="476"/>
      <c r="H813" s="476"/>
      <c r="I813" s="476"/>
      <c r="J813" s="476"/>
      <c r="K813" s="476"/>
      <c r="L813" s="476"/>
      <c r="M813" s="476"/>
      <c r="N813" s="476"/>
      <c r="O813" s="476"/>
      <c r="P813" s="476"/>
      <c r="Q813" s="476"/>
      <c r="R813" s="476"/>
      <c r="S813" s="476"/>
      <c r="T813" s="476"/>
      <c r="U813" s="476"/>
      <c r="V813" s="476"/>
    </row>
    <row r="814" spans="1:22" ht="15" thickBot="1">
      <c r="A814" s="476"/>
      <c r="B814" s="476"/>
      <c r="C814" s="476"/>
      <c r="D814" s="476"/>
      <c r="E814" s="476"/>
      <c r="F814" s="476"/>
      <c r="G814" s="476"/>
      <c r="H814" s="476"/>
      <c r="I814" s="476"/>
      <c r="J814" s="476"/>
      <c r="K814" s="476"/>
      <c r="L814" s="476"/>
      <c r="M814" s="476"/>
      <c r="N814" s="476"/>
      <c r="O814" s="476"/>
      <c r="P814" s="476"/>
      <c r="Q814" s="476"/>
      <c r="R814" s="476"/>
      <c r="S814" s="476"/>
      <c r="T814" s="476"/>
      <c r="U814" s="476"/>
      <c r="V814" s="476"/>
    </row>
    <row r="815" spans="1:22" ht="15" thickBot="1">
      <c r="A815" s="476"/>
      <c r="B815" s="476"/>
      <c r="C815" s="476"/>
      <c r="D815" s="476"/>
      <c r="E815" s="476"/>
      <c r="F815" s="476"/>
      <c r="G815" s="476"/>
      <c r="H815" s="476"/>
      <c r="I815" s="476"/>
      <c r="J815" s="476"/>
      <c r="K815" s="476"/>
      <c r="L815" s="476"/>
      <c r="M815" s="476"/>
      <c r="N815" s="476"/>
      <c r="O815" s="476"/>
      <c r="P815" s="476"/>
      <c r="Q815" s="476"/>
      <c r="R815" s="476"/>
      <c r="S815" s="476"/>
      <c r="T815" s="476"/>
      <c r="U815" s="476"/>
      <c r="V815" s="476"/>
    </row>
    <row r="816" spans="1:22" ht="15" thickBot="1">
      <c r="A816" s="476"/>
      <c r="B816" s="476"/>
      <c r="C816" s="476"/>
      <c r="D816" s="476"/>
      <c r="E816" s="476"/>
      <c r="F816" s="476"/>
      <c r="G816" s="476"/>
      <c r="H816" s="476"/>
      <c r="I816" s="476"/>
      <c r="J816" s="476"/>
      <c r="K816" s="476"/>
      <c r="L816" s="476"/>
      <c r="M816" s="476"/>
      <c r="N816" s="476"/>
      <c r="O816" s="476"/>
      <c r="P816" s="476"/>
      <c r="Q816" s="476"/>
      <c r="R816" s="476"/>
      <c r="S816" s="476"/>
      <c r="T816" s="476"/>
      <c r="U816" s="476"/>
      <c r="V816" s="476"/>
    </row>
    <row r="817" spans="1:22" ht="15" thickBot="1">
      <c r="A817" s="476"/>
      <c r="B817" s="476"/>
      <c r="C817" s="476"/>
      <c r="D817" s="476"/>
      <c r="E817" s="476"/>
      <c r="F817" s="476"/>
      <c r="G817" s="476"/>
      <c r="H817" s="476"/>
      <c r="I817" s="476"/>
      <c r="J817" s="476"/>
      <c r="K817" s="476"/>
      <c r="L817" s="476"/>
      <c r="M817" s="476"/>
      <c r="N817" s="476"/>
      <c r="O817" s="476"/>
      <c r="P817" s="476"/>
      <c r="Q817" s="476"/>
      <c r="R817" s="476"/>
      <c r="S817" s="476"/>
      <c r="T817" s="476"/>
      <c r="U817" s="476"/>
      <c r="V817" s="476"/>
    </row>
    <row r="818" spans="1:22" ht="15" thickBot="1">
      <c r="A818" s="476"/>
      <c r="B818" s="476"/>
      <c r="C818" s="476"/>
      <c r="D818" s="476"/>
      <c r="E818" s="476"/>
      <c r="F818" s="476"/>
      <c r="G818" s="476"/>
      <c r="H818" s="476"/>
      <c r="I818" s="476"/>
      <c r="J818" s="476"/>
      <c r="K818" s="476"/>
      <c r="L818" s="476"/>
      <c r="M818" s="476"/>
      <c r="N818" s="476"/>
      <c r="O818" s="476"/>
      <c r="P818" s="476"/>
      <c r="Q818" s="476"/>
      <c r="R818" s="476"/>
      <c r="S818" s="476"/>
      <c r="T818" s="476"/>
      <c r="U818" s="476"/>
      <c r="V818" s="476"/>
    </row>
    <row r="819" spans="1:22" ht="15" thickBot="1">
      <c r="A819" s="476"/>
      <c r="B819" s="476"/>
      <c r="C819" s="476"/>
      <c r="D819" s="476"/>
      <c r="E819" s="476"/>
      <c r="F819" s="476"/>
      <c r="G819" s="476"/>
      <c r="H819" s="476"/>
      <c r="I819" s="476"/>
      <c r="J819" s="476"/>
      <c r="K819" s="476"/>
      <c r="L819" s="476"/>
      <c r="M819" s="476"/>
      <c r="N819" s="476"/>
      <c r="O819" s="476"/>
      <c r="P819" s="476"/>
      <c r="Q819" s="476"/>
      <c r="R819" s="476"/>
      <c r="S819" s="476"/>
      <c r="T819" s="476"/>
      <c r="U819" s="476"/>
      <c r="V819" s="476"/>
    </row>
    <row r="820" spans="1:22" ht="15" thickBot="1">
      <c r="A820" s="476"/>
      <c r="B820" s="476"/>
      <c r="C820" s="476"/>
      <c r="D820" s="476"/>
      <c r="E820" s="476"/>
      <c r="F820" s="476"/>
      <c r="G820" s="476"/>
      <c r="H820" s="476"/>
      <c r="I820" s="476"/>
      <c r="J820" s="476"/>
      <c r="K820" s="476"/>
      <c r="L820" s="476"/>
      <c r="M820" s="476"/>
      <c r="N820" s="476"/>
      <c r="O820" s="476"/>
      <c r="P820" s="476"/>
      <c r="Q820" s="476"/>
      <c r="R820" s="476"/>
      <c r="S820" s="476"/>
      <c r="T820" s="476"/>
      <c r="U820" s="476"/>
      <c r="V820" s="476"/>
    </row>
    <row r="821" spans="1:22" ht="15" thickBot="1">
      <c r="A821" s="476"/>
      <c r="B821" s="476"/>
      <c r="C821" s="476"/>
      <c r="D821" s="476"/>
      <c r="E821" s="476"/>
      <c r="F821" s="476"/>
      <c r="G821" s="476"/>
      <c r="H821" s="476"/>
      <c r="I821" s="476"/>
      <c r="J821" s="476"/>
      <c r="K821" s="476"/>
      <c r="L821" s="476"/>
      <c r="M821" s="476"/>
      <c r="N821" s="476"/>
      <c r="O821" s="476"/>
      <c r="P821" s="476"/>
      <c r="Q821" s="476"/>
      <c r="R821" s="476"/>
      <c r="S821" s="476"/>
      <c r="T821" s="476"/>
      <c r="U821" s="476"/>
      <c r="V821" s="476"/>
    </row>
    <row r="822" spans="1:22" ht="15" thickBot="1">
      <c r="A822" s="476"/>
      <c r="B822" s="476"/>
      <c r="C822" s="476"/>
      <c r="D822" s="476"/>
      <c r="E822" s="476"/>
      <c r="F822" s="476"/>
      <c r="G822" s="476"/>
      <c r="H822" s="476"/>
      <c r="I822" s="476"/>
      <c r="J822" s="476"/>
      <c r="K822" s="476"/>
      <c r="L822" s="476"/>
      <c r="M822" s="476"/>
      <c r="N822" s="476"/>
      <c r="O822" s="476"/>
      <c r="P822" s="476"/>
      <c r="Q822" s="476"/>
      <c r="R822" s="476"/>
      <c r="S822" s="476"/>
      <c r="T822" s="476"/>
      <c r="U822" s="476"/>
      <c r="V822" s="476"/>
    </row>
    <row r="823" spans="1:22" ht="15" thickBot="1">
      <c r="A823" s="476"/>
      <c r="B823" s="476"/>
      <c r="C823" s="476"/>
      <c r="D823" s="476"/>
      <c r="E823" s="476"/>
      <c r="F823" s="476"/>
      <c r="G823" s="476"/>
      <c r="H823" s="476"/>
      <c r="I823" s="476"/>
      <c r="J823" s="476"/>
      <c r="K823" s="476"/>
      <c r="L823" s="476"/>
      <c r="M823" s="476"/>
      <c r="N823" s="476"/>
      <c r="O823" s="476"/>
      <c r="P823" s="476"/>
      <c r="Q823" s="476"/>
      <c r="R823" s="476"/>
      <c r="S823" s="476"/>
      <c r="T823" s="476"/>
      <c r="U823" s="476"/>
      <c r="V823" s="476"/>
    </row>
    <row r="824" spans="1:22" ht="15" thickBot="1">
      <c r="A824" s="476"/>
      <c r="B824" s="476"/>
      <c r="C824" s="476"/>
      <c r="D824" s="476"/>
      <c r="E824" s="476"/>
      <c r="F824" s="476"/>
      <c r="G824" s="476"/>
      <c r="H824" s="476"/>
      <c r="I824" s="476"/>
      <c r="J824" s="476"/>
      <c r="K824" s="476"/>
      <c r="L824" s="476"/>
      <c r="M824" s="476"/>
      <c r="N824" s="476"/>
      <c r="O824" s="476"/>
      <c r="P824" s="476"/>
      <c r="Q824" s="476"/>
      <c r="R824" s="476"/>
      <c r="S824" s="476"/>
      <c r="T824" s="476"/>
      <c r="U824" s="476"/>
      <c r="V824" s="476"/>
    </row>
    <row r="825" spans="1:22" ht="15" thickBot="1">
      <c r="A825" s="476"/>
      <c r="B825" s="476"/>
      <c r="C825" s="476"/>
      <c r="D825" s="476"/>
      <c r="E825" s="476"/>
      <c r="F825" s="476"/>
      <c r="G825" s="476"/>
      <c r="H825" s="476"/>
      <c r="I825" s="476"/>
      <c r="J825" s="476"/>
      <c r="K825" s="476"/>
      <c r="L825" s="476"/>
      <c r="M825" s="476"/>
      <c r="N825" s="476"/>
      <c r="O825" s="476"/>
      <c r="P825" s="476"/>
      <c r="Q825" s="476"/>
      <c r="R825" s="476"/>
      <c r="S825" s="476"/>
      <c r="T825" s="476"/>
      <c r="U825" s="476"/>
      <c r="V825" s="476"/>
    </row>
    <row r="826" spans="1:22" ht="15" thickBot="1">
      <c r="A826" s="476"/>
      <c r="B826" s="476"/>
      <c r="C826" s="476"/>
      <c r="D826" s="476"/>
      <c r="E826" s="476"/>
      <c r="F826" s="476"/>
      <c r="G826" s="476"/>
      <c r="H826" s="476"/>
      <c r="I826" s="476"/>
      <c r="J826" s="476"/>
      <c r="K826" s="476"/>
      <c r="L826" s="476"/>
      <c r="M826" s="476"/>
      <c r="N826" s="476"/>
      <c r="O826" s="476"/>
      <c r="P826" s="476"/>
      <c r="Q826" s="476"/>
      <c r="R826" s="476"/>
      <c r="S826" s="476"/>
      <c r="T826" s="476"/>
      <c r="U826" s="476"/>
      <c r="V826" s="476"/>
    </row>
    <row r="827" spans="1:22" ht="15" thickBot="1">
      <c r="A827" s="476"/>
      <c r="B827" s="476"/>
      <c r="C827" s="476"/>
      <c r="D827" s="476"/>
      <c r="E827" s="476"/>
      <c r="F827" s="476"/>
      <c r="G827" s="476"/>
      <c r="H827" s="476"/>
      <c r="I827" s="476"/>
      <c r="J827" s="476"/>
      <c r="K827" s="476"/>
      <c r="L827" s="476"/>
      <c r="M827" s="476"/>
      <c r="N827" s="476"/>
      <c r="O827" s="476"/>
      <c r="P827" s="476"/>
      <c r="Q827" s="476"/>
      <c r="R827" s="476"/>
      <c r="S827" s="476"/>
      <c r="T827" s="476"/>
      <c r="U827" s="476"/>
      <c r="V827" s="476"/>
    </row>
    <row r="828" spans="1:22" ht="15" thickBot="1">
      <c r="A828" s="476"/>
      <c r="B828" s="476"/>
      <c r="C828" s="476"/>
      <c r="D828" s="476"/>
      <c r="E828" s="476"/>
      <c r="F828" s="476"/>
      <c r="G828" s="476"/>
      <c r="H828" s="476"/>
      <c r="I828" s="476"/>
      <c r="J828" s="476"/>
      <c r="K828" s="476"/>
      <c r="L828" s="476"/>
      <c r="M828" s="476"/>
      <c r="N828" s="476"/>
      <c r="O828" s="476"/>
      <c r="P828" s="476"/>
      <c r="Q828" s="476"/>
      <c r="R828" s="476"/>
      <c r="S828" s="476"/>
      <c r="T828" s="476"/>
      <c r="U828" s="476"/>
      <c r="V828" s="476"/>
    </row>
    <row r="829" spans="1:22" ht="15" thickBot="1">
      <c r="A829" s="476"/>
      <c r="B829" s="476"/>
      <c r="C829" s="476"/>
      <c r="D829" s="476"/>
      <c r="E829" s="476"/>
      <c r="F829" s="476"/>
      <c r="G829" s="476"/>
      <c r="H829" s="476"/>
      <c r="I829" s="476"/>
      <c r="J829" s="476"/>
      <c r="K829" s="476"/>
      <c r="L829" s="476"/>
      <c r="M829" s="476"/>
      <c r="N829" s="476"/>
      <c r="O829" s="476"/>
      <c r="P829" s="476"/>
      <c r="Q829" s="476"/>
      <c r="R829" s="476"/>
      <c r="S829" s="476"/>
      <c r="T829" s="476"/>
      <c r="U829" s="476"/>
      <c r="V829" s="476"/>
    </row>
    <row r="830" spans="1:22" ht="15" thickBot="1">
      <c r="A830" s="476"/>
      <c r="B830" s="476"/>
      <c r="C830" s="476"/>
      <c r="D830" s="476"/>
      <c r="E830" s="476"/>
      <c r="F830" s="476"/>
      <c r="G830" s="476"/>
      <c r="H830" s="476"/>
      <c r="I830" s="476"/>
      <c r="J830" s="476"/>
      <c r="K830" s="476"/>
      <c r="L830" s="476"/>
      <c r="M830" s="476"/>
      <c r="N830" s="476"/>
      <c r="O830" s="476"/>
      <c r="P830" s="476"/>
      <c r="Q830" s="476"/>
      <c r="R830" s="476"/>
      <c r="S830" s="476"/>
      <c r="T830" s="476"/>
      <c r="U830" s="476"/>
      <c r="V830" s="476"/>
    </row>
    <row r="831" spans="1:22" ht="15" thickBot="1">
      <c r="A831" s="476"/>
      <c r="B831" s="476"/>
      <c r="C831" s="476"/>
      <c r="D831" s="476"/>
      <c r="E831" s="476"/>
      <c r="F831" s="476"/>
      <c r="G831" s="476"/>
      <c r="H831" s="476"/>
      <c r="I831" s="476"/>
      <c r="J831" s="476"/>
      <c r="K831" s="476"/>
      <c r="L831" s="476"/>
      <c r="M831" s="476"/>
      <c r="N831" s="476"/>
      <c r="O831" s="476"/>
      <c r="P831" s="476"/>
      <c r="Q831" s="476"/>
      <c r="R831" s="476"/>
      <c r="S831" s="476"/>
      <c r="T831" s="476"/>
      <c r="U831" s="476"/>
      <c r="V831" s="476"/>
    </row>
    <row r="832" spans="1:22" ht="15" thickBot="1">
      <c r="A832" s="476"/>
      <c r="B832" s="476"/>
      <c r="C832" s="476"/>
      <c r="D832" s="476"/>
      <c r="E832" s="476"/>
      <c r="F832" s="476"/>
      <c r="G832" s="476"/>
      <c r="H832" s="476"/>
      <c r="I832" s="476"/>
      <c r="J832" s="476"/>
      <c r="K832" s="476"/>
      <c r="L832" s="476"/>
      <c r="M832" s="476"/>
      <c r="N832" s="476"/>
      <c r="O832" s="476"/>
      <c r="P832" s="476"/>
      <c r="Q832" s="476"/>
      <c r="R832" s="476"/>
      <c r="S832" s="476"/>
      <c r="T832" s="476"/>
      <c r="U832" s="476"/>
      <c r="V832" s="476"/>
    </row>
    <row r="833" spans="1:22" ht="15" thickBot="1">
      <c r="A833" s="476"/>
      <c r="B833" s="476"/>
      <c r="C833" s="476"/>
      <c r="D833" s="476"/>
      <c r="E833" s="476"/>
      <c r="F833" s="476"/>
      <c r="G833" s="476"/>
      <c r="H833" s="476"/>
      <c r="I833" s="476"/>
      <c r="J833" s="476"/>
      <c r="K833" s="476"/>
      <c r="L833" s="476"/>
      <c r="M833" s="476"/>
      <c r="N833" s="476"/>
      <c r="O833" s="476"/>
      <c r="P833" s="476"/>
      <c r="Q833" s="476"/>
      <c r="R833" s="476"/>
      <c r="S833" s="476"/>
      <c r="T833" s="476"/>
      <c r="U833" s="476"/>
      <c r="V833" s="476"/>
    </row>
    <row r="834" spans="1:22" ht="15" thickBot="1">
      <c r="A834" s="476"/>
      <c r="B834" s="476"/>
      <c r="C834" s="476"/>
      <c r="D834" s="476"/>
      <c r="E834" s="476"/>
      <c r="F834" s="476"/>
      <c r="G834" s="476"/>
      <c r="H834" s="476"/>
      <c r="I834" s="476"/>
      <c r="J834" s="476"/>
      <c r="K834" s="476"/>
      <c r="L834" s="476"/>
      <c r="M834" s="476"/>
      <c r="N834" s="476"/>
      <c r="O834" s="476"/>
      <c r="P834" s="476"/>
      <c r="Q834" s="476"/>
      <c r="R834" s="476"/>
      <c r="S834" s="476"/>
      <c r="T834" s="476"/>
      <c r="U834" s="476"/>
      <c r="V834" s="476"/>
    </row>
    <row r="835" spans="1:22" ht="15" thickBot="1">
      <c r="A835" s="476"/>
      <c r="B835" s="476"/>
      <c r="C835" s="476"/>
      <c r="D835" s="476"/>
      <c r="E835" s="476"/>
      <c r="F835" s="476"/>
      <c r="G835" s="476"/>
      <c r="H835" s="476"/>
      <c r="I835" s="476"/>
      <c r="J835" s="476"/>
      <c r="K835" s="476"/>
      <c r="L835" s="476"/>
      <c r="M835" s="476"/>
      <c r="N835" s="476"/>
      <c r="O835" s="476"/>
      <c r="P835" s="476"/>
      <c r="Q835" s="476"/>
      <c r="R835" s="476"/>
      <c r="S835" s="476"/>
      <c r="T835" s="476"/>
      <c r="U835" s="476"/>
      <c r="V835" s="476"/>
    </row>
    <row r="836" spans="1:22" ht="15" thickBot="1">
      <c r="A836" s="476"/>
      <c r="B836" s="476"/>
      <c r="C836" s="476"/>
      <c r="D836" s="476"/>
      <c r="E836" s="476"/>
      <c r="F836" s="476"/>
      <c r="G836" s="476"/>
      <c r="H836" s="476"/>
      <c r="I836" s="476"/>
      <c r="J836" s="476"/>
      <c r="K836" s="476"/>
      <c r="L836" s="476"/>
      <c r="M836" s="476"/>
      <c r="N836" s="476"/>
      <c r="O836" s="476"/>
      <c r="P836" s="476"/>
      <c r="Q836" s="476"/>
      <c r="R836" s="476"/>
      <c r="S836" s="476"/>
      <c r="T836" s="476"/>
      <c r="U836" s="476"/>
      <c r="V836" s="476"/>
    </row>
    <row r="837" spans="1:22" ht="15" thickBot="1">
      <c r="A837" s="476"/>
      <c r="B837" s="476"/>
      <c r="C837" s="476"/>
      <c r="D837" s="476"/>
      <c r="E837" s="476"/>
      <c r="F837" s="476"/>
      <c r="G837" s="476"/>
      <c r="H837" s="476"/>
      <c r="I837" s="476"/>
      <c r="J837" s="476"/>
      <c r="K837" s="476"/>
      <c r="L837" s="476"/>
      <c r="M837" s="476"/>
      <c r="N837" s="476"/>
      <c r="O837" s="476"/>
      <c r="P837" s="476"/>
      <c r="Q837" s="476"/>
      <c r="R837" s="476"/>
      <c r="S837" s="476"/>
      <c r="T837" s="476"/>
      <c r="U837" s="476"/>
      <c r="V837" s="476"/>
    </row>
    <row r="838" spans="1:22" ht="15" thickBot="1">
      <c r="A838" s="476"/>
      <c r="B838" s="476"/>
      <c r="C838" s="476"/>
      <c r="D838" s="476"/>
      <c r="E838" s="476"/>
      <c r="F838" s="476"/>
      <c r="G838" s="476"/>
      <c r="H838" s="476"/>
      <c r="I838" s="476"/>
      <c r="J838" s="476"/>
      <c r="K838" s="476"/>
      <c r="L838" s="476"/>
      <c r="M838" s="476"/>
      <c r="N838" s="476"/>
      <c r="O838" s="476"/>
      <c r="P838" s="476"/>
      <c r="Q838" s="476"/>
      <c r="R838" s="476"/>
      <c r="S838" s="476"/>
      <c r="T838" s="476"/>
      <c r="U838" s="476"/>
      <c r="V838" s="476"/>
    </row>
    <row r="839" spans="1:22" ht="15" thickBot="1">
      <c r="A839" s="476"/>
      <c r="B839" s="476"/>
      <c r="C839" s="476"/>
      <c r="D839" s="476"/>
      <c r="E839" s="476"/>
      <c r="F839" s="476"/>
      <c r="G839" s="476"/>
      <c r="H839" s="476"/>
      <c r="I839" s="476"/>
      <c r="J839" s="476"/>
      <c r="K839" s="476"/>
      <c r="L839" s="476"/>
      <c r="M839" s="476"/>
      <c r="N839" s="476"/>
      <c r="O839" s="476"/>
      <c r="P839" s="476"/>
      <c r="Q839" s="476"/>
      <c r="R839" s="476"/>
      <c r="S839" s="476"/>
      <c r="T839" s="476"/>
      <c r="U839" s="476"/>
      <c r="V839" s="476"/>
    </row>
    <row r="840" spans="1:22" ht="15" thickBot="1">
      <c r="A840" s="476"/>
      <c r="B840" s="476"/>
      <c r="C840" s="476"/>
      <c r="D840" s="476"/>
      <c r="E840" s="476"/>
      <c r="F840" s="476"/>
      <c r="G840" s="476"/>
      <c r="H840" s="476"/>
      <c r="I840" s="476"/>
      <c r="J840" s="476"/>
      <c r="K840" s="476"/>
      <c r="L840" s="476"/>
      <c r="M840" s="476"/>
      <c r="N840" s="476"/>
      <c r="O840" s="476"/>
      <c r="P840" s="476"/>
      <c r="Q840" s="476"/>
      <c r="R840" s="476"/>
      <c r="S840" s="476"/>
      <c r="T840" s="476"/>
      <c r="U840" s="476"/>
      <c r="V840" s="476"/>
    </row>
    <row r="841" spans="1:22" ht="15" thickBot="1">
      <c r="A841" s="476"/>
      <c r="B841" s="476"/>
      <c r="C841" s="476"/>
      <c r="D841" s="476"/>
      <c r="E841" s="476"/>
      <c r="F841" s="476"/>
      <c r="G841" s="476"/>
      <c r="H841" s="476"/>
      <c r="I841" s="476"/>
      <c r="J841" s="476"/>
      <c r="K841" s="476"/>
      <c r="L841" s="476"/>
      <c r="M841" s="476"/>
      <c r="N841" s="476"/>
      <c r="O841" s="476"/>
      <c r="P841" s="476"/>
      <c r="Q841" s="476"/>
      <c r="R841" s="476"/>
      <c r="S841" s="476"/>
      <c r="T841" s="476"/>
      <c r="U841" s="476"/>
      <c r="V841" s="476"/>
    </row>
    <row r="842" spans="1:22" ht="15" thickBot="1">
      <c r="A842" s="476"/>
      <c r="B842" s="476"/>
      <c r="C842" s="476"/>
      <c r="D842" s="476"/>
      <c r="E842" s="476"/>
      <c r="F842" s="476"/>
      <c r="G842" s="476"/>
      <c r="H842" s="476"/>
      <c r="I842" s="476"/>
      <c r="J842" s="476"/>
      <c r="K842" s="476"/>
      <c r="L842" s="476"/>
      <c r="M842" s="476"/>
      <c r="N842" s="476"/>
      <c r="O842" s="476"/>
      <c r="P842" s="476"/>
      <c r="Q842" s="476"/>
      <c r="R842" s="476"/>
      <c r="S842" s="476"/>
      <c r="T842" s="476"/>
      <c r="U842" s="476"/>
      <c r="V842" s="476"/>
    </row>
    <row r="843" spans="1:22" ht="15" thickBot="1">
      <c r="A843" s="476"/>
      <c r="B843" s="476"/>
      <c r="C843" s="476"/>
      <c r="D843" s="476"/>
      <c r="E843" s="476"/>
      <c r="F843" s="476"/>
      <c r="G843" s="476"/>
      <c r="H843" s="476"/>
      <c r="I843" s="476"/>
      <c r="J843" s="476"/>
      <c r="K843" s="476"/>
      <c r="L843" s="476"/>
      <c r="M843" s="476"/>
      <c r="N843" s="476"/>
      <c r="O843" s="476"/>
      <c r="P843" s="476"/>
      <c r="Q843" s="476"/>
      <c r="R843" s="476"/>
      <c r="S843" s="476"/>
      <c r="T843" s="476"/>
      <c r="U843" s="476"/>
      <c r="V843" s="476"/>
    </row>
    <row r="844" spans="1:22" ht="15" thickBot="1">
      <c r="A844" s="476"/>
      <c r="B844" s="476"/>
      <c r="C844" s="476"/>
      <c r="D844" s="476"/>
      <c r="E844" s="476"/>
      <c r="F844" s="476"/>
      <c r="G844" s="476"/>
      <c r="H844" s="476"/>
      <c r="I844" s="476"/>
      <c r="J844" s="476"/>
      <c r="K844" s="476"/>
      <c r="L844" s="476"/>
      <c r="M844" s="476"/>
      <c r="N844" s="476"/>
      <c r="O844" s="476"/>
      <c r="P844" s="476"/>
      <c r="Q844" s="476"/>
      <c r="R844" s="476"/>
      <c r="S844" s="476"/>
      <c r="T844" s="476"/>
      <c r="U844" s="476"/>
      <c r="V844" s="476"/>
    </row>
    <row r="845" spans="1:22" ht="15" thickBot="1">
      <c r="A845" s="476"/>
      <c r="B845" s="476"/>
      <c r="C845" s="476"/>
      <c r="D845" s="476"/>
      <c r="E845" s="476"/>
      <c r="F845" s="476"/>
      <c r="G845" s="476"/>
      <c r="H845" s="476"/>
      <c r="I845" s="476"/>
      <c r="J845" s="476"/>
      <c r="K845" s="476"/>
      <c r="L845" s="476"/>
      <c r="M845" s="476"/>
      <c r="N845" s="476"/>
      <c r="O845" s="476"/>
      <c r="P845" s="476"/>
      <c r="Q845" s="476"/>
      <c r="R845" s="476"/>
      <c r="S845" s="476"/>
      <c r="T845" s="476"/>
      <c r="U845" s="476"/>
      <c r="V845" s="476"/>
    </row>
    <row r="846" spans="1:22" ht="15" thickBot="1">
      <c r="A846" s="476"/>
      <c r="B846" s="476"/>
      <c r="C846" s="476"/>
      <c r="D846" s="476"/>
      <c r="E846" s="476"/>
      <c r="F846" s="476"/>
      <c r="G846" s="476"/>
      <c r="H846" s="476"/>
      <c r="I846" s="476"/>
      <c r="J846" s="476"/>
      <c r="K846" s="476"/>
      <c r="L846" s="476"/>
      <c r="M846" s="476"/>
      <c r="N846" s="476"/>
      <c r="O846" s="476"/>
      <c r="P846" s="476"/>
      <c r="Q846" s="476"/>
      <c r="R846" s="476"/>
      <c r="S846" s="476"/>
      <c r="T846" s="476"/>
      <c r="U846" s="476"/>
      <c r="V846" s="476"/>
    </row>
    <row r="847" spans="1:22" ht="15" thickBot="1">
      <c r="A847" s="476"/>
      <c r="B847" s="476"/>
      <c r="C847" s="476"/>
      <c r="D847" s="476"/>
      <c r="E847" s="476"/>
      <c r="F847" s="476"/>
      <c r="G847" s="476"/>
      <c r="H847" s="476"/>
      <c r="I847" s="476"/>
      <c r="J847" s="476"/>
      <c r="K847" s="476"/>
      <c r="L847" s="476"/>
      <c r="M847" s="476"/>
      <c r="N847" s="476"/>
      <c r="O847" s="476"/>
      <c r="P847" s="476"/>
      <c r="Q847" s="476"/>
      <c r="R847" s="476"/>
      <c r="S847" s="476"/>
      <c r="T847" s="476"/>
      <c r="U847" s="476"/>
      <c r="V847" s="476"/>
    </row>
    <row r="848" spans="1:22" ht="15" thickBot="1">
      <c r="A848" s="476"/>
      <c r="B848" s="476"/>
      <c r="C848" s="476"/>
      <c r="D848" s="476"/>
      <c r="E848" s="476"/>
      <c r="F848" s="476"/>
      <c r="G848" s="476"/>
      <c r="H848" s="476"/>
      <c r="I848" s="476"/>
      <c r="J848" s="476"/>
      <c r="K848" s="476"/>
      <c r="L848" s="476"/>
      <c r="M848" s="476"/>
      <c r="N848" s="476"/>
      <c r="O848" s="476"/>
      <c r="P848" s="476"/>
      <c r="Q848" s="476"/>
      <c r="R848" s="476"/>
      <c r="S848" s="476"/>
      <c r="T848" s="476"/>
      <c r="U848" s="476"/>
      <c r="V848" s="476"/>
    </row>
    <row r="849" spans="1:22" ht="15" thickBot="1">
      <c r="A849" s="476"/>
      <c r="B849" s="476"/>
      <c r="C849" s="476"/>
      <c r="D849" s="476"/>
      <c r="E849" s="476"/>
      <c r="F849" s="476"/>
      <c r="G849" s="476"/>
      <c r="H849" s="476"/>
      <c r="I849" s="476"/>
      <c r="J849" s="476"/>
      <c r="K849" s="476"/>
      <c r="L849" s="476"/>
      <c r="M849" s="476"/>
      <c r="N849" s="476"/>
      <c r="O849" s="476"/>
      <c r="P849" s="476"/>
      <c r="Q849" s="476"/>
      <c r="R849" s="476"/>
      <c r="S849" s="476"/>
      <c r="T849" s="476"/>
      <c r="U849" s="476"/>
      <c r="V849" s="476"/>
    </row>
    <row r="850" spans="1:22" ht="15" thickBot="1">
      <c r="A850" s="476"/>
      <c r="B850" s="476"/>
      <c r="C850" s="476"/>
      <c r="D850" s="476"/>
      <c r="E850" s="476"/>
      <c r="F850" s="476"/>
      <c r="G850" s="476"/>
      <c r="H850" s="476"/>
      <c r="I850" s="476"/>
      <c r="J850" s="476"/>
      <c r="K850" s="476"/>
      <c r="L850" s="476"/>
      <c r="M850" s="476"/>
      <c r="N850" s="476"/>
      <c r="O850" s="476"/>
      <c r="P850" s="476"/>
      <c r="Q850" s="476"/>
      <c r="R850" s="476"/>
      <c r="S850" s="476"/>
      <c r="T850" s="476"/>
      <c r="U850" s="476"/>
      <c r="V850" s="476"/>
    </row>
    <row r="851" spans="1:22" ht="15" thickBot="1">
      <c r="A851" s="476"/>
      <c r="B851" s="476"/>
      <c r="C851" s="476"/>
      <c r="D851" s="476"/>
      <c r="E851" s="476"/>
      <c r="F851" s="476"/>
      <c r="G851" s="476"/>
      <c r="H851" s="476"/>
      <c r="I851" s="476"/>
      <c r="J851" s="476"/>
      <c r="K851" s="476"/>
      <c r="L851" s="476"/>
      <c r="M851" s="476"/>
      <c r="N851" s="476"/>
      <c r="O851" s="476"/>
      <c r="P851" s="476"/>
      <c r="Q851" s="476"/>
      <c r="R851" s="476"/>
      <c r="S851" s="476"/>
      <c r="T851" s="476"/>
      <c r="U851" s="476"/>
      <c r="V851" s="476"/>
    </row>
    <row r="852" spans="1:22" ht="15" thickBot="1">
      <c r="A852" s="476"/>
      <c r="B852" s="476"/>
      <c r="C852" s="476"/>
      <c r="D852" s="476"/>
      <c r="E852" s="476"/>
      <c r="F852" s="476"/>
      <c r="G852" s="476"/>
      <c r="H852" s="476"/>
      <c r="I852" s="476"/>
      <c r="J852" s="476"/>
      <c r="K852" s="476"/>
      <c r="L852" s="476"/>
      <c r="M852" s="476"/>
      <c r="N852" s="476"/>
      <c r="O852" s="476"/>
      <c r="P852" s="476"/>
      <c r="Q852" s="476"/>
      <c r="R852" s="476"/>
      <c r="S852" s="476"/>
      <c r="T852" s="476"/>
      <c r="U852" s="476"/>
      <c r="V852" s="476"/>
    </row>
    <row r="853" spans="1:22" ht="15" thickBot="1">
      <c r="A853" s="476"/>
      <c r="B853" s="476"/>
      <c r="C853" s="476"/>
      <c r="D853" s="476"/>
      <c r="E853" s="476"/>
      <c r="F853" s="476"/>
      <c r="G853" s="476"/>
      <c r="H853" s="476"/>
      <c r="I853" s="476"/>
      <c r="J853" s="476"/>
      <c r="K853" s="476"/>
      <c r="L853" s="476"/>
      <c r="M853" s="476"/>
      <c r="N853" s="476"/>
      <c r="O853" s="476"/>
      <c r="P853" s="476"/>
      <c r="Q853" s="476"/>
      <c r="R853" s="476"/>
      <c r="S853" s="476"/>
      <c r="T853" s="476"/>
      <c r="U853" s="476"/>
      <c r="V853" s="476"/>
    </row>
    <row r="854" spans="1:22" ht="15" thickBot="1">
      <c r="A854" s="476"/>
      <c r="B854" s="476"/>
      <c r="C854" s="476"/>
      <c r="D854" s="476"/>
      <c r="E854" s="476"/>
      <c r="F854" s="476"/>
      <c r="G854" s="476"/>
      <c r="H854" s="476"/>
      <c r="I854" s="476"/>
      <c r="J854" s="476"/>
      <c r="K854" s="476"/>
      <c r="L854" s="476"/>
      <c r="M854" s="476"/>
      <c r="N854" s="476"/>
      <c r="O854" s="476"/>
      <c r="P854" s="476"/>
      <c r="Q854" s="476"/>
      <c r="R854" s="476"/>
      <c r="S854" s="476"/>
      <c r="T854" s="476"/>
      <c r="U854" s="476"/>
      <c r="V854" s="476"/>
    </row>
    <row r="855" spans="1:22" ht="15" thickBot="1">
      <c r="A855" s="476"/>
      <c r="B855" s="476"/>
      <c r="C855" s="476"/>
      <c r="D855" s="476"/>
      <c r="E855" s="476"/>
      <c r="F855" s="476"/>
      <c r="G855" s="476"/>
      <c r="H855" s="476"/>
      <c r="I855" s="476"/>
      <c r="J855" s="476"/>
      <c r="K855" s="476"/>
      <c r="L855" s="476"/>
      <c r="M855" s="476"/>
      <c r="N855" s="476"/>
      <c r="O855" s="476"/>
      <c r="P855" s="476"/>
      <c r="Q855" s="476"/>
      <c r="R855" s="476"/>
      <c r="S855" s="476"/>
      <c r="T855" s="476"/>
      <c r="U855" s="476"/>
      <c r="V855" s="476"/>
    </row>
    <row r="856" spans="1:22" ht="15" thickBot="1">
      <c r="A856" s="476"/>
      <c r="B856" s="476"/>
      <c r="C856" s="476"/>
      <c r="D856" s="476"/>
      <c r="E856" s="476"/>
      <c r="F856" s="476"/>
      <c r="G856" s="476"/>
      <c r="H856" s="476"/>
      <c r="I856" s="476"/>
      <c r="J856" s="476"/>
      <c r="K856" s="476"/>
      <c r="L856" s="476"/>
      <c r="M856" s="476"/>
      <c r="N856" s="476"/>
      <c r="O856" s="476"/>
      <c r="P856" s="476"/>
      <c r="Q856" s="476"/>
      <c r="R856" s="476"/>
      <c r="S856" s="476"/>
      <c r="T856" s="476"/>
      <c r="U856" s="476"/>
      <c r="V856" s="476"/>
    </row>
    <row r="857" spans="1:22" ht="15" thickBot="1">
      <c r="A857" s="476"/>
      <c r="B857" s="476"/>
      <c r="C857" s="476"/>
      <c r="D857" s="476"/>
      <c r="E857" s="476"/>
      <c r="F857" s="476"/>
      <c r="G857" s="476"/>
      <c r="H857" s="476"/>
      <c r="I857" s="476"/>
      <c r="J857" s="476"/>
      <c r="K857" s="476"/>
      <c r="L857" s="476"/>
      <c r="M857" s="476"/>
      <c r="N857" s="476"/>
      <c r="O857" s="476"/>
      <c r="P857" s="476"/>
      <c r="Q857" s="476"/>
      <c r="R857" s="476"/>
      <c r="S857" s="476"/>
      <c r="T857" s="476"/>
      <c r="U857" s="476"/>
      <c r="V857" s="476"/>
    </row>
    <row r="858" spans="1:22" ht="15" thickBot="1">
      <c r="A858" s="476"/>
      <c r="B858" s="476"/>
      <c r="C858" s="476"/>
      <c r="D858" s="476"/>
      <c r="E858" s="476"/>
      <c r="F858" s="476"/>
      <c r="G858" s="476"/>
      <c r="H858" s="476"/>
      <c r="I858" s="476"/>
      <c r="J858" s="476"/>
      <c r="K858" s="476"/>
      <c r="L858" s="476"/>
      <c r="M858" s="476"/>
      <c r="N858" s="476"/>
      <c r="O858" s="476"/>
      <c r="P858" s="476"/>
      <c r="Q858" s="476"/>
      <c r="R858" s="476"/>
      <c r="S858" s="476"/>
      <c r="T858" s="476"/>
      <c r="U858" s="476"/>
      <c r="V858" s="476"/>
    </row>
    <row r="859" spans="1:22" ht="15" thickBot="1">
      <c r="A859" s="476"/>
      <c r="B859" s="476"/>
      <c r="C859" s="476"/>
      <c r="D859" s="476"/>
      <c r="E859" s="476"/>
      <c r="F859" s="476"/>
      <c r="G859" s="476"/>
      <c r="H859" s="476"/>
      <c r="I859" s="476"/>
      <c r="J859" s="476"/>
      <c r="K859" s="476"/>
      <c r="L859" s="476"/>
      <c r="M859" s="476"/>
      <c r="N859" s="476"/>
      <c r="O859" s="476"/>
      <c r="P859" s="476"/>
      <c r="Q859" s="476"/>
      <c r="R859" s="476"/>
      <c r="S859" s="476"/>
      <c r="T859" s="476"/>
      <c r="U859" s="476"/>
      <c r="V859" s="476"/>
    </row>
    <row r="860" spans="1:22" ht="15" thickBot="1">
      <c r="A860" s="476"/>
      <c r="B860" s="476"/>
      <c r="C860" s="476"/>
      <c r="D860" s="476"/>
      <c r="E860" s="476"/>
      <c r="F860" s="476"/>
      <c r="G860" s="476"/>
      <c r="H860" s="476"/>
      <c r="I860" s="476"/>
      <c r="J860" s="476"/>
      <c r="K860" s="476"/>
      <c r="L860" s="476"/>
      <c r="M860" s="476"/>
      <c r="N860" s="476"/>
      <c r="O860" s="476"/>
      <c r="P860" s="476"/>
      <c r="Q860" s="476"/>
      <c r="R860" s="476"/>
      <c r="S860" s="476"/>
      <c r="T860" s="476"/>
      <c r="U860" s="476"/>
      <c r="V860" s="476"/>
    </row>
    <row r="861" spans="1:22" ht="15" thickBot="1">
      <c r="A861" s="476"/>
      <c r="B861" s="476"/>
      <c r="C861" s="476"/>
      <c r="D861" s="476"/>
      <c r="E861" s="476"/>
      <c r="F861" s="476"/>
      <c r="G861" s="476"/>
      <c r="H861" s="476"/>
      <c r="I861" s="476"/>
      <c r="J861" s="476"/>
      <c r="K861" s="476"/>
      <c r="L861" s="476"/>
      <c r="M861" s="476"/>
      <c r="N861" s="476"/>
      <c r="O861" s="476"/>
      <c r="P861" s="476"/>
      <c r="Q861" s="476"/>
      <c r="R861" s="476"/>
      <c r="S861" s="476"/>
      <c r="T861" s="476"/>
      <c r="U861" s="476"/>
      <c r="V861" s="476"/>
    </row>
    <row r="862" spans="1:22" ht="15" thickBot="1">
      <c r="A862" s="476"/>
      <c r="B862" s="476"/>
      <c r="C862" s="476"/>
      <c r="D862" s="476"/>
      <c r="E862" s="476"/>
      <c r="F862" s="476"/>
      <c r="G862" s="476"/>
      <c r="H862" s="476"/>
      <c r="I862" s="476"/>
      <c r="J862" s="476"/>
      <c r="K862" s="476"/>
      <c r="L862" s="476"/>
      <c r="M862" s="476"/>
      <c r="N862" s="476"/>
      <c r="O862" s="476"/>
      <c r="P862" s="476"/>
      <c r="Q862" s="476"/>
      <c r="R862" s="476"/>
      <c r="S862" s="476"/>
      <c r="T862" s="476"/>
      <c r="U862" s="476"/>
      <c r="V862" s="476"/>
    </row>
    <row r="863" spans="1:22" ht="15" thickBot="1">
      <c r="A863" s="476"/>
      <c r="B863" s="476"/>
      <c r="C863" s="476"/>
      <c r="D863" s="476"/>
      <c r="E863" s="476"/>
      <c r="F863" s="476"/>
      <c r="G863" s="476"/>
      <c r="H863" s="476"/>
      <c r="I863" s="476"/>
      <c r="J863" s="476"/>
      <c r="K863" s="476"/>
      <c r="L863" s="476"/>
      <c r="M863" s="476"/>
      <c r="N863" s="476"/>
      <c r="O863" s="476"/>
      <c r="P863" s="476"/>
      <c r="Q863" s="476"/>
      <c r="R863" s="476"/>
      <c r="S863" s="476"/>
      <c r="T863" s="476"/>
      <c r="U863" s="476"/>
      <c r="V863" s="476"/>
    </row>
    <row r="864" spans="1:22" ht="15" thickBot="1">
      <c r="A864" s="476"/>
      <c r="B864" s="476"/>
      <c r="C864" s="476"/>
      <c r="D864" s="476"/>
      <c r="E864" s="476"/>
      <c r="F864" s="476"/>
      <c r="G864" s="476"/>
      <c r="H864" s="476"/>
      <c r="I864" s="476"/>
      <c r="J864" s="476"/>
      <c r="K864" s="476"/>
      <c r="L864" s="476"/>
      <c r="M864" s="476"/>
      <c r="N864" s="476"/>
      <c r="O864" s="476"/>
      <c r="P864" s="476"/>
      <c r="Q864" s="476"/>
      <c r="R864" s="476"/>
      <c r="S864" s="476"/>
      <c r="T864" s="476"/>
      <c r="U864" s="476"/>
      <c r="V864" s="476"/>
    </row>
    <row r="865" spans="1:22" ht="15" thickBot="1">
      <c r="A865" s="476"/>
      <c r="B865" s="476"/>
      <c r="C865" s="476"/>
      <c r="D865" s="476"/>
      <c r="E865" s="476"/>
      <c r="F865" s="476"/>
      <c r="G865" s="476"/>
      <c r="H865" s="476"/>
      <c r="I865" s="476"/>
      <c r="J865" s="476"/>
      <c r="K865" s="476"/>
      <c r="L865" s="476"/>
      <c r="M865" s="476"/>
      <c r="N865" s="476"/>
      <c r="O865" s="476"/>
      <c r="P865" s="476"/>
      <c r="Q865" s="476"/>
      <c r="R865" s="476"/>
      <c r="S865" s="476"/>
      <c r="T865" s="476"/>
      <c r="U865" s="476"/>
      <c r="V865" s="476"/>
    </row>
    <row r="866" spans="1:22" ht="15" thickBot="1">
      <c r="A866" s="476"/>
      <c r="B866" s="476"/>
      <c r="C866" s="476"/>
      <c r="D866" s="476"/>
      <c r="E866" s="476"/>
      <c r="F866" s="476"/>
      <c r="G866" s="476"/>
      <c r="H866" s="476"/>
      <c r="I866" s="476"/>
      <c r="J866" s="476"/>
      <c r="K866" s="476"/>
      <c r="L866" s="476"/>
      <c r="M866" s="476"/>
      <c r="N866" s="476"/>
      <c r="O866" s="476"/>
      <c r="P866" s="476"/>
      <c r="Q866" s="476"/>
      <c r="R866" s="476"/>
      <c r="S866" s="476"/>
      <c r="T866" s="476"/>
      <c r="U866" s="476"/>
      <c r="V866" s="476"/>
    </row>
    <row r="867" spans="1:22" ht="15" thickBot="1">
      <c r="A867" s="476"/>
      <c r="B867" s="476"/>
      <c r="C867" s="476"/>
      <c r="D867" s="476"/>
      <c r="E867" s="476"/>
      <c r="F867" s="476"/>
      <c r="G867" s="476"/>
      <c r="H867" s="476"/>
      <c r="I867" s="476"/>
      <c r="J867" s="476"/>
      <c r="K867" s="476"/>
      <c r="L867" s="476"/>
      <c r="M867" s="476"/>
      <c r="N867" s="476"/>
      <c r="O867" s="476"/>
      <c r="P867" s="476"/>
      <c r="Q867" s="476"/>
      <c r="R867" s="476"/>
      <c r="S867" s="476"/>
      <c r="T867" s="476"/>
      <c r="U867" s="476"/>
      <c r="V867" s="476"/>
    </row>
    <row r="868" spans="1:22" ht="15" thickBot="1">
      <c r="A868" s="476"/>
      <c r="B868" s="476"/>
      <c r="C868" s="476"/>
      <c r="D868" s="476"/>
      <c r="E868" s="476"/>
      <c r="F868" s="476"/>
      <c r="G868" s="476"/>
      <c r="H868" s="476"/>
      <c r="I868" s="476"/>
      <c r="J868" s="476"/>
      <c r="K868" s="476"/>
      <c r="L868" s="476"/>
      <c r="M868" s="476"/>
      <c r="N868" s="476"/>
      <c r="O868" s="476"/>
      <c r="P868" s="476"/>
      <c r="Q868" s="476"/>
      <c r="R868" s="476"/>
      <c r="S868" s="476"/>
      <c r="T868" s="476"/>
      <c r="U868" s="476"/>
      <c r="V868" s="476"/>
    </row>
    <row r="869" spans="1:22" ht="15" thickBot="1">
      <c r="A869" s="476"/>
      <c r="B869" s="476"/>
      <c r="C869" s="476"/>
      <c r="D869" s="476"/>
      <c r="E869" s="476"/>
      <c r="F869" s="476"/>
      <c r="G869" s="476"/>
      <c r="H869" s="476"/>
      <c r="I869" s="476"/>
      <c r="J869" s="476"/>
      <c r="K869" s="476"/>
      <c r="L869" s="476"/>
      <c r="M869" s="476"/>
      <c r="N869" s="476"/>
      <c r="O869" s="476"/>
      <c r="P869" s="476"/>
      <c r="Q869" s="476"/>
      <c r="R869" s="476"/>
      <c r="S869" s="476"/>
      <c r="T869" s="476"/>
      <c r="U869" s="476"/>
      <c r="V869" s="476"/>
    </row>
    <row r="870" spans="1:22" ht="15" thickBot="1">
      <c r="A870" s="476"/>
      <c r="B870" s="476"/>
      <c r="C870" s="476"/>
      <c r="D870" s="476"/>
      <c r="E870" s="476"/>
      <c r="F870" s="476"/>
      <c r="G870" s="476"/>
      <c r="H870" s="476"/>
      <c r="I870" s="476"/>
      <c r="J870" s="476"/>
      <c r="K870" s="476"/>
      <c r="L870" s="476"/>
      <c r="M870" s="476"/>
      <c r="N870" s="476"/>
      <c r="O870" s="476"/>
      <c r="P870" s="476"/>
      <c r="Q870" s="476"/>
      <c r="R870" s="476"/>
      <c r="S870" s="476"/>
      <c r="T870" s="476"/>
      <c r="U870" s="476"/>
      <c r="V870" s="476"/>
    </row>
    <row r="871" spans="1:22" ht="15" thickBot="1">
      <c r="A871" s="476"/>
      <c r="B871" s="476"/>
      <c r="C871" s="476"/>
      <c r="D871" s="476"/>
      <c r="E871" s="476"/>
      <c r="F871" s="476"/>
      <c r="G871" s="476"/>
      <c r="H871" s="476"/>
      <c r="I871" s="476"/>
      <c r="J871" s="476"/>
      <c r="K871" s="476"/>
      <c r="L871" s="476"/>
      <c r="M871" s="476"/>
      <c r="N871" s="476"/>
      <c r="O871" s="476"/>
      <c r="P871" s="476"/>
      <c r="Q871" s="476"/>
      <c r="R871" s="476"/>
      <c r="S871" s="476"/>
      <c r="T871" s="476"/>
      <c r="U871" s="476"/>
      <c r="V871" s="476"/>
    </row>
    <row r="872" spans="1:22" ht="15" thickBot="1">
      <c r="A872" s="476"/>
      <c r="B872" s="476"/>
      <c r="C872" s="476"/>
      <c r="D872" s="476"/>
      <c r="E872" s="476"/>
      <c r="F872" s="476"/>
      <c r="G872" s="476"/>
      <c r="H872" s="476"/>
      <c r="I872" s="476"/>
      <c r="J872" s="476"/>
      <c r="K872" s="476"/>
      <c r="L872" s="476"/>
      <c r="M872" s="476"/>
      <c r="N872" s="476"/>
      <c r="O872" s="476"/>
      <c r="P872" s="476"/>
      <c r="Q872" s="476"/>
      <c r="R872" s="476"/>
      <c r="S872" s="476"/>
      <c r="T872" s="476"/>
      <c r="U872" s="476"/>
      <c r="V872" s="476"/>
    </row>
    <row r="873" spans="1:22" ht="15" thickBot="1">
      <c r="A873" s="476"/>
      <c r="B873" s="476"/>
      <c r="C873" s="476"/>
      <c r="D873" s="476"/>
      <c r="E873" s="476"/>
      <c r="F873" s="476"/>
      <c r="G873" s="476"/>
      <c r="H873" s="476"/>
      <c r="I873" s="476"/>
      <c r="J873" s="476"/>
      <c r="K873" s="476"/>
      <c r="L873" s="476"/>
      <c r="M873" s="476"/>
      <c r="N873" s="476"/>
      <c r="O873" s="476"/>
      <c r="P873" s="476"/>
      <c r="Q873" s="476"/>
      <c r="R873" s="476"/>
      <c r="S873" s="476"/>
      <c r="T873" s="476"/>
      <c r="U873" s="476"/>
      <c r="V873" s="476"/>
    </row>
    <row r="874" spans="1:22" ht="15" thickBot="1">
      <c r="A874" s="476"/>
      <c r="B874" s="476"/>
      <c r="C874" s="476"/>
      <c r="D874" s="476"/>
      <c r="E874" s="476"/>
      <c r="F874" s="476"/>
      <c r="G874" s="476"/>
      <c r="H874" s="476"/>
      <c r="I874" s="476"/>
      <c r="J874" s="476"/>
      <c r="K874" s="476"/>
      <c r="L874" s="476"/>
      <c r="M874" s="476"/>
      <c r="N874" s="476"/>
      <c r="O874" s="476"/>
      <c r="P874" s="476"/>
      <c r="Q874" s="476"/>
      <c r="R874" s="476"/>
      <c r="S874" s="476"/>
      <c r="T874" s="476"/>
      <c r="U874" s="476"/>
      <c r="V874" s="476"/>
    </row>
    <row r="875" spans="1:22" ht="15" thickBot="1">
      <c r="A875" s="476"/>
      <c r="B875" s="476"/>
      <c r="C875" s="476"/>
      <c r="D875" s="476"/>
      <c r="E875" s="476"/>
      <c r="F875" s="476"/>
      <c r="G875" s="476"/>
      <c r="H875" s="476"/>
      <c r="I875" s="476"/>
      <c r="J875" s="476"/>
      <c r="K875" s="476"/>
      <c r="L875" s="476"/>
      <c r="M875" s="476"/>
      <c r="N875" s="476"/>
      <c r="O875" s="476"/>
      <c r="P875" s="476"/>
      <c r="Q875" s="476"/>
      <c r="R875" s="476"/>
      <c r="S875" s="476"/>
      <c r="T875" s="476"/>
      <c r="U875" s="476"/>
      <c r="V875" s="476"/>
    </row>
    <row r="876" spans="1:22" ht="15" thickBot="1">
      <c r="A876" s="476"/>
      <c r="B876" s="476"/>
      <c r="C876" s="476"/>
      <c r="D876" s="476"/>
      <c r="E876" s="476"/>
      <c r="F876" s="476"/>
      <c r="G876" s="476"/>
      <c r="H876" s="476"/>
      <c r="I876" s="476"/>
      <c r="J876" s="476"/>
      <c r="K876" s="476"/>
      <c r="L876" s="476"/>
      <c r="M876" s="476"/>
      <c r="N876" s="476"/>
      <c r="O876" s="476"/>
      <c r="P876" s="476"/>
      <c r="Q876" s="476"/>
      <c r="R876" s="476"/>
      <c r="S876" s="476"/>
      <c r="T876" s="476"/>
      <c r="U876" s="476"/>
      <c r="V876" s="476"/>
    </row>
    <row r="877" spans="1:22" ht="15" thickBot="1">
      <c r="A877" s="476"/>
      <c r="B877" s="476"/>
      <c r="C877" s="476"/>
      <c r="D877" s="476"/>
      <c r="E877" s="476"/>
      <c r="F877" s="476"/>
      <c r="G877" s="476"/>
      <c r="H877" s="476"/>
      <c r="I877" s="476"/>
      <c r="J877" s="476"/>
      <c r="K877" s="476"/>
      <c r="L877" s="476"/>
      <c r="M877" s="476"/>
      <c r="N877" s="476"/>
      <c r="O877" s="476"/>
      <c r="P877" s="476"/>
      <c r="Q877" s="476"/>
      <c r="R877" s="476"/>
      <c r="S877" s="476"/>
      <c r="T877" s="476"/>
      <c r="U877" s="476"/>
      <c r="V877" s="476"/>
    </row>
    <row r="878" spans="1:22" ht="15" thickBot="1">
      <c r="A878" s="476"/>
      <c r="B878" s="476"/>
      <c r="C878" s="476"/>
      <c r="D878" s="476"/>
      <c r="E878" s="476"/>
      <c r="F878" s="476"/>
      <c r="G878" s="476"/>
      <c r="H878" s="476"/>
      <c r="I878" s="476"/>
      <c r="J878" s="476"/>
      <c r="K878" s="476"/>
      <c r="L878" s="476"/>
      <c r="M878" s="476"/>
      <c r="N878" s="476"/>
      <c r="O878" s="476"/>
      <c r="P878" s="476"/>
      <c r="Q878" s="476"/>
      <c r="R878" s="476"/>
      <c r="S878" s="476"/>
      <c r="T878" s="476"/>
      <c r="U878" s="476"/>
      <c r="V878" s="476"/>
    </row>
    <row r="879" spans="1:22" ht="15" thickBot="1">
      <c r="A879" s="476"/>
      <c r="B879" s="476"/>
      <c r="C879" s="476"/>
      <c r="D879" s="476"/>
      <c r="E879" s="476"/>
      <c r="F879" s="476"/>
      <c r="G879" s="476"/>
      <c r="H879" s="476"/>
      <c r="I879" s="476"/>
      <c r="J879" s="476"/>
      <c r="K879" s="476"/>
      <c r="L879" s="476"/>
      <c r="M879" s="476"/>
      <c r="N879" s="476"/>
      <c r="O879" s="476"/>
      <c r="P879" s="476"/>
      <c r="Q879" s="476"/>
      <c r="R879" s="476"/>
      <c r="S879" s="476"/>
      <c r="T879" s="476"/>
      <c r="U879" s="476"/>
      <c r="V879" s="476"/>
    </row>
    <row r="880" spans="1:22" ht="15" thickBot="1">
      <c r="A880" s="476"/>
      <c r="B880" s="476"/>
      <c r="C880" s="476"/>
      <c r="D880" s="476"/>
      <c r="E880" s="476"/>
      <c r="F880" s="476"/>
      <c r="G880" s="476"/>
      <c r="H880" s="476"/>
      <c r="I880" s="476"/>
      <c r="J880" s="476"/>
      <c r="K880" s="476"/>
      <c r="L880" s="476"/>
      <c r="M880" s="476"/>
      <c r="N880" s="476"/>
      <c r="O880" s="476"/>
      <c r="P880" s="476"/>
      <c r="Q880" s="476"/>
      <c r="R880" s="476"/>
      <c r="S880" s="476"/>
      <c r="T880" s="476"/>
      <c r="U880" s="476"/>
      <c r="V880" s="476"/>
    </row>
    <row r="881" spans="1:22" ht="15" thickBot="1">
      <c r="A881" s="476"/>
      <c r="B881" s="476"/>
      <c r="C881" s="476"/>
      <c r="D881" s="476"/>
      <c r="E881" s="476"/>
      <c r="F881" s="476"/>
      <c r="G881" s="476"/>
      <c r="H881" s="476"/>
      <c r="I881" s="476"/>
      <c r="J881" s="476"/>
      <c r="K881" s="476"/>
      <c r="L881" s="476"/>
      <c r="M881" s="476"/>
      <c r="N881" s="476"/>
      <c r="O881" s="476"/>
      <c r="P881" s="476"/>
      <c r="Q881" s="476"/>
      <c r="R881" s="476"/>
      <c r="S881" s="476"/>
      <c r="T881" s="476"/>
      <c r="U881" s="476"/>
      <c r="V881" s="476"/>
    </row>
    <row r="882" spans="1:22" ht="15" thickBot="1">
      <c r="A882" s="476"/>
      <c r="B882" s="476"/>
      <c r="C882" s="476"/>
      <c r="D882" s="476"/>
      <c r="E882" s="476"/>
      <c r="F882" s="476"/>
      <c r="G882" s="476"/>
      <c r="H882" s="476"/>
      <c r="I882" s="476"/>
      <c r="J882" s="476"/>
      <c r="K882" s="476"/>
      <c r="L882" s="476"/>
      <c r="M882" s="476"/>
      <c r="N882" s="476"/>
      <c r="O882" s="476"/>
      <c r="P882" s="476"/>
      <c r="Q882" s="476"/>
      <c r="R882" s="476"/>
      <c r="S882" s="476"/>
      <c r="T882" s="476"/>
      <c r="U882" s="476"/>
      <c r="V882" s="476"/>
    </row>
    <row r="883" spans="1:22" ht="15" thickBot="1">
      <c r="A883" s="476"/>
      <c r="B883" s="476"/>
      <c r="C883" s="476"/>
      <c r="D883" s="476"/>
      <c r="E883" s="476"/>
      <c r="F883" s="476"/>
      <c r="G883" s="476"/>
      <c r="H883" s="476"/>
      <c r="I883" s="476"/>
      <c r="J883" s="476"/>
      <c r="K883" s="476"/>
      <c r="L883" s="476"/>
      <c r="M883" s="476"/>
      <c r="N883" s="476"/>
      <c r="O883" s="476"/>
      <c r="P883" s="476"/>
      <c r="Q883" s="476"/>
      <c r="R883" s="476"/>
      <c r="S883" s="476"/>
      <c r="T883" s="476"/>
      <c r="U883" s="476"/>
      <c r="V883" s="476"/>
    </row>
    <row r="884" spans="1:22" ht="15" thickBot="1">
      <c r="A884" s="476"/>
      <c r="B884" s="476"/>
      <c r="C884" s="476"/>
      <c r="D884" s="476"/>
      <c r="E884" s="476"/>
      <c r="F884" s="476"/>
      <c r="G884" s="476"/>
      <c r="H884" s="476"/>
      <c r="I884" s="476"/>
      <c r="J884" s="476"/>
      <c r="K884" s="476"/>
      <c r="L884" s="476"/>
      <c r="M884" s="476"/>
      <c r="N884" s="476"/>
      <c r="O884" s="476"/>
      <c r="P884" s="476"/>
      <c r="Q884" s="476"/>
      <c r="R884" s="476"/>
      <c r="S884" s="476"/>
      <c r="T884" s="476"/>
      <c r="U884" s="476"/>
      <c r="V884" s="476"/>
    </row>
    <row r="885" spans="1:22" ht="15" thickBot="1">
      <c r="A885" s="476"/>
      <c r="B885" s="476"/>
      <c r="C885" s="476"/>
      <c r="D885" s="476"/>
      <c r="E885" s="476"/>
      <c r="F885" s="476"/>
      <c r="G885" s="476"/>
      <c r="H885" s="476"/>
      <c r="I885" s="476"/>
      <c r="J885" s="476"/>
      <c r="K885" s="476"/>
      <c r="L885" s="476"/>
      <c r="M885" s="476"/>
      <c r="N885" s="476"/>
      <c r="O885" s="476"/>
      <c r="P885" s="476"/>
      <c r="Q885" s="476"/>
      <c r="R885" s="476"/>
      <c r="S885" s="476"/>
      <c r="T885" s="476"/>
      <c r="U885" s="476"/>
      <c r="V885" s="476"/>
    </row>
    <row r="886" spans="1:22" ht="15" thickBot="1">
      <c r="A886" s="476"/>
      <c r="B886" s="476"/>
      <c r="C886" s="476"/>
      <c r="D886" s="476"/>
      <c r="E886" s="476"/>
      <c r="F886" s="476"/>
      <c r="G886" s="476"/>
      <c r="H886" s="476"/>
      <c r="I886" s="476"/>
      <c r="J886" s="476"/>
      <c r="K886" s="476"/>
      <c r="L886" s="476"/>
      <c r="M886" s="476"/>
      <c r="N886" s="476"/>
      <c r="O886" s="476"/>
      <c r="P886" s="476"/>
      <c r="Q886" s="476"/>
      <c r="R886" s="476"/>
      <c r="S886" s="476"/>
      <c r="T886" s="476"/>
      <c r="U886" s="476"/>
      <c r="V886" s="476"/>
    </row>
    <row r="887" spans="1:22" ht="15" thickBot="1">
      <c r="A887" s="476"/>
      <c r="B887" s="476"/>
      <c r="C887" s="476"/>
      <c r="D887" s="476"/>
      <c r="E887" s="476"/>
      <c r="F887" s="476"/>
      <c r="G887" s="476"/>
      <c r="H887" s="476"/>
      <c r="I887" s="476"/>
      <c r="J887" s="476"/>
      <c r="K887" s="476"/>
      <c r="L887" s="476"/>
      <c r="M887" s="476"/>
      <c r="N887" s="476"/>
      <c r="O887" s="476"/>
      <c r="P887" s="476"/>
      <c r="Q887" s="476"/>
      <c r="R887" s="476"/>
      <c r="S887" s="476"/>
      <c r="T887" s="476"/>
      <c r="U887" s="476"/>
      <c r="V887" s="476"/>
    </row>
    <row r="888" spans="1:22" ht="15" thickBot="1">
      <c r="A888" s="476"/>
      <c r="B888" s="476"/>
      <c r="C888" s="476"/>
      <c r="D888" s="476"/>
      <c r="E888" s="476"/>
      <c r="F888" s="476"/>
      <c r="G888" s="476"/>
      <c r="H888" s="476"/>
      <c r="I888" s="476"/>
      <c r="J888" s="476"/>
      <c r="K888" s="476"/>
      <c r="L888" s="476"/>
      <c r="M888" s="476"/>
      <c r="N888" s="476"/>
      <c r="O888" s="476"/>
      <c r="P888" s="476"/>
      <c r="Q888" s="476"/>
      <c r="R888" s="476"/>
      <c r="S888" s="476"/>
      <c r="T888" s="476"/>
      <c r="U888" s="476"/>
      <c r="V888" s="476"/>
    </row>
    <row r="889" spans="1:22" ht="15" thickBot="1">
      <c r="A889" s="476"/>
      <c r="B889" s="476"/>
      <c r="C889" s="476"/>
      <c r="D889" s="476"/>
      <c r="E889" s="476"/>
      <c r="F889" s="476"/>
      <c r="G889" s="476"/>
      <c r="H889" s="476"/>
      <c r="I889" s="476"/>
      <c r="J889" s="476"/>
      <c r="K889" s="476"/>
      <c r="L889" s="476"/>
      <c r="M889" s="476"/>
      <c r="N889" s="476"/>
      <c r="O889" s="476"/>
      <c r="P889" s="476"/>
      <c r="Q889" s="476"/>
      <c r="R889" s="476"/>
      <c r="S889" s="476"/>
      <c r="T889" s="476"/>
      <c r="U889" s="476"/>
      <c r="V889" s="476"/>
    </row>
    <row r="890" spans="1:22" ht="15" thickBot="1">
      <c r="A890" s="476"/>
      <c r="B890" s="476"/>
      <c r="C890" s="476"/>
      <c r="D890" s="476"/>
      <c r="E890" s="476"/>
      <c r="F890" s="476"/>
      <c r="G890" s="476"/>
      <c r="H890" s="476"/>
      <c r="I890" s="476"/>
      <c r="J890" s="476"/>
      <c r="K890" s="476"/>
      <c r="L890" s="476"/>
      <c r="M890" s="476"/>
      <c r="N890" s="476"/>
      <c r="O890" s="476"/>
      <c r="P890" s="476"/>
      <c r="Q890" s="476"/>
      <c r="R890" s="476"/>
      <c r="S890" s="476"/>
      <c r="T890" s="476"/>
      <c r="U890" s="476"/>
      <c r="V890" s="476"/>
    </row>
    <row r="891" spans="1:22" ht="15" thickBot="1">
      <c r="A891" s="476"/>
      <c r="B891" s="476"/>
      <c r="C891" s="476"/>
      <c r="D891" s="476"/>
      <c r="E891" s="476"/>
      <c r="F891" s="476"/>
      <c r="G891" s="476"/>
      <c r="H891" s="476"/>
      <c r="I891" s="476"/>
      <c r="J891" s="476"/>
      <c r="K891" s="476"/>
      <c r="L891" s="476"/>
      <c r="M891" s="476"/>
      <c r="N891" s="476"/>
      <c r="O891" s="476"/>
      <c r="P891" s="476"/>
      <c r="Q891" s="476"/>
      <c r="R891" s="476"/>
      <c r="S891" s="476"/>
      <c r="T891" s="476"/>
      <c r="U891" s="476"/>
      <c r="V891" s="476"/>
    </row>
    <row r="892" spans="1:22" ht="15" thickBot="1">
      <c r="A892" s="476"/>
      <c r="B892" s="476"/>
      <c r="C892" s="476"/>
      <c r="D892" s="476"/>
      <c r="E892" s="476"/>
      <c r="F892" s="476"/>
      <c r="G892" s="476"/>
      <c r="H892" s="476"/>
      <c r="I892" s="476"/>
      <c r="J892" s="476"/>
      <c r="K892" s="476"/>
      <c r="L892" s="476"/>
      <c r="M892" s="476"/>
      <c r="N892" s="476"/>
      <c r="O892" s="476"/>
      <c r="P892" s="476"/>
      <c r="Q892" s="476"/>
      <c r="R892" s="476"/>
      <c r="S892" s="476"/>
      <c r="T892" s="476"/>
      <c r="U892" s="476"/>
      <c r="V892" s="476"/>
    </row>
    <row r="893" spans="1:22" ht="15" thickBot="1">
      <c r="A893" s="476"/>
      <c r="B893" s="476"/>
      <c r="C893" s="476"/>
      <c r="D893" s="476"/>
      <c r="E893" s="476"/>
      <c r="F893" s="476"/>
      <c r="G893" s="476"/>
      <c r="H893" s="476"/>
      <c r="I893" s="476"/>
      <c r="J893" s="476"/>
      <c r="K893" s="476"/>
      <c r="L893" s="476"/>
      <c r="M893" s="476"/>
      <c r="N893" s="476"/>
      <c r="O893" s="476"/>
      <c r="P893" s="476"/>
      <c r="Q893" s="476"/>
      <c r="R893" s="476"/>
      <c r="S893" s="476"/>
      <c r="T893" s="476"/>
      <c r="U893" s="476"/>
      <c r="V893" s="476"/>
    </row>
    <row r="894" spans="1:22" ht="15" thickBot="1">
      <c r="A894" s="476"/>
      <c r="B894" s="476"/>
      <c r="C894" s="476"/>
      <c r="D894" s="476"/>
      <c r="E894" s="476"/>
      <c r="F894" s="476"/>
      <c r="G894" s="476"/>
      <c r="H894" s="476"/>
      <c r="I894" s="476"/>
      <c r="J894" s="476"/>
      <c r="K894" s="476"/>
      <c r="L894" s="476"/>
      <c r="M894" s="476"/>
      <c r="N894" s="476"/>
      <c r="O894" s="476"/>
      <c r="P894" s="476"/>
      <c r="Q894" s="476"/>
      <c r="R894" s="476"/>
      <c r="S894" s="476"/>
      <c r="T894" s="476"/>
      <c r="U894" s="476"/>
      <c r="V894" s="476"/>
    </row>
    <row r="895" spans="1:22" ht="15" thickBot="1">
      <c r="A895" s="476"/>
      <c r="B895" s="476"/>
      <c r="C895" s="476"/>
      <c r="D895" s="476"/>
      <c r="E895" s="476"/>
      <c r="F895" s="476"/>
      <c r="G895" s="476"/>
      <c r="H895" s="476"/>
      <c r="I895" s="476"/>
      <c r="J895" s="476"/>
      <c r="K895" s="476"/>
      <c r="L895" s="476"/>
      <c r="M895" s="476"/>
      <c r="N895" s="476"/>
      <c r="O895" s="476"/>
      <c r="P895" s="476"/>
      <c r="Q895" s="476"/>
      <c r="R895" s="476"/>
      <c r="S895" s="476"/>
      <c r="T895" s="476"/>
      <c r="U895" s="476"/>
      <c r="V895" s="476"/>
    </row>
    <row r="896" spans="1:22" ht="15" thickBot="1">
      <c r="A896" s="476"/>
      <c r="B896" s="476"/>
      <c r="C896" s="476"/>
      <c r="D896" s="476"/>
      <c r="E896" s="476"/>
      <c r="F896" s="476"/>
      <c r="G896" s="476"/>
      <c r="H896" s="476"/>
      <c r="I896" s="476"/>
      <c r="J896" s="476"/>
      <c r="K896" s="476"/>
      <c r="L896" s="476"/>
      <c r="M896" s="476"/>
      <c r="N896" s="476"/>
      <c r="O896" s="476"/>
      <c r="P896" s="476"/>
      <c r="Q896" s="476"/>
      <c r="R896" s="476"/>
      <c r="S896" s="476"/>
      <c r="T896" s="476"/>
      <c r="U896" s="476"/>
      <c r="V896" s="476"/>
    </row>
    <row r="897" spans="1:22" ht="15" thickBot="1">
      <c r="A897" s="476"/>
      <c r="B897" s="476"/>
      <c r="C897" s="476"/>
      <c r="D897" s="476"/>
      <c r="E897" s="476"/>
      <c r="F897" s="476"/>
      <c r="G897" s="476"/>
      <c r="H897" s="476"/>
      <c r="I897" s="476"/>
      <c r="J897" s="476"/>
      <c r="K897" s="476"/>
      <c r="L897" s="476"/>
      <c r="M897" s="476"/>
      <c r="N897" s="476"/>
      <c r="O897" s="476"/>
      <c r="P897" s="476"/>
      <c r="Q897" s="476"/>
      <c r="R897" s="476"/>
      <c r="S897" s="476"/>
      <c r="T897" s="476"/>
      <c r="U897" s="476"/>
      <c r="V897" s="476"/>
    </row>
    <row r="898" spans="1:22" ht="15" thickBot="1">
      <c r="A898" s="476"/>
      <c r="B898" s="476"/>
      <c r="C898" s="476"/>
      <c r="D898" s="476"/>
      <c r="E898" s="476"/>
      <c r="F898" s="476"/>
      <c r="G898" s="476"/>
      <c r="H898" s="476"/>
      <c r="I898" s="476"/>
      <c r="J898" s="476"/>
      <c r="K898" s="476"/>
      <c r="L898" s="476"/>
      <c r="M898" s="476"/>
      <c r="N898" s="476"/>
      <c r="O898" s="476"/>
      <c r="P898" s="476"/>
      <c r="Q898" s="476"/>
      <c r="R898" s="476"/>
      <c r="S898" s="476"/>
      <c r="T898" s="476"/>
      <c r="U898" s="476"/>
      <c r="V898" s="476"/>
    </row>
    <row r="899" spans="1:22" ht="15" thickBot="1">
      <c r="A899" s="476"/>
      <c r="B899" s="476"/>
      <c r="C899" s="476"/>
      <c r="D899" s="476"/>
      <c r="E899" s="476"/>
      <c r="F899" s="476"/>
      <c r="G899" s="476"/>
      <c r="H899" s="476"/>
      <c r="I899" s="476"/>
      <c r="J899" s="476"/>
      <c r="K899" s="476"/>
      <c r="L899" s="476"/>
      <c r="M899" s="476"/>
      <c r="N899" s="476"/>
      <c r="O899" s="476"/>
      <c r="P899" s="476"/>
      <c r="Q899" s="476"/>
      <c r="R899" s="476"/>
      <c r="S899" s="476"/>
      <c r="T899" s="476"/>
      <c r="U899" s="476"/>
      <c r="V899" s="476"/>
    </row>
    <row r="900" spans="1:22" ht="15" thickBot="1">
      <c r="A900" s="476"/>
      <c r="B900" s="476"/>
      <c r="C900" s="476"/>
      <c r="D900" s="476"/>
      <c r="E900" s="476"/>
      <c r="F900" s="476"/>
      <c r="G900" s="476"/>
      <c r="H900" s="476"/>
      <c r="I900" s="476"/>
      <c r="J900" s="476"/>
      <c r="K900" s="476"/>
      <c r="L900" s="476"/>
      <c r="M900" s="476"/>
      <c r="N900" s="476"/>
      <c r="O900" s="476"/>
      <c r="P900" s="476"/>
      <c r="Q900" s="476"/>
      <c r="R900" s="476"/>
      <c r="S900" s="476"/>
      <c r="T900" s="476"/>
      <c r="U900" s="476"/>
      <c r="V900" s="476"/>
    </row>
    <row r="901" spans="1:22" ht="15" thickBot="1">
      <c r="A901" s="476"/>
      <c r="B901" s="476"/>
      <c r="C901" s="476"/>
      <c r="D901" s="476"/>
      <c r="E901" s="476"/>
      <c r="F901" s="476"/>
      <c r="G901" s="476"/>
      <c r="H901" s="476"/>
      <c r="I901" s="476"/>
      <c r="J901" s="476"/>
      <c r="K901" s="476"/>
      <c r="L901" s="476"/>
      <c r="M901" s="476"/>
      <c r="N901" s="476"/>
      <c r="O901" s="476"/>
      <c r="P901" s="476"/>
      <c r="Q901" s="476"/>
      <c r="R901" s="476"/>
      <c r="S901" s="476"/>
      <c r="T901" s="476"/>
      <c r="U901" s="476"/>
      <c r="V901" s="476"/>
    </row>
    <row r="902" spans="1:22" ht="15" thickBot="1">
      <c r="A902" s="476"/>
      <c r="B902" s="476"/>
      <c r="C902" s="476"/>
      <c r="D902" s="476"/>
      <c r="E902" s="476"/>
      <c r="F902" s="476"/>
      <c r="G902" s="476"/>
      <c r="H902" s="476"/>
      <c r="I902" s="476"/>
      <c r="J902" s="476"/>
      <c r="K902" s="476"/>
      <c r="L902" s="476"/>
      <c r="M902" s="476"/>
      <c r="N902" s="476"/>
      <c r="O902" s="476"/>
      <c r="P902" s="476"/>
      <c r="Q902" s="476"/>
      <c r="R902" s="476"/>
      <c r="S902" s="476"/>
      <c r="T902" s="476"/>
      <c r="U902" s="476"/>
      <c r="V902" s="476"/>
    </row>
    <row r="903" spans="1:22" ht="15" thickBot="1">
      <c r="A903" s="476"/>
      <c r="B903" s="476"/>
      <c r="C903" s="476"/>
      <c r="D903" s="476"/>
      <c r="E903" s="476"/>
      <c r="F903" s="476"/>
      <c r="G903" s="476"/>
      <c r="H903" s="476"/>
      <c r="I903" s="476"/>
      <c r="J903" s="476"/>
      <c r="K903" s="476"/>
      <c r="L903" s="476"/>
      <c r="M903" s="476"/>
      <c r="N903" s="476"/>
      <c r="O903" s="476"/>
      <c r="P903" s="476"/>
      <c r="Q903" s="476"/>
      <c r="R903" s="476"/>
      <c r="S903" s="476"/>
      <c r="T903" s="476"/>
      <c r="U903" s="476"/>
      <c r="V903" s="476"/>
    </row>
    <row r="904" spans="1:22" ht="15" thickBot="1">
      <c r="A904" s="476"/>
      <c r="B904" s="476"/>
      <c r="C904" s="476"/>
      <c r="D904" s="476"/>
      <c r="E904" s="476"/>
      <c r="F904" s="476"/>
      <c r="G904" s="476"/>
      <c r="H904" s="476"/>
      <c r="I904" s="476"/>
      <c r="J904" s="476"/>
      <c r="K904" s="476"/>
      <c r="L904" s="476"/>
      <c r="M904" s="476"/>
      <c r="N904" s="476"/>
      <c r="O904" s="476"/>
      <c r="P904" s="476"/>
      <c r="Q904" s="476"/>
      <c r="R904" s="476"/>
      <c r="S904" s="476"/>
      <c r="T904" s="476"/>
      <c r="U904" s="476"/>
      <c r="V904" s="476"/>
    </row>
    <row r="905" spans="1:22" ht="15" thickBot="1">
      <c r="A905" s="476"/>
      <c r="B905" s="476"/>
      <c r="C905" s="476"/>
      <c r="D905" s="476"/>
      <c r="E905" s="476"/>
      <c r="F905" s="476"/>
      <c r="G905" s="476"/>
      <c r="H905" s="476"/>
      <c r="I905" s="476"/>
      <c r="J905" s="476"/>
      <c r="K905" s="476"/>
      <c r="L905" s="476"/>
      <c r="M905" s="476"/>
      <c r="N905" s="476"/>
      <c r="O905" s="476"/>
      <c r="P905" s="476"/>
      <c r="Q905" s="476"/>
      <c r="R905" s="476"/>
      <c r="S905" s="476"/>
      <c r="T905" s="476"/>
      <c r="U905" s="476"/>
      <c r="V905" s="476"/>
    </row>
    <row r="906" spans="1:22" ht="15" thickBot="1">
      <c r="A906" s="476"/>
      <c r="B906" s="476"/>
      <c r="C906" s="476"/>
      <c r="D906" s="476"/>
      <c r="E906" s="476"/>
      <c r="F906" s="476"/>
      <c r="G906" s="476"/>
      <c r="H906" s="476"/>
      <c r="I906" s="476"/>
      <c r="J906" s="476"/>
      <c r="K906" s="476"/>
      <c r="L906" s="476"/>
      <c r="M906" s="476"/>
      <c r="N906" s="476"/>
      <c r="O906" s="476"/>
      <c r="P906" s="476"/>
      <c r="Q906" s="476"/>
      <c r="R906" s="476"/>
      <c r="S906" s="476"/>
      <c r="T906" s="476"/>
      <c r="U906" s="476"/>
      <c r="V906" s="476"/>
    </row>
    <row r="907" spans="1:22" ht="15" thickBot="1">
      <c r="A907" s="476"/>
      <c r="B907" s="476"/>
      <c r="C907" s="476"/>
      <c r="D907" s="476"/>
      <c r="E907" s="476"/>
      <c r="F907" s="476"/>
      <c r="G907" s="476"/>
      <c r="H907" s="476"/>
      <c r="I907" s="476"/>
      <c r="J907" s="476"/>
      <c r="K907" s="476"/>
      <c r="L907" s="476"/>
      <c r="M907" s="476"/>
      <c r="N907" s="476"/>
      <c r="O907" s="476"/>
      <c r="P907" s="476"/>
      <c r="Q907" s="476"/>
      <c r="R907" s="476"/>
      <c r="S907" s="476"/>
      <c r="T907" s="476"/>
      <c r="U907" s="476"/>
      <c r="V907" s="476"/>
    </row>
    <row r="908" spans="1:22" ht="15" thickBot="1">
      <c r="A908" s="476"/>
      <c r="B908" s="476"/>
      <c r="C908" s="476"/>
      <c r="D908" s="476"/>
      <c r="E908" s="476"/>
      <c r="F908" s="476"/>
      <c r="G908" s="476"/>
      <c r="H908" s="476"/>
      <c r="I908" s="476"/>
      <c r="J908" s="476"/>
      <c r="K908" s="476"/>
      <c r="L908" s="476"/>
      <c r="M908" s="476"/>
      <c r="N908" s="476"/>
      <c r="O908" s="476"/>
      <c r="P908" s="476"/>
      <c r="Q908" s="476"/>
      <c r="R908" s="476"/>
      <c r="S908" s="476"/>
      <c r="T908" s="476"/>
      <c r="U908" s="476"/>
      <c r="V908" s="476"/>
    </row>
    <row r="909" spans="1:22" ht="15" thickBot="1">
      <c r="A909" s="476"/>
      <c r="B909" s="476"/>
      <c r="C909" s="476"/>
      <c r="D909" s="476"/>
      <c r="E909" s="476"/>
      <c r="F909" s="476"/>
      <c r="G909" s="476"/>
      <c r="H909" s="476"/>
      <c r="I909" s="476"/>
      <c r="J909" s="476"/>
      <c r="K909" s="476"/>
      <c r="L909" s="476"/>
      <c r="M909" s="476"/>
      <c r="N909" s="476"/>
      <c r="O909" s="476"/>
      <c r="P909" s="476"/>
      <c r="Q909" s="476"/>
      <c r="R909" s="476"/>
      <c r="S909" s="476"/>
      <c r="T909" s="476"/>
      <c r="U909" s="476"/>
      <c r="V909" s="476"/>
    </row>
    <row r="910" spans="1:22" ht="15" thickBot="1">
      <c r="A910" s="476"/>
      <c r="B910" s="476"/>
      <c r="C910" s="476"/>
      <c r="D910" s="476"/>
      <c r="E910" s="476"/>
      <c r="F910" s="476"/>
      <c r="G910" s="476"/>
      <c r="H910" s="476"/>
      <c r="I910" s="476"/>
      <c r="J910" s="476"/>
      <c r="K910" s="476"/>
      <c r="L910" s="476"/>
      <c r="M910" s="476"/>
      <c r="N910" s="476"/>
      <c r="O910" s="476"/>
      <c r="P910" s="476"/>
      <c r="Q910" s="476"/>
      <c r="R910" s="476"/>
      <c r="S910" s="476"/>
      <c r="T910" s="476"/>
      <c r="U910" s="476"/>
      <c r="V910" s="476"/>
    </row>
    <row r="911" spans="1:22" ht="15" thickBot="1">
      <c r="A911" s="476"/>
      <c r="B911" s="476"/>
      <c r="C911" s="476"/>
      <c r="D911" s="476"/>
      <c r="E911" s="476"/>
      <c r="F911" s="476"/>
      <c r="G911" s="476"/>
      <c r="H911" s="476"/>
      <c r="I911" s="476"/>
      <c r="J911" s="476"/>
      <c r="K911" s="476"/>
      <c r="L911" s="476"/>
      <c r="M911" s="476"/>
      <c r="N911" s="476"/>
      <c r="O911" s="476"/>
      <c r="P911" s="476"/>
      <c r="Q911" s="476"/>
      <c r="R911" s="476"/>
      <c r="S911" s="476"/>
      <c r="T911" s="476"/>
      <c r="U911" s="476"/>
      <c r="V911" s="476"/>
    </row>
    <row r="912" spans="1:22" ht="15" thickBot="1">
      <c r="A912" s="476"/>
      <c r="B912" s="476"/>
      <c r="C912" s="476"/>
      <c r="D912" s="476"/>
      <c r="E912" s="476"/>
      <c r="F912" s="476"/>
      <c r="G912" s="476"/>
      <c r="H912" s="476"/>
      <c r="I912" s="476"/>
      <c r="J912" s="476"/>
      <c r="K912" s="476"/>
      <c r="L912" s="476"/>
      <c r="M912" s="476"/>
      <c r="N912" s="476"/>
      <c r="O912" s="476"/>
      <c r="P912" s="476"/>
      <c r="Q912" s="476"/>
      <c r="R912" s="476"/>
      <c r="S912" s="476"/>
      <c r="T912" s="476"/>
      <c r="U912" s="476"/>
      <c r="V912" s="476"/>
    </row>
    <row r="913" spans="1:22" ht="15" thickBot="1">
      <c r="A913" s="476"/>
      <c r="B913" s="476"/>
      <c r="C913" s="476"/>
      <c r="D913" s="476"/>
      <c r="E913" s="476"/>
      <c r="F913" s="476"/>
      <c r="G913" s="476"/>
      <c r="H913" s="476"/>
      <c r="I913" s="476"/>
      <c r="J913" s="476"/>
      <c r="K913" s="476"/>
      <c r="L913" s="476"/>
      <c r="M913" s="476"/>
      <c r="N913" s="476"/>
      <c r="O913" s="476"/>
      <c r="P913" s="476"/>
      <c r="Q913" s="476"/>
      <c r="R913" s="476"/>
      <c r="S913" s="476"/>
      <c r="T913" s="476"/>
      <c r="U913" s="476"/>
      <c r="V913" s="476"/>
    </row>
    <row r="914" spans="1:22" ht="15" thickBot="1">
      <c r="A914" s="476"/>
      <c r="B914" s="476"/>
      <c r="C914" s="476"/>
      <c r="D914" s="476"/>
      <c r="E914" s="476"/>
      <c r="F914" s="476"/>
      <c r="G914" s="476"/>
      <c r="H914" s="476"/>
      <c r="I914" s="476"/>
      <c r="J914" s="476"/>
      <c r="K914" s="476"/>
      <c r="L914" s="476"/>
      <c r="M914" s="476"/>
      <c r="N914" s="476"/>
      <c r="O914" s="476"/>
      <c r="P914" s="476"/>
      <c r="Q914" s="476"/>
      <c r="R914" s="476"/>
      <c r="S914" s="476"/>
      <c r="T914" s="476"/>
      <c r="U914" s="476"/>
      <c r="V914" s="476"/>
    </row>
    <row r="915" spans="1:22" ht="15" thickBot="1">
      <c r="A915" s="476"/>
      <c r="B915" s="476"/>
      <c r="C915" s="476"/>
      <c r="D915" s="476"/>
      <c r="E915" s="476"/>
      <c r="F915" s="476"/>
      <c r="G915" s="476"/>
      <c r="H915" s="476"/>
      <c r="I915" s="476"/>
      <c r="J915" s="476"/>
      <c r="K915" s="476"/>
      <c r="L915" s="476"/>
      <c r="M915" s="476"/>
      <c r="N915" s="476"/>
      <c r="O915" s="476"/>
      <c r="P915" s="476"/>
      <c r="Q915" s="476"/>
      <c r="R915" s="476"/>
      <c r="S915" s="476"/>
      <c r="T915" s="476"/>
      <c r="U915" s="476"/>
      <c r="V915" s="476"/>
    </row>
    <row r="916" spans="1:22" ht="15" thickBot="1">
      <c r="A916" s="476"/>
      <c r="B916" s="476"/>
      <c r="C916" s="476"/>
      <c r="D916" s="476"/>
      <c r="E916" s="476"/>
      <c r="F916" s="476"/>
      <c r="G916" s="476"/>
      <c r="H916" s="476"/>
      <c r="I916" s="476"/>
      <c r="J916" s="476"/>
      <c r="K916" s="476"/>
      <c r="L916" s="476"/>
      <c r="M916" s="476"/>
      <c r="N916" s="476"/>
      <c r="O916" s="476"/>
      <c r="P916" s="476"/>
      <c r="Q916" s="476"/>
      <c r="R916" s="476"/>
      <c r="S916" s="476"/>
      <c r="T916" s="476"/>
      <c r="U916" s="476"/>
      <c r="V916" s="476"/>
    </row>
    <row r="917" spans="1:22" ht="15" thickBot="1">
      <c r="A917" s="476"/>
      <c r="B917" s="476"/>
      <c r="C917" s="476"/>
      <c r="D917" s="476"/>
      <c r="E917" s="476"/>
      <c r="F917" s="476"/>
      <c r="G917" s="476"/>
      <c r="H917" s="476"/>
      <c r="I917" s="476"/>
      <c r="J917" s="476"/>
      <c r="K917" s="476"/>
      <c r="L917" s="476"/>
      <c r="M917" s="476"/>
      <c r="N917" s="476"/>
      <c r="O917" s="476"/>
      <c r="P917" s="476"/>
      <c r="Q917" s="476"/>
      <c r="R917" s="476"/>
      <c r="S917" s="476"/>
      <c r="T917" s="476"/>
      <c r="U917" s="476"/>
      <c r="V917" s="476"/>
    </row>
    <row r="918" spans="1:22" ht="15" thickBot="1">
      <c r="A918" s="476"/>
      <c r="B918" s="476"/>
      <c r="C918" s="476"/>
      <c r="D918" s="476"/>
      <c r="E918" s="476"/>
      <c r="F918" s="476"/>
      <c r="G918" s="476"/>
      <c r="H918" s="476"/>
      <c r="I918" s="476"/>
      <c r="J918" s="476"/>
      <c r="K918" s="476"/>
      <c r="L918" s="476"/>
      <c r="M918" s="476"/>
      <c r="N918" s="476"/>
      <c r="O918" s="476"/>
      <c r="P918" s="476"/>
      <c r="Q918" s="476"/>
      <c r="R918" s="476"/>
      <c r="S918" s="476"/>
      <c r="T918" s="476"/>
      <c r="U918" s="476"/>
      <c r="V918" s="476"/>
    </row>
    <row r="919" spans="1:22" ht="15" thickBot="1">
      <c r="A919" s="476"/>
      <c r="B919" s="476"/>
      <c r="C919" s="476"/>
      <c r="D919" s="476"/>
      <c r="E919" s="476"/>
      <c r="F919" s="476"/>
      <c r="G919" s="476"/>
      <c r="H919" s="476"/>
      <c r="I919" s="476"/>
      <c r="J919" s="476"/>
      <c r="K919" s="476"/>
      <c r="L919" s="476"/>
      <c r="M919" s="476"/>
      <c r="N919" s="476"/>
      <c r="O919" s="476"/>
      <c r="P919" s="476"/>
      <c r="Q919" s="476"/>
      <c r="R919" s="476"/>
      <c r="S919" s="476"/>
      <c r="T919" s="476"/>
      <c r="U919" s="476"/>
      <c r="V919" s="476"/>
    </row>
    <row r="920" spans="1:22" ht="15" thickBot="1">
      <c r="A920" s="476"/>
      <c r="B920" s="476"/>
      <c r="C920" s="476"/>
      <c r="D920" s="476"/>
      <c r="E920" s="476"/>
      <c r="F920" s="476"/>
      <c r="G920" s="476"/>
      <c r="H920" s="476"/>
      <c r="I920" s="476"/>
      <c r="J920" s="476"/>
      <c r="K920" s="476"/>
      <c r="L920" s="476"/>
      <c r="M920" s="476"/>
      <c r="N920" s="476"/>
      <c r="O920" s="476"/>
      <c r="P920" s="476"/>
      <c r="Q920" s="476"/>
      <c r="R920" s="476"/>
      <c r="S920" s="476"/>
      <c r="T920" s="476"/>
      <c r="U920" s="476"/>
      <c r="V920" s="476"/>
    </row>
    <row r="921" spans="1:22" ht="15" thickBot="1">
      <c r="A921" s="476"/>
      <c r="B921" s="476"/>
      <c r="C921" s="476"/>
      <c r="D921" s="476"/>
      <c r="E921" s="476"/>
      <c r="F921" s="476"/>
      <c r="G921" s="476"/>
      <c r="H921" s="476"/>
      <c r="I921" s="476"/>
      <c r="J921" s="476"/>
      <c r="K921" s="476"/>
      <c r="L921" s="476"/>
      <c r="M921" s="476"/>
      <c r="N921" s="476"/>
      <c r="O921" s="476"/>
      <c r="P921" s="476"/>
      <c r="Q921" s="476"/>
      <c r="R921" s="476"/>
      <c r="S921" s="476"/>
      <c r="T921" s="476"/>
      <c r="U921" s="476"/>
      <c r="V921" s="476"/>
    </row>
    <row r="922" spans="1:22" ht="15" thickBot="1">
      <c r="A922" s="476"/>
      <c r="B922" s="476"/>
      <c r="C922" s="476"/>
      <c r="D922" s="476"/>
      <c r="E922" s="476"/>
      <c r="F922" s="476"/>
      <c r="G922" s="476"/>
      <c r="H922" s="476"/>
      <c r="I922" s="476"/>
      <c r="J922" s="476"/>
      <c r="K922" s="476"/>
      <c r="L922" s="476"/>
      <c r="M922" s="476"/>
      <c r="N922" s="476"/>
      <c r="O922" s="476"/>
      <c r="P922" s="476"/>
      <c r="Q922" s="476"/>
      <c r="R922" s="476"/>
      <c r="S922" s="476"/>
      <c r="T922" s="476"/>
      <c r="U922" s="476"/>
      <c r="V922" s="476"/>
    </row>
    <row r="923" spans="1:22" ht="15" thickBot="1">
      <c r="A923" s="476"/>
      <c r="B923" s="476"/>
      <c r="C923" s="476"/>
      <c r="D923" s="476"/>
      <c r="E923" s="476"/>
      <c r="F923" s="476"/>
      <c r="G923" s="476"/>
      <c r="H923" s="476"/>
      <c r="I923" s="476"/>
      <c r="J923" s="476"/>
      <c r="K923" s="476"/>
      <c r="L923" s="476"/>
      <c r="M923" s="476"/>
      <c r="N923" s="476"/>
      <c r="O923" s="476"/>
      <c r="P923" s="476"/>
      <c r="Q923" s="476"/>
      <c r="R923" s="476"/>
      <c r="S923" s="476"/>
      <c r="T923" s="476"/>
      <c r="U923" s="476"/>
      <c r="V923" s="476"/>
    </row>
    <row r="924" spans="1:22" ht="15" thickBot="1">
      <c r="A924" s="476"/>
      <c r="B924" s="476"/>
      <c r="C924" s="476"/>
      <c r="D924" s="476"/>
      <c r="E924" s="476"/>
      <c r="F924" s="476"/>
      <c r="G924" s="476"/>
      <c r="H924" s="476"/>
      <c r="I924" s="476"/>
      <c r="J924" s="476"/>
      <c r="K924" s="476"/>
      <c r="L924" s="476"/>
      <c r="M924" s="476"/>
      <c r="N924" s="476"/>
      <c r="O924" s="476"/>
      <c r="P924" s="476"/>
      <c r="Q924" s="476"/>
      <c r="R924" s="476"/>
      <c r="S924" s="476"/>
      <c r="T924" s="476"/>
      <c r="U924" s="476"/>
      <c r="V924" s="476"/>
    </row>
    <row r="925" spans="1:22" ht="15" thickBot="1">
      <c r="A925" s="476"/>
      <c r="B925" s="476"/>
      <c r="C925" s="476"/>
      <c r="D925" s="476"/>
      <c r="E925" s="476"/>
      <c r="F925" s="476"/>
      <c r="G925" s="476"/>
      <c r="H925" s="476"/>
      <c r="I925" s="476"/>
      <c r="J925" s="476"/>
      <c r="K925" s="476"/>
      <c r="L925" s="476"/>
      <c r="M925" s="476"/>
      <c r="N925" s="476"/>
      <c r="O925" s="476"/>
      <c r="P925" s="476"/>
      <c r="Q925" s="476"/>
      <c r="R925" s="476"/>
      <c r="S925" s="476"/>
      <c r="T925" s="476"/>
      <c r="U925" s="476"/>
      <c r="V925" s="476"/>
    </row>
    <row r="926" spans="1:22" ht="15" thickBot="1">
      <c r="A926" s="476"/>
      <c r="B926" s="476"/>
      <c r="C926" s="476"/>
      <c r="D926" s="476"/>
      <c r="E926" s="476"/>
      <c r="F926" s="476"/>
      <c r="G926" s="476"/>
      <c r="H926" s="476"/>
      <c r="I926" s="476"/>
      <c r="J926" s="476"/>
      <c r="K926" s="476"/>
      <c r="L926" s="476"/>
      <c r="M926" s="476"/>
      <c r="N926" s="476"/>
      <c r="O926" s="476"/>
      <c r="P926" s="476"/>
      <c r="Q926" s="476"/>
      <c r="R926" s="476"/>
      <c r="S926" s="476"/>
      <c r="T926" s="476"/>
      <c r="U926" s="476"/>
      <c r="V926" s="476"/>
    </row>
    <row r="927" spans="1:22" ht="15" thickBot="1">
      <c r="A927" s="476"/>
      <c r="B927" s="476"/>
      <c r="C927" s="476"/>
      <c r="D927" s="476"/>
      <c r="E927" s="476"/>
      <c r="F927" s="476"/>
      <c r="G927" s="476"/>
      <c r="H927" s="476"/>
      <c r="I927" s="476"/>
      <c r="J927" s="476"/>
      <c r="K927" s="476"/>
      <c r="L927" s="476"/>
      <c r="M927" s="476"/>
      <c r="N927" s="476"/>
      <c r="O927" s="476"/>
      <c r="P927" s="476"/>
      <c r="Q927" s="476"/>
      <c r="R927" s="476"/>
      <c r="S927" s="476"/>
      <c r="T927" s="476"/>
      <c r="U927" s="476"/>
      <c r="V927" s="476"/>
    </row>
    <row r="928" spans="1:22" ht="15" thickBot="1">
      <c r="A928" s="476"/>
      <c r="B928" s="476"/>
      <c r="C928" s="476"/>
      <c r="D928" s="476"/>
      <c r="E928" s="476"/>
      <c r="F928" s="476"/>
      <c r="G928" s="476"/>
      <c r="H928" s="476"/>
      <c r="I928" s="476"/>
      <c r="J928" s="476"/>
      <c r="K928" s="476"/>
      <c r="L928" s="476"/>
      <c r="M928" s="476"/>
      <c r="N928" s="476"/>
      <c r="O928" s="476"/>
      <c r="P928" s="476"/>
      <c r="Q928" s="476"/>
      <c r="R928" s="476"/>
      <c r="S928" s="476"/>
      <c r="T928" s="476"/>
      <c r="U928" s="476"/>
      <c r="V928" s="476"/>
    </row>
    <row r="929" spans="1:22" ht="15" thickBot="1">
      <c r="A929" s="476"/>
      <c r="B929" s="476"/>
      <c r="C929" s="476"/>
      <c r="D929" s="476"/>
      <c r="E929" s="476"/>
      <c r="F929" s="476"/>
      <c r="G929" s="476"/>
      <c r="H929" s="476"/>
      <c r="I929" s="476"/>
      <c r="J929" s="476"/>
      <c r="K929" s="476"/>
      <c r="L929" s="476"/>
      <c r="M929" s="476"/>
      <c r="N929" s="476"/>
      <c r="O929" s="476"/>
      <c r="P929" s="476"/>
      <c r="Q929" s="476"/>
      <c r="R929" s="476"/>
      <c r="S929" s="476"/>
      <c r="T929" s="476"/>
      <c r="U929" s="476"/>
      <c r="V929" s="476"/>
    </row>
    <row r="930" spans="1:22" ht="15" thickBot="1">
      <c r="A930" s="476"/>
      <c r="B930" s="476"/>
      <c r="C930" s="476"/>
      <c r="D930" s="476"/>
      <c r="E930" s="476"/>
      <c r="F930" s="476"/>
      <c r="G930" s="476"/>
      <c r="H930" s="476"/>
      <c r="I930" s="476"/>
      <c r="J930" s="476"/>
      <c r="K930" s="476"/>
      <c r="L930" s="476"/>
      <c r="M930" s="476"/>
      <c r="N930" s="476"/>
      <c r="O930" s="476"/>
      <c r="P930" s="476"/>
      <c r="Q930" s="476"/>
      <c r="R930" s="476"/>
      <c r="S930" s="476"/>
      <c r="T930" s="476"/>
      <c r="U930" s="476"/>
      <c r="V930" s="476"/>
    </row>
    <row r="931" spans="1:22" ht="15" thickBot="1">
      <c r="A931" s="476"/>
      <c r="B931" s="476"/>
      <c r="C931" s="476"/>
      <c r="D931" s="476"/>
      <c r="E931" s="476"/>
      <c r="F931" s="476"/>
      <c r="G931" s="476"/>
      <c r="H931" s="476"/>
      <c r="I931" s="476"/>
      <c r="J931" s="476"/>
      <c r="K931" s="476"/>
      <c r="L931" s="476"/>
      <c r="M931" s="476"/>
      <c r="N931" s="476"/>
      <c r="O931" s="476"/>
      <c r="P931" s="476"/>
      <c r="Q931" s="476"/>
      <c r="R931" s="476"/>
      <c r="S931" s="476"/>
      <c r="T931" s="476"/>
      <c r="U931" s="476"/>
      <c r="V931" s="476"/>
    </row>
    <row r="932" spans="1:22" ht="15" thickBot="1">
      <c r="A932" s="476"/>
      <c r="B932" s="476"/>
      <c r="C932" s="476"/>
      <c r="D932" s="476"/>
      <c r="E932" s="476"/>
      <c r="F932" s="476"/>
      <c r="G932" s="476"/>
      <c r="H932" s="476"/>
      <c r="I932" s="476"/>
      <c r="J932" s="476"/>
      <c r="K932" s="476"/>
      <c r="L932" s="476"/>
      <c r="M932" s="476"/>
      <c r="N932" s="476"/>
      <c r="O932" s="476"/>
      <c r="P932" s="476"/>
      <c r="Q932" s="476"/>
      <c r="R932" s="476"/>
      <c r="S932" s="476"/>
      <c r="T932" s="476"/>
      <c r="U932" s="476"/>
      <c r="V932" s="476"/>
    </row>
    <row r="933" spans="1:22" ht="15" thickBot="1">
      <c r="A933" s="476"/>
      <c r="B933" s="476"/>
      <c r="C933" s="476"/>
      <c r="D933" s="476"/>
      <c r="E933" s="476"/>
      <c r="F933" s="476"/>
      <c r="G933" s="476"/>
      <c r="H933" s="476"/>
      <c r="I933" s="476"/>
      <c r="J933" s="476"/>
      <c r="K933" s="476"/>
      <c r="L933" s="476"/>
      <c r="M933" s="476"/>
      <c r="N933" s="476"/>
      <c r="O933" s="476"/>
      <c r="P933" s="476"/>
      <c r="Q933" s="476"/>
      <c r="R933" s="476"/>
      <c r="S933" s="476"/>
      <c r="T933" s="476"/>
      <c r="U933" s="476"/>
      <c r="V933" s="476"/>
    </row>
    <row r="934" spans="1:22" ht="15" thickBot="1">
      <c r="A934" s="476"/>
      <c r="B934" s="476"/>
      <c r="C934" s="476"/>
      <c r="D934" s="476"/>
      <c r="E934" s="476"/>
      <c r="F934" s="476"/>
      <c r="G934" s="476"/>
      <c r="H934" s="476"/>
      <c r="I934" s="476"/>
      <c r="J934" s="476"/>
      <c r="K934" s="476"/>
      <c r="L934" s="476"/>
      <c r="M934" s="476"/>
      <c r="N934" s="476"/>
      <c r="O934" s="476"/>
      <c r="P934" s="476"/>
      <c r="Q934" s="476"/>
      <c r="R934" s="476"/>
      <c r="S934" s="476"/>
      <c r="T934" s="476"/>
      <c r="U934" s="476"/>
      <c r="V934" s="476"/>
    </row>
    <row r="935" spans="1:22" ht="15" thickBot="1">
      <c r="A935" s="476"/>
      <c r="B935" s="476"/>
      <c r="C935" s="476"/>
      <c r="D935" s="476"/>
      <c r="E935" s="476"/>
      <c r="F935" s="476"/>
      <c r="G935" s="476"/>
      <c r="H935" s="476"/>
      <c r="I935" s="476"/>
      <c r="J935" s="476"/>
      <c r="K935" s="476"/>
      <c r="L935" s="476"/>
      <c r="M935" s="476"/>
      <c r="N935" s="476"/>
      <c r="O935" s="476"/>
      <c r="P935" s="476"/>
      <c r="Q935" s="476"/>
      <c r="R935" s="476"/>
      <c r="S935" s="476"/>
      <c r="T935" s="476"/>
      <c r="U935" s="476"/>
      <c r="V935" s="476"/>
    </row>
    <row r="936" spans="1:22" ht="15" thickBot="1">
      <c r="A936" s="476"/>
      <c r="B936" s="476"/>
      <c r="C936" s="476"/>
      <c r="D936" s="476"/>
      <c r="E936" s="476"/>
      <c r="F936" s="476"/>
      <c r="G936" s="476"/>
      <c r="H936" s="476"/>
      <c r="I936" s="476"/>
      <c r="J936" s="476"/>
      <c r="K936" s="476"/>
      <c r="L936" s="476"/>
      <c r="M936" s="476"/>
      <c r="N936" s="476"/>
      <c r="O936" s="476"/>
      <c r="P936" s="476"/>
      <c r="Q936" s="476"/>
      <c r="R936" s="476"/>
      <c r="S936" s="476"/>
      <c r="T936" s="476"/>
      <c r="U936" s="476"/>
      <c r="V936" s="476"/>
    </row>
    <row r="937" spans="1:22" ht="15" thickBot="1">
      <c r="A937" s="476"/>
      <c r="B937" s="476"/>
      <c r="C937" s="476"/>
      <c r="D937" s="476"/>
      <c r="E937" s="476"/>
      <c r="F937" s="476"/>
      <c r="G937" s="476"/>
      <c r="H937" s="476"/>
      <c r="I937" s="476"/>
      <c r="J937" s="476"/>
      <c r="K937" s="476"/>
      <c r="L937" s="476"/>
      <c r="M937" s="476"/>
      <c r="N937" s="476"/>
      <c r="O937" s="476"/>
      <c r="P937" s="476"/>
      <c r="Q937" s="476"/>
      <c r="R937" s="476"/>
      <c r="S937" s="476"/>
      <c r="T937" s="476"/>
      <c r="U937" s="476"/>
      <c r="V937" s="476"/>
    </row>
    <row r="938" spans="1:22" ht="15" thickBot="1">
      <c r="A938" s="476"/>
      <c r="B938" s="476"/>
      <c r="C938" s="476"/>
      <c r="D938" s="476"/>
      <c r="E938" s="476"/>
      <c r="F938" s="476"/>
      <c r="G938" s="476"/>
      <c r="H938" s="476"/>
      <c r="I938" s="476"/>
      <c r="J938" s="476"/>
      <c r="K938" s="476"/>
      <c r="L938" s="476"/>
      <c r="M938" s="476"/>
      <c r="N938" s="476"/>
      <c r="O938" s="476"/>
      <c r="P938" s="476"/>
      <c r="Q938" s="476"/>
      <c r="R938" s="476"/>
      <c r="S938" s="476"/>
      <c r="T938" s="476"/>
      <c r="U938" s="476"/>
      <c r="V938" s="476"/>
    </row>
    <row r="939" spans="1:22" ht="15" thickBot="1">
      <c r="A939" s="476"/>
      <c r="B939" s="476"/>
      <c r="C939" s="476"/>
      <c r="D939" s="476"/>
      <c r="E939" s="476"/>
      <c r="F939" s="476"/>
      <c r="G939" s="476"/>
      <c r="H939" s="476"/>
      <c r="I939" s="476"/>
      <c r="J939" s="476"/>
      <c r="K939" s="476"/>
      <c r="L939" s="476"/>
      <c r="M939" s="476"/>
      <c r="N939" s="476"/>
      <c r="O939" s="476"/>
      <c r="P939" s="476"/>
      <c r="Q939" s="476"/>
      <c r="R939" s="476"/>
      <c r="S939" s="476"/>
      <c r="T939" s="476"/>
      <c r="U939" s="476"/>
      <c r="V939" s="476"/>
    </row>
    <row r="940" spans="1:22" ht="15" thickBot="1">
      <c r="A940" s="476"/>
      <c r="B940" s="476"/>
      <c r="C940" s="476"/>
      <c r="D940" s="476"/>
      <c r="E940" s="476"/>
      <c r="F940" s="476"/>
      <c r="G940" s="476"/>
      <c r="H940" s="476"/>
      <c r="I940" s="476"/>
      <c r="J940" s="476"/>
      <c r="K940" s="476"/>
      <c r="L940" s="476"/>
      <c r="M940" s="476"/>
      <c r="N940" s="476"/>
      <c r="O940" s="476"/>
      <c r="P940" s="476"/>
      <c r="Q940" s="476"/>
      <c r="R940" s="476"/>
      <c r="S940" s="476"/>
      <c r="T940" s="476"/>
      <c r="U940" s="476"/>
      <c r="V940" s="476"/>
    </row>
    <row r="941" spans="1:22" ht="15" thickBot="1">
      <c r="A941" s="476"/>
      <c r="B941" s="476"/>
      <c r="C941" s="476"/>
      <c r="D941" s="476"/>
      <c r="E941" s="476"/>
      <c r="F941" s="476"/>
      <c r="G941" s="476"/>
      <c r="H941" s="476"/>
      <c r="I941" s="476"/>
      <c r="J941" s="476"/>
      <c r="K941" s="476"/>
      <c r="L941" s="476"/>
      <c r="M941" s="476"/>
      <c r="N941" s="476"/>
      <c r="O941" s="476"/>
      <c r="P941" s="476"/>
      <c r="Q941" s="476"/>
      <c r="R941" s="476"/>
      <c r="S941" s="476"/>
      <c r="T941" s="476"/>
      <c r="U941" s="476"/>
      <c r="V941" s="476"/>
    </row>
    <row r="942" spans="1:22" ht="15" thickBot="1">
      <c r="A942" s="476"/>
      <c r="B942" s="476"/>
      <c r="C942" s="476"/>
      <c r="D942" s="476"/>
      <c r="E942" s="476"/>
      <c r="F942" s="476"/>
      <c r="G942" s="476"/>
      <c r="H942" s="476"/>
      <c r="I942" s="476"/>
      <c r="J942" s="476"/>
      <c r="K942" s="476"/>
      <c r="L942" s="476"/>
      <c r="M942" s="476"/>
      <c r="N942" s="476"/>
      <c r="O942" s="476"/>
      <c r="P942" s="476"/>
      <c r="Q942" s="476"/>
      <c r="R942" s="476"/>
      <c r="S942" s="476"/>
      <c r="T942" s="476"/>
      <c r="U942" s="476"/>
      <c r="V942" s="476"/>
    </row>
    <row r="943" spans="1:22" ht="15" thickBot="1">
      <c r="A943" s="476"/>
      <c r="B943" s="476"/>
      <c r="C943" s="476"/>
      <c r="D943" s="476"/>
      <c r="E943" s="476"/>
      <c r="F943" s="476"/>
      <c r="G943" s="476"/>
      <c r="H943" s="476"/>
      <c r="I943" s="476"/>
      <c r="J943" s="476"/>
      <c r="K943" s="476"/>
      <c r="L943" s="476"/>
      <c r="M943" s="476"/>
      <c r="N943" s="476"/>
      <c r="O943" s="476"/>
      <c r="P943" s="476"/>
      <c r="Q943" s="476"/>
      <c r="R943" s="476"/>
      <c r="S943" s="476"/>
      <c r="T943" s="476"/>
      <c r="U943" s="476"/>
      <c r="V943" s="476"/>
    </row>
    <row r="944" spans="1:22" ht="15" thickBot="1">
      <c r="A944" s="476"/>
      <c r="B944" s="476"/>
      <c r="C944" s="476"/>
      <c r="D944" s="476"/>
      <c r="E944" s="476"/>
      <c r="F944" s="476"/>
      <c r="G944" s="476"/>
      <c r="H944" s="476"/>
      <c r="I944" s="476"/>
      <c r="J944" s="476"/>
      <c r="K944" s="476"/>
      <c r="L944" s="476"/>
      <c r="M944" s="476"/>
      <c r="N944" s="476"/>
      <c r="O944" s="476"/>
      <c r="P944" s="476"/>
      <c r="Q944" s="476"/>
      <c r="R944" s="476"/>
      <c r="S944" s="476"/>
      <c r="T944" s="476"/>
      <c r="U944" s="476"/>
      <c r="V944" s="476"/>
    </row>
    <row r="945" spans="1:22" ht="15" thickBot="1">
      <c r="A945" s="476"/>
      <c r="B945" s="476"/>
      <c r="C945" s="476"/>
      <c r="D945" s="476"/>
      <c r="E945" s="476"/>
      <c r="F945" s="476"/>
      <c r="G945" s="476"/>
      <c r="H945" s="476"/>
      <c r="I945" s="476"/>
      <c r="J945" s="476"/>
      <c r="K945" s="476"/>
      <c r="L945" s="476"/>
      <c r="M945" s="476"/>
      <c r="N945" s="476"/>
      <c r="O945" s="476"/>
      <c r="P945" s="476"/>
      <c r="Q945" s="476"/>
      <c r="R945" s="476"/>
      <c r="S945" s="476"/>
      <c r="T945" s="476"/>
      <c r="U945" s="476"/>
      <c r="V945" s="476"/>
    </row>
    <row r="946" spans="1:22" ht="15" thickBot="1">
      <c r="A946" s="476"/>
      <c r="B946" s="476"/>
      <c r="C946" s="476"/>
      <c r="D946" s="476"/>
      <c r="E946" s="476"/>
      <c r="F946" s="476"/>
      <c r="G946" s="476"/>
      <c r="H946" s="476"/>
      <c r="I946" s="476"/>
      <c r="J946" s="476"/>
      <c r="K946" s="476"/>
      <c r="L946" s="476"/>
      <c r="M946" s="476"/>
      <c r="N946" s="476"/>
      <c r="O946" s="476"/>
      <c r="P946" s="476"/>
      <c r="Q946" s="476"/>
      <c r="R946" s="476"/>
      <c r="S946" s="476"/>
      <c r="T946" s="476"/>
      <c r="U946" s="476"/>
      <c r="V946" s="476"/>
    </row>
    <row r="947" spans="1:22" ht="15" thickBot="1">
      <c r="A947" s="476"/>
      <c r="B947" s="476"/>
      <c r="C947" s="476"/>
      <c r="D947" s="476"/>
      <c r="E947" s="476"/>
      <c r="F947" s="476"/>
      <c r="G947" s="476"/>
      <c r="H947" s="476"/>
      <c r="I947" s="476"/>
      <c r="J947" s="476"/>
      <c r="K947" s="476"/>
      <c r="L947" s="476"/>
      <c r="M947" s="476"/>
      <c r="N947" s="476"/>
      <c r="O947" s="476"/>
      <c r="P947" s="476"/>
      <c r="Q947" s="476"/>
      <c r="R947" s="476"/>
      <c r="S947" s="476"/>
      <c r="T947" s="476"/>
      <c r="U947" s="476"/>
      <c r="V947" s="476"/>
    </row>
    <row r="948" spans="1:22" ht="15" thickBot="1">
      <c r="A948" s="476"/>
      <c r="B948" s="476"/>
      <c r="C948" s="476"/>
      <c r="D948" s="476"/>
      <c r="E948" s="476"/>
      <c r="F948" s="476"/>
      <c r="G948" s="476"/>
      <c r="H948" s="476"/>
      <c r="I948" s="476"/>
      <c r="J948" s="476"/>
      <c r="K948" s="476"/>
      <c r="L948" s="476"/>
      <c r="M948" s="476"/>
      <c r="N948" s="476"/>
      <c r="O948" s="476"/>
      <c r="P948" s="476"/>
      <c r="Q948" s="476"/>
      <c r="R948" s="476"/>
      <c r="S948" s="476"/>
      <c r="T948" s="476"/>
      <c r="U948" s="476"/>
      <c r="V948" s="476"/>
    </row>
    <row r="949" spans="1:22" ht="15" thickBot="1">
      <c r="A949" s="476"/>
      <c r="B949" s="476"/>
      <c r="C949" s="476"/>
      <c r="D949" s="476"/>
      <c r="E949" s="476"/>
      <c r="F949" s="476"/>
      <c r="G949" s="476"/>
      <c r="H949" s="476"/>
      <c r="I949" s="476"/>
      <c r="J949" s="476"/>
      <c r="K949" s="476"/>
      <c r="L949" s="476"/>
      <c r="M949" s="476"/>
      <c r="N949" s="476"/>
      <c r="O949" s="476"/>
      <c r="P949" s="476"/>
      <c r="Q949" s="476"/>
      <c r="R949" s="476"/>
      <c r="S949" s="476"/>
      <c r="T949" s="476"/>
      <c r="U949" s="476"/>
      <c r="V949" s="476"/>
    </row>
    <row r="950" spans="1:22" ht="15" thickBot="1">
      <c r="A950" s="476"/>
      <c r="B950" s="476"/>
      <c r="C950" s="476"/>
      <c r="D950" s="476"/>
      <c r="E950" s="476"/>
      <c r="F950" s="476"/>
      <c r="G950" s="476"/>
      <c r="H950" s="476"/>
      <c r="I950" s="476"/>
      <c r="J950" s="476"/>
      <c r="K950" s="476"/>
      <c r="L950" s="476"/>
      <c r="M950" s="476"/>
      <c r="N950" s="476"/>
      <c r="O950" s="476"/>
      <c r="P950" s="476"/>
      <c r="Q950" s="476"/>
      <c r="R950" s="476"/>
      <c r="S950" s="476"/>
      <c r="T950" s="476"/>
      <c r="U950" s="476"/>
      <c r="V950" s="476"/>
    </row>
    <row r="951" spans="1:22" ht="15" thickBot="1">
      <c r="A951" s="476"/>
      <c r="B951" s="476"/>
      <c r="C951" s="476"/>
      <c r="D951" s="476"/>
      <c r="E951" s="476"/>
      <c r="F951" s="476"/>
      <c r="G951" s="476"/>
      <c r="H951" s="476"/>
      <c r="I951" s="476"/>
      <c r="J951" s="476"/>
      <c r="K951" s="476"/>
      <c r="L951" s="476"/>
      <c r="M951" s="476"/>
      <c r="N951" s="476"/>
      <c r="O951" s="476"/>
      <c r="P951" s="476"/>
      <c r="Q951" s="476"/>
      <c r="R951" s="476"/>
      <c r="S951" s="476"/>
      <c r="T951" s="476"/>
      <c r="U951" s="476"/>
      <c r="V951" s="476"/>
    </row>
    <row r="952" spans="1:22" ht="15" thickBot="1">
      <c r="A952" s="476"/>
      <c r="B952" s="476"/>
      <c r="C952" s="476"/>
      <c r="D952" s="476"/>
      <c r="E952" s="476"/>
      <c r="F952" s="476"/>
      <c r="G952" s="476"/>
      <c r="H952" s="476"/>
      <c r="I952" s="476"/>
      <c r="J952" s="476"/>
      <c r="K952" s="476"/>
      <c r="L952" s="476"/>
      <c r="M952" s="476"/>
      <c r="N952" s="476"/>
      <c r="O952" s="476"/>
      <c r="P952" s="476"/>
      <c r="Q952" s="476"/>
      <c r="R952" s="476"/>
      <c r="S952" s="476"/>
      <c r="T952" s="476"/>
      <c r="U952" s="476"/>
      <c r="V952" s="476"/>
    </row>
    <row r="953" spans="1:22" ht="15" thickBot="1">
      <c r="A953" s="476"/>
      <c r="B953" s="476"/>
      <c r="C953" s="476"/>
      <c r="D953" s="476"/>
      <c r="E953" s="476"/>
      <c r="F953" s="476"/>
      <c r="G953" s="476"/>
      <c r="H953" s="476"/>
      <c r="I953" s="476"/>
      <c r="J953" s="476"/>
      <c r="K953" s="476"/>
      <c r="L953" s="476"/>
      <c r="M953" s="476"/>
      <c r="N953" s="476"/>
      <c r="O953" s="476"/>
      <c r="P953" s="476"/>
      <c r="Q953" s="476"/>
      <c r="R953" s="476"/>
      <c r="S953" s="476"/>
      <c r="T953" s="476"/>
      <c r="U953" s="476"/>
      <c r="V953" s="476"/>
    </row>
    <row r="954" spans="1:22" ht="15" thickBot="1">
      <c r="A954" s="476"/>
      <c r="B954" s="476"/>
      <c r="C954" s="476"/>
      <c r="D954" s="476"/>
      <c r="E954" s="476"/>
      <c r="F954" s="476"/>
      <c r="G954" s="476"/>
      <c r="H954" s="476"/>
      <c r="I954" s="476"/>
      <c r="J954" s="476"/>
      <c r="K954" s="476"/>
      <c r="L954" s="476"/>
      <c r="M954" s="476"/>
      <c r="N954" s="476"/>
      <c r="O954" s="476"/>
      <c r="P954" s="476"/>
      <c r="Q954" s="476"/>
      <c r="R954" s="476"/>
      <c r="S954" s="476"/>
      <c r="T954" s="476"/>
      <c r="U954" s="476"/>
      <c r="V954" s="476"/>
    </row>
    <row r="955" spans="1:22" ht="15" thickBot="1">
      <c r="A955" s="476"/>
      <c r="B955" s="476"/>
      <c r="C955" s="476"/>
      <c r="D955" s="476"/>
      <c r="E955" s="476"/>
      <c r="F955" s="476"/>
      <c r="G955" s="476"/>
      <c r="H955" s="476"/>
      <c r="I955" s="476"/>
      <c r="J955" s="476"/>
      <c r="K955" s="476"/>
      <c r="L955" s="476"/>
      <c r="M955" s="476"/>
      <c r="N955" s="476"/>
      <c r="O955" s="476"/>
      <c r="P955" s="476"/>
      <c r="Q955" s="476"/>
      <c r="R955" s="476"/>
      <c r="S955" s="476"/>
      <c r="T955" s="476"/>
      <c r="U955" s="476"/>
      <c r="V955" s="476"/>
    </row>
    <row r="956" spans="1:22" ht="15" thickBot="1">
      <c r="A956" s="476"/>
      <c r="B956" s="476"/>
      <c r="C956" s="476"/>
      <c r="D956" s="476"/>
      <c r="E956" s="476"/>
      <c r="F956" s="476"/>
      <c r="G956" s="476"/>
      <c r="H956" s="476"/>
      <c r="I956" s="476"/>
      <c r="J956" s="476"/>
      <c r="K956" s="476"/>
      <c r="L956" s="476"/>
      <c r="M956" s="476"/>
      <c r="N956" s="476"/>
      <c r="O956" s="476"/>
      <c r="P956" s="476"/>
      <c r="Q956" s="476"/>
      <c r="R956" s="476"/>
      <c r="S956" s="476"/>
      <c r="T956" s="476"/>
      <c r="U956" s="476"/>
      <c r="V956" s="476"/>
    </row>
    <row r="957" spans="1:22" ht="15" thickBot="1">
      <c r="A957" s="476"/>
      <c r="B957" s="476"/>
      <c r="C957" s="476"/>
      <c r="D957" s="476"/>
      <c r="E957" s="476"/>
      <c r="F957" s="476"/>
      <c r="G957" s="476"/>
      <c r="H957" s="476"/>
      <c r="I957" s="476"/>
      <c r="J957" s="476"/>
      <c r="K957" s="476"/>
      <c r="L957" s="476"/>
      <c r="M957" s="476"/>
      <c r="N957" s="476"/>
      <c r="O957" s="476"/>
      <c r="P957" s="476"/>
      <c r="Q957" s="476"/>
      <c r="R957" s="476"/>
      <c r="S957" s="476"/>
      <c r="T957" s="476"/>
      <c r="U957" s="476"/>
      <c r="V957" s="476"/>
    </row>
    <row r="958" spans="1:22" ht="15" thickBot="1">
      <c r="A958" s="476"/>
      <c r="B958" s="476"/>
      <c r="C958" s="476"/>
      <c r="D958" s="476"/>
      <c r="E958" s="476"/>
      <c r="F958" s="476"/>
      <c r="G958" s="476"/>
      <c r="H958" s="476"/>
      <c r="I958" s="476"/>
      <c r="J958" s="476"/>
      <c r="K958" s="476"/>
      <c r="L958" s="476"/>
      <c r="M958" s="476"/>
      <c r="N958" s="476"/>
      <c r="O958" s="476"/>
      <c r="P958" s="476"/>
      <c r="Q958" s="476"/>
      <c r="R958" s="476"/>
      <c r="S958" s="476"/>
      <c r="T958" s="476"/>
      <c r="U958" s="476"/>
      <c r="V958" s="476"/>
    </row>
    <row r="959" spans="1:22" ht="15" thickBot="1">
      <c r="A959" s="476"/>
      <c r="B959" s="476"/>
      <c r="C959" s="476"/>
      <c r="D959" s="476"/>
      <c r="E959" s="476"/>
      <c r="F959" s="476"/>
      <c r="G959" s="476"/>
      <c r="H959" s="476"/>
      <c r="I959" s="476"/>
      <c r="J959" s="476"/>
      <c r="K959" s="476"/>
      <c r="L959" s="476"/>
      <c r="M959" s="476"/>
      <c r="N959" s="476"/>
      <c r="O959" s="476"/>
      <c r="P959" s="476"/>
      <c r="Q959" s="476"/>
      <c r="R959" s="476"/>
      <c r="S959" s="476"/>
      <c r="T959" s="476"/>
      <c r="U959" s="476"/>
      <c r="V959" s="476"/>
    </row>
    <row r="960" spans="1:22" ht="15" thickBot="1">
      <c r="A960" s="476"/>
      <c r="B960" s="476"/>
      <c r="C960" s="476"/>
      <c r="D960" s="476"/>
      <c r="E960" s="476"/>
      <c r="F960" s="476"/>
      <c r="G960" s="476"/>
      <c r="H960" s="476"/>
      <c r="I960" s="476"/>
      <c r="J960" s="476"/>
      <c r="K960" s="476"/>
      <c r="L960" s="476"/>
      <c r="M960" s="476"/>
      <c r="N960" s="476"/>
      <c r="O960" s="476"/>
      <c r="P960" s="476"/>
      <c r="Q960" s="476"/>
      <c r="R960" s="476"/>
      <c r="S960" s="476"/>
      <c r="T960" s="476"/>
      <c r="U960" s="476"/>
      <c r="V960" s="476"/>
    </row>
    <row r="961" spans="1:22" ht="15" thickBot="1">
      <c r="A961" s="476"/>
      <c r="B961" s="476"/>
      <c r="C961" s="476"/>
      <c r="D961" s="476"/>
      <c r="E961" s="476"/>
      <c r="F961" s="476"/>
      <c r="G961" s="476"/>
      <c r="H961" s="476"/>
      <c r="I961" s="476"/>
      <c r="J961" s="476"/>
      <c r="K961" s="476"/>
      <c r="L961" s="476"/>
      <c r="M961" s="476"/>
      <c r="N961" s="476"/>
      <c r="O961" s="476"/>
      <c r="P961" s="476"/>
      <c r="Q961" s="476"/>
      <c r="R961" s="476"/>
      <c r="S961" s="476"/>
      <c r="T961" s="476"/>
      <c r="U961" s="476"/>
      <c r="V961" s="476"/>
    </row>
    <row r="962" spans="1:22" ht="15" thickBot="1">
      <c r="A962" s="476"/>
      <c r="B962" s="476"/>
      <c r="C962" s="476"/>
      <c r="D962" s="476"/>
      <c r="E962" s="476"/>
      <c r="F962" s="476"/>
      <c r="G962" s="476"/>
      <c r="H962" s="476"/>
      <c r="I962" s="476"/>
      <c r="J962" s="476"/>
      <c r="K962" s="476"/>
      <c r="L962" s="476"/>
      <c r="M962" s="476"/>
      <c r="N962" s="476"/>
      <c r="O962" s="476"/>
      <c r="P962" s="476"/>
      <c r="Q962" s="476"/>
      <c r="R962" s="476"/>
      <c r="S962" s="476"/>
      <c r="T962" s="476"/>
      <c r="U962" s="476"/>
      <c r="V962" s="476"/>
    </row>
    <row r="963" spans="1:22" ht="15" thickBot="1">
      <c r="A963" s="476"/>
      <c r="B963" s="476"/>
      <c r="C963" s="476"/>
      <c r="D963" s="476"/>
      <c r="E963" s="476"/>
      <c r="F963" s="476"/>
      <c r="G963" s="476"/>
      <c r="H963" s="476"/>
      <c r="I963" s="476"/>
      <c r="J963" s="476"/>
      <c r="K963" s="476"/>
      <c r="L963" s="476"/>
      <c r="M963" s="476"/>
      <c r="N963" s="476"/>
      <c r="O963" s="476"/>
      <c r="P963" s="476"/>
      <c r="Q963" s="476"/>
      <c r="R963" s="476"/>
      <c r="S963" s="476"/>
      <c r="T963" s="476"/>
      <c r="U963" s="476"/>
      <c r="V963" s="476"/>
    </row>
    <row r="964" spans="1:22" ht="15" thickBot="1">
      <c r="A964" s="476"/>
      <c r="B964" s="476"/>
      <c r="C964" s="476"/>
      <c r="D964" s="476"/>
      <c r="E964" s="476"/>
      <c r="F964" s="476"/>
      <c r="G964" s="476"/>
      <c r="H964" s="476"/>
      <c r="I964" s="476"/>
      <c r="J964" s="476"/>
      <c r="K964" s="476"/>
      <c r="L964" s="476"/>
      <c r="M964" s="476"/>
      <c r="N964" s="476"/>
      <c r="O964" s="476"/>
      <c r="P964" s="476"/>
      <c r="Q964" s="476"/>
      <c r="R964" s="476"/>
      <c r="S964" s="476"/>
      <c r="T964" s="476"/>
      <c r="U964" s="476"/>
      <c r="V964" s="476"/>
    </row>
    <row r="965" spans="1:22" ht="15" thickBot="1">
      <c r="A965" s="476"/>
      <c r="B965" s="476"/>
      <c r="C965" s="476"/>
      <c r="D965" s="476"/>
      <c r="E965" s="476"/>
      <c r="F965" s="476"/>
      <c r="G965" s="476"/>
      <c r="H965" s="476"/>
      <c r="I965" s="476"/>
      <c r="J965" s="476"/>
      <c r="K965" s="476"/>
      <c r="L965" s="476"/>
      <c r="M965" s="476"/>
      <c r="N965" s="476"/>
      <c r="O965" s="476"/>
      <c r="P965" s="476"/>
      <c r="Q965" s="476"/>
      <c r="R965" s="476"/>
      <c r="S965" s="476"/>
      <c r="T965" s="476"/>
      <c r="U965" s="476"/>
      <c r="V965" s="476"/>
    </row>
    <row r="966" spans="1:22" ht="15" thickBot="1">
      <c r="A966" s="476"/>
      <c r="B966" s="476"/>
      <c r="C966" s="476"/>
      <c r="D966" s="476"/>
      <c r="E966" s="476"/>
      <c r="F966" s="476"/>
      <c r="G966" s="476"/>
      <c r="H966" s="476"/>
      <c r="I966" s="476"/>
      <c r="J966" s="476"/>
      <c r="K966" s="476"/>
      <c r="L966" s="476"/>
      <c r="M966" s="476"/>
      <c r="N966" s="476"/>
      <c r="O966" s="476"/>
      <c r="P966" s="476"/>
      <c r="Q966" s="476"/>
      <c r="R966" s="476"/>
      <c r="S966" s="476"/>
      <c r="T966" s="476"/>
      <c r="U966" s="476"/>
      <c r="V966" s="476"/>
    </row>
    <row r="967" spans="1:22" ht="15" thickBot="1">
      <c r="A967" s="476"/>
      <c r="B967" s="476"/>
      <c r="C967" s="476"/>
      <c r="D967" s="476"/>
      <c r="E967" s="476"/>
      <c r="F967" s="476"/>
      <c r="G967" s="476"/>
      <c r="H967" s="476"/>
      <c r="I967" s="476"/>
      <c r="J967" s="476"/>
      <c r="K967" s="476"/>
      <c r="L967" s="476"/>
      <c r="M967" s="476"/>
      <c r="N967" s="476"/>
      <c r="O967" s="476"/>
      <c r="P967" s="476"/>
      <c r="Q967" s="476"/>
      <c r="R967" s="476"/>
      <c r="S967" s="476"/>
      <c r="T967" s="476"/>
      <c r="U967" s="476"/>
      <c r="V967" s="476"/>
    </row>
    <row r="968" spans="1:22" ht="15" thickBot="1">
      <c r="A968" s="476"/>
      <c r="B968" s="476"/>
      <c r="C968" s="476"/>
      <c r="D968" s="476"/>
      <c r="E968" s="476"/>
      <c r="F968" s="476"/>
      <c r="G968" s="476"/>
      <c r="H968" s="476"/>
      <c r="I968" s="476"/>
      <c r="J968" s="476"/>
      <c r="K968" s="476"/>
      <c r="L968" s="476"/>
      <c r="M968" s="476"/>
      <c r="N968" s="476"/>
      <c r="O968" s="476"/>
      <c r="P968" s="476"/>
      <c r="Q968" s="476"/>
      <c r="R968" s="476"/>
      <c r="S968" s="476"/>
      <c r="T968" s="476"/>
      <c r="U968" s="476"/>
      <c r="V968" s="476"/>
    </row>
    <row r="969" spans="1:22" ht="15" thickBot="1">
      <c r="A969" s="476"/>
      <c r="B969" s="476"/>
      <c r="C969" s="476"/>
      <c r="D969" s="476"/>
      <c r="E969" s="476"/>
      <c r="F969" s="476"/>
      <c r="G969" s="476"/>
      <c r="H969" s="476"/>
      <c r="I969" s="476"/>
      <c r="J969" s="476"/>
      <c r="K969" s="476"/>
      <c r="L969" s="476"/>
      <c r="M969" s="476"/>
      <c r="N969" s="476"/>
      <c r="O969" s="476"/>
      <c r="P969" s="476"/>
      <c r="Q969" s="476"/>
      <c r="R969" s="476"/>
      <c r="S969" s="476"/>
      <c r="T969" s="476"/>
      <c r="U969" s="476"/>
      <c r="V969" s="476"/>
    </row>
    <row r="970" spans="1:22" ht="15" thickBot="1">
      <c r="A970" s="476"/>
      <c r="B970" s="476"/>
      <c r="C970" s="476"/>
      <c r="D970" s="476"/>
      <c r="E970" s="476"/>
      <c r="F970" s="476"/>
      <c r="G970" s="476"/>
      <c r="H970" s="476"/>
      <c r="I970" s="476"/>
      <c r="J970" s="476"/>
      <c r="K970" s="476"/>
      <c r="L970" s="476"/>
      <c r="M970" s="476"/>
      <c r="N970" s="476"/>
      <c r="O970" s="476"/>
      <c r="P970" s="476"/>
      <c r="Q970" s="476"/>
      <c r="R970" s="476"/>
      <c r="S970" s="476"/>
      <c r="T970" s="476"/>
      <c r="U970" s="476"/>
      <c r="V970" s="476"/>
    </row>
    <row r="971" spans="1:22" ht="15" thickBot="1">
      <c r="A971" s="476"/>
      <c r="B971" s="476"/>
      <c r="C971" s="476"/>
      <c r="D971" s="476"/>
      <c r="E971" s="476"/>
      <c r="F971" s="476"/>
      <c r="G971" s="476"/>
      <c r="H971" s="476"/>
      <c r="I971" s="476"/>
      <c r="J971" s="476"/>
      <c r="K971" s="476"/>
      <c r="L971" s="476"/>
      <c r="M971" s="476"/>
      <c r="N971" s="476"/>
      <c r="O971" s="476"/>
      <c r="P971" s="476"/>
      <c r="Q971" s="476"/>
      <c r="R971" s="476"/>
      <c r="S971" s="476"/>
      <c r="T971" s="476"/>
      <c r="U971" s="476"/>
      <c r="V971" s="476"/>
    </row>
    <row r="972" spans="1:22" ht="15" thickBot="1">
      <c r="A972" s="476"/>
      <c r="B972" s="476"/>
      <c r="C972" s="476"/>
      <c r="D972" s="476"/>
      <c r="E972" s="476"/>
      <c r="F972" s="476"/>
      <c r="G972" s="476"/>
      <c r="H972" s="476"/>
      <c r="I972" s="476"/>
      <c r="J972" s="476"/>
      <c r="K972" s="476"/>
      <c r="L972" s="476"/>
      <c r="M972" s="476"/>
      <c r="N972" s="476"/>
      <c r="O972" s="476"/>
      <c r="P972" s="476"/>
      <c r="Q972" s="476"/>
      <c r="R972" s="476"/>
      <c r="S972" s="476"/>
      <c r="T972" s="476"/>
      <c r="U972" s="476"/>
      <c r="V972" s="476"/>
    </row>
    <row r="973" spans="1:22" ht="15" thickBot="1">
      <c r="A973" s="476"/>
      <c r="B973" s="476"/>
      <c r="C973" s="476"/>
      <c r="D973" s="476"/>
      <c r="E973" s="476"/>
      <c r="F973" s="476"/>
      <c r="G973" s="476"/>
      <c r="H973" s="476"/>
      <c r="I973" s="476"/>
      <c r="J973" s="476"/>
      <c r="K973" s="476"/>
      <c r="L973" s="476"/>
      <c r="M973" s="476"/>
      <c r="N973" s="476"/>
      <c r="O973" s="476"/>
      <c r="P973" s="476"/>
      <c r="Q973" s="476"/>
      <c r="R973" s="476"/>
      <c r="S973" s="476"/>
      <c r="T973" s="476"/>
      <c r="U973" s="476"/>
      <c r="V973" s="476"/>
    </row>
    <row r="974" spans="1:22" ht="15" thickBot="1">
      <c r="A974" s="476"/>
      <c r="B974" s="476"/>
      <c r="C974" s="476"/>
      <c r="D974" s="476"/>
      <c r="E974" s="476"/>
      <c r="F974" s="476"/>
      <c r="G974" s="476"/>
      <c r="H974" s="476"/>
      <c r="I974" s="476"/>
      <c r="J974" s="476"/>
      <c r="K974" s="476"/>
      <c r="L974" s="476"/>
      <c r="M974" s="476"/>
      <c r="N974" s="476"/>
      <c r="O974" s="476"/>
      <c r="P974" s="476"/>
      <c r="Q974" s="476"/>
      <c r="R974" s="476"/>
      <c r="S974" s="476"/>
      <c r="T974" s="476"/>
      <c r="U974" s="476"/>
      <c r="V974" s="476"/>
    </row>
    <row r="975" spans="1:22" ht="15" thickBot="1">
      <c r="A975" s="476"/>
      <c r="B975" s="476"/>
      <c r="C975" s="476"/>
      <c r="D975" s="476"/>
      <c r="E975" s="476"/>
      <c r="F975" s="476"/>
      <c r="G975" s="476"/>
      <c r="H975" s="476"/>
      <c r="I975" s="476"/>
      <c r="J975" s="476"/>
      <c r="K975" s="476"/>
      <c r="L975" s="476"/>
      <c r="M975" s="476"/>
      <c r="N975" s="476"/>
      <c r="O975" s="476"/>
      <c r="P975" s="476"/>
      <c r="Q975" s="476"/>
      <c r="R975" s="476"/>
      <c r="S975" s="476"/>
      <c r="T975" s="476"/>
      <c r="U975" s="476"/>
      <c r="V975" s="476"/>
    </row>
    <row r="976" spans="1:22" ht="15" thickBot="1">
      <c r="A976" s="476"/>
      <c r="B976" s="476"/>
      <c r="C976" s="476"/>
      <c r="D976" s="476"/>
      <c r="E976" s="476"/>
      <c r="F976" s="476"/>
      <c r="G976" s="476"/>
      <c r="H976" s="476"/>
      <c r="I976" s="476"/>
      <c r="J976" s="476"/>
      <c r="K976" s="476"/>
      <c r="L976" s="476"/>
      <c r="M976" s="476"/>
      <c r="N976" s="476"/>
      <c r="O976" s="476"/>
      <c r="P976" s="476"/>
      <c r="Q976" s="476"/>
      <c r="R976" s="476"/>
      <c r="S976" s="476"/>
      <c r="T976" s="476"/>
      <c r="U976" s="476"/>
      <c r="V976" s="476"/>
    </row>
    <row r="977" spans="1:22" ht="15" thickBot="1">
      <c r="A977" s="476"/>
      <c r="B977" s="476"/>
      <c r="C977" s="476"/>
      <c r="D977" s="476"/>
      <c r="E977" s="476"/>
      <c r="F977" s="476"/>
      <c r="G977" s="476"/>
      <c r="H977" s="476"/>
      <c r="I977" s="476"/>
      <c r="J977" s="476"/>
      <c r="K977" s="476"/>
      <c r="L977" s="476"/>
      <c r="M977" s="476"/>
      <c r="N977" s="476"/>
      <c r="O977" s="476"/>
      <c r="P977" s="476"/>
      <c r="Q977" s="476"/>
      <c r="R977" s="476"/>
      <c r="S977" s="476"/>
      <c r="T977" s="476"/>
      <c r="U977" s="476"/>
      <c r="V977" s="476"/>
    </row>
    <row r="978" spans="1:22" ht="15" thickBot="1">
      <c r="A978" s="476"/>
      <c r="B978" s="476"/>
      <c r="C978" s="476"/>
      <c r="D978" s="476"/>
      <c r="E978" s="476"/>
      <c r="F978" s="476"/>
      <c r="G978" s="476"/>
      <c r="H978" s="476"/>
      <c r="I978" s="476"/>
      <c r="J978" s="476"/>
      <c r="K978" s="476"/>
      <c r="L978" s="476"/>
      <c r="M978" s="476"/>
      <c r="N978" s="476"/>
      <c r="O978" s="476"/>
      <c r="P978" s="476"/>
      <c r="Q978" s="476"/>
      <c r="R978" s="476"/>
      <c r="S978" s="476"/>
      <c r="T978" s="476"/>
      <c r="U978" s="476"/>
      <c r="V978" s="476"/>
    </row>
    <row r="979" spans="1:22" ht="15" thickBot="1">
      <c r="A979" s="476"/>
      <c r="B979" s="476"/>
      <c r="C979" s="476"/>
      <c r="D979" s="476"/>
      <c r="E979" s="476"/>
      <c r="F979" s="476"/>
      <c r="G979" s="476"/>
      <c r="H979" s="476"/>
      <c r="I979" s="476"/>
      <c r="J979" s="476"/>
      <c r="K979" s="476"/>
      <c r="L979" s="476"/>
      <c r="M979" s="476"/>
      <c r="N979" s="476"/>
      <c r="O979" s="476"/>
      <c r="P979" s="476"/>
      <c r="Q979" s="476"/>
      <c r="R979" s="476"/>
      <c r="S979" s="476"/>
      <c r="T979" s="476"/>
      <c r="U979" s="476"/>
      <c r="V979" s="476"/>
    </row>
    <row r="980" spans="1:22" ht="15" thickBot="1">
      <c r="A980" s="476"/>
      <c r="B980" s="476"/>
      <c r="C980" s="476"/>
      <c r="D980" s="476"/>
      <c r="E980" s="476"/>
      <c r="F980" s="476"/>
      <c r="G980" s="476"/>
      <c r="H980" s="476"/>
      <c r="I980" s="476"/>
      <c r="J980" s="476"/>
      <c r="K980" s="476"/>
      <c r="L980" s="476"/>
      <c r="M980" s="476"/>
      <c r="N980" s="476"/>
      <c r="O980" s="476"/>
      <c r="P980" s="476"/>
      <c r="Q980" s="476"/>
      <c r="R980" s="476"/>
      <c r="S980" s="476"/>
      <c r="T980" s="476"/>
      <c r="U980" s="476"/>
      <c r="V980" s="476"/>
    </row>
    <row r="981" spans="1:22" ht="15" thickBot="1">
      <c r="A981" s="476"/>
      <c r="B981" s="476"/>
      <c r="C981" s="476"/>
      <c r="D981" s="476"/>
      <c r="E981" s="476"/>
      <c r="F981" s="476"/>
      <c r="G981" s="476"/>
      <c r="H981" s="476"/>
      <c r="I981" s="476"/>
      <c r="J981" s="476"/>
      <c r="K981" s="476"/>
      <c r="L981" s="476"/>
      <c r="M981" s="476"/>
      <c r="N981" s="476"/>
      <c r="O981" s="476"/>
      <c r="P981" s="476"/>
      <c r="Q981" s="476"/>
      <c r="R981" s="476"/>
      <c r="S981" s="476"/>
      <c r="T981" s="476"/>
      <c r="U981" s="476"/>
      <c r="V981" s="476"/>
    </row>
    <row r="982" spans="1:22" ht="15" thickBot="1">
      <c r="A982" s="476"/>
      <c r="B982" s="476"/>
      <c r="C982" s="476"/>
      <c r="D982" s="476"/>
      <c r="E982" s="476"/>
      <c r="F982" s="476"/>
      <c r="G982" s="476"/>
      <c r="H982" s="476"/>
      <c r="I982" s="476"/>
      <c r="J982" s="476"/>
      <c r="K982" s="476"/>
      <c r="L982" s="476"/>
      <c r="M982" s="476"/>
      <c r="N982" s="476"/>
      <c r="O982" s="476"/>
      <c r="P982" s="476"/>
      <c r="Q982" s="476"/>
      <c r="R982" s="476"/>
      <c r="S982" s="476"/>
      <c r="T982" s="476"/>
      <c r="U982" s="476"/>
      <c r="V982" s="476"/>
    </row>
    <row r="983" spans="1:22" ht="15" thickBot="1">
      <c r="A983" s="476"/>
      <c r="B983" s="476"/>
      <c r="C983" s="476"/>
      <c r="D983" s="476"/>
      <c r="E983" s="476"/>
      <c r="F983" s="476"/>
      <c r="G983" s="476"/>
      <c r="H983" s="476"/>
      <c r="I983" s="476"/>
      <c r="J983" s="476"/>
      <c r="K983" s="476"/>
      <c r="L983" s="476"/>
      <c r="M983" s="476"/>
      <c r="N983" s="476"/>
      <c r="O983" s="476"/>
      <c r="P983" s="476"/>
      <c r="Q983" s="476"/>
      <c r="R983" s="476"/>
      <c r="S983" s="476"/>
      <c r="T983" s="476"/>
      <c r="U983" s="476"/>
      <c r="V983" s="476"/>
    </row>
    <row r="984" spans="1:22" ht="15" thickBot="1">
      <c r="A984" s="476"/>
      <c r="B984" s="476"/>
      <c r="C984" s="476"/>
      <c r="D984" s="476"/>
      <c r="E984" s="476"/>
      <c r="F984" s="476"/>
      <c r="G984" s="476"/>
      <c r="H984" s="476"/>
      <c r="I984" s="476"/>
      <c r="J984" s="476"/>
      <c r="K984" s="476"/>
      <c r="L984" s="476"/>
      <c r="M984" s="476"/>
      <c r="N984" s="476"/>
      <c r="O984" s="476"/>
      <c r="P984" s="476"/>
      <c r="Q984" s="476"/>
      <c r="R984" s="476"/>
      <c r="S984" s="476"/>
      <c r="T984" s="476"/>
      <c r="U984" s="476"/>
      <c r="V984" s="476"/>
    </row>
    <row r="985" spans="1:22" ht="15" thickBot="1">
      <c r="A985" s="476"/>
      <c r="B985" s="476"/>
      <c r="C985" s="476"/>
      <c r="D985" s="476"/>
      <c r="E985" s="476"/>
      <c r="F985" s="476"/>
      <c r="G985" s="476"/>
      <c r="H985" s="476"/>
      <c r="I985" s="476"/>
      <c r="J985" s="476"/>
      <c r="K985" s="476"/>
      <c r="L985" s="476"/>
      <c r="M985" s="476"/>
      <c r="N985" s="476"/>
      <c r="O985" s="476"/>
      <c r="P985" s="476"/>
      <c r="Q985" s="476"/>
      <c r="R985" s="476"/>
      <c r="S985" s="476"/>
      <c r="T985" s="476"/>
      <c r="U985" s="476"/>
      <c r="V985" s="476"/>
    </row>
    <row r="986" spans="1:22" ht="15" thickBot="1">
      <c r="A986" s="476"/>
      <c r="B986" s="476"/>
      <c r="C986" s="476"/>
      <c r="D986" s="476"/>
      <c r="E986" s="476"/>
      <c r="F986" s="476"/>
      <c r="G986" s="476"/>
      <c r="H986" s="476"/>
      <c r="I986" s="476"/>
      <c r="J986" s="476"/>
      <c r="K986" s="476"/>
      <c r="L986" s="476"/>
      <c r="M986" s="476"/>
      <c r="N986" s="476"/>
      <c r="O986" s="476"/>
      <c r="P986" s="476"/>
      <c r="Q986" s="476"/>
      <c r="R986" s="476"/>
      <c r="S986" s="476"/>
      <c r="T986" s="476"/>
      <c r="U986" s="476"/>
      <c r="V986" s="476"/>
    </row>
    <row r="987" spans="1:22" ht="15" thickBot="1">
      <c r="A987" s="476"/>
      <c r="B987" s="476"/>
      <c r="C987" s="476"/>
      <c r="D987" s="476"/>
      <c r="E987" s="476"/>
      <c r="F987" s="476"/>
      <c r="G987" s="476"/>
      <c r="H987" s="476"/>
      <c r="I987" s="476"/>
      <c r="J987" s="476"/>
      <c r="K987" s="476"/>
      <c r="L987" s="476"/>
      <c r="M987" s="476"/>
      <c r="N987" s="476"/>
      <c r="O987" s="476"/>
      <c r="P987" s="476"/>
      <c r="Q987" s="476"/>
      <c r="R987" s="476"/>
      <c r="S987" s="476"/>
      <c r="T987" s="476"/>
      <c r="U987" s="476"/>
      <c r="V987" s="476"/>
    </row>
    <row r="988" spans="1:22" ht="15" thickBot="1">
      <c r="A988" s="476"/>
      <c r="B988" s="476"/>
      <c r="C988" s="476"/>
      <c r="D988" s="476"/>
      <c r="E988" s="476"/>
      <c r="F988" s="476"/>
      <c r="G988" s="476"/>
      <c r="H988" s="476"/>
      <c r="I988" s="476"/>
      <c r="J988" s="476"/>
      <c r="K988" s="476"/>
      <c r="L988" s="476"/>
      <c r="M988" s="476"/>
      <c r="N988" s="476"/>
      <c r="O988" s="476"/>
      <c r="P988" s="476"/>
      <c r="Q988" s="476"/>
      <c r="R988" s="476"/>
      <c r="S988" s="476"/>
      <c r="T988" s="476"/>
      <c r="U988" s="476"/>
      <c r="V988" s="476"/>
    </row>
    <row r="989" spans="1:22" ht="15" thickBot="1">
      <c r="A989" s="476"/>
      <c r="B989" s="476"/>
      <c r="C989" s="476"/>
      <c r="D989" s="476"/>
      <c r="E989" s="476"/>
      <c r="F989" s="476"/>
      <c r="G989" s="476"/>
      <c r="H989" s="476"/>
      <c r="I989" s="476"/>
      <c r="J989" s="476"/>
      <c r="K989" s="476"/>
      <c r="L989" s="476"/>
      <c r="M989" s="476"/>
      <c r="N989" s="476"/>
      <c r="O989" s="476"/>
      <c r="P989" s="476"/>
      <c r="Q989" s="476"/>
      <c r="R989" s="476"/>
      <c r="S989" s="476"/>
      <c r="T989" s="476"/>
      <c r="U989" s="476"/>
      <c r="V989" s="476"/>
    </row>
    <row r="990" spans="1:22" ht="15" thickBot="1">
      <c r="A990" s="476"/>
      <c r="B990" s="476"/>
      <c r="C990" s="476"/>
      <c r="D990" s="476"/>
      <c r="E990" s="476"/>
      <c r="F990" s="476"/>
      <c r="G990" s="476"/>
      <c r="H990" s="476"/>
      <c r="I990" s="476"/>
      <c r="J990" s="476"/>
      <c r="K990" s="476"/>
      <c r="L990" s="476"/>
      <c r="M990" s="476"/>
      <c r="N990" s="476"/>
      <c r="O990" s="476"/>
      <c r="P990" s="476"/>
      <c r="Q990" s="476"/>
      <c r="R990" s="476"/>
      <c r="S990" s="476"/>
      <c r="T990" s="476"/>
      <c r="U990" s="476"/>
      <c r="V990" s="476"/>
    </row>
    <row r="991" spans="1:22" ht="15" thickBot="1">
      <c r="A991" s="476"/>
      <c r="B991" s="476"/>
      <c r="C991" s="476"/>
      <c r="D991" s="476"/>
      <c r="E991" s="476"/>
      <c r="F991" s="476"/>
      <c r="G991" s="476"/>
      <c r="H991" s="476"/>
      <c r="I991" s="476"/>
      <c r="J991" s="476"/>
      <c r="K991" s="476"/>
      <c r="L991" s="476"/>
      <c r="M991" s="476"/>
      <c r="N991" s="476"/>
      <c r="O991" s="476"/>
      <c r="P991" s="476"/>
      <c r="Q991" s="476"/>
      <c r="R991" s="476"/>
      <c r="S991" s="476"/>
      <c r="T991" s="476"/>
      <c r="U991" s="476"/>
      <c r="V991" s="476"/>
    </row>
    <row r="992" spans="1:22" ht="15" thickBot="1">
      <c r="A992" s="476"/>
      <c r="B992" s="476"/>
      <c r="C992" s="476"/>
      <c r="D992" s="476"/>
      <c r="E992" s="476"/>
      <c r="F992" s="476"/>
      <c r="G992" s="476"/>
      <c r="H992" s="476"/>
      <c r="I992" s="476"/>
      <c r="J992" s="476"/>
      <c r="K992" s="476"/>
      <c r="L992" s="476"/>
      <c r="M992" s="476"/>
      <c r="N992" s="476"/>
      <c r="O992" s="476"/>
      <c r="P992" s="476"/>
      <c r="Q992" s="476"/>
      <c r="R992" s="476"/>
      <c r="S992" s="476"/>
      <c r="T992" s="476"/>
      <c r="U992" s="476"/>
      <c r="V992" s="476"/>
    </row>
    <row r="993" spans="1:22" ht="15" thickBot="1">
      <c r="A993" s="476"/>
      <c r="B993" s="476"/>
      <c r="C993" s="476"/>
      <c r="D993" s="476"/>
      <c r="E993" s="476"/>
      <c r="F993" s="476"/>
      <c r="G993" s="476"/>
      <c r="H993" s="476"/>
      <c r="I993" s="476"/>
      <c r="J993" s="476"/>
      <c r="K993" s="476"/>
      <c r="L993" s="476"/>
      <c r="M993" s="476"/>
      <c r="N993" s="476"/>
      <c r="O993" s="476"/>
      <c r="P993" s="476"/>
      <c r="Q993" s="476"/>
      <c r="R993" s="476"/>
      <c r="S993" s="476"/>
      <c r="T993" s="476"/>
      <c r="U993" s="476"/>
      <c r="V993" s="476"/>
    </row>
    <row r="994" spans="1:22" ht="15" thickBot="1">
      <c r="A994" s="476"/>
      <c r="B994" s="476"/>
      <c r="C994" s="476"/>
      <c r="D994" s="476"/>
      <c r="E994" s="476"/>
      <c r="F994" s="476"/>
      <c r="G994" s="476"/>
      <c r="H994" s="476"/>
      <c r="I994" s="476"/>
      <c r="J994" s="476"/>
      <c r="K994" s="476"/>
      <c r="L994" s="476"/>
      <c r="M994" s="476"/>
      <c r="N994" s="476"/>
      <c r="O994" s="476"/>
      <c r="P994" s="476"/>
      <c r="Q994" s="476"/>
      <c r="R994" s="476"/>
      <c r="S994" s="476"/>
      <c r="T994" s="476"/>
      <c r="U994" s="476"/>
      <c r="V994" s="476"/>
    </row>
  </sheetData>
  <mergeCells count="12">
    <mergeCell ref="N1:O1"/>
    <mergeCell ref="A1:C1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"/>
  <sheetViews>
    <sheetView workbookViewId="0"/>
  </sheetViews>
  <sheetFormatPr defaultRowHeight="13.8"/>
  <cols>
    <col min="1" max="2" width="8.88671875" style="126"/>
    <col min="3" max="4" width="13.5546875" style="126" customWidth="1"/>
    <col min="5" max="5" width="13.33203125" style="126" customWidth="1"/>
    <col min="6" max="6" width="13" style="126" customWidth="1"/>
    <col min="7" max="16384" width="8.88671875" style="126"/>
  </cols>
  <sheetData>
    <row r="1" spans="1:22" ht="22.8">
      <c r="A1" s="132" t="s">
        <v>3810</v>
      </c>
      <c r="B1" s="133"/>
      <c r="C1" s="133"/>
      <c r="D1" s="133"/>
      <c r="E1" s="133"/>
      <c r="F1" s="133"/>
      <c r="G1" s="133"/>
      <c r="H1" s="133"/>
      <c r="I1" s="134"/>
    </row>
    <row r="2" spans="1:22" ht="17.399999999999999">
      <c r="A2" s="127" t="s">
        <v>3811</v>
      </c>
      <c r="B2" s="127" t="s">
        <v>3467</v>
      </c>
      <c r="C2" s="127" t="s">
        <v>161</v>
      </c>
      <c r="D2" s="127" t="s">
        <v>160</v>
      </c>
      <c r="E2" s="127" t="s">
        <v>3812</v>
      </c>
      <c r="F2" s="127" t="s">
        <v>3813</v>
      </c>
      <c r="G2" s="127" t="s">
        <v>3814</v>
      </c>
      <c r="H2" s="127" t="s">
        <v>39</v>
      </c>
      <c r="I2" s="127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128">
        <v>27</v>
      </c>
      <c r="B3" s="128">
        <v>18</v>
      </c>
      <c r="C3" s="128" t="s">
        <v>199</v>
      </c>
      <c r="D3" s="128" t="s">
        <v>198</v>
      </c>
      <c r="E3" s="128" t="s">
        <v>3462</v>
      </c>
      <c r="F3" s="128"/>
      <c r="G3" s="128">
        <v>23</v>
      </c>
      <c r="H3" s="130">
        <v>0.33402777777777781</v>
      </c>
      <c r="I3" s="131">
        <v>1980</v>
      </c>
      <c r="K3" s="14">
        <f>VLOOKUP(L3,id!$A:$C,3,0)</f>
        <v>108</v>
      </c>
      <c r="L3" s="14" t="str">
        <f t="shared" ref="L3" si="0">M3&amp;N3&amp;P3</f>
        <v>TruszkowskaKamila1980</v>
      </c>
      <c r="M3" s="9" t="str">
        <f t="shared" ref="M3" si="1">D3</f>
        <v>Truszkowska</v>
      </c>
      <c r="N3" s="9" t="str">
        <f t="shared" ref="N3" si="2">C3</f>
        <v>Kamila</v>
      </c>
      <c r="O3" s="9">
        <f t="shared" ref="O3" si="3">F3</f>
        <v>0</v>
      </c>
      <c r="P3" s="9">
        <f t="shared" ref="P3" si="4">I3</f>
        <v>1980</v>
      </c>
      <c r="Q3" s="9">
        <v>100</v>
      </c>
      <c r="R3" s="9"/>
      <c r="S3" s="9"/>
      <c r="T3" s="9"/>
      <c r="U3" s="9"/>
      <c r="V3" s="9"/>
    </row>
    <row r="4" spans="1:22">
      <c r="C4" s="126" t="s">
        <v>5005</v>
      </c>
      <c r="D4" s="126" t="s">
        <v>5006</v>
      </c>
      <c r="G4" s="126">
        <v>23</v>
      </c>
      <c r="H4" s="130">
        <v>0.46736111111111112</v>
      </c>
      <c r="I4" s="126">
        <v>1980</v>
      </c>
      <c r="K4" s="14">
        <f>VLOOKUP(L4,id!$A:$C,3,0)</f>
        <v>215</v>
      </c>
      <c r="L4" s="14" t="str">
        <f t="shared" ref="L4:L5" si="5">M4&amp;N4&amp;P4</f>
        <v>KreftMirka1980</v>
      </c>
      <c r="M4" s="9" t="str">
        <f t="shared" ref="M4:M5" si="6">D4</f>
        <v>Kreft</v>
      </c>
      <c r="N4" s="9" t="str">
        <f t="shared" ref="N4:N5" si="7">C4</f>
        <v>Mirka</v>
      </c>
      <c r="O4" s="9">
        <f t="shared" ref="O4:O5" si="8">F4</f>
        <v>0</v>
      </c>
      <c r="P4" s="9">
        <f t="shared" ref="P4:P5" si="9">I4</f>
        <v>1980</v>
      </c>
      <c r="Q4" s="9">
        <f t="shared" ref="Q4:Q5" si="10">Q3*IF(U4&lt;1,U4,IF(V4&lt;1,V4,IF(T4&lt;1,T4,IF(S4&lt;1,S4,1))))</f>
        <v>71.47102526002972</v>
      </c>
      <c r="R4" s="9"/>
      <c r="S4" s="9">
        <f>H3/H4</f>
        <v>0.71471025260029719</v>
      </c>
      <c r="T4" s="9">
        <f>G4/G3</f>
        <v>1</v>
      </c>
      <c r="U4" s="9">
        <v>1</v>
      </c>
      <c r="V4" s="9">
        <v>1</v>
      </c>
    </row>
    <row r="5" spans="1:22">
      <c r="A5"/>
      <c r="C5" s="126" t="s">
        <v>3671</v>
      </c>
      <c r="D5" s="126" t="s">
        <v>3672</v>
      </c>
      <c r="G5" s="126">
        <v>22</v>
      </c>
      <c r="H5" s="130">
        <v>0.36319444444444443</v>
      </c>
      <c r="I5" s="126">
        <v>1980</v>
      </c>
      <c r="K5" s="14">
        <f>VLOOKUP(L5,id!$A:$C,3,0)</f>
        <v>216</v>
      </c>
      <c r="L5" s="14" t="str">
        <f t="shared" si="5"/>
        <v>WorotyńskaKamilla1980</v>
      </c>
      <c r="M5" s="9" t="str">
        <f t="shared" si="6"/>
        <v>Worotyńska</v>
      </c>
      <c r="N5" s="9" t="str">
        <f t="shared" si="7"/>
        <v>Kamilla</v>
      </c>
      <c r="O5" s="9">
        <f t="shared" si="8"/>
        <v>0</v>
      </c>
      <c r="P5" s="9">
        <f t="shared" si="9"/>
        <v>1980</v>
      </c>
      <c r="Q5" s="9">
        <f t="shared" si="10"/>
        <v>68.363589379158867</v>
      </c>
      <c r="R5" s="9"/>
      <c r="S5" s="9">
        <f t="shared" ref="S5" si="11">H4/H5</f>
        <v>1.2868068833652009</v>
      </c>
      <c r="T5" s="9">
        <f t="shared" ref="T5" si="12">G5/G4</f>
        <v>0.95652173913043481</v>
      </c>
      <c r="U5" s="9">
        <v>1</v>
      </c>
      <c r="V5" s="9"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workbookViewId="0"/>
  </sheetViews>
  <sheetFormatPr defaultRowHeight="13.8"/>
  <cols>
    <col min="1" max="2" width="8.88671875" style="126"/>
    <col min="3" max="4" width="13.5546875" style="126" customWidth="1"/>
    <col min="5" max="5" width="13.33203125" style="126" customWidth="1"/>
    <col min="6" max="6" width="13" style="126" customWidth="1"/>
    <col min="7" max="16384" width="8.88671875" style="126"/>
  </cols>
  <sheetData>
    <row r="1" spans="1:22" ht="22.8">
      <c r="A1" s="132" t="s">
        <v>3810</v>
      </c>
      <c r="B1" s="133"/>
      <c r="C1" s="133"/>
      <c r="D1" s="133"/>
      <c r="E1" s="133"/>
      <c r="F1" s="133"/>
      <c r="G1" s="133"/>
      <c r="H1" s="133"/>
      <c r="I1" s="134"/>
    </row>
    <row r="2" spans="1:22" ht="17.399999999999999">
      <c r="A2" s="127" t="s">
        <v>3811</v>
      </c>
      <c r="B2" s="127" t="s">
        <v>3467</v>
      </c>
      <c r="C2" s="127" t="s">
        <v>161</v>
      </c>
      <c r="D2" s="127" t="s">
        <v>160</v>
      </c>
      <c r="E2" s="127" t="s">
        <v>3812</v>
      </c>
      <c r="F2" s="127" t="s">
        <v>3813</v>
      </c>
      <c r="G2" s="127" t="s">
        <v>3814</v>
      </c>
      <c r="H2" s="127" t="s">
        <v>39</v>
      </c>
      <c r="I2" s="127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128">
        <v>1</v>
      </c>
      <c r="B3" s="128"/>
      <c r="C3" s="128" t="s">
        <v>49</v>
      </c>
      <c r="D3" s="128" t="s">
        <v>393</v>
      </c>
      <c r="E3" s="128"/>
      <c r="F3" s="129"/>
      <c r="G3" s="128">
        <v>23</v>
      </c>
      <c r="H3" s="130">
        <v>0.22430555555555556</v>
      </c>
      <c r="I3" s="131">
        <v>1974</v>
      </c>
      <c r="K3" s="14">
        <f>VLOOKUP(L3,id!$A:$C,3,0)</f>
        <v>54</v>
      </c>
      <c r="L3" s="14" t="str">
        <f t="shared" ref="L3:L23" si="0">M3&amp;N3&amp;P3</f>
        <v>PotockiRobert1974</v>
      </c>
      <c r="M3" s="9" t="str">
        <f>D3</f>
        <v>Potocki</v>
      </c>
      <c r="N3" s="9" t="str">
        <f>C3</f>
        <v>Robert</v>
      </c>
      <c r="O3" s="9">
        <f>F3</f>
        <v>0</v>
      </c>
      <c r="P3" s="9">
        <f>I3</f>
        <v>1974</v>
      </c>
      <c r="Q3" s="9">
        <v>100</v>
      </c>
      <c r="R3" s="9"/>
      <c r="S3" s="9"/>
      <c r="T3" s="9"/>
      <c r="U3" s="9"/>
      <c r="V3" s="9"/>
    </row>
    <row r="4" spans="1:22">
      <c r="A4" s="128">
        <v>2</v>
      </c>
      <c r="B4" s="128"/>
      <c r="C4" s="128" t="s">
        <v>392</v>
      </c>
      <c r="D4" s="128" t="s">
        <v>393</v>
      </c>
      <c r="E4" s="128"/>
      <c r="F4" s="128"/>
      <c r="G4" s="128">
        <v>23</v>
      </c>
      <c r="H4" s="130">
        <v>0.22430555555555556</v>
      </c>
      <c r="I4" s="131">
        <v>1969</v>
      </c>
      <c r="J4" s="400"/>
      <c r="K4" s="14">
        <f>VLOOKUP(L4,id!$A:$C,3,0)</f>
        <v>48</v>
      </c>
      <c r="L4" s="14" t="str">
        <f t="shared" si="0"/>
        <v>PotockiMirosław1969</v>
      </c>
      <c r="M4" s="9" t="str">
        <f t="shared" ref="M4:M23" si="1">D4</f>
        <v>Potocki</v>
      </c>
      <c r="N4" s="9" t="str">
        <f t="shared" ref="N4:N23" si="2">C4</f>
        <v>Mirosław</v>
      </c>
      <c r="O4" s="9">
        <f t="shared" ref="O4:O23" si="3">F4</f>
        <v>0</v>
      </c>
      <c r="P4" s="9">
        <f t="shared" ref="P4:P23" si="4">I4</f>
        <v>1969</v>
      </c>
      <c r="Q4" s="9">
        <f t="shared" ref="Q4:Q23" si="5">Q3*IF(U4&lt;1,U4,IF(V4&lt;1,V4,IF(T4&lt;1,T4,IF(S4&lt;1,S4,1))))</f>
        <v>100</v>
      </c>
      <c r="R4" s="9"/>
      <c r="S4" s="9">
        <f>H3/H4</f>
        <v>1</v>
      </c>
      <c r="T4" s="9">
        <f>G4/G3</f>
        <v>1</v>
      </c>
      <c r="U4" s="9">
        <v>1</v>
      </c>
      <c r="V4" s="9">
        <v>1</v>
      </c>
    </row>
    <row r="5" spans="1:22">
      <c r="A5" s="128">
        <v>3</v>
      </c>
      <c r="B5" s="128"/>
      <c r="C5" s="128" t="s">
        <v>431</v>
      </c>
      <c r="D5" s="128" t="s">
        <v>432</v>
      </c>
      <c r="E5" s="128"/>
      <c r="F5" s="129"/>
      <c r="G5" s="128">
        <v>23</v>
      </c>
      <c r="H5" s="130">
        <v>0.22430555555555556</v>
      </c>
      <c r="I5" s="131">
        <v>1978</v>
      </c>
      <c r="J5" s="400"/>
      <c r="K5" s="14">
        <f>VLOOKUP(L5,id!$A:$C,3,0)</f>
        <v>49</v>
      </c>
      <c r="L5" s="14" t="str">
        <f t="shared" si="0"/>
        <v>WalińskiMikołaj1978</v>
      </c>
      <c r="M5" s="9" t="str">
        <f t="shared" si="1"/>
        <v>Waliński</v>
      </c>
      <c r="N5" s="9" t="str">
        <f t="shared" si="2"/>
        <v>Mikołaj</v>
      </c>
      <c r="O5" s="9">
        <f t="shared" si="3"/>
        <v>0</v>
      </c>
      <c r="P5" s="9">
        <f t="shared" si="4"/>
        <v>1978</v>
      </c>
      <c r="Q5" s="9">
        <f t="shared" si="5"/>
        <v>100</v>
      </c>
      <c r="R5" s="9"/>
      <c r="S5" s="9">
        <f t="shared" ref="S5:S23" si="6">H4/H5</f>
        <v>1</v>
      </c>
      <c r="T5" s="9">
        <f t="shared" ref="T5:T23" si="7">G5/G4</f>
        <v>1</v>
      </c>
      <c r="U5" s="9">
        <v>1</v>
      </c>
      <c r="V5" s="9">
        <v>1</v>
      </c>
    </row>
    <row r="6" spans="1:22">
      <c r="A6" s="128">
        <v>4</v>
      </c>
      <c r="B6" s="128"/>
      <c r="C6" s="128" t="s">
        <v>17</v>
      </c>
      <c r="D6" s="128" t="s">
        <v>328</v>
      </c>
      <c r="E6" s="128"/>
      <c r="F6" s="129"/>
      <c r="G6" s="128">
        <v>23</v>
      </c>
      <c r="H6" s="130">
        <v>0.22569444444444445</v>
      </c>
      <c r="I6" s="131">
        <v>1979</v>
      </c>
      <c r="J6" s="400"/>
      <c r="K6" s="14">
        <f>VLOOKUP(L6,id!$A:$C,3,0)</f>
        <v>69</v>
      </c>
      <c r="L6" s="14" t="str">
        <f t="shared" si="0"/>
        <v>WarmowskiMarcin1979</v>
      </c>
      <c r="M6" s="9" t="str">
        <f t="shared" si="1"/>
        <v>Warmowski</v>
      </c>
      <c r="N6" s="9" t="str">
        <f t="shared" si="2"/>
        <v>Marcin</v>
      </c>
      <c r="O6" s="9">
        <f t="shared" si="3"/>
        <v>0</v>
      </c>
      <c r="P6" s="9">
        <f t="shared" si="4"/>
        <v>1979</v>
      </c>
      <c r="Q6" s="9">
        <f t="shared" si="5"/>
        <v>99.384615384615387</v>
      </c>
      <c r="R6" s="9"/>
      <c r="S6" s="9">
        <f t="shared" si="6"/>
        <v>0.99384615384615382</v>
      </c>
      <c r="T6" s="9">
        <f t="shared" si="7"/>
        <v>1</v>
      </c>
      <c r="U6" s="9">
        <v>1</v>
      </c>
      <c r="V6" s="9">
        <v>1</v>
      </c>
    </row>
    <row r="7" spans="1:22">
      <c r="A7" s="128">
        <v>5</v>
      </c>
      <c r="B7" s="128"/>
      <c r="C7" s="128" t="s">
        <v>63</v>
      </c>
      <c r="D7" s="128" t="s">
        <v>328</v>
      </c>
      <c r="E7" s="128"/>
      <c r="F7" s="129"/>
      <c r="G7" s="128">
        <v>23</v>
      </c>
      <c r="H7" s="130">
        <v>0.22569444444444445</v>
      </c>
      <c r="I7" s="131">
        <v>1984</v>
      </c>
      <c r="J7" s="400"/>
      <c r="K7" s="14">
        <f>VLOOKUP(L7,id!$A:$C,3,0)</f>
        <v>70</v>
      </c>
      <c r="L7" s="14" t="str">
        <f t="shared" si="0"/>
        <v>WarmowskiŁukasz1984</v>
      </c>
      <c r="M7" s="9" t="str">
        <f t="shared" si="1"/>
        <v>Warmowski</v>
      </c>
      <c r="N7" s="9" t="str">
        <f t="shared" si="2"/>
        <v>Łukasz</v>
      </c>
      <c r="O7" s="9">
        <f t="shared" si="3"/>
        <v>0</v>
      </c>
      <c r="P7" s="9">
        <f t="shared" si="4"/>
        <v>1984</v>
      </c>
      <c r="Q7" s="9">
        <f t="shared" si="5"/>
        <v>99.384615384615387</v>
      </c>
      <c r="R7" s="9"/>
      <c r="S7" s="9">
        <f t="shared" si="6"/>
        <v>1</v>
      </c>
      <c r="T7" s="9">
        <f t="shared" si="7"/>
        <v>1</v>
      </c>
      <c r="U7" s="9">
        <v>1</v>
      </c>
      <c r="V7" s="9">
        <v>1</v>
      </c>
    </row>
    <row r="8" spans="1:22">
      <c r="A8" s="128">
        <v>6</v>
      </c>
      <c r="B8" s="128"/>
      <c r="C8" s="128" t="s">
        <v>49</v>
      </c>
      <c r="D8" s="128" t="s">
        <v>50</v>
      </c>
      <c r="E8" s="128"/>
      <c r="F8" s="129"/>
      <c r="G8" s="128">
        <v>23</v>
      </c>
      <c r="H8" s="130">
        <v>0.23750000000000002</v>
      </c>
      <c r="I8" s="131">
        <v>1967</v>
      </c>
      <c r="J8" s="400"/>
      <c r="K8" s="14">
        <f>VLOOKUP(L8,id!$A:$C,3,0)</f>
        <v>152</v>
      </c>
      <c r="L8" s="14" t="str">
        <f t="shared" si="0"/>
        <v>StanekRobert1967</v>
      </c>
      <c r="M8" s="9" t="str">
        <f t="shared" si="1"/>
        <v>Stanek</v>
      </c>
      <c r="N8" s="9" t="str">
        <f t="shared" si="2"/>
        <v>Robert</v>
      </c>
      <c r="O8" s="9">
        <f t="shared" si="3"/>
        <v>0</v>
      </c>
      <c r="P8" s="9">
        <f t="shared" si="4"/>
        <v>1967</v>
      </c>
      <c r="Q8" s="9">
        <f t="shared" si="5"/>
        <v>94.444444444444443</v>
      </c>
      <c r="R8" s="9"/>
      <c r="S8" s="9">
        <f t="shared" si="6"/>
        <v>0.95029239766081863</v>
      </c>
      <c r="T8" s="9">
        <f t="shared" si="7"/>
        <v>1</v>
      </c>
      <c r="U8" s="9">
        <v>1</v>
      </c>
      <c r="V8" s="9">
        <v>1</v>
      </c>
    </row>
    <row r="9" spans="1:22">
      <c r="A9" s="128">
        <v>7</v>
      </c>
      <c r="B9" s="128"/>
      <c r="C9" s="128" t="s">
        <v>17</v>
      </c>
      <c r="D9" s="128" t="s">
        <v>8</v>
      </c>
      <c r="E9" s="128"/>
      <c r="F9" s="128"/>
      <c r="G9" s="128">
        <v>23</v>
      </c>
      <c r="H9" s="130">
        <v>0.23750000000000002</v>
      </c>
      <c r="I9" s="131">
        <v>1978</v>
      </c>
      <c r="J9" s="400"/>
      <c r="K9" s="14">
        <f>VLOOKUP(L9,id!$A:$C,3,0)</f>
        <v>64</v>
      </c>
      <c r="L9" s="14" t="str">
        <f t="shared" si="0"/>
        <v>OwczarskiMarcin1978</v>
      </c>
      <c r="M9" s="9" t="str">
        <f t="shared" si="1"/>
        <v>Owczarski</v>
      </c>
      <c r="N9" s="9" t="str">
        <f t="shared" si="2"/>
        <v>Marcin</v>
      </c>
      <c r="O9" s="9">
        <f t="shared" si="3"/>
        <v>0</v>
      </c>
      <c r="P9" s="9">
        <f t="shared" si="4"/>
        <v>1978</v>
      </c>
      <c r="Q9" s="9">
        <f t="shared" si="5"/>
        <v>94.444444444444443</v>
      </c>
      <c r="R9" s="9"/>
      <c r="S9" s="9">
        <f t="shared" si="6"/>
        <v>1</v>
      </c>
      <c r="T9" s="9">
        <f t="shared" si="7"/>
        <v>1</v>
      </c>
      <c r="U9" s="9">
        <v>1</v>
      </c>
      <c r="V9" s="9">
        <v>1</v>
      </c>
    </row>
    <row r="10" spans="1:22">
      <c r="A10" s="128">
        <v>8</v>
      </c>
      <c r="B10" s="128"/>
      <c r="C10" s="128" t="s">
        <v>151</v>
      </c>
      <c r="D10" s="128" t="s">
        <v>152</v>
      </c>
      <c r="E10" s="128"/>
      <c r="F10" s="128"/>
      <c r="G10" s="128">
        <v>23</v>
      </c>
      <c r="H10" s="130">
        <v>0.23750000000000002</v>
      </c>
      <c r="I10" s="131">
        <v>1970</v>
      </c>
      <c r="J10" s="400"/>
      <c r="K10" s="14">
        <f>VLOOKUP(L10,id!$A:$C,3,0)</f>
        <v>63</v>
      </c>
      <c r="L10" s="14" t="str">
        <f t="shared" si="0"/>
        <v>HołdakowskiWojciech1970</v>
      </c>
      <c r="M10" s="9" t="str">
        <f t="shared" si="1"/>
        <v>Hołdakowski</v>
      </c>
      <c r="N10" s="9" t="str">
        <f t="shared" si="2"/>
        <v>Wojciech</v>
      </c>
      <c r="O10" s="9">
        <f t="shared" si="3"/>
        <v>0</v>
      </c>
      <c r="P10" s="9">
        <f t="shared" si="4"/>
        <v>1970</v>
      </c>
      <c r="Q10" s="9">
        <f t="shared" si="5"/>
        <v>94.444444444444443</v>
      </c>
      <c r="R10" s="9"/>
      <c r="S10" s="9">
        <f t="shared" si="6"/>
        <v>1</v>
      </c>
      <c r="T10" s="9">
        <f t="shared" si="7"/>
        <v>1</v>
      </c>
      <c r="U10" s="9">
        <v>1</v>
      </c>
      <c r="V10" s="9">
        <v>1</v>
      </c>
    </row>
    <row r="11" spans="1:22">
      <c r="A11" s="128">
        <v>9</v>
      </c>
      <c r="B11" s="128"/>
      <c r="C11" s="128" t="s">
        <v>141</v>
      </c>
      <c r="D11" s="128" t="s">
        <v>180</v>
      </c>
      <c r="E11" s="128"/>
      <c r="F11" s="128"/>
      <c r="G11" s="128">
        <v>23</v>
      </c>
      <c r="H11" s="130">
        <v>0.24791666666666667</v>
      </c>
      <c r="I11" s="131">
        <v>1983</v>
      </c>
      <c r="J11" s="400"/>
      <c r="K11" s="14">
        <f>VLOOKUP(L11,id!$A:$C,3,0)</f>
        <v>57</v>
      </c>
      <c r="L11" s="14" t="str">
        <f t="shared" si="0"/>
        <v>SzumańskiJakub1983</v>
      </c>
      <c r="M11" s="9" t="str">
        <f t="shared" si="1"/>
        <v>Szumański</v>
      </c>
      <c r="N11" s="9" t="str">
        <f t="shared" si="2"/>
        <v>Jakub</v>
      </c>
      <c r="O11" s="9">
        <f t="shared" si="3"/>
        <v>0</v>
      </c>
      <c r="P11" s="9">
        <f t="shared" si="4"/>
        <v>1983</v>
      </c>
      <c r="Q11" s="9">
        <f t="shared" si="5"/>
        <v>90.476190476190482</v>
      </c>
      <c r="R11" s="9"/>
      <c r="S11" s="9">
        <f t="shared" si="6"/>
        <v>0.95798319327731096</v>
      </c>
      <c r="T11" s="9">
        <f t="shared" si="7"/>
        <v>1</v>
      </c>
      <c r="U11" s="9">
        <v>1</v>
      </c>
      <c r="V11" s="9">
        <v>1</v>
      </c>
    </row>
    <row r="12" spans="1:22">
      <c r="A12" s="128">
        <v>10</v>
      </c>
      <c r="B12" s="128"/>
      <c r="C12" s="128" t="s">
        <v>272</v>
      </c>
      <c r="D12" s="128" t="s">
        <v>298</v>
      </c>
      <c r="E12" s="128"/>
      <c r="F12" s="129"/>
      <c r="G12" s="128">
        <v>23</v>
      </c>
      <c r="H12" s="130">
        <v>0.24861111111111112</v>
      </c>
      <c r="I12" s="131">
        <v>1972</v>
      </c>
      <c r="J12" s="400"/>
      <c r="K12" s="14">
        <f>VLOOKUP(L12,id!$A:$C,3,0)</f>
        <v>119</v>
      </c>
      <c r="L12" s="14" t="str">
        <f t="shared" si="0"/>
        <v>BoberBartłomiej1972</v>
      </c>
      <c r="M12" s="9" t="str">
        <f t="shared" si="1"/>
        <v>Bober</v>
      </c>
      <c r="N12" s="9" t="str">
        <f t="shared" si="2"/>
        <v>Bartłomiej</v>
      </c>
      <c r="O12" s="9">
        <f t="shared" si="3"/>
        <v>0</v>
      </c>
      <c r="P12" s="9">
        <f t="shared" si="4"/>
        <v>1972</v>
      </c>
      <c r="Q12" s="9">
        <f t="shared" si="5"/>
        <v>90.22346368715084</v>
      </c>
      <c r="R12" s="9"/>
      <c r="S12" s="9">
        <f t="shared" si="6"/>
        <v>0.9972067039106145</v>
      </c>
      <c r="T12" s="9">
        <f t="shared" si="7"/>
        <v>1</v>
      </c>
      <c r="U12" s="9">
        <v>1</v>
      </c>
      <c r="V12" s="9">
        <v>1</v>
      </c>
    </row>
    <row r="13" spans="1:22">
      <c r="A13" s="128">
        <v>11</v>
      </c>
      <c r="B13" s="128"/>
      <c r="C13" s="128" t="s">
        <v>34</v>
      </c>
      <c r="D13" s="128" t="s">
        <v>165</v>
      </c>
      <c r="E13" s="128"/>
      <c r="F13" s="128"/>
      <c r="G13" s="128">
        <v>23</v>
      </c>
      <c r="H13" s="130">
        <v>0.26805555555555555</v>
      </c>
      <c r="I13" s="131">
        <v>1968</v>
      </c>
      <c r="J13" s="400"/>
      <c r="K13" s="14">
        <f>VLOOKUP(L13,id!$A:$C,3,0)</f>
        <v>210</v>
      </c>
      <c r="L13" s="14" t="str">
        <f t="shared" si="0"/>
        <v>PachulskiMarek1968</v>
      </c>
      <c r="M13" s="9" t="str">
        <f t="shared" si="1"/>
        <v>Pachulski</v>
      </c>
      <c r="N13" s="9" t="str">
        <f t="shared" si="2"/>
        <v>Marek</v>
      </c>
      <c r="O13" s="9">
        <f t="shared" si="3"/>
        <v>0</v>
      </c>
      <c r="P13" s="9">
        <f t="shared" si="4"/>
        <v>1968</v>
      </c>
      <c r="Q13" s="9">
        <f t="shared" si="5"/>
        <v>83.678756476683944</v>
      </c>
      <c r="R13" s="9"/>
      <c r="S13" s="9">
        <f t="shared" si="6"/>
        <v>0.92746113989637313</v>
      </c>
      <c r="T13" s="9">
        <f t="shared" si="7"/>
        <v>1</v>
      </c>
      <c r="U13" s="9">
        <v>1</v>
      </c>
      <c r="V13" s="9">
        <v>1</v>
      </c>
    </row>
    <row r="14" spans="1:22">
      <c r="A14" s="128">
        <v>12</v>
      </c>
      <c r="B14" s="128"/>
      <c r="C14" s="128" t="s">
        <v>26</v>
      </c>
      <c r="D14" s="128" t="s">
        <v>1528</v>
      </c>
      <c r="E14" s="128"/>
      <c r="F14" s="128"/>
      <c r="G14" s="128">
        <v>23</v>
      </c>
      <c r="H14" s="130">
        <v>0.26874999999999999</v>
      </c>
      <c r="I14" s="131">
        <v>1966</v>
      </c>
      <c r="J14" s="400"/>
      <c r="K14" s="14">
        <f>VLOOKUP(L14,id!$A:$C,3,0)</f>
        <v>56</v>
      </c>
      <c r="L14" s="14" t="str">
        <f t="shared" si="0"/>
        <v>BuchajewiczAndrzej1966</v>
      </c>
      <c r="M14" s="9" t="str">
        <f t="shared" si="1"/>
        <v>Buchajewicz</v>
      </c>
      <c r="N14" s="9" t="str">
        <f t="shared" si="2"/>
        <v>Andrzej</v>
      </c>
      <c r="O14" s="9">
        <f t="shared" si="3"/>
        <v>0</v>
      </c>
      <c r="P14" s="9">
        <f t="shared" si="4"/>
        <v>1966</v>
      </c>
      <c r="Q14" s="9">
        <f t="shared" si="5"/>
        <v>83.462532299741611</v>
      </c>
      <c r="R14" s="9"/>
      <c r="S14" s="9">
        <f t="shared" si="6"/>
        <v>0.99741602067183466</v>
      </c>
      <c r="T14" s="9">
        <f t="shared" si="7"/>
        <v>1</v>
      </c>
      <c r="U14" s="9">
        <v>1</v>
      </c>
      <c r="V14" s="9">
        <v>1</v>
      </c>
    </row>
    <row r="15" spans="1:22">
      <c r="A15" s="128">
        <v>13</v>
      </c>
      <c r="B15" s="128"/>
      <c r="C15" s="128" t="s">
        <v>22</v>
      </c>
      <c r="D15" s="128" t="s">
        <v>1114</v>
      </c>
      <c r="E15" s="128"/>
      <c r="F15" s="129"/>
      <c r="G15" s="128">
        <v>23</v>
      </c>
      <c r="H15" s="130">
        <v>0.36527777777777781</v>
      </c>
      <c r="I15" s="131">
        <v>1978</v>
      </c>
      <c r="J15" s="400"/>
      <c r="K15" s="14">
        <f>VLOOKUP(L15,id!$A:$C,3,0)</f>
        <v>68</v>
      </c>
      <c r="L15" s="14" t="str">
        <f t="shared" si="0"/>
        <v>LuksKrzysztof1978</v>
      </c>
      <c r="M15" s="9" t="str">
        <f t="shared" si="1"/>
        <v>Luks</v>
      </c>
      <c r="N15" s="9" t="str">
        <f t="shared" si="2"/>
        <v>Krzysztof</v>
      </c>
      <c r="O15" s="9">
        <f t="shared" si="3"/>
        <v>0</v>
      </c>
      <c r="P15" s="9">
        <f t="shared" si="4"/>
        <v>1978</v>
      </c>
      <c r="Q15" s="9">
        <f t="shared" si="5"/>
        <v>61.406844106463879</v>
      </c>
      <c r="R15" s="9"/>
      <c r="S15" s="9">
        <f t="shared" si="6"/>
        <v>0.73574144486692006</v>
      </c>
      <c r="T15" s="9">
        <f t="shared" si="7"/>
        <v>1</v>
      </c>
      <c r="U15" s="9">
        <v>1</v>
      </c>
      <c r="V15" s="9">
        <v>1</v>
      </c>
    </row>
    <row r="16" spans="1:22">
      <c r="A16" s="128">
        <v>14</v>
      </c>
      <c r="B16" s="128"/>
      <c r="C16" s="128" t="s">
        <v>365</v>
      </c>
      <c r="D16" s="128" t="s">
        <v>1738</v>
      </c>
      <c r="E16" s="128"/>
      <c r="F16" s="129"/>
      <c r="G16" s="128">
        <v>23</v>
      </c>
      <c r="H16" s="130">
        <v>0.36527777777777781</v>
      </c>
      <c r="I16" s="131">
        <v>1982</v>
      </c>
      <c r="J16" s="400"/>
      <c r="K16" s="14">
        <f>VLOOKUP(L16,id!$A:$C,3,0)</f>
        <v>52</v>
      </c>
      <c r="L16" s="14" t="str">
        <f t="shared" si="0"/>
        <v>DargaczWaldemar1982</v>
      </c>
      <c r="M16" s="9" t="str">
        <f t="shared" si="1"/>
        <v>Dargacz</v>
      </c>
      <c r="N16" s="9" t="str">
        <f t="shared" si="2"/>
        <v>Waldemar</v>
      </c>
      <c r="O16" s="9">
        <f t="shared" si="3"/>
        <v>0</v>
      </c>
      <c r="P16" s="9">
        <f t="shared" si="4"/>
        <v>1982</v>
      </c>
      <c r="Q16" s="9">
        <f t="shared" si="5"/>
        <v>61.406844106463879</v>
      </c>
      <c r="R16" s="9"/>
      <c r="S16" s="9">
        <f t="shared" si="6"/>
        <v>1</v>
      </c>
      <c r="T16" s="9">
        <f t="shared" si="7"/>
        <v>1</v>
      </c>
      <c r="U16" s="9">
        <v>1</v>
      </c>
      <c r="V16" s="9">
        <v>1</v>
      </c>
    </row>
    <row r="17" spans="1:22">
      <c r="A17" s="128">
        <v>15</v>
      </c>
      <c r="B17" s="128"/>
      <c r="C17" s="128" t="s">
        <v>365</v>
      </c>
      <c r="D17" s="128" t="s">
        <v>582</v>
      </c>
      <c r="E17" s="128"/>
      <c r="F17" s="129"/>
      <c r="G17" s="128">
        <v>23</v>
      </c>
      <c r="H17" s="130">
        <v>0.39166666666666666</v>
      </c>
      <c r="I17" s="131">
        <v>1984</v>
      </c>
      <c r="J17" s="400"/>
      <c r="K17" s="14">
        <f>VLOOKUP(L17,id!$A:$C,3,0)</f>
        <v>60</v>
      </c>
      <c r="L17" s="14" t="str">
        <f t="shared" si="0"/>
        <v>PolewkoWaldemar1984</v>
      </c>
      <c r="M17" s="9" t="str">
        <f t="shared" si="1"/>
        <v>Polewko</v>
      </c>
      <c r="N17" s="9" t="str">
        <f t="shared" si="2"/>
        <v>Waldemar</v>
      </c>
      <c r="O17" s="9">
        <f t="shared" si="3"/>
        <v>0</v>
      </c>
      <c r="P17" s="9">
        <f t="shared" si="4"/>
        <v>1984</v>
      </c>
      <c r="Q17" s="9">
        <f t="shared" si="5"/>
        <v>57.269503546099294</v>
      </c>
      <c r="R17" s="9"/>
      <c r="S17" s="9">
        <f t="shared" si="6"/>
        <v>0.93262411347517737</v>
      </c>
      <c r="T17" s="9">
        <f t="shared" si="7"/>
        <v>1</v>
      </c>
      <c r="U17" s="9">
        <v>1</v>
      </c>
      <c r="V17" s="9">
        <v>1</v>
      </c>
    </row>
    <row r="18" spans="1:22">
      <c r="A18" s="128">
        <v>16</v>
      </c>
      <c r="B18" s="128"/>
      <c r="C18" s="128" t="s">
        <v>151</v>
      </c>
      <c r="D18" s="128" t="s">
        <v>581</v>
      </c>
      <c r="E18" s="128"/>
      <c r="F18" s="129"/>
      <c r="G18" s="128">
        <v>23</v>
      </c>
      <c r="H18" s="130">
        <v>0.39166666666666666</v>
      </c>
      <c r="I18" s="131">
        <v>1975</v>
      </c>
      <c r="J18" s="400"/>
      <c r="K18" s="14">
        <f>VLOOKUP(L18,id!$A:$C,3,0)</f>
        <v>59</v>
      </c>
      <c r="L18" s="14" t="str">
        <f t="shared" si="0"/>
        <v>BróżWojciech1975</v>
      </c>
      <c r="M18" s="9" t="str">
        <f t="shared" si="1"/>
        <v>Bróż</v>
      </c>
      <c r="N18" s="9" t="str">
        <f t="shared" si="2"/>
        <v>Wojciech</v>
      </c>
      <c r="O18" s="9">
        <f t="shared" si="3"/>
        <v>0</v>
      </c>
      <c r="P18" s="9">
        <f t="shared" si="4"/>
        <v>1975</v>
      </c>
      <c r="Q18" s="9">
        <f t="shared" si="5"/>
        <v>57.269503546099294</v>
      </c>
      <c r="R18" s="9"/>
      <c r="S18" s="9">
        <f t="shared" si="6"/>
        <v>1</v>
      </c>
      <c r="T18" s="9">
        <f t="shared" si="7"/>
        <v>1</v>
      </c>
      <c r="U18" s="9">
        <v>1</v>
      </c>
      <c r="V18" s="9">
        <v>1</v>
      </c>
    </row>
    <row r="19" spans="1:22">
      <c r="A19" s="128">
        <v>17</v>
      </c>
      <c r="B19" s="128"/>
      <c r="C19" s="128" t="s">
        <v>92</v>
      </c>
      <c r="D19" s="128" t="s">
        <v>93</v>
      </c>
      <c r="E19" s="128"/>
      <c r="F19" s="128"/>
      <c r="G19" s="128">
        <v>23</v>
      </c>
      <c r="H19" s="130">
        <v>0.4152777777777778</v>
      </c>
      <c r="I19" s="131">
        <v>1974</v>
      </c>
      <c r="J19" s="400"/>
      <c r="K19" s="14">
        <f>VLOOKUP(L19,id!$A:$C,3,0)</f>
        <v>82</v>
      </c>
      <c r="L19" s="14" t="str">
        <f t="shared" si="0"/>
        <v>MakowiecSławomir1974</v>
      </c>
      <c r="M19" s="9" t="str">
        <f t="shared" si="1"/>
        <v>Makowiec</v>
      </c>
      <c r="N19" s="9" t="str">
        <f t="shared" si="2"/>
        <v>Sławomir</v>
      </c>
      <c r="O19" s="9">
        <f t="shared" si="3"/>
        <v>0</v>
      </c>
      <c r="P19" s="9">
        <f t="shared" si="4"/>
        <v>1974</v>
      </c>
      <c r="Q19" s="9">
        <f t="shared" si="5"/>
        <v>54.013377926421406</v>
      </c>
      <c r="R19" s="9"/>
      <c r="S19" s="9">
        <f t="shared" si="6"/>
        <v>0.94314381270903003</v>
      </c>
      <c r="T19" s="9">
        <f t="shared" si="7"/>
        <v>1</v>
      </c>
      <c r="U19" s="9">
        <v>1</v>
      </c>
      <c r="V19" s="9">
        <v>1</v>
      </c>
    </row>
    <row r="20" spans="1:22">
      <c r="A20" s="128">
        <v>18</v>
      </c>
      <c r="B20" s="128"/>
      <c r="C20" s="128" t="s">
        <v>22</v>
      </c>
      <c r="D20" s="128" t="s">
        <v>3615</v>
      </c>
      <c r="E20" s="128"/>
      <c r="F20" s="129"/>
      <c r="G20" s="128">
        <v>23</v>
      </c>
      <c r="H20" s="130">
        <v>0.46736111111111112</v>
      </c>
      <c r="I20" s="131">
        <v>1976</v>
      </c>
      <c r="J20" s="400"/>
      <c r="K20" s="14">
        <f>VLOOKUP(L20,id!$A:$C,3,0)</f>
        <v>211</v>
      </c>
      <c r="L20" s="14" t="str">
        <f t="shared" si="0"/>
        <v>TrętowskiKrzysztof1976</v>
      </c>
      <c r="M20" s="9" t="str">
        <f t="shared" si="1"/>
        <v>Trętowski</v>
      </c>
      <c r="N20" s="9" t="str">
        <f t="shared" si="2"/>
        <v>Krzysztof</v>
      </c>
      <c r="O20" s="9">
        <f t="shared" si="3"/>
        <v>0</v>
      </c>
      <c r="P20" s="9">
        <f t="shared" si="4"/>
        <v>1976</v>
      </c>
      <c r="Q20" s="9">
        <f t="shared" si="5"/>
        <v>47.994056463595847</v>
      </c>
      <c r="R20" s="9"/>
      <c r="S20" s="9">
        <f t="shared" si="6"/>
        <v>0.88855869242199115</v>
      </c>
      <c r="T20" s="9">
        <f t="shared" si="7"/>
        <v>1</v>
      </c>
      <c r="U20" s="9">
        <v>1</v>
      </c>
      <c r="V20" s="9">
        <v>1</v>
      </c>
    </row>
    <row r="21" spans="1:22">
      <c r="A21" s="128">
        <v>19</v>
      </c>
      <c r="B21" s="128"/>
      <c r="C21" s="128" t="s">
        <v>363</v>
      </c>
      <c r="D21" s="128" t="s">
        <v>4300</v>
      </c>
      <c r="E21" s="128"/>
      <c r="F21" s="129"/>
      <c r="G21" s="128">
        <v>22</v>
      </c>
      <c r="H21" s="130">
        <v>0.36319444444444443</v>
      </c>
      <c r="I21" s="131">
        <v>1980</v>
      </c>
      <c r="J21" s="400"/>
      <c r="K21" s="14">
        <f>VLOOKUP(L21,id!$A:$C,3,0)</f>
        <v>212</v>
      </c>
      <c r="L21" s="14" t="str">
        <f t="shared" si="0"/>
        <v>WorotyńskiArkadiusz1980</v>
      </c>
      <c r="M21" s="9" t="str">
        <f t="shared" si="1"/>
        <v>Worotyński</v>
      </c>
      <c r="N21" s="9" t="str">
        <f t="shared" si="2"/>
        <v>Arkadiusz</v>
      </c>
      <c r="O21" s="9">
        <f t="shared" si="3"/>
        <v>0</v>
      </c>
      <c r="P21" s="9">
        <f t="shared" si="4"/>
        <v>1980</v>
      </c>
      <c r="Q21" s="9">
        <f t="shared" si="5"/>
        <v>45.907358356482987</v>
      </c>
      <c r="R21" s="9"/>
      <c r="S21" s="9">
        <f t="shared" si="6"/>
        <v>1.2868068833652009</v>
      </c>
      <c r="T21" s="9">
        <f t="shared" si="7"/>
        <v>0.95652173913043481</v>
      </c>
      <c r="U21" s="9">
        <v>1</v>
      </c>
      <c r="V21" s="9">
        <v>1</v>
      </c>
    </row>
    <row r="22" spans="1:22">
      <c r="A22" s="128">
        <v>20</v>
      </c>
      <c r="B22" s="128"/>
      <c r="C22" s="128" t="s">
        <v>22</v>
      </c>
      <c r="D22" s="128" t="s">
        <v>5007</v>
      </c>
      <c r="E22" s="128"/>
      <c r="F22" s="128"/>
      <c r="G22" s="128">
        <v>22</v>
      </c>
      <c r="H22" s="130">
        <v>0.40277777777777773</v>
      </c>
      <c r="I22" s="131">
        <v>0</v>
      </c>
      <c r="J22" s="400"/>
      <c r="K22" s="14">
        <f>VLOOKUP(L22,id!$A:$C,3,0)</f>
        <v>213</v>
      </c>
      <c r="L22" s="14" t="str">
        <f t="shared" si="0"/>
        <v>MantheyKrzysztof0</v>
      </c>
      <c r="M22" s="9" t="str">
        <f t="shared" si="1"/>
        <v>Manthey</v>
      </c>
      <c r="N22" s="9" t="str">
        <f t="shared" si="2"/>
        <v>Krzysztof</v>
      </c>
      <c r="O22" s="9">
        <f t="shared" si="3"/>
        <v>0</v>
      </c>
      <c r="P22" s="9">
        <f t="shared" si="4"/>
        <v>0</v>
      </c>
      <c r="Q22" s="9">
        <f t="shared" si="5"/>
        <v>41.3957731386907</v>
      </c>
      <c r="R22" s="9"/>
      <c r="S22" s="9">
        <f t="shared" si="6"/>
        <v>0.90172413793103456</v>
      </c>
      <c r="T22" s="9">
        <f t="shared" si="7"/>
        <v>1</v>
      </c>
      <c r="U22" s="9">
        <v>1</v>
      </c>
      <c r="V22" s="9">
        <v>1</v>
      </c>
    </row>
    <row r="23" spans="1:22">
      <c r="A23" s="128">
        <v>21</v>
      </c>
      <c r="B23" s="128"/>
      <c r="C23" s="128" t="s">
        <v>15</v>
      </c>
      <c r="D23" s="128" t="s">
        <v>146</v>
      </c>
      <c r="E23" s="128"/>
      <c r="F23" s="129"/>
      <c r="G23" s="128">
        <v>16</v>
      </c>
      <c r="H23" s="130">
        <v>0.3611111111111111</v>
      </c>
      <c r="I23" s="131">
        <v>1959</v>
      </c>
      <c r="J23" s="400"/>
      <c r="K23" s="14">
        <f>VLOOKUP(L23,id!$A:$C,3,0)</f>
        <v>214</v>
      </c>
      <c r="L23" s="14" t="str">
        <f t="shared" si="0"/>
        <v>MorawskiPiotr1959</v>
      </c>
      <c r="M23" s="9" t="str">
        <f t="shared" si="1"/>
        <v>Morawski</v>
      </c>
      <c r="N23" s="9" t="str">
        <f t="shared" si="2"/>
        <v>Piotr</v>
      </c>
      <c r="O23" s="9">
        <f t="shared" si="3"/>
        <v>0</v>
      </c>
      <c r="P23" s="9">
        <f t="shared" si="4"/>
        <v>1959</v>
      </c>
      <c r="Q23" s="9">
        <f t="shared" si="5"/>
        <v>30.106016828138692</v>
      </c>
      <c r="R23" s="9"/>
      <c r="S23" s="9">
        <f t="shared" si="6"/>
        <v>1.1153846153846152</v>
      </c>
      <c r="T23" s="9">
        <f t="shared" si="7"/>
        <v>0.72727272727272729</v>
      </c>
      <c r="U23" s="9">
        <v>1</v>
      </c>
      <c r="V23" s="9">
        <v>1</v>
      </c>
    </row>
    <row r="24" spans="1:22">
      <c r="A24" s="128"/>
      <c r="B24" s="128"/>
      <c r="C24" s="128"/>
      <c r="D24" s="128"/>
      <c r="E24" s="128"/>
      <c r="F24" s="128"/>
      <c r="G24" s="128"/>
      <c r="H24" s="130"/>
      <c r="I24" s="131"/>
      <c r="K24" s="14"/>
      <c r="L24" s="14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>
      <c r="A25" s="128"/>
      <c r="B25" s="128"/>
      <c r="C25" s="128"/>
      <c r="D25" s="128"/>
      <c r="E25" s="128"/>
      <c r="F25" s="128"/>
      <c r="G25" s="128"/>
      <c r="H25" s="130"/>
      <c r="I25" s="131"/>
      <c r="K25" s="14"/>
      <c r="L25" s="14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>
      <c r="A26" s="128"/>
      <c r="B26" s="128"/>
      <c r="C26" s="128"/>
      <c r="D26" s="128"/>
      <c r="E26" s="128"/>
      <c r="F26" s="129"/>
      <c r="G26" s="128"/>
      <c r="H26" s="130"/>
      <c r="I26" s="131"/>
      <c r="K26" s="14"/>
      <c r="L26" s="14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>
      <c r="A27" s="128"/>
      <c r="B27" s="128"/>
      <c r="C27" s="128"/>
      <c r="D27" s="128"/>
      <c r="E27" s="128"/>
      <c r="F27" s="129"/>
      <c r="G27" s="128"/>
      <c r="H27" s="130"/>
      <c r="I27" s="131"/>
      <c r="K27" s="14"/>
      <c r="L27" s="14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>
      <c r="A28" s="128"/>
      <c r="B28" s="128"/>
      <c r="C28" s="128"/>
      <c r="D28" s="128"/>
      <c r="E28" s="128"/>
      <c r="F28" s="129"/>
      <c r="G28" s="128"/>
      <c r="H28" s="130"/>
      <c r="I28" s="131"/>
      <c r="K28" s="14"/>
      <c r="L28" s="14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>
      <c r="A29" s="128"/>
      <c r="B29" s="128"/>
      <c r="C29" s="128"/>
      <c r="D29" s="128"/>
      <c r="E29" s="128"/>
      <c r="F29" s="129"/>
      <c r="G29" s="128"/>
      <c r="H29" s="130"/>
      <c r="I29" s="131"/>
      <c r="K29" s="14"/>
      <c r="L29" s="14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>
      <c r="A30" s="128"/>
      <c r="B30" s="128"/>
      <c r="C30" s="128"/>
      <c r="D30" s="128"/>
      <c r="E30" s="128"/>
      <c r="F30" s="129"/>
      <c r="G30" s="128"/>
      <c r="H30" s="130"/>
      <c r="I30" s="131"/>
      <c r="K30" s="14"/>
      <c r="L30" s="14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>
      <c r="A31" s="128"/>
      <c r="B31" s="128"/>
      <c r="C31" s="128"/>
      <c r="D31" s="128"/>
      <c r="E31" s="128"/>
      <c r="F31" s="128"/>
      <c r="G31" s="128"/>
      <c r="H31" s="130"/>
      <c r="I31" s="131"/>
      <c r="K31" s="14"/>
      <c r="L31" s="14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>
      <c r="A32" s="128"/>
      <c r="B32" s="128"/>
      <c r="C32" s="128"/>
      <c r="D32" s="128"/>
      <c r="E32" s="128"/>
      <c r="F32" s="129"/>
      <c r="G32" s="128"/>
      <c r="H32" s="130"/>
      <c r="I32" s="131"/>
      <c r="K32" s="14"/>
      <c r="L32" s="14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>
      <c r="A33" s="128"/>
      <c r="B33" s="128"/>
      <c r="C33" s="128"/>
      <c r="D33" s="128"/>
      <c r="E33" s="128"/>
      <c r="F33" s="129"/>
      <c r="G33" s="128"/>
      <c r="H33" s="130"/>
      <c r="I33" s="131"/>
      <c r="K33" s="14"/>
      <c r="L33" s="14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>
      <c r="A34" s="128"/>
      <c r="B34" s="128"/>
      <c r="C34" s="128"/>
      <c r="D34" s="128"/>
      <c r="E34" s="128"/>
      <c r="F34" s="128"/>
      <c r="G34" s="128"/>
      <c r="H34" s="130"/>
      <c r="I34" s="131"/>
      <c r="K34" s="14"/>
      <c r="L34" s="14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>
      <c r="A35" s="128"/>
      <c r="B35" s="128"/>
      <c r="C35" s="128"/>
      <c r="D35" s="128"/>
      <c r="E35" s="128"/>
      <c r="F35" s="129"/>
      <c r="G35" s="128"/>
      <c r="H35" s="130"/>
      <c r="I35" s="131"/>
      <c r="K35" s="14"/>
      <c r="L35" s="14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>
      <c r="A36" s="128"/>
      <c r="B36" s="128"/>
      <c r="C36" s="128"/>
      <c r="D36" s="128"/>
      <c r="E36" s="128"/>
      <c r="F36" s="129"/>
      <c r="G36" s="128"/>
      <c r="H36" s="130"/>
      <c r="I36" s="131"/>
      <c r="K36" s="14"/>
      <c r="L36" s="14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>
      <c r="A37" s="128"/>
      <c r="B37" s="128"/>
      <c r="C37" s="128"/>
      <c r="D37" s="128"/>
      <c r="E37" s="128"/>
      <c r="F37" s="128"/>
      <c r="G37" s="128"/>
      <c r="H37" s="130"/>
      <c r="I37" s="131"/>
      <c r="K37" s="14"/>
      <c r="L37" s="14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>
      <c r="A38" s="128"/>
      <c r="B38" s="128"/>
      <c r="C38" s="128"/>
      <c r="D38" s="128"/>
      <c r="E38" s="128"/>
      <c r="F38" s="128"/>
      <c r="G38" s="128"/>
      <c r="H38" s="130"/>
      <c r="I38" s="131"/>
      <c r="K38" s="14"/>
      <c r="L38" s="14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>
      <c r="A39" s="128"/>
      <c r="B39" s="128"/>
      <c r="C39" s="128"/>
      <c r="D39" s="128"/>
      <c r="E39" s="128"/>
      <c r="F39" s="128"/>
      <c r="G39" s="128"/>
      <c r="H39" s="130"/>
      <c r="I39" s="131"/>
      <c r="K39" s="14"/>
      <c r="L39" s="14"/>
      <c r="M39" s="9"/>
      <c r="N39" s="9"/>
      <c r="O39" s="9"/>
      <c r="P39" s="9"/>
      <c r="Q39" s="9"/>
      <c r="R39" s="9"/>
      <c r="S39" s="9"/>
      <c r="T39" s="9"/>
      <c r="U39" s="9"/>
      <c r="V39" s="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workbookViewId="0"/>
  </sheetViews>
  <sheetFormatPr defaultRowHeight="13.8"/>
  <cols>
    <col min="1" max="1" width="7.5546875" style="63" customWidth="1"/>
    <col min="2" max="3" width="18" style="63" customWidth="1"/>
    <col min="4" max="5" width="10.88671875" style="63" customWidth="1"/>
    <col min="6" max="6" width="7.109375" style="63" customWidth="1"/>
    <col min="7" max="7" width="11.109375" style="63" customWidth="1"/>
    <col min="8" max="8" width="7.33203125" style="63" customWidth="1"/>
    <col min="9" max="1025" width="9.5546875" style="63" customWidth="1"/>
    <col min="1026" max="16384" width="8.88671875" style="63"/>
  </cols>
  <sheetData>
    <row r="1" spans="1:21">
      <c r="A1" s="135"/>
      <c r="B1" s="136"/>
      <c r="C1" s="136"/>
      <c r="D1" s="136"/>
      <c r="E1" s="135"/>
      <c r="F1" s="137"/>
      <c r="G1" s="135"/>
      <c r="H1" s="135"/>
      <c r="I1" s="135"/>
    </row>
    <row r="2" spans="1:21" s="138" customFormat="1">
      <c r="A2" s="138" t="s">
        <v>3467</v>
      </c>
      <c r="B2" s="138" t="s">
        <v>161</v>
      </c>
      <c r="C2" s="138" t="s">
        <v>3821</v>
      </c>
      <c r="E2" s="138" t="s">
        <v>3819</v>
      </c>
      <c r="F2" s="138" t="s">
        <v>39</v>
      </c>
      <c r="G2" s="138" t="s">
        <v>3820</v>
      </c>
      <c r="H2" s="138" t="s">
        <v>893</v>
      </c>
    </row>
    <row r="3" spans="1:21">
      <c r="A3" s="135"/>
      <c r="B3" s="136"/>
      <c r="C3" s="136"/>
      <c r="D3" s="136"/>
      <c r="E3" s="135"/>
      <c r="F3" s="137"/>
      <c r="G3" s="135"/>
      <c r="H3" s="135"/>
      <c r="I3" s="135"/>
    </row>
    <row r="4" spans="1:21">
      <c r="A4" s="135"/>
      <c r="B4" s="139" t="s">
        <v>3822</v>
      </c>
      <c r="C4" s="139" t="s">
        <v>3823</v>
      </c>
      <c r="D4" s="139"/>
      <c r="E4" s="135"/>
      <c r="F4" s="137"/>
      <c r="G4" s="135"/>
      <c r="H4" s="135"/>
      <c r="I4" s="135"/>
    </row>
    <row r="5" spans="1:21">
      <c r="A5" s="135"/>
      <c r="B5" s="135"/>
      <c r="C5" s="135"/>
      <c r="D5" s="135"/>
      <c r="E5" s="135"/>
      <c r="F5" s="137"/>
      <c r="G5" s="135"/>
      <c r="H5" s="135"/>
      <c r="I5" s="135"/>
      <c r="J5" s="14" t="s">
        <v>71</v>
      </c>
      <c r="K5" s="14" t="s">
        <v>72</v>
      </c>
      <c r="L5" s="9" t="s">
        <v>99</v>
      </c>
      <c r="M5" s="9" t="s">
        <v>100</v>
      </c>
      <c r="N5" s="9" t="s">
        <v>75</v>
      </c>
      <c r="O5" s="9" t="s">
        <v>73</v>
      </c>
      <c r="P5" s="9" t="s">
        <v>42</v>
      </c>
      <c r="Q5" s="9"/>
      <c r="R5" s="9" t="s">
        <v>39</v>
      </c>
      <c r="S5" s="9" t="s">
        <v>40</v>
      </c>
      <c r="T5" s="9" t="s">
        <v>31</v>
      </c>
      <c r="U5" s="9" t="s">
        <v>41</v>
      </c>
    </row>
    <row r="6" spans="1:21">
      <c r="A6" s="135">
        <v>1</v>
      </c>
      <c r="B6" s="136" t="s">
        <v>46</v>
      </c>
      <c r="C6" s="136" t="s">
        <v>230</v>
      </c>
      <c r="D6" s="136">
        <v>1980</v>
      </c>
      <c r="E6" s="135">
        <v>181</v>
      </c>
      <c r="F6" s="137"/>
      <c r="G6" s="135"/>
      <c r="H6" s="135"/>
      <c r="I6" s="137"/>
      <c r="J6" s="14">
        <f>VLOOKUP(K6,id!$A:$C,3,0)</f>
        <v>130</v>
      </c>
      <c r="K6" s="14" t="str">
        <f t="shared" ref="K6:K10" si="0">L6&amp;M6&amp;O6</f>
        <v>AdamczykBartosz1980</v>
      </c>
      <c r="L6" s="9" t="str">
        <f t="shared" ref="L6:L10" si="1">C6</f>
        <v>Adamczyk</v>
      </c>
      <c r="M6" s="9" t="str">
        <f t="shared" ref="M6:M10" si="2">B6</f>
        <v>Bartosz</v>
      </c>
      <c r="N6" s="9"/>
      <c r="O6" s="9">
        <f t="shared" ref="O6:O10" si="3">D6</f>
        <v>1980</v>
      </c>
      <c r="P6" s="9">
        <v>50</v>
      </c>
      <c r="Q6" s="21"/>
      <c r="R6" s="9"/>
      <c r="S6" s="9"/>
      <c r="T6" s="9"/>
      <c r="U6" s="9"/>
    </row>
    <row r="7" spans="1:21">
      <c r="A7" s="135">
        <v>2</v>
      </c>
      <c r="B7" s="136" t="s">
        <v>26</v>
      </c>
      <c r="C7" s="136" t="s">
        <v>3366</v>
      </c>
      <c r="D7" s="136">
        <v>1963</v>
      </c>
      <c r="E7" s="135">
        <v>178</v>
      </c>
      <c r="F7" s="137"/>
      <c r="G7" s="135"/>
      <c r="H7" s="135"/>
      <c r="I7" s="137"/>
      <c r="J7" s="14">
        <f>VLOOKUP(K7,id!$A:$C,3,0)</f>
        <v>30</v>
      </c>
      <c r="K7" s="14" t="str">
        <f t="shared" si="0"/>
        <v>ŻelaskoAndrzej1963</v>
      </c>
      <c r="L7" s="9" t="str">
        <f t="shared" si="1"/>
        <v>Żelasko</v>
      </c>
      <c r="M7" s="9" t="str">
        <f t="shared" si="2"/>
        <v>Andrzej</v>
      </c>
      <c r="N7" s="9"/>
      <c r="O7" s="9">
        <f t="shared" si="3"/>
        <v>1963</v>
      </c>
      <c r="P7" s="9">
        <f t="shared" ref="P7:P10" si="4">P6*IF(T7&lt;1,T7,IF(U7&lt;1,U7,IF(S7&lt;1,S7,IF(R7&lt;1,R7,1))))</f>
        <v>49.171270718232044</v>
      </c>
      <c r="Q7" s="21"/>
      <c r="R7" s="9">
        <v>1</v>
      </c>
      <c r="S7" s="9">
        <v>1</v>
      </c>
      <c r="T7" s="9">
        <f>E7/E6</f>
        <v>0.98342541436464093</v>
      </c>
      <c r="U7" s="9">
        <v>1</v>
      </c>
    </row>
    <row r="8" spans="1:21">
      <c r="A8" s="135">
        <v>3</v>
      </c>
      <c r="B8" s="135" t="s">
        <v>92</v>
      </c>
      <c r="C8" s="135" t="s">
        <v>3826</v>
      </c>
      <c r="D8" s="135">
        <v>1976</v>
      </c>
      <c r="E8" s="135">
        <v>168</v>
      </c>
      <c r="F8" s="137"/>
      <c r="G8" s="135"/>
      <c r="H8" s="135"/>
      <c r="I8" s="137"/>
      <c r="J8" s="14">
        <f>VLOOKUP(K8,id!$A:$C,3,0)</f>
        <v>217</v>
      </c>
      <c r="K8" s="14" t="str">
        <f t="shared" si="0"/>
        <v>SkrynickiSławomir1976</v>
      </c>
      <c r="L8" s="9" t="str">
        <f t="shared" si="1"/>
        <v>Skrynicki</v>
      </c>
      <c r="M8" s="9" t="str">
        <f t="shared" si="2"/>
        <v>Sławomir</v>
      </c>
      <c r="N8" s="9"/>
      <c r="O8" s="9">
        <f t="shared" si="3"/>
        <v>1976</v>
      </c>
      <c r="P8" s="9">
        <f t="shared" si="4"/>
        <v>46.408839779005525</v>
      </c>
      <c r="Q8" s="21"/>
      <c r="R8" s="9">
        <v>1</v>
      </c>
      <c r="S8" s="9">
        <v>1</v>
      </c>
      <c r="T8" s="9">
        <f t="shared" ref="T8:T10" si="5">E8/E7</f>
        <v>0.9438202247191011</v>
      </c>
      <c r="U8" s="9">
        <v>1</v>
      </c>
    </row>
    <row r="9" spans="1:21">
      <c r="A9" s="135">
        <v>4</v>
      </c>
      <c r="B9" s="135" t="s">
        <v>15</v>
      </c>
      <c r="C9" s="135" t="s">
        <v>3825</v>
      </c>
      <c r="D9" s="135">
        <v>1970</v>
      </c>
      <c r="E9" s="135">
        <v>166</v>
      </c>
      <c r="F9" s="137"/>
      <c r="G9" s="135"/>
      <c r="H9" s="135"/>
      <c r="I9" s="137"/>
      <c r="J9" s="14">
        <f>VLOOKUP(K9,id!$A:$C,3,0)</f>
        <v>218</v>
      </c>
      <c r="K9" s="14" t="str">
        <f t="shared" si="0"/>
        <v>BanachPiotr1970</v>
      </c>
      <c r="L9" s="9" t="str">
        <f t="shared" si="1"/>
        <v>Banach</v>
      </c>
      <c r="M9" s="9" t="str">
        <f t="shared" si="2"/>
        <v>Piotr</v>
      </c>
      <c r="N9" s="9"/>
      <c r="O9" s="9">
        <f t="shared" si="3"/>
        <v>1970</v>
      </c>
      <c r="P9" s="9">
        <f t="shared" si="4"/>
        <v>45.856353591160222</v>
      </c>
      <c r="Q9" s="21"/>
      <c r="R9" s="9">
        <v>1</v>
      </c>
      <c r="S9" s="9">
        <v>1</v>
      </c>
      <c r="T9" s="9">
        <f t="shared" si="5"/>
        <v>0.98809523809523814</v>
      </c>
      <c r="U9" s="9">
        <v>1</v>
      </c>
    </row>
    <row r="10" spans="1:21">
      <c r="A10" s="135">
        <v>5</v>
      </c>
      <c r="B10" s="135" t="s">
        <v>22</v>
      </c>
      <c r="C10" s="135" t="s">
        <v>5008</v>
      </c>
      <c r="D10" s="135"/>
      <c r="E10" s="135">
        <v>125</v>
      </c>
      <c r="F10" s="137"/>
      <c r="G10" s="135"/>
      <c r="H10" s="135"/>
      <c r="I10" s="137"/>
      <c r="J10" s="14">
        <f>VLOOKUP(K10,id!$A:$C,3,0)</f>
        <v>219</v>
      </c>
      <c r="K10" s="14" t="str">
        <f t="shared" si="0"/>
        <v>SieczkaKrzysztof0</v>
      </c>
      <c r="L10" s="9" t="str">
        <f t="shared" si="1"/>
        <v>Sieczka</v>
      </c>
      <c r="M10" s="9" t="str">
        <f t="shared" si="2"/>
        <v>Krzysztof</v>
      </c>
      <c r="N10" s="9"/>
      <c r="O10" s="9">
        <f t="shared" si="3"/>
        <v>0</v>
      </c>
      <c r="P10" s="9">
        <f t="shared" si="4"/>
        <v>34.530386740331494</v>
      </c>
      <c r="Q10" s="21"/>
      <c r="R10" s="9">
        <v>1</v>
      </c>
      <c r="S10" s="9">
        <v>1</v>
      </c>
      <c r="T10" s="9">
        <f t="shared" si="5"/>
        <v>0.75301204819277112</v>
      </c>
      <c r="U10" s="9">
        <v>1</v>
      </c>
    </row>
    <row r="11" spans="1:21">
      <c r="A11" s="135"/>
      <c r="B11" s="135"/>
      <c r="C11" s="135"/>
      <c r="D11" s="135"/>
      <c r="E11" s="135"/>
      <c r="F11" s="137"/>
      <c r="G11" s="135"/>
      <c r="H11" s="135"/>
      <c r="I11" s="137"/>
      <c r="J11" s="14"/>
      <c r="K11" s="14"/>
      <c r="L11" s="9"/>
      <c r="M11" s="9"/>
      <c r="N11" s="9"/>
      <c r="O11" s="9"/>
      <c r="P11" s="9"/>
      <c r="Q11" s="21"/>
      <c r="R11" s="9"/>
      <c r="S11" s="9"/>
      <c r="T11" s="9"/>
      <c r="U11" s="9"/>
    </row>
    <row r="12" spans="1:21">
      <c r="A12" s="135"/>
      <c r="B12" s="135"/>
      <c r="C12" s="135"/>
      <c r="D12" s="135"/>
      <c r="E12" s="135"/>
      <c r="F12" s="137"/>
      <c r="G12" s="135"/>
      <c r="H12" s="135"/>
      <c r="I12" s="137"/>
      <c r="J12" s="14"/>
      <c r="K12" s="14"/>
      <c r="L12" s="9"/>
      <c r="M12" s="9"/>
      <c r="N12" s="9"/>
      <c r="O12" s="9"/>
      <c r="P12" s="9"/>
      <c r="Q12" s="21"/>
      <c r="R12" s="9"/>
      <c r="S12" s="9"/>
      <c r="T12" s="9"/>
      <c r="U12" s="9"/>
    </row>
    <row r="13" spans="1:21">
      <c r="A13" s="135"/>
      <c r="B13" s="135"/>
      <c r="C13" s="135"/>
      <c r="D13" s="135"/>
      <c r="E13" s="135"/>
      <c r="F13" s="137"/>
      <c r="G13" s="135"/>
      <c r="H13" s="135"/>
      <c r="I13" s="137"/>
      <c r="J13" s="14"/>
      <c r="K13" s="14"/>
      <c r="L13" s="9"/>
      <c r="M13" s="9"/>
      <c r="N13" s="9"/>
      <c r="O13" s="9"/>
      <c r="P13" s="9"/>
      <c r="Q13" s="21"/>
      <c r="R13" s="9"/>
      <c r="S13" s="9"/>
      <c r="T13" s="9"/>
      <c r="U13" s="9"/>
    </row>
    <row r="14" spans="1:21">
      <c r="A14" s="135"/>
      <c r="B14" s="135"/>
      <c r="C14" s="135"/>
      <c r="D14" s="135"/>
      <c r="E14" s="135"/>
      <c r="F14" s="137"/>
      <c r="G14" s="135"/>
      <c r="H14" s="135"/>
      <c r="I14" s="137"/>
      <c r="J14" s="14"/>
      <c r="K14" s="14"/>
      <c r="L14" s="9"/>
      <c r="M14" s="9"/>
      <c r="N14" s="9"/>
      <c r="O14" s="9"/>
      <c r="P14" s="9"/>
      <c r="Q14" s="21"/>
      <c r="R14" s="9"/>
      <c r="S14" s="9"/>
      <c r="T14" s="9"/>
      <c r="U14" s="9"/>
    </row>
    <row r="15" spans="1:21">
      <c r="A15" s="135"/>
      <c r="B15" s="135"/>
      <c r="C15" s="135"/>
      <c r="D15" s="135"/>
      <c r="E15" s="135"/>
      <c r="F15" s="137"/>
      <c r="G15" s="135"/>
      <c r="H15" s="135"/>
      <c r="I15" s="137"/>
      <c r="J15" s="14"/>
      <c r="K15" s="14"/>
      <c r="L15" s="9"/>
      <c r="M15" s="9"/>
      <c r="N15" s="9"/>
      <c r="O15" s="9"/>
      <c r="P15" s="9"/>
      <c r="Q15" s="21"/>
      <c r="R15" s="9"/>
      <c r="S15" s="9"/>
      <c r="T15" s="9"/>
      <c r="U15" s="9"/>
    </row>
    <row r="16" spans="1:21">
      <c r="A16" s="135"/>
      <c r="B16" s="135"/>
      <c r="C16" s="135"/>
      <c r="D16" s="135"/>
      <c r="E16" s="135"/>
      <c r="F16" s="137"/>
      <c r="G16" s="135"/>
      <c r="H16" s="135"/>
      <c r="I16" s="137"/>
      <c r="J16" s="14"/>
      <c r="K16" s="14"/>
      <c r="L16" s="9"/>
      <c r="M16" s="9"/>
      <c r="N16" s="9"/>
      <c r="O16" s="9"/>
      <c r="P16" s="9"/>
      <c r="Q16" s="21"/>
      <c r="R16" s="9"/>
      <c r="S16" s="9"/>
      <c r="T16" s="9"/>
      <c r="U16" s="9"/>
    </row>
    <row r="17" spans="1:21">
      <c r="A17" s="135"/>
      <c r="B17" s="135"/>
      <c r="C17" s="135"/>
      <c r="D17" s="135"/>
      <c r="E17" s="135"/>
      <c r="F17" s="135"/>
      <c r="G17" s="135"/>
      <c r="H17" s="135"/>
      <c r="I17" s="137"/>
      <c r="J17" s="14"/>
      <c r="K17" s="14"/>
      <c r="L17" s="9"/>
      <c r="M17" s="9"/>
      <c r="N17" s="9"/>
      <c r="O17" s="9"/>
      <c r="P17" s="9"/>
      <c r="Q17" s="21"/>
      <c r="R17" s="9"/>
      <c r="S17" s="9"/>
      <c r="T17" s="9"/>
      <c r="U17" s="9"/>
    </row>
    <row r="18" spans="1:21">
      <c r="A18" s="135"/>
      <c r="B18" s="135"/>
      <c r="C18" s="135"/>
      <c r="D18" s="135"/>
      <c r="E18" s="135"/>
      <c r="F18" s="135"/>
      <c r="G18" s="135"/>
      <c r="H18" s="135"/>
      <c r="I18" s="137"/>
      <c r="J18" s="14"/>
      <c r="K18" s="14"/>
      <c r="L18" s="9"/>
      <c r="M18" s="9"/>
      <c r="N18" s="9"/>
      <c r="O18" s="9"/>
      <c r="P18" s="9"/>
      <c r="Q18" s="21"/>
      <c r="R18" s="9"/>
      <c r="S18" s="9"/>
      <c r="T18" s="9"/>
      <c r="U18" s="9"/>
    </row>
    <row r="19" spans="1:21">
      <c r="A19" s="135"/>
      <c r="B19" s="135"/>
      <c r="C19" s="135"/>
      <c r="D19" s="135"/>
      <c r="E19" s="135"/>
      <c r="F19" s="137"/>
      <c r="G19" s="135"/>
      <c r="H19" s="135"/>
      <c r="I19" s="137"/>
      <c r="J19" s="14"/>
      <c r="K19" s="14"/>
      <c r="L19" s="9"/>
      <c r="M19" s="9"/>
      <c r="N19" s="9"/>
      <c r="O19" s="9"/>
      <c r="P19" s="9"/>
      <c r="Q19" s="21"/>
      <c r="R19" s="9"/>
      <c r="S19" s="9"/>
      <c r="T19" s="9"/>
      <c r="U19" s="9"/>
    </row>
    <row r="20" spans="1:21">
      <c r="A20" s="135"/>
      <c r="B20" s="135"/>
      <c r="C20" s="135"/>
      <c r="D20" s="135"/>
      <c r="E20" s="135"/>
      <c r="F20" s="137"/>
      <c r="G20" s="135"/>
      <c r="H20" s="135"/>
      <c r="I20" s="137"/>
      <c r="J20" s="14"/>
      <c r="K20" s="14"/>
      <c r="L20" s="9"/>
      <c r="M20" s="9"/>
      <c r="N20" s="9"/>
      <c r="O20" s="9"/>
      <c r="P20" s="9"/>
      <c r="Q20" s="21"/>
      <c r="R20" s="9"/>
      <c r="S20" s="9"/>
      <c r="T20" s="9"/>
      <c r="U20" s="9"/>
    </row>
    <row r="21" spans="1:21">
      <c r="A21" s="135"/>
      <c r="B21" s="135"/>
      <c r="C21" s="135"/>
      <c r="D21" s="135"/>
      <c r="E21" s="135"/>
      <c r="F21" s="137"/>
      <c r="G21" s="135"/>
      <c r="H21" s="135"/>
      <c r="I21" s="137"/>
      <c r="J21" s="14"/>
      <c r="K21" s="14"/>
      <c r="L21" s="9"/>
      <c r="M21" s="9"/>
      <c r="N21" s="9"/>
      <c r="O21" s="9"/>
      <c r="P21" s="9"/>
      <c r="Q21" s="21"/>
      <c r="R21" s="9"/>
      <c r="S21" s="9"/>
      <c r="T21" s="9"/>
      <c r="U21" s="9"/>
    </row>
    <row r="22" spans="1:21">
      <c r="A22" s="135"/>
      <c r="B22" s="135"/>
      <c r="C22" s="135"/>
      <c r="D22" s="135"/>
      <c r="E22" s="135"/>
      <c r="F22" s="137"/>
      <c r="G22" s="135"/>
      <c r="H22" s="135"/>
      <c r="I22" s="137"/>
      <c r="J22" s="14"/>
      <c r="K22" s="14"/>
      <c r="L22" s="9"/>
      <c r="M22" s="9"/>
      <c r="N22" s="9"/>
      <c r="O22" s="9"/>
      <c r="P22" s="9"/>
      <c r="Q22" s="21"/>
      <c r="R22" s="9"/>
      <c r="S22" s="9"/>
      <c r="T22" s="9"/>
      <c r="U22" s="9"/>
    </row>
    <row r="23" spans="1:21">
      <c r="A23" s="135"/>
      <c r="B23" s="135"/>
      <c r="C23" s="135"/>
      <c r="D23" s="135"/>
      <c r="E23" s="135"/>
      <c r="F23" s="137"/>
      <c r="G23" s="135"/>
      <c r="H23" s="135"/>
      <c r="I23" s="137"/>
      <c r="J23" s="14"/>
      <c r="K23" s="14"/>
      <c r="L23" s="9"/>
      <c r="M23" s="9"/>
      <c r="N23" s="9"/>
      <c r="O23" s="9"/>
      <c r="P23" s="9"/>
      <c r="Q23" s="21"/>
      <c r="R23" s="9"/>
      <c r="S23" s="9"/>
      <c r="T23" s="9"/>
      <c r="U23" s="9"/>
    </row>
    <row r="24" spans="1:21">
      <c r="A24" s="135"/>
      <c r="B24" s="135"/>
      <c r="C24" s="135"/>
      <c r="D24" s="135"/>
      <c r="E24" s="135"/>
      <c r="F24" s="137"/>
      <c r="G24" s="135"/>
      <c r="H24" s="135"/>
      <c r="I24" s="137"/>
      <c r="J24" s="14"/>
      <c r="K24" s="14"/>
      <c r="L24" s="9"/>
      <c r="M24" s="9"/>
      <c r="N24" s="9"/>
      <c r="O24" s="9"/>
      <c r="P24" s="9"/>
      <c r="Q24" s="21"/>
      <c r="R24" s="9"/>
      <c r="S24" s="9"/>
      <c r="T24" s="9"/>
      <c r="U24" s="9"/>
    </row>
    <row r="25" spans="1:21">
      <c r="A25" s="135"/>
      <c r="B25" s="135"/>
      <c r="C25" s="135"/>
      <c r="D25" s="135"/>
      <c r="E25" s="135"/>
      <c r="F25" s="137"/>
      <c r="G25" s="135"/>
      <c r="H25" s="135"/>
      <c r="I25" s="137"/>
      <c r="J25" s="14"/>
      <c r="K25" s="14"/>
      <c r="L25" s="9"/>
      <c r="M25" s="9"/>
      <c r="N25" s="9"/>
      <c r="O25" s="9"/>
      <c r="P25" s="9"/>
      <c r="Q25" s="21"/>
      <c r="R25" s="9"/>
      <c r="S25" s="9"/>
      <c r="T25" s="9"/>
      <c r="U25" s="9"/>
    </row>
    <row r="26" spans="1:21">
      <c r="A26" s="135"/>
      <c r="B26" s="135"/>
      <c r="C26" s="135"/>
      <c r="D26" s="135"/>
      <c r="E26" s="135"/>
      <c r="F26" s="137"/>
      <c r="G26" s="140"/>
      <c r="H26" s="140"/>
      <c r="I26" s="135"/>
      <c r="J26" s="14"/>
      <c r="K26" s="14"/>
      <c r="L26" s="9"/>
      <c r="M26" s="9"/>
      <c r="N26" s="9"/>
      <c r="O26" s="9"/>
      <c r="P26" s="9"/>
      <c r="Q26" s="21"/>
      <c r="R26" s="9"/>
      <c r="S26" s="9"/>
      <c r="T26" s="9"/>
      <c r="U26" s="9"/>
    </row>
    <row r="27" spans="1:21">
      <c r="A27" s="135"/>
      <c r="B27" s="135"/>
      <c r="C27" s="135"/>
      <c r="D27" s="135"/>
      <c r="E27" s="135"/>
      <c r="F27" s="137"/>
      <c r="G27" s="140"/>
      <c r="H27" s="140"/>
      <c r="I27" s="135"/>
      <c r="J27" s="14"/>
      <c r="K27" s="14"/>
      <c r="L27" s="9"/>
      <c r="M27" s="9"/>
      <c r="N27" s="9"/>
      <c r="O27" s="9"/>
      <c r="P27" s="9"/>
      <c r="Q27" s="21"/>
      <c r="R27" s="9"/>
      <c r="S27" s="9"/>
      <c r="T27" s="9"/>
      <c r="U27" s="9"/>
    </row>
    <row r="28" spans="1:21">
      <c r="F28" s="141"/>
    </row>
    <row r="29" spans="1:21">
      <c r="F29" s="141"/>
    </row>
    <row r="30" spans="1:21">
      <c r="F30" s="141"/>
    </row>
    <row r="31" spans="1:21">
      <c r="F31" s="141"/>
    </row>
    <row r="32" spans="1:21">
      <c r="F32" s="141"/>
    </row>
    <row r="33" spans="6:6">
      <c r="F33" s="141"/>
    </row>
    <row r="34" spans="6:6">
      <c r="F34" s="141"/>
    </row>
    <row r="35" spans="6:6">
      <c r="F35" s="141"/>
    </row>
    <row r="36" spans="6:6">
      <c r="F36" s="141"/>
    </row>
    <row r="37" spans="6:6">
      <c r="F37" s="141"/>
    </row>
    <row r="38" spans="6:6">
      <c r="F38" s="141"/>
    </row>
    <row r="39" spans="6:6">
      <c r="F39" s="141"/>
    </row>
    <row r="40" spans="6:6">
      <c r="F40" s="141"/>
    </row>
    <row r="41" spans="6:6">
      <c r="F41" s="141"/>
    </row>
    <row r="42" spans="6:6">
      <c r="F42" s="141"/>
    </row>
    <row r="43" spans="6:6">
      <c r="F43" s="141"/>
    </row>
    <row r="44" spans="6:6">
      <c r="F44" s="141"/>
    </row>
    <row r="45" spans="6:6">
      <c r="F45" s="141"/>
    </row>
    <row r="46" spans="6:6">
      <c r="F46" s="141"/>
    </row>
    <row r="47" spans="6:6">
      <c r="F47" s="141"/>
    </row>
    <row r="48" spans="6:6">
      <c r="F48" s="141"/>
    </row>
    <row r="49" spans="6:6">
      <c r="F49" s="141"/>
    </row>
    <row r="50" spans="6:6">
      <c r="F50" s="141"/>
    </row>
    <row r="51" spans="6:6">
      <c r="F51" s="141"/>
    </row>
    <row r="52" spans="6:6">
      <c r="F52" s="141"/>
    </row>
    <row r="53" spans="6:6">
      <c r="F53" s="141"/>
    </row>
    <row r="54" spans="6:6">
      <c r="F54" s="141"/>
    </row>
    <row r="55" spans="6:6">
      <c r="F55" s="141"/>
    </row>
    <row r="56" spans="6:6">
      <c r="F56" s="141"/>
    </row>
    <row r="57" spans="6:6">
      <c r="F57" s="141"/>
    </row>
    <row r="58" spans="6:6">
      <c r="F58" s="141"/>
    </row>
    <row r="59" spans="6:6">
      <c r="F59" s="141"/>
    </row>
    <row r="60" spans="6:6">
      <c r="F60" s="141"/>
    </row>
    <row r="61" spans="6:6">
      <c r="F61" s="141"/>
    </row>
    <row r="62" spans="6:6">
      <c r="F62" s="141"/>
    </row>
    <row r="63" spans="6:6">
      <c r="F63" s="141"/>
    </row>
    <row r="64" spans="6:6">
      <c r="F64" s="141"/>
    </row>
    <row r="65" spans="6:6">
      <c r="F65" s="141"/>
    </row>
  </sheetData>
  <pageMargins left="0" right="0" top="0.39370078740157483" bottom="0.39370078740157483" header="0" footer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7"/>
  <sheetViews>
    <sheetView workbookViewId="0"/>
  </sheetViews>
  <sheetFormatPr defaultColWidth="14.44140625" defaultRowHeight="15.75" customHeight="1"/>
  <cols>
    <col min="1" max="1" width="8.6640625" style="409" customWidth="1"/>
    <col min="2" max="2" width="8.33203125" style="409" customWidth="1"/>
    <col min="3" max="3" width="4" style="409" customWidth="1"/>
    <col min="4" max="4" width="10.5546875" style="409" bestFit="1" customWidth="1"/>
    <col min="5" max="5" width="13.44140625" style="409" bestFit="1" customWidth="1"/>
    <col min="6" max="6" width="33.44140625" style="409" customWidth="1"/>
    <col min="7" max="7" width="20.33203125" style="409" customWidth="1"/>
    <col min="8" max="8" width="4.44140625" style="409" customWidth="1"/>
    <col min="9" max="9" width="8.6640625" style="409" customWidth="1"/>
    <col min="10" max="10" width="8.109375" style="409" customWidth="1"/>
    <col min="11" max="11" width="6.88671875" style="409" bestFit="1" customWidth="1"/>
    <col min="12" max="12" width="4.44140625" style="409" customWidth="1"/>
    <col min="13" max="13" width="4" style="409" bestFit="1" customWidth="1"/>
    <col min="14" max="18" width="14.44140625" style="409"/>
    <col min="19" max="19" width="12" style="409" bestFit="1" customWidth="1"/>
    <col min="20" max="20" width="3.77734375" style="409" customWidth="1"/>
    <col min="21" max="21" width="9.21875" style="409" customWidth="1"/>
    <col min="22" max="22" width="7.77734375" style="409" customWidth="1"/>
    <col min="23" max="23" width="8.109375" style="409" customWidth="1"/>
    <col min="24" max="24" width="8.5546875" style="409" customWidth="1"/>
    <col min="25" max="16384" width="14.44140625" style="409"/>
  </cols>
  <sheetData>
    <row r="1" spans="1:24" ht="18.75" customHeight="1">
      <c r="A1" s="474" t="s">
        <v>5032</v>
      </c>
      <c r="B1" s="474"/>
      <c r="C1" s="474"/>
      <c r="D1" s="474"/>
      <c r="E1" s="474"/>
      <c r="F1" s="474"/>
      <c r="G1" s="474"/>
      <c r="H1" s="467"/>
      <c r="I1" s="468"/>
      <c r="J1" s="467"/>
    </row>
    <row r="2" spans="1:24" ht="34.5" customHeight="1">
      <c r="A2" s="466" t="s">
        <v>3499</v>
      </c>
      <c r="B2" s="466" t="s">
        <v>5010</v>
      </c>
      <c r="C2" s="464" t="s">
        <v>3541</v>
      </c>
      <c r="D2" s="464" t="s">
        <v>161</v>
      </c>
      <c r="E2" s="464" t="s">
        <v>99</v>
      </c>
      <c r="F2" s="464" t="s">
        <v>3495</v>
      </c>
      <c r="G2" s="464" t="s">
        <v>3543</v>
      </c>
      <c r="H2" s="464" t="s">
        <v>813</v>
      </c>
      <c r="I2" s="465" t="s">
        <v>3505</v>
      </c>
      <c r="J2" s="464" t="s">
        <v>3504</v>
      </c>
      <c r="K2" s="409" t="s">
        <v>73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3.2" customHeight="1">
      <c r="A3" s="473">
        <v>13</v>
      </c>
      <c r="B3" s="457">
        <v>1</v>
      </c>
      <c r="C3" s="459">
        <v>18</v>
      </c>
      <c r="D3" s="458" t="s">
        <v>334</v>
      </c>
      <c r="E3" s="458" t="s">
        <v>230</v>
      </c>
      <c r="F3" s="458" t="s">
        <v>335</v>
      </c>
      <c r="G3" s="458" t="s">
        <v>1318</v>
      </c>
      <c r="H3" s="457" t="s">
        <v>0</v>
      </c>
      <c r="I3" s="457">
        <v>24</v>
      </c>
      <c r="J3" s="456">
        <v>0.34918981481481481</v>
      </c>
      <c r="K3" s="409">
        <v>1975</v>
      </c>
      <c r="M3" s="14">
        <f>VLOOKUP(N3,id!$A:$C,3,0)</f>
        <v>39</v>
      </c>
      <c r="N3" s="14" t="str">
        <f t="shared" ref="N3:N16" si="0">O3&amp;P3&amp;R3</f>
        <v>AdamczykEwa1975</v>
      </c>
      <c r="O3" s="9" t="str">
        <f t="shared" ref="O3:O16" si="1">E3</f>
        <v>Adamczyk</v>
      </c>
      <c r="P3" s="9" t="str">
        <f t="shared" ref="P3:P16" si="2">D3</f>
        <v>Ewa</v>
      </c>
      <c r="Q3" s="9" t="str">
        <f t="shared" ref="Q3:Q16" si="3">F3</f>
        <v>Zbieranina z Niesięcina</v>
      </c>
      <c r="R3" s="9">
        <f t="shared" ref="R3:R16" si="4">K3</f>
        <v>1975</v>
      </c>
      <c r="S3" s="9">
        <v>50</v>
      </c>
      <c r="T3" s="9"/>
      <c r="U3" s="9"/>
      <c r="V3" s="9"/>
      <c r="W3" s="9"/>
      <c r="X3" s="9"/>
    </row>
    <row r="4" spans="1:24" ht="13.2">
      <c r="A4" s="453">
        <v>16</v>
      </c>
      <c r="B4" s="457">
        <v>2</v>
      </c>
      <c r="C4" s="459">
        <v>185</v>
      </c>
      <c r="D4" s="458" t="s">
        <v>1657</v>
      </c>
      <c r="E4" s="458" t="s">
        <v>1625</v>
      </c>
      <c r="F4" s="458"/>
      <c r="G4" s="458" t="s">
        <v>3997</v>
      </c>
      <c r="H4" s="457" t="s">
        <v>0</v>
      </c>
      <c r="I4" s="457">
        <v>23</v>
      </c>
      <c r="J4" s="456">
        <v>0.34189814814814817</v>
      </c>
      <c r="K4" s="409">
        <v>1983</v>
      </c>
      <c r="M4" s="14">
        <f>VLOOKUP(N4,id!$A:$C,3,0)</f>
        <v>133</v>
      </c>
      <c r="N4" s="14" t="str">
        <f t="shared" si="0"/>
        <v>NieduziakAngelika1983</v>
      </c>
      <c r="O4" s="9" t="str">
        <f t="shared" si="1"/>
        <v>Nieduziak</v>
      </c>
      <c r="P4" s="9" t="str">
        <f t="shared" si="2"/>
        <v>Angelika</v>
      </c>
      <c r="Q4" s="9">
        <f t="shared" si="3"/>
        <v>0</v>
      </c>
      <c r="R4" s="9">
        <f t="shared" si="4"/>
        <v>1983</v>
      </c>
      <c r="S4" s="9">
        <f t="shared" ref="S4:S17" si="5">S3*IF(W4&lt;1,W4,IF(X4&lt;1,X4,IF(V4&lt;1,V4,IF(U4&lt;1,U4,1))))</f>
        <v>47.916666666666671</v>
      </c>
      <c r="T4" s="9"/>
      <c r="U4" s="9">
        <f t="shared" ref="U4:U17" si="6">J3/J4</f>
        <v>1.0213270142180093</v>
      </c>
      <c r="V4" s="9">
        <f t="shared" ref="V4:V17" si="7">I4/I3</f>
        <v>0.95833333333333337</v>
      </c>
      <c r="W4" s="9">
        <v>1</v>
      </c>
      <c r="X4" s="9">
        <v>1</v>
      </c>
    </row>
    <row r="5" spans="1:24" ht="13.2" customHeight="1">
      <c r="A5" s="473">
        <v>28</v>
      </c>
      <c r="B5" s="457">
        <v>3</v>
      </c>
      <c r="C5" s="459">
        <v>188</v>
      </c>
      <c r="D5" s="458" t="s">
        <v>4068</v>
      </c>
      <c r="E5" s="458" t="s">
        <v>4195</v>
      </c>
      <c r="F5" s="458" t="s">
        <v>5029</v>
      </c>
      <c r="G5" s="458" t="s">
        <v>5030</v>
      </c>
      <c r="H5" s="457" t="s">
        <v>0</v>
      </c>
      <c r="I5" s="457">
        <v>21</v>
      </c>
      <c r="J5" s="456">
        <v>0.35237268518518516</v>
      </c>
      <c r="K5" s="409">
        <v>2002</v>
      </c>
      <c r="M5" s="14">
        <f>VLOOKUP(N5,id!$A:$C,3,0)</f>
        <v>220</v>
      </c>
      <c r="N5" s="14" t="str">
        <f t="shared" si="0"/>
        <v>SzczepaniakWeronika2002</v>
      </c>
      <c r="O5" s="9" t="str">
        <f t="shared" si="1"/>
        <v>Szczepaniak</v>
      </c>
      <c r="P5" s="9" t="str">
        <f t="shared" si="2"/>
        <v>Weronika</v>
      </c>
      <c r="Q5" s="9" t="str">
        <f t="shared" si="3"/>
        <v>VerOn Team</v>
      </c>
      <c r="R5" s="9">
        <f t="shared" si="4"/>
        <v>2002</v>
      </c>
      <c r="S5" s="9">
        <f t="shared" si="5"/>
        <v>43.75</v>
      </c>
      <c r="T5" s="9"/>
      <c r="U5" s="9">
        <f t="shared" si="6"/>
        <v>0.97027426506815584</v>
      </c>
      <c r="V5" s="9">
        <f t="shared" si="7"/>
        <v>0.91304347826086951</v>
      </c>
      <c r="W5" s="9">
        <v>1</v>
      </c>
      <c r="X5" s="9">
        <v>1</v>
      </c>
    </row>
    <row r="6" spans="1:24" ht="13.2">
      <c r="A6" s="453">
        <v>31</v>
      </c>
      <c r="B6" s="457">
        <v>4</v>
      </c>
      <c r="C6" s="459">
        <v>13</v>
      </c>
      <c r="D6" s="458" t="s">
        <v>500</v>
      </c>
      <c r="E6" s="458" t="s">
        <v>1307</v>
      </c>
      <c r="F6" s="458" t="s">
        <v>1265</v>
      </c>
      <c r="G6" s="458" t="s">
        <v>253</v>
      </c>
      <c r="H6" s="457" t="s">
        <v>0</v>
      </c>
      <c r="I6" s="457">
        <v>20</v>
      </c>
      <c r="J6" s="456">
        <v>0.35011574074074076</v>
      </c>
      <c r="K6" s="409">
        <v>1973</v>
      </c>
      <c r="M6" s="14">
        <f>VLOOKUP(N6,id!$A:$C,3,0)</f>
        <v>221</v>
      </c>
      <c r="N6" s="14" t="str">
        <f t="shared" si="0"/>
        <v>CzeczottMałgorzata1973</v>
      </c>
      <c r="O6" s="9" t="str">
        <f t="shared" si="1"/>
        <v>Czeczott</v>
      </c>
      <c r="P6" s="9" t="str">
        <f t="shared" si="2"/>
        <v>Małgorzata</v>
      </c>
      <c r="Q6" s="9" t="str">
        <f t="shared" si="3"/>
        <v>UKA</v>
      </c>
      <c r="R6" s="9">
        <f t="shared" si="4"/>
        <v>1973</v>
      </c>
      <c r="S6" s="9">
        <f t="shared" si="5"/>
        <v>41.666666666666664</v>
      </c>
      <c r="T6" s="9"/>
      <c r="U6" s="9">
        <f t="shared" si="6"/>
        <v>1.0064462809917354</v>
      </c>
      <c r="V6" s="9">
        <f t="shared" si="7"/>
        <v>0.95238095238095233</v>
      </c>
      <c r="W6" s="9">
        <v>1</v>
      </c>
      <c r="X6" s="9">
        <v>1</v>
      </c>
    </row>
    <row r="7" spans="1:24" ht="13.2">
      <c r="A7" s="453">
        <v>36</v>
      </c>
      <c r="B7" s="457">
        <v>5</v>
      </c>
      <c r="C7" s="459">
        <v>36</v>
      </c>
      <c r="D7" s="458" t="s">
        <v>276</v>
      </c>
      <c r="E7" s="458" t="s">
        <v>3519</v>
      </c>
      <c r="F7" s="458" t="s">
        <v>3</v>
      </c>
      <c r="G7" s="458" t="s">
        <v>253</v>
      </c>
      <c r="H7" s="457" t="s">
        <v>0</v>
      </c>
      <c r="I7" s="457">
        <v>19</v>
      </c>
      <c r="J7" s="456">
        <v>0.34195601851851853</v>
      </c>
      <c r="K7" s="409">
        <v>1982</v>
      </c>
      <c r="M7" s="14">
        <f>VLOOKUP(N7,id!$A:$C,3,0)</f>
        <v>222</v>
      </c>
      <c r="N7" s="14" t="str">
        <f t="shared" si="0"/>
        <v>KwitowskaAnna1982</v>
      </c>
      <c r="O7" s="9" t="str">
        <f t="shared" si="1"/>
        <v>Kwitowska</v>
      </c>
      <c r="P7" s="9" t="str">
        <f t="shared" si="2"/>
        <v>Anna</v>
      </c>
      <c r="Q7" s="9" t="str">
        <f t="shared" si="3"/>
        <v>Mazurskie Tropy</v>
      </c>
      <c r="R7" s="9">
        <f t="shared" si="4"/>
        <v>1982</v>
      </c>
      <c r="S7" s="9">
        <f t="shared" si="5"/>
        <v>39.583333333333329</v>
      </c>
      <c r="T7" s="9"/>
      <c r="U7" s="9">
        <f t="shared" si="6"/>
        <v>1.023861905567778</v>
      </c>
      <c r="V7" s="9">
        <f t="shared" si="7"/>
        <v>0.95</v>
      </c>
      <c r="W7" s="9">
        <v>1</v>
      </c>
      <c r="X7" s="9">
        <v>1</v>
      </c>
    </row>
    <row r="8" spans="1:24" ht="13.2">
      <c r="A8" s="453">
        <v>40</v>
      </c>
      <c r="B8" s="457">
        <v>6</v>
      </c>
      <c r="C8" s="459">
        <v>37</v>
      </c>
      <c r="D8" s="458" t="s">
        <v>409</v>
      </c>
      <c r="E8" s="458" t="s">
        <v>302</v>
      </c>
      <c r="F8" s="458" t="s">
        <v>3</v>
      </c>
      <c r="G8" s="458" t="s">
        <v>253</v>
      </c>
      <c r="H8" s="457" t="s">
        <v>0</v>
      </c>
      <c r="I8" s="457">
        <v>18</v>
      </c>
      <c r="J8" s="456">
        <v>0.33015046296296297</v>
      </c>
      <c r="K8" s="409">
        <v>1986</v>
      </c>
      <c r="M8" s="14">
        <f>VLOOKUP(N8,id!$A:$C,3,0)</f>
        <v>223</v>
      </c>
      <c r="N8" s="14" t="str">
        <f t="shared" si="0"/>
        <v>BuciakBarbara1986</v>
      </c>
      <c r="O8" s="9" t="str">
        <f t="shared" si="1"/>
        <v>Buciak</v>
      </c>
      <c r="P8" s="9" t="str">
        <f t="shared" si="2"/>
        <v>Barbara</v>
      </c>
      <c r="Q8" s="9" t="str">
        <f t="shared" si="3"/>
        <v>Mazurskie Tropy</v>
      </c>
      <c r="R8" s="9">
        <f t="shared" si="4"/>
        <v>1986</v>
      </c>
      <c r="S8" s="9">
        <f t="shared" si="5"/>
        <v>37.499999999999993</v>
      </c>
      <c r="T8" s="9"/>
      <c r="U8" s="9">
        <f t="shared" si="6"/>
        <v>1.0357581069237511</v>
      </c>
      <c r="V8" s="9">
        <f t="shared" si="7"/>
        <v>0.94736842105263153</v>
      </c>
      <c r="W8" s="9">
        <v>1</v>
      </c>
      <c r="X8" s="9">
        <v>1</v>
      </c>
    </row>
    <row r="9" spans="1:24" ht="13.2">
      <c r="A9" s="604">
        <v>42</v>
      </c>
      <c r="B9" s="606">
        <v>7</v>
      </c>
      <c r="C9" s="459">
        <v>87</v>
      </c>
      <c r="D9" s="458" t="s">
        <v>36</v>
      </c>
      <c r="E9" s="458" t="s">
        <v>4258</v>
      </c>
      <c r="F9" s="458" t="s">
        <v>5021</v>
      </c>
      <c r="G9" s="458" t="s">
        <v>238</v>
      </c>
      <c r="H9" s="457" t="s">
        <v>0</v>
      </c>
      <c r="I9" s="457">
        <v>18</v>
      </c>
      <c r="J9" s="456">
        <v>0.33148148148148149</v>
      </c>
      <c r="M9" s="14">
        <f>VLOOKUP(N9,id!$A:$C,3,0)</f>
        <v>224</v>
      </c>
      <c r="N9" s="14" t="str">
        <f t="shared" si="0"/>
        <v>LewandowskaMagdalena0</v>
      </c>
      <c r="O9" s="9" t="str">
        <f t="shared" si="1"/>
        <v>Lewandowska</v>
      </c>
      <c r="P9" s="9" t="str">
        <f t="shared" si="2"/>
        <v>Magdalena</v>
      </c>
      <c r="Q9" s="9" t="str">
        <f t="shared" si="3"/>
        <v>Rs Team</v>
      </c>
      <c r="R9" s="9">
        <f t="shared" si="4"/>
        <v>0</v>
      </c>
      <c r="S9" s="9">
        <f t="shared" si="5"/>
        <v>37.349423882681556</v>
      </c>
      <c r="T9" s="9"/>
      <c r="U9" s="9">
        <f t="shared" si="6"/>
        <v>0.9959846368715084</v>
      </c>
      <c r="V9" s="9">
        <f t="shared" si="7"/>
        <v>1</v>
      </c>
      <c r="W9" s="9">
        <v>1</v>
      </c>
      <c r="X9" s="9">
        <v>1</v>
      </c>
    </row>
    <row r="10" spans="1:24" ht="13.2">
      <c r="A10" s="605"/>
      <c r="B10" s="605"/>
      <c r="C10" s="459">
        <v>15</v>
      </c>
      <c r="D10" s="458" t="s">
        <v>334</v>
      </c>
      <c r="E10" s="458" t="s">
        <v>5036</v>
      </c>
      <c r="F10" s="458" t="s">
        <v>4843</v>
      </c>
      <c r="G10" s="458" t="s">
        <v>238</v>
      </c>
      <c r="H10" s="457" t="s">
        <v>0</v>
      </c>
      <c r="I10" s="457">
        <v>18</v>
      </c>
      <c r="J10" s="456">
        <v>0.33148148148148149</v>
      </c>
      <c r="M10" s="14">
        <f>VLOOKUP(N10,id!$A:$C,3,0)</f>
        <v>225</v>
      </c>
      <c r="N10" s="630" t="str">
        <f t="shared" si="0"/>
        <v>MrozekEwa0</v>
      </c>
      <c r="O10" s="9" t="str">
        <f t="shared" si="1"/>
        <v>Mrozek</v>
      </c>
      <c r="P10" s="9" t="str">
        <f t="shared" si="2"/>
        <v>Ewa</v>
      </c>
      <c r="Q10" s="9" t="str">
        <f t="shared" si="3"/>
        <v>RS Team</v>
      </c>
      <c r="R10" s="9">
        <f t="shared" si="4"/>
        <v>0</v>
      </c>
      <c r="S10" s="9">
        <f t="shared" si="5"/>
        <v>37.349423882681556</v>
      </c>
      <c r="T10" s="9"/>
      <c r="U10" s="9">
        <f t="shared" si="6"/>
        <v>1</v>
      </c>
      <c r="V10" s="9">
        <f t="shared" si="7"/>
        <v>1</v>
      </c>
      <c r="W10" s="9">
        <v>1</v>
      </c>
      <c r="X10" s="9">
        <v>1</v>
      </c>
    </row>
    <row r="11" spans="1:24" ht="13.2">
      <c r="A11" s="605"/>
      <c r="B11" s="605"/>
      <c r="C11" s="459">
        <v>86</v>
      </c>
      <c r="D11" s="458" t="s">
        <v>5037</v>
      </c>
      <c r="E11" s="458" t="s">
        <v>5038</v>
      </c>
      <c r="F11" s="458" t="s">
        <v>5019</v>
      </c>
      <c r="G11" s="458" t="s">
        <v>5020</v>
      </c>
      <c r="H11" s="457" t="s">
        <v>0</v>
      </c>
      <c r="I11" s="457">
        <v>18</v>
      </c>
      <c r="J11" s="456">
        <v>0.33148148148148149</v>
      </c>
      <c r="M11" s="14">
        <f>VLOOKUP(N11,id!$A:$C,3,0)</f>
        <v>226</v>
      </c>
      <c r="N11" s="14" t="str">
        <f t="shared" si="0"/>
        <v>PAPUGAJOANNA0</v>
      </c>
      <c r="O11" s="9" t="str">
        <f t="shared" si="1"/>
        <v>PAPUGA</v>
      </c>
      <c r="P11" s="9" t="str">
        <f t="shared" si="2"/>
        <v>JOANNA</v>
      </c>
      <c r="Q11" s="9" t="str">
        <f t="shared" si="3"/>
        <v>RS TEAM</v>
      </c>
      <c r="R11" s="9">
        <f t="shared" si="4"/>
        <v>0</v>
      </c>
      <c r="S11" s="9">
        <f t="shared" si="5"/>
        <v>37.349423882681556</v>
      </c>
      <c r="T11" s="9"/>
      <c r="U11" s="9">
        <f t="shared" si="6"/>
        <v>1</v>
      </c>
      <c r="V11" s="9">
        <f t="shared" si="7"/>
        <v>1</v>
      </c>
      <c r="W11" s="9">
        <v>1</v>
      </c>
      <c r="X11" s="9">
        <v>1</v>
      </c>
    </row>
    <row r="12" spans="1:24" ht="13.2">
      <c r="A12" s="605"/>
      <c r="B12" s="607"/>
      <c r="C12" s="459">
        <v>11</v>
      </c>
      <c r="D12" s="458" t="s">
        <v>5039</v>
      </c>
      <c r="E12" s="458" t="s">
        <v>5040</v>
      </c>
      <c r="F12" s="458" t="s">
        <v>4843</v>
      </c>
      <c r="G12" s="458" t="s">
        <v>238</v>
      </c>
      <c r="H12" s="457" t="s">
        <v>0</v>
      </c>
      <c r="I12" s="457">
        <v>18</v>
      </c>
      <c r="J12" s="456">
        <v>0.33148148148148149</v>
      </c>
      <c r="M12" s="14">
        <f>VLOOKUP(N12,id!$A:$C,3,0)</f>
        <v>227</v>
      </c>
      <c r="N12" s="14" t="str">
        <f t="shared" si="0"/>
        <v>WidulińskaSylwiA0</v>
      </c>
      <c r="O12" s="9" t="str">
        <f t="shared" si="1"/>
        <v>Widulińska</v>
      </c>
      <c r="P12" s="9" t="str">
        <f t="shared" si="2"/>
        <v>SylwiA</v>
      </c>
      <c r="Q12" s="9" t="str">
        <f t="shared" si="3"/>
        <v>RS Team</v>
      </c>
      <c r="R12" s="9">
        <f t="shared" si="4"/>
        <v>0</v>
      </c>
      <c r="S12" s="9">
        <f t="shared" si="5"/>
        <v>37.349423882681556</v>
      </c>
      <c r="T12" s="9"/>
      <c r="U12" s="9">
        <f t="shared" si="6"/>
        <v>1</v>
      </c>
      <c r="V12" s="9">
        <f t="shared" si="7"/>
        <v>1</v>
      </c>
      <c r="W12" s="9">
        <v>1</v>
      </c>
      <c r="X12" s="9">
        <v>1</v>
      </c>
    </row>
    <row r="13" spans="1:24" ht="13.2" customHeight="1">
      <c r="A13" s="473">
        <v>53</v>
      </c>
      <c r="B13" s="457">
        <v>11</v>
      </c>
      <c r="C13" s="459">
        <v>93</v>
      </c>
      <c r="D13" s="458" t="s">
        <v>334</v>
      </c>
      <c r="E13" s="458" t="s">
        <v>1549</v>
      </c>
      <c r="F13" s="458" t="s">
        <v>1545</v>
      </c>
      <c r="G13" s="458" t="s">
        <v>3441</v>
      </c>
      <c r="H13" s="457" t="s">
        <v>0</v>
      </c>
      <c r="I13" s="457">
        <v>18</v>
      </c>
      <c r="J13" s="456">
        <v>0.3366898148148148</v>
      </c>
      <c r="K13" s="409">
        <v>1974</v>
      </c>
      <c r="M13" s="14">
        <f>VLOOKUP(N13,id!$A:$C,3,0)</f>
        <v>228</v>
      </c>
      <c r="N13" s="14" t="str">
        <f t="shared" si="0"/>
        <v>Urbanik-RedoEwa1974</v>
      </c>
      <c r="O13" s="9" t="str">
        <f t="shared" si="1"/>
        <v>Urbanik-Redo</v>
      </c>
      <c r="P13" s="9" t="str">
        <f t="shared" si="2"/>
        <v>Ewa</v>
      </c>
      <c r="Q13" s="9" t="str">
        <f t="shared" si="3"/>
        <v>Wspomnienie Dziadka</v>
      </c>
      <c r="R13" s="9">
        <f t="shared" si="4"/>
        <v>1974</v>
      </c>
      <c r="S13" s="9">
        <f t="shared" si="5"/>
        <v>36.771656926778959</v>
      </c>
      <c r="T13" s="9"/>
      <c r="U13" s="9">
        <f t="shared" si="6"/>
        <v>0.98453076658645589</v>
      </c>
      <c r="V13" s="9">
        <f t="shared" si="7"/>
        <v>1</v>
      </c>
      <c r="W13" s="9">
        <v>1</v>
      </c>
      <c r="X13" s="9">
        <v>1</v>
      </c>
    </row>
    <row r="14" spans="1:24" ht="13.2" customHeight="1">
      <c r="A14" s="473">
        <v>59</v>
      </c>
      <c r="B14" s="457">
        <v>12</v>
      </c>
      <c r="C14" s="459">
        <v>258</v>
      </c>
      <c r="D14" s="458" t="s">
        <v>500</v>
      </c>
      <c r="E14" s="458" t="s">
        <v>3697</v>
      </c>
      <c r="F14" s="470" t="s">
        <v>5014</v>
      </c>
      <c r="G14" s="469" t="s">
        <v>3698</v>
      </c>
      <c r="H14" s="462" t="s">
        <v>0</v>
      </c>
      <c r="I14" s="457">
        <v>17</v>
      </c>
      <c r="J14" s="456">
        <v>0.34855324074074073</v>
      </c>
      <c r="K14" s="409">
        <v>1980</v>
      </c>
      <c r="M14" s="14">
        <f>VLOOKUP(N14,id!$A:$C,3,0)</f>
        <v>229</v>
      </c>
      <c r="N14" s="14" t="str">
        <f t="shared" si="0"/>
        <v>MaciejewskaMałgorzata1980</v>
      </c>
      <c r="O14" s="9" t="str">
        <f t="shared" si="1"/>
        <v>Maciejewska</v>
      </c>
      <c r="P14" s="9" t="str">
        <f t="shared" si="2"/>
        <v>Małgorzata</v>
      </c>
      <c r="Q14" s="9" t="str">
        <f t="shared" si="3"/>
        <v>Pędzący Pędzel</v>
      </c>
      <c r="R14" s="9">
        <f t="shared" si="4"/>
        <v>1980</v>
      </c>
      <c r="S14" s="9">
        <f t="shared" si="5"/>
        <v>34.728787097513461</v>
      </c>
      <c r="T14" s="9"/>
      <c r="U14" s="9">
        <f t="shared" si="6"/>
        <v>0.96596380541258509</v>
      </c>
      <c r="V14" s="9">
        <f t="shared" si="7"/>
        <v>0.94444444444444442</v>
      </c>
      <c r="W14" s="9">
        <v>1</v>
      </c>
      <c r="X14" s="9">
        <v>1</v>
      </c>
    </row>
    <row r="15" spans="1:24" ht="13.2" customHeight="1">
      <c r="A15" s="473">
        <v>66</v>
      </c>
      <c r="B15" s="457">
        <v>13</v>
      </c>
      <c r="C15" s="459">
        <v>10</v>
      </c>
      <c r="D15" s="458" t="s">
        <v>550</v>
      </c>
      <c r="E15" s="458" t="s">
        <v>5048</v>
      </c>
      <c r="F15" s="458" t="s">
        <v>5013</v>
      </c>
      <c r="G15" s="458" t="s">
        <v>3441</v>
      </c>
      <c r="H15" s="457" t="s">
        <v>0</v>
      </c>
      <c r="I15" s="457">
        <v>16</v>
      </c>
      <c r="J15" s="456">
        <v>0.34004629629629629</v>
      </c>
      <c r="K15" s="409">
        <v>1995</v>
      </c>
      <c r="M15" s="14">
        <f>VLOOKUP(N15,id!$A:$C,3,0)</f>
        <v>230</v>
      </c>
      <c r="N15" s="14" t="str">
        <f t="shared" si="0"/>
        <v>RosińskaKarolina1995</v>
      </c>
      <c r="O15" s="9" t="str">
        <f t="shared" si="1"/>
        <v>Rosińska</v>
      </c>
      <c r="P15" s="9" t="str">
        <f t="shared" si="2"/>
        <v>Karolina</v>
      </c>
      <c r="Q15" s="9" t="str">
        <f t="shared" si="3"/>
        <v>RWD</v>
      </c>
      <c r="R15" s="9">
        <f t="shared" si="4"/>
        <v>1995</v>
      </c>
      <c r="S15" s="9">
        <f t="shared" si="5"/>
        <v>32.685917268247962</v>
      </c>
      <c r="T15" s="9"/>
      <c r="U15" s="9">
        <f t="shared" si="6"/>
        <v>1.0250170183798502</v>
      </c>
      <c r="V15" s="9">
        <f t="shared" si="7"/>
        <v>0.94117647058823528</v>
      </c>
      <c r="W15" s="9">
        <v>1</v>
      </c>
      <c r="X15" s="9">
        <v>1</v>
      </c>
    </row>
    <row r="16" spans="1:24" ht="13.2" customHeight="1">
      <c r="A16" s="473">
        <v>68</v>
      </c>
      <c r="B16" s="457">
        <v>14</v>
      </c>
      <c r="C16" s="459">
        <v>44</v>
      </c>
      <c r="D16" s="458" t="s">
        <v>133</v>
      </c>
      <c r="E16" s="458" t="s">
        <v>3824</v>
      </c>
      <c r="F16" s="463" t="s">
        <v>3469</v>
      </c>
      <c r="G16" s="463" t="s">
        <v>201</v>
      </c>
      <c r="H16" s="462" t="s">
        <v>0</v>
      </c>
      <c r="I16" s="462">
        <v>16</v>
      </c>
      <c r="J16" s="456">
        <v>0.34666666666666668</v>
      </c>
      <c r="K16" s="409">
        <v>1991</v>
      </c>
      <c r="M16" s="14">
        <f>VLOOKUP(N16,id!$A:$C,3,0)</f>
        <v>231</v>
      </c>
      <c r="N16" s="14" t="str">
        <f t="shared" si="0"/>
        <v>MoskałaAgnieszka1991</v>
      </c>
      <c r="O16" s="9" t="str">
        <f t="shared" si="1"/>
        <v>Moskała</v>
      </c>
      <c r="P16" s="9" t="str">
        <f t="shared" si="2"/>
        <v>Agnieszka</v>
      </c>
      <c r="Q16" s="9" t="str">
        <f t="shared" si="3"/>
        <v>Rajd Hawran</v>
      </c>
      <c r="R16" s="9">
        <f t="shared" si="4"/>
        <v>1991</v>
      </c>
      <c r="S16" s="9">
        <f t="shared" si="5"/>
        <v>32.061707042639057</v>
      </c>
      <c r="T16" s="9"/>
      <c r="U16" s="9">
        <f t="shared" si="6"/>
        <v>0.98090277777777768</v>
      </c>
      <c r="V16" s="9">
        <f t="shared" si="7"/>
        <v>1</v>
      </c>
      <c r="W16" s="9">
        <v>1</v>
      </c>
      <c r="X16" s="9">
        <v>1</v>
      </c>
    </row>
    <row r="17" spans="1:24" ht="13.2">
      <c r="A17" s="453">
        <v>72</v>
      </c>
      <c r="B17" s="457">
        <v>15</v>
      </c>
      <c r="C17" s="459">
        <v>222</v>
      </c>
      <c r="D17" s="458" t="s">
        <v>276</v>
      </c>
      <c r="E17" s="458" t="s">
        <v>748</v>
      </c>
      <c r="F17" s="458" t="s">
        <v>5011</v>
      </c>
      <c r="G17" s="458" t="s">
        <v>238</v>
      </c>
      <c r="H17" s="457" t="s">
        <v>0</v>
      </c>
      <c r="I17" s="457">
        <v>14</v>
      </c>
      <c r="J17" s="456">
        <v>0.33233796296296297</v>
      </c>
      <c r="K17" s="409">
        <v>1983</v>
      </c>
      <c r="M17" s="14">
        <f>VLOOKUP(N17,id!$A:$C,3,0)</f>
        <v>209</v>
      </c>
      <c r="N17" s="14" t="str">
        <f t="shared" ref="N17" si="8">O17&amp;P17&amp;R17</f>
        <v>RychlikAnna1983</v>
      </c>
      <c r="O17" s="9" t="str">
        <f t="shared" ref="O17" si="9">E17</f>
        <v>Rychlik</v>
      </c>
      <c r="P17" s="9" t="str">
        <f t="shared" ref="P17" si="10">D17</f>
        <v>Anna</v>
      </c>
      <c r="Q17" s="9" t="str">
        <f t="shared" ref="Q17" si="11">F17</f>
        <v>Szare Eminencje</v>
      </c>
      <c r="R17" s="9">
        <f t="shared" ref="R17" si="12">K17</f>
        <v>1983</v>
      </c>
      <c r="S17" s="9">
        <f t="shared" si="5"/>
        <v>28.053993662309175</v>
      </c>
      <c r="T17" s="9"/>
      <c r="U17" s="9">
        <f t="shared" si="6"/>
        <v>1.0431148568642474</v>
      </c>
      <c r="V17" s="9">
        <f t="shared" si="7"/>
        <v>0.875</v>
      </c>
      <c r="W17" s="9">
        <v>1</v>
      </c>
      <c r="X17" s="9">
        <v>1</v>
      </c>
    </row>
  </sheetData>
  <mergeCells count="2">
    <mergeCell ref="A9:A12"/>
    <mergeCell ref="B9:B1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59"/>
  <sheetViews>
    <sheetView workbookViewId="0"/>
  </sheetViews>
  <sheetFormatPr defaultColWidth="14.44140625" defaultRowHeight="15.75" customHeight="1"/>
  <cols>
    <col min="1" max="1" width="8.6640625" style="409" customWidth="1"/>
    <col min="2" max="2" width="8.33203125" style="409" customWidth="1"/>
    <col min="3" max="3" width="4" style="409" customWidth="1"/>
    <col min="4" max="4" width="10.5546875" style="409" bestFit="1" customWidth="1"/>
    <col min="5" max="5" width="13.44140625" style="409" bestFit="1" customWidth="1"/>
    <col min="6" max="6" width="33.44140625" style="409" customWidth="1"/>
    <col min="7" max="7" width="20.33203125" style="409" customWidth="1"/>
    <col min="8" max="8" width="4.44140625" style="409" customWidth="1"/>
    <col min="9" max="9" width="8.6640625" style="409" customWidth="1"/>
    <col min="10" max="10" width="8.109375" style="409" customWidth="1"/>
    <col min="11" max="11" width="6.88671875" style="409" bestFit="1" customWidth="1"/>
    <col min="12" max="12" width="4.44140625" style="409" customWidth="1"/>
    <col min="13" max="13" width="4" style="409" bestFit="1" customWidth="1"/>
    <col min="14" max="18" width="14.44140625" style="409"/>
    <col min="19" max="19" width="12" style="409" bestFit="1" customWidth="1"/>
    <col min="20" max="20" width="3.77734375" style="409" customWidth="1"/>
    <col min="21" max="21" width="9.21875" style="409" customWidth="1"/>
    <col min="22" max="22" width="7.77734375" style="409" customWidth="1"/>
    <col min="23" max="23" width="8.109375" style="409" customWidth="1"/>
    <col min="24" max="24" width="8.5546875" style="409" customWidth="1"/>
    <col min="25" max="16384" width="14.44140625" style="409"/>
  </cols>
  <sheetData>
    <row r="1" spans="1:24" ht="18.75" customHeight="1">
      <c r="A1" s="474" t="s">
        <v>5032</v>
      </c>
      <c r="B1" s="474"/>
      <c r="C1" s="474"/>
      <c r="D1" s="474"/>
      <c r="E1" s="474"/>
      <c r="F1" s="474"/>
      <c r="G1" s="474"/>
      <c r="H1" s="467"/>
      <c r="I1" s="468"/>
      <c r="J1" s="467"/>
    </row>
    <row r="2" spans="1:24" ht="34.5" customHeight="1">
      <c r="A2" s="466" t="s">
        <v>3499</v>
      </c>
      <c r="B2" s="466" t="s">
        <v>5010</v>
      </c>
      <c r="C2" s="464" t="s">
        <v>3541</v>
      </c>
      <c r="D2" s="464" t="s">
        <v>161</v>
      </c>
      <c r="E2" s="464" t="s">
        <v>99</v>
      </c>
      <c r="F2" s="464" t="s">
        <v>3495</v>
      </c>
      <c r="G2" s="464" t="s">
        <v>3543</v>
      </c>
      <c r="H2" s="464" t="s">
        <v>813</v>
      </c>
      <c r="I2" s="465" t="s">
        <v>3505</v>
      </c>
      <c r="J2" s="464" t="s">
        <v>3504</v>
      </c>
      <c r="K2" s="409" t="s">
        <v>73</v>
      </c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3.2">
      <c r="A3" s="453">
        <v>1</v>
      </c>
      <c r="B3" s="453">
        <v>1</v>
      </c>
      <c r="C3" s="454">
        <v>199</v>
      </c>
      <c r="D3" s="452" t="s">
        <v>77</v>
      </c>
      <c r="E3" s="452" t="s">
        <v>78</v>
      </c>
      <c r="F3" s="452" t="s">
        <v>162</v>
      </c>
      <c r="G3" s="452" t="s">
        <v>246</v>
      </c>
      <c r="H3" s="453" t="s">
        <v>32</v>
      </c>
      <c r="I3" s="453">
        <v>24</v>
      </c>
      <c r="J3" s="455">
        <v>0.29576388888888888</v>
      </c>
      <c r="K3" s="409">
        <v>1992</v>
      </c>
      <c r="M3" s="14">
        <f>VLOOKUP(N3,id!$A:$C,3,0)</f>
        <v>3</v>
      </c>
      <c r="N3" s="14" t="str">
        <f t="shared" ref="N3:N14" si="0">O3&amp;P3&amp;R3</f>
        <v>JakubekKrystian1992</v>
      </c>
      <c r="O3" s="9" t="str">
        <f>E3</f>
        <v>Jakubek</v>
      </c>
      <c r="P3" s="9" t="str">
        <f>D3</f>
        <v>Krystian</v>
      </c>
      <c r="Q3" s="9" t="str">
        <f>F3</f>
        <v>Mitutoyo AZS Wratislavia</v>
      </c>
      <c r="R3" s="9">
        <f>K3</f>
        <v>1992</v>
      </c>
      <c r="S3" s="9">
        <v>50</v>
      </c>
      <c r="T3" s="9"/>
      <c r="U3" s="9"/>
      <c r="V3" s="9"/>
      <c r="W3" s="9"/>
      <c r="X3" s="9"/>
    </row>
    <row r="4" spans="1:24" ht="13.2">
      <c r="A4" s="604">
        <v>2</v>
      </c>
      <c r="B4" s="604">
        <v>2</v>
      </c>
      <c r="C4" s="454">
        <v>84</v>
      </c>
      <c r="D4" s="452" t="s">
        <v>22</v>
      </c>
      <c r="E4" s="452" t="s">
        <v>55</v>
      </c>
      <c r="F4" s="452"/>
      <c r="G4" s="452" t="s">
        <v>246</v>
      </c>
      <c r="H4" s="453" t="s">
        <v>32</v>
      </c>
      <c r="I4" s="453">
        <v>24</v>
      </c>
      <c r="J4" s="455">
        <v>0.30773148148148149</v>
      </c>
      <c r="K4" s="409">
        <v>1969</v>
      </c>
      <c r="M4" s="14">
        <f>VLOOKUP(N4,id!$A:$C,3,0)</f>
        <v>2</v>
      </c>
      <c r="N4" s="14" t="str">
        <f t="shared" si="0"/>
        <v>SzawdzinKrzysztof1969</v>
      </c>
      <c r="O4" s="9" t="str">
        <f t="shared" ref="O4:O14" si="1">E4</f>
        <v>Szawdzin</v>
      </c>
      <c r="P4" s="9" t="str">
        <f t="shared" ref="P4:P14" si="2">D4</f>
        <v>Krzysztof</v>
      </c>
      <c r="Q4" s="9">
        <f t="shared" ref="Q4:Q14" si="3">F4</f>
        <v>0</v>
      </c>
      <c r="R4" s="9">
        <f t="shared" ref="R4:R14" si="4">K4</f>
        <v>1969</v>
      </c>
      <c r="S4" s="9">
        <f t="shared" ref="S4:S14" si="5">S3*IF(W4&lt;1,W4,IF(X4&lt;1,X4,IF(V4&lt;1,V4,IF(U4&lt;1,U4,1))))</f>
        <v>48.055513765608545</v>
      </c>
      <c r="T4" s="9"/>
      <c r="U4" s="9">
        <f>J3/J4</f>
        <v>0.96111027531217086</v>
      </c>
      <c r="V4" s="9">
        <f>I4/I3</f>
        <v>1</v>
      </c>
      <c r="W4" s="9">
        <v>1</v>
      </c>
      <c r="X4" s="9">
        <v>1</v>
      </c>
    </row>
    <row r="5" spans="1:24" ht="13.2">
      <c r="A5" s="607"/>
      <c r="B5" s="607"/>
      <c r="C5" s="454">
        <v>23</v>
      </c>
      <c r="D5" s="452" t="s">
        <v>90</v>
      </c>
      <c r="E5" s="452" t="s">
        <v>79</v>
      </c>
      <c r="F5" s="452" t="s">
        <v>1536</v>
      </c>
      <c r="G5" s="452" t="s">
        <v>246</v>
      </c>
      <c r="H5" s="453" t="s">
        <v>32</v>
      </c>
      <c r="I5" s="453">
        <v>24</v>
      </c>
      <c r="J5" s="455">
        <v>0.30773148148148149</v>
      </c>
      <c r="K5" s="409">
        <v>1984</v>
      </c>
      <c r="M5" s="14">
        <f>VLOOKUP(N5,id!$A:$C,3,0)</f>
        <v>38</v>
      </c>
      <c r="N5" s="14" t="str">
        <f t="shared" si="0"/>
        <v>WieczorekJarosław1984</v>
      </c>
      <c r="O5" s="9" t="str">
        <f t="shared" si="1"/>
        <v>Wieczorek</v>
      </c>
      <c r="P5" s="9" t="str">
        <f t="shared" si="2"/>
        <v>Jarosław</v>
      </c>
      <c r="Q5" s="9" t="str">
        <f t="shared" si="3"/>
        <v>Rajd Liczyrzepy / Europa Ubezpieczenia</v>
      </c>
      <c r="R5" s="9">
        <f t="shared" si="4"/>
        <v>1984</v>
      </c>
      <c r="S5" s="9">
        <f t="shared" si="5"/>
        <v>48.055513765608545</v>
      </c>
      <c r="T5" s="9"/>
      <c r="U5" s="9">
        <f t="shared" ref="U5:U14" si="6">J4/J5</f>
        <v>1</v>
      </c>
      <c r="V5" s="9">
        <f t="shared" ref="V5:V14" si="7">I5/I4</f>
        <v>1</v>
      </c>
      <c r="W5" s="9">
        <v>1</v>
      </c>
      <c r="X5" s="9">
        <v>1</v>
      </c>
    </row>
    <row r="6" spans="1:24" ht="13.2">
      <c r="A6" s="453">
        <v>4</v>
      </c>
      <c r="B6" s="453">
        <v>4</v>
      </c>
      <c r="C6" s="454">
        <v>196</v>
      </c>
      <c r="D6" s="452" t="s">
        <v>241</v>
      </c>
      <c r="E6" s="452" t="s">
        <v>245</v>
      </c>
      <c r="F6" s="452" t="s">
        <v>236</v>
      </c>
      <c r="G6" s="452" t="s">
        <v>1323</v>
      </c>
      <c r="H6" s="453" t="s">
        <v>32</v>
      </c>
      <c r="I6" s="453">
        <v>24</v>
      </c>
      <c r="J6" s="455">
        <v>0.31027777777777776</v>
      </c>
      <c r="K6" s="409">
        <v>1979</v>
      </c>
      <c r="M6" s="14">
        <f>VLOOKUP(N6,id!$A:$C,3,0)</f>
        <v>10</v>
      </c>
      <c r="N6" s="14" t="str">
        <f t="shared" si="0"/>
        <v>WalentowskiRadosław1979</v>
      </c>
      <c r="O6" s="9" t="str">
        <f t="shared" si="1"/>
        <v>Walentowski</v>
      </c>
      <c r="P6" s="9" t="str">
        <f t="shared" si="2"/>
        <v>Radosław</v>
      </c>
      <c r="Q6" s="9" t="str">
        <f t="shared" si="3"/>
        <v>LosMaruderos</v>
      </c>
      <c r="R6" s="9">
        <f t="shared" si="4"/>
        <v>1979</v>
      </c>
      <c r="S6" s="9">
        <f t="shared" si="5"/>
        <v>47.661145926589079</v>
      </c>
      <c r="T6" s="9"/>
      <c r="U6" s="9">
        <f t="shared" si="6"/>
        <v>0.99179349447926002</v>
      </c>
      <c r="V6" s="9">
        <f t="shared" si="7"/>
        <v>1</v>
      </c>
      <c r="W6" s="9">
        <v>1</v>
      </c>
      <c r="X6" s="9">
        <v>1</v>
      </c>
    </row>
    <row r="7" spans="1:24" ht="13.2">
      <c r="A7" s="453">
        <v>5</v>
      </c>
      <c r="B7" s="453">
        <v>5</v>
      </c>
      <c r="C7" s="454">
        <v>24</v>
      </c>
      <c r="D7" s="452" t="s">
        <v>63</v>
      </c>
      <c r="E7" s="452" t="s">
        <v>295</v>
      </c>
      <c r="F7" s="452"/>
      <c r="G7" s="452" t="s">
        <v>253</v>
      </c>
      <c r="H7" s="453" t="s">
        <v>32</v>
      </c>
      <c r="I7" s="453">
        <v>24</v>
      </c>
      <c r="J7" s="455">
        <v>0.32019675925925928</v>
      </c>
      <c r="K7" s="409">
        <v>1977</v>
      </c>
      <c r="M7" s="14">
        <f>VLOOKUP(N7,id!$A:$C,3,0)</f>
        <v>13</v>
      </c>
      <c r="N7" s="14" t="str">
        <f t="shared" si="0"/>
        <v>SenderekŁukasz1977</v>
      </c>
      <c r="O7" s="9" t="str">
        <f t="shared" si="1"/>
        <v>Senderek</v>
      </c>
      <c r="P7" s="9" t="str">
        <f t="shared" si="2"/>
        <v>Łukasz</v>
      </c>
      <c r="Q7" s="9">
        <f t="shared" si="3"/>
        <v>0</v>
      </c>
      <c r="R7" s="9">
        <f t="shared" si="4"/>
        <v>1977</v>
      </c>
      <c r="S7" s="9">
        <f t="shared" si="5"/>
        <v>46.184709922284469</v>
      </c>
      <c r="T7" s="9"/>
      <c r="U7" s="9">
        <f t="shared" si="6"/>
        <v>0.96902223025483447</v>
      </c>
      <c r="V7" s="9">
        <f t="shared" si="7"/>
        <v>1</v>
      </c>
      <c r="W7" s="9">
        <v>1</v>
      </c>
      <c r="X7" s="9">
        <v>1</v>
      </c>
    </row>
    <row r="8" spans="1:24" ht="13.2">
      <c r="A8" s="453">
        <v>6</v>
      </c>
      <c r="B8" s="453">
        <v>6</v>
      </c>
      <c r="C8" s="454">
        <v>134</v>
      </c>
      <c r="D8" s="452" t="s">
        <v>15</v>
      </c>
      <c r="E8" s="452" t="s">
        <v>854</v>
      </c>
      <c r="F8" s="452" t="s">
        <v>3966</v>
      </c>
      <c r="G8" s="452" t="s">
        <v>238</v>
      </c>
      <c r="H8" s="453" t="s">
        <v>32</v>
      </c>
      <c r="I8" s="453">
        <v>24</v>
      </c>
      <c r="J8" s="455">
        <v>0.3278935185185185</v>
      </c>
      <c r="K8" s="409">
        <v>1989</v>
      </c>
      <c r="M8" s="14">
        <f>VLOOKUP(N8,id!$A:$C,3,0)</f>
        <v>120</v>
      </c>
      <c r="N8" s="14" t="str">
        <f t="shared" si="0"/>
        <v>ZarzyckiPiotr1989</v>
      </c>
      <c r="O8" s="9" t="str">
        <f t="shared" si="1"/>
        <v>Zarzycki</v>
      </c>
      <c r="P8" s="9" t="str">
        <f t="shared" si="2"/>
        <v>Piotr</v>
      </c>
      <c r="Q8" s="9" t="str">
        <f t="shared" si="3"/>
        <v>KTR BikeOrient / IT Orient</v>
      </c>
      <c r="R8" s="9">
        <f t="shared" si="4"/>
        <v>1989</v>
      </c>
      <c r="S8" s="9">
        <f t="shared" si="5"/>
        <v>45.100600070596542</v>
      </c>
      <c r="T8" s="9"/>
      <c r="U8" s="9">
        <f t="shared" si="6"/>
        <v>0.97652665019414064</v>
      </c>
      <c r="V8" s="9">
        <f t="shared" si="7"/>
        <v>1</v>
      </c>
      <c r="W8" s="9">
        <v>1</v>
      </c>
      <c r="X8" s="9">
        <v>1</v>
      </c>
    </row>
    <row r="9" spans="1:24" ht="13.2">
      <c r="A9" s="453">
        <v>7</v>
      </c>
      <c r="B9" s="453">
        <v>7</v>
      </c>
      <c r="C9" s="454">
        <v>145</v>
      </c>
      <c r="D9" s="452" t="s">
        <v>15</v>
      </c>
      <c r="E9" s="452" t="s">
        <v>1248</v>
      </c>
      <c r="F9" s="452"/>
      <c r="G9" s="452" t="s">
        <v>1357</v>
      </c>
      <c r="H9" s="453" t="s">
        <v>32</v>
      </c>
      <c r="I9" s="453">
        <v>24</v>
      </c>
      <c r="J9" s="455">
        <v>0.33148148148148149</v>
      </c>
      <c r="K9" s="409">
        <v>1976</v>
      </c>
      <c r="M9" s="14">
        <f>VLOOKUP(N9,id!$A:$C,3,0)</f>
        <v>25</v>
      </c>
      <c r="N9" s="14" t="str">
        <f t="shared" si="0"/>
        <v>NiewęgłowskiPiotr1976</v>
      </c>
      <c r="O9" s="9" t="str">
        <f t="shared" si="1"/>
        <v>Niewęgłowski</v>
      </c>
      <c r="P9" s="9" t="str">
        <f t="shared" si="2"/>
        <v>Piotr</v>
      </c>
      <c r="Q9" s="9">
        <f t="shared" si="3"/>
        <v>0</v>
      </c>
      <c r="R9" s="9">
        <f t="shared" si="4"/>
        <v>1976</v>
      </c>
      <c r="S9" s="9">
        <f t="shared" si="5"/>
        <v>44.612430167597765</v>
      </c>
      <c r="T9" s="9"/>
      <c r="U9" s="9">
        <f t="shared" si="6"/>
        <v>0.98917597765363119</v>
      </c>
      <c r="V9" s="9">
        <f t="shared" si="7"/>
        <v>1</v>
      </c>
      <c r="W9" s="9">
        <v>1</v>
      </c>
      <c r="X9" s="9">
        <v>1</v>
      </c>
    </row>
    <row r="10" spans="1:24" ht="13.2">
      <c r="A10" s="453">
        <v>8</v>
      </c>
      <c r="B10" s="453">
        <v>8</v>
      </c>
      <c r="C10" s="454">
        <v>118</v>
      </c>
      <c r="D10" s="452" t="s">
        <v>45</v>
      </c>
      <c r="E10" s="452" t="s">
        <v>3367</v>
      </c>
      <c r="F10" s="452" t="s">
        <v>3374</v>
      </c>
      <c r="G10" s="452" t="s">
        <v>5009</v>
      </c>
      <c r="H10" s="453" t="s">
        <v>32</v>
      </c>
      <c r="I10" s="453">
        <v>24</v>
      </c>
      <c r="J10" s="455">
        <v>0.33649305555555553</v>
      </c>
      <c r="K10" s="409">
        <v>1978</v>
      </c>
      <c r="M10" s="14">
        <f>VLOOKUP(N10,id!$A:$C,3,0)</f>
        <v>232</v>
      </c>
      <c r="N10" s="14" t="str">
        <f t="shared" si="0"/>
        <v>MadejRafał1978</v>
      </c>
      <c r="O10" s="9" t="str">
        <f t="shared" si="1"/>
        <v>Madej</v>
      </c>
      <c r="P10" s="9" t="str">
        <f t="shared" si="2"/>
        <v>Rafał</v>
      </c>
      <c r="Q10" s="9" t="str">
        <f t="shared" si="3"/>
        <v>:)</v>
      </c>
      <c r="R10" s="9">
        <f t="shared" si="4"/>
        <v>1978</v>
      </c>
      <c r="S10" s="9">
        <f t="shared" si="5"/>
        <v>43.947992983180271</v>
      </c>
      <c r="T10" s="9"/>
      <c r="U10" s="9">
        <f t="shared" si="6"/>
        <v>0.98510645616207482</v>
      </c>
      <c r="V10" s="9">
        <f t="shared" si="7"/>
        <v>1</v>
      </c>
      <c r="W10" s="9">
        <v>1</v>
      </c>
      <c r="X10" s="9">
        <v>1</v>
      </c>
    </row>
    <row r="11" spans="1:24" ht="13.2">
      <c r="A11" s="604">
        <v>9</v>
      </c>
      <c r="B11" s="604">
        <v>9</v>
      </c>
      <c r="C11" s="454">
        <v>102</v>
      </c>
      <c r="D11" s="452" t="s">
        <v>22</v>
      </c>
      <c r="E11" s="452" t="s">
        <v>837</v>
      </c>
      <c r="F11" s="452"/>
      <c r="G11" s="452" t="s">
        <v>870</v>
      </c>
      <c r="H11" s="453" t="s">
        <v>32</v>
      </c>
      <c r="I11" s="453">
        <v>24</v>
      </c>
      <c r="J11" s="455">
        <v>0.34340277777777778</v>
      </c>
      <c r="K11" s="409">
        <v>1963</v>
      </c>
      <c r="M11" s="14">
        <f>VLOOKUP(N11,id!$A:$C,3,0)</f>
        <v>128</v>
      </c>
      <c r="N11" s="14" t="str">
        <f t="shared" si="0"/>
        <v>KowalskiKrzysztof1963</v>
      </c>
      <c r="O11" s="9" t="str">
        <f t="shared" si="1"/>
        <v>Kowalski</v>
      </c>
      <c r="P11" s="9" t="str">
        <f t="shared" si="2"/>
        <v>Krzysztof</v>
      </c>
      <c r="Q11" s="9">
        <f t="shared" si="3"/>
        <v>0</v>
      </c>
      <c r="R11" s="9">
        <f t="shared" si="4"/>
        <v>1963</v>
      </c>
      <c r="S11" s="9">
        <f t="shared" si="5"/>
        <v>43.063700707785635</v>
      </c>
      <c r="T11" s="9"/>
      <c r="U11" s="9">
        <f t="shared" si="6"/>
        <v>0.97987866531850343</v>
      </c>
      <c r="V11" s="9">
        <f t="shared" si="7"/>
        <v>1</v>
      </c>
      <c r="W11" s="9">
        <v>1</v>
      </c>
      <c r="X11" s="9">
        <v>1</v>
      </c>
    </row>
    <row r="12" spans="1:24" ht="13.2">
      <c r="A12" s="607"/>
      <c r="B12" s="607"/>
      <c r="C12" s="454">
        <v>101</v>
      </c>
      <c r="D12" s="452" t="s">
        <v>383</v>
      </c>
      <c r="E12" s="452" t="s">
        <v>836</v>
      </c>
      <c r="F12" s="452"/>
      <c r="G12" s="452" t="s">
        <v>870</v>
      </c>
      <c r="H12" s="453" t="s">
        <v>32</v>
      </c>
      <c r="I12" s="453">
        <v>24</v>
      </c>
      <c r="J12" s="455">
        <v>0.34340277777777778</v>
      </c>
      <c r="K12" s="409">
        <v>1966</v>
      </c>
      <c r="M12" s="14">
        <f>VLOOKUP(N12,id!$A:$C,3,0)</f>
        <v>9</v>
      </c>
      <c r="N12" s="14" t="str">
        <f t="shared" si="0"/>
        <v>RudnickiMariusz1966</v>
      </c>
      <c r="O12" s="9" t="str">
        <f t="shared" si="1"/>
        <v>Rudnicki</v>
      </c>
      <c r="P12" s="9" t="str">
        <f t="shared" si="2"/>
        <v>Mariusz</v>
      </c>
      <c r="Q12" s="9">
        <f t="shared" si="3"/>
        <v>0</v>
      </c>
      <c r="R12" s="9">
        <f t="shared" si="4"/>
        <v>1966</v>
      </c>
      <c r="S12" s="9">
        <f t="shared" si="5"/>
        <v>43.063700707785635</v>
      </c>
      <c r="T12" s="9"/>
      <c r="U12" s="9">
        <f t="shared" si="6"/>
        <v>1</v>
      </c>
      <c r="V12" s="9">
        <f t="shared" si="7"/>
        <v>1</v>
      </c>
      <c r="W12" s="9">
        <v>1</v>
      </c>
      <c r="X12" s="9">
        <v>1</v>
      </c>
    </row>
    <row r="13" spans="1:24" ht="13.2">
      <c r="A13" s="453">
        <v>11</v>
      </c>
      <c r="B13" s="453">
        <v>11</v>
      </c>
      <c r="C13" s="454">
        <v>51</v>
      </c>
      <c r="D13" s="452" t="s">
        <v>48</v>
      </c>
      <c r="E13" s="452" t="s">
        <v>259</v>
      </c>
      <c r="F13" s="461" t="s">
        <v>5031</v>
      </c>
      <c r="G13" s="461" t="s">
        <v>238</v>
      </c>
      <c r="H13" s="453" t="s">
        <v>32</v>
      </c>
      <c r="I13" s="453">
        <v>24</v>
      </c>
      <c r="J13" s="455">
        <v>0.34375</v>
      </c>
      <c r="K13" s="409">
        <v>1982</v>
      </c>
      <c r="M13" s="14">
        <f>VLOOKUP(N13,id!$A:$C,3,0)</f>
        <v>22</v>
      </c>
      <c r="N13" s="14" t="str">
        <f t="shared" si="0"/>
        <v>ZadwornyTomasz1982</v>
      </c>
      <c r="O13" s="9" t="str">
        <f t="shared" si="1"/>
        <v>Zadworny</v>
      </c>
      <c r="P13" s="9" t="str">
        <f t="shared" si="2"/>
        <v>Tomasz</v>
      </c>
      <c r="Q13" s="9" t="str">
        <f t="shared" si="3"/>
        <v>Uno to ciastko</v>
      </c>
      <c r="R13" s="9">
        <f t="shared" si="4"/>
        <v>1982</v>
      </c>
      <c r="S13" s="9">
        <f t="shared" si="5"/>
        <v>43.020202020202014</v>
      </c>
      <c r="T13" s="9"/>
      <c r="U13" s="9">
        <f t="shared" si="6"/>
        <v>0.99898989898989898</v>
      </c>
      <c r="V13" s="9">
        <f t="shared" si="7"/>
        <v>1</v>
      </c>
      <c r="W13" s="9">
        <v>1</v>
      </c>
      <c r="X13" s="9">
        <v>1</v>
      </c>
    </row>
    <row r="14" spans="1:24" ht="13.2">
      <c r="A14" s="453">
        <v>12</v>
      </c>
      <c r="B14" s="453">
        <v>12</v>
      </c>
      <c r="C14" s="454">
        <v>113</v>
      </c>
      <c r="D14" s="452" t="s">
        <v>22</v>
      </c>
      <c r="E14" s="452" t="s">
        <v>76</v>
      </c>
      <c r="F14" s="452"/>
      <c r="G14" s="452" t="s">
        <v>238</v>
      </c>
      <c r="H14" s="453" t="s">
        <v>32</v>
      </c>
      <c r="I14" s="453">
        <v>24</v>
      </c>
      <c r="J14" s="455">
        <v>0.34589120370370369</v>
      </c>
      <c r="K14" s="409">
        <v>1954</v>
      </c>
      <c r="M14" s="14">
        <f>VLOOKUP(N14,id!$A:$C,3,0)</f>
        <v>15</v>
      </c>
      <c r="N14" s="14" t="str">
        <f t="shared" si="0"/>
        <v>WiktorowskiKrzysztof1954</v>
      </c>
      <c r="O14" s="9" t="str">
        <f t="shared" si="1"/>
        <v>Wiktorowski</v>
      </c>
      <c r="P14" s="9" t="str">
        <f t="shared" si="2"/>
        <v>Krzysztof</v>
      </c>
      <c r="Q14" s="9">
        <f t="shared" si="3"/>
        <v>0</v>
      </c>
      <c r="R14" s="9">
        <f t="shared" si="4"/>
        <v>1954</v>
      </c>
      <c r="S14" s="9">
        <f t="shared" si="5"/>
        <v>42.753889911326745</v>
      </c>
      <c r="T14" s="9"/>
      <c r="U14" s="9">
        <f t="shared" si="6"/>
        <v>0.99380960348000669</v>
      </c>
      <c r="V14" s="9">
        <f t="shared" si="7"/>
        <v>1</v>
      </c>
      <c r="W14" s="9">
        <v>1</v>
      </c>
      <c r="X14" s="9">
        <v>1</v>
      </c>
    </row>
    <row r="15" spans="1:24" ht="13.2" customHeight="1">
      <c r="A15" s="410"/>
      <c r="B15" s="453">
        <v>13</v>
      </c>
      <c r="C15" s="454">
        <v>17</v>
      </c>
      <c r="D15" s="452" t="s">
        <v>336</v>
      </c>
      <c r="E15" s="452" t="s">
        <v>230</v>
      </c>
      <c r="F15" s="452" t="s">
        <v>335</v>
      </c>
      <c r="G15" s="452" t="s">
        <v>1318</v>
      </c>
      <c r="H15" s="453" t="s">
        <v>32</v>
      </c>
      <c r="I15" s="453">
        <v>24</v>
      </c>
      <c r="J15" s="455">
        <v>0.34918981481481481</v>
      </c>
      <c r="K15" s="409">
        <v>1967</v>
      </c>
      <c r="M15" s="14">
        <f>VLOOKUP(N15,id!$A:$C,3,0)</f>
        <v>16</v>
      </c>
      <c r="N15" s="14" t="str">
        <f t="shared" ref="N15:N59" si="8">O15&amp;P15&amp;R15</f>
        <v>AdamczykJarek1967</v>
      </c>
      <c r="O15" s="9" t="str">
        <f t="shared" ref="O15:O59" si="9">E15</f>
        <v>Adamczyk</v>
      </c>
      <c r="P15" s="9" t="str">
        <f t="shared" ref="P15:P59" si="10">D15</f>
        <v>Jarek</v>
      </c>
      <c r="Q15" s="9" t="str">
        <f t="shared" ref="Q15:Q59" si="11">F15</f>
        <v>Zbieranina z Niesięcina</v>
      </c>
      <c r="R15" s="9">
        <f t="shared" ref="R15:R59" si="12">K15</f>
        <v>1967</v>
      </c>
      <c r="S15" s="9">
        <f t="shared" ref="S15:S59" si="13">S14*IF(W15&lt;1,W15,IF(X15&lt;1,X15,IF(V15&lt;1,V15,IF(U15&lt;1,U15,1))))</f>
        <v>42.350016572754384</v>
      </c>
      <c r="T15" s="9"/>
      <c r="U15" s="9">
        <f t="shared" ref="U15:U59" si="14">J14/J15</f>
        <v>0.99055352999668544</v>
      </c>
      <c r="V15" s="9">
        <f t="shared" ref="V15:V59" si="15">I15/I14</f>
        <v>1</v>
      </c>
      <c r="W15" s="9">
        <v>1</v>
      </c>
      <c r="X15" s="9">
        <v>1</v>
      </c>
    </row>
    <row r="16" spans="1:24" ht="13.2">
      <c r="A16" s="453">
        <v>15</v>
      </c>
      <c r="B16" s="453">
        <v>14</v>
      </c>
      <c r="C16" s="454">
        <v>256</v>
      </c>
      <c r="D16" s="452" t="s">
        <v>15</v>
      </c>
      <c r="E16" s="452" t="s">
        <v>261</v>
      </c>
      <c r="F16" s="452" t="s">
        <v>260</v>
      </c>
      <c r="G16" s="452" t="s">
        <v>201</v>
      </c>
      <c r="H16" s="453" t="s">
        <v>32</v>
      </c>
      <c r="I16" s="453">
        <v>23</v>
      </c>
      <c r="J16" s="455">
        <v>0.32731481481481484</v>
      </c>
      <c r="K16" s="409">
        <v>1985</v>
      </c>
      <c r="M16" s="14">
        <f>VLOOKUP(N16,id!$A:$C,3,0)</f>
        <v>5</v>
      </c>
      <c r="N16" s="14" t="str">
        <f t="shared" si="8"/>
        <v>BanaszkiewiczPiotr1985</v>
      </c>
      <c r="O16" s="9" t="str">
        <f t="shared" si="9"/>
        <v>Banaszkiewicz</v>
      </c>
      <c r="P16" s="9" t="str">
        <f t="shared" si="10"/>
        <v>Piotr</v>
      </c>
      <c r="Q16" s="9" t="str">
        <f t="shared" si="11"/>
        <v>KTR BikeOrient</v>
      </c>
      <c r="R16" s="9">
        <f t="shared" si="12"/>
        <v>1985</v>
      </c>
      <c r="S16" s="9">
        <f t="shared" si="13"/>
        <v>40.585432548889621</v>
      </c>
      <c r="T16" s="9"/>
      <c r="U16" s="9">
        <f t="shared" si="14"/>
        <v>1.0668316831683167</v>
      </c>
      <c r="V16" s="9">
        <f t="shared" si="15"/>
        <v>0.95833333333333337</v>
      </c>
      <c r="W16" s="9">
        <v>1</v>
      </c>
      <c r="X16" s="9">
        <v>1</v>
      </c>
    </row>
    <row r="17" spans="1:24" ht="13.2">
      <c r="A17" s="604">
        <v>17</v>
      </c>
      <c r="B17" s="604">
        <v>15</v>
      </c>
      <c r="C17" s="454">
        <v>178</v>
      </c>
      <c r="D17" s="452" t="s">
        <v>4373</v>
      </c>
      <c r="E17" s="452" t="s">
        <v>1210</v>
      </c>
      <c r="F17" s="452"/>
      <c r="G17" s="452"/>
      <c r="H17" s="453" t="s">
        <v>32</v>
      </c>
      <c r="I17" s="453">
        <v>23</v>
      </c>
      <c r="J17" s="455">
        <v>0.3420138888888889</v>
      </c>
      <c r="M17" s="14">
        <f>VLOOKUP(N17,id!$A:$C,3,0)</f>
        <v>233</v>
      </c>
      <c r="N17" s="14" t="str">
        <f t="shared" si="8"/>
        <v>AdamskiJędrzej0</v>
      </c>
      <c r="O17" s="9" t="str">
        <f t="shared" si="9"/>
        <v>Adamski</v>
      </c>
      <c r="P17" s="9" t="str">
        <f t="shared" si="10"/>
        <v>Jędrzej</v>
      </c>
      <c r="Q17" s="9">
        <f t="shared" si="11"/>
        <v>0</v>
      </c>
      <c r="R17" s="9">
        <f t="shared" si="12"/>
        <v>0</v>
      </c>
      <c r="S17" s="9">
        <f t="shared" si="13"/>
        <v>38.841151691458492</v>
      </c>
      <c r="T17" s="9"/>
      <c r="U17" s="9">
        <f t="shared" si="14"/>
        <v>0.95702199661590526</v>
      </c>
      <c r="V17" s="9">
        <f t="shared" si="15"/>
        <v>1</v>
      </c>
      <c r="W17" s="9">
        <v>1</v>
      </c>
      <c r="X17" s="9">
        <v>1</v>
      </c>
    </row>
    <row r="18" spans="1:24" ht="13.2">
      <c r="A18" s="605"/>
      <c r="B18" s="605"/>
      <c r="C18" s="454">
        <v>78</v>
      </c>
      <c r="D18" s="452" t="s">
        <v>48</v>
      </c>
      <c r="E18" s="452" t="s">
        <v>3776</v>
      </c>
      <c r="F18" s="452" t="s">
        <v>5027</v>
      </c>
      <c r="G18" s="452" t="s">
        <v>238</v>
      </c>
      <c r="H18" s="453" t="s">
        <v>32</v>
      </c>
      <c r="I18" s="453">
        <v>23</v>
      </c>
      <c r="J18" s="455">
        <v>0.3420138888888889</v>
      </c>
      <c r="K18" s="409">
        <v>1987</v>
      </c>
      <c r="M18" s="14">
        <f>VLOOKUP(N18,id!$A:$C,3,0)</f>
        <v>234</v>
      </c>
      <c r="N18" s="14" t="str">
        <f t="shared" si="8"/>
        <v>ArkuszewskiTomasz1987</v>
      </c>
      <c r="O18" s="9" t="str">
        <f t="shared" si="9"/>
        <v>Arkuszewski</v>
      </c>
      <c r="P18" s="9" t="str">
        <f t="shared" si="10"/>
        <v>Tomasz</v>
      </c>
      <c r="Q18" s="9" t="str">
        <f t="shared" si="11"/>
        <v>DZTZKLSNU</v>
      </c>
      <c r="R18" s="9">
        <f t="shared" si="12"/>
        <v>1987</v>
      </c>
      <c r="S18" s="9">
        <f t="shared" si="13"/>
        <v>38.841151691458492</v>
      </c>
      <c r="T18" s="9"/>
      <c r="U18" s="9">
        <f t="shared" si="14"/>
        <v>1</v>
      </c>
      <c r="V18" s="9">
        <f t="shared" si="15"/>
        <v>1</v>
      </c>
      <c r="W18" s="9">
        <v>1</v>
      </c>
      <c r="X18" s="9">
        <v>1</v>
      </c>
    </row>
    <row r="19" spans="1:24" ht="13.2">
      <c r="A19" s="607"/>
      <c r="B19" s="607"/>
      <c r="C19" s="454">
        <v>177</v>
      </c>
      <c r="D19" s="452" t="s">
        <v>63</v>
      </c>
      <c r="E19" s="452" t="s">
        <v>3774</v>
      </c>
      <c r="F19" s="452"/>
      <c r="G19" s="452" t="s">
        <v>238</v>
      </c>
      <c r="H19" s="453" t="s">
        <v>32</v>
      </c>
      <c r="I19" s="453">
        <v>23</v>
      </c>
      <c r="J19" s="455">
        <v>0.3420138888888889</v>
      </c>
      <c r="K19" s="409">
        <v>1988</v>
      </c>
      <c r="M19" s="14">
        <f>VLOOKUP(N19,id!$A:$C,3,0)</f>
        <v>235</v>
      </c>
      <c r="N19" s="14" t="str">
        <f t="shared" si="8"/>
        <v>SompolińskiŁukasz1988</v>
      </c>
      <c r="O19" s="9" t="str">
        <f t="shared" si="9"/>
        <v>Sompoliński</v>
      </c>
      <c r="P19" s="9" t="str">
        <f t="shared" si="10"/>
        <v>Łukasz</v>
      </c>
      <c r="Q19" s="9">
        <f t="shared" si="11"/>
        <v>0</v>
      </c>
      <c r="R19" s="9">
        <f t="shared" si="12"/>
        <v>1988</v>
      </c>
      <c r="S19" s="9">
        <f t="shared" si="13"/>
        <v>38.841151691458492</v>
      </c>
      <c r="T19" s="9"/>
      <c r="U19" s="9">
        <f t="shared" si="14"/>
        <v>1</v>
      </c>
      <c r="V19" s="9">
        <f t="shared" si="15"/>
        <v>1</v>
      </c>
      <c r="W19" s="9">
        <v>1</v>
      </c>
      <c r="X19" s="9">
        <v>1</v>
      </c>
    </row>
    <row r="20" spans="1:24" ht="13.2">
      <c r="A20" s="453">
        <v>20</v>
      </c>
      <c r="B20" s="453">
        <v>18</v>
      </c>
      <c r="C20" s="454">
        <v>88</v>
      </c>
      <c r="D20" s="452" t="s">
        <v>19</v>
      </c>
      <c r="E20" s="452" t="s">
        <v>18</v>
      </c>
      <c r="F20" s="452" t="s">
        <v>4200</v>
      </c>
      <c r="G20" s="452" t="s">
        <v>233</v>
      </c>
      <c r="H20" s="453" t="s">
        <v>32</v>
      </c>
      <c r="I20" s="453">
        <v>23</v>
      </c>
      <c r="J20" s="455">
        <v>0.34895833333333331</v>
      </c>
      <c r="K20" s="409">
        <v>1964</v>
      </c>
      <c r="M20" s="14">
        <f>VLOOKUP(N20,id!$A:$C,3,0)</f>
        <v>17</v>
      </c>
      <c r="N20" s="14" t="str">
        <f t="shared" si="8"/>
        <v>LiszkaGrzegorz1964</v>
      </c>
      <c r="O20" s="9" t="str">
        <f t="shared" si="9"/>
        <v>Liszka</v>
      </c>
      <c r="P20" s="9" t="str">
        <f t="shared" si="10"/>
        <v>Grzegorz</v>
      </c>
      <c r="Q20" s="9" t="str">
        <f t="shared" si="11"/>
        <v>Trezado Biketires.pl</v>
      </c>
      <c r="R20" s="9">
        <f t="shared" si="12"/>
        <v>1964</v>
      </c>
      <c r="S20" s="9">
        <f t="shared" si="13"/>
        <v>38.068193448842408</v>
      </c>
      <c r="T20" s="9"/>
      <c r="U20" s="9">
        <f t="shared" si="14"/>
        <v>0.98009950248756228</v>
      </c>
      <c r="V20" s="9">
        <f t="shared" si="15"/>
        <v>1</v>
      </c>
      <c r="W20" s="9">
        <v>1</v>
      </c>
      <c r="X20" s="9">
        <v>1</v>
      </c>
    </row>
    <row r="21" spans="1:24" ht="13.2">
      <c r="A21" s="453">
        <v>21</v>
      </c>
      <c r="B21" s="453">
        <v>19</v>
      </c>
      <c r="C21" s="454">
        <v>123</v>
      </c>
      <c r="D21" s="452" t="s">
        <v>379</v>
      </c>
      <c r="E21" s="452" t="s">
        <v>3974</v>
      </c>
      <c r="F21" s="461"/>
      <c r="G21" s="461" t="s">
        <v>3957</v>
      </c>
      <c r="H21" s="460" t="s">
        <v>32</v>
      </c>
      <c r="I21" s="453">
        <v>23</v>
      </c>
      <c r="J21" s="455">
        <v>0.35017361111111112</v>
      </c>
      <c r="K21" s="409">
        <v>1990</v>
      </c>
      <c r="M21" s="14">
        <f>VLOOKUP(N21,id!$A:$C,3,0)</f>
        <v>127</v>
      </c>
      <c r="N21" s="14" t="str">
        <f t="shared" si="8"/>
        <v>DoboszPatryk1990</v>
      </c>
      <c r="O21" s="9" t="str">
        <f t="shared" si="9"/>
        <v>Dobosz</v>
      </c>
      <c r="P21" s="9" t="str">
        <f t="shared" si="10"/>
        <v>Patryk</v>
      </c>
      <c r="Q21" s="9">
        <f t="shared" si="11"/>
        <v>0</v>
      </c>
      <c r="R21" s="9">
        <f t="shared" si="12"/>
        <v>1990</v>
      </c>
      <c r="S21" s="9">
        <f t="shared" si="13"/>
        <v>37.936077755167688</v>
      </c>
      <c r="T21" s="9"/>
      <c r="U21" s="9">
        <f t="shared" si="14"/>
        <v>0.99652949925632117</v>
      </c>
      <c r="V21" s="9">
        <f t="shared" si="15"/>
        <v>1</v>
      </c>
      <c r="W21" s="9">
        <v>1</v>
      </c>
      <c r="X21" s="9">
        <v>1</v>
      </c>
    </row>
    <row r="22" spans="1:24" ht="13.2">
      <c r="A22" s="453">
        <v>22</v>
      </c>
      <c r="B22" s="453">
        <v>20</v>
      </c>
      <c r="C22" s="454">
        <v>107</v>
      </c>
      <c r="D22" s="452" t="s">
        <v>139</v>
      </c>
      <c r="E22" s="452" t="s">
        <v>225</v>
      </c>
      <c r="F22" s="452"/>
      <c r="G22" s="452" t="s">
        <v>3439</v>
      </c>
      <c r="H22" s="453" t="s">
        <v>32</v>
      </c>
      <c r="I22" s="453">
        <v>22</v>
      </c>
      <c r="J22" s="455">
        <v>0.34467592592592594</v>
      </c>
      <c r="K22" s="409">
        <v>1973</v>
      </c>
      <c r="M22" s="14">
        <f>VLOOKUP(N22,id!$A:$C,3,0)</f>
        <v>184</v>
      </c>
      <c r="N22" s="14" t="str">
        <f t="shared" si="8"/>
        <v>StaszewskiDaniel1973</v>
      </c>
      <c r="O22" s="9" t="str">
        <f t="shared" si="9"/>
        <v>Staszewski</v>
      </c>
      <c r="P22" s="9" t="str">
        <f t="shared" si="10"/>
        <v>Daniel</v>
      </c>
      <c r="Q22" s="9">
        <f t="shared" si="11"/>
        <v>0</v>
      </c>
      <c r="R22" s="9">
        <f t="shared" si="12"/>
        <v>1973</v>
      </c>
      <c r="S22" s="9">
        <f t="shared" si="13"/>
        <v>36.2866830701604</v>
      </c>
      <c r="T22" s="9"/>
      <c r="U22" s="9">
        <f t="shared" si="14"/>
        <v>1.0159503022162526</v>
      </c>
      <c r="V22" s="9">
        <f t="shared" si="15"/>
        <v>0.95652173913043481</v>
      </c>
      <c r="W22" s="9">
        <v>1</v>
      </c>
      <c r="X22" s="9">
        <v>1</v>
      </c>
    </row>
    <row r="23" spans="1:24" ht="13.2">
      <c r="A23" s="453">
        <v>23</v>
      </c>
      <c r="B23" s="453">
        <v>21</v>
      </c>
      <c r="C23" s="454">
        <v>135</v>
      </c>
      <c r="D23" s="452" t="s">
        <v>17</v>
      </c>
      <c r="E23" s="452" t="s">
        <v>239</v>
      </c>
      <c r="F23" s="452"/>
      <c r="G23" s="452" t="s">
        <v>238</v>
      </c>
      <c r="H23" s="453" t="s">
        <v>32</v>
      </c>
      <c r="I23" s="453">
        <v>22</v>
      </c>
      <c r="J23" s="455">
        <v>0.35335648148148147</v>
      </c>
      <c r="K23" s="409">
        <v>1977</v>
      </c>
      <c r="M23" s="14">
        <f>VLOOKUP(N23,id!$A:$C,3,0)</f>
        <v>194</v>
      </c>
      <c r="N23" s="14" t="str">
        <f t="shared" si="8"/>
        <v>GryszkalisMarcin1977</v>
      </c>
      <c r="O23" s="9" t="str">
        <f t="shared" si="9"/>
        <v>Gryszkalis</v>
      </c>
      <c r="P23" s="9" t="str">
        <f t="shared" si="10"/>
        <v>Marcin</v>
      </c>
      <c r="Q23" s="9">
        <f t="shared" si="11"/>
        <v>0</v>
      </c>
      <c r="R23" s="9">
        <f t="shared" si="12"/>
        <v>1977</v>
      </c>
      <c r="S23" s="9">
        <f t="shared" si="13"/>
        <v>35.395264390087675</v>
      </c>
      <c r="T23" s="9"/>
      <c r="U23" s="9">
        <f t="shared" si="14"/>
        <v>0.97543399934490671</v>
      </c>
      <c r="V23" s="9">
        <f t="shared" si="15"/>
        <v>1</v>
      </c>
      <c r="W23" s="9">
        <v>1</v>
      </c>
      <c r="X23" s="9">
        <v>1</v>
      </c>
    </row>
    <row r="24" spans="1:24" ht="13.2">
      <c r="A24" s="453">
        <v>24</v>
      </c>
      <c r="B24" s="453">
        <v>22</v>
      </c>
      <c r="C24" s="454">
        <v>100</v>
      </c>
      <c r="D24" s="452" t="s">
        <v>26</v>
      </c>
      <c r="E24" s="452" t="s">
        <v>29</v>
      </c>
      <c r="F24" s="452" t="s">
        <v>3511</v>
      </c>
      <c r="G24" s="452" t="s">
        <v>253</v>
      </c>
      <c r="H24" s="453" t="s">
        <v>32</v>
      </c>
      <c r="I24" s="453">
        <v>21</v>
      </c>
      <c r="J24" s="455">
        <v>0.31747685185185187</v>
      </c>
      <c r="K24" s="409">
        <v>1965</v>
      </c>
      <c r="M24" s="14">
        <f>VLOOKUP(N24,id!$A:$C,3,0)</f>
        <v>27</v>
      </c>
      <c r="N24" s="14" t="str">
        <f t="shared" si="8"/>
        <v>SmejdaAndrzej1965</v>
      </c>
      <c r="O24" s="9" t="str">
        <f t="shared" si="9"/>
        <v>Smejda</v>
      </c>
      <c r="P24" s="9" t="str">
        <f t="shared" si="10"/>
        <v>Andrzej</v>
      </c>
      <c r="Q24" s="9" t="str">
        <f t="shared" si="11"/>
        <v>SAnFi</v>
      </c>
      <c r="R24" s="9">
        <f t="shared" si="12"/>
        <v>1965</v>
      </c>
      <c r="S24" s="9">
        <f t="shared" si="13"/>
        <v>33.78638873599278</v>
      </c>
      <c r="T24" s="9"/>
      <c r="U24" s="9">
        <f t="shared" si="14"/>
        <v>1.1130149471381698</v>
      </c>
      <c r="V24" s="9">
        <f t="shared" si="15"/>
        <v>0.95454545454545459</v>
      </c>
      <c r="W24" s="9">
        <v>1</v>
      </c>
      <c r="X24" s="9">
        <v>1</v>
      </c>
    </row>
    <row r="25" spans="1:24" ht="13.2">
      <c r="A25" s="604">
        <v>25</v>
      </c>
      <c r="B25" s="604">
        <v>23</v>
      </c>
      <c r="C25" s="454">
        <v>129</v>
      </c>
      <c r="D25" s="452" t="s">
        <v>151</v>
      </c>
      <c r="E25" s="452" t="s">
        <v>952</v>
      </c>
      <c r="F25" s="452" t="s">
        <v>1229</v>
      </c>
      <c r="G25" s="452" t="s">
        <v>4009</v>
      </c>
      <c r="H25" s="453" t="s">
        <v>32</v>
      </c>
      <c r="I25" s="453">
        <v>21</v>
      </c>
      <c r="J25" s="455">
        <v>0.3356365740740741</v>
      </c>
      <c r="K25" s="409">
        <v>1979</v>
      </c>
      <c r="M25" s="14">
        <f>VLOOKUP(N25,id!$A:$C,3,0)</f>
        <v>18</v>
      </c>
      <c r="N25" s="14" t="str">
        <f t="shared" si="8"/>
        <v>KapustkaWojciech1979</v>
      </c>
      <c r="O25" s="9" t="str">
        <f t="shared" si="9"/>
        <v>Kapustka</v>
      </c>
      <c r="P25" s="9" t="str">
        <f t="shared" si="10"/>
        <v>Wojciech</v>
      </c>
      <c r="Q25" s="9" t="str">
        <f t="shared" si="11"/>
        <v>ArsBona</v>
      </c>
      <c r="R25" s="9">
        <f t="shared" si="12"/>
        <v>1979</v>
      </c>
      <c r="S25" s="9">
        <f t="shared" si="13"/>
        <v>31.95836556530508</v>
      </c>
      <c r="T25" s="9"/>
      <c r="U25" s="9">
        <f t="shared" si="14"/>
        <v>0.94589468602365601</v>
      </c>
      <c r="V25" s="9">
        <f t="shared" si="15"/>
        <v>1</v>
      </c>
      <c r="W25" s="9">
        <v>1</v>
      </c>
      <c r="X25" s="9">
        <v>1</v>
      </c>
    </row>
    <row r="26" spans="1:24" ht="13.2">
      <c r="A26" s="607"/>
      <c r="B26" s="607"/>
      <c r="C26" s="454">
        <v>42</v>
      </c>
      <c r="D26" s="452" t="s">
        <v>954</v>
      </c>
      <c r="E26" s="452" t="s">
        <v>953</v>
      </c>
      <c r="F26" s="452" t="s">
        <v>4008</v>
      </c>
      <c r="G26" s="452" t="s">
        <v>4057</v>
      </c>
      <c r="H26" s="453" t="s">
        <v>32</v>
      </c>
      <c r="I26" s="453">
        <v>21</v>
      </c>
      <c r="J26" s="455">
        <v>0.3356365740740741</v>
      </c>
      <c r="K26" s="409">
        <v>1979</v>
      </c>
      <c r="M26" s="14">
        <f>VLOOKUP(N26,id!$A:$C,3,0)</f>
        <v>236</v>
      </c>
      <c r="N26" s="14" t="str">
        <f t="shared" si="8"/>
        <v>KucharczykSeweryn1979</v>
      </c>
      <c r="O26" s="9" t="str">
        <f t="shared" si="9"/>
        <v>Kucharczyk</v>
      </c>
      <c r="P26" s="9" t="str">
        <f t="shared" si="10"/>
        <v>Seweryn</v>
      </c>
      <c r="Q26" s="9" t="str">
        <f t="shared" si="11"/>
        <v>Arsbona</v>
      </c>
      <c r="R26" s="9">
        <f t="shared" si="12"/>
        <v>1979</v>
      </c>
      <c r="S26" s="9">
        <f t="shared" si="13"/>
        <v>31.95836556530508</v>
      </c>
      <c r="T26" s="9"/>
      <c r="U26" s="9">
        <f t="shared" si="14"/>
        <v>1</v>
      </c>
      <c r="V26" s="9">
        <f t="shared" si="15"/>
        <v>1</v>
      </c>
      <c r="W26" s="9">
        <v>1</v>
      </c>
      <c r="X26" s="9">
        <v>1</v>
      </c>
    </row>
    <row r="27" spans="1:24" ht="13.2">
      <c r="A27" s="453">
        <v>27</v>
      </c>
      <c r="B27" s="453">
        <v>25</v>
      </c>
      <c r="C27" s="454">
        <v>136</v>
      </c>
      <c r="D27" s="452" t="s">
        <v>26</v>
      </c>
      <c r="E27" s="452" t="s">
        <v>804</v>
      </c>
      <c r="F27" s="452" t="s">
        <v>1322</v>
      </c>
      <c r="G27" s="452" t="s">
        <v>238</v>
      </c>
      <c r="H27" s="453" t="s">
        <v>32</v>
      </c>
      <c r="I27" s="453">
        <v>21</v>
      </c>
      <c r="J27" s="455">
        <v>0.34988425925925926</v>
      </c>
      <c r="K27" s="409">
        <v>1986</v>
      </c>
      <c r="M27" s="14">
        <f>VLOOKUP(N27,id!$A:$C,3,0)</f>
        <v>126</v>
      </c>
      <c r="N27" s="14" t="str">
        <f t="shared" si="8"/>
        <v>JacakAndrzej1986</v>
      </c>
      <c r="O27" s="9" t="str">
        <f t="shared" si="9"/>
        <v>Jacak</v>
      </c>
      <c r="P27" s="9" t="str">
        <f t="shared" si="10"/>
        <v>Andrzej</v>
      </c>
      <c r="Q27" s="9" t="str">
        <f t="shared" si="11"/>
        <v>IT Orient</v>
      </c>
      <c r="R27" s="9">
        <f t="shared" si="12"/>
        <v>1986</v>
      </c>
      <c r="S27" s="9">
        <f t="shared" si="13"/>
        <v>30.656984552705332</v>
      </c>
      <c r="T27" s="9"/>
      <c r="U27" s="9">
        <f t="shared" si="14"/>
        <v>0.95927886205755886</v>
      </c>
      <c r="V27" s="9">
        <f t="shared" si="15"/>
        <v>1</v>
      </c>
      <c r="W27" s="9">
        <v>1</v>
      </c>
      <c r="X27" s="9">
        <v>1</v>
      </c>
    </row>
    <row r="28" spans="1:24" ht="13.2" customHeight="1">
      <c r="A28" s="410"/>
      <c r="B28" s="453">
        <v>26</v>
      </c>
      <c r="C28" s="454">
        <v>189</v>
      </c>
      <c r="D28" s="452" t="s">
        <v>89</v>
      </c>
      <c r="E28" s="452" t="s">
        <v>4195</v>
      </c>
      <c r="F28" s="452" t="s">
        <v>5029</v>
      </c>
      <c r="G28" s="452" t="s">
        <v>5028</v>
      </c>
      <c r="H28" s="453" t="s">
        <v>32</v>
      </c>
      <c r="I28" s="453">
        <v>21</v>
      </c>
      <c r="J28" s="455">
        <v>0.35237268518518516</v>
      </c>
      <c r="K28" s="409">
        <v>1972</v>
      </c>
      <c r="M28" s="14">
        <f>VLOOKUP(N28,id!$A:$C,3,0)</f>
        <v>237</v>
      </c>
      <c r="N28" s="14" t="str">
        <f t="shared" si="8"/>
        <v>SzczepaniakTadeusz1972</v>
      </c>
      <c r="O28" s="9" t="str">
        <f t="shared" si="9"/>
        <v>Szczepaniak</v>
      </c>
      <c r="P28" s="9" t="str">
        <f t="shared" si="10"/>
        <v>Tadeusz</v>
      </c>
      <c r="Q28" s="9" t="str">
        <f t="shared" si="11"/>
        <v>VerOn Team</v>
      </c>
      <c r="R28" s="9">
        <f t="shared" si="12"/>
        <v>1972</v>
      </c>
      <c r="S28" s="9">
        <f t="shared" si="13"/>
        <v>30.440487535827959</v>
      </c>
      <c r="T28" s="9"/>
      <c r="U28" s="9">
        <f t="shared" si="14"/>
        <v>0.99293808507144032</v>
      </c>
      <c r="V28" s="9">
        <f t="shared" si="15"/>
        <v>1</v>
      </c>
      <c r="W28" s="9">
        <v>1</v>
      </c>
      <c r="X28" s="9">
        <v>1</v>
      </c>
    </row>
    <row r="29" spans="1:24" ht="13.2">
      <c r="A29" s="453">
        <v>30</v>
      </c>
      <c r="B29" s="453">
        <v>27</v>
      </c>
      <c r="C29" s="454">
        <v>97</v>
      </c>
      <c r="D29" s="452" t="s">
        <v>48</v>
      </c>
      <c r="E29" s="452" t="s">
        <v>85</v>
      </c>
      <c r="F29" s="452" t="s">
        <v>185</v>
      </c>
      <c r="G29" s="452" t="s">
        <v>253</v>
      </c>
      <c r="H29" s="453" t="s">
        <v>32</v>
      </c>
      <c r="I29" s="453">
        <v>20</v>
      </c>
      <c r="J29" s="455">
        <v>0.32320601851851855</v>
      </c>
      <c r="K29" s="409">
        <v>1982</v>
      </c>
      <c r="M29" s="14">
        <f>VLOOKUP(N29,id!$A:$C,3,0)</f>
        <v>122</v>
      </c>
      <c r="N29" s="14" t="str">
        <f t="shared" si="8"/>
        <v>StefańskiTomasz1982</v>
      </c>
      <c r="O29" s="9" t="str">
        <f t="shared" si="9"/>
        <v>Stefański</v>
      </c>
      <c r="P29" s="9" t="str">
        <f t="shared" si="10"/>
        <v>Tomasz</v>
      </c>
      <c r="Q29" s="9" t="str">
        <f t="shared" si="11"/>
        <v>Welocypedy</v>
      </c>
      <c r="R29" s="9">
        <f t="shared" si="12"/>
        <v>1982</v>
      </c>
      <c r="S29" s="9">
        <f t="shared" si="13"/>
        <v>28.990940510312342</v>
      </c>
      <c r="T29" s="9"/>
      <c r="U29" s="9">
        <f t="shared" si="14"/>
        <v>1.0902417188898834</v>
      </c>
      <c r="V29" s="9">
        <f t="shared" si="15"/>
        <v>0.95238095238095233</v>
      </c>
      <c r="W29" s="9">
        <v>1</v>
      </c>
      <c r="X29" s="9">
        <v>1</v>
      </c>
    </row>
    <row r="30" spans="1:24" ht="13.2">
      <c r="A30" s="453">
        <v>32</v>
      </c>
      <c r="B30" s="453">
        <v>28</v>
      </c>
      <c r="C30" s="454">
        <v>141</v>
      </c>
      <c r="D30" s="452" t="s">
        <v>70</v>
      </c>
      <c r="E30" s="452" t="s">
        <v>244</v>
      </c>
      <c r="F30" s="461" t="s">
        <v>3469</v>
      </c>
      <c r="G30" s="461" t="s">
        <v>201</v>
      </c>
      <c r="H30" s="460" t="s">
        <v>32</v>
      </c>
      <c r="I30" s="453">
        <v>20</v>
      </c>
      <c r="J30" s="455">
        <v>0.35628472222222224</v>
      </c>
      <c r="K30" s="409">
        <v>1984</v>
      </c>
      <c r="M30" s="14">
        <f>VLOOKUP(N30,id!$A:$C,3,0)</f>
        <v>26</v>
      </c>
      <c r="N30" s="14" t="str">
        <f t="shared" si="8"/>
        <v>KotMaciej1984</v>
      </c>
      <c r="O30" s="9" t="str">
        <f t="shared" si="9"/>
        <v>Kot</v>
      </c>
      <c r="P30" s="9" t="str">
        <f t="shared" si="10"/>
        <v>Maciej</v>
      </c>
      <c r="Q30" s="9" t="str">
        <f t="shared" si="11"/>
        <v>Rajd Hawran</v>
      </c>
      <c r="R30" s="9">
        <f t="shared" si="12"/>
        <v>1984</v>
      </c>
      <c r="S30" s="9">
        <f t="shared" si="13"/>
        <v>26.299321500518865</v>
      </c>
      <c r="T30" s="9"/>
      <c r="U30" s="9">
        <f t="shared" si="14"/>
        <v>0.90715654744501839</v>
      </c>
      <c r="V30" s="9">
        <f t="shared" si="15"/>
        <v>1</v>
      </c>
      <c r="W30" s="9">
        <v>1</v>
      </c>
      <c r="X30" s="9">
        <v>1</v>
      </c>
    </row>
    <row r="31" spans="1:24" ht="13.2">
      <c r="A31" s="453">
        <v>33</v>
      </c>
      <c r="B31" s="453">
        <v>29</v>
      </c>
      <c r="C31" s="454">
        <v>38</v>
      </c>
      <c r="D31" s="452" t="s">
        <v>19</v>
      </c>
      <c r="E31" s="452" t="s">
        <v>3976</v>
      </c>
      <c r="F31" s="452" t="s">
        <v>5027</v>
      </c>
      <c r="G31" s="452" t="s">
        <v>238</v>
      </c>
      <c r="H31" s="453" t="s">
        <v>32</v>
      </c>
      <c r="I31" s="453">
        <v>19</v>
      </c>
      <c r="J31" s="455">
        <v>0.31741898148148145</v>
      </c>
      <c r="M31" s="14">
        <f>VLOOKUP(N31,id!$A:$C,3,0)</f>
        <v>238</v>
      </c>
      <c r="N31" s="14" t="str">
        <f t="shared" si="8"/>
        <v>MilczarekGrzegorz0</v>
      </c>
      <c r="O31" s="9" t="str">
        <f t="shared" si="9"/>
        <v>Milczarek</v>
      </c>
      <c r="P31" s="9" t="str">
        <f t="shared" si="10"/>
        <v>Grzegorz</v>
      </c>
      <c r="Q31" s="9" t="str">
        <f t="shared" si="11"/>
        <v>DZTZKLSNU</v>
      </c>
      <c r="R31" s="9">
        <f t="shared" si="12"/>
        <v>0</v>
      </c>
      <c r="S31" s="9">
        <f t="shared" si="13"/>
        <v>24.984355425492922</v>
      </c>
      <c r="T31" s="9"/>
      <c r="U31" s="9">
        <f t="shared" si="14"/>
        <v>1.1224430264357339</v>
      </c>
      <c r="V31" s="9">
        <f t="shared" si="15"/>
        <v>0.95</v>
      </c>
      <c r="W31" s="9">
        <v>1</v>
      </c>
      <c r="X31" s="9">
        <v>1</v>
      </c>
    </row>
    <row r="32" spans="1:24" ht="13.2">
      <c r="A32" s="453">
        <v>34</v>
      </c>
      <c r="B32" s="453">
        <v>30</v>
      </c>
      <c r="C32" s="454">
        <v>69</v>
      </c>
      <c r="D32" s="452" t="s">
        <v>90</v>
      </c>
      <c r="E32" s="452" t="s">
        <v>5033</v>
      </c>
      <c r="F32" s="461" t="s">
        <v>5026</v>
      </c>
      <c r="G32" s="461" t="s">
        <v>5025</v>
      </c>
      <c r="H32" s="460" t="s">
        <v>32</v>
      </c>
      <c r="I32" s="453">
        <v>19</v>
      </c>
      <c r="J32" s="455">
        <v>0.32783564814814814</v>
      </c>
      <c r="M32" s="14">
        <f>VLOOKUP(N32,id!$A:$C,3,0)</f>
        <v>239</v>
      </c>
      <c r="N32" s="14" t="str">
        <f t="shared" si="8"/>
        <v>KuczaJarosław0</v>
      </c>
      <c r="O32" s="9" t="str">
        <f t="shared" si="9"/>
        <v>Kucza</v>
      </c>
      <c r="P32" s="9" t="str">
        <f t="shared" si="10"/>
        <v>Jarosław</v>
      </c>
      <c r="Q32" s="9" t="str">
        <f t="shared" si="11"/>
        <v>Pędzące Ślimaki</v>
      </c>
      <c r="R32" s="9">
        <f t="shared" si="12"/>
        <v>0</v>
      </c>
      <c r="S32" s="9">
        <f t="shared" si="13"/>
        <v>24.190501237216004</v>
      </c>
      <c r="T32" s="9"/>
      <c r="U32" s="9">
        <f t="shared" si="14"/>
        <v>0.96822594880847301</v>
      </c>
      <c r="V32" s="9">
        <f t="shared" si="15"/>
        <v>1</v>
      </c>
      <c r="W32" s="9">
        <v>1</v>
      </c>
      <c r="X32" s="9">
        <v>1</v>
      </c>
    </row>
    <row r="33" spans="1:24" ht="13.2">
      <c r="A33" s="453">
        <v>35</v>
      </c>
      <c r="B33" s="453">
        <v>31</v>
      </c>
      <c r="C33" s="454">
        <v>254</v>
      </c>
      <c r="D33" s="452" t="s">
        <v>710</v>
      </c>
      <c r="E33" s="452" t="s">
        <v>503</v>
      </c>
      <c r="F33" s="452" t="s">
        <v>5024</v>
      </c>
      <c r="G33" s="452" t="s">
        <v>238</v>
      </c>
      <c r="H33" s="453" t="s">
        <v>32</v>
      </c>
      <c r="I33" s="453">
        <v>19</v>
      </c>
      <c r="J33" s="455">
        <v>0.34004629629629629</v>
      </c>
      <c r="K33" s="409">
        <v>1987</v>
      </c>
      <c r="M33" s="14">
        <f>VLOOKUP(N33,id!$A:$C,3,0)</f>
        <v>240</v>
      </c>
      <c r="N33" s="14" t="str">
        <f t="shared" si="8"/>
        <v>RogowskiHubert1987</v>
      </c>
      <c r="O33" s="9" t="str">
        <f t="shared" si="9"/>
        <v>Rogowski</v>
      </c>
      <c r="P33" s="9" t="str">
        <f t="shared" si="10"/>
        <v>Hubert</v>
      </c>
      <c r="Q33" s="9" t="str">
        <f t="shared" si="11"/>
        <v>banderolka.pl</v>
      </c>
      <c r="R33" s="9">
        <f t="shared" si="12"/>
        <v>1987</v>
      </c>
      <c r="S33" s="9">
        <f t="shared" si="13"/>
        <v>23.321849814300315</v>
      </c>
      <c r="T33" s="9"/>
      <c r="U33" s="9">
        <f t="shared" si="14"/>
        <v>0.96409121851599722</v>
      </c>
      <c r="V33" s="9">
        <f t="shared" si="15"/>
        <v>1</v>
      </c>
      <c r="W33" s="9">
        <v>1</v>
      </c>
      <c r="X33" s="9">
        <v>1</v>
      </c>
    </row>
    <row r="34" spans="1:24" ht="13.2">
      <c r="A34" s="604">
        <v>37</v>
      </c>
      <c r="B34" s="604">
        <v>32</v>
      </c>
      <c r="C34" s="454">
        <v>80</v>
      </c>
      <c r="D34" s="452" t="s">
        <v>45</v>
      </c>
      <c r="E34" s="452" t="s">
        <v>5034</v>
      </c>
      <c r="F34" s="461"/>
      <c r="G34" s="461" t="s">
        <v>3951</v>
      </c>
      <c r="H34" s="460" t="s">
        <v>32</v>
      </c>
      <c r="I34" s="453">
        <v>19</v>
      </c>
      <c r="J34" s="455">
        <v>0.34884259259259259</v>
      </c>
      <c r="K34" s="409">
        <v>1977</v>
      </c>
      <c r="M34" s="14">
        <f>VLOOKUP(N34,id!$A:$C,3,0)</f>
        <v>241</v>
      </c>
      <c r="N34" s="14" t="str">
        <f t="shared" si="8"/>
        <v>MateraRafał1977</v>
      </c>
      <c r="O34" s="9" t="str">
        <f t="shared" si="9"/>
        <v>Matera</v>
      </c>
      <c r="P34" s="9" t="str">
        <f t="shared" si="10"/>
        <v>Rafał</v>
      </c>
      <c r="Q34" s="9">
        <f t="shared" si="11"/>
        <v>0</v>
      </c>
      <c r="R34" s="9">
        <f t="shared" si="12"/>
        <v>1977</v>
      </c>
      <c r="S34" s="9">
        <f t="shared" si="13"/>
        <v>22.733773972931097</v>
      </c>
      <c r="T34" s="9"/>
      <c r="U34" s="9">
        <f t="shared" si="14"/>
        <v>0.9747843397478434</v>
      </c>
      <c r="V34" s="9">
        <f t="shared" si="15"/>
        <v>1</v>
      </c>
      <c r="W34" s="9">
        <v>1</v>
      </c>
      <c r="X34" s="9">
        <v>1</v>
      </c>
    </row>
    <row r="35" spans="1:24" ht="13.2">
      <c r="A35" s="607"/>
      <c r="B35" s="607"/>
      <c r="C35" s="454">
        <v>198</v>
      </c>
      <c r="D35" s="452" t="s">
        <v>17</v>
      </c>
      <c r="E35" s="452" t="s">
        <v>3977</v>
      </c>
      <c r="F35" s="452"/>
      <c r="G35" s="452" t="s">
        <v>3951</v>
      </c>
      <c r="H35" s="453" t="s">
        <v>32</v>
      </c>
      <c r="I35" s="453">
        <v>19</v>
      </c>
      <c r="J35" s="455">
        <v>0.34884259259259259</v>
      </c>
      <c r="K35" s="409">
        <v>1975</v>
      </c>
      <c r="M35" s="14">
        <f>VLOOKUP(N35,id!$A:$C,3,0)</f>
        <v>242</v>
      </c>
      <c r="N35" s="14" t="str">
        <f t="shared" si="8"/>
        <v>ProkopMarcin1975</v>
      </c>
      <c r="O35" s="9" t="str">
        <f t="shared" si="9"/>
        <v>Prokop</v>
      </c>
      <c r="P35" s="9" t="str">
        <f t="shared" si="10"/>
        <v>Marcin</v>
      </c>
      <c r="Q35" s="9">
        <f t="shared" si="11"/>
        <v>0</v>
      </c>
      <c r="R35" s="9">
        <f t="shared" si="12"/>
        <v>1975</v>
      </c>
      <c r="S35" s="9">
        <f t="shared" si="13"/>
        <v>22.733773972931097</v>
      </c>
      <c r="T35" s="9"/>
      <c r="U35" s="9">
        <f t="shared" si="14"/>
        <v>1</v>
      </c>
      <c r="V35" s="9">
        <f t="shared" si="15"/>
        <v>1</v>
      </c>
      <c r="W35" s="9">
        <v>1</v>
      </c>
      <c r="X35" s="9">
        <v>1</v>
      </c>
    </row>
    <row r="36" spans="1:24" ht="13.2">
      <c r="A36" s="453">
        <v>39</v>
      </c>
      <c r="B36" s="453">
        <v>34</v>
      </c>
      <c r="C36" s="454">
        <v>28</v>
      </c>
      <c r="D36" s="452" t="s">
        <v>16</v>
      </c>
      <c r="E36" s="452" t="s">
        <v>841</v>
      </c>
      <c r="F36" s="452" t="s">
        <v>5023</v>
      </c>
      <c r="G36" s="452" t="s">
        <v>5022</v>
      </c>
      <c r="H36" s="453" t="s">
        <v>32</v>
      </c>
      <c r="I36" s="453">
        <v>18</v>
      </c>
      <c r="J36" s="455">
        <v>0.3298611111111111</v>
      </c>
      <c r="M36" s="14">
        <f>VLOOKUP(N36,id!$A:$C,3,0)</f>
        <v>243</v>
      </c>
      <c r="N36" s="14" t="str">
        <f t="shared" si="8"/>
        <v>TomczakPaweł0</v>
      </c>
      <c r="O36" s="9" t="str">
        <f t="shared" si="9"/>
        <v>Tomczak</v>
      </c>
      <c r="P36" s="9" t="str">
        <f t="shared" si="10"/>
        <v>Paweł</v>
      </c>
      <c r="Q36" s="9" t="str">
        <f t="shared" si="11"/>
        <v>Włóczykije</v>
      </c>
      <c r="R36" s="9">
        <f t="shared" si="12"/>
        <v>0</v>
      </c>
      <c r="S36" s="9">
        <f t="shared" si="13"/>
        <v>21.537259553303144</v>
      </c>
      <c r="T36" s="9"/>
      <c r="U36" s="9">
        <f t="shared" si="14"/>
        <v>1.0575438596491229</v>
      </c>
      <c r="V36" s="9">
        <f t="shared" si="15"/>
        <v>0.94736842105263153</v>
      </c>
      <c r="W36" s="9">
        <v>1</v>
      </c>
      <c r="X36" s="9">
        <v>1</v>
      </c>
    </row>
    <row r="37" spans="1:24" ht="13.2">
      <c r="A37" s="453">
        <v>41</v>
      </c>
      <c r="B37" s="453">
        <v>35</v>
      </c>
      <c r="C37" s="454">
        <v>108</v>
      </c>
      <c r="D37" s="452" t="s">
        <v>1346</v>
      </c>
      <c r="E37" s="452" t="s">
        <v>5035</v>
      </c>
      <c r="F37" s="452" t="s">
        <v>5023</v>
      </c>
      <c r="G37" s="452" t="s">
        <v>5022</v>
      </c>
      <c r="H37" s="453" t="s">
        <v>32</v>
      </c>
      <c r="I37" s="453">
        <v>18</v>
      </c>
      <c r="J37" s="455">
        <v>0.33124999999999999</v>
      </c>
      <c r="M37" s="14">
        <f>VLOOKUP(N37,id!$A:$C,3,0)</f>
        <v>244</v>
      </c>
      <c r="N37" s="14" t="str">
        <f t="shared" si="8"/>
        <v>StankowskiBłażej0</v>
      </c>
      <c r="O37" s="9" t="str">
        <f t="shared" si="9"/>
        <v>Stankowski</v>
      </c>
      <c r="P37" s="9" t="str">
        <f t="shared" si="10"/>
        <v>Błażej</v>
      </c>
      <c r="Q37" s="9" t="str">
        <f t="shared" si="11"/>
        <v>Włóczykije</v>
      </c>
      <c r="R37" s="9">
        <f t="shared" si="12"/>
        <v>0</v>
      </c>
      <c r="S37" s="9">
        <f t="shared" si="13"/>
        <v>21.446956578236886</v>
      </c>
      <c r="T37" s="9"/>
      <c r="U37" s="9">
        <f t="shared" si="14"/>
        <v>0.99580712788259962</v>
      </c>
      <c r="V37" s="9">
        <f t="shared" si="15"/>
        <v>1</v>
      </c>
      <c r="W37" s="9">
        <v>1</v>
      </c>
      <c r="X37" s="9">
        <v>1</v>
      </c>
    </row>
    <row r="38" spans="1:24" ht="13.2">
      <c r="A38" s="605"/>
      <c r="B38" s="604">
        <v>36</v>
      </c>
      <c r="C38" s="454">
        <v>91</v>
      </c>
      <c r="D38" s="452" t="s">
        <v>17</v>
      </c>
      <c r="E38" s="452" t="s">
        <v>5041</v>
      </c>
      <c r="F38" s="452"/>
      <c r="G38" s="452" t="s">
        <v>238</v>
      </c>
      <c r="H38" s="453" t="s">
        <v>32</v>
      </c>
      <c r="I38" s="453">
        <v>18</v>
      </c>
      <c r="J38" s="455">
        <v>0.33148148148148149</v>
      </c>
      <c r="M38" s="14">
        <f>VLOOKUP(N38,id!$A:$C,3,0)</f>
        <v>245</v>
      </c>
      <c r="N38" s="14" t="str">
        <f t="shared" si="8"/>
        <v>BanaśMarcin0</v>
      </c>
      <c r="O38" s="9" t="str">
        <f t="shared" si="9"/>
        <v>Banaś</v>
      </c>
      <c r="P38" s="9" t="str">
        <f t="shared" si="10"/>
        <v>Marcin</v>
      </c>
      <c r="Q38" s="9">
        <f t="shared" si="11"/>
        <v>0</v>
      </c>
      <c r="R38" s="9">
        <f t="shared" si="12"/>
        <v>0</v>
      </c>
      <c r="S38" s="9">
        <f t="shared" si="13"/>
        <v>21.431979653252082</v>
      </c>
      <c r="T38" s="9"/>
      <c r="U38" s="9">
        <f t="shared" si="14"/>
        <v>0.99930167597765363</v>
      </c>
      <c r="V38" s="9">
        <f t="shared" si="15"/>
        <v>1</v>
      </c>
      <c r="W38" s="9">
        <v>1</v>
      </c>
      <c r="X38" s="9">
        <v>1</v>
      </c>
    </row>
    <row r="39" spans="1:24" ht="13.2">
      <c r="A39" s="605"/>
      <c r="B39" s="605"/>
      <c r="C39" s="454">
        <v>89</v>
      </c>
      <c r="D39" s="452" t="s">
        <v>49</v>
      </c>
      <c r="E39" s="452" t="s">
        <v>5042</v>
      </c>
      <c r="F39" s="452" t="s">
        <v>5019</v>
      </c>
      <c r="G39" s="452" t="s">
        <v>238</v>
      </c>
      <c r="H39" s="453" t="s">
        <v>32</v>
      </c>
      <c r="I39" s="453">
        <v>18</v>
      </c>
      <c r="J39" s="455">
        <v>0.33148148148148149</v>
      </c>
      <c r="M39" s="14">
        <f>VLOOKUP(N39,id!$A:$C,3,0)</f>
        <v>246</v>
      </c>
      <c r="N39" s="14" t="str">
        <f t="shared" si="8"/>
        <v>GóraRobert0</v>
      </c>
      <c r="O39" s="9" t="str">
        <f t="shared" si="9"/>
        <v>Góra</v>
      </c>
      <c r="P39" s="9" t="str">
        <f t="shared" si="10"/>
        <v>Robert</v>
      </c>
      <c r="Q39" s="9" t="str">
        <f t="shared" si="11"/>
        <v>RS TEAM</v>
      </c>
      <c r="R39" s="9">
        <f t="shared" si="12"/>
        <v>0</v>
      </c>
      <c r="S39" s="9">
        <f t="shared" si="13"/>
        <v>21.431979653252082</v>
      </c>
      <c r="T39" s="9"/>
      <c r="U39" s="9">
        <f t="shared" si="14"/>
        <v>1</v>
      </c>
      <c r="V39" s="9">
        <f t="shared" si="15"/>
        <v>1</v>
      </c>
      <c r="W39" s="9">
        <v>1</v>
      </c>
      <c r="X39" s="9">
        <v>1</v>
      </c>
    </row>
    <row r="40" spans="1:24" ht="13.2">
      <c r="A40" s="605"/>
      <c r="B40" s="605"/>
      <c r="C40" s="454">
        <v>90</v>
      </c>
      <c r="D40" s="452" t="s">
        <v>363</v>
      </c>
      <c r="E40" s="452" t="s">
        <v>5043</v>
      </c>
      <c r="F40" s="452" t="s">
        <v>5019</v>
      </c>
      <c r="G40" s="452" t="s">
        <v>238</v>
      </c>
      <c r="H40" s="453" t="s">
        <v>32</v>
      </c>
      <c r="I40" s="453">
        <v>18</v>
      </c>
      <c r="J40" s="455">
        <v>0.33148148148148149</v>
      </c>
      <c r="M40" s="14">
        <f>VLOOKUP(N40,id!$A:$C,3,0)</f>
        <v>247</v>
      </c>
      <c r="N40" s="14" t="str">
        <f t="shared" si="8"/>
        <v>HejmanowskiArkadiusz0</v>
      </c>
      <c r="O40" s="9" t="str">
        <f t="shared" si="9"/>
        <v>Hejmanowski</v>
      </c>
      <c r="P40" s="9" t="str">
        <f t="shared" si="10"/>
        <v>Arkadiusz</v>
      </c>
      <c r="Q40" s="9" t="str">
        <f t="shared" si="11"/>
        <v>RS TEAM</v>
      </c>
      <c r="R40" s="9">
        <f t="shared" si="12"/>
        <v>0</v>
      </c>
      <c r="S40" s="9">
        <f t="shared" si="13"/>
        <v>21.431979653252082</v>
      </c>
      <c r="T40" s="9"/>
      <c r="U40" s="9">
        <f t="shared" si="14"/>
        <v>1</v>
      </c>
      <c r="V40" s="9">
        <f t="shared" si="15"/>
        <v>1</v>
      </c>
      <c r="W40" s="9">
        <v>1</v>
      </c>
      <c r="X40" s="9">
        <v>1</v>
      </c>
    </row>
    <row r="41" spans="1:24" ht="13.2">
      <c r="A41" s="605"/>
      <c r="B41" s="605"/>
      <c r="C41" s="454">
        <v>14</v>
      </c>
      <c r="D41" s="452" t="s">
        <v>544</v>
      </c>
      <c r="E41" s="452" t="s">
        <v>5044</v>
      </c>
      <c r="F41" s="452" t="s">
        <v>4843</v>
      </c>
      <c r="G41" s="452" t="s">
        <v>5018</v>
      </c>
      <c r="H41" s="453" t="s">
        <v>32</v>
      </c>
      <c r="I41" s="453">
        <v>18</v>
      </c>
      <c r="J41" s="455">
        <v>0.33148148148148149</v>
      </c>
      <c r="M41" s="14">
        <f>VLOOKUP(N41,id!$A:$C,3,0)</f>
        <v>248</v>
      </c>
      <c r="N41" s="14" t="str">
        <f t="shared" si="8"/>
        <v>KordiaszFilip0</v>
      </c>
      <c r="O41" s="9" t="str">
        <f t="shared" si="9"/>
        <v>Kordiasz</v>
      </c>
      <c r="P41" s="9" t="str">
        <f t="shared" si="10"/>
        <v>Filip</v>
      </c>
      <c r="Q41" s="9" t="str">
        <f t="shared" si="11"/>
        <v>RS Team</v>
      </c>
      <c r="R41" s="9">
        <f t="shared" si="12"/>
        <v>0</v>
      </c>
      <c r="S41" s="9">
        <f t="shared" si="13"/>
        <v>21.431979653252082</v>
      </c>
      <c r="T41" s="9"/>
      <c r="U41" s="9">
        <f t="shared" si="14"/>
        <v>1</v>
      </c>
      <c r="V41" s="9">
        <f t="shared" si="15"/>
        <v>1</v>
      </c>
      <c r="W41" s="9">
        <v>1</v>
      </c>
      <c r="X41" s="9">
        <v>1</v>
      </c>
    </row>
    <row r="42" spans="1:24" ht="13.2">
      <c r="A42" s="605"/>
      <c r="B42" s="605"/>
      <c r="C42" s="454">
        <v>121</v>
      </c>
      <c r="D42" s="452" t="s">
        <v>49</v>
      </c>
      <c r="E42" s="452" t="s">
        <v>5045</v>
      </c>
      <c r="F42" s="452" t="s">
        <v>5017</v>
      </c>
      <c r="G42" s="452" t="s">
        <v>238</v>
      </c>
      <c r="H42" s="453" t="s">
        <v>32</v>
      </c>
      <c r="I42" s="453">
        <v>18</v>
      </c>
      <c r="J42" s="455">
        <v>0.33148148148148149</v>
      </c>
      <c r="M42" s="14">
        <f>VLOOKUP(N42,id!$A:$C,3,0)</f>
        <v>249</v>
      </c>
      <c r="N42" s="14" t="str">
        <f t="shared" si="8"/>
        <v>KoziołRobert0</v>
      </c>
      <c r="O42" s="9" t="str">
        <f t="shared" si="9"/>
        <v>Kozioł</v>
      </c>
      <c r="P42" s="9" t="str">
        <f t="shared" si="10"/>
        <v>Robert</v>
      </c>
      <c r="Q42" s="9" t="str">
        <f t="shared" si="11"/>
        <v>RSTeam</v>
      </c>
      <c r="R42" s="9">
        <f t="shared" si="12"/>
        <v>0</v>
      </c>
      <c r="S42" s="9">
        <f t="shared" si="13"/>
        <v>21.431979653252082</v>
      </c>
      <c r="T42" s="9"/>
      <c r="U42" s="9">
        <f t="shared" si="14"/>
        <v>1</v>
      </c>
      <c r="V42" s="9">
        <f t="shared" si="15"/>
        <v>1</v>
      </c>
      <c r="W42" s="9">
        <v>1</v>
      </c>
      <c r="X42" s="9">
        <v>1</v>
      </c>
    </row>
    <row r="43" spans="1:24" ht="13.2">
      <c r="A43" s="605"/>
      <c r="B43" s="605"/>
      <c r="C43" s="454">
        <v>16</v>
      </c>
      <c r="D43" s="452" t="s">
        <v>92</v>
      </c>
      <c r="E43" s="452" t="s">
        <v>5036</v>
      </c>
      <c r="F43" s="452" t="s">
        <v>5016</v>
      </c>
      <c r="G43" s="452" t="s">
        <v>238</v>
      </c>
      <c r="H43" s="453" t="s">
        <v>32</v>
      </c>
      <c r="I43" s="453">
        <v>18</v>
      </c>
      <c r="J43" s="455">
        <v>0.33148148148148149</v>
      </c>
      <c r="M43" s="14">
        <f>VLOOKUP(N43,id!$A:$C,3,0)</f>
        <v>250</v>
      </c>
      <c r="N43" s="14" t="str">
        <f t="shared" si="8"/>
        <v>MrozekSławomir0</v>
      </c>
      <c r="O43" s="9" t="str">
        <f t="shared" si="9"/>
        <v>Mrozek</v>
      </c>
      <c r="P43" s="9" t="str">
        <f t="shared" si="10"/>
        <v>Sławomir</v>
      </c>
      <c r="Q43" s="9" t="str">
        <f t="shared" si="11"/>
        <v>RSTEAM</v>
      </c>
      <c r="R43" s="9">
        <f t="shared" si="12"/>
        <v>0</v>
      </c>
      <c r="S43" s="9">
        <f t="shared" si="13"/>
        <v>21.431979653252082</v>
      </c>
      <c r="T43" s="9"/>
      <c r="U43" s="9">
        <f t="shared" si="14"/>
        <v>1</v>
      </c>
      <c r="V43" s="9">
        <f t="shared" si="15"/>
        <v>1</v>
      </c>
      <c r="W43" s="9">
        <v>1</v>
      </c>
      <c r="X43" s="9">
        <v>1</v>
      </c>
    </row>
    <row r="44" spans="1:24" ht="13.2">
      <c r="A44" s="607"/>
      <c r="B44" s="607"/>
      <c r="C44" s="454">
        <v>12</v>
      </c>
      <c r="D44" s="452" t="s">
        <v>144</v>
      </c>
      <c r="E44" s="452" t="s">
        <v>5046</v>
      </c>
      <c r="F44" s="452" t="s">
        <v>4843</v>
      </c>
      <c r="G44" s="452" t="s">
        <v>238</v>
      </c>
      <c r="H44" s="453" t="s">
        <v>32</v>
      </c>
      <c r="I44" s="453">
        <v>18</v>
      </c>
      <c r="J44" s="455">
        <v>0.33148148148148149</v>
      </c>
      <c r="M44" s="14">
        <f>VLOOKUP(N44,id!$A:$C,3,0)</f>
        <v>251</v>
      </c>
      <c r="N44" s="14" t="str">
        <f t="shared" si="8"/>
        <v>SołtysińskiDariusz0</v>
      </c>
      <c r="O44" s="9" t="str">
        <f t="shared" si="9"/>
        <v>Sołtysiński</v>
      </c>
      <c r="P44" s="9" t="str">
        <f t="shared" si="10"/>
        <v>Dariusz</v>
      </c>
      <c r="Q44" s="9" t="str">
        <f t="shared" si="11"/>
        <v>RS Team</v>
      </c>
      <c r="R44" s="9">
        <f t="shared" si="12"/>
        <v>0</v>
      </c>
      <c r="S44" s="9">
        <f t="shared" si="13"/>
        <v>21.431979653252082</v>
      </c>
      <c r="T44" s="9"/>
      <c r="U44" s="9">
        <f t="shared" si="14"/>
        <v>1</v>
      </c>
      <c r="V44" s="9">
        <f t="shared" si="15"/>
        <v>1</v>
      </c>
      <c r="W44" s="9">
        <v>1</v>
      </c>
      <c r="X44" s="9">
        <v>1</v>
      </c>
    </row>
    <row r="45" spans="1:24" ht="13.2">
      <c r="A45" s="605"/>
      <c r="B45" s="604">
        <v>43</v>
      </c>
      <c r="C45" s="454">
        <v>95</v>
      </c>
      <c r="D45" s="452" t="s">
        <v>19</v>
      </c>
      <c r="E45" s="452" t="s">
        <v>1560</v>
      </c>
      <c r="F45" s="472" t="s">
        <v>1545</v>
      </c>
      <c r="G45" s="471" t="s">
        <v>3441</v>
      </c>
      <c r="H45" s="460" t="s">
        <v>32</v>
      </c>
      <c r="I45" s="453">
        <v>18</v>
      </c>
      <c r="J45" s="455">
        <v>0.3366898148148148</v>
      </c>
      <c r="K45" s="409">
        <v>1971</v>
      </c>
      <c r="M45" s="14">
        <f>VLOOKUP(N45,id!$A:$C,3,0)</f>
        <v>252</v>
      </c>
      <c r="N45" s="14" t="str">
        <f t="shared" si="8"/>
        <v>RedoGrzegorz1971</v>
      </c>
      <c r="O45" s="9" t="str">
        <f t="shared" si="9"/>
        <v>Redo</v>
      </c>
      <c r="P45" s="9" t="str">
        <f t="shared" si="10"/>
        <v>Grzegorz</v>
      </c>
      <c r="Q45" s="9" t="str">
        <f t="shared" si="11"/>
        <v>Wspomnienie Dziadka</v>
      </c>
      <c r="R45" s="9">
        <f t="shared" si="12"/>
        <v>1971</v>
      </c>
      <c r="S45" s="9">
        <f t="shared" si="13"/>
        <v>21.100443357481598</v>
      </c>
      <c r="T45" s="9"/>
      <c r="U45" s="9">
        <f t="shared" si="14"/>
        <v>0.98453076658645589</v>
      </c>
      <c r="V45" s="9">
        <f t="shared" si="15"/>
        <v>1</v>
      </c>
      <c r="W45" s="9">
        <v>1</v>
      </c>
      <c r="X45" s="9">
        <v>1</v>
      </c>
    </row>
    <row r="46" spans="1:24" ht="13.2">
      <c r="A46" s="607"/>
      <c r="B46" s="607"/>
      <c r="C46" s="454">
        <v>94</v>
      </c>
      <c r="D46" s="452" t="s">
        <v>1209</v>
      </c>
      <c r="E46" s="452" t="s">
        <v>1420</v>
      </c>
      <c r="F46" s="452" t="s">
        <v>1545</v>
      </c>
      <c r="G46" s="452" t="s">
        <v>5015</v>
      </c>
      <c r="H46" s="453" t="s">
        <v>32</v>
      </c>
      <c r="I46" s="453">
        <v>18</v>
      </c>
      <c r="J46" s="455">
        <v>0.3366898148148148</v>
      </c>
      <c r="K46" s="409">
        <v>1981</v>
      </c>
      <c r="M46" s="14">
        <f>VLOOKUP(N46,id!$A:$C,3,0)</f>
        <v>253</v>
      </c>
      <c r="N46" s="14" t="str">
        <f t="shared" si="8"/>
        <v>UrbanikJanusz1981</v>
      </c>
      <c r="O46" s="9" t="str">
        <f t="shared" si="9"/>
        <v>Urbanik</v>
      </c>
      <c r="P46" s="9" t="str">
        <f t="shared" si="10"/>
        <v>Janusz</v>
      </c>
      <c r="Q46" s="9" t="str">
        <f t="shared" si="11"/>
        <v>Wspomnienie Dziadka</v>
      </c>
      <c r="R46" s="9">
        <f t="shared" si="12"/>
        <v>1981</v>
      </c>
      <c r="S46" s="9">
        <f t="shared" si="13"/>
        <v>21.100443357481598</v>
      </c>
      <c r="T46" s="9"/>
      <c r="U46" s="9">
        <f t="shared" si="14"/>
        <v>1</v>
      </c>
      <c r="V46" s="9">
        <f t="shared" si="15"/>
        <v>1</v>
      </c>
      <c r="W46" s="9">
        <v>1</v>
      </c>
      <c r="X46" s="9">
        <v>1</v>
      </c>
    </row>
    <row r="47" spans="1:24" ht="13.2">
      <c r="A47" s="453">
        <v>56</v>
      </c>
      <c r="B47" s="453">
        <v>45</v>
      </c>
      <c r="C47" s="454">
        <v>223</v>
      </c>
      <c r="D47" s="452" t="s">
        <v>684</v>
      </c>
      <c r="E47" s="452" t="s">
        <v>3886</v>
      </c>
      <c r="F47" s="452"/>
      <c r="G47" s="452" t="s">
        <v>299</v>
      </c>
      <c r="H47" s="453" t="s">
        <v>32</v>
      </c>
      <c r="I47" s="453">
        <v>18</v>
      </c>
      <c r="J47" s="455">
        <v>0.34444444444444444</v>
      </c>
      <c r="K47" s="409">
        <v>1975</v>
      </c>
      <c r="M47" s="14">
        <f>VLOOKUP(N47,id!$A:$C,3,0)</f>
        <v>254</v>
      </c>
      <c r="N47" s="14" t="str">
        <f t="shared" si="8"/>
        <v>MińkowskiMARCIN1975</v>
      </c>
      <c r="O47" s="9" t="str">
        <f t="shared" si="9"/>
        <v>Mińkowski</v>
      </c>
      <c r="P47" s="9" t="str">
        <f t="shared" si="10"/>
        <v>MARCIN</v>
      </c>
      <c r="Q47" s="9">
        <f t="shared" si="11"/>
        <v>0</v>
      </c>
      <c r="R47" s="9">
        <f t="shared" si="12"/>
        <v>1975</v>
      </c>
      <c r="S47" s="9">
        <f t="shared" si="13"/>
        <v>20.625399773828619</v>
      </c>
      <c r="T47" s="9"/>
      <c r="U47" s="9">
        <f t="shared" si="14"/>
        <v>0.97748655913978488</v>
      </c>
      <c r="V47" s="9">
        <f t="shared" si="15"/>
        <v>1</v>
      </c>
      <c r="W47" s="9">
        <v>1</v>
      </c>
      <c r="X47" s="9">
        <v>1</v>
      </c>
    </row>
    <row r="48" spans="1:24" ht="13.2">
      <c r="A48" s="453">
        <v>57</v>
      </c>
      <c r="B48" s="453">
        <v>46</v>
      </c>
      <c r="C48" s="454">
        <v>3</v>
      </c>
      <c r="D48" s="452" t="s">
        <v>21</v>
      </c>
      <c r="E48" s="452" t="s">
        <v>607</v>
      </c>
      <c r="F48" s="452" t="s">
        <v>601</v>
      </c>
      <c r="G48" s="452" t="s">
        <v>4291</v>
      </c>
      <c r="H48" s="453" t="s">
        <v>32</v>
      </c>
      <c r="I48" s="453">
        <v>18</v>
      </c>
      <c r="J48" s="455">
        <v>0.34837962962962965</v>
      </c>
      <c r="K48" s="409">
        <v>1971</v>
      </c>
      <c r="M48" s="14">
        <f>VLOOKUP(N48,id!$A:$C,3,0)</f>
        <v>255</v>
      </c>
      <c r="N48" s="14" t="str">
        <f t="shared" si="8"/>
        <v>KostrzewaJacek1971</v>
      </c>
      <c r="O48" s="9" t="str">
        <f t="shared" si="9"/>
        <v>Kostrzewa</v>
      </c>
      <c r="P48" s="9" t="str">
        <f t="shared" si="10"/>
        <v>Jacek</v>
      </c>
      <c r="Q48" s="9" t="str">
        <f t="shared" si="11"/>
        <v>tańczący z kompasem</v>
      </c>
      <c r="R48" s="9">
        <f t="shared" si="12"/>
        <v>1971</v>
      </c>
      <c r="S48" s="9">
        <f t="shared" si="13"/>
        <v>20.392421836184042</v>
      </c>
      <c r="T48" s="9"/>
      <c r="U48" s="9">
        <f t="shared" si="14"/>
        <v>0.98870431893687705</v>
      </c>
      <c r="V48" s="9">
        <f t="shared" si="15"/>
        <v>1</v>
      </c>
      <c r="W48" s="9">
        <v>1</v>
      </c>
      <c r="X48" s="9">
        <v>1</v>
      </c>
    </row>
    <row r="49" spans="1:24" ht="13.2">
      <c r="A49" s="453">
        <v>58</v>
      </c>
      <c r="B49" s="453">
        <v>47</v>
      </c>
      <c r="C49" s="454">
        <v>83</v>
      </c>
      <c r="D49" s="452" t="s">
        <v>48</v>
      </c>
      <c r="E49" s="452" t="s">
        <v>69</v>
      </c>
      <c r="F49" s="461" t="s">
        <v>223</v>
      </c>
      <c r="G49" s="461" t="s">
        <v>222</v>
      </c>
      <c r="H49" s="460" t="s">
        <v>32</v>
      </c>
      <c r="I49" s="453">
        <v>18</v>
      </c>
      <c r="J49" s="455">
        <v>0.34849537037037037</v>
      </c>
      <c r="K49" s="409">
        <v>1963</v>
      </c>
      <c r="M49" s="14">
        <f>VLOOKUP(N49,id!$A:$C,3,0)</f>
        <v>23</v>
      </c>
      <c r="N49" s="14" t="str">
        <f t="shared" si="8"/>
        <v>SójkaTomasz1963</v>
      </c>
      <c r="O49" s="9" t="str">
        <f t="shared" si="9"/>
        <v>Sójka</v>
      </c>
      <c r="P49" s="9" t="str">
        <f t="shared" si="10"/>
        <v>Tomasz</v>
      </c>
      <c r="Q49" s="9" t="str">
        <f t="shared" si="11"/>
        <v>RKS Fiedorek</v>
      </c>
      <c r="R49" s="9">
        <f t="shared" si="12"/>
        <v>1963</v>
      </c>
      <c r="S49" s="9">
        <f t="shared" si="13"/>
        <v>20.385649195255386</v>
      </c>
      <c r="T49" s="9"/>
      <c r="U49" s="9">
        <f t="shared" si="14"/>
        <v>0.99966788442377952</v>
      </c>
      <c r="V49" s="9">
        <f t="shared" si="15"/>
        <v>1</v>
      </c>
      <c r="W49" s="9">
        <v>1</v>
      </c>
      <c r="X49" s="9">
        <v>1</v>
      </c>
    </row>
    <row r="50" spans="1:24" ht="13.2" customHeight="1">
      <c r="A50" s="410"/>
      <c r="B50" s="453">
        <v>48</v>
      </c>
      <c r="C50" s="454">
        <v>257</v>
      </c>
      <c r="D50" s="452" t="s">
        <v>63</v>
      </c>
      <c r="E50" s="452" t="s">
        <v>3695</v>
      </c>
      <c r="F50" s="452" t="s">
        <v>5014</v>
      </c>
      <c r="G50" s="452" t="s">
        <v>3696</v>
      </c>
      <c r="H50" s="453" t="s">
        <v>32</v>
      </c>
      <c r="I50" s="453">
        <v>17</v>
      </c>
      <c r="J50" s="455">
        <v>0.34855324074074073</v>
      </c>
      <c r="K50" s="409">
        <v>1990</v>
      </c>
      <c r="M50" s="14">
        <f>VLOOKUP(N50,id!$A:$C,3,0)</f>
        <v>256</v>
      </c>
      <c r="N50" s="14" t="str">
        <f t="shared" si="8"/>
        <v>ŚwitońŁukasz1990</v>
      </c>
      <c r="O50" s="9" t="str">
        <f t="shared" si="9"/>
        <v>Świtoń</v>
      </c>
      <c r="P50" s="9" t="str">
        <f t="shared" si="10"/>
        <v>Łukasz</v>
      </c>
      <c r="Q50" s="9" t="str">
        <f t="shared" si="11"/>
        <v>Pędzący Pędzel</v>
      </c>
      <c r="R50" s="9">
        <f t="shared" si="12"/>
        <v>1990</v>
      </c>
      <c r="S50" s="9">
        <f t="shared" si="13"/>
        <v>19.253113128852309</v>
      </c>
      <c r="T50" s="9"/>
      <c r="U50" s="9">
        <f t="shared" si="14"/>
        <v>0.99983396978250039</v>
      </c>
      <c r="V50" s="9">
        <f t="shared" si="15"/>
        <v>0.94444444444444442</v>
      </c>
      <c r="W50" s="9">
        <v>1</v>
      </c>
      <c r="X50" s="9">
        <v>1</v>
      </c>
    </row>
    <row r="51" spans="1:24" ht="13.2">
      <c r="A51" s="604">
        <v>61</v>
      </c>
      <c r="B51" s="604">
        <v>49</v>
      </c>
      <c r="C51" s="454">
        <v>131</v>
      </c>
      <c r="D51" s="452" t="s">
        <v>15</v>
      </c>
      <c r="E51" s="452" t="s">
        <v>4803</v>
      </c>
      <c r="F51" s="452" t="s">
        <v>1384</v>
      </c>
      <c r="G51" s="452" t="s">
        <v>238</v>
      </c>
      <c r="H51" s="453" t="s">
        <v>32</v>
      </c>
      <c r="I51" s="453">
        <v>16</v>
      </c>
      <c r="J51" s="455">
        <v>0.30596064814814816</v>
      </c>
      <c r="M51" s="14">
        <f>VLOOKUP(N51,id!$A:$C,3,0)</f>
        <v>257</v>
      </c>
      <c r="N51" s="14" t="str">
        <f t="shared" si="8"/>
        <v>NyczPiotr0</v>
      </c>
      <c r="O51" s="9" t="str">
        <f t="shared" si="9"/>
        <v>Nycz</v>
      </c>
      <c r="P51" s="9" t="str">
        <f t="shared" si="10"/>
        <v>Piotr</v>
      </c>
      <c r="Q51" s="9" t="str">
        <f t="shared" si="11"/>
        <v>Wataha</v>
      </c>
      <c r="R51" s="9">
        <f t="shared" si="12"/>
        <v>0</v>
      </c>
      <c r="S51" s="9">
        <f t="shared" si="13"/>
        <v>18.120577062449232</v>
      </c>
      <c r="T51" s="9"/>
      <c r="U51" s="9">
        <f t="shared" si="14"/>
        <v>1.1392093815017967</v>
      </c>
      <c r="V51" s="9">
        <f t="shared" si="15"/>
        <v>0.94117647058823528</v>
      </c>
      <c r="W51" s="9">
        <v>1</v>
      </c>
      <c r="X51" s="9">
        <v>1</v>
      </c>
    </row>
    <row r="52" spans="1:24" ht="13.2">
      <c r="A52" s="605"/>
      <c r="B52" s="605"/>
      <c r="C52" s="454">
        <v>130</v>
      </c>
      <c r="D52" s="452" t="s">
        <v>91</v>
      </c>
      <c r="E52" s="452" t="s">
        <v>4803</v>
      </c>
      <c r="F52" s="452" t="s">
        <v>1384</v>
      </c>
      <c r="G52" s="452" t="s">
        <v>238</v>
      </c>
      <c r="H52" s="453" t="s">
        <v>32</v>
      </c>
      <c r="I52" s="453">
        <v>16</v>
      </c>
      <c r="J52" s="455">
        <v>0.30596064814814816</v>
      </c>
      <c r="M52" s="14">
        <f>VLOOKUP(N52,id!$A:$C,3,0)</f>
        <v>258</v>
      </c>
      <c r="N52" s="14" t="str">
        <f t="shared" si="8"/>
        <v>NyczMateusz0</v>
      </c>
      <c r="O52" s="9" t="str">
        <f t="shared" si="9"/>
        <v>Nycz</v>
      </c>
      <c r="P52" s="9" t="str">
        <f t="shared" si="10"/>
        <v>Mateusz</v>
      </c>
      <c r="Q52" s="9" t="str">
        <f t="shared" si="11"/>
        <v>Wataha</v>
      </c>
      <c r="R52" s="9">
        <f t="shared" si="12"/>
        <v>0</v>
      </c>
      <c r="S52" s="9">
        <f t="shared" si="13"/>
        <v>18.120577062449232</v>
      </c>
      <c r="T52" s="9"/>
      <c r="U52" s="9">
        <f t="shared" si="14"/>
        <v>1</v>
      </c>
      <c r="V52" s="9">
        <f t="shared" si="15"/>
        <v>1</v>
      </c>
      <c r="W52" s="9">
        <v>1</v>
      </c>
      <c r="X52" s="9">
        <v>1</v>
      </c>
    </row>
    <row r="53" spans="1:24" ht="13.2">
      <c r="A53" s="605"/>
      <c r="B53" s="605"/>
      <c r="C53" s="454">
        <v>133</v>
      </c>
      <c r="D53" s="452" t="s">
        <v>15</v>
      </c>
      <c r="E53" s="452" t="s">
        <v>5047</v>
      </c>
      <c r="F53" s="452" t="s">
        <v>1384</v>
      </c>
      <c r="G53" s="452" t="s">
        <v>238</v>
      </c>
      <c r="H53" s="453" t="s">
        <v>32</v>
      </c>
      <c r="I53" s="453">
        <v>16</v>
      </c>
      <c r="J53" s="455">
        <v>0.30596064814814816</v>
      </c>
      <c r="M53" s="14">
        <f>VLOOKUP(N53,id!$A:$C,3,0)</f>
        <v>259</v>
      </c>
      <c r="N53" s="14" t="str">
        <f t="shared" si="8"/>
        <v>WiewiórskiPiotr0</v>
      </c>
      <c r="O53" s="9" t="str">
        <f t="shared" si="9"/>
        <v>Wiewiórski</v>
      </c>
      <c r="P53" s="9" t="str">
        <f t="shared" si="10"/>
        <v>Piotr</v>
      </c>
      <c r="Q53" s="9" t="str">
        <f t="shared" si="11"/>
        <v>Wataha</v>
      </c>
      <c r="R53" s="9">
        <f t="shared" si="12"/>
        <v>0</v>
      </c>
      <c r="S53" s="9">
        <f t="shared" si="13"/>
        <v>18.120577062449232</v>
      </c>
      <c r="T53" s="9"/>
      <c r="U53" s="9">
        <f t="shared" si="14"/>
        <v>1</v>
      </c>
      <c r="V53" s="9">
        <f t="shared" si="15"/>
        <v>1</v>
      </c>
      <c r="W53" s="9">
        <v>1</v>
      </c>
      <c r="X53" s="9">
        <v>1</v>
      </c>
    </row>
    <row r="54" spans="1:24" ht="13.2">
      <c r="A54" s="607"/>
      <c r="B54" s="607"/>
      <c r="C54" s="454">
        <v>132</v>
      </c>
      <c r="D54" s="452" t="s">
        <v>467</v>
      </c>
      <c r="E54" s="452" t="s">
        <v>5047</v>
      </c>
      <c r="F54" s="452" t="s">
        <v>1384</v>
      </c>
      <c r="G54" s="452" t="s">
        <v>238</v>
      </c>
      <c r="H54" s="453" t="s">
        <v>32</v>
      </c>
      <c r="I54" s="453">
        <v>16</v>
      </c>
      <c r="J54" s="455">
        <v>0.30596064814814816</v>
      </c>
      <c r="M54" s="14">
        <f>VLOOKUP(N54,id!$A:$C,3,0)</f>
        <v>260</v>
      </c>
      <c r="N54" s="14" t="str">
        <f t="shared" si="8"/>
        <v>WiewiórskiDawid0</v>
      </c>
      <c r="O54" s="9" t="str">
        <f t="shared" si="9"/>
        <v>Wiewiórski</v>
      </c>
      <c r="P54" s="9" t="str">
        <f t="shared" si="10"/>
        <v>Dawid</v>
      </c>
      <c r="Q54" s="9" t="str">
        <f t="shared" si="11"/>
        <v>Wataha</v>
      </c>
      <c r="R54" s="9">
        <f t="shared" si="12"/>
        <v>0</v>
      </c>
      <c r="S54" s="9">
        <f t="shared" si="13"/>
        <v>18.120577062449232</v>
      </c>
      <c r="T54" s="9"/>
      <c r="U54" s="9">
        <f t="shared" si="14"/>
        <v>1</v>
      </c>
      <c r="V54" s="9">
        <f t="shared" si="15"/>
        <v>1</v>
      </c>
      <c r="W54" s="9">
        <v>1</v>
      </c>
      <c r="X54" s="9">
        <v>1</v>
      </c>
    </row>
    <row r="55" spans="1:24" ht="13.2">
      <c r="A55" s="453">
        <v>65</v>
      </c>
      <c r="B55" s="453">
        <v>53</v>
      </c>
      <c r="C55" s="454">
        <v>45</v>
      </c>
      <c r="D55" s="452" t="s">
        <v>16</v>
      </c>
      <c r="E55" s="452" t="s">
        <v>80</v>
      </c>
      <c r="F55" s="452" t="s">
        <v>1384</v>
      </c>
      <c r="G55" s="452" t="s">
        <v>238</v>
      </c>
      <c r="H55" s="453" t="s">
        <v>32</v>
      </c>
      <c r="I55" s="453">
        <v>16</v>
      </c>
      <c r="J55" s="455">
        <v>0.30607638888888888</v>
      </c>
      <c r="M55" s="14">
        <f>VLOOKUP(N55,id!$A:$C,3,0)</f>
        <v>261</v>
      </c>
      <c r="N55" s="14" t="str">
        <f t="shared" si="8"/>
        <v>MirowskiPaweł0</v>
      </c>
      <c r="O55" s="9" t="str">
        <f t="shared" si="9"/>
        <v>Mirowski</v>
      </c>
      <c r="P55" s="9" t="str">
        <f t="shared" si="10"/>
        <v>Paweł</v>
      </c>
      <c r="Q55" s="9" t="str">
        <f t="shared" si="11"/>
        <v>Wataha</v>
      </c>
      <c r="R55" s="9">
        <f t="shared" si="12"/>
        <v>0</v>
      </c>
      <c r="S55" s="9">
        <f t="shared" si="13"/>
        <v>18.113724887345263</v>
      </c>
      <c r="T55" s="9"/>
      <c r="U55" s="9">
        <f t="shared" si="14"/>
        <v>0.9996218566836832</v>
      </c>
      <c r="V55" s="9">
        <f t="shared" si="15"/>
        <v>1</v>
      </c>
      <c r="W55" s="9">
        <v>1</v>
      </c>
      <c r="X55" s="9">
        <v>1</v>
      </c>
    </row>
    <row r="56" spans="1:24" ht="13.2" customHeight="1">
      <c r="A56" s="410"/>
      <c r="B56" s="453">
        <v>54</v>
      </c>
      <c r="C56" s="454">
        <v>9</v>
      </c>
      <c r="D56" s="452" t="s">
        <v>46</v>
      </c>
      <c r="E56" s="452" t="s">
        <v>5049</v>
      </c>
      <c r="F56" s="452" t="s">
        <v>5013</v>
      </c>
      <c r="G56" s="452" t="s">
        <v>3441</v>
      </c>
      <c r="H56" s="453" t="s">
        <v>32</v>
      </c>
      <c r="I56" s="453">
        <v>16</v>
      </c>
      <c r="J56" s="455">
        <v>0.34004629629629629</v>
      </c>
      <c r="K56" s="409">
        <v>1993</v>
      </c>
      <c r="M56" s="14">
        <f>VLOOKUP(N56,id!$A:$C,3,0)</f>
        <v>262</v>
      </c>
      <c r="N56" s="14" t="str">
        <f t="shared" si="8"/>
        <v>MajtczakBartosz1993</v>
      </c>
      <c r="O56" s="9" t="str">
        <f t="shared" si="9"/>
        <v>Majtczak</v>
      </c>
      <c r="P56" s="9" t="str">
        <f t="shared" si="10"/>
        <v>Bartosz</v>
      </c>
      <c r="Q56" s="9" t="str">
        <f t="shared" si="11"/>
        <v>RWD</v>
      </c>
      <c r="R56" s="9">
        <f t="shared" si="12"/>
        <v>1993</v>
      </c>
      <c r="S56" s="9">
        <f t="shared" si="13"/>
        <v>16.30420199611455</v>
      </c>
      <c r="T56" s="9"/>
      <c r="U56" s="9">
        <f t="shared" si="14"/>
        <v>0.90010211027910147</v>
      </c>
      <c r="V56" s="9">
        <f t="shared" si="15"/>
        <v>1</v>
      </c>
      <c r="W56" s="9">
        <v>1</v>
      </c>
      <c r="X56" s="9">
        <v>1</v>
      </c>
    </row>
    <row r="57" spans="1:24" ht="13.2" customHeight="1">
      <c r="A57" s="410"/>
      <c r="B57" s="453">
        <v>55</v>
      </c>
      <c r="C57" s="454">
        <v>43</v>
      </c>
      <c r="D57" s="452" t="s">
        <v>15</v>
      </c>
      <c r="E57" s="452" t="s">
        <v>714</v>
      </c>
      <c r="F57" s="461" t="s">
        <v>3469</v>
      </c>
      <c r="G57" s="461" t="s">
        <v>201</v>
      </c>
      <c r="H57" s="460" t="s">
        <v>32</v>
      </c>
      <c r="I57" s="453">
        <v>16</v>
      </c>
      <c r="J57" s="455">
        <v>0.34666666666666668</v>
      </c>
      <c r="K57" s="409">
        <v>1985</v>
      </c>
      <c r="M57" s="14">
        <f>VLOOKUP(N57,id!$A:$C,3,0)</f>
        <v>263</v>
      </c>
      <c r="N57" s="14" t="str">
        <f t="shared" si="8"/>
        <v>JakubasPiotr1985</v>
      </c>
      <c r="O57" s="9" t="str">
        <f t="shared" si="9"/>
        <v>Jakubas</v>
      </c>
      <c r="P57" s="9" t="str">
        <f t="shared" si="10"/>
        <v>Piotr</v>
      </c>
      <c r="Q57" s="9" t="str">
        <f t="shared" si="11"/>
        <v>Rajd Hawran</v>
      </c>
      <c r="R57" s="9">
        <f t="shared" si="12"/>
        <v>1985</v>
      </c>
      <c r="S57" s="9">
        <f t="shared" si="13"/>
        <v>15.99283702743875</v>
      </c>
      <c r="T57" s="9"/>
      <c r="U57" s="9">
        <f t="shared" si="14"/>
        <v>0.98090277777777768</v>
      </c>
      <c r="V57" s="9">
        <f t="shared" si="15"/>
        <v>1</v>
      </c>
      <c r="W57" s="9">
        <v>1</v>
      </c>
      <c r="X57" s="9">
        <v>1</v>
      </c>
    </row>
    <row r="58" spans="1:24" ht="13.2">
      <c r="A58" s="453">
        <v>70</v>
      </c>
      <c r="B58" s="453">
        <v>56</v>
      </c>
      <c r="C58" s="454">
        <v>82</v>
      </c>
      <c r="D58" s="452" t="s">
        <v>59</v>
      </c>
      <c r="E58" s="452" t="s">
        <v>1595</v>
      </c>
      <c r="F58" s="452" t="s">
        <v>5012</v>
      </c>
      <c r="G58" s="452" t="s">
        <v>246</v>
      </c>
      <c r="H58" s="453" t="s">
        <v>32</v>
      </c>
      <c r="I58" s="453">
        <v>16</v>
      </c>
      <c r="J58" s="455">
        <v>0.34924768518518517</v>
      </c>
      <c r="K58" s="409">
        <v>1978</v>
      </c>
      <c r="M58" s="14">
        <f>VLOOKUP(N58,id!$A:$C,3,0)</f>
        <v>33</v>
      </c>
      <c r="N58" s="14" t="str">
        <f t="shared" si="8"/>
        <v>MłynarkiewiczMichał1978</v>
      </c>
      <c r="O58" s="9" t="str">
        <f t="shared" si="9"/>
        <v>Młynarkiewicz</v>
      </c>
      <c r="P58" s="9" t="str">
        <f t="shared" si="10"/>
        <v>Michał</v>
      </c>
      <c r="Q58" s="9" t="str">
        <f t="shared" si="11"/>
        <v>IMMOTION Specialized Team</v>
      </c>
      <c r="R58" s="9">
        <f t="shared" si="12"/>
        <v>1978</v>
      </c>
      <c r="S58" s="9">
        <f t="shared" si="13"/>
        <v>15.87464638428651</v>
      </c>
      <c r="T58" s="9"/>
      <c r="U58" s="9">
        <f t="shared" si="14"/>
        <v>0.99260977630488822</v>
      </c>
      <c r="V58" s="9">
        <f t="shared" si="15"/>
        <v>1</v>
      </c>
      <c r="W58" s="9">
        <v>1</v>
      </c>
      <c r="X58" s="9">
        <v>1</v>
      </c>
    </row>
    <row r="59" spans="1:24" ht="13.2">
      <c r="A59" s="453">
        <v>71</v>
      </c>
      <c r="B59" s="453">
        <v>57</v>
      </c>
      <c r="C59" s="454">
        <v>103</v>
      </c>
      <c r="D59" s="452" t="s">
        <v>3809</v>
      </c>
      <c r="E59" s="452" t="s">
        <v>493</v>
      </c>
      <c r="F59" s="452" t="s">
        <v>3786</v>
      </c>
      <c r="G59" s="452" t="s">
        <v>3595</v>
      </c>
      <c r="H59" s="453" t="s">
        <v>32</v>
      </c>
      <c r="I59" s="453">
        <v>14</v>
      </c>
      <c r="J59" s="455">
        <v>0.29091435185185183</v>
      </c>
      <c r="K59" s="409">
        <v>1984</v>
      </c>
      <c r="M59" s="14">
        <f>VLOOKUP(N59,id!$A:$C,3,0)</f>
        <v>264</v>
      </c>
      <c r="N59" s="14" t="str">
        <f t="shared" si="8"/>
        <v>KotowskiJózef1984</v>
      </c>
      <c r="O59" s="9" t="str">
        <f t="shared" si="9"/>
        <v>Kotowski</v>
      </c>
      <c r="P59" s="9" t="str">
        <f t="shared" si="10"/>
        <v>Józef</v>
      </c>
      <c r="Q59" s="9" t="str">
        <f t="shared" si="11"/>
        <v>Szalone naleśniki</v>
      </c>
      <c r="R59" s="9">
        <f t="shared" si="12"/>
        <v>1984</v>
      </c>
      <c r="S59" s="9">
        <f t="shared" si="13"/>
        <v>13.890315586250697</v>
      </c>
      <c r="T59" s="9"/>
      <c r="U59" s="9">
        <f t="shared" si="14"/>
        <v>1.2005172070817585</v>
      </c>
      <c r="V59" s="9">
        <f t="shared" si="15"/>
        <v>0.875</v>
      </c>
      <c r="W59" s="9">
        <v>1</v>
      </c>
      <c r="X59" s="9">
        <v>1</v>
      </c>
    </row>
  </sheetData>
  <mergeCells count="16">
    <mergeCell ref="A45:A46"/>
    <mergeCell ref="B45:B46"/>
    <mergeCell ref="A51:A54"/>
    <mergeCell ref="B51:B54"/>
    <mergeCell ref="A25:A26"/>
    <mergeCell ref="B25:B26"/>
    <mergeCell ref="A34:A35"/>
    <mergeCell ref="B34:B35"/>
    <mergeCell ref="A38:A44"/>
    <mergeCell ref="B38:B44"/>
    <mergeCell ref="A4:A5"/>
    <mergeCell ref="B4:B5"/>
    <mergeCell ref="A11:A12"/>
    <mergeCell ref="B11:B12"/>
    <mergeCell ref="A17:A19"/>
    <mergeCell ref="B17:B19"/>
  </mergeCells>
  <hyperlinks>
    <hyperlink ref="F33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"/>
  <sheetViews>
    <sheetView workbookViewId="0"/>
  </sheetViews>
  <sheetFormatPr defaultRowHeight="13.2"/>
  <cols>
    <col min="1" max="1" width="8.88671875" style="21"/>
    <col min="2" max="3" width="23" style="21" customWidth="1"/>
    <col min="4" max="4" width="9" style="21" bestFit="1" customWidth="1"/>
    <col min="5" max="5" width="16.33203125" style="21" bestFit="1" customWidth="1"/>
    <col min="6" max="6" width="22.5546875" style="21" customWidth="1"/>
    <col min="7" max="7" width="4.44140625" style="21" bestFit="1" customWidth="1"/>
    <col min="8" max="16384" width="8.88671875" style="21"/>
  </cols>
  <sheetData>
    <row r="1" spans="1:24" ht="26.4">
      <c r="A1" s="31" t="s">
        <v>137</v>
      </c>
      <c r="B1" s="41" t="s">
        <v>161</v>
      </c>
      <c r="C1" s="41" t="s">
        <v>160</v>
      </c>
      <c r="D1" s="41" t="s">
        <v>895</v>
      </c>
      <c r="E1" s="41" t="s">
        <v>896</v>
      </c>
      <c r="F1" s="41" t="s">
        <v>1232</v>
      </c>
      <c r="G1" s="33" t="s">
        <v>813</v>
      </c>
      <c r="H1" s="39" t="s">
        <v>1231</v>
      </c>
      <c r="I1" s="40" t="s">
        <v>1230</v>
      </c>
      <c r="J1" s="39" t="s">
        <v>31</v>
      </c>
      <c r="K1" s="39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 ht="26.4">
      <c r="A2" s="36">
        <v>1</v>
      </c>
      <c r="B2" s="35" t="s">
        <v>334</v>
      </c>
      <c r="C2" s="35" t="s">
        <v>230</v>
      </c>
      <c r="D2" s="34">
        <v>1975</v>
      </c>
      <c r="E2" s="33" t="s">
        <v>1318</v>
      </c>
      <c r="F2" s="33" t="s">
        <v>335</v>
      </c>
      <c r="G2" s="32" t="s">
        <v>0</v>
      </c>
      <c r="H2" s="31">
        <v>1650</v>
      </c>
      <c r="I2" s="30">
        <v>0.37013888888888885</v>
      </c>
      <c r="J2" s="31">
        <v>1650</v>
      </c>
      <c r="K2" s="30"/>
      <c r="M2" s="14">
        <f>VLOOKUP(N2,id!$A:$C,3,0)</f>
        <v>39</v>
      </c>
      <c r="N2" s="14" t="str">
        <f t="shared" ref="N2:N4" si="0">O2&amp;P2&amp;R2</f>
        <v>AdamczykEwa1975</v>
      </c>
      <c r="O2" s="9" t="str">
        <f>C2</f>
        <v>Adamczyk</v>
      </c>
      <c r="P2" s="9" t="str">
        <f>B2</f>
        <v>Ewa</v>
      </c>
      <c r="Q2" s="9" t="str">
        <f>F2</f>
        <v>Zbieranina z Niesięcina</v>
      </c>
      <c r="R2" s="9">
        <f>D2</f>
        <v>1975</v>
      </c>
      <c r="S2" s="9">
        <v>50</v>
      </c>
      <c r="U2" s="9"/>
      <c r="V2" s="9"/>
      <c r="W2" s="9"/>
      <c r="X2" s="9"/>
    </row>
    <row r="3" spans="1:24" ht="26.4">
      <c r="A3" s="31">
        <v>2</v>
      </c>
      <c r="B3" s="35" t="s">
        <v>36</v>
      </c>
      <c r="C3" s="35" t="s">
        <v>716</v>
      </c>
      <c r="D3" s="34">
        <v>1984</v>
      </c>
      <c r="E3" s="33" t="s">
        <v>201</v>
      </c>
      <c r="F3" s="33" t="s">
        <v>3477</v>
      </c>
      <c r="G3" s="32" t="s">
        <v>0</v>
      </c>
      <c r="H3" s="31">
        <v>1330</v>
      </c>
      <c r="I3" s="30">
        <v>0.36874999999999997</v>
      </c>
      <c r="J3" s="31">
        <v>1330</v>
      </c>
      <c r="K3" s="30"/>
      <c r="M3" s="14">
        <f>VLOOKUP(N3,id!$A:$C,3,0)</f>
        <v>40</v>
      </c>
      <c r="N3" s="14" t="str">
        <f t="shared" si="0"/>
        <v>DudekMagdalena1984</v>
      </c>
      <c r="O3" s="9" t="str">
        <f t="shared" ref="O3:O4" si="1">C3</f>
        <v>Dudek</v>
      </c>
      <c r="P3" s="9" t="str">
        <f t="shared" ref="P3:P4" si="2">B3</f>
        <v>Magdalena</v>
      </c>
      <c r="Q3" s="9" t="str">
        <f t="shared" ref="Q3:Q4" si="3">F3</f>
        <v>Motorola Bike Team/Rajd Hawran</v>
      </c>
      <c r="R3" s="9">
        <f t="shared" ref="R3:R4" si="4">D3</f>
        <v>1984</v>
      </c>
      <c r="S3" s="9">
        <f>S2*IF(W3&lt;1,W3,IF(X3&lt;1,X3,IF(V3&lt;1,V3,IF(U3&lt;1,U3,1))))</f>
        <v>40.303030303030305</v>
      </c>
      <c r="U3" s="9">
        <f>I2/I3</f>
        <v>1.0037664783427496</v>
      </c>
      <c r="V3" s="9">
        <v>1</v>
      </c>
      <c r="W3" s="9">
        <f>H3/H2</f>
        <v>0.80606060606060603</v>
      </c>
      <c r="X3" s="9">
        <v>1</v>
      </c>
    </row>
    <row r="4" spans="1:24" ht="26.4">
      <c r="A4" s="31">
        <v>3</v>
      </c>
      <c r="B4" s="35" t="s">
        <v>409</v>
      </c>
      <c r="C4" s="35" t="s">
        <v>807</v>
      </c>
      <c r="D4" s="34">
        <v>1982</v>
      </c>
      <c r="E4" s="33" t="s">
        <v>201</v>
      </c>
      <c r="F4" s="33" t="s">
        <v>805</v>
      </c>
      <c r="G4" s="32" t="s">
        <v>0</v>
      </c>
      <c r="H4" s="31">
        <v>1330</v>
      </c>
      <c r="I4" s="30">
        <v>0.38055555555555554</v>
      </c>
      <c r="J4" s="31">
        <v>1410</v>
      </c>
      <c r="K4" s="37">
        <v>80</v>
      </c>
      <c r="M4" s="14">
        <f>VLOOKUP(N4,id!$A:$C,3,0)</f>
        <v>41</v>
      </c>
      <c r="N4" s="14" t="str">
        <f t="shared" si="0"/>
        <v>CzarnyBarbara1982</v>
      </c>
      <c r="O4" s="9" t="str">
        <f t="shared" si="1"/>
        <v>Czarny</v>
      </c>
      <c r="P4" s="9" t="str">
        <f t="shared" si="2"/>
        <v>Barbara</v>
      </c>
      <c r="Q4" s="9" t="str">
        <f t="shared" si="3"/>
        <v>Szkoła Fechtunku ARAMIS</v>
      </c>
      <c r="R4" s="9">
        <f t="shared" si="4"/>
        <v>1982</v>
      </c>
      <c r="S4" s="9">
        <f>S3*IF(W4&lt;1,W4,IF(X4&lt;1,X4,IF(V4&lt;1,V4,IF(U4&lt;1,U4,1))))</f>
        <v>39.052753815527538</v>
      </c>
      <c r="U4" s="9">
        <f>I3/I4</f>
        <v>0.96897810218978098</v>
      </c>
      <c r="V4" s="9">
        <v>1</v>
      </c>
      <c r="W4" s="9">
        <f>H4/H3</f>
        <v>1</v>
      </c>
      <c r="X4" s="9">
        <v>1</v>
      </c>
    </row>
    <row r="5" spans="1:24">
      <c r="A5" s="21">
        <v>4</v>
      </c>
      <c r="B5" s="21" t="s">
        <v>768</v>
      </c>
      <c r="C5" s="21" t="s">
        <v>4716</v>
      </c>
      <c r="D5" s="21">
        <v>1982</v>
      </c>
      <c r="G5" s="32" t="s">
        <v>0</v>
      </c>
      <c r="H5" s="21">
        <v>1080</v>
      </c>
      <c r="I5" s="21">
        <v>0.37291666666666662</v>
      </c>
      <c r="J5" s="21">
        <v>1080</v>
      </c>
      <c r="M5" s="14">
        <f>VLOOKUP(N5,id!$A:$C,3,0)</f>
        <v>42</v>
      </c>
      <c r="N5" s="14" t="str">
        <f t="shared" ref="N5:N7" si="5">O5&amp;P5&amp;R5</f>
        <v>MarczakKatarzyna1982</v>
      </c>
      <c r="O5" s="9" t="str">
        <f t="shared" ref="O5:O7" si="6">C5</f>
        <v>Marczak</v>
      </c>
      <c r="P5" s="9" t="str">
        <f t="shared" ref="P5:P7" si="7">B5</f>
        <v>Katarzyna</v>
      </c>
      <c r="Q5" s="9">
        <f t="shared" ref="Q5:Q7" si="8">F5</f>
        <v>0</v>
      </c>
      <c r="R5" s="9">
        <f t="shared" ref="R5:R7" si="9">D5</f>
        <v>1982</v>
      </c>
      <c r="S5" s="9">
        <f t="shared" ref="S5:S7" si="10">S4*IF(W5&lt;1,W5,IF(X5&lt;1,X5,IF(V5&lt;1,V5,IF(U5&lt;1,U5,1))))</f>
        <v>31.712010617120104</v>
      </c>
      <c r="U5" s="9">
        <f t="shared" ref="U5:U7" si="11">I4/I5</f>
        <v>1.0204841713221602</v>
      </c>
      <c r="V5" s="9">
        <v>2</v>
      </c>
      <c r="W5" s="9">
        <f t="shared" ref="W5:W7" si="12">H5/H4</f>
        <v>0.81203007518796988</v>
      </c>
      <c r="X5" s="9">
        <v>2</v>
      </c>
    </row>
    <row r="6" spans="1:24">
      <c r="A6" s="21">
        <v>5</v>
      </c>
      <c r="B6" s="21" t="s">
        <v>806</v>
      </c>
      <c r="C6" s="21" t="s">
        <v>267</v>
      </c>
      <c r="D6" s="21">
        <v>2007</v>
      </c>
      <c r="E6" s="21" t="s">
        <v>253</v>
      </c>
      <c r="F6" s="21" t="s">
        <v>1262</v>
      </c>
      <c r="G6" s="32" t="s">
        <v>0</v>
      </c>
      <c r="H6" s="21">
        <v>1010</v>
      </c>
      <c r="I6" s="21">
        <v>0.36180555555555555</v>
      </c>
      <c r="J6" s="21">
        <v>1010</v>
      </c>
      <c r="M6" s="14">
        <f>VLOOKUP(N6,id!$A:$C,3,0)</f>
        <v>43</v>
      </c>
      <c r="N6" s="14" t="str">
        <f t="shared" si="5"/>
        <v>BrudłoBasia2007</v>
      </c>
      <c r="O6" s="9" t="str">
        <f t="shared" si="6"/>
        <v>Brudło</v>
      </c>
      <c r="P6" s="9" t="str">
        <f t="shared" si="7"/>
        <v>Basia</v>
      </c>
      <c r="Q6" s="9" t="str">
        <f t="shared" si="8"/>
        <v>Ba-Bi</v>
      </c>
      <c r="R6" s="9">
        <f t="shared" si="9"/>
        <v>2007</v>
      </c>
      <c r="S6" s="9">
        <f t="shared" si="10"/>
        <v>29.656602521566025</v>
      </c>
      <c r="U6" s="9">
        <f t="shared" si="11"/>
        <v>1.0307101727447217</v>
      </c>
      <c r="V6" s="9">
        <v>3</v>
      </c>
      <c r="W6" s="9">
        <f t="shared" si="12"/>
        <v>0.93518518518518523</v>
      </c>
      <c r="X6" s="9">
        <v>3</v>
      </c>
    </row>
    <row r="7" spans="1:24">
      <c r="A7" s="21">
        <v>5</v>
      </c>
      <c r="B7" s="21" t="s">
        <v>1688</v>
      </c>
      <c r="C7" s="21" t="s">
        <v>1687</v>
      </c>
      <c r="D7" s="21">
        <v>1977</v>
      </c>
      <c r="E7" s="21" t="s">
        <v>253</v>
      </c>
      <c r="F7" s="21" t="s">
        <v>1262</v>
      </c>
      <c r="G7" s="32" t="s">
        <v>0</v>
      </c>
      <c r="H7" s="21">
        <v>1010</v>
      </c>
      <c r="I7" s="21">
        <v>0.36180555555555555</v>
      </c>
      <c r="J7" s="21">
        <v>1010</v>
      </c>
      <c r="M7" s="14">
        <f>VLOOKUP(N7,id!$A:$C,3,0)</f>
        <v>44</v>
      </c>
      <c r="N7" s="14" t="str">
        <f t="shared" si="5"/>
        <v>Pacowska-BrudłoOla1977</v>
      </c>
      <c r="O7" s="9" t="str">
        <f t="shared" si="6"/>
        <v>Pacowska-Brudło</v>
      </c>
      <c r="P7" s="9" t="str">
        <f t="shared" si="7"/>
        <v>Ola</v>
      </c>
      <c r="Q7" s="9" t="str">
        <f t="shared" si="8"/>
        <v>Ba-Bi</v>
      </c>
      <c r="R7" s="9">
        <f t="shared" si="9"/>
        <v>1977</v>
      </c>
      <c r="S7" s="9">
        <f t="shared" si="10"/>
        <v>29.656602521566025</v>
      </c>
      <c r="U7" s="9">
        <f t="shared" si="11"/>
        <v>1</v>
      </c>
      <c r="V7" s="9">
        <v>4</v>
      </c>
      <c r="W7" s="9">
        <f t="shared" si="12"/>
        <v>1</v>
      </c>
      <c r="X7" s="9">
        <v>4</v>
      </c>
    </row>
  </sheetData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"/>
  <sheetViews>
    <sheetView workbookViewId="0"/>
  </sheetViews>
  <sheetFormatPr defaultRowHeight="13.2"/>
  <sheetData>
    <row r="1" spans="1:32">
      <c r="A1" t="s">
        <v>5085</v>
      </c>
      <c r="B1" t="s">
        <v>3496</v>
      </c>
      <c r="C1" t="s">
        <v>9</v>
      </c>
      <c r="D1" t="s">
        <v>38</v>
      </c>
      <c r="F1" t="s">
        <v>3543</v>
      </c>
      <c r="G1" t="s">
        <v>3503</v>
      </c>
      <c r="H1" t="s">
        <v>3792</v>
      </c>
      <c r="I1" t="s">
        <v>3376</v>
      </c>
      <c r="J1" t="s">
        <v>3421</v>
      </c>
      <c r="K1" t="s">
        <v>5092</v>
      </c>
      <c r="L1" t="s">
        <v>3932</v>
      </c>
      <c r="M1" t="s">
        <v>5093</v>
      </c>
      <c r="N1" t="s">
        <v>5094</v>
      </c>
      <c r="O1" t="s">
        <v>3791</v>
      </c>
      <c r="P1" t="s">
        <v>5097</v>
      </c>
      <c r="Q1" t="s">
        <v>5098</v>
      </c>
      <c r="R1" t="s">
        <v>5099</v>
      </c>
      <c r="S1" t="s">
        <v>42</v>
      </c>
      <c r="U1" s="14" t="s">
        <v>71</v>
      </c>
      <c r="V1" s="14" t="s">
        <v>72</v>
      </c>
      <c r="W1" s="9" t="s">
        <v>99</v>
      </c>
      <c r="X1" s="9" t="s">
        <v>100</v>
      </c>
      <c r="Y1" s="9" t="s">
        <v>75</v>
      </c>
      <c r="Z1" s="9" t="s">
        <v>73</v>
      </c>
      <c r="AA1" s="9" t="s">
        <v>42</v>
      </c>
      <c r="AB1" s="9"/>
      <c r="AC1" s="9" t="s">
        <v>39</v>
      </c>
      <c r="AD1" s="9" t="s">
        <v>40</v>
      </c>
      <c r="AE1" s="9" t="s">
        <v>31</v>
      </c>
      <c r="AF1" s="9" t="s">
        <v>41</v>
      </c>
    </row>
    <row r="2" spans="1:32">
      <c r="A2">
        <v>1</v>
      </c>
      <c r="B2">
        <v>607</v>
      </c>
      <c r="C2" t="s">
        <v>3794</v>
      </c>
      <c r="D2" t="s">
        <v>679</v>
      </c>
      <c r="E2" t="s">
        <v>32</v>
      </c>
      <c r="F2" t="s">
        <v>253</v>
      </c>
      <c r="G2">
        <v>1979</v>
      </c>
      <c r="H2" s="250">
        <v>0.25</v>
      </c>
      <c r="I2" s="250">
        <v>0.81863425925925926</v>
      </c>
      <c r="J2" s="250">
        <v>0.56863425925925926</v>
      </c>
      <c r="K2" s="250">
        <v>0.16666666666666666</v>
      </c>
      <c r="L2">
        <v>89</v>
      </c>
      <c r="M2">
        <v>12</v>
      </c>
      <c r="N2" s="149" t="s">
        <v>5086</v>
      </c>
      <c r="O2">
        <v>13</v>
      </c>
      <c r="P2" s="149">
        <v>0</v>
      </c>
      <c r="Q2" s="149"/>
      <c r="R2" s="250">
        <v>0.56863425925925926</v>
      </c>
      <c r="S2">
        <v>100</v>
      </c>
      <c r="U2" s="14">
        <f>VLOOKUP(V2,id!$A:$C,3,0)</f>
        <v>139</v>
      </c>
      <c r="V2" s="14" t="str">
        <f t="shared" ref="V2:V5" si="0">W2&amp;X2&amp;Z2</f>
        <v>BUCIAKPIOTR1979</v>
      </c>
      <c r="W2" s="9" t="str">
        <f>C2</f>
        <v>BUCIAK</v>
      </c>
      <c r="X2" s="9" t="str">
        <f>D2</f>
        <v>PIOTR</v>
      </c>
      <c r="Y2" s="9"/>
      <c r="Z2" s="9">
        <f>G2</f>
        <v>1979</v>
      </c>
      <c r="AA2" s="9">
        <v>100</v>
      </c>
      <c r="AB2" s="9"/>
      <c r="AC2" s="9"/>
      <c r="AD2" s="9"/>
      <c r="AE2" s="9"/>
      <c r="AF2" s="9"/>
    </row>
    <row r="3" spans="1:32">
      <c r="A3">
        <v>2</v>
      </c>
      <c r="B3">
        <v>606</v>
      </c>
      <c r="C3" t="s">
        <v>3793</v>
      </c>
      <c r="D3" t="s">
        <v>678</v>
      </c>
      <c r="E3" t="s">
        <v>32</v>
      </c>
      <c r="F3" t="s">
        <v>253</v>
      </c>
      <c r="G3">
        <v>1979</v>
      </c>
      <c r="H3" s="250">
        <v>0.25</v>
      </c>
      <c r="I3" s="250">
        <v>0.87835648148148149</v>
      </c>
      <c r="J3" s="250">
        <v>0.62835648148148149</v>
      </c>
      <c r="K3" s="250">
        <v>0.16666666666666666</v>
      </c>
      <c r="L3">
        <v>89</v>
      </c>
      <c r="M3">
        <v>12</v>
      </c>
      <c r="N3" s="149" t="s">
        <v>5086</v>
      </c>
      <c r="O3">
        <v>13</v>
      </c>
      <c r="P3" s="149">
        <v>0</v>
      </c>
      <c r="Q3" s="149">
        <v>1.0416666666666666E-2</v>
      </c>
      <c r="R3" s="250">
        <v>0.63877314814814812</v>
      </c>
      <c r="S3">
        <v>89.02</v>
      </c>
      <c r="U3" s="14">
        <f>VLOOKUP(V3,id!$A:$C,3,0)</f>
        <v>1</v>
      </c>
      <c r="V3" s="14" t="str">
        <f t="shared" si="0"/>
        <v>BRUDŁOPAWEŁ1979</v>
      </c>
      <c r="W3" s="9" t="str">
        <f t="shared" ref="W3:W5" si="1">C3</f>
        <v>BRUDŁO</v>
      </c>
      <c r="X3" s="9" t="str">
        <f t="shared" ref="X3:X5" si="2">D3</f>
        <v>PAWEŁ</v>
      </c>
      <c r="Y3" s="9"/>
      <c r="Z3" s="9">
        <f t="shared" ref="Z3:Z5" si="3">G3</f>
        <v>1979</v>
      </c>
      <c r="AA3" s="9">
        <f t="shared" ref="AA3:AA5" si="4">AA2*IF(AE3&lt;1,AE3,IF(AF3&lt;1,AF3,IF(AD3&lt;1,AD3,IF(AC3&lt;1,AC3,1))))</f>
        <v>89.01974995470195</v>
      </c>
      <c r="AB3" s="9"/>
      <c r="AC3" s="9">
        <f>R2/R3</f>
        <v>0.89019749954701943</v>
      </c>
      <c r="AD3" s="9">
        <v>1</v>
      </c>
      <c r="AE3" s="9">
        <v>1</v>
      </c>
      <c r="AF3" s="9">
        <v>1</v>
      </c>
    </row>
    <row r="4" spans="1:32">
      <c r="A4">
        <v>3</v>
      </c>
      <c r="B4">
        <v>604</v>
      </c>
      <c r="C4" t="s">
        <v>3743</v>
      </c>
      <c r="D4" t="s">
        <v>4513</v>
      </c>
      <c r="E4" t="s">
        <v>32</v>
      </c>
      <c r="F4" t="s">
        <v>3550</v>
      </c>
      <c r="G4">
        <v>1972</v>
      </c>
      <c r="H4" s="250">
        <v>0.25</v>
      </c>
      <c r="I4" s="250">
        <v>0.86241898148148144</v>
      </c>
      <c r="J4" s="250">
        <v>0.61241898148148144</v>
      </c>
      <c r="K4" s="250">
        <v>0.16666666666666666</v>
      </c>
      <c r="L4">
        <v>87</v>
      </c>
      <c r="M4">
        <v>10</v>
      </c>
      <c r="N4" s="485" t="s">
        <v>5095</v>
      </c>
      <c r="O4">
        <v>12</v>
      </c>
      <c r="P4" s="149">
        <v>1.3888888888888888E-2</v>
      </c>
      <c r="Q4" s="149"/>
      <c r="R4" s="250">
        <v>0.65408564814814818</v>
      </c>
      <c r="S4">
        <v>86.94</v>
      </c>
      <c r="U4" s="14">
        <f>VLOOKUP(V4,id!$A:$C,3,0)</f>
        <v>119</v>
      </c>
      <c r="V4" s="14" t="str">
        <f t="shared" si="0"/>
        <v>BOBERBARTŁOMIEJ1972</v>
      </c>
      <c r="W4" s="9" t="str">
        <f t="shared" si="1"/>
        <v>BOBER</v>
      </c>
      <c r="X4" s="9" t="str">
        <f t="shared" si="2"/>
        <v>BARTŁOMIEJ</v>
      </c>
      <c r="Y4" s="9"/>
      <c r="Z4" s="9">
        <f t="shared" si="3"/>
        <v>1972</v>
      </c>
      <c r="AA4" s="9">
        <f t="shared" si="4"/>
        <v>86.935749296622021</v>
      </c>
      <c r="AB4" s="9"/>
      <c r="AC4" s="9">
        <f t="shared" ref="AC4:AC5" si="5">R3/R4</f>
        <v>0.97658945729301216</v>
      </c>
      <c r="AD4" s="9">
        <v>1</v>
      </c>
      <c r="AE4" s="9">
        <v>1</v>
      </c>
      <c r="AF4" s="9">
        <v>1</v>
      </c>
    </row>
    <row r="5" spans="1:32">
      <c r="A5">
        <v>4</v>
      </c>
      <c r="B5">
        <v>608</v>
      </c>
      <c r="C5" t="s">
        <v>4848</v>
      </c>
      <c r="D5" t="s">
        <v>3577</v>
      </c>
      <c r="E5" t="s">
        <v>32</v>
      </c>
      <c r="F5" t="s">
        <v>253</v>
      </c>
      <c r="G5">
        <v>1970</v>
      </c>
      <c r="H5" s="250">
        <v>0.25</v>
      </c>
      <c r="I5" s="250">
        <v>0.86241898148148144</v>
      </c>
      <c r="J5" s="250">
        <v>0.61241898148148144</v>
      </c>
      <c r="K5" s="250">
        <v>0.16666666666666666</v>
      </c>
      <c r="L5">
        <v>87</v>
      </c>
      <c r="M5">
        <v>10</v>
      </c>
      <c r="N5" s="485" t="s">
        <v>5095</v>
      </c>
      <c r="O5">
        <v>12</v>
      </c>
      <c r="P5" s="149">
        <v>1.3888888888888888E-2</v>
      </c>
      <c r="Q5" s="149"/>
      <c r="R5" s="250">
        <v>0.65408564814814818</v>
      </c>
      <c r="S5">
        <v>86.94</v>
      </c>
      <c r="U5" s="14">
        <f>VLOOKUP(V5,id!$A:$C,3,0)</f>
        <v>63</v>
      </c>
      <c r="V5" s="14" t="str">
        <f t="shared" si="0"/>
        <v>HOŁDAKOWSKIWOJCIECH1970</v>
      </c>
      <c r="W5" s="9" t="str">
        <f t="shared" si="1"/>
        <v>HOŁDAKOWSKI</v>
      </c>
      <c r="X5" s="9" t="str">
        <f t="shared" si="2"/>
        <v>WOJCIECH</v>
      </c>
      <c r="Y5" s="9"/>
      <c r="Z5" s="9">
        <f t="shared" si="3"/>
        <v>1970</v>
      </c>
      <c r="AA5" s="9">
        <f t="shared" si="4"/>
        <v>86.935749296622021</v>
      </c>
      <c r="AB5" s="9"/>
      <c r="AC5" s="9">
        <f t="shared" si="5"/>
        <v>1</v>
      </c>
      <c r="AD5" s="9">
        <v>1</v>
      </c>
      <c r="AE5" s="9">
        <v>1</v>
      </c>
      <c r="AF5" s="9">
        <v>1</v>
      </c>
    </row>
    <row r="6" spans="1:32">
      <c r="A6">
        <v>5</v>
      </c>
      <c r="B6">
        <v>623</v>
      </c>
      <c r="C6" t="s">
        <v>3739</v>
      </c>
      <c r="D6" t="s">
        <v>681</v>
      </c>
      <c r="E6" t="s">
        <v>32</v>
      </c>
      <c r="F6" t="s">
        <v>246</v>
      </c>
      <c r="G6">
        <v>1969</v>
      </c>
      <c r="H6" s="250">
        <v>0.25</v>
      </c>
      <c r="I6" s="250">
        <v>0.86916666666666664</v>
      </c>
      <c r="J6" s="250">
        <v>0.61916666666666664</v>
      </c>
      <c r="K6" s="250">
        <v>0.16666666666666666</v>
      </c>
      <c r="L6">
        <v>85</v>
      </c>
      <c r="M6">
        <v>8</v>
      </c>
      <c r="N6" s="485" t="s">
        <v>5096</v>
      </c>
      <c r="O6">
        <v>13</v>
      </c>
      <c r="P6" s="149">
        <v>0</v>
      </c>
      <c r="Q6" s="149"/>
      <c r="R6" s="250">
        <v>0.67472222222222211</v>
      </c>
      <c r="S6">
        <v>84.28</v>
      </c>
      <c r="U6" s="14">
        <f>VLOOKUP(V6,id!$A:$C,3,0)</f>
        <v>2</v>
      </c>
      <c r="V6" s="14" t="str">
        <f t="shared" ref="V6:V21" si="6">W6&amp;X6&amp;Z6</f>
        <v>SZAWDZINKRZYSZTOF1969</v>
      </c>
      <c r="W6" s="9" t="str">
        <f t="shared" ref="W6:W21" si="7">C6</f>
        <v>SZAWDZIN</v>
      </c>
      <c r="X6" s="9" t="str">
        <f t="shared" ref="X6:X21" si="8">D6</f>
        <v>KRZYSZTOF</v>
      </c>
      <c r="Y6" s="9"/>
      <c r="Z6" s="9">
        <f t="shared" ref="Z6:Z21" si="9">G6</f>
        <v>1969</v>
      </c>
      <c r="AA6" s="9">
        <f t="shared" ref="AA6:AA21" si="10">AA5*IF(AE6&lt;1,AE6,IF(AF6&lt;1,AF6,IF(AD6&lt;1,AD6,IF(AC6&lt;1,AC6,1))))</f>
        <v>84.276794291203529</v>
      </c>
      <c r="AB6" s="9"/>
      <c r="AC6" s="9">
        <f t="shared" ref="AC6:AC21" si="11">R5/R6</f>
        <v>0.96941471112940869</v>
      </c>
      <c r="AD6" s="9">
        <v>1</v>
      </c>
      <c r="AE6" s="9">
        <v>1</v>
      </c>
      <c r="AF6" s="9">
        <v>1</v>
      </c>
    </row>
    <row r="7" spans="1:32">
      <c r="A7">
        <v>5</v>
      </c>
      <c r="B7">
        <v>625</v>
      </c>
      <c r="C7" t="s">
        <v>3747</v>
      </c>
      <c r="D7" t="s">
        <v>4862</v>
      </c>
      <c r="E7" t="s">
        <v>32</v>
      </c>
      <c r="F7" t="s">
        <v>246</v>
      </c>
      <c r="G7">
        <v>1984</v>
      </c>
      <c r="H7" s="250">
        <v>0.25</v>
      </c>
      <c r="I7" s="250">
        <v>0.86916666666666664</v>
      </c>
      <c r="J7" s="250">
        <v>0.61916666666666664</v>
      </c>
      <c r="K7" s="250">
        <v>0.16666666666666666</v>
      </c>
      <c r="L7">
        <v>85</v>
      </c>
      <c r="M7">
        <v>8</v>
      </c>
      <c r="N7" s="485" t="s">
        <v>5096</v>
      </c>
      <c r="O7">
        <v>13</v>
      </c>
      <c r="P7" s="149">
        <v>0</v>
      </c>
      <c r="Q7" s="149"/>
      <c r="R7" s="250">
        <v>0.67472222222222211</v>
      </c>
      <c r="S7">
        <v>84.28</v>
      </c>
      <c r="U7" s="14">
        <f>VLOOKUP(V7,id!$A:$C,3,0)</f>
        <v>38</v>
      </c>
      <c r="V7" s="14" t="str">
        <f t="shared" si="6"/>
        <v>WIECZOREKJAROSŁAW1984</v>
      </c>
      <c r="W7" s="9" t="str">
        <f t="shared" si="7"/>
        <v>WIECZOREK</v>
      </c>
      <c r="X7" s="9" t="str">
        <f t="shared" si="8"/>
        <v>JAROSŁAW</v>
      </c>
      <c r="Y7" s="9"/>
      <c r="Z7" s="9">
        <f t="shared" si="9"/>
        <v>1984</v>
      </c>
      <c r="AA7" s="9">
        <f t="shared" si="10"/>
        <v>84.276794291203529</v>
      </c>
      <c r="AB7" s="9"/>
      <c r="AC7" s="9">
        <f t="shared" si="11"/>
        <v>1</v>
      </c>
      <c r="AD7" s="9">
        <v>1</v>
      </c>
      <c r="AE7" s="9">
        <v>1</v>
      </c>
      <c r="AF7" s="9">
        <v>1</v>
      </c>
    </row>
    <row r="8" spans="1:32">
      <c r="A8">
        <v>7</v>
      </c>
      <c r="B8">
        <v>601</v>
      </c>
      <c r="C8" t="s">
        <v>3983</v>
      </c>
      <c r="D8" t="s">
        <v>679</v>
      </c>
      <c r="E8" t="s">
        <v>32</v>
      </c>
      <c r="F8" t="s">
        <v>201</v>
      </c>
      <c r="G8">
        <v>1985</v>
      </c>
      <c r="H8" s="250">
        <v>0.25</v>
      </c>
      <c r="I8" s="250">
        <v>0.86461805555555549</v>
      </c>
      <c r="J8" s="250">
        <v>0.61461805555555549</v>
      </c>
      <c r="K8" s="250">
        <v>0.16666666666666666</v>
      </c>
      <c r="L8">
        <v>73</v>
      </c>
      <c r="M8">
        <v>-4</v>
      </c>
      <c r="N8" s="149">
        <v>6.5972222222222224E-2</v>
      </c>
      <c r="O8">
        <v>13</v>
      </c>
      <c r="P8" s="149">
        <v>0</v>
      </c>
      <c r="Q8" s="149"/>
      <c r="R8" s="250">
        <v>0.84725694444444455</v>
      </c>
      <c r="S8">
        <v>67.11</v>
      </c>
      <c r="U8" s="14">
        <f>VLOOKUP(V8,id!$A:$C,3,0)</f>
        <v>5</v>
      </c>
      <c r="V8" s="14" t="str">
        <f t="shared" si="6"/>
        <v>BANASZKIEWICZPIOTR1985</v>
      </c>
      <c r="W8" s="9" t="str">
        <f t="shared" si="7"/>
        <v>BANASZKIEWICZ</v>
      </c>
      <c r="X8" s="9" t="str">
        <f t="shared" si="8"/>
        <v>PIOTR</v>
      </c>
      <c r="Y8" s="9"/>
      <c r="Z8" s="9">
        <f t="shared" si="9"/>
        <v>1985</v>
      </c>
      <c r="AA8" s="9">
        <f t="shared" si="10"/>
        <v>67.114735734874245</v>
      </c>
      <c r="AB8" s="9"/>
      <c r="AC8" s="9">
        <f t="shared" si="11"/>
        <v>0.79636080488504546</v>
      </c>
      <c r="AD8" s="9">
        <v>1</v>
      </c>
      <c r="AE8" s="9">
        <v>1</v>
      </c>
      <c r="AF8" s="9">
        <v>1</v>
      </c>
    </row>
    <row r="9" spans="1:32">
      <c r="A9">
        <v>8</v>
      </c>
      <c r="B9">
        <v>624</v>
      </c>
      <c r="C9" t="s">
        <v>3741</v>
      </c>
      <c r="D9" t="s">
        <v>3795</v>
      </c>
      <c r="E9" t="s">
        <v>32</v>
      </c>
      <c r="F9" t="s">
        <v>1323</v>
      </c>
      <c r="G9">
        <v>1979</v>
      </c>
      <c r="H9" s="250">
        <v>0.25</v>
      </c>
      <c r="I9" s="250">
        <v>0.80137731481481478</v>
      </c>
      <c r="J9" s="250">
        <v>0.55137731481481478</v>
      </c>
      <c r="K9" s="250">
        <v>0.16666666666666666</v>
      </c>
      <c r="L9">
        <v>65</v>
      </c>
      <c r="M9">
        <v>-12</v>
      </c>
      <c r="N9" s="149">
        <v>0.22916666666666666</v>
      </c>
      <c r="O9">
        <v>13</v>
      </c>
      <c r="P9" s="149">
        <v>0</v>
      </c>
      <c r="Q9" s="149"/>
      <c r="R9" s="250">
        <v>0.94721064814814815</v>
      </c>
      <c r="S9">
        <v>60.03</v>
      </c>
      <c r="U9" s="14">
        <f>VLOOKUP(V9,id!$A:$C,3,0)</f>
        <v>10</v>
      </c>
      <c r="V9" s="14" t="str">
        <f t="shared" si="6"/>
        <v>WALENTOWSKIRADOSŁAW1979</v>
      </c>
      <c r="W9" s="9" t="str">
        <f t="shared" si="7"/>
        <v>WALENTOWSKI</v>
      </c>
      <c r="X9" s="9" t="str">
        <f t="shared" si="8"/>
        <v>RADOSŁAW</v>
      </c>
      <c r="Y9" s="9"/>
      <c r="Z9" s="9">
        <f t="shared" si="9"/>
        <v>1979</v>
      </c>
      <c r="AA9" s="9">
        <f t="shared" si="10"/>
        <v>60.032502840943806</v>
      </c>
      <c r="AB9" s="9"/>
      <c r="AC9" s="9">
        <f t="shared" si="11"/>
        <v>0.89447573895086707</v>
      </c>
      <c r="AD9" s="9">
        <v>1</v>
      </c>
      <c r="AE9" s="9">
        <v>1</v>
      </c>
      <c r="AF9" s="9">
        <v>1</v>
      </c>
    </row>
    <row r="10" spans="1:32">
      <c r="A10">
        <v>9</v>
      </c>
      <c r="B10">
        <v>622</v>
      </c>
      <c r="C10" t="s">
        <v>3807</v>
      </c>
      <c r="D10" t="s">
        <v>682</v>
      </c>
      <c r="E10" t="s">
        <v>32</v>
      </c>
      <c r="F10" t="s">
        <v>253</v>
      </c>
      <c r="G10">
        <v>1982</v>
      </c>
      <c r="H10" s="250">
        <v>0.25</v>
      </c>
      <c r="I10" s="250">
        <v>0.8618865740740741</v>
      </c>
      <c r="J10" s="250">
        <v>0.6118865740740741</v>
      </c>
      <c r="K10" s="250">
        <v>0.16666666666666666</v>
      </c>
      <c r="L10">
        <v>63</v>
      </c>
      <c r="M10">
        <v>-14</v>
      </c>
      <c r="N10" s="149">
        <v>0.27083333333333331</v>
      </c>
      <c r="O10">
        <v>12</v>
      </c>
      <c r="P10" s="149">
        <v>1.3888888888888888E-2</v>
      </c>
      <c r="Q10" s="149"/>
      <c r="R10" s="148">
        <v>1.0632754629629628</v>
      </c>
      <c r="S10">
        <v>53.48</v>
      </c>
      <c r="U10" s="14">
        <f>VLOOKUP(V10,id!$A:$C,3,0)</f>
        <v>122</v>
      </c>
      <c r="V10" s="14" t="str">
        <f t="shared" si="6"/>
        <v>STEFAŃSKITOMASZ1982</v>
      </c>
      <c r="W10" s="9" t="str">
        <f t="shared" si="7"/>
        <v>STEFAŃSKI</v>
      </c>
      <c r="X10" s="9" t="str">
        <f t="shared" si="8"/>
        <v>TOMASZ</v>
      </c>
      <c r="Y10" s="9"/>
      <c r="Z10" s="9">
        <f t="shared" si="9"/>
        <v>1982</v>
      </c>
      <c r="AA10" s="9">
        <f t="shared" si="10"/>
        <v>53.479486649177623</v>
      </c>
      <c r="AB10" s="9"/>
      <c r="AC10" s="9">
        <f t="shared" si="11"/>
        <v>0.89084219578303425</v>
      </c>
      <c r="AD10" s="9">
        <v>1</v>
      </c>
      <c r="AE10" s="9">
        <v>1</v>
      </c>
      <c r="AF10" s="9">
        <v>1</v>
      </c>
    </row>
    <row r="11" spans="1:32">
      <c r="A11">
        <v>10</v>
      </c>
      <c r="B11">
        <v>618</v>
      </c>
      <c r="C11" t="s">
        <v>3800</v>
      </c>
      <c r="D11" t="s">
        <v>680</v>
      </c>
      <c r="E11" t="s">
        <v>32</v>
      </c>
      <c r="F11" t="s">
        <v>3428</v>
      </c>
      <c r="G11">
        <v>1974</v>
      </c>
      <c r="H11" s="250">
        <v>0.25</v>
      </c>
      <c r="I11" s="250">
        <v>0.86253472222222216</v>
      </c>
      <c r="J11" s="250">
        <v>0.61253472222222227</v>
      </c>
      <c r="K11" s="250">
        <v>0.16666666666666666</v>
      </c>
      <c r="L11">
        <v>63</v>
      </c>
      <c r="M11">
        <v>-14</v>
      </c>
      <c r="N11" s="149">
        <v>0.27083333333333331</v>
      </c>
      <c r="O11">
        <v>12</v>
      </c>
      <c r="P11" s="149">
        <v>1.3888888888888888E-2</v>
      </c>
      <c r="Q11" s="149"/>
      <c r="R11" s="148">
        <v>1.0639236111111112</v>
      </c>
      <c r="S11">
        <v>53.45</v>
      </c>
      <c r="U11" s="14">
        <f>VLOOKUP(V11,id!$A:$C,3,0)</f>
        <v>123</v>
      </c>
      <c r="V11" s="14" t="str">
        <f t="shared" si="6"/>
        <v>RYGALSKIGRZEGORZ1974</v>
      </c>
      <c r="W11" s="9" t="str">
        <f t="shared" si="7"/>
        <v>RYGALSKI</v>
      </c>
      <c r="X11" s="9" t="str">
        <f t="shared" si="8"/>
        <v>GRZEGORZ</v>
      </c>
      <c r="Y11" s="9"/>
      <c r="Z11" s="9">
        <f t="shared" si="9"/>
        <v>1974</v>
      </c>
      <c r="AA11" s="9">
        <f t="shared" si="10"/>
        <v>53.446906650131083</v>
      </c>
      <c r="AB11" s="9"/>
      <c r="AC11" s="9">
        <f t="shared" si="11"/>
        <v>0.99939079446928381</v>
      </c>
      <c r="AD11" s="9">
        <v>1</v>
      </c>
      <c r="AE11" s="9">
        <v>1</v>
      </c>
      <c r="AF11" s="9">
        <v>1</v>
      </c>
    </row>
    <row r="12" spans="1:32">
      <c r="A12">
        <v>11</v>
      </c>
      <c r="B12">
        <v>611</v>
      </c>
      <c r="C12" t="s">
        <v>3750</v>
      </c>
      <c r="D12" t="s">
        <v>680</v>
      </c>
      <c r="E12" t="s">
        <v>32</v>
      </c>
      <c r="F12" t="s">
        <v>233</v>
      </c>
      <c r="G12">
        <v>1964</v>
      </c>
      <c r="H12" s="250">
        <v>0.25</v>
      </c>
      <c r="I12" s="250">
        <v>0.8568634259259259</v>
      </c>
      <c r="J12" s="250">
        <v>0.6068634259259259</v>
      </c>
      <c r="K12" s="250">
        <v>0.16666666666666666</v>
      </c>
      <c r="L12">
        <v>70</v>
      </c>
      <c r="M12">
        <v>-7</v>
      </c>
      <c r="N12" s="149">
        <v>0.125</v>
      </c>
      <c r="O12">
        <v>0</v>
      </c>
      <c r="P12" s="149">
        <v>0.18055555555555555</v>
      </c>
      <c r="Q12" s="149"/>
      <c r="R12" s="148">
        <v>1.0790856481481481</v>
      </c>
      <c r="S12">
        <v>52.7</v>
      </c>
      <c r="U12" s="14">
        <f>VLOOKUP(V12,id!$A:$C,3,0)</f>
        <v>17</v>
      </c>
      <c r="V12" s="14" t="str">
        <f t="shared" si="6"/>
        <v>LISZKAGRZEGORZ1964</v>
      </c>
      <c r="W12" s="9" t="str">
        <f t="shared" si="7"/>
        <v>LISZKA</v>
      </c>
      <c r="X12" s="9" t="str">
        <f t="shared" si="8"/>
        <v>GRZEGORZ</v>
      </c>
      <c r="Y12" s="9"/>
      <c r="Z12" s="9">
        <f t="shared" si="9"/>
        <v>1964</v>
      </c>
      <c r="AA12" s="9">
        <f t="shared" si="10"/>
        <v>52.695933843167126</v>
      </c>
      <c r="AB12" s="9"/>
      <c r="AC12" s="9">
        <f t="shared" si="11"/>
        <v>0.98594918108395113</v>
      </c>
      <c r="AD12" s="9">
        <v>1</v>
      </c>
      <c r="AE12" s="9">
        <v>1</v>
      </c>
      <c r="AF12" s="9">
        <v>1</v>
      </c>
    </row>
    <row r="13" spans="1:32">
      <c r="A13">
        <v>12</v>
      </c>
      <c r="B13">
        <v>610</v>
      </c>
      <c r="C13" t="s">
        <v>683</v>
      </c>
      <c r="D13" t="s">
        <v>173</v>
      </c>
      <c r="E13" t="s">
        <v>32</v>
      </c>
      <c r="F13" t="s">
        <v>4155</v>
      </c>
      <c r="G13">
        <v>1972</v>
      </c>
      <c r="H13" s="250">
        <v>0.25</v>
      </c>
      <c r="I13" s="250">
        <v>0.82418981481481479</v>
      </c>
      <c r="J13" s="250">
        <v>0.57418981481481479</v>
      </c>
      <c r="K13" s="250">
        <v>0.16666666666666666</v>
      </c>
      <c r="L13">
        <v>66</v>
      </c>
      <c r="M13">
        <v>-11</v>
      </c>
      <c r="N13" s="149">
        <v>0.20833333333333334</v>
      </c>
      <c r="O13">
        <v>2</v>
      </c>
      <c r="P13" s="149">
        <v>0.15277777777777776</v>
      </c>
      <c r="Q13" s="149"/>
      <c r="R13" s="148">
        <v>1.1019675925925927</v>
      </c>
      <c r="S13">
        <v>51.6</v>
      </c>
      <c r="U13" s="14">
        <f>VLOOKUP(V13,id!$A:$C,3,0)</f>
        <v>11</v>
      </c>
      <c r="V13" s="14" t="str">
        <f t="shared" si="6"/>
        <v>KIELAKSŁAWOMIR1972</v>
      </c>
      <c r="W13" s="9" t="str">
        <f t="shared" si="7"/>
        <v>KIELAK</v>
      </c>
      <c r="X13" s="9" t="str">
        <f t="shared" si="8"/>
        <v>SŁAWOMIR</v>
      </c>
      <c r="Y13" s="9"/>
      <c r="Z13" s="9">
        <f t="shared" si="9"/>
        <v>1972</v>
      </c>
      <c r="AA13" s="9">
        <f t="shared" si="10"/>
        <v>51.6017225081399</v>
      </c>
      <c r="AB13" s="9"/>
      <c r="AC13" s="9">
        <f t="shared" si="11"/>
        <v>0.97923537443545838</v>
      </c>
      <c r="AD13" s="9">
        <v>1</v>
      </c>
      <c r="AE13" s="9">
        <v>1</v>
      </c>
      <c r="AF13" s="9">
        <v>1</v>
      </c>
    </row>
    <row r="14" spans="1:32">
      <c r="A14">
        <v>13</v>
      </c>
      <c r="B14">
        <v>603</v>
      </c>
      <c r="C14" t="s">
        <v>5087</v>
      </c>
      <c r="D14" t="s">
        <v>4511</v>
      </c>
      <c r="E14" t="s">
        <v>32</v>
      </c>
      <c r="F14" t="s">
        <v>283</v>
      </c>
      <c r="G14">
        <v>1975</v>
      </c>
      <c r="H14" s="250">
        <v>0.25</v>
      </c>
      <c r="I14" s="250">
        <v>0.70739583333333333</v>
      </c>
      <c r="J14" s="250">
        <v>0.45739583333333328</v>
      </c>
      <c r="K14" s="250">
        <v>0.16666666666666666</v>
      </c>
      <c r="L14">
        <v>49</v>
      </c>
      <c r="M14">
        <v>-28</v>
      </c>
      <c r="N14" s="149">
        <v>0.5625</v>
      </c>
      <c r="O14">
        <v>12</v>
      </c>
      <c r="P14" s="149">
        <v>1.3888888888888888E-2</v>
      </c>
      <c r="Q14" s="149"/>
      <c r="R14" s="148">
        <v>1.200451388888889</v>
      </c>
      <c r="S14">
        <v>47.37</v>
      </c>
      <c r="U14" s="14">
        <f>VLOOKUP(V14,id!$A:$C,3,0)</f>
        <v>265</v>
      </c>
      <c r="V14" s="14" t="str">
        <f t="shared" si="6"/>
        <v>BENESZRAFAŁ1975</v>
      </c>
      <c r="W14" s="9" t="str">
        <f t="shared" si="7"/>
        <v>BENESZ</v>
      </c>
      <c r="X14" s="9" t="str">
        <f t="shared" si="8"/>
        <v>RAFAŁ</v>
      </c>
      <c r="Y14" s="9"/>
      <c r="Z14" s="9">
        <f t="shared" si="9"/>
        <v>1975</v>
      </c>
      <c r="AA14" s="9">
        <f t="shared" si="10"/>
        <v>47.368370308236678</v>
      </c>
      <c r="AB14" s="9"/>
      <c r="AC14" s="9">
        <f t="shared" si="11"/>
        <v>0.91796102931960388</v>
      </c>
      <c r="AD14" s="9">
        <v>1</v>
      </c>
      <c r="AE14" s="9">
        <v>1</v>
      </c>
      <c r="AF14" s="9">
        <v>1</v>
      </c>
    </row>
    <row r="15" spans="1:32">
      <c r="A15">
        <v>14</v>
      </c>
      <c r="B15">
        <v>617</v>
      </c>
      <c r="C15" t="s">
        <v>695</v>
      </c>
      <c r="D15" t="s">
        <v>678</v>
      </c>
      <c r="E15" t="s">
        <v>32</v>
      </c>
      <c r="F15" t="s">
        <v>5088</v>
      </c>
      <c r="G15">
        <v>1968</v>
      </c>
      <c r="H15" s="250">
        <v>0.25</v>
      </c>
      <c r="I15" s="250">
        <v>0.86700231481481482</v>
      </c>
      <c r="J15" s="250">
        <v>0.61700231481481482</v>
      </c>
      <c r="K15" s="250">
        <v>0.16666666666666666</v>
      </c>
      <c r="L15">
        <v>57</v>
      </c>
      <c r="M15">
        <v>-20</v>
      </c>
      <c r="N15" s="149">
        <v>0.39583333333333331</v>
      </c>
      <c r="O15">
        <v>10</v>
      </c>
      <c r="P15" s="149">
        <v>4.1666666666666664E-2</v>
      </c>
      <c r="Q15" s="149"/>
      <c r="R15" s="148">
        <v>1.2211689814814815</v>
      </c>
      <c r="S15">
        <v>46.56</v>
      </c>
      <c r="U15" s="14">
        <f>VLOOKUP(V15,id!$A:$C,3,0)</f>
        <v>266</v>
      </c>
      <c r="V15" s="14" t="str">
        <f t="shared" si="6"/>
        <v>ROZWADOWSKIPAWEŁ1968</v>
      </c>
      <c r="W15" s="9" t="str">
        <f t="shared" si="7"/>
        <v>ROZWADOWSKI</v>
      </c>
      <c r="X15" s="9" t="str">
        <f t="shared" si="8"/>
        <v>PAWEŁ</v>
      </c>
      <c r="Y15" s="9"/>
      <c r="Z15" s="9">
        <f t="shared" si="9"/>
        <v>1968</v>
      </c>
      <c r="AA15" s="9">
        <f t="shared" si="10"/>
        <v>46.564748030973668</v>
      </c>
      <c r="AB15" s="9"/>
      <c r="AC15" s="9">
        <f t="shared" si="11"/>
        <v>0.98303462263882713</v>
      </c>
      <c r="AD15" s="9">
        <v>1</v>
      </c>
      <c r="AE15" s="9">
        <v>1</v>
      </c>
      <c r="AF15" s="9">
        <v>1</v>
      </c>
    </row>
    <row r="16" spans="1:32">
      <c r="A16">
        <v>15</v>
      </c>
      <c r="B16">
        <v>602</v>
      </c>
      <c r="C16" t="s">
        <v>3801</v>
      </c>
      <c r="D16" t="s">
        <v>3802</v>
      </c>
      <c r="E16" t="s">
        <v>32</v>
      </c>
      <c r="F16" t="s">
        <v>253</v>
      </c>
      <c r="G16">
        <v>1979</v>
      </c>
      <c r="H16" s="250">
        <v>0.25</v>
      </c>
      <c r="I16" s="250">
        <v>0.8650810185185186</v>
      </c>
      <c r="J16" s="250">
        <v>0.61508101851851849</v>
      </c>
      <c r="K16" s="250">
        <v>0.16666666666666666</v>
      </c>
      <c r="L16">
        <v>53</v>
      </c>
      <c r="M16">
        <v>-24</v>
      </c>
      <c r="N16" s="149">
        <v>0.47916666666666669</v>
      </c>
      <c r="O16">
        <v>13</v>
      </c>
      <c r="P16" s="149">
        <v>0</v>
      </c>
      <c r="Q16" s="149"/>
      <c r="R16" s="148">
        <v>1.260914351851852</v>
      </c>
      <c r="S16">
        <v>45.1</v>
      </c>
      <c r="U16" s="14">
        <f>VLOOKUP(V16,id!$A:$C,3,0)</f>
        <v>20</v>
      </c>
      <c r="V16" s="14" t="str">
        <f t="shared" si="6"/>
        <v>BELICAROBERT1979</v>
      </c>
      <c r="W16" s="9" t="str">
        <f t="shared" si="7"/>
        <v>BELICA</v>
      </c>
      <c r="X16" s="9" t="str">
        <f t="shared" si="8"/>
        <v>ROBERT</v>
      </c>
      <c r="Y16" s="9"/>
      <c r="Z16" s="9">
        <f t="shared" si="9"/>
        <v>1979</v>
      </c>
      <c r="AA16" s="9">
        <f t="shared" si="10"/>
        <v>45.096977318414218</v>
      </c>
      <c r="AB16" s="9"/>
      <c r="AC16" s="9">
        <f t="shared" si="11"/>
        <v>0.96847892934837476</v>
      </c>
      <c r="AD16" s="9">
        <v>1</v>
      </c>
      <c r="AE16" s="9">
        <v>1</v>
      </c>
      <c r="AF16" s="9">
        <v>1</v>
      </c>
    </row>
    <row r="17" spans="1:32">
      <c r="A17">
        <v>16</v>
      </c>
      <c r="B17">
        <v>626</v>
      </c>
      <c r="C17" t="s">
        <v>3798</v>
      </c>
      <c r="D17" t="s">
        <v>681</v>
      </c>
      <c r="E17" t="s">
        <v>32</v>
      </c>
      <c r="F17" t="s">
        <v>238</v>
      </c>
      <c r="G17">
        <v>1954</v>
      </c>
      <c r="H17" s="250">
        <v>0.25</v>
      </c>
      <c r="I17" s="250">
        <v>0.86975694444444451</v>
      </c>
      <c r="J17" s="250">
        <v>0.61975694444444451</v>
      </c>
      <c r="K17" s="250">
        <v>0.16666666666666666</v>
      </c>
      <c r="L17">
        <v>55</v>
      </c>
      <c r="M17">
        <v>-22</v>
      </c>
      <c r="N17" s="149">
        <v>0.4375</v>
      </c>
      <c r="O17">
        <v>6</v>
      </c>
      <c r="P17" s="149">
        <v>9.7222222222222224E-2</v>
      </c>
      <c r="Q17" s="149"/>
      <c r="R17" s="148">
        <v>1.3211458333333332</v>
      </c>
      <c r="S17">
        <v>43.04</v>
      </c>
      <c r="U17" s="14">
        <f>VLOOKUP(V17,id!$A:$C,3,0)</f>
        <v>15</v>
      </c>
      <c r="V17" s="14" t="str">
        <f t="shared" si="6"/>
        <v>WIKTOROWSKIKRZYSZTOF1954</v>
      </c>
      <c r="W17" s="9" t="str">
        <f t="shared" si="7"/>
        <v>WIKTOROWSKI</v>
      </c>
      <c r="X17" s="9" t="str">
        <f t="shared" si="8"/>
        <v>KRZYSZTOF</v>
      </c>
      <c r="Y17" s="9"/>
      <c r="Z17" s="9">
        <f t="shared" si="9"/>
        <v>1954</v>
      </c>
      <c r="AA17" s="9">
        <f t="shared" si="10"/>
        <v>43.040991002829692</v>
      </c>
      <c r="AB17" s="9"/>
      <c r="AC17" s="9">
        <f t="shared" si="11"/>
        <v>0.95440966473056688</v>
      </c>
      <c r="AD17" s="9">
        <v>1</v>
      </c>
      <c r="AE17" s="9">
        <v>1</v>
      </c>
      <c r="AF17" s="9">
        <v>1</v>
      </c>
    </row>
    <row r="18" spans="1:32">
      <c r="A18">
        <v>17</v>
      </c>
      <c r="B18">
        <v>605</v>
      </c>
      <c r="C18" t="s">
        <v>5089</v>
      </c>
      <c r="D18" t="s">
        <v>5090</v>
      </c>
      <c r="E18" t="s">
        <v>32</v>
      </c>
      <c r="F18" t="s">
        <v>5091</v>
      </c>
      <c r="G18">
        <v>1977</v>
      </c>
      <c r="H18" s="250">
        <v>0.25</v>
      </c>
      <c r="I18" s="250">
        <v>0.69017361111111108</v>
      </c>
      <c r="J18" s="250">
        <v>0.44017361111111114</v>
      </c>
      <c r="K18" s="250">
        <v>0.16666666666666666</v>
      </c>
      <c r="L18">
        <v>37</v>
      </c>
      <c r="M18">
        <v>-40</v>
      </c>
      <c r="N18" s="149">
        <v>0.8125</v>
      </c>
      <c r="O18">
        <v>13</v>
      </c>
      <c r="P18" s="149">
        <v>0</v>
      </c>
      <c r="Q18" s="149"/>
      <c r="R18" s="148">
        <v>1.4193402777777777</v>
      </c>
      <c r="S18">
        <v>40.06</v>
      </c>
      <c r="U18" s="14">
        <f>VLOOKUP(V18,id!$A:$C,3,0)</f>
        <v>267</v>
      </c>
      <c r="V18" s="14" t="str">
        <f t="shared" si="6"/>
        <v>BOGUMIŁDARIUSZ1977</v>
      </c>
      <c r="W18" s="9" t="str">
        <f t="shared" si="7"/>
        <v>BOGUMIŁ</v>
      </c>
      <c r="X18" s="9" t="str">
        <f t="shared" si="8"/>
        <v>DARIUSZ</v>
      </c>
      <c r="Y18" s="9"/>
      <c r="Z18" s="9">
        <f t="shared" si="9"/>
        <v>1977</v>
      </c>
      <c r="AA18" s="9">
        <f t="shared" si="10"/>
        <v>40.063279268700413</v>
      </c>
      <c r="AB18" s="9"/>
      <c r="AC18" s="9">
        <f t="shared" si="11"/>
        <v>0.93081684076620097</v>
      </c>
      <c r="AD18" s="9">
        <v>1</v>
      </c>
      <c r="AE18" s="9">
        <v>1</v>
      </c>
      <c r="AF18" s="9">
        <v>1</v>
      </c>
    </row>
    <row r="19" spans="1:32">
      <c r="A19">
        <v>18</v>
      </c>
      <c r="B19">
        <v>619</v>
      </c>
      <c r="C19" t="s">
        <v>3796</v>
      </c>
      <c r="D19" t="s">
        <v>3688</v>
      </c>
      <c r="E19" t="s">
        <v>32</v>
      </c>
      <c r="F19" t="s">
        <v>313</v>
      </c>
      <c r="G19">
        <v>1978</v>
      </c>
      <c r="H19" s="250">
        <v>0.25</v>
      </c>
      <c r="I19" s="250">
        <v>0.81134259259259256</v>
      </c>
      <c r="J19" s="250">
        <v>0.56134259259259256</v>
      </c>
      <c r="K19" s="250">
        <v>0.16666666666666666</v>
      </c>
      <c r="L19">
        <v>37</v>
      </c>
      <c r="M19">
        <v>-40</v>
      </c>
      <c r="N19" s="149">
        <v>0.8125</v>
      </c>
      <c r="O19">
        <v>12</v>
      </c>
      <c r="P19" s="149">
        <v>1.3888888888888888E-2</v>
      </c>
      <c r="Q19" s="149"/>
      <c r="R19" s="148">
        <v>1.5543981481481481</v>
      </c>
      <c r="S19">
        <v>36.58</v>
      </c>
      <c r="U19" s="14">
        <f>VLOOKUP(V19,id!$A:$C,3,0)</f>
        <v>24</v>
      </c>
      <c r="V19" s="14" t="str">
        <f t="shared" si="6"/>
        <v>SADOWSKIMAREK1978</v>
      </c>
      <c r="W19" s="9" t="str">
        <f t="shared" si="7"/>
        <v>SADOWSKI</v>
      </c>
      <c r="X19" s="9" t="str">
        <f t="shared" si="8"/>
        <v>MAREK</v>
      </c>
      <c r="Y19" s="9"/>
      <c r="Z19" s="9">
        <f t="shared" si="9"/>
        <v>1978</v>
      </c>
      <c r="AA19" s="9">
        <f t="shared" si="10"/>
        <v>36.582278481012658</v>
      </c>
      <c r="AB19" s="9"/>
      <c r="AC19" s="9">
        <f t="shared" si="11"/>
        <v>0.9131124348473566</v>
      </c>
      <c r="AD19" s="9">
        <v>1</v>
      </c>
      <c r="AE19" s="9">
        <v>1</v>
      </c>
      <c r="AF19" s="9">
        <v>1</v>
      </c>
    </row>
    <row r="20" spans="1:32">
      <c r="A20">
        <v>19</v>
      </c>
      <c r="B20">
        <v>620</v>
      </c>
      <c r="C20" t="s">
        <v>3768</v>
      </c>
      <c r="D20" t="s">
        <v>3797</v>
      </c>
      <c r="E20" t="s">
        <v>32</v>
      </c>
      <c r="F20" t="s">
        <v>253</v>
      </c>
      <c r="G20">
        <v>1965</v>
      </c>
      <c r="H20" s="250">
        <v>0.25</v>
      </c>
      <c r="I20" s="250">
        <v>0.83006944444444442</v>
      </c>
      <c r="J20" s="250">
        <v>0.58006944444444442</v>
      </c>
      <c r="K20" s="250">
        <v>0.16666666666666666</v>
      </c>
      <c r="L20">
        <v>44</v>
      </c>
      <c r="M20">
        <v>-33</v>
      </c>
      <c r="N20" s="149">
        <v>0.66666666666666663</v>
      </c>
      <c r="O20">
        <v>1</v>
      </c>
      <c r="P20" s="149">
        <v>0.16666666666666666</v>
      </c>
      <c r="Q20" s="149"/>
      <c r="R20" s="148">
        <v>1.5800694444444445</v>
      </c>
      <c r="S20">
        <v>35.99</v>
      </c>
      <c r="U20" s="14">
        <f>VLOOKUP(V20,id!$A:$C,3,0)</f>
        <v>27</v>
      </c>
      <c r="V20" s="14" t="str">
        <f t="shared" si="6"/>
        <v>SMEJDAANDRZEJ1965</v>
      </c>
      <c r="W20" s="9" t="str">
        <f t="shared" si="7"/>
        <v>SMEJDA</v>
      </c>
      <c r="X20" s="9" t="str">
        <f t="shared" si="8"/>
        <v>ANDRZEJ</v>
      </c>
      <c r="Y20" s="9"/>
      <c r="Z20" s="9">
        <f t="shared" si="9"/>
        <v>1965</v>
      </c>
      <c r="AA20" s="9">
        <f t="shared" si="10"/>
        <v>35.987928331795068</v>
      </c>
      <c r="AB20" s="9"/>
      <c r="AC20" s="9">
        <f t="shared" si="11"/>
        <v>0.98375305820477876</v>
      </c>
      <c r="AD20" s="9">
        <v>1</v>
      </c>
      <c r="AE20" s="9">
        <v>1</v>
      </c>
      <c r="AF20" s="9">
        <v>1</v>
      </c>
    </row>
    <row r="21" spans="1:32">
      <c r="A21">
        <v>20</v>
      </c>
      <c r="B21">
        <v>616</v>
      </c>
      <c r="C21" t="s">
        <v>3737</v>
      </c>
      <c r="D21" t="s">
        <v>3797</v>
      </c>
      <c r="E21" t="s">
        <v>32</v>
      </c>
      <c r="F21" t="s">
        <v>3462</v>
      </c>
      <c r="G21">
        <v>1951</v>
      </c>
      <c r="H21" s="250">
        <v>0.25</v>
      </c>
      <c r="I21" s="250">
        <v>0.8979166666666667</v>
      </c>
      <c r="J21" s="250">
        <v>0.6479166666666667</v>
      </c>
      <c r="K21" s="250">
        <v>0.16666666666666666</v>
      </c>
      <c r="L21">
        <v>33</v>
      </c>
      <c r="M21">
        <v>-44</v>
      </c>
      <c r="N21" s="149">
        <v>0.89583333333333337</v>
      </c>
      <c r="O21">
        <v>0</v>
      </c>
      <c r="P21" s="149">
        <v>0.18055555555555555</v>
      </c>
      <c r="Q21" s="149">
        <v>7.2916666666666671E-2</v>
      </c>
      <c r="R21" s="148">
        <v>1.9638888888888888</v>
      </c>
      <c r="S21">
        <v>28.95</v>
      </c>
      <c r="U21" s="14">
        <f>VLOOKUP(V21,id!$A:$C,3,0)</f>
        <v>104</v>
      </c>
      <c r="V21" s="14" t="str">
        <f t="shared" si="6"/>
        <v>PIWAKOWSKIANDRZEJ1951</v>
      </c>
      <c r="W21" s="9" t="str">
        <f t="shared" si="7"/>
        <v>PIWAKOWSKI</v>
      </c>
      <c r="X21" s="9" t="str">
        <f t="shared" si="8"/>
        <v>ANDRZEJ</v>
      </c>
      <c r="Y21" s="9"/>
      <c r="Z21" s="9">
        <f t="shared" si="9"/>
        <v>1951</v>
      </c>
      <c r="AA21" s="9">
        <f t="shared" si="10"/>
        <v>28.954502593116452</v>
      </c>
      <c r="AB21" s="9"/>
      <c r="AC21" s="9">
        <f t="shared" si="11"/>
        <v>0.80456152758132959</v>
      </c>
      <c r="AD21" s="9">
        <v>1</v>
      </c>
      <c r="AE21" s="9">
        <v>1</v>
      </c>
      <c r="AF21" s="9">
        <v>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17"/>
  <sheetViews>
    <sheetView workbookViewId="0"/>
  </sheetViews>
  <sheetFormatPr defaultColWidth="10" defaultRowHeight="13.8"/>
  <cols>
    <col min="1" max="1" width="10" style="143"/>
    <col min="2" max="2" width="10" style="563"/>
    <col min="3" max="3" width="7.44140625" style="563" customWidth="1"/>
    <col min="4" max="4" width="8.77734375" style="563" customWidth="1"/>
    <col min="5" max="5" width="11.21875" style="563" bestFit="1" customWidth="1"/>
    <col min="6" max="6" width="21.21875" style="563" bestFit="1" customWidth="1"/>
    <col min="7" max="7" width="21.21875" style="563" customWidth="1"/>
    <col min="8" max="8" width="20.6640625" style="563" bestFit="1" customWidth="1"/>
    <col min="9" max="9" width="23" style="563" customWidth="1"/>
    <col min="10" max="10" width="8.88671875" style="563" customWidth="1"/>
    <col min="11" max="11" width="10" style="564" customWidth="1"/>
    <col min="12" max="12" width="9.109375" style="563" customWidth="1"/>
    <col min="13" max="15" width="10" style="563" customWidth="1"/>
    <col min="16" max="16" width="16" style="563" customWidth="1"/>
    <col min="17" max="16384" width="10" style="143"/>
  </cols>
  <sheetData>
    <row r="2" spans="1:29" ht="23.25" customHeight="1">
      <c r="A2" s="142"/>
      <c r="B2" s="608" t="s">
        <v>3832</v>
      </c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10"/>
    </row>
    <row r="3" spans="1:29" ht="27.6">
      <c r="A3" s="142"/>
      <c r="B3" s="542" t="s">
        <v>3833</v>
      </c>
      <c r="C3" s="542" t="s">
        <v>3834</v>
      </c>
      <c r="D3" s="542" t="s">
        <v>3835</v>
      </c>
      <c r="E3" s="542" t="s">
        <v>161</v>
      </c>
      <c r="F3" s="542" t="s">
        <v>3836</v>
      </c>
      <c r="G3" s="542" t="s">
        <v>4049</v>
      </c>
      <c r="H3" s="542" t="s">
        <v>3543</v>
      </c>
      <c r="I3" s="542" t="s">
        <v>3726</v>
      </c>
      <c r="J3" s="542" t="s">
        <v>3837</v>
      </c>
      <c r="K3" s="542" t="s">
        <v>3839</v>
      </c>
      <c r="L3" s="542" t="s">
        <v>3838</v>
      </c>
      <c r="M3" s="542" t="s">
        <v>3839</v>
      </c>
      <c r="N3" s="542" t="s">
        <v>3504</v>
      </c>
      <c r="O3" s="542"/>
      <c r="P3" s="542" t="s">
        <v>3840</v>
      </c>
      <c r="R3" s="14" t="s">
        <v>71</v>
      </c>
      <c r="S3" s="14" t="s">
        <v>72</v>
      </c>
      <c r="T3" s="9" t="s">
        <v>99</v>
      </c>
      <c r="U3" s="9" t="s">
        <v>100</v>
      </c>
      <c r="V3" s="9" t="s">
        <v>75</v>
      </c>
      <c r="W3" s="9" t="s">
        <v>73</v>
      </c>
      <c r="X3" s="9" t="s">
        <v>42</v>
      </c>
      <c r="Y3" s="9"/>
      <c r="Z3" s="9" t="s">
        <v>39</v>
      </c>
      <c r="AA3" s="9" t="s">
        <v>40</v>
      </c>
      <c r="AB3" s="9" t="s">
        <v>31</v>
      </c>
      <c r="AC3" s="9" t="s">
        <v>41</v>
      </c>
    </row>
    <row r="4" spans="1:29" s="145" customFormat="1" ht="14.4">
      <c r="A4" s="144"/>
      <c r="B4" s="555">
        <v>25</v>
      </c>
      <c r="C4" s="556">
        <v>1</v>
      </c>
      <c r="D4" s="557" t="s">
        <v>5269</v>
      </c>
      <c r="E4" s="557" t="s">
        <v>851</v>
      </c>
      <c r="F4" s="557" t="s">
        <v>5054</v>
      </c>
      <c r="G4" s="570">
        <v>1975</v>
      </c>
      <c r="H4" s="557"/>
      <c r="I4" s="557"/>
      <c r="J4" s="557" t="s">
        <v>0</v>
      </c>
      <c r="K4" s="556">
        <v>29</v>
      </c>
      <c r="L4" s="556"/>
      <c r="M4" s="558">
        <f t="shared" ref="M4:M17" si="0">K4-L4</f>
        <v>29</v>
      </c>
      <c r="N4" s="559" t="s">
        <v>3880</v>
      </c>
      <c r="O4" s="559"/>
      <c r="P4" s="560">
        <f t="shared" ref="P4:P8" si="1">TIMEVALUE(N4)-1/48-O4</f>
        <v>0.48803240740740744</v>
      </c>
      <c r="R4" s="14">
        <f>VLOOKUP(S4,id!$A:$C,3,0)</f>
        <v>147</v>
      </c>
      <c r="S4" s="14" t="str">
        <f t="shared" ref="S4:S17" si="2">T4&amp;U4&amp;W4</f>
        <v>PłowaśMarta1975</v>
      </c>
      <c r="T4" s="9" t="str">
        <f t="shared" ref="T4:T17" si="3">F4</f>
        <v>Płowaś</v>
      </c>
      <c r="U4" s="9" t="str">
        <f t="shared" ref="U4:U17" si="4">E4</f>
        <v>Marta</v>
      </c>
      <c r="V4" s="9">
        <f t="shared" ref="V4:V17" si="5">I4</f>
        <v>0</v>
      </c>
      <c r="W4" s="9">
        <f t="shared" ref="W4:W17" si="6">G4</f>
        <v>1975</v>
      </c>
      <c r="X4" s="9">
        <v>100</v>
      </c>
      <c r="Y4" s="21"/>
      <c r="Z4" s="9"/>
      <c r="AA4" s="9"/>
      <c r="AB4" s="9"/>
      <c r="AC4" s="9"/>
    </row>
    <row r="5" spans="1:29" s="145" customFormat="1" ht="14.4">
      <c r="A5" s="144"/>
      <c r="B5" s="555">
        <v>25</v>
      </c>
      <c r="C5" s="556">
        <v>1</v>
      </c>
      <c r="D5" s="557" t="s">
        <v>3847</v>
      </c>
      <c r="E5" s="557" t="s">
        <v>199</v>
      </c>
      <c r="F5" s="557" t="s">
        <v>198</v>
      </c>
      <c r="G5" s="570">
        <v>1980</v>
      </c>
      <c r="H5" s="557" t="s">
        <v>3462</v>
      </c>
      <c r="I5" s="557"/>
      <c r="J5" s="557" t="s">
        <v>0</v>
      </c>
      <c r="K5" s="556">
        <v>29</v>
      </c>
      <c r="L5" s="556"/>
      <c r="M5" s="558">
        <f t="shared" si="0"/>
        <v>29</v>
      </c>
      <c r="N5" s="559" t="s">
        <v>3880</v>
      </c>
      <c r="O5" s="559"/>
      <c r="P5" s="560">
        <f t="shared" si="1"/>
        <v>0.48803240740740744</v>
      </c>
      <c r="R5" s="14">
        <f>VLOOKUP(S5,id!$A:$C,3,0)</f>
        <v>108</v>
      </c>
      <c r="S5" s="14" t="str">
        <f t="shared" si="2"/>
        <v>TruszkowskaKamila1980</v>
      </c>
      <c r="T5" s="9" t="str">
        <f t="shared" si="3"/>
        <v>Truszkowska</v>
      </c>
      <c r="U5" s="9" t="str">
        <f t="shared" si="4"/>
        <v>Kamila</v>
      </c>
      <c r="V5" s="9">
        <f t="shared" si="5"/>
        <v>0</v>
      </c>
      <c r="W5" s="9">
        <f t="shared" si="6"/>
        <v>1980</v>
      </c>
      <c r="X5" s="9">
        <f t="shared" ref="X5:X17" si="7">X4*IF(AB5&lt;1,AB5,IF(AC5&lt;1,AC5,IF(AA5&lt;1,AA5,IF(Z5&lt;1,Z5,1))))</f>
        <v>100</v>
      </c>
      <c r="Y5" s="21"/>
      <c r="Z5" s="9">
        <f t="shared" ref="Z5:Z17" si="8">P4/P5</f>
        <v>1</v>
      </c>
      <c r="AA5" s="9">
        <f t="shared" ref="AA5:AA17" si="9">M5/M4</f>
        <v>1</v>
      </c>
      <c r="AB5" s="9">
        <v>1</v>
      </c>
      <c r="AC5" s="9">
        <v>1</v>
      </c>
    </row>
    <row r="6" spans="1:29" s="145" customFormat="1" ht="14.4">
      <c r="B6" s="555">
        <v>32</v>
      </c>
      <c r="C6" s="556">
        <v>3</v>
      </c>
      <c r="D6" s="557" t="s">
        <v>3890</v>
      </c>
      <c r="E6" s="557" t="s">
        <v>489</v>
      </c>
      <c r="F6" s="557" t="s">
        <v>5074</v>
      </c>
      <c r="G6" s="570">
        <v>1983</v>
      </c>
      <c r="H6" s="557" t="s">
        <v>3425</v>
      </c>
      <c r="I6" s="557"/>
      <c r="J6" s="557" t="s">
        <v>0</v>
      </c>
      <c r="K6" s="556">
        <v>26</v>
      </c>
      <c r="L6" s="556"/>
      <c r="M6" s="558">
        <f t="shared" si="0"/>
        <v>26</v>
      </c>
      <c r="N6" s="559" t="s">
        <v>5278</v>
      </c>
      <c r="O6" s="559"/>
      <c r="P6" s="560">
        <f t="shared" si="1"/>
        <v>0.49563657407407408</v>
      </c>
      <c r="R6" s="14">
        <f>VLOOKUP(S6,id!$A:$C,3,0)</f>
        <v>207</v>
      </c>
      <c r="S6" s="14" t="str">
        <f t="shared" si="2"/>
        <v>OwczarzJoanna1983</v>
      </c>
      <c r="T6" s="9" t="str">
        <f t="shared" si="3"/>
        <v>Owczarz</v>
      </c>
      <c r="U6" s="9" t="str">
        <f t="shared" si="4"/>
        <v>Joanna</v>
      </c>
      <c r="V6" s="9">
        <f t="shared" si="5"/>
        <v>0</v>
      </c>
      <c r="W6" s="9">
        <f t="shared" si="6"/>
        <v>1983</v>
      </c>
      <c r="X6" s="9">
        <f t="shared" si="7"/>
        <v>89.65517241379311</v>
      </c>
      <c r="Y6" s="21"/>
      <c r="Z6" s="9">
        <f t="shared" si="8"/>
        <v>0.98465777736263227</v>
      </c>
      <c r="AA6" s="9">
        <f t="shared" si="9"/>
        <v>0.89655172413793105</v>
      </c>
      <c r="AB6" s="9">
        <v>1</v>
      </c>
      <c r="AC6" s="9">
        <v>1</v>
      </c>
    </row>
    <row r="7" spans="1:29" s="145" customFormat="1" ht="14.4">
      <c r="B7" s="543">
        <v>34</v>
      </c>
      <c r="C7" s="544">
        <v>4</v>
      </c>
      <c r="D7" s="550" t="s">
        <v>5279</v>
      </c>
      <c r="E7" s="550" t="s">
        <v>5280</v>
      </c>
      <c r="F7" s="550" t="s">
        <v>4740</v>
      </c>
      <c r="G7" s="568">
        <v>1979</v>
      </c>
      <c r="H7" s="550" t="s">
        <v>4051</v>
      </c>
      <c r="I7" s="550" t="s">
        <v>5281</v>
      </c>
      <c r="J7" s="550" t="s">
        <v>0</v>
      </c>
      <c r="K7" s="544">
        <v>26</v>
      </c>
      <c r="L7" s="544"/>
      <c r="M7" s="551">
        <f t="shared" si="0"/>
        <v>26</v>
      </c>
      <c r="N7" s="552" t="s">
        <v>5282</v>
      </c>
      <c r="O7" s="552"/>
      <c r="P7" s="553">
        <f t="shared" si="1"/>
        <v>0.49656250000000007</v>
      </c>
      <c r="R7" s="14">
        <f>VLOOKUP(S7,id!$A:$C,3,0)</f>
        <v>534</v>
      </c>
      <c r="S7" s="14" t="str">
        <f t="shared" si="2"/>
        <v>WitkowskaAnia1979</v>
      </c>
      <c r="T7" s="9" t="str">
        <f t="shared" si="3"/>
        <v>Witkowska</v>
      </c>
      <c r="U7" s="9" t="str">
        <f t="shared" si="4"/>
        <v>Ania</v>
      </c>
      <c r="V7" s="9" t="str">
        <f t="shared" si="5"/>
        <v>Klub Królika Stefana</v>
      </c>
      <c r="W7" s="9">
        <f t="shared" si="6"/>
        <v>1979</v>
      </c>
      <c r="X7" s="9">
        <f t="shared" si="7"/>
        <v>89.487994971816931</v>
      </c>
      <c r="Y7" s="21"/>
      <c r="Z7" s="9">
        <f t="shared" si="8"/>
        <v>0.9981353285318042</v>
      </c>
      <c r="AA7" s="9">
        <f t="shared" si="9"/>
        <v>1</v>
      </c>
      <c r="AB7" s="9">
        <v>1</v>
      </c>
      <c r="AC7" s="9">
        <v>1</v>
      </c>
    </row>
    <row r="8" spans="1:29" s="145" customFormat="1" ht="14.4">
      <c r="B8" s="543">
        <v>35</v>
      </c>
      <c r="C8" s="544">
        <v>5</v>
      </c>
      <c r="D8" s="550" t="s">
        <v>3842</v>
      </c>
      <c r="E8" s="550" t="s">
        <v>334</v>
      </c>
      <c r="F8" s="550" t="s">
        <v>230</v>
      </c>
      <c r="G8" s="572">
        <v>1975</v>
      </c>
      <c r="H8" s="550" t="s">
        <v>1318</v>
      </c>
      <c r="I8" s="550" t="s">
        <v>335</v>
      </c>
      <c r="J8" s="550" t="s">
        <v>0</v>
      </c>
      <c r="K8" s="544">
        <v>26</v>
      </c>
      <c r="L8" s="544"/>
      <c r="M8" s="551">
        <f t="shared" si="0"/>
        <v>26</v>
      </c>
      <c r="N8" s="552" t="s">
        <v>5283</v>
      </c>
      <c r="O8" s="552"/>
      <c r="P8" s="553">
        <f t="shared" si="1"/>
        <v>0.49675925925925929</v>
      </c>
      <c r="R8" s="14">
        <f>VLOOKUP(S8,id!$A:$C,3,0)</f>
        <v>39</v>
      </c>
      <c r="S8" s="14" t="str">
        <f t="shared" si="2"/>
        <v>AdamczykEwa1975</v>
      </c>
      <c r="T8" s="9" t="str">
        <f t="shared" si="3"/>
        <v>Adamczyk</v>
      </c>
      <c r="U8" s="9" t="str">
        <f t="shared" si="4"/>
        <v>Ewa</v>
      </c>
      <c r="V8" s="9" t="str">
        <f t="shared" si="5"/>
        <v>Zbieranina z Niesięcina</v>
      </c>
      <c r="W8" s="9">
        <f t="shared" si="6"/>
        <v>1975</v>
      </c>
      <c r="X8" s="9">
        <f t="shared" si="7"/>
        <v>89.452550053025675</v>
      </c>
      <c r="Y8" s="21"/>
      <c r="Z8" s="9">
        <f t="shared" si="8"/>
        <v>0.99960391425908679</v>
      </c>
      <c r="AA8" s="9">
        <f t="shared" si="9"/>
        <v>1</v>
      </c>
      <c r="AB8" s="9">
        <v>1</v>
      </c>
      <c r="AC8" s="9">
        <v>1</v>
      </c>
    </row>
    <row r="9" spans="1:29" s="145" customFormat="1" ht="14.4">
      <c r="B9" s="543">
        <v>50</v>
      </c>
      <c r="C9" s="544">
        <v>6</v>
      </c>
      <c r="D9" s="550" t="s">
        <v>3900</v>
      </c>
      <c r="E9" s="550" t="s">
        <v>207</v>
      </c>
      <c r="F9" s="550" t="s">
        <v>5222</v>
      </c>
      <c r="G9" s="567">
        <v>1986</v>
      </c>
      <c r="H9" s="550" t="s">
        <v>253</v>
      </c>
      <c r="I9" s="550" t="s">
        <v>5221</v>
      </c>
      <c r="J9" s="550" t="s">
        <v>0</v>
      </c>
      <c r="K9" s="544">
        <v>21</v>
      </c>
      <c r="L9" s="544"/>
      <c r="M9" s="551">
        <f t="shared" si="0"/>
        <v>21</v>
      </c>
      <c r="N9" s="552" t="s">
        <v>5297</v>
      </c>
      <c r="O9" s="552"/>
      <c r="P9" s="553">
        <f t="shared" ref="P9:P17" si="10">TIMEVALUE(N9)-1/48-O9</f>
        <v>0.47453703703703709</v>
      </c>
      <c r="R9" s="14">
        <f>VLOOKUP(S9,id!$A:$C,3,0)</f>
        <v>338</v>
      </c>
      <c r="S9" s="14" t="str">
        <f t="shared" si="2"/>
        <v>KlocekMonika1986</v>
      </c>
      <c r="T9" s="9" t="str">
        <f t="shared" si="3"/>
        <v>Klocek</v>
      </c>
      <c r="U9" s="9" t="str">
        <f t="shared" si="4"/>
        <v>Monika</v>
      </c>
      <c r="V9" s="9" t="str">
        <f t="shared" si="5"/>
        <v>SKPB Warszawa</v>
      </c>
      <c r="W9" s="9">
        <f t="shared" si="6"/>
        <v>1986</v>
      </c>
      <c r="X9" s="9">
        <f t="shared" si="7"/>
        <v>72.250136581289965</v>
      </c>
      <c r="Y9" s="21"/>
      <c r="Z9" s="9">
        <f t="shared" si="8"/>
        <v>1.046829268292683</v>
      </c>
      <c r="AA9" s="9">
        <f t="shared" si="9"/>
        <v>0.80769230769230771</v>
      </c>
      <c r="AB9" s="9">
        <v>1</v>
      </c>
      <c r="AC9" s="9">
        <v>1</v>
      </c>
    </row>
    <row r="10" spans="1:29" s="147" customFormat="1" ht="14.4">
      <c r="B10" s="543">
        <v>50</v>
      </c>
      <c r="C10" s="544">
        <v>6</v>
      </c>
      <c r="D10" s="550" t="s">
        <v>3895</v>
      </c>
      <c r="E10" s="550" t="s">
        <v>276</v>
      </c>
      <c r="F10" s="550" t="s">
        <v>53</v>
      </c>
      <c r="G10" s="568">
        <v>1984</v>
      </c>
      <c r="H10" s="550" t="s">
        <v>253</v>
      </c>
      <c r="I10" s="550" t="s">
        <v>5221</v>
      </c>
      <c r="J10" s="550" t="s">
        <v>0</v>
      </c>
      <c r="K10" s="544">
        <v>21</v>
      </c>
      <c r="L10" s="544"/>
      <c r="M10" s="551">
        <f t="shared" si="0"/>
        <v>21</v>
      </c>
      <c r="N10" s="552" t="s">
        <v>5297</v>
      </c>
      <c r="O10" s="552"/>
      <c r="P10" s="553">
        <f t="shared" si="10"/>
        <v>0.47453703703703709</v>
      </c>
      <c r="Q10" s="145"/>
      <c r="R10" s="14">
        <f>VLOOKUP(S10,id!$A:$C,3,0)</f>
        <v>337</v>
      </c>
      <c r="S10" s="14" t="str">
        <f t="shared" si="2"/>
        <v>ZającAnna1984</v>
      </c>
      <c r="T10" s="9" t="str">
        <f t="shared" si="3"/>
        <v>Zając</v>
      </c>
      <c r="U10" s="9" t="str">
        <f t="shared" si="4"/>
        <v>Anna</v>
      </c>
      <c r="V10" s="9" t="str">
        <f t="shared" si="5"/>
        <v>SKPB Warszawa</v>
      </c>
      <c r="W10" s="9">
        <f t="shared" si="6"/>
        <v>1984</v>
      </c>
      <c r="X10" s="9">
        <f t="shared" si="7"/>
        <v>72.250136581289965</v>
      </c>
      <c r="Y10" s="21"/>
      <c r="Z10" s="9">
        <f t="shared" si="8"/>
        <v>1</v>
      </c>
      <c r="AA10" s="9">
        <f t="shared" si="9"/>
        <v>1</v>
      </c>
      <c r="AB10" s="9">
        <v>1</v>
      </c>
      <c r="AC10" s="9">
        <v>1</v>
      </c>
    </row>
    <row r="11" spans="1:29" s="145" customFormat="1" ht="14.4">
      <c r="B11" s="543">
        <v>53</v>
      </c>
      <c r="C11" s="544">
        <v>8</v>
      </c>
      <c r="D11" s="550" t="s">
        <v>3885</v>
      </c>
      <c r="E11" s="550" t="s">
        <v>755</v>
      </c>
      <c r="F11" s="550" t="s">
        <v>754</v>
      </c>
      <c r="G11" s="568">
        <v>1983</v>
      </c>
      <c r="H11" s="550" t="s">
        <v>253</v>
      </c>
      <c r="I11" s="550" t="s">
        <v>751</v>
      </c>
      <c r="J11" s="550" t="s">
        <v>0</v>
      </c>
      <c r="K11" s="544">
        <v>18</v>
      </c>
      <c r="L11" s="544"/>
      <c r="M11" s="551">
        <f t="shared" si="0"/>
        <v>18</v>
      </c>
      <c r="N11" s="552" t="s">
        <v>3880</v>
      </c>
      <c r="O11" s="552"/>
      <c r="P11" s="553">
        <f t="shared" si="10"/>
        <v>0.48803240740740744</v>
      </c>
      <c r="R11" s="14">
        <f>VLOOKUP(S11,id!$A:$C,3,0)</f>
        <v>535</v>
      </c>
      <c r="S11" s="14" t="str">
        <f t="shared" si="2"/>
        <v>BrzezińskaArletta1983</v>
      </c>
      <c r="T11" s="9" t="str">
        <f t="shared" si="3"/>
        <v>Brzezińska</v>
      </c>
      <c r="U11" s="9" t="str">
        <f t="shared" si="4"/>
        <v>Arletta</v>
      </c>
      <c r="V11" s="9" t="str">
        <f t="shared" si="5"/>
        <v>Rącze Pomrowy</v>
      </c>
      <c r="W11" s="9">
        <f t="shared" si="6"/>
        <v>1983</v>
      </c>
      <c r="X11" s="9">
        <f t="shared" si="7"/>
        <v>61.92868849824854</v>
      </c>
      <c r="Y11" s="21"/>
      <c r="Z11" s="9">
        <f t="shared" si="8"/>
        <v>0.97234738889152406</v>
      </c>
      <c r="AA11" s="9">
        <f t="shared" si="9"/>
        <v>0.8571428571428571</v>
      </c>
      <c r="AB11" s="9">
        <v>1</v>
      </c>
      <c r="AC11" s="9">
        <v>1</v>
      </c>
    </row>
    <row r="12" spans="1:29" s="147" customFormat="1" ht="14.4">
      <c r="B12" s="543">
        <v>53</v>
      </c>
      <c r="C12" s="544">
        <v>8</v>
      </c>
      <c r="D12" s="550" t="s">
        <v>3902</v>
      </c>
      <c r="E12" s="550" t="s">
        <v>753</v>
      </c>
      <c r="F12" s="550" t="s">
        <v>752</v>
      </c>
      <c r="G12" s="568">
        <v>1980</v>
      </c>
      <c r="H12" s="550" t="s">
        <v>253</v>
      </c>
      <c r="I12" s="550" t="s">
        <v>751</v>
      </c>
      <c r="J12" s="550" t="s">
        <v>0</v>
      </c>
      <c r="K12" s="544">
        <v>18</v>
      </c>
      <c r="L12" s="544"/>
      <c r="M12" s="551">
        <f t="shared" si="0"/>
        <v>18</v>
      </c>
      <c r="N12" s="552" t="s">
        <v>3880</v>
      </c>
      <c r="O12" s="552"/>
      <c r="P12" s="553">
        <f t="shared" si="10"/>
        <v>0.48803240740740744</v>
      </c>
      <c r="Q12" s="145"/>
      <c r="R12" s="14">
        <f>VLOOKUP(S12,id!$A:$C,3,0)</f>
        <v>536</v>
      </c>
      <c r="S12" s="14" t="str">
        <f t="shared" si="2"/>
        <v>KatnerJolanta1980</v>
      </c>
      <c r="T12" s="9" t="str">
        <f t="shared" si="3"/>
        <v>Katner</v>
      </c>
      <c r="U12" s="9" t="str">
        <f t="shared" si="4"/>
        <v>Jolanta</v>
      </c>
      <c r="V12" s="9" t="str">
        <f t="shared" si="5"/>
        <v>Rącze Pomrowy</v>
      </c>
      <c r="W12" s="9">
        <f t="shared" si="6"/>
        <v>1980</v>
      </c>
      <c r="X12" s="9">
        <f t="shared" si="7"/>
        <v>61.92868849824854</v>
      </c>
      <c r="Y12" s="21"/>
      <c r="Z12" s="9">
        <f t="shared" si="8"/>
        <v>1</v>
      </c>
      <c r="AA12" s="9">
        <f t="shared" si="9"/>
        <v>1</v>
      </c>
      <c r="AB12" s="9">
        <v>1</v>
      </c>
      <c r="AC12" s="9">
        <v>1</v>
      </c>
    </row>
    <row r="13" spans="1:29" s="145" customFormat="1" ht="14.4">
      <c r="B13" s="543">
        <v>55</v>
      </c>
      <c r="C13" s="544">
        <v>10</v>
      </c>
      <c r="D13" s="550" t="s">
        <v>3875</v>
      </c>
      <c r="E13" s="550" t="s">
        <v>806</v>
      </c>
      <c r="F13" s="550" t="s">
        <v>267</v>
      </c>
      <c r="G13" s="567">
        <v>2007</v>
      </c>
      <c r="H13" s="550" t="s">
        <v>253</v>
      </c>
      <c r="I13" s="550" t="s">
        <v>1262</v>
      </c>
      <c r="J13" s="550" t="s">
        <v>0</v>
      </c>
      <c r="K13" s="544">
        <v>17</v>
      </c>
      <c r="L13" s="544"/>
      <c r="M13" s="551">
        <f t="shared" si="0"/>
        <v>17</v>
      </c>
      <c r="N13" s="552" t="s">
        <v>5299</v>
      </c>
      <c r="O13" s="552"/>
      <c r="P13" s="553">
        <f t="shared" si="10"/>
        <v>0.44798611111111114</v>
      </c>
      <c r="R13" s="14">
        <f>VLOOKUP(S13,id!$A:$C,3,0)</f>
        <v>43</v>
      </c>
      <c r="S13" s="14" t="str">
        <f t="shared" si="2"/>
        <v>BrudłoBasia2007</v>
      </c>
      <c r="T13" s="9" t="str">
        <f t="shared" si="3"/>
        <v>Brudło</v>
      </c>
      <c r="U13" s="9" t="str">
        <f t="shared" si="4"/>
        <v>Basia</v>
      </c>
      <c r="V13" s="9" t="str">
        <f t="shared" si="5"/>
        <v>Ba-Bi</v>
      </c>
      <c r="W13" s="9">
        <f t="shared" si="6"/>
        <v>2007</v>
      </c>
      <c r="X13" s="9">
        <f t="shared" si="7"/>
        <v>58.488205803901401</v>
      </c>
      <c r="Y13" s="21"/>
      <c r="Z13" s="9">
        <f t="shared" si="8"/>
        <v>1.0893918255567612</v>
      </c>
      <c r="AA13" s="9">
        <f t="shared" si="9"/>
        <v>0.94444444444444442</v>
      </c>
      <c r="AB13" s="9">
        <v>1</v>
      </c>
      <c r="AC13" s="9">
        <v>1</v>
      </c>
    </row>
    <row r="14" spans="1:29" s="145" customFormat="1" ht="14.4">
      <c r="B14" s="543">
        <v>55</v>
      </c>
      <c r="C14" s="544">
        <v>10</v>
      </c>
      <c r="D14" s="550" t="s">
        <v>3874</v>
      </c>
      <c r="E14" s="550" t="s">
        <v>1688</v>
      </c>
      <c r="F14" s="550" t="s">
        <v>1687</v>
      </c>
      <c r="G14" s="567">
        <v>1977</v>
      </c>
      <c r="H14" s="550" t="s">
        <v>253</v>
      </c>
      <c r="I14" s="550" t="s">
        <v>1262</v>
      </c>
      <c r="J14" s="550" t="s">
        <v>0</v>
      </c>
      <c r="K14" s="544">
        <v>17</v>
      </c>
      <c r="L14" s="544"/>
      <c r="M14" s="551">
        <f t="shared" si="0"/>
        <v>17</v>
      </c>
      <c r="N14" s="552" t="s">
        <v>5299</v>
      </c>
      <c r="O14" s="552"/>
      <c r="P14" s="553">
        <f t="shared" si="10"/>
        <v>0.44798611111111114</v>
      </c>
      <c r="R14" s="14">
        <f>VLOOKUP(S14,id!$A:$C,3,0)</f>
        <v>44</v>
      </c>
      <c r="S14" s="14" t="str">
        <f t="shared" si="2"/>
        <v>Pacowska-BrudłoOla1977</v>
      </c>
      <c r="T14" s="9" t="str">
        <f t="shared" si="3"/>
        <v>Pacowska-Brudło</v>
      </c>
      <c r="U14" s="9" t="str">
        <f t="shared" si="4"/>
        <v>Ola</v>
      </c>
      <c r="V14" s="9" t="str">
        <f t="shared" si="5"/>
        <v>Ba-Bi</v>
      </c>
      <c r="W14" s="9">
        <f t="shared" si="6"/>
        <v>1977</v>
      </c>
      <c r="X14" s="9">
        <f t="shared" si="7"/>
        <v>58.488205803901401</v>
      </c>
      <c r="Y14" s="21"/>
      <c r="Z14" s="9">
        <f t="shared" si="8"/>
        <v>1</v>
      </c>
      <c r="AA14" s="9">
        <f t="shared" si="9"/>
        <v>1</v>
      </c>
      <c r="AB14" s="9">
        <v>1</v>
      </c>
      <c r="AC14" s="9">
        <v>1</v>
      </c>
    </row>
    <row r="15" spans="1:29" s="145" customFormat="1" ht="14.4">
      <c r="B15" s="543">
        <v>58</v>
      </c>
      <c r="C15" s="544">
        <v>12</v>
      </c>
      <c r="D15" s="550" t="s">
        <v>3904</v>
      </c>
      <c r="E15" s="550" t="s">
        <v>276</v>
      </c>
      <c r="F15" s="550" t="s">
        <v>748</v>
      </c>
      <c r="G15" s="567">
        <v>1983</v>
      </c>
      <c r="H15" s="550" t="s">
        <v>238</v>
      </c>
      <c r="I15" s="550" t="s">
        <v>747</v>
      </c>
      <c r="J15" s="550" t="s">
        <v>0</v>
      </c>
      <c r="K15" s="544">
        <v>17</v>
      </c>
      <c r="L15" s="544">
        <v>1</v>
      </c>
      <c r="M15" s="551">
        <f t="shared" si="0"/>
        <v>16</v>
      </c>
      <c r="N15" s="552" t="s">
        <v>5300</v>
      </c>
      <c r="O15" s="552"/>
      <c r="P15" s="553">
        <f t="shared" si="10"/>
        <v>0.50596064814814812</v>
      </c>
      <c r="R15" s="14">
        <f>VLOOKUP(S15,id!$A:$C,3,0)</f>
        <v>209</v>
      </c>
      <c r="S15" s="14" t="str">
        <f t="shared" si="2"/>
        <v>RychlikAnna1983</v>
      </c>
      <c r="T15" s="9" t="str">
        <f t="shared" si="3"/>
        <v>Rychlik</v>
      </c>
      <c r="U15" s="9" t="str">
        <f t="shared" si="4"/>
        <v>Anna</v>
      </c>
      <c r="V15" s="9" t="str">
        <f t="shared" si="5"/>
        <v>OrientAkcja</v>
      </c>
      <c r="W15" s="9">
        <f t="shared" si="6"/>
        <v>1983</v>
      </c>
      <c r="X15" s="9">
        <f t="shared" si="7"/>
        <v>55.047723109554262</v>
      </c>
      <c r="Y15" s="21"/>
      <c r="Z15" s="9">
        <f t="shared" si="8"/>
        <v>0.88541690495253356</v>
      </c>
      <c r="AA15" s="9">
        <f t="shared" si="9"/>
        <v>0.94117647058823528</v>
      </c>
      <c r="AB15" s="9">
        <v>1</v>
      </c>
      <c r="AC15" s="9">
        <v>1</v>
      </c>
    </row>
    <row r="16" spans="1:29" ht="14.4">
      <c r="A16" s="145"/>
      <c r="B16" s="543">
        <v>60</v>
      </c>
      <c r="C16" s="544">
        <v>14</v>
      </c>
      <c r="D16" s="550" t="s">
        <v>3892</v>
      </c>
      <c r="E16" s="550" t="s">
        <v>4218</v>
      </c>
      <c r="F16" s="550" t="s">
        <v>295</v>
      </c>
      <c r="G16" s="567">
        <v>1983</v>
      </c>
      <c r="H16" s="550" t="s">
        <v>253</v>
      </c>
      <c r="I16" s="550"/>
      <c r="J16" s="550" t="s">
        <v>0</v>
      </c>
      <c r="K16" s="544">
        <v>16</v>
      </c>
      <c r="L16" s="544">
        <v>1</v>
      </c>
      <c r="M16" s="551">
        <f t="shared" si="0"/>
        <v>15</v>
      </c>
      <c r="N16" s="552" t="s">
        <v>5302</v>
      </c>
      <c r="O16" s="552"/>
      <c r="P16" s="553">
        <f t="shared" si="10"/>
        <v>0.50601851851851842</v>
      </c>
      <c r="Q16" s="145"/>
      <c r="R16" s="14">
        <f>VLOOKUP(S16,id!$A:$C,3,0)</f>
        <v>537</v>
      </c>
      <c r="S16" s="14" t="str">
        <f t="shared" si="2"/>
        <v>SenderekEla1983</v>
      </c>
      <c r="T16" s="9" t="str">
        <f t="shared" si="3"/>
        <v>Senderek</v>
      </c>
      <c r="U16" s="9" t="str">
        <f t="shared" si="4"/>
        <v>Ela</v>
      </c>
      <c r="V16" s="9">
        <f t="shared" si="5"/>
        <v>0</v>
      </c>
      <c r="W16" s="9">
        <f t="shared" si="6"/>
        <v>1983</v>
      </c>
      <c r="X16" s="9">
        <f t="shared" si="7"/>
        <v>51.607240415207123</v>
      </c>
      <c r="Y16" s="21"/>
      <c r="Z16" s="9">
        <f t="shared" si="8"/>
        <v>0.999885635864593</v>
      </c>
      <c r="AA16" s="9">
        <f t="shared" si="9"/>
        <v>0.9375</v>
      </c>
      <c r="AB16" s="9">
        <v>1</v>
      </c>
      <c r="AC16" s="9">
        <v>1</v>
      </c>
    </row>
    <row r="17" spans="1:29" ht="14.4">
      <c r="A17" s="145"/>
      <c r="B17" s="543">
        <v>61</v>
      </c>
      <c r="C17" s="544">
        <v>13</v>
      </c>
      <c r="D17" s="550" t="s">
        <v>3851</v>
      </c>
      <c r="E17" s="550" t="s">
        <v>1514</v>
      </c>
      <c r="F17" s="550" t="s">
        <v>769</v>
      </c>
      <c r="G17" s="568">
        <v>1969</v>
      </c>
      <c r="H17" s="550" t="s">
        <v>253</v>
      </c>
      <c r="I17" s="550" t="s">
        <v>549</v>
      </c>
      <c r="J17" s="550" t="s">
        <v>0</v>
      </c>
      <c r="K17" s="544">
        <v>15</v>
      </c>
      <c r="L17" s="544"/>
      <c r="M17" s="551">
        <f t="shared" si="0"/>
        <v>15</v>
      </c>
      <c r="N17" s="552" t="s">
        <v>5303</v>
      </c>
      <c r="O17" s="552"/>
      <c r="P17" s="553">
        <f t="shared" si="10"/>
        <v>0.39822916666666663</v>
      </c>
      <c r="Q17" s="145"/>
      <c r="R17" s="14">
        <f>VLOOKUP(S17,id!$A:$C,3,0)</f>
        <v>538</v>
      </c>
      <c r="S17" s="14" t="str">
        <f t="shared" si="2"/>
        <v>TrykozkoUla1969</v>
      </c>
      <c r="T17" s="9" t="str">
        <f t="shared" si="3"/>
        <v>Trykozko</v>
      </c>
      <c r="U17" s="9" t="str">
        <f t="shared" si="4"/>
        <v>Ula</v>
      </c>
      <c r="V17" s="9" t="str">
        <f t="shared" si="5"/>
        <v>Team 360</v>
      </c>
      <c r="W17" s="9">
        <f t="shared" si="6"/>
        <v>1969</v>
      </c>
      <c r="X17" s="9">
        <f t="shared" si="7"/>
        <v>51.607240415207123</v>
      </c>
      <c r="Y17" s="21"/>
      <c r="Z17" s="9">
        <f t="shared" si="8"/>
        <v>1.2706716656494317</v>
      </c>
      <c r="AA17" s="9">
        <f t="shared" si="9"/>
        <v>1</v>
      </c>
      <c r="AB17" s="9">
        <v>1</v>
      </c>
      <c r="AC17" s="9">
        <v>1</v>
      </c>
    </row>
  </sheetData>
  <mergeCells count="1">
    <mergeCell ref="B2:P2"/>
  </mergeCells>
  <pageMargins left="0.19685039370078741" right="0.19685039370078741" top="0.15748031496062992" bottom="0.19685039370078741" header="0.31496062992125984" footer="0.31496062992125984"/>
  <pageSetup paperSize="9" scale="77" fitToHeight="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64"/>
  <sheetViews>
    <sheetView workbookViewId="0"/>
  </sheetViews>
  <sheetFormatPr defaultColWidth="10" defaultRowHeight="13.8"/>
  <cols>
    <col min="1" max="1" width="10" style="143"/>
    <col min="2" max="2" width="10" style="563"/>
    <col min="3" max="3" width="7.44140625" style="563" customWidth="1"/>
    <col min="4" max="4" width="8.77734375" style="563" customWidth="1"/>
    <col min="5" max="5" width="11.21875" style="563" bestFit="1" customWidth="1"/>
    <col min="6" max="6" width="21.21875" style="563" bestFit="1" customWidth="1"/>
    <col min="7" max="7" width="21.21875" style="563" customWidth="1"/>
    <col min="8" max="8" width="20.6640625" style="563" bestFit="1" customWidth="1"/>
    <col min="9" max="9" width="23" style="563" customWidth="1"/>
    <col min="10" max="10" width="8.88671875" style="563" customWidth="1"/>
    <col min="11" max="11" width="10" style="564" customWidth="1"/>
    <col min="12" max="12" width="9.109375" style="563" customWidth="1"/>
    <col min="13" max="15" width="10" style="563" customWidth="1"/>
    <col min="16" max="16" width="16" style="563" customWidth="1"/>
    <col min="17" max="16384" width="10" style="143"/>
  </cols>
  <sheetData>
    <row r="2" spans="1:29" ht="23.25" customHeight="1">
      <c r="A2" s="142"/>
      <c r="B2" s="608" t="s">
        <v>3832</v>
      </c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10"/>
    </row>
    <row r="3" spans="1:29" ht="27.6">
      <c r="A3" s="142"/>
      <c r="B3" s="542" t="s">
        <v>3833</v>
      </c>
      <c r="C3" s="542" t="s">
        <v>3834</v>
      </c>
      <c r="D3" s="542" t="s">
        <v>3835</v>
      </c>
      <c r="E3" s="542" t="s">
        <v>161</v>
      </c>
      <c r="F3" s="542" t="s">
        <v>3836</v>
      </c>
      <c r="G3" s="542" t="s">
        <v>4049</v>
      </c>
      <c r="H3" s="542" t="s">
        <v>3543</v>
      </c>
      <c r="I3" s="542" t="s">
        <v>3726</v>
      </c>
      <c r="J3" s="542" t="s">
        <v>3837</v>
      </c>
      <c r="K3" s="542" t="s">
        <v>3839</v>
      </c>
      <c r="L3" s="542" t="s">
        <v>3838</v>
      </c>
      <c r="M3" s="542" t="s">
        <v>3839</v>
      </c>
      <c r="N3" s="542" t="s">
        <v>3504</v>
      </c>
      <c r="O3" s="542"/>
      <c r="P3" s="542" t="s">
        <v>3840</v>
      </c>
      <c r="R3" s="14" t="s">
        <v>71</v>
      </c>
      <c r="S3" s="14" t="s">
        <v>72</v>
      </c>
      <c r="T3" s="9" t="s">
        <v>99</v>
      </c>
      <c r="U3" s="9" t="s">
        <v>100</v>
      </c>
      <c r="V3" s="9" t="s">
        <v>75</v>
      </c>
      <c r="W3" s="9" t="s">
        <v>73</v>
      </c>
      <c r="X3" s="9" t="s">
        <v>42</v>
      </c>
      <c r="Y3" s="9"/>
      <c r="Z3" s="9" t="s">
        <v>39</v>
      </c>
      <c r="AA3" s="9" t="s">
        <v>40</v>
      </c>
      <c r="AB3" s="9" t="s">
        <v>31</v>
      </c>
      <c r="AC3" s="9" t="s">
        <v>41</v>
      </c>
    </row>
    <row r="4" spans="1:29" s="145" customFormat="1" ht="14.4">
      <c r="A4" s="144"/>
      <c r="B4" s="543">
        <v>1</v>
      </c>
      <c r="C4" s="544"/>
      <c r="D4" s="545" t="s">
        <v>5242</v>
      </c>
      <c r="E4" s="545" t="s">
        <v>77</v>
      </c>
      <c r="F4" s="545" t="s">
        <v>78</v>
      </c>
      <c r="G4" s="565">
        <v>1992</v>
      </c>
      <c r="H4" s="545" t="s">
        <v>246</v>
      </c>
      <c r="I4" s="545" t="s">
        <v>162</v>
      </c>
      <c r="J4" s="545" t="s">
        <v>32</v>
      </c>
      <c r="K4" s="546">
        <v>30</v>
      </c>
      <c r="L4" s="546"/>
      <c r="M4" s="547">
        <f t="shared" ref="M4:M53" si="0">K4-L4</f>
        <v>30</v>
      </c>
      <c r="N4" s="548" t="s">
        <v>5243</v>
      </c>
      <c r="O4" s="548"/>
      <c r="P4" s="549">
        <f t="shared" ref="P4:P37" si="1">TIMEVALUE(N4)-1/48-O4</f>
        <v>0.33250000000000002</v>
      </c>
      <c r="R4" s="14">
        <f>VLOOKUP(S4,id!$A:$C,3,0)</f>
        <v>3</v>
      </c>
      <c r="S4" s="14" t="str">
        <f t="shared" ref="S4:S49" si="2">T4&amp;U4&amp;W4</f>
        <v>JakubekKrystian1992</v>
      </c>
      <c r="T4" s="9" t="str">
        <f>F4</f>
        <v>Jakubek</v>
      </c>
      <c r="U4" s="9" t="str">
        <f>E4</f>
        <v>Krystian</v>
      </c>
      <c r="V4" s="9" t="str">
        <f>I4</f>
        <v>Mitutoyo AZS Wratislavia</v>
      </c>
      <c r="W4" s="9">
        <f>G4</f>
        <v>1992</v>
      </c>
      <c r="X4" s="9">
        <v>100</v>
      </c>
      <c r="Y4" s="21"/>
      <c r="Z4" s="9"/>
      <c r="AA4" s="9"/>
      <c r="AB4" s="9"/>
      <c r="AC4" s="9"/>
    </row>
    <row r="5" spans="1:29" s="145" customFormat="1" ht="14.4">
      <c r="A5" s="144"/>
      <c r="B5" s="543">
        <v>2</v>
      </c>
      <c r="C5" s="544"/>
      <c r="D5" s="545" t="s">
        <v>5244</v>
      </c>
      <c r="E5" s="545" t="s">
        <v>16</v>
      </c>
      <c r="F5" s="545" t="s">
        <v>267</v>
      </c>
      <c r="G5" s="565">
        <v>1979</v>
      </c>
      <c r="H5" s="545" t="s">
        <v>253</v>
      </c>
      <c r="I5" s="545" t="s">
        <v>1262</v>
      </c>
      <c r="J5" s="545" t="s">
        <v>32</v>
      </c>
      <c r="K5" s="546">
        <v>30</v>
      </c>
      <c r="L5" s="546"/>
      <c r="M5" s="547">
        <f t="shared" si="0"/>
        <v>30</v>
      </c>
      <c r="N5" s="548" t="s">
        <v>5245</v>
      </c>
      <c r="O5" s="548"/>
      <c r="P5" s="549">
        <f t="shared" si="1"/>
        <v>0.3382060185185185</v>
      </c>
      <c r="R5" s="14">
        <f>VLOOKUP(S5,id!$A:$C,3,0)</f>
        <v>1</v>
      </c>
      <c r="S5" s="14" t="str">
        <f t="shared" si="2"/>
        <v>BrudłoPaweł1979</v>
      </c>
      <c r="T5" s="9" t="str">
        <f t="shared" ref="T5:T49" si="3">F5</f>
        <v>Brudło</v>
      </c>
      <c r="U5" s="9" t="str">
        <f t="shared" ref="U5:U49" si="4">E5</f>
        <v>Paweł</v>
      </c>
      <c r="V5" s="9" t="str">
        <f t="shared" ref="V5:V52" si="5">I5</f>
        <v>Ba-Bi</v>
      </c>
      <c r="W5" s="9">
        <f t="shared" ref="W5:W52" si="6">G5</f>
        <v>1979</v>
      </c>
      <c r="X5" s="9">
        <f t="shared" ref="X5:X16" si="7">X4*IF(AB5&lt;1,AB5,IF(AC5&lt;1,AC5,IF(AA5&lt;1,AA5,IF(Z5&lt;1,Z5,1))))</f>
        <v>98.312857191745678</v>
      </c>
      <c r="Y5" s="21"/>
      <c r="Z5" s="9">
        <f>P4/P5</f>
        <v>0.98312857191745673</v>
      </c>
      <c r="AA5" s="9">
        <f>M5/M4</f>
        <v>1</v>
      </c>
      <c r="AB5" s="9">
        <v>1</v>
      </c>
      <c r="AC5" s="9">
        <v>1</v>
      </c>
    </row>
    <row r="6" spans="1:29" s="145" customFormat="1" ht="14.4">
      <c r="A6" s="144"/>
      <c r="B6" s="543">
        <v>3</v>
      </c>
      <c r="C6" s="544"/>
      <c r="D6" s="545" t="s">
        <v>3908</v>
      </c>
      <c r="E6" s="545" t="s">
        <v>83</v>
      </c>
      <c r="F6" s="545" t="s">
        <v>300</v>
      </c>
      <c r="G6" s="566">
        <v>1984</v>
      </c>
      <c r="H6" s="545" t="s">
        <v>299</v>
      </c>
      <c r="I6" s="545"/>
      <c r="J6" s="545" t="s">
        <v>32</v>
      </c>
      <c r="K6" s="546">
        <v>30</v>
      </c>
      <c r="L6" s="546"/>
      <c r="M6" s="547">
        <f t="shared" si="0"/>
        <v>30</v>
      </c>
      <c r="N6" s="548" t="s">
        <v>5246</v>
      </c>
      <c r="O6" s="548"/>
      <c r="P6" s="549">
        <f t="shared" si="1"/>
        <v>0.3565625</v>
      </c>
      <c r="R6" s="14">
        <f>VLOOKUP(S6,id!$A:$C,3,0)</f>
        <v>138</v>
      </c>
      <c r="S6" s="14" t="str">
        <f t="shared" si="2"/>
        <v>WojciechowskiAdam1984</v>
      </c>
      <c r="T6" s="9" t="str">
        <f t="shared" si="3"/>
        <v>Wojciechowski</v>
      </c>
      <c r="U6" s="9" t="str">
        <f t="shared" si="4"/>
        <v>Adam</v>
      </c>
      <c r="V6" s="9">
        <f t="shared" si="5"/>
        <v>0</v>
      </c>
      <c r="W6" s="9">
        <f t="shared" si="6"/>
        <v>1984</v>
      </c>
      <c r="X6" s="9">
        <f t="shared" si="7"/>
        <v>93.251533742331304</v>
      </c>
      <c r="Y6" s="21"/>
      <c r="Z6" s="9">
        <f t="shared" ref="Z6:Z16" si="8">P5/P6</f>
        <v>0.9485181939169669</v>
      </c>
      <c r="AA6" s="9">
        <f t="shared" ref="AA6:AA16" si="9">M6/M5</f>
        <v>1</v>
      </c>
      <c r="AB6" s="9">
        <v>1</v>
      </c>
      <c r="AC6" s="9">
        <v>1</v>
      </c>
    </row>
    <row r="7" spans="1:29" s="145" customFormat="1" ht="14.4">
      <c r="A7" s="144"/>
      <c r="B7" s="543">
        <v>4</v>
      </c>
      <c r="C7" s="544"/>
      <c r="D7" s="550" t="s">
        <v>3889</v>
      </c>
      <c r="E7" s="550" t="s">
        <v>383</v>
      </c>
      <c r="F7" s="550" t="s">
        <v>1295</v>
      </c>
      <c r="G7" s="567">
        <v>1980</v>
      </c>
      <c r="H7" s="550" t="s">
        <v>3555</v>
      </c>
      <c r="I7" s="550"/>
      <c r="J7" s="550" t="s">
        <v>32</v>
      </c>
      <c r="K7" s="544">
        <v>30</v>
      </c>
      <c r="L7" s="544"/>
      <c r="M7" s="551">
        <f t="shared" si="0"/>
        <v>30</v>
      </c>
      <c r="N7" s="552" t="s">
        <v>5247</v>
      </c>
      <c r="O7" s="552"/>
      <c r="P7" s="553">
        <f t="shared" si="1"/>
        <v>0.3687037037037037</v>
      </c>
      <c r="R7" s="14">
        <f>VLOOKUP(S7,id!$A:$C,3,0)</f>
        <v>51</v>
      </c>
      <c r="S7" s="14" t="str">
        <f t="shared" si="2"/>
        <v>ŁosiewiczMariusz1980</v>
      </c>
      <c r="T7" s="9" t="str">
        <f t="shared" si="3"/>
        <v>Łosiewicz</v>
      </c>
      <c r="U7" s="9" t="str">
        <f t="shared" si="4"/>
        <v>Mariusz</v>
      </c>
      <c r="V7" s="9">
        <f t="shared" si="5"/>
        <v>0</v>
      </c>
      <c r="W7" s="9">
        <f t="shared" si="6"/>
        <v>1980</v>
      </c>
      <c r="X7" s="9">
        <f t="shared" si="7"/>
        <v>90.180813661476662</v>
      </c>
      <c r="Y7" s="21"/>
      <c r="Z7" s="9">
        <f t="shared" si="8"/>
        <v>0.96707056755399301</v>
      </c>
      <c r="AA7" s="9">
        <f t="shared" si="9"/>
        <v>1</v>
      </c>
      <c r="AB7" s="9">
        <v>1</v>
      </c>
      <c r="AC7" s="9">
        <v>1</v>
      </c>
    </row>
    <row r="8" spans="1:29" s="145" customFormat="1" ht="14.4">
      <c r="A8" s="144"/>
      <c r="B8" s="543">
        <v>5</v>
      </c>
      <c r="C8" s="544"/>
      <c r="D8" s="550" t="s">
        <v>3917</v>
      </c>
      <c r="E8" s="550" t="s">
        <v>272</v>
      </c>
      <c r="F8" s="550" t="s">
        <v>298</v>
      </c>
      <c r="G8" s="567">
        <v>1972</v>
      </c>
      <c r="H8" s="550" t="s">
        <v>3550</v>
      </c>
      <c r="I8" s="550" t="s">
        <v>143</v>
      </c>
      <c r="J8" s="550" t="s">
        <v>32</v>
      </c>
      <c r="K8" s="544">
        <v>30</v>
      </c>
      <c r="L8" s="544"/>
      <c r="M8" s="551">
        <f t="shared" si="0"/>
        <v>30</v>
      </c>
      <c r="N8" s="552" t="s">
        <v>5248</v>
      </c>
      <c r="O8" s="552"/>
      <c r="P8" s="553">
        <f t="shared" si="1"/>
        <v>0.37370370370370376</v>
      </c>
      <c r="R8" s="14">
        <f>VLOOKUP(S8,id!$A:$C,3,0)</f>
        <v>119</v>
      </c>
      <c r="S8" s="14" t="str">
        <f t="shared" si="2"/>
        <v>BoberBartłomiej1972</v>
      </c>
      <c r="T8" s="9" t="str">
        <f t="shared" si="3"/>
        <v>Bober</v>
      </c>
      <c r="U8" s="9" t="str">
        <f t="shared" si="4"/>
        <v>Bartłomiej</v>
      </c>
      <c r="V8" s="9" t="str">
        <f t="shared" si="5"/>
        <v>Harpagan</v>
      </c>
      <c r="W8" s="9">
        <f t="shared" si="6"/>
        <v>1972</v>
      </c>
      <c r="X8" s="9">
        <f t="shared" si="7"/>
        <v>88.974231912784944</v>
      </c>
      <c r="Y8" s="21"/>
      <c r="Z8" s="9">
        <f t="shared" si="8"/>
        <v>0.98662041625371644</v>
      </c>
      <c r="AA8" s="9">
        <f t="shared" si="9"/>
        <v>1</v>
      </c>
      <c r="AB8" s="9">
        <v>1</v>
      </c>
      <c r="AC8" s="9">
        <v>1</v>
      </c>
    </row>
    <row r="9" spans="1:29" s="145" customFormat="1" ht="14.4">
      <c r="A9" s="144"/>
      <c r="B9" s="543">
        <v>6</v>
      </c>
      <c r="C9" s="544"/>
      <c r="D9" s="550" t="s">
        <v>3914</v>
      </c>
      <c r="E9" s="550" t="s">
        <v>17</v>
      </c>
      <c r="F9" s="550" t="s">
        <v>749</v>
      </c>
      <c r="G9" s="567">
        <v>1972</v>
      </c>
      <c r="H9" s="550" t="s">
        <v>253</v>
      </c>
      <c r="I9" s="550" t="s">
        <v>5249</v>
      </c>
      <c r="J9" s="550" t="s">
        <v>32</v>
      </c>
      <c r="K9" s="544">
        <v>30</v>
      </c>
      <c r="L9" s="544"/>
      <c r="M9" s="551">
        <f t="shared" si="0"/>
        <v>30</v>
      </c>
      <c r="N9" s="552" t="s">
        <v>5250</v>
      </c>
      <c r="O9" s="552"/>
      <c r="P9" s="553">
        <f t="shared" si="1"/>
        <v>0.38684027777777774</v>
      </c>
      <c r="R9" s="14">
        <f>VLOOKUP(S9,id!$A:$C,3,0)</f>
        <v>513</v>
      </c>
      <c r="S9" s="14" t="str">
        <f t="shared" si="2"/>
        <v>KrasuskiMarcin1972</v>
      </c>
      <c r="T9" s="9" t="str">
        <f t="shared" si="3"/>
        <v>Krasuski</v>
      </c>
      <c r="U9" s="9" t="str">
        <f t="shared" si="4"/>
        <v>Marcin</v>
      </c>
      <c r="V9" s="9" t="str">
        <f t="shared" si="5"/>
        <v>OK!Sport</v>
      </c>
      <c r="W9" s="9">
        <f t="shared" si="6"/>
        <v>1972</v>
      </c>
      <c r="X9" s="9">
        <f t="shared" si="7"/>
        <v>85.952787002962054</v>
      </c>
      <c r="Y9" s="21"/>
      <c r="Z9" s="9">
        <f t="shared" si="8"/>
        <v>0.96604134877180403</v>
      </c>
      <c r="AA9" s="9">
        <f t="shared" si="9"/>
        <v>1</v>
      </c>
      <c r="AB9" s="9">
        <v>1</v>
      </c>
      <c r="AC9" s="9">
        <v>1</v>
      </c>
    </row>
    <row r="10" spans="1:29" s="145" customFormat="1" ht="14.4">
      <c r="A10" s="144"/>
      <c r="B10" s="543">
        <v>7</v>
      </c>
      <c r="C10" s="544"/>
      <c r="D10" s="550" t="s">
        <v>3897</v>
      </c>
      <c r="E10" s="550" t="s">
        <v>15</v>
      </c>
      <c r="F10" s="550" t="s">
        <v>261</v>
      </c>
      <c r="G10" s="567">
        <v>1985</v>
      </c>
      <c r="H10" s="550" t="s">
        <v>201</v>
      </c>
      <c r="I10" s="550" t="s">
        <v>5251</v>
      </c>
      <c r="J10" s="550" t="s">
        <v>32</v>
      </c>
      <c r="K10" s="544">
        <v>30</v>
      </c>
      <c r="L10" s="544"/>
      <c r="M10" s="551">
        <f t="shared" si="0"/>
        <v>30</v>
      </c>
      <c r="N10" s="552" t="s">
        <v>5252</v>
      </c>
      <c r="O10" s="552"/>
      <c r="P10" s="553">
        <f t="shared" si="1"/>
        <v>0.40293981481481483</v>
      </c>
      <c r="R10" s="14">
        <f>VLOOKUP(S10,id!$A:$C,3,0)</f>
        <v>5</v>
      </c>
      <c r="S10" s="14" t="str">
        <f t="shared" si="2"/>
        <v>BanaszkiewiczPiotr1985</v>
      </c>
      <c r="T10" s="9" t="str">
        <f t="shared" si="3"/>
        <v>Banaszkiewicz</v>
      </c>
      <c r="U10" s="9" t="str">
        <f t="shared" si="4"/>
        <v>Piotr</v>
      </c>
      <c r="V10" s="9" t="str">
        <f t="shared" si="5"/>
        <v>KTR Bike Orient</v>
      </c>
      <c r="W10" s="9">
        <f t="shared" si="6"/>
        <v>1985</v>
      </c>
      <c r="X10" s="9">
        <f t="shared" si="7"/>
        <v>82.518527029356022</v>
      </c>
      <c r="Y10" s="21"/>
      <c r="Z10" s="9">
        <f t="shared" si="8"/>
        <v>0.96004480955937255</v>
      </c>
      <c r="AA10" s="9">
        <f t="shared" si="9"/>
        <v>1</v>
      </c>
      <c r="AB10" s="9">
        <v>1</v>
      </c>
      <c r="AC10" s="9">
        <v>1</v>
      </c>
    </row>
    <row r="11" spans="1:29" s="145" customFormat="1" ht="14.4">
      <c r="A11" s="144"/>
      <c r="B11" s="543">
        <v>8</v>
      </c>
      <c r="C11" s="544"/>
      <c r="D11" s="550" t="s">
        <v>5253</v>
      </c>
      <c r="E11" s="550" t="s">
        <v>34</v>
      </c>
      <c r="F11" s="550" t="s">
        <v>165</v>
      </c>
      <c r="G11" s="567">
        <v>1968</v>
      </c>
      <c r="H11" s="550" t="s">
        <v>3462</v>
      </c>
      <c r="I11" s="550" t="s">
        <v>391</v>
      </c>
      <c r="J11" s="550" t="s">
        <v>32</v>
      </c>
      <c r="K11" s="544">
        <v>30</v>
      </c>
      <c r="L11" s="544"/>
      <c r="M11" s="551">
        <f t="shared" si="0"/>
        <v>30</v>
      </c>
      <c r="N11" s="552" t="s">
        <v>5254</v>
      </c>
      <c r="O11" s="552"/>
      <c r="P11" s="553">
        <f t="shared" si="1"/>
        <v>0.40296296296296297</v>
      </c>
      <c r="R11" s="14">
        <f>VLOOKUP(S11,id!$A:$C,3,0)</f>
        <v>210</v>
      </c>
      <c r="S11" s="14" t="str">
        <f t="shared" si="2"/>
        <v>PachulskiMarek1968</v>
      </c>
      <c r="T11" s="9" t="str">
        <f t="shared" si="3"/>
        <v>Pachulski</v>
      </c>
      <c r="U11" s="9" t="str">
        <f t="shared" si="4"/>
        <v>Marek</v>
      </c>
      <c r="V11" s="9" t="str">
        <f t="shared" si="5"/>
        <v>GREY WOLF</v>
      </c>
      <c r="W11" s="9">
        <f t="shared" si="6"/>
        <v>1968</v>
      </c>
      <c r="X11" s="9">
        <f t="shared" si="7"/>
        <v>82.513786764705898</v>
      </c>
      <c r="Y11" s="21"/>
      <c r="Z11" s="9">
        <f t="shared" si="8"/>
        <v>0.99994255514705888</v>
      </c>
      <c r="AA11" s="9">
        <f t="shared" si="9"/>
        <v>1</v>
      </c>
      <c r="AB11" s="9">
        <v>1</v>
      </c>
      <c r="AC11" s="9">
        <v>1</v>
      </c>
    </row>
    <row r="12" spans="1:29" s="145" customFormat="1" ht="14.4">
      <c r="A12" s="144"/>
      <c r="B12" s="543">
        <v>8</v>
      </c>
      <c r="C12" s="544"/>
      <c r="D12" s="550" t="s">
        <v>3924</v>
      </c>
      <c r="E12" s="550" t="s">
        <v>392</v>
      </c>
      <c r="F12" s="550" t="s">
        <v>393</v>
      </c>
      <c r="G12" s="567">
        <v>1969</v>
      </c>
      <c r="H12" s="550" t="s">
        <v>3550</v>
      </c>
      <c r="I12" s="550" t="s">
        <v>391</v>
      </c>
      <c r="J12" s="550" t="s">
        <v>32</v>
      </c>
      <c r="K12" s="544">
        <v>30</v>
      </c>
      <c r="L12" s="544"/>
      <c r="M12" s="551">
        <f t="shared" si="0"/>
        <v>30</v>
      </c>
      <c r="N12" s="552" t="s">
        <v>5254</v>
      </c>
      <c r="O12" s="552"/>
      <c r="P12" s="553">
        <f t="shared" si="1"/>
        <v>0.40296296296296297</v>
      </c>
      <c r="R12" s="14">
        <f>VLOOKUP(S12,id!$A:$C,3,0)</f>
        <v>48</v>
      </c>
      <c r="S12" s="14" t="str">
        <f t="shared" si="2"/>
        <v>PotockiMirosław1969</v>
      </c>
      <c r="T12" s="9" t="str">
        <f t="shared" si="3"/>
        <v>Potocki</v>
      </c>
      <c r="U12" s="9" t="str">
        <f t="shared" si="4"/>
        <v>Mirosław</v>
      </c>
      <c r="V12" s="9" t="str">
        <f t="shared" si="5"/>
        <v>GREY WOLF</v>
      </c>
      <c r="W12" s="9">
        <f t="shared" si="6"/>
        <v>1969</v>
      </c>
      <c r="X12" s="9">
        <f t="shared" si="7"/>
        <v>82.513786764705898</v>
      </c>
      <c r="Y12" s="21"/>
      <c r="Z12" s="9">
        <f t="shared" si="8"/>
        <v>1</v>
      </c>
      <c r="AA12" s="9">
        <f t="shared" si="9"/>
        <v>1</v>
      </c>
      <c r="AB12" s="9">
        <v>1</v>
      </c>
      <c r="AC12" s="9">
        <v>1</v>
      </c>
    </row>
    <row r="13" spans="1:29" s="145" customFormat="1" ht="14.4">
      <c r="A13" s="144"/>
      <c r="B13" s="543">
        <v>8</v>
      </c>
      <c r="C13" s="544"/>
      <c r="D13" s="550" t="s">
        <v>5255</v>
      </c>
      <c r="E13" s="550" t="s">
        <v>49</v>
      </c>
      <c r="F13" s="550" t="s">
        <v>393</v>
      </c>
      <c r="G13" s="567">
        <v>1974</v>
      </c>
      <c r="H13" s="550"/>
      <c r="I13" s="550"/>
      <c r="J13" s="550" t="s">
        <v>32</v>
      </c>
      <c r="K13" s="544">
        <v>30</v>
      </c>
      <c r="L13" s="544"/>
      <c r="M13" s="551">
        <f t="shared" si="0"/>
        <v>30</v>
      </c>
      <c r="N13" s="552" t="s">
        <v>5254</v>
      </c>
      <c r="O13" s="552"/>
      <c r="P13" s="553">
        <f t="shared" si="1"/>
        <v>0.40296296296296297</v>
      </c>
      <c r="R13" s="14">
        <f>VLOOKUP(S13,id!$A:$C,3,0)</f>
        <v>54</v>
      </c>
      <c r="S13" s="14" t="str">
        <f t="shared" si="2"/>
        <v>PotockiRobert1974</v>
      </c>
      <c r="T13" s="9" t="str">
        <f t="shared" si="3"/>
        <v>Potocki</v>
      </c>
      <c r="U13" s="9" t="str">
        <f t="shared" si="4"/>
        <v>Robert</v>
      </c>
      <c r="V13" s="9">
        <f t="shared" si="5"/>
        <v>0</v>
      </c>
      <c r="W13" s="9">
        <f t="shared" si="6"/>
        <v>1974</v>
      </c>
      <c r="X13" s="9">
        <f t="shared" si="7"/>
        <v>82.513786764705898</v>
      </c>
      <c r="Y13" s="21"/>
      <c r="Z13" s="9">
        <f t="shared" si="8"/>
        <v>1</v>
      </c>
      <c r="AA13" s="9">
        <f t="shared" si="9"/>
        <v>1</v>
      </c>
      <c r="AB13" s="9">
        <v>1</v>
      </c>
      <c r="AC13" s="9">
        <v>1</v>
      </c>
    </row>
    <row r="14" spans="1:29" s="145" customFormat="1" ht="14.4">
      <c r="A14" s="144"/>
      <c r="B14" s="543">
        <v>8</v>
      </c>
      <c r="C14" s="544"/>
      <c r="D14" s="550" t="s">
        <v>3843</v>
      </c>
      <c r="E14" s="550" t="s">
        <v>431</v>
      </c>
      <c r="F14" s="550" t="s">
        <v>432</v>
      </c>
      <c r="G14" s="568">
        <v>1978</v>
      </c>
      <c r="H14" s="550" t="s">
        <v>3558</v>
      </c>
      <c r="I14" s="550" t="s">
        <v>391</v>
      </c>
      <c r="J14" s="550" t="s">
        <v>32</v>
      </c>
      <c r="K14" s="544">
        <v>30</v>
      </c>
      <c r="L14" s="544"/>
      <c r="M14" s="551">
        <f t="shared" si="0"/>
        <v>30</v>
      </c>
      <c r="N14" s="552" t="s">
        <v>5254</v>
      </c>
      <c r="O14" s="552"/>
      <c r="P14" s="553">
        <f t="shared" si="1"/>
        <v>0.40296296296296297</v>
      </c>
      <c r="R14" s="14">
        <f>VLOOKUP(S14,id!$A:$C,3,0)</f>
        <v>49</v>
      </c>
      <c r="S14" s="14" t="str">
        <f t="shared" si="2"/>
        <v>WalińskiMikołaj1978</v>
      </c>
      <c r="T14" s="9" t="str">
        <f t="shared" si="3"/>
        <v>Waliński</v>
      </c>
      <c r="U14" s="9" t="str">
        <f t="shared" si="4"/>
        <v>Mikołaj</v>
      </c>
      <c r="V14" s="9" t="str">
        <f t="shared" si="5"/>
        <v>GREY WOLF</v>
      </c>
      <c r="W14" s="9">
        <f t="shared" si="6"/>
        <v>1978</v>
      </c>
      <c r="X14" s="9">
        <f t="shared" si="7"/>
        <v>82.513786764705898</v>
      </c>
      <c r="Y14" s="21"/>
      <c r="Z14" s="9">
        <f t="shared" si="8"/>
        <v>1</v>
      </c>
      <c r="AA14" s="9">
        <f t="shared" si="9"/>
        <v>1</v>
      </c>
      <c r="AB14" s="9">
        <v>1</v>
      </c>
      <c r="AC14" s="9">
        <v>1</v>
      </c>
    </row>
    <row r="15" spans="1:29" s="145" customFormat="1" ht="14.4">
      <c r="A15" s="144"/>
      <c r="B15" s="543">
        <v>12</v>
      </c>
      <c r="C15" s="544"/>
      <c r="D15" s="550" t="s">
        <v>3873</v>
      </c>
      <c r="E15" s="550" t="s">
        <v>63</v>
      </c>
      <c r="F15" s="550" t="s">
        <v>295</v>
      </c>
      <c r="G15" s="567">
        <v>1977</v>
      </c>
      <c r="H15" s="550" t="s">
        <v>253</v>
      </c>
      <c r="I15" s="550" t="s">
        <v>294</v>
      </c>
      <c r="J15" s="550" t="s">
        <v>32</v>
      </c>
      <c r="K15" s="544">
        <v>30</v>
      </c>
      <c r="L15" s="544"/>
      <c r="M15" s="551">
        <f t="shared" si="0"/>
        <v>30</v>
      </c>
      <c r="N15" s="552" t="s">
        <v>5256</v>
      </c>
      <c r="O15" s="552"/>
      <c r="P15" s="553">
        <f t="shared" si="1"/>
        <v>0.40887731481481482</v>
      </c>
      <c r="R15" s="14">
        <f>VLOOKUP(S15,id!$A:$C,3,0)</f>
        <v>13</v>
      </c>
      <c r="S15" s="14" t="str">
        <f t="shared" si="2"/>
        <v>SenderekŁukasz1977</v>
      </c>
      <c r="T15" s="9" t="str">
        <f t="shared" si="3"/>
        <v>Senderek</v>
      </c>
      <c r="U15" s="9" t="str">
        <f t="shared" si="4"/>
        <v>Łukasz</v>
      </c>
      <c r="V15" s="9" t="str">
        <f t="shared" si="5"/>
        <v>Team 360°</v>
      </c>
      <c r="W15" s="9">
        <f t="shared" si="6"/>
        <v>1977</v>
      </c>
      <c r="X15" s="9">
        <f t="shared" si="7"/>
        <v>81.320236646191319</v>
      </c>
      <c r="Y15" s="21"/>
      <c r="Z15" s="9">
        <f t="shared" si="8"/>
        <v>0.98553514309168622</v>
      </c>
      <c r="AA15" s="9">
        <f t="shared" si="9"/>
        <v>1</v>
      </c>
      <c r="AB15" s="9">
        <v>1</v>
      </c>
      <c r="AC15" s="9">
        <v>1</v>
      </c>
    </row>
    <row r="16" spans="1:29" s="145" customFormat="1" ht="14.4">
      <c r="A16" s="144"/>
      <c r="B16" s="543">
        <v>12</v>
      </c>
      <c r="C16" s="544"/>
      <c r="D16" s="550" t="s">
        <v>3852</v>
      </c>
      <c r="E16" s="550" t="s">
        <v>90</v>
      </c>
      <c r="F16" s="550" t="s">
        <v>79</v>
      </c>
      <c r="G16" s="568">
        <v>1984</v>
      </c>
      <c r="H16" s="550" t="s">
        <v>246</v>
      </c>
      <c r="I16" s="550" t="s">
        <v>1536</v>
      </c>
      <c r="J16" s="550" t="s">
        <v>32</v>
      </c>
      <c r="K16" s="544">
        <v>30</v>
      </c>
      <c r="L16" s="544"/>
      <c r="M16" s="551">
        <f t="shared" si="0"/>
        <v>30</v>
      </c>
      <c r="N16" s="552" t="s">
        <v>5256</v>
      </c>
      <c r="O16" s="552"/>
      <c r="P16" s="553">
        <f t="shared" si="1"/>
        <v>0.40887731481481482</v>
      </c>
      <c r="R16" s="14">
        <f>VLOOKUP(S16,id!$A:$C,3,0)</f>
        <v>38</v>
      </c>
      <c r="S16" s="14" t="str">
        <f t="shared" si="2"/>
        <v>WieczorekJarosław1984</v>
      </c>
      <c r="T16" s="9" t="str">
        <f t="shared" si="3"/>
        <v>Wieczorek</v>
      </c>
      <c r="U16" s="9" t="str">
        <f t="shared" si="4"/>
        <v>Jarosław</v>
      </c>
      <c r="V16" s="9" t="str">
        <f t="shared" si="5"/>
        <v>Rajd Liczyrzepy / Europa Ubezpieczenia</v>
      </c>
      <c r="W16" s="9">
        <f t="shared" si="6"/>
        <v>1984</v>
      </c>
      <c r="X16" s="9">
        <f t="shared" si="7"/>
        <v>81.320236646191319</v>
      </c>
      <c r="Y16" s="21"/>
      <c r="Z16" s="9">
        <f t="shared" si="8"/>
        <v>1</v>
      </c>
      <c r="AA16" s="9">
        <f t="shared" si="9"/>
        <v>1</v>
      </c>
      <c r="AB16" s="9">
        <v>1</v>
      </c>
      <c r="AC16" s="9">
        <v>1</v>
      </c>
    </row>
    <row r="17" spans="1:29" s="145" customFormat="1" ht="14.4">
      <c r="A17" s="144"/>
      <c r="B17" s="543">
        <v>14</v>
      </c>
      <c r="C17" s="544"/>
      <c r="D17" s="550" t="s">
        <v>3909</v>
      </c>
      <c r="E17" s="550" t="s">
        <v>26</v>
      </c>
      <c r="F17" s="550" t="s">
        <v>1528</v>
      </c>
      <c r="G17" s="567">
        <v>1966</v>
      </c>
      <c r="H17" s="550" t="s">
        <v>3563</v>
      </c>
      <c r="I17" s="550" t="s">
        <v>1527</v>
      </c>
      <c r="J17" s="550" t="s">
        <v>32</v>
      </c>
      <c r="K17" s="544">
        <v>30</v>
      </c>
      <c r="L17" s="544"/>
      <c r="M17" s="551">
        <f t="shared" si="0"/>
        <v>30</v>
      </c>
      <c r="N17" s="552" t="s">
        <v>5257</v>
      </c>
      <c r="O17" s="552"/>
      <c r="P17" s="553">
        <f t="shared" si="1"/>
        <v>0.44789351851851855</v>
      </c>
      <c r="R17" s="14">
        <f>VLOOKUP(S17,id!$A:$C,3,0)</f>
        <v>56</v>
      </c>
      <c r="S17" s="14" t="str">
        <f t="shared" si="2"/>
        <v>BuchajewiczAndrzej1966</v>
      </c>
      <c r="T17" s="9" t="str">
        <f t="shared" si="3"/>
        <v>Buchajewicz</v>
      </c>
      <c r="U17" s="9" t="str">
        <f t="shared" si="4"/>
        <v>Andrzej</v>
      </c>
      <c r="V17" s="9" t="str">
        <f t="shared" si="5"/>
        <v>MCkwadrat</v>
      </c>
      <c r="W17" s="9">
        <f t="shared" si="6"/>
        <v>1966</v>
      </c>
      <c r="X17" s="9">
        <f t="shared" ref="X17:X64" si="10">X16*IF(AB17&lt;1,AB17,IF(AC17&lt;1,AC17,IF(AA17&lt;1,AA17,IF(Z17&lt;1,Z17,1))))</f>
        <v>74.236394645718136</v>
      </c>
      <c r="Y17" s="21"/>
      <c r="Z17" s="9">
        <f t="shared" ref="Z17:Z27" si="11">P16/P17</f>
        <v>0.91288955501576308</v>
      </c>
      <c r="AA17" s="9">
        <f t="shared" ref="AA17:AA27" si="12">M17/M16</f>
        <v>1</v>
      </c>
      <c r="AB17" s="9">
        <v>1</v>
      </c>
      <c r="AC17" s="9">
        <v>1</v>
      </c>
    </row>
    <row r="18" spans="1:29" s="145" customFormat="1" ht="14.4">
      <c r="A18" s="144"/>
      <c r="B18" s="543">
        <v>15</v>
      </c>
      <c r="C18" s="544"/>
      <c r="D18" s="550" t="s">
        <v>3841</v>
      </c>
      <c r="E18" s="550" t="s">
        <v>49</v>
      </c>
      <c r="F18" s="550" t="s">
        <v>990</v>
      </c>
      <c r="G18" s="569">
        <v>1979</v>
      </c>
      <c r="H18" s="550" t="s">
        <v>253</v>
      </c>
      <c r="I18" s="550" t="s">
        <v>3867</v>
      </c>
      <c r="J18" s="550" t="s">
        <v>32</v>
      </c>
      <c r="K18" s="544">
        <v>30</v>
      </c>
      <c r="L18" s="544"/>
      <c r="M18" s="551">
        <f t="shared" si="0"/>
        <v>30</v>
      </c>
      <c r="N18" s="552" t="s">
        <v>5258</v>
      </c>
      <c r="O18" s="552"/>
      <c r="P18" s="553">
        <f t="shared" si="1"/>
        <v>0.46730324074074081</v>
      </c>
      <c r="R18" s="14">
        <f>VLOOKUP(S18,id!$A:$C,3,0)</f>
        <v>20</v>
      </c>
      <c r="S18" s="14" t="str">
        <f t="shared" si="2"/>
        <v>BelicaRobert1979</v>
      </c>
      <c r="T18" s="9" t="str">
        <f t="shared" si="3"/>
        <v>Belica</v>
      </c>
      <c r="U18" s="9" t="str">
        <f t="shared" si="4"/>
        <v>Robert</v>
      </c>
      <c r="V18" s="9" t="str">
        <f t="shared" si="5"/>
        <v>Poland</v>
      </c>
      <c r="W18" s="9">
        <f t="shared" si="6"/>
        <v>1979</v>
      </c>
      <c r="X18" s="9">
        <f t="shared" si="10"/>
        <v>71.152941176470591</v>
      </c>
      <c r="Y18" s="21"/>
      <c r="Z18" s="9">
        <f t="shared" si="11"/>
        <v>0.9584643962848296</v>
      </c>
      <c r="AA18" s="9">
        <f t="shared" si="12"/>
        <v>1</v>
      </c>
      <c r="AB18" s="9">
        <v>1</v>
      </c>
      <c r="AC18" s="9">
        <v>1</v>
      </c>
    </row>
    <row r="19" spans="1:29" s="145" customFormat="1" ht="14.4">
      <c r="A19" s="144"/>
      <c r="B19" s="543">
        <v>16</v>
      </c>
      <c r="C19" s="544"/>
      <c r="D19" s="550" t="s">
        <v>3901</v>
      </c>
      <c r="E19" s="550" t="s">
        <v>15</v>
      </c>
      <c r="F19" s="550" t="s">
        <v>1248</v>
      </c>
      <c r="G19" s="567">
        <v>1976</v>
      </c>
      <c r="H19" s="550" t="s">
        <v>1357</v>
      </c>
      <c r="I19" s="550"/>
      <c r="J19" s="550" t="s">
        <v>32</v>
      </c>
      <c r="K19" s="544">
        <v>30</v>
      </c>
      <c r="L19" s="544"/>
      <c r="M19" s="551">
        <f t="shared" si="0"/>
        <v>30</v>
      </c>
      <c r="N19" s="552" t="s">
        <v>5259</v>
      </c>
      <c r="O19" s="552"/>
      <c r="P19" s="553">
        <f t="shared" si="1"/>
        <v>0.46758101851851852</v>
      </c>
      <c r="R19" s="14">
        <f>VLOOKUP(S19,id!$A:$C,3,0)</f>
        <v>25</v>
      </c>
      <c r="S19" s="14" t="str">
        <f t="shared" si="2"/>
        <v>NiewęgłowskiPiotr1976</v>
      </c>
      <c r="T19" s="9" t="str">
        <f t="shared" si="3"/>
        <v>Niewęgłowski</v>
      </c>
      <c r="U19" s="9" t="str">
        <f t="shared" si="4"/>
        <v>Piotr</v>
      </c>
      <c r="V19" s="9">
        <f t="shared" si="5"/>
        <v>0</v>
      </c>
      <c r="W19" s="9">
        <f t="shared" si="6"/>
        <v>1976</v>
      </c>
      <c r="X19" s="9">
        <f t="shared" si="10"/>
        <v>71.110671056214272</v>
      </c>
      <c r="Y19" s="21"/>
      <c r="Z19" s="9">
        <f t="shared" si="11"/>
        <v>0.99940592588925481</v>
      </c>
      <c r="AA19" s="9">
        <f t="shared" si="12"/>
        <v>1</v>
      </c>
      <c r="AB19" s="9">
        <v>1</v>
      </c>
      <c r="AC19" s="9">
        <v>1</v>
      </c>
    </row>
    <row r="20" spans="1:29" s="145" customFormat="1" ht="14.4">
      <c r="A20" s="144"/>
      <c r="B20" s="543">
        <v>17</v>
      </c>
      <c r="C20" s="544"/>
      <c r="D20" s="550" t="s">
        <v>3906</v>
      </c>
      <c r="E20" s="550" t="s">
        <v>19</v>
      </c>
      <c r="F20" s="550" t="s">
        <v>18</v>
      </c>
      <c r="G20" s="567">
        <v>1964</v>
      </c>
      <c r="H20" s="550" t="s">
        <v>233</v>
      </c>
      <c r="I20" s="550" t="s">
        <v>4200</v>
      </c>
      <c r="J20" s="550" t="s">
        <v>32</v>
      </c>
      <c r="K20" s="544">
        <v>30</v>
      </c>
      <c r="L20" s="544"/>
      <c r="M20" s="551">
        <f t="shared" si="0"/>
        <v>30</v>
      </c>
      <c r="N20" s="552" t="s">
        <v>5260</v>
      </c>
      <c r="O20" s="552"/>
      <c r="P20" s="553">
        <f t="shared" si="1"/>
        <v>0.47031250000000002</v>
      </c>
      <c r="R20" s="14">
        <f>VLOOKUP(S20,id!$A:$C,3,0)</f>
        <v>17</v>
      </c>
      <c r="S20" s="14" t="str">
        <f t="shared" si="2"/>
        <v>LiszkaGrzegorz1964</v>
      </c>
      <c r="T20" s="9" t="str">
        <f t="shared" si="3"/>
        <v>Liszka</v>
      </c>
      <c r="U20" s="9" t="str">
        <f t="shared" si="4"/>
        <v>Grzegorz</v>
      </c>
      <c r="V20" s="9" t="str">
        <f t="shared" si="5"/>
        <v>Trezado Biketires.pl</v>
      </c>
      <c r="W20" s="9">
        <f t="shared" si="6"/>
        <v>1964</v>
      </c>
      <c r="X20" s="9">
        <f t="shared" si="10"/>
        <v>70.697674418604663</v>
      </c>
      <c r="Y20" s="21"/>
      <c r="Z20" s="9">
        <f t="shared" si="11"/>
        <v>0.99419219884336163</v>
      </c>
      <c r="AA20" s="9">
        <f t="shared" si="12"/>
        <v>1</v>
      </c>
      <c r="AB20" s="9">
        <v>1</v>
      </c>
      <c r="AC20" s="9">
        <v>1</v>
      </c>
    </row>
    <row r="21" spans="1:29" s="147" customFormat="1" ht="14.4">
      <c r="A21" s="146"/>
      <c r="B21" s="543">
        <v>18</v>
      </c>
      <c r="C21" s="544"/>
      <c r="D21" s="550" t="s">
        <v>3856</v>
      </c>
      <c r="E21" s="550" t="s">
        <v>234</v>
      </c>
      <c r="F21" s="550" t="s">
        <v>966</v>
      </c>
      <c r="G21" s="568">
        <v>1955</v>
      </c>
      <c r="H21" s="550" t="s">
        <v>201</v>
      </c>
      <c r="I21" s="550" t="s">
        <v>3845</v>
      </c>
      <c r="J21" s="550" t="s">
        <v>32</v>
      </c>
      <c r="K21" s="544">
        <v>30</v>
      </c>
      <c r="L21" s="544"/>
      <c r="M21" s="551">
        <f t="shared" si="0"/>
        <v>30</v>
      </c>
      <c r="N21" s="552" t="s">
        <v>5261</v>
      </c>
      <c r="O21" s="552"/>
      <c r="P21" s="553">
        <f t="shared" si="1"/>
        <v>0.47379629629629627</v>
      </c>
      <c r="Q21" s="145"/>
      <c r="R21" s="14">
        <f>VLOOKUP(S21,id!$A:$C,3,0)</f>
        <v>514</v>
      </c>
      <c r="S21" s="14" t="str">
        <f t="shared" si="2"/>
        <v>TrzmielewskiRoman1955</v>
      </c>
      <c r="T21" s="9" t="str">
        <f t="shared" si="3"/>
        <v>Trzmielewski</v>
      </c>
      <c r="U21" s="9" t="str">
        <f t="shared" si="4"/>
        <v>Roman</v>
      </c>
      <c r="V21" s="9" t="str">
        <f t="shared" si="5"/>
        <v>Polska</v>
      </c>
      <c r="W21" s="9">
        <f t="shared" si="6"/>
        <v>1955</v>
      </c>
      <c r="X21" s="9">
        <f t="shared" si="10"/>
        <v>70.177838577291396</v>
      </c>
      <c r="Y21" s="21"/>
      <c r="Z21" s="9">
        <f t="shared" si="11"/>
        <v>0.99264705882352955</v>
      </c>
      <c r="AA21" s="9">
        <f t="shared" si="12"/>
        <v>1</v>
      </c>
      <c r="AB21" s="9">
        <v>1</v>
      </c>
      <c r="AC21" s="9">
        <v>1</v>
      </c>
    </row>
    <row r="22" spans="1:29" s="145" customFormat="1" ht="14.4">
      <c r="A22" s="144"/>
      <c r="B22" s="543">
        <v>19</v>
      </c>
      <c r="C22" s="544"/>
      <c r="D22" s="550" t="s">
        <v>3846</v>
      </c>
      <c r="E22" s="550" t="s">
        <v>48</v>
      </c>
      <c r="F22" s="550" t="s">
        <v>259</v>
      </c>
      <c r="G22" s="568">
        <v>1982</v>
      </c>
      <c r="H22" s="550" t="s">
        <v>238</v>
      </c>
      <c r="I22" s="550" t="s">
        <v>5262</v>
      </c>
      <c r="J22" s="550" t="s">
        <v>32</v>
      </c>
      <c r="K22" s="544">
        <v>30</v>
      </c>
      <c r="L22" s="544"/>
      <c r="M22" s="551">
        <f t="shared" si="0"/>
        <v>30</v>
      </c>
      <c r="N22" s="552" t="s">
        <v>5263</v>
      </c>
      <c r="O22" s="552"/>
      <c r="P22" s="553">
        <f t="shared" si="1"/>
        <v>0.47673611111111114</v>
      </c>
      <c r="R22" s="14">
        <f>VLOOKUP(S22,id!$A:$C,3,0)</f>
        <v>22</v>
      </c>
      <c r="S22" s="14" t="str">
        <f t="shared" si="2"/>
        <v>ZadwornyTomasz1982</v>
      </c>
      <c r="T22" s="9" t="str">
        <f t="shared" si="3"/>
        <v>Zadworny</v>
      </c>
      <c r="U22" s="9" t="str">
        <f t="shared" si="4"/>
        <v>Tomasz</v>
      </c>
      <c r="V22" s="9" t="str">
        <f t="shared" si="5"/>
        <v>QGIS</v>
      </c>
      <c r="W22" s="9">
        <f t="shared" si="6"/>
        <v>1982</v>
      </c>
      <c r="X22" s="9">
        <f t="shared" si="10"/>
        <v>69.745083758193744</v>
      </c>
      <c r="Y22" s="21"/>
      <c r="Z22" s="9">
        <f t="shared" si="11"/>
        <v>0.99383345472201978</v>
      </c>
      <c r="AA22" s="9">
        <f t="shared" si="12"/>
        <v>1</v>
      </c>
      <c r="AB22" s="9">
        <v>1</v>
      </c>
      <c r="AC22" s="9">
        <v>1</v>
      </c>
    </row>
    <row r="23" spans="1:29" s="145" customFormat="1" ht="14.4">
      <c r="A23" s="144"/>
      <c r="B23" s="543">
        <v>20</v>
      </c>
      <c r="C23" s="544"/>
      <c r="D23" s="550" t="s">
        <v>5264</v>
      </c>
      <c r="E23" s="550" t="s">
        <v>51</v>
      </c>
      <c r="F23" s="550" t="s">
        <v>183</v>
      </c>
      <c r="G23" s="568">
        <v>1970</v>
      </c>
      <c r="H23" s="550" t="s">
        <v>3749</v>
      </c>
      <c r="I23" s="550" t="s">
        <v>3748</v>
      </c>
      <c r="J23" s="550" t="s">
        <v>32</v>
      </c>
      <c r="K23" s="544">
        <v>30</v>
      </c>
      <c r="L23" s="544"/>
      <c r="M23" s="551">
        <f t="shared" si="0"/>
        <v>30</v>
      </c>
      <c r="N23" s="552" t="s">
        <v>5265</v>
      </c>
      <c r="O23" s="552"/>
      <c r="P23" s="553">
        <f t="shared" si="1"/>
        <v>0.48673611111111109</v>
      </c>
      <c r="R23" s="14">
        <f>VLOOKUP(S23,id!$A:$C,3,0)</f>
        <v>140</v>
      </c>
      <c r="S23" s="14" t="str">
        <f t="shared" si="2"/>
        <v>ZawadzkiArtur1970</v>
      </c>
      <c r="T23" s="9" t="str">
        <f t="shared" si="3"/>
        <v>Zawadzki</v>
      </c>
      <c r="U23" s="9" t="str">
        <f t="shared" si="4"/>
        <v>Artur</v>
      </c>
      <c r="V23" s="9" t="str">
        <f t="shared" si="5"/>
        <v>ASP</v>
      </c>
      <c r="W23" s="9">
        <f t="shared" si="6"/>
        <v>1970</v>
      </c>
      <c r="X23" s="9">
        <f t="shared" si="10"/>
        <v>68.312170067056655</v>
      </c>
      <c r="Y23" s="21"/>
      <c r="Z23" s="9">
        <f t="shared" si="11"/>
        <v>0.97945498644599804</v>
      </c>
      <c r="AA23" s="9">
        <f t="shared" si="12"/>
        <v>1</v>
      </c>
      <c r="AB23" s="9">
        <v>1</v>
      </c>
      <c r="AC23" s="9">
        <v>1</v>
      </c>
    </row>
    <row r="24" spans="1:29" s="145" customFormat="1" ht="14.4">
      <c r="A24" s="144"/>
      <c r="B24" s="543">
        <v>21</v>
      </c>
      <c r="C24" s="544"/>
      <c r="D24" s="550" t="s">
        <v>3921</v>
      </c>
      <c r="E24" s="550" t="s">
        <v>398</v>
      </c>
      <c r="F24" s="550" t="s">
        <v>1081</v>
      </c>
      <c r="G24" s="567">
        <v>1983</v>
      </c>
      <c r="H24" s="550" t="s">
        <v>273</v>
      </c>
      <c r="I24" s="550" t="s">
        <v>3845</v>
      </c>
      <c r="J24" s="550" t="s">
        <v>32</v>
      </c>
      <c r="K24" s="544">
        <v>30</v>
      </c>
      <c r="L24" s="544"/>
      <c r="M24" s="551">
        <f t="shared" si="0"/>
        <v>30</v>
      </c>
      <c r="N24" s="552" t="s">
        <v>5266</v>
      </c>
      <c r="O24" s="552"/>
      <c r="P24" s="553">
        <f t="shared" si="1"/>
        <v>0.48910879629629639</v>
      </c>
      <c r="R24" s="14">
        <f>VLOOKUP(S24,id!$A:$C,3,0)</f>
        <v>80</v>
      </c>
      <c r="S24" s="14" t="str">
        <f t="shared" si="2"/>
        <v>KuprianSzymon1983</v>
      </c>
      <c r="T24" s="9" t="str">
        <f t="shared" si="3"/>
        <v>Kuprian</v>
      </c>
      <c r="U24" s="9" t="str">
        <f t="shared" si="4"/>
        <v>Szymon</v>
      </c>
      <c r="V24" s="9" t="str">
        <f t="shared" si="5"/>
        <v>Polska</v>
      </c>
      <c r="W24" s="9">
        <f t="shared" si="6"/>
        <v>1983</v>
      </c>
      <c r="X24" s="9">
        <f t="shared" si="10"/>
        <v>67.980785158191154</v>
      </c>
      <c r="Y24" s="21"/>
      <c r="Z24" s="9">
        <f t="shared" si="11"/>
        <v>0.99514896235121486</v>
      </c>
      <c r="AA24" s="9">
        <f t="shared" si="12"/>
        <v>1</v>
      </c>
      <c r="AB24" s="9">
        <v>1</v>
      </c>
      <c r="AC24" s="9">
        <v>1</v>
      </c>
    </row>
    <row r="25" spans="1:29" s="145" customFormat="1" ht="14.4">
      <c r="A25" s="144"/>
      <c r="B25" s="543">
        <v>22</v>
      </c>
      <c r="C25" s="544"/>
      <c r="D25" s="550" t="s">
        <v>3868</v>
      </c>
      <c r="E25" s="550" t="s">
        <v>91</v>
      </c>
      <c r="F25" s="550" t="s">
        <v>1052</v>
      </c>
      <c r="G25" s="567">
        <v>1983</v>
      </c>
      <c r="H25" s="550" t="s">
        <v>3614</v>
      </c>
      <c r="I25" s="550"/>
      <c r="J25" s="550" t="s">
        <v>32</v>
      </c>
      <c r="K25" s="544">
        <v>30</v>
      </c>
      <c r="L25" s="544"/>
      <c r="M25" s="551">
        <f t="shared" si="0"/>
        <v>30</v>
      </c>
      <c r="N25" s="552" t="s">
        <v>5266</v>
      </c>
      <c r="O25" s="552"/>
      <c r="P25" s="553">
        <f t="shared" si="1"/>
        <v>0.48910879629629639</v>
      </c>
      <c r="R25" s="14">
        <f>VLOOKUP(S25,id!$A:$C,3,0)</f>
        <v>81</v>
      </c>
      <c r="S25" s="14" t="str">
        <f t="shared" si="2"/>
        <v>MechlińskiMateusz1983</v>
      </c>
      <c r="T25" s="9" t="str">
        <f t="shared" si="3"/>
        <v>Mechliński</v>
      </c>
      <c r="U25" s="9" t="str">
        <f t="shared" si="4"/>
        <v>Mateusz</v>
      </c>
      <c r="V25" s="9">
        <f t="shared" si="5"/>
        <v>0</v>
      </c>
      <c r="W25" s="9">
        <f t="shared" si="6"/>
        <v>1983</v>
      </c>
      <c r="X25" s="9">
        <f t="shared" si="10"/>
        <v>67.980785158191154</v>
      </c>
      <c r="Y25" s="21"/>
      <c r="Z25" s="9">
        <f t="shared" si="11"/>
        <v>1</v>
      </c>
      <c r="AA25" s="9">
        <f t="shared" si="12"/>
        <v>1</v>
      </c>
      <c r="AB25" s="9">
        <v>1</v>
      </c>
      <c r="AC25" s="9">
        <v>1</v>
      </c>
    </row>
    <row r="26" spans="1:29" s="145" customFormat="1" ht="14.4">
      <c r="A26" s="144"/>
      <c r="B26" s="543">
        <v>23</v>
      </c>
      <c r="C26" s="544"/>
      <c r="D26" s="550" t="s">
        <v>3896</v>
      </c>
      <c r="E26" s="550" t="s">
        <v>48</v>
      </c>
      <c r="F26" s="550" t="s">
        <v>85</v>
      </c>
      <c r="G26" s="568">
        <v>1982</v>
      </c>
      <c r="H26" s="550" t="s">
        <v>253</v>
      </c>
      <c r="I26" s="550" t="s">
        <v>185</v>
      </c>
      <c r="J26" s="550" t="s">
        <v>32</v>
      </c>
      <c r="K26" s="544">
        <v>30</v>
      </c>
      <c r="L26" s="544"/>
      <c r="M26" s="551">
        <f t="shared" si="0"/>
        <v>30</v>
      </c>
      <c r="N26" s="552" t="s">
        <v>5267</v>
      </c>
      <c r="O26" s="554"/>
      <c r="P26" s="553">
        <f t="shared" si="1"/>
        <v>0.49091435185185189</v>
      </c>
      <c r="R26" s="14">
        <f>VLOOKUP(S26,id!$A:$C,3,0)</f>
        <v>122</v>
      </c>
      <c r="S26" s="14" t="str">
        <f t="shared" si="2"/>
        <v>StefańskiTomasz1982</v>
      </c>
      <c r="T26" s="9" t="str">
        <f t="shared" si="3"/>
        <v>Stefański</v>
      </c>
      <c r="U26" s="9" t="str">
        <f t="shared" si="4"/>
        <v>Tomasz</v>
      </c>
      <c r="V26" s="9" t="str">
        <f t="shared" si="5"/>
        <v>Welocypedy</v>
      </c>
      <c r="W26" s="9">
        <f t="shared" si="6"/>
        <v>1982</v>
      </c>
      <c r="X26" s="9">
        <f t="shared" si="10"/>
        <v>67.730755628904873</v>
      </c>
      <c r="Y26" s="21"/>
      <c r="Z26" s="9">
        <f t="shared" si="11"/>
        <v>0.99632205587645895</v>
      </c>
      <c r="AA26" s="9">
        <f t="shared" si="12"/>
        <v>1</v>
      </c>
      <c r="AB26" s="9">
        <v>1</v>
      </c>
      <c r="AC26" s="9">
        <v>1</v>
      </c>
    </row>
    <row r="27" spans="1:29" s="145" customFormat="1" ht="14.4">
      <c r="A27" s="144"/>
      <c r="B27" s="543">
        <v>24</v>
      </c>
      <c r="C27" s="544"/>
      <c r="D27" s="550" t="s">
        <v>3844</v>
      </c>
      <c r="E27" s="550" t="s">
        <v>19</v>
      </c>
      <c r="F27" s="550" t="s">
        <v>87</v>
      </c>
      <c r="G27" s="567">
        <v>1974</v>
      </c>
      <c r="H27" s="550" t="s">
        <v>3428</v>
      </c>
      <c r="I27" s="550" t="s">
        <v>185</v>
      </c>
      <c r="J27" s="550" t="s">
        <v>32</v>
      </c>
      <c r="K27" s="544">
        <v>30</v>
      </c>
      <c r="L27" s="544"/>
      <c r="M27" s="551">
        <f t="shared" si="0"/>
        <v>30</v>
      </c>
      <c r="N27" s="552" t="s">
        <v>5268</v>
      </c>
      <c r="O27" s="552"/>
      <c r="P27" s="553">
        <f t="shared" si="1"/>
        <v>0.49186342592592597</v>
      </c>
      <c r="R27" s="14">
        <f>VLOOKUP(S27,id!$A:$C,3,0)</f>
        <v>123</v>
      </c>
      <c r="S27" s="14" t="str">
        <f t="shared" si="2"/>
        <v>RygalskiGrzegorz1974</v>
      </c>
      <c r="T27" s="9" t="str">
        <f t="shared" si="3"/>
        <v>Rygalski</v>
      </c>
      <c r="U27" s="9" t="str">
        <f t="shared" si="4"/>
        <v>Grzegorz</v>
      </c>
      <c r="V27" s="9" t="str">
        <f t="shared" si="5"/>
        <v>Welocypedy</v>
      </c>
      <c r="W27" s="9">
        <f t="shared" si="6"/>
        <v>1974</v>
      </c>
      <c r="X27" s="9">
        <f t="shared" si="10"/>
        <v>67.600065887003794</v>
      </c>
      <c r="Y27" s="21"/>
      <c r="Z27" s="9">
        <f t="shared" si="11"/>
        <v>0.99807045203190814</v>
      </c>
      <c r="AA27" s="9">
        <f t="shared" si="12"/>
        <v>1</v>
      </c>
      <c r="AB27" s="9">
        <v>1</v>
      </c>
      <c r="AC27" s="9">
        <v>1</v>
      </c>
    </row>
    <row r="28" spans="1:29" s="145" customFormat="1" ht="14.4">
      <c r="B28" s="543">
        <v>27</v>
      </c>
      <c r="C28" s="544"/>
      <c r="D28" s="550" t="s">
        <v>3872</v>
      </c>
      <c r="E28" s="550" t="s">
        <v>70</v>
      </c>
      <c r="F28" s="550" t="s">
        <v>244</v>
      </c>
      <c r="G28" s="567">
        <v>1984</v>
      </c>
      <c r="H28" s="550" t="s">
        <v>201</v>
      </c>
      <c r="I28" s="550" t="s">
        <v>3469</v>
      </c>
      <c r="J28" s="550" t="s">
        <v>32</v>
      </c>
      <c r="K28" s="544">
        <v>29</v>
      </c>
      <c r="L28" s="544"/>
      <c r="M28" s="551">
        <f t="shared" si="0"/>
        <v>29</v>
      </c>
      <c r="N28" s="552" t="s">
        <v>5270</v>
      </c>
      <c r="O28" s="552"/>
      <c r="P28" s="553">
        <f t="shared" si="1"/>
        <v>0.49337962962962961</v>
      </c>
      <c r="R28" s="14">
        <f>VLOOKUP(S28,id!$A:$C,3,0)</f>
        <v>26</v>
      </c>
      <c r="S28" s="14" t="str">
        <f t="shared" si="2"/>
        <v>KotMaciej1984</v>
      </c>
      <c r="T28" s="9" t="str">
        <f t="shared" si="3"/>
        <v>Kot</v>
      </c>
      <c r="U28" s="9" t="str">
        <f t="shared" si="4"/>
        <v>Maciej</v>
      </c>
      <c r="V28" s="9" t="str">
        <f t="shared" si="5"/>
        <v>Rajd Hawran</v>
      </c>
      <c r="W28" s="9">
        <f t="shared" si="6"/>
        <v>1984</v>
      </c>
      <c r="X28" s="9">
        <f t="shared" si="10"/>
        <v>65.346730357436996</v>
      </c>
      <c r="Y28" s="21"/>
      <c r="Z28" s="9">
        <f t="shared" ref="Z28:Z64" si="13">P27/P28</f>
        <v>0.99692690250539562</v>
      </c>
      <c r="AA28" s="9">
        <f t="shared" ref="AA28:AA64" si="14">M28/M27</f>
        <v>0.96666666666666667</v>
      </c>
      <c r="AB28" s="9">
        <v>1</v>
      </c>
      <c r="AC28" s="9">
        <v>1</v>
      </c>
    </row>
    <row r="29" spans="1:29" s="145" customFormat="1" ht="14.4">
      <c r="B29" s="543">
        <v>28</v>
      </c>
      <c r="C29" s="544"/>
      <c r="D29" s="550" t="s">
        <v>3893</v>
      </c>
      <c r="E29" s="550" t="s">
        <v>365</v>
      </c>
      <c r="F29" s="550" t="s">
        <v>1738</v>
      </c>
      <c r="G29" s="567">
        <v>1982</v>
      </c>
      <c r="H29" s="550" t="s">
        <v>4822</v>
      </c>
      <c r="I29" s="550" t="s">
        <v>5271</v>
      </c>
      <c r="J29" s="550" t="s">
        <v>32</v>
      </c>
      <c r="K29" s="544">
        <v>27</v>
      </c>
      <c r="L29" s="544"/>
      <c r="M29" s="551">
        <f t="shared" si="0"/>
        <v>27</v>
      </c>
      <c r="N29" s="552" t="s">
        <v>5272</v>
      </c>
      <c r="O29" s="552"/>
      <c r="P29" s="553">
        <f t="shared" si="1"/>
        <v>0.49625000000000002</v>
      </c>
      <c r="R29" s="14">
        <f>VLOOKUP(S29,id!$A:$C,3,0)</f>
        <v>52</v>
      </c>
      <c r="S29" s="14" t="str">
        <f t="shared" si="2"/>
        <v>DargaczWaldemar1982</v>
      </c>
      <c r="T29" s="9" t="str">
        <f t="shared" si="3"/>
        <v>Dargacz</v>
      </c>
      <c r="U29" s="9" t="str">
        <f t="shared" si="4"/>
        <v>Waldemar</v>
      </c>
      <c r="V29" s="9" t="str">
        <f t="shared" si="5"/>
        <v>zaginiony w akcji</v>
      </c>
      <c r="W29" s="9">
        <f t="shared" si="6"/>
        <v>1982</v>
      </c>
      <c r="X29" s="9">
        <f t="shared" si="10"/>
        <v>60.840059298303409</v>
      </c>
      <c r="Y29" s="21"/>
      <c r="Z29" s="9">
        <f t="shared" si="13"/>
        <v>0.99421587834686065</v>
      </c>
      <c r="AA29" s="9">
        <f t="shared" si="14"/>
        <v>0.93103448275862066</v>
      </c>
      <c r="AB29" s="9">
        <v>1</v>
      </c>
      <c r="AC29" s="9">
        <v>1</v>
      </c>
    </row>
    <row r="30" spans="1:29" s="145" customFormat="1" ht="14.4">
      <c r="B30" s="543">
        <v>29</v>
      </c>
      <c r="C30" s="544"/>
      <c r="D30" s="550" t="s">
        <v>3894</v>
      </c>
      <c r="E30" s="550" t="s">
        <v>322</v>
      </c>
      <c r="F30" s="550" t="s">
        <v>321</v>
      </c>
      <c r="G30" s="567">
        <v>1973</v>
      </c>
      <c r="H30" s="550" t="s">
        <v>3760</v>
      </c>
      <c r="I30" s="550" t="s">
        <v>3759</v>
      </c>
      <c r="J30" s="550" t="s">
        <v>32</v>
      </c>
      <c r="K30" s="544">
        <v>26</v>
      </c>
      <c r="L30" s="544"/>
      <c r="M30" s="551">
        <f t="shared" si="0"/>
        <v>26</v>
      </c>
      <c r="N30" s="552" t="s">
        <v>5273</v>
      </c>
      <c r="O30" s="552"/>
      <c r="P30" s="553">
        <f t="shared" si="1"/>
        <v>0.47921296296296295</v>
      </c>
      <c r="R30" s="14">
        <f>VLOOKUP(S30,id!$A:$C,3,0)</f>
        <v>78</v>
      </c>
      <c r="S30" s="14" t="str">
        <f t="shared" si="2"/>
        <v>NikonowiczAdrian1973</v>
      </c>
      <c r="T30" s="9" t="str">
        <f t="shared" si="3"/>
        <v>Nikonowicz</v>
      </c>
      <c r="U30" s="9" t="str">
        <f t="shared" si="4"/>
        <v>Adrian</v>
      </c>
      <c r="V30" s="9" t="str">
        <f t="shared" si="5"/>
        <v>Światowid Małe Gacno</v>
      </c>
      <c r="W30" s="9">
        <f t="shared" si="6"/>
        <v>1973</v>
      </c>
      <c r="X30" s="9">
        <f t="shared" si="10"/>
        <v>58.586723768736611</v>
      </c>
      <c r="Y30" s="21"/>
      <c r="Z30" s="9">
        <f t="shared" si="13"/>
        <v>1.0355521205680611</v>
      </c>
      <c r="AA30" s="9">
        <f t="shared" si="14"/>
        <v>0.96296296296296291</v>
      </c>
      <c r="AB30" s="9">
        <v>1</v>
      </c>
      <c r="AC30" s="9">
        <v>1</v>
      </c>
    </row>
    <row r="31" spans="1:29" s="145" customFormat="1" ht="14.4">
      <c r="B31" s="543">
        <v>30</v>
      </c>
      <c r="C31" s="544"/>
      <c r="D31" s="550" t="s">
        <v>3854</v>
      </c>
      <c r="E31" s="550" t="s">
        <v>22</v>
      </c>
      <c r="F31" s="550" t="s">
        <v>1114</v>
      </c>
      <c r="G31" s="567">
        <v>1978</v>
      </c>
      <c r="H31" s="550" t="s">
        <v>3462</v>
      </c>
      <c r="I31" s="550"/>
      <c r="J31" s="550" t="s">
        <v>32</v>
      </c>
      <c r="K31" s="544">
        <v>26</v>
      </c>
      <c r="L31" s="544"/>
      <c r="M31" s="551">
        <f t="shared" si="0"/>
        <v>26</v>
      </c>
      <c r="N31" s="552" t="s">
        <v>5274</v>
      </c>
      <c r="O31" s="552"/>
      <c r="P31" s="553">
        <f t="shared" si="1"/>
        <v>0.48214120370370367</v>
      </c>
      <c r="R31" s="14">
        <f>VLOOKUP(S31,id!$A:$C,3,0)</f>
        <v>68</v>
      </c>
      <c r="S31" s="14" t="str">
        <f t="shared" si="2"/>
        <v>LuksKrzysztof1978</v>
      </c>
      <c r="T31" s="9" t="str">
        <f t="shared" si="3"/>
        <v>Luks</v>
      </c>
      <c r="U31" s="9" t="str">
        <f t="shared" si="4"/>
        <v>Krzysztof</v>
      </c>
      <c r="V31" s="9">
        <f t="shared" si="5"/>
        <v>0</v>
      </c>
      <c r="W31" s="9">
        <f t="shared" si="6"/>
        <v>1978</v>
      </c>
      <c r="X31" s="9">
        <f t="shared" si="10"/>
        <v>58.230902631509004</v>
      </c>
      <c r="Y31" s="21"/>
      <c r="Z31" s="9">
        <f t="shared" si="13"/>
        <v>0.99392659096910485</v>
      </c>
      <c r="AA31" s="9">
        <f t="shared" si="14"/>
        <v>1</v>
      </c>
      <c r="AB31" s="9">
        <v>1</v>
      </c>
      <c r="AC31" s="9">
        <v>1</v>
      </c>
    </row>
    <row r="32" spans="1:29" s="145" customFormat="1" ht="14.4">
      <c r="B32" s="543">
        <v>31</v>
      </c>
      <c r="C32" s="544"/>
      <c r="D32" s="550" t="s">
        <v>3912</v>
      </c>
      <c r="E32" s="550" t="s">
        <v>19</v>
      </c>
      <c r="F32" s="550" t="s">
        <v>53</v>
      </c>
      <c r="G32" s="571">
        <v>1984</v>
      </c>
      <c r="H32" s="550" t="s">
        <v>5275</v>
      </c>
      <c r="I32" s="550" t="s">
        <v>5276</v>
      </c>
      <c r="J32" s="550" t="s">
        <v>32</v>
      </c>
      <c r="K32" s="544">
        <v>26</v>
      </c>
      <c r="L32" s="544"/>
      <c r="M32" s="551">
        <f t="shared" si="0"/>
        <v>26</v>
      </c>
      <c r="N32" s="552" t="s">
        <v>5277</v>
      </c>
      <c r="O32" s="552"/>
      <c r="P32" s="553">
        <f t="shared" si="1"/>
        <v>0.49103009259259262</v>
      </c>
      <c r="R32" s="14">
        <f>VLOOKUP(S32,id!$A:$C,3,0)</f>
        <v>515</v>
      </c>
      <c r="S32" s="14" t="str">
        <f t="shared" si="2"/>
        <v>ZającGrzegorz1984</v>
      </c>
      <c r="T32" s="9" t="str">
        <f t="shared" si="3"/>
        <v>Zając</v>
      </c>
      <c r="U32" s="9" t="str">
        <f t="shared" si="4"/>
        <v>Grzegorz</v>
      </c>
      <c r="V32" s="9" t="str">
        <f t="shared" si="5"/>
        <v>WIĘCEJ FUNKU!</v>
      </c>
      <c r="W32" s="9">
        <f t="shared" si="6"/>
        <v>1984</v>
      </c>
      <c r="X32" s="9">
        <f t="shared" si="10"/>
        <v>57.176775743565592</v>
      </c>
      <c r="Y32" s="21"/>
      <c r="Z32" s="9">
        <f t="shared" si="13"/>
        <v>0.98189746611667639</v>
      </c>
      <c r="AA32" s="9">
        <f t="shared" si="14"/>
        <v>1</v>
      </c>
      <c r="AB32" s="9">
        <v>1</v>
      </c>
      <c r="AC32" s="9">
        <v>1</v>
      </c>
    </row>
    <row r="33" spans="2:29" s="147" customFormat="1" ht="14.4">
      <c r="B33" s="543">
        <v>33</v>
      </c>
      <c r="C33" s="544"/>
      <c r="D33" s="550" t="s">
        <v>3863</v>
      </c>
      <c r="E33" s="550" t="s">
        <v>5071</v>
      </c>
      <c r="F33" s="550" t="s">
        <v>5072</v>
      </c>
      <c r="G33" s="569">
        <v>1984</v>
      </c>
      <c r="H33" s="550" t="s">
        <v>3425</v>
      </c>
      <c r="I33" s="550" t="s">
        <v>5073</v>
      </c>
      <c r="J33" s="550" t="s">
        <v>32</v>
      </c>
      <c r="K33" s="544">
        <v>26</v>
      </c>
      <c r="L33" s="544"/>
      <c r="M33" s="551">
        <f t="shared" si="0"/>
        <v>26</v>
      </c>
      <c r="N33" s="552" t="s">
        <v>5278</v>
      </c>
      <c r="O33" s="552"/>
      <c r="P33" s="553">
        <f t="shared" si="1"/>
        <v>0.49563657407407408</v>
      </c>
      <c r="Q33" s="145"/>
      <c r="R33" s="14">
        <f>VLOOKUP(S33,id!$A:$C,3,0)</f>
        <v>197</v>
      </c>
      <c r="S33" s="14" t="str">
        <f t="shared" si="2"/>
        <v>KorzewskiDobromir1984</v>
      </c>
      <c r="T33" s="9" t="str">
        <f t="shared" si="3"/>
        <v>Korzewski</v>
      </c>
      <c r="U33" s="9" t="str">
        <f t="shared" si="4"/>
        <v>Dobromir</v>
      </c>
      <c r="V33" s="9" t="str">
        <f t="shared" si="5"/>
        <v>Włóczymordy</v>
      </c>
      <c r="W33" s="9">
        <f t="shared" si="6"/>
        <v>1984</v>
      </c>
      <c r="X33" s="9">
        <f t="shared" si="10"/>
        <v>56.645370733502332</v>
      </c>
      <c r="Y33" s="21"/>
      <c r="Z33" s="9">
        <f t="shared" si="13"/>
        <v>0.99070592905681532</v>
      </c>
      <c r="AA33" s="9">
        <f t="shared" si="14"/>
        <v>1</v>
      </c>
      <c r="AB33" s="9">
        <v>1</v>
      </c>
      <c r="AC33" s="9">
        <v>1</v>
      </c>
    </row>
    <row r="34" spans="2:29" s="145" customFormat="1" ht="14.4">
      <c r="B34" s="543">
        <v>35</v>
      </c>
      <c r="C34" s="544"/>
      <c r="D34" s="550" t="s">
        <v>3905</v>
      </c>
      <c r="E34" s="550" t="s">
        <v>336</v>
      </c>
      <c r="F34" s="550" t="s">
        <v>230</v>
      </c>
      <c r="G34" s="567">
        <v>1967</v>
      </c>
      <c r="H34" s="550" t="s">
        <v>1318</v>
      </c>
      <c r="I34" s="550" t="s">
        <v>335</v>
      </c>
      <c r="J34" s="550" t="s">
        <v>32</v>
      </c>
      <c r="K34" s="544">
        <v>26</v>
      </c>
      <c r="L34" s="544"/>
      <c r="M34" s="551">
        <f t="shared" si="0"/>
        <v>26</v>
      </c>
      <c r="N34" s="552" t="s">
        <v>5283</v>
      </c>
      <c r="O34" s="552"/>
      <c r="P34" s="553">
        <f t="shared" si="1"/>
        <v>0.49675925925925929</v>
      </c>
      <c r="R34" s="14">
        <f>VLOOKUP(S34,id!$A:$C,3,0)</f>
        <v>16</v>
      </c>
      <c r="S34" s="14" t="str">
        <f t="shared" si="2"/>
        <v>AdamczykJarek1967</v>
      </c>
      <c r="T34" s="9" t="str">
        <f t="shared" si="3"/>
        <v>Adamczyk</v>
      </c>
      <c r="U34" s="9" t="str">
        <f t="shared" si="4"/>
        <v>Jarek</v>
      </c>
      <c r="V34" s="9" t="str">
        <f t="shared" si="5"/>
        <v>Zbieranina z Niesięcina</v>
      </c>
      <c r="W34" s="9">
        <f t="shared" si="6"/>
        <v>1967</v>
      </c>
      <c r="X34" s="9">
        <f t="shared" si="10"/>
        <v>56.517351139812916</v>
      </c>
      <c r="Y34" s="21"/>
      <c r="Z34" s="9">
        <f t="shared" si="13"/>
        <v>0.99773998136067099</v>
      </c>
      <c r="AA34" s="9">
        <f t="shared" si="14"/>
        <v>1</v>
      </c>
      <c r="AB34" s="9">
        <v>1</v>
      </c>
      <c r="AC34" s="9">
        <v>1</v>
      </c>
    </row>
    <row r="35" spans="2:29" s="145" customFormat="1" ht="14.4">
      <c r="B35" s="543">
        <v>37</v>
      </c>
      <c r="C35" s="544"/>
      <c r="D35" s="550" t="s">
        <v>3849</v>
      </c>
      <c r="E35" s="550" t="s">
        <v>26</v>
      </c>
      <c r="F35" s="550" t="s">
        <v>1642</v>
      </c>
      <c r="G35" s="568">
        <v>1988</v>
      </c>
      <c r="H35" s="550" t="s">
        <v>273</v>
      </c>
      <c r="I35" s="550"/>
      <c r="J35" s="550" t="s">
        <v>32</v>
      </c>
      <c r="K35" s="544">
        <v>25</v>
      </c>
      <c r="L35" s="544"/>
      <c r="M35" s="551">
        <f t="shared" si="0"/>
        <v>25</v>
      </c>
      <c r="N35" s="552" t="s">
        <v>5284</v>
      </c>
      <c r="O35" s="552"/>
      <c r="P35" s="553">
        <f t="shared" si="1"/>
        <v>0.36971064814814819</v>
      </c>
      <c r="R35" s="14">
        <f>VLOOKUP(S35,id!$A:$C,3,0)</f>
        <v>50</v>
      </c>
      <c r="S35" s="14" t="str">
        <f t="shared" si="2"/>
        <v>Żmuda-TrzebiatowskiAndrzej1988</v>
      </c>
      <c r="T35" s="9" t="str">
        <f t="shared" si="3"/>
        <v>Żmuda-Trzebiatowski</v>
      </c>
      <c r="U35" s="9" t="str">
        <f t="shared" si="4"/>
        <v>Andrzej</v>
      </c>
      <c r="V35" s="9">
        <f t="shared" si="5"/>
        <v>0</v>
      </c>
      <c r="W35" s="9">
        <f t="shared" si="6"/>
        <v>1988</v>
      </c>
      <c r="X35" s="9">
        <f t="shared" si="10"/>
        <v>54.343606865204727</v>
      </c>
      <c r="Y35" s="21"/>
      <c r="Z35" s="9">
        <f t="shared" si="13"/>
        <v>1.3436433647434491</v>
      </c>
      <c r="AA35" s="9">
        <f t="shared" si="14"/>
        <v>0.96153846153846156</v>
      </c>
      <c r="AB35" s="9">
        <v>1</v>
      </c>
      <c r="AC35" s="9">
        <v>1</v>
      </c>
    </row>
    <row r="36" spans="2:29" s="145" customFormat="1" ht="14.4">
      <c r="B36" s="543">
        <v>38</v>
      </c>
      <c r="C36" s="544"/>
      <c r="D36" s="550" t="s">
        <v>3859</v>
      </c>
      <c r="E36" s="550" t="s">
        <v>70</v>
      </c>
      <c r="F36" s="550" t="s">
        <v>771</v>
      </c>
      <c r="G36" s="568">
        <v>1989</v>
      </c>
      <c r="H36" s="550" t="s">
        <v>3607</v>
      </c>
      <c r="I36" s="550" t="s">
        <v>3881</v>
      </c>
      <c r="J36" s="550" t="s">
        <v>32</v>
      </c>
      <c r="K36" s="544">
        <v>25</v>
      </c>
      <c r="L36" s="544"/>
      <c r="M36" s="551">
        <f t="shared" si="0"/>
        <v>25</v>
      </c>
      <c r="N36" s="552" t="s">
        <v>5285</v>
      </c>
      <c r="O36" s="554" t="s">
        <v>5286</v>
      </c>
      <c r="P36" s="553">
        <f t="shared" si="1"/>
        <v>0.48531249999999998</v>
      </c>
      <c r="R36" s="14">
        <f>VLOOKUP(S36,id!$A:$C,3,0)</f>
        <v>378</v>
      </c>
      <c r="S36" s="14" t="str">
        <f t="shared" si="2"/>
        <v>TumińskiMaciej1989</v>
      </c>
      <c r="T36" s="9" t="str">
        <f t="shared" si="3"/>
        <v>Tumiński</v>
      </c>
      <c r="U36" s="9" t="str">
        <f t="shared" si="4"/>
        <v>Maciej</v>
      </c>
      <c r="V36" s="9" t="str">
        <f t="shared" si="5"/>
        <v>Inca Terror Squad</v>
      </c>
      <c r="W36" s="9">
        <f t="shared" si="6"/>
        <v>1989</v>
      </c>
      <c r="X36" s="9">
        <f t="shared" si="10"/>
        <v>41.398913312232828</v>
      </c>
      <c r="Y36" s="21"/>
      <c r="Z36" s="9">
        <f t="shared" si="13"/>
        <v>0.76179914621640321</v>
      </c>
      <c r="AA36" s="9">
        <f t="shared" si="14"/>
        <v>1</v>
      </c>
      <c r="AB36" s="9">
        <v>1</v>
      </c>
      <c r="AC36" s="9">
        <v>1</v>
      </c>
    </row>
    <row r="37" spans="2:29" s="145" customFormat="1" ht="14.4">
      <c r="B37" s="543">
        <v>39</v>
      </c>
      <c r="C37" s="544"/>
      <c r="D37" s="550" t="s">
        <v>3864</v>
      </c>
      <c r="E37" s="550" t="s">
        <v>139</v>
      </c>
      <c r="F37" s="550" t="s">
        <v>4103</v>
      </c>
      <c r="G37" s="567">
        <v>1980</v>
      </c>
      <c r="H37" s="550" t="s">
        <v>273</v>
      </c>
      <c r="I37" s="550" t="s">
        <v>5287</v>
      </c>
      <c r="J37" s="550" t="s">
        <v>32</v>
      </c>
      <c r="K37" s="544">
        <v>25</v>
      </c>
      <c r="L37" s="544"/>
      <c r="M37" s="551">
        <f t="shared" si="0"/>
        <v>25</v>
      </c>
      <c r="N37" s="552" t="s">
        <v>5285</v>
      </c>
      <c r="O37" s="552"/>
      <c r="P37" s="553">
        <f t="shared" si="1"/>
        <v>0.48878472222222219</v>
      </c>
      <c r="R37" s="14">
        <f>VLOOKUP(S37,id!$A:$C,3,0)</f>
        <v>516</v>
      </c>
      <c r="S37" s="14" t="str">
        <f t="shared" si="2"/>
        <v>RadzkiDaniel1980</v>
      </c>
      <c r="T37" s="9" t="str">
        <f t="shared" si="3"/>
        <v>Radzki</v>
      </c>
      <c r="U37" s="9" t="str">
        <f t="shared" si="4"/>
        <v>Daniel</v>
      </c>
      <c r="V37" s="9" t="str">
        <f t="shared" si="5"/>
        <v>Cyborg Team</v>
      </c>
      <c r="W37" s="9">
        <f t="shared" si="6"/>
        <v>1980</v>
      </c>
      <c r="X37" s="9">
        <f t="shared" si="10"/>
        <v>41.104824278260871</v>
      </c>
      <c r="Y37" s="21"/>
      <c r="Z37" s="9">
        <f t="shared" si="13"/>
        <v>0.99289621368189251</v>
      </c>
      <c r="AA37" s="9">
        <f t="shared" si="14"/>
        <v>1</v>
      </c>
      <c r="AB37" s="9">
        <v>1</v>
      </c>
      <c r="AC37" s="9">
        <v>1</v>
      </c>
    </row>
    <row r="38" spans="2:29" s="145" customFormat="1" ht="14.4">
      <c r="B38" s="543">
        <v>39</v>
      </c>
      <c r="C38" s="544"/>
      <c r="D38" s="550" t="s">
        <v>3887</v>
      </c>
      <c r="E38" s="550" t="s">
        <v>45</v>
      </c>
      <c r="F38" s="550" t="s">
        <v>4103</v>
      </c>
      <c r="G38" s="567">
        <v>1981</v>
      </c>
      <c r="H38" s="550" t="s">
        <v>273</v>
      </c>
      <c r="I38" s="550" t="s">
        <v>3881</v>
      </c>
      <c r="J38" s="550" t="s">
        <v>32</v>
      </c>
      <c r="K38" s="544">
        <v>25</v>
      </c>
      <c r="L38" s="544"/>
      <c r="M38" s="551">
        <f t="shared" si="0"/>
        <v>25</v>
      </c>
      <c r="N38" s="552" t="s">
        <v>5285</v>
      </c>
      <c r="O38" s="552"/>
      <c r="P38" s="553">
        <f>TIMEVALUE(N38)-(1/48-O38/288)</f>
        <v>0.48878472222222219</v>
      </c>
      <c r="R38" s="14">
        <f>VLOOKUP(S38,id!$A:$C,3,0)</f>
        <v>379</v>
      </c>
      <c r="S38" s="14" t="str">
        <f t="shared" si="2"/>
        <v>RadzkiRafał1981</v>
      </c>
      <c r="T38" s="9" t="str">
        <f t="shared" si="3"/>
        <v>Radzki</v>
      </c>
      <c r="U38" s="9" t="str">
        <f t="shared" si="4"/>
        <v>Rafał</v>
      </c>
      <c r="V38" s="9" t="str">
        <f t="shared" si="5"/>
        <v>Inca Terror Squad</v>
      </c>
      <c r="W38" s="9">
        <f t="shared" si="6"/>
        <v>1981</v>
      </c>
      <c r="X38" s="9">
        <f t="shared" si="10"/>
        <v>41.104824278260871</v>
      </c>
      <c r="Y38" s="21"/>
      <c r="Z38" s="9">
        <f t="shared" si="13"/>
        <v>1</v>
      </c>
      <c r="AA38" s="9">
        <f t="shared" si="14"/>
        <v>1</v>
      </c>
      <c r="AB38" s="9">
        <v>1</v>
      </c>
      <c r="AC38" s="9">
        <v>1</v>
      </c>
    </row>
    <row r="39" spans="2:29" s="145" customFormat="1" ht="14.4">
      <c r="B39" s="543">
        <v>41</v>
      </c>
      <c r="C39" s="544"/>
      <c r="D39" s="550" t="s">
        <v>3919</v>
      </c>
      <c r="E39" s="550" t="s">
        <v>21</v>
      </c>
      <c r="F39" s="550" t="s">
        <v>1303</v>
      </c>
      <c r="G39" s="567">
        <v>1966</v>
      </c>
      <c r="H39" s="550" t="s">
        <v>3911</v>
      </c>
      <c r="I39" s="550" t="s">
        <v>5288</v>
      </c>
      <c r="J39" s="550" t="s">
        <v>32</v>
      </c>
      <c r="K39" s="544">
        <v>24</v>
      </c>
      <c r="L39" s="544"/>
      <c r="M39" s="551">
        <f t="shared" si="0"/>
        <v>24</v>
      </c>
      <c r="N39" s="552" t="s">
        <v>5289</v>
      </c>
      <c r="O39" s="552"/>
      <c r="P39" s="553">
        <f t="shared" ref="P39:P64" si="15">TIMEVALUE(N39)-1/48-O39</f>
        <v>0.45777777777777778</v>
      </c>
      <c r="R39" s="14">
        <f>VLOOKUP(S39,id!$A:$C,3,0)</f>
        <v>517</v>
      </c>
      <c r="S39" s="14" t="str">
        <f t="shared" si="2"/>
        <v>SkorupowskiJacek1966</v>
      </c>
      <c r="T39" s="9" t="str">
        <f t="shared" si="3"/>
        <v>Skorupowski</v>
      </c>
      <c r="U39" s="9" t="str">
        <f t="shared" si="4"/>
        <v>Jacek</v>
      </c>
      <c r="V39" s="9" t="str">
        <f t="shared" si="5"/>
        <v>Cenzus PRO Team</v>
      </c>
      <c r="W39" s="9">
        <f t="shared" si="6"/>
        <v>1966</v>
      </c>
      <c r="X39" s="9">
        <f t="shared" si="10"/>
        <v>39.460631307130434</v>
      </c>
      <c r="Y39" s="21"/>
      <c r="Z39" s="9">
        <f t="shared" si="13"/>
        <v>1.0677336165048543</v>
      </c>
      <c r="AA39" s="9">
        <f t="shared" si="14"/>
        <v>0.96</v>
      </c>
      <c r="AB39" s="9">
        <v>1</v>
      </c>
      <c r="AC39" s="9">
        <v>1</v>
      </c>
    </row>
    <row r="40" spans="2:29" s="145" customFormat="1" ht="14.4">
      <c r="B40" s="543">
        <v>41</v>
      </c>
      <c r="C40" s="544"/>
      <c r="D40" s="550" t="s">
        <v>3861</v>
      </c>
      <c r="E40" s="550" t="s">
        <v>1526</v>
      </c>
      <c r="F40" s="550" t="s">
        <v>1525</v>
      </c>
      <c r="G40" s="571">
        <v>1975</v>
      </c>
      <c r="H40" s="550" t="s">
        <v>253</v>
      </c>
      <c r="I40" s="550" t="s">
        <v>3913</v>
      </c>
      <c r="J40" s="550" t="s">
        <v>32</v>
      </c>
      <c r="K40" s="544">
        <v>24</v>
      </c>
      <c r="L40" s="544"/>
      <c r="M40" s="551">
        <f t="shared" si="0"/>
        <v>24</v>
      </c>
      <c r="N40" s="552" t="s">
        <v>5289</v>
      </c>
      <c r="O40" s="552"/>
      <c r="P40" s="553">
        <f t="shared" si="15"/>
        <v>0.45777777777777778</v>
      </c>
      <c r="R40" s="14">
        <f>VLOOKUP(S40,id!$A:$C,3,0)</f>
        <v>518</v>
      </c>
      <c r="S40" s="14" t="str">
        <f t="shared" si="2"/>
        <v>WasiakGerard1975</v>
      </c>
      <c r="T40" s="9" t="str">
        <f t="shared" si="3"/>
        <v>Wasiak</v>
      </c>
      <c r="U40" s="9" t="str">
        <f t="shared" si="4"/>
        <v>Gerard</v>
      </c>
      <c r="V40" s="9" t="str">
        <f t="shared" si="5"/>
        <v>IBOX MTB Team</v>
      </c>
      <c r="W40" s="9">
        <f t="shared" si="6"/>
        <v>1975</v>
      </c>
      <c r="X40" s="9">
        <f t="shared" si="10"/>
        <v>39.460631307130434</v>
      </c>
      <c r="Y40" s="21"/>
      <c r="Z40" s="9">
        <f t="shared" si="13"/>
        <v>1</v>
      </c>
      <c r="AA40" s="9">
        <f t="shared" si="14"/>
        <v>1</v>
      </c>
      <c r="AB40" s="9">
        <v>1</v>
      </c>
      <c r="AC40" s="9">
        <v>1</v>
      </c>
    </row>
    <row r="41" spans="2:29" s="147" customFormat="1" ht="14.4">
      <c r="B41" s="543">
        <v>43</v>
      </c>
      <c r="C41" s="544"/>
      <c r="D41" s="550" t="s">
        <v>5290</v>
      </c>
      <c r="E41" s="550" t="s">
        <v>373</v>
      </c>
      <c r="F41" s="550" t="s">
        <v>1164</v>
      </c>
      <c r="G41" s="569">
        <v>1975</v>
      </c>
      <c r="H41" s="550" t="s">
        <v>238</v>
      </c>
      <c r="I41" s="550" t="s">
        <v>3617</v>
      </c>
      <c r="J41" s="550" t="s">
        <v>32</v>
      </c>
      <c r="K41" s="544">
        <v>24</v>
      </c>
      <c r="L41" s="544"/>
      <c r="M41" s="551">
        <f t="shared" si="0"/>
        <v>24</v>
      </c>
      <c r="N41" s="552" t="s">
        <v>5291</v>
      </c>
      <c r="O41" s="552"/>
      <c r="P41" s="553">
        <f t="shared" si="15"/>
        <v>0.47905092592592591</v>
      </c>
      <c r="Q41" s="145"/>
      <c r="R41" s="14">
        <f>VLOOKUP(S41,id!$A:$C,3,0)</f>
        <v>367</v>
      </c>
      <c r="S41" s="14" t="str">
        <f t="shared" si="2"/>
        <v>KowalewskiDominik1975</v>
      </c>
      <c r="T41" s="9" t="str">
        <f t="shared" si="3"/>
        <v>Kowalewski</v>
      </c>
      <c r="U41" s="9" t="str">
        <f t="shared" si="4"/>
        <v>Dominik</v>
      </c>
      <c r="V41" s="9" t="str">
        <f t="shared" si="5"/>
        <v>Szakale Bałut Łódź</v>
      </c>
      <c r="W41" s="9">
        <f t="shared" si="6"/>
        <v>1975</v>
      </c>
      <c r="X41" s="9">
        <f t="shared" si="10"/>
        <v>37.708308515574366</v>
      </c>
      <c r="Y41" s="21"/>
      <c r="Z41" s="9">
        <f t="shared" si="13"/>
        <v>0.95559313843923654</v>
      </c>
      <c r="AA41" s="9">
        <f t="shared" si="14"/>
        <v>1</v>
      </c>
      <c r="AB41" s="9">
        <v>1</v>
      </c>
      <c r="AC41" s="9">
        <v>1</v>
      </c>
    </row>
    <row r="42" spans="2:29" s="145" customFormat="1" ht="14.4">
      <c r="B42" s="543">
        <v>44</v>
      </c>
      <c r="C42" s="544"/>
      <c r="D42" s="550" t="s">
        <v>3855</v>
      </c>
      <c r="E42" s="550" t="s">
        <v>241</v>
      </c>
      <c r="F42" s="550" t="s">
        <v>245</v>
      </c>
      <c r="G42" s="568">
        <v>1979</v>
      </c>
      <c r="H42" s="550" t="s">
        <v>1323</v>
      </c>
      <c r="I42" s="550"/>
      <c r="J42" s="550" t="s">
        <v>32</v>
      </c>
      <c r="K42" s="544">
        <v>23</v>
      </c>
      <c r="L42" s="544"/>
      <c r="M42" s="551">
        <f t="shared" si="0"/>
        <v>23</v>
      </c>
      <c r="N42" s="552" t="s">
        <v>5292</v>
      </c>
      <c r="O42" s="552"/>
      <c r="P42" s="553">
        <f t="shared" si="15"/>
        <v>0.34700231481481486</v>
      </c>
      <c r="R42" s="14">
        <f>VLOOKUP(S42,id!$A:$C,3,0)</f>
        <v>10</v>
      </c>
      <c r="S42" s="14" t="str">
        <f t="shared" si="2"/>
        <v>WalentowskiRadosław1979</v>
      </c>
      <c r="T42" s="9" t="str">
        <f t="shared" si="3"/>
        <v>Walentowski</v>
      </c>
      <c r="U42" s="9" t="str">
        <f t="shared" si="4"/>
        <v>Radosław</v>
      </c>
      <c r="V42" s="9">
        <f t="shared" si="5"/>
        <v>0</v>
      </c>
      <c r="W42" s="9">
        <f t="shared" si="6"/>
        <v>1979</v>
      </c>
      <c r="X42" s="9">
        <f t="shared" si="10"/>
        <v>36.137128994092102</v>
      </c>
      <c r="Y42" s="21"/>
      <c r="Z42" s="9">
        <f t="shared" si="13"/>
        <v>1.3805410093058934</v>
      </c>
      <c r="AA42" s="9">
        <f t="shared" si="14"/>
        <v>0.95833333333333337</v>
      </c>
      <c r="AB42" s="9">
        <v>1</v>
      </c>
      <c r="AC42" s="9">
        <v>1</v>
      </c>
    </row>
    <row r="43" spans="2:29" s="145" customFormat="1" ht="14.4">
      <c r="B43" s="543">
        <v>45</v>
      </c>
      <c r="C43" s="544"/>
      <c r="D43" s="550" t="s">
        <v>3853</v>
      </c>
      <c r="E43" s="550" t="s">
        <v>15</v>
      </c>
      <c r="F43" s="550" t="s">
        <v>507</v>
      </c>
      <c r="G43" s="567">
        <v>1982</v>
      </c>
      <c r="H43" s="550" t="s">
        <v>3550</v>
      </c>
      <c r="I43" s="550"/>
      <c r="J43" s="550" t="s">
        <v>32</v>
      </c>
      <c r="K43" s="544">
        <v>22</v>
      </c>
      <c r="L43" s="544"/>
      <c r="M43" s="551">
        <f t="shared" si="0"/>
        <v>22</v>
      </c>
      <c r="N43" s="552" t="s">
        <v>5293</v>
      </c>
      <c r="O43" s="552"/>
      <c r="P43" s="553">
        <f t="shared" si="15"/>
        <v>0.47756944444444444</v>
      </c>
      <c r="R43" s="14">
        <f>VLOOKUP(S43,id!$A:$C,3,0)</f>
        <v>519</v>
      </c>
      <c r="S43" s="14" t="str">
        <f t="shared" si="2"/>
        <v>CiskowskiPiotr1982</v>
      </c>
      <c r="T43" s="9" t="str">
        <f t="shared" si="3"/>
        <v>Ciskowski</v>
      </c>
      <c r="U43" s="9" t="str">
        <f t="shared" si="4"/>
        <v>Piotr</v>
      </c>
      <c r="V43" s="9">
        <f t="shared" si="5"/>
        <v>0</v>
      </c>
      <c r="W43" s="9">
        <f t="shared" si="6"/>
        <v>1982</v>
      </c>
      <c r="X43" s="9">
        <f t="shared" si="10"/>
        <v>34.565949472609837</v>
      </c>
      <c r="Y43" s="21"/>
      <c r="Z43" s="9">
        <f t="shared" si="13"/>
        <v>0.72660074644951778</v>
      </c>
      <c r="AA43" s="9">
        <f t="shared" si="14"/>
        <v>0.95652173913043481</v>
      </c>
      <c r="AB43" s="9">
        <v>1</v>
      </c>
      <c r="AC43" s="9">
        <v>1</v>
      </c>
    </row>
    <row r="44" spans="2:29" s="145" customFormat="1" ht="14.4">
      <c r="B44" s="543">
        <v>45</v>
      </c>
      <c r="C44" s="544"/>
      <c r="D44" s="550" t="s">
        <v>3883</v>
      </c>
      <c r="E44" s="550" t="s">
        <v>365</v>
      </c>
      <c r="F44" s="550" t="s">
        <v>507</v>
      </c>
      <c r="G44" s="567"/>
      <c r="H44" s="550"/>
      <c r="I44" s="550" t="s">
        <v>3891</v>
      </c>
      <c r="J44" s="550" t="s">
        <v>32</v>
      </c>
      <c r="K44" s="544">
        <v>22</v>
      </c>
      <c r="L44" s="544"/>
      <c r="M44" s="551">
        <f t="shared" si="0"/>
        <v>22</v>
      </c>
      <c r="N44" s="552" t="s">
        <v>5293</v>
      </c>
      <c r="O44" s="552"/>
      <c r="P44" s="553">
        <f t="shared" si="15"/>
        <v>0.47756944444444444</v>
      </c>
      <c r="R44" s="14">
        <f>VLOOKUP(S44,id!$A:$C,3,0)</f>
        <v>520</v>
      </c>
      <c r="S44" s="14" t="str">
        <f t="shared" si="2"/>
        <v>CiskowskiWaldemar0</v>
      </c>
      <c r="T44" s="9" t="str">
        <f t="shared" si="3"/>
        <v>Ciskowski</v>
      </c>
      <c r="U44" s="9" t="str">
        <f t="shared" si="4"/>
        <v>Waldemar</v>
      </c>
      <c r="V44" s="9" t="str">
        <f t="shared" si="5"/>
        <v>Ciski</v>
      </c>
      <c r="W44" s="9">
        <f t="shared" si="6"/>
        <v>0</v>
      </c>
      <c r="X44" s="9">
        <f t="shared" si="10"/>
        <v>34.565949472609837</v>
      </c>
      <c r="Y44" s="21"/>
      <c r="Z44" s="9">
        <f t="shared" si="13"/>
        <v>1</v>
      </c>
      <c r="AA44" s="9">
        <f t="shared" si="14"/>
        <v>1</v>
      </c>
      <c r="AB44" s="9">
        <v>1</v>
      </c>
      <c r="AC44" s="9">
        <v>1</v>
      </c>
    </row>
    <row r="45" spans="2:29" s="145" customFormat="1" ht="14.4">
      <c r="B45" s="543">
        <v>47</v>
      </c>
      <c r="C45" s="544"/>
      <c r="D45" s="550" t="s">
        <v>3865</v>
      </c>
      <c r="E45" s="550" t="s">
        <v>788</v>
      </c>
      <c r="F45" s="550" t="s">
        <v>3975</v>
      </c>
      <c r="G45" s="567">
        <v>1983</v>
      </c>
      <c r="H45" s="550" t="s">
        <v>253</v>
      </c>
      <c r="I45" s="550"/>
      <c r="J45" s="550" t="s">
        <v>32</v>
      </c>
      <c r="K45" s="544">
        <v>22</v>
      </c>
      <c r="L45" s="544"/>
      <c r="M45" s="551">
        <f t="shared" si="0"/>
        <v>22</v>
      </c>
      <c r="N45" s="552" t="s">
        <v>5294</v>
      </c>
      <c r="O45" s="552"/>
      <c r="P45" s="553">
        <f t="shared" si="15"/>
        <v>0.48594907407407412</v>
      </c>
      <c r="R45" s="14">
        <f>VLOOKUP(S45,id!$A:$C,3,0)</f>
        <v>521</v>
      </c>
      <c r="S45" s="14" t="str">
        <f t="shared" si="2"/>
        <v>AksamitSebastian1983</v>
      </c>
      <c r="T45" s="9" t="str">
        <f t="shared" si="3"/>
        <v>Aksamit</v>
      </c>
      <c r="U45" s="9" t="str">
        <f t="shared" si="4"/>
        <v>Sebastian</v>
      </c>
      <c r="V45" s="9">
        <f t="shared" si="5"/>
        <v>0</v>
      </c>
      <c r="W45" s="9">
        <f t="shared" si="6"/>
        <v>1983</v>
      </c>
      <c r="X45" s="9">
        <f t="shared" si="10"/>
        <v>33.969899660335038</v>
      </c>
      <c r="Y45" s="21"/>
      <c r="Z45" s="9">
        <f t="shared" si="13"/>
        <v>0.98275615681417605</v>
      </c>
      <c r="AA45" s="9">
        <f t="shared" si="14"/>
        <v>1</v>
      </c>
      <c r="AB45" s="9">
        <v>1</v>
      </c>
      <c r="AC45" s="9">
        <v>1</v>
      </c>
    </row>
    <row r="46" spans="2:29" s="145" customFormat="1" ht="14.4">
      <c r="B46" s="543">
        <v>47</v>
      </c>
      <c r="C46" s="544"/>
      <c r="D46" s="550" t="s">
        <v>3866</v>
      </c>
      <c r="E46" s="550" t="s">
        <v>17</v>
      </c>
      <c r="F46" s="550" t="s">
        <v>3886</v>
      </c>
      <c r="G46" s="567">
        <v>1975</v>
      </c>
      <c r="H46" s="550" t="s">
        <v>5295</v>
      </c>
      <c r="I46" s="550"/>
      <c r="J46" s="550" t="s">
        <v>32</v>
      </c>
      <c r="K46" s="544">
        <v>22</v>
      </c>
      <c r="L46" s="544"/>
      <c r="M46" s="551">
        <f t="shared" si="0"/>
        <v>22</v>
      </c>
      <c r="N46" s="552" t="s">
        <v>5294</v>
      </c>
      <c r="O46" s="552"/>
      <c r="P46" s="553">
        <f t="shared" si="15"/>
        <v>0.48594907407407412</v>
      </c>
      <c r="R46" s="14">
        <f>VLOOKUP(S46,id!$A:$C,3,0)</f>
        <v>254</v>
      </c>
      <c r="S46" s="14" t="str">
        <f t="shared" si="2"/>
        <v>MińkowskiMarcin1975</v>
      </c>
      <c r="T46" s="9" t="str">
        <f t="shared" si="3"/>
        <v>Mińkowski</v>
      </c>
      <c r="U46" s="9" t="str">
        <f t="shared" si="4"/>
        <v>Marcin</v>
      </c>
      <c r="V46" s="9">
        <f t="shared" si="5"/>
        <v>0</v>
      </c>
      <c r="W46" s="9">
        <f t="shared" si="6"/>
        <v>1975</v>
      </c>
      <c r="X46" s="9">
        <f t="shared" si="10"/>
        <v>33.969899660335038</v>
      </c>
      <c r="Y46" s="21"/>
      <c r="Z46" s="9">
        <f t="shared" si="13"/>
        <v>1</v>
      </c>
      <c r="AA46" s="9">
        <f t="shared" si="14"/>
        <v>1</v>
      </c>
      <c r="AB46" s="9">
        <v>1</v>
      </c>
      <c r="AC46" s="9">
        <v>1</v>
      </c>
    </row>
    <row r="47" spans="2:29" s="145" customFormat="1" ht="14.4">
      <c r="B47" s="543">
        <v>49</v>
      </c>
      <c r="C47" s="544"/>
      <c r="D47" s="550" t="s">
        <v>3884</v>
      </c>
      <c r="E47" s="550" t="s">
        <v>26</v>
      </c>
      <c r="F47" s="550" t="s">
        <v>29</v>
      </c>
      <c r="G47" s="568">
        <v>1965</v>
      </c>
      <c r="H47" s="550" t="s">
        <v>253</v>
      </c>
      <c r="I47" s="550"/>
      <c r="J47" s="550" t="s">
        <v>32</v>
      </c>
      <c r="K47" s="544">
        <v>21</v>
      </c>
      <c r="L47" s="544"/>
      <c r="M47" s="551">
        <f t="shared" si="0"/>
        <v>21</v>
      </c>
      <c r="N47" s="552" t="s">
        <v>5296</v>
      </c>
      <c r="O47" s="552"/>
      <c r="P47" s="553">
        <f t="shared" si="15"/>
        <v>0.43423611111111116</v>
      </c>
      <c r="R47" s="14">
        <f>VLOOKUP(S47,id!$A:$C,3,0)</f>
        <v>27</v>
      </c>
      <c r="S47" s="14" t="str">
        <f t="shared" si="2"/>
        <v>SmejdaAndrzej1965</v>
      </c>
      <c r="T47" s="9" t="str">
        <f t="shared" si="3"/>
        <v>Smejda</v>
      </c>
      <c r="U47" s="9" t="str">
        <f t="shared" si="4"/>
        <v>Andrzej</v>
      </c>
      <c r="V47" s="9">
        <f t="shared" si="5"/>
        <v>0</v>
      </c>
      <c r="W47" s="9">
        <f t="shared" si="6"/>
        <v>1965</v>
      </c>
      <c r="X47" s="9">
        <f t="shared" si="10"/>
        <v>32.42581331213799</v>
      </c>
      <c r="Y47" s="21"/>
      <c r="Z47" s="9">
        <f t="shared" si="13"/>
        <v>1.1190895037048882</v>
      </c>
      <c r="AA47" s="9">
        <f t="shared" si="14"/>
        <v>0.95454545454545459</v>
      </c>
      <c r="AB47" s="9">
        <v>1</v>
      </c>
      <c r="AC47" s="9">
        <v>1</v>
      </c>
    </row>
    <row r="48" spans="2:29" s="147" customFormat="1" ht="14.4">
      <c r="B48" s="543">
        <v>52</v>
      </c>
      <c r="C48" s="544"/>
      <c r="D48" s="550" t="s">
        <v>3857</v>
      </c>
      <c r="E48" s="550" t="s">
        <v>22</v>
      </c>
      <c r="F48" s="550" t="s">
        <v>55</v>
      </c>
      <c r="G48" s="568">
        <v>1969</v>
      </c>
      <c r="H48" s="550" t="s">
        <v>246</v>
      </c>
      <c r="I48" s="550"/>
      <c r="J48" s="550" t="s">
        <v>32</v>
      </c>
      <c r="K48" s="544">
        <v>20</v>
      </c>
      <c r="L48" s="544"/>
      <c r="M48" s="551">
        <f t="shared" si="0"/>
        <v>20</v>
      </c>
      <c r="N48" s="552" t="s">
        <v>5298</v>
      </c>
      <c r="O48" s="552"/>
      <c r="P48" s="553">
        <f t="shared" si="15"/>
        <v>0.27315972222222223</v>
      </c>
      <c r="Q48" s="145"/>
      <c r="R48" s="14">
        <f>VLOOKUP(S48,id!$A:$C,3,0)</f>
        <v>2</v>
      </c>
      <c r="S48" s="14" t="str">
        <f t="shared" si="2"/>
        <v>SzawdzinKrzysztof1969</v>
      </c>
      <c r="T48" s="9" t="str">
        <f t="shared" si="3"/>
        <v>Szawdzin</v>
      </c>
      <c r="U48" s="9" t="str">
        <f t="shared" si="4"/>
        <v>Krzysztof</v>
      </c>
      <c r="V48" s="9">
        <f t="shared" si="5"/>
        <v>0</v>
      </c>
      <c r="W48" s="9">
        <f t="shared" si="6"/>
        <v>1969</v>
      </c>
      <c r="X48" s="9">
        <f t="shared" si="10"/>
        <v>30.881726963940942</v>
      </c>
      <c r="Y48" s="21"/>
      <c r="Z48" s="9">
        <f t="shared" si="13"/>
        <v>1.5896784034574807</v>
      </c>
      <c r="AA48" s="9">
        <f t="shared" si="14"/>
        <v>0.95238095238095233</v>
      </c>
      <c r="AB48" s="9">
        <v>1</v>
      </c>
      <c r="AC48" s="9">
        <v>1</v>
      </c>
    </row>
    <row r="49" spans="1:29" s="145" customFormat="1" ht="14.4">
      <c r="B49" s="543">
        <v>55</v>
      </c>
      <c r="C49" s="544"/>
      <c r="D49" s="550" t="s">
        <v>3878</v>
      </c>
      <c r="E49" s="550" t="s">
        <v>1689</v>
      </c>
      <c r="F49" s="550" t="s">
        <v>267</v>
      </c>
      <c r="G49" s="567">
        <v>2010</v>
      </c>
      <c r="H49" s="550" t="s">
        <v>253</v>
      </c>
      <c r="I49" s="550" t="s">
        <v>1262</v>
      </c>
      <c r="J49" s="550" t="s">
        <v>32</v>
      </c>
      <c r="K49" s="544">
        <v>17</v>
      </c>
      <c r="L49" s="544"/>
      <c r="M49" s="551">
        <f t="shared" si="0"/>
        <v>17</v>
      </c>
      <c r="N49" s="552" t="s">
        <v>5299</v>
      </c>
      <c r="O49" s="552"/>
      <c r="P49" s="553">
        <f t="shared" si="15"/>
        <v>0.44798611111111114</v>
      </c>
      <c r="R49" s="14">
        <f>VLOOKUP(S49,id!$A:$C,3,0)</f>
        <v>35</v>
      </c>
      <c r="S49" s="14" t="str">
        <f t="shared" si="2"/>
        <v>BrudłoZbych2010</v>
      </c>
      <c r="T49" s="9" t="str">
        <f t="shared" si="3"/>
        <v>Brudło</v>
      </c>
      <c r="U49" s="9" t="str">
        <f t="shared" si="4"/>
        <v>Zbych</v>
      </c>
      <c r="V49" s="9" t="str">
        <f t="shared" si="5"/>
        <v>Ba-Bi</v>
      </c>
      <c r="W49" s="9">
        <f t="shared" si="6"/>
        <v>2010</v>
      </c>
      <c r="X49" s="9">
        <f t="shared" si="10"/>
        <v>26.249467919349801</v>
      </c>
      <c r="Y49" s="21"/>
      <c r="Z49" s="9">
        <f t="shared" si="13"/>
        <v>0.60975042629049758</v>
      </c>
      <c r="AA49" s="9">
        <f t="shared" si="14"/>
        <v>0.85</v>
      </c>
      <c r="AB49" s="9">
        <v>1</v>
      </c>
      <c r="AC49" s="9">
        <v>1</v>
      </c>
    </row>
    <row r="50" spans="1:29" s="145" customFormat="1" ht="14.4">
      <c r="B50" s="543">
        <v>59</v>
      </c>
      <c r="C50" s="544"/>
      <c r="D50" s="550" t="s">
        <v>3869</v>
      </c>
      <c r="E50" s="550" t="s">
        <v>17</v>
      </c>
      <c r="F50" s="550" t="s">
        <v>3977</v>
      </c>
      <c r="G50" s="567">
        <v>1975</v>
      </c>
      <c r="H50" s="550" t="s">
        <v>3951</v>
      </c>
      <c r="I50" s="550"/>
      <c r="J50" s="550" t="s">
        <v>32</v>
      </c>
      <c r="K50" s="544">
        <v>16</v>
      </c>
      <c r="L50" s="544"/>
      <c r="M50" s="551">
        <f t="shared" si="0"/>
        <v>16</v>
      </c>
      <c r="N50" s="552" t="s">
        <v>5301</v>
      </c>
      <c r="O50" s="552"/>
      <c r="P50" s="553">
        <f t="shared" si="15"/>
        <v>0.41857638888888887</v>
      </c>
      <c r="R50" s="14">
        <f>VLOOKUP(S50,id!$A:$C,3,0)</f>
        <v>242</v>
      </c>
      <c r="S50" s="14" t="str">
        <f t="shared" ref="S50:S52" si="16">T50&amp;U50&amp;W50</f>
        <v>ProkopMarcin1975</v>
      </c>
      <c r="T50" s="9" t="str">
        <f t="shared" ref="T50:T52" si="17">F50</f>
        <v>Prokop</v>
      </c>
      <c r="U50" s="9" t="str">
        <f t="shared" ref="U50:U52" si="18">E50</f>
        <v>Marcin</v>
      </c>
      <c r="V50" s="9">
        <f t="shared" si="5"/>
        <v>0</v>
      </c>
      <c r="W50" s="9">
        <f t="shared" si="6"/>
        <v>1975</v>
      </c>
      <c r="X50" s="9">
        <f t="shared" si="10"/>
        <v>24.705381571152753</v>
      </c>
      <c r="Y50" s="21"/>
      <c r="Z50" s="9">
        <f t="shared" si="13"/>
        <v>1.0702613023641643</v>
      </c>
      <c r="AA50" s="9">
        <f t="shared" si="14"/>
        <v>0.94117647058823528</v>
      </c>
      <c r="AB50" s="9">
        <v>1</v>
      </c>
      <c r="AC50" s="9">
        <v>1</v>
      </c>
    </row>
    <row r="51" spans="1:29" ht="14.4">
      <c r="A51" s="145"/>
      <c r="B51" s="543">
        <v>62</v>
      </c>
      <c r="C51" s="544"/>
      <c r="D51" s="550" t="s">
        <v>5304</v>
      </c>
      <c r="E51" s="550" t="s">
        <v>15</v>
      </c>
      <c r="F51" s="550" t="s">
        <v>761</v>
      </c>
      <c r="G51" s="567">
        <v>1975</v>
      </c>
      <c r="H51" s="550" t="s">
        <v>273</v>
      </c>
      <c r="I51" s="550" t="s">
        <v>756</v>
      </c>
      <c r="J51" s="550" t="s">
        <v>32</v>
      </c>
      <c r="K51" s="544">
        <v>14</v>
      </c>
      <c r="L51" s="544"/>
      <c r="M51" s="551">
        <f t="shared" si="0"/>
        <v>14</v>
      </c>
      <c r="N51" s="552" t="s">
        <v>5294</v>
      </c>
      <c r="O51" s="552"/>
      <c r="P51" s="553">
        <f t="shared" si="15"/>
        <v>0.48594907407407412</v>
      </c>
      <c r="Q51" s="145"/>
      <c r="R51" s="14">
        <f>VLOOKUP(S51,id!$A:$C,3,0)</f>
        <v>522</v>
      </c>
      <c r="S51" s="14" t="str">
        <f t="shared" si="16"/>
        <v>KuncewiczPiotr1975</v>
      </c>
      <c r="T51" s="9" t="str">
        <f t="shared" si="17"/>
        <v>Kuncewicz</v>
      </c>
      <c r="U51" s="9" t="str">
        <f t="shared" si="18"/>
        <v>Piotr</v>
      </c>
      <c r="V51" s="9" t="str">
        <f t="shared" si="5"/>
        <v>Szybcy Inaczej</v>
      </c>
      <c r="W51" s="9">
        <f t="shared" si="6"/>
        <v>1975</v>
      </c>
      <c r="X51" s="9">
        <f t="shared" si="10"/>
        <v>21.61720887475866</v>
      </c>
      <c r="Y51" s="21"/>
      <c r="Z51" s="9">
        <f t="shared" si="13"/>
        <v>0.8613585480874576</v>
      </c>
      <c r="AA51" s="9">
        <f t="shared" si="14"/>
        <v>0.875</v>
      </c>
      <c r="AB51" s="9">
        <v>1</v>
      </c>
      <c r="AC51" s="9">
        <v>1</v>
      </c>
    </row>
    <row r="52" spans="1:29" ht="14.4">
      <c r="A52" s="145"/>
      <c r="B52" s="543">
        <v>63</v>
      </c>
      <c r="C52" s="544"/>
      <c r="D52" s="550" t="s">
        <v>3879</v>
      </c>
      <c r="E52" s="550" t="s">
        <v>48</v>
      </c>
      <c r="F52" s="550" t="s">
        <v>5305</v>
      </c>
      <c r="G52" s="567">
        <v>1985</v>
      </c>
      <c r="H52" s="550" t="s">
        <v>5306</v>
      </c>
      <c r="I52" s="550" t="s">
        <v>756</v>
      </c>
      <c r="J52" s="550" t="s">
        <v>32</v>
      </c>
      <c r="K52" s="544">
        <v>14</v>
      </c>
      <c r="L52" s="544"/>
      <c r="M52" s="551">
        <f t="shared" si="0"/>
        <v>14</v>
      </c>
      <c r="N52" s="552" t="s">
        <v>5307</v>
      </c>
      <c r="O52" s="552"/>
      <c r="P52" s="553">
        <f t="shared" si="15"/>
        <v>0.48767361111111113</v>
      </c>
      <c r="Q52" s="145"/>
      <c r="R52" s="14">
        <f>VLOOKUP(S52,id!$A:$C,3,0)</f>
        <v>523</v>
      </c>
      <c r="S52" s="14" t="str">
        <f t="shared" si="16"/>
        <v>KawałkoTomasz1985</v>
      </c>
      <c r="T52" s="9" t="str">
        <f t="shared" si="17"/>
        <v>Kawałko</v>
      </c>
      <c r="U52" s="9" t="str">
        <f t="shared" si="18"/>
        <v>Tomasz</v>
      </c>
      <c r="V52" s="9" t="str">
        <f t="shared" si="5"/>
        <v>Szybcy Inaczej</v>
      </c>
      <c r="W52" s="9">
        <f t="shared" si="6"/>
        <v>1985</v>
      </c>
      <c r="X52" s="9">
        <f t="shared" si="10"/>
        <v>21.540764965364119</v>
      </c>
      <c r="Y52" s="21"/>
      <c r="Z52" s="9">
        <f t="shared" si="13"/>
        <v>0.99646374747834343</v>
      </c>
      <c r="AA52" s="9">
        <f t="shared" si="14"/>
        <v>1</v>
      </c>
      <c r="AB52" s="9">
        <v>1</v>
      </c>
      <c r="AC52" s="9">
        <v>1</v>
      </c>
    </row>
    <row r="53" spans="1:29">
      <c r="B53" s="543">
        <v>64</v>
      </c>
      <c r="C53" s="544"/>
      <c r="D53" s="550" t="s">
        <v>3871</v>
      </c>
      <c r="E53" s="550" t="s">
        <v>193</v>
      </c>
      <c r="F53" s="550" t="s">
        <v>757</v>
      </c>
      <c r="G53" s="567">
        <v>1975</v>
      </c>
      <c r="H53" s="550" t="s">
        <v>253</v>
      </c>
      <c r="I53" s="550" t="s">
        <v>756</v>
      </c>
      <c r="J53" s="550" t="s">
        <v>32</v>
      </c>
      <c r="K53" s="544">
        <v>14</v>
      </c>
      <c r="L53" s="544"/>
      <c r="M53" s="551">
        <f t="shared" si="0"/>
        <v>14</v>
      </c>
      <c r="N53" s="552" t="s">
        <v>5267</v>
      </c>
      <c r="O53" s="554"/>
      <c r="P53" s="553">
        <f t="shared" si="15"/>
        <v>0.49091435185185189</v>
      </c>
      <c r="R53" s="14">
        <f>VLOOKUP(S53,id!$A:$C,3,0)</f>
        <v>524</v>
      </c>
      <c r="S53" s="14" t="str">
        <f t="shared" ref="S53:S64" si="19">T53&amp;U53&amp;W53</f>
        <v>SawkoKamil1975</v>
      </c>
      <c r="T53" s="9" t="str">
        <f t="shared" ref="T53:T64" si="20">F53</f>
        <v>Sawko</v>
      </c>
      <c r="U53" s="9" t="str">
        <f t="shared" ref="U53:U64" si="21">E53</f>
        <v>Kamil</v>
      </c>
      <c r="V53" s="9" t="str">
        <f t="shared" ref="V53:V64" si="22">I53</f>
        <v>Szybcy Inaczej</v>
      </c>
      <c r="W53" s="9">
        <f t="shared" ref="W53:W64" si="23">G53</f>
        <v>1975</v>
      </c>
      <c r="X53" s="9">
        <f t="shared" si="10"/>
        <v>21.398564937300886</v>
      </c>
      <c r="Y53" s="21"/>
      <c r="Z53" s="9">
        <f t="shared" si="13"/>
        <v>0.99339856182954134</v>
      </c>
      <c r="AA53" s="9">
        <f t="shared" si="14"/>
        <v>1</v>
      </c>
      <c r="AB53" s="9">
        <v>1</v>
      </c>
      <c r="AC53" s="9">
        <v>1</v>
      </c>
    </row>
    <row r="54" spans="1:29">
      <c r="B54" s="543">
        <v>64</v>
      </c>
      <c r="C54" s="544"/>
      <c r="D54" s="550" t="s">
        <v>3903</v>
      </c>
      <c r="E54" s="550" t="s">
        <v>34</v>
      </c>
      <c r="F54" s="550" t="s">
        <v>759</v>
      </c>
      <c r="G54" s="568">
        <v>1975</v>
      </c>
      <c r="H54" s="550" t="s">
        <v>273</v>
      </c>
      <c r="I54" s="550" t="s">
        <v>756</v>
      </c>
      <c r="J54" s="550" t="s">
        <v>32</v>
      </c>
      <c r="K54" s="544">
        <v>14</v>
      </c>
      <c r="L54" s="544"/>
      <c r="M54" s="551">
        <f t="shared" ref="M54:M64" si="24">K54-L54</f>
        <v>14</v>
      </c>
      <c r="N54" s="552" t="s">
        <v>5267</v>
      </c>
      <c r="O54" s="554"/>
      <c r="P54" s="553">
        <f t="shared" si="15"/>
        <v>0.49091435185185189</v>
      </c>
      <c r="R54" s="14">
        <f>VLOOKUP(S54,id!$A:$C,3,0)</f>
        <v>525</v>
      </c>
      <c r="S54" s="14" t="str">
        <f t="shared" si="19"/>
        <v>WalczykMarek1975</v>
      </c>
      <c r="T54" s="9" t="str">
        <f t="shared" si="20"/>
        <v>Walczyk</v>
      </c>
      <c r="U54" s="9" t="str">
        <f t="shared" si="21"/>
        <v>Marek</v>
      </c>
      <c r="V54" s="9" t="str">
        <f t="shared" si="22"/>
        <v>Szybcy Inaczej</v>
      </c>
      <c r="W54" s="9">
        <f t="shared" si="23"/>
        <v>1975</v>
      </c>
      <c r="X54" s="9">
        <f t="shared" si="10"/>
        <v>21.398564937300886</v>
      </c>
      <c r="Y54" s="21"/>
      <c r="Z54" s="9">
        <f t="shared" si="13"/>
        <v>1</v>
      </c>
      <c r="AA54" s="9">
        <f t="shared" si="14"/>
        <v>1</v>
      </c>
      <c r="AB54" s="9">
        <v>1</v>
      </c>
      <c r="AC54" s="9">
        <v>1</v>
      </c>
    </row>
    <row r="55" spans="1:29">
      <c r="B55" s="543">
        <v>66</v>
      </c>
      <c r="C55" s="544"/>
      <c r="D55" s="550" t="s">
        <v>3907</v>
      </c>
      <c r="E55" s="550" t="s">
        <v>1316</v>
      </c>
      <c r="F55" s="550" t="s">
        <v>3925</v>
      </c>
      <c r="G55" s="568">
        <v>1983</v>
      </c>
      <c r="H55" s="550" t="s">
        <v>5308</v>
      </c>
      <c r="I55" s="550" t="s">
        <v>3923</v>
      </c>
      <c r="J55" s="550" t="s">
        <v>32</v>
      </c>
      <c r="K55" s="544">
        <v>12</v>
      </c>
      <c r="L55" s="544"/>
      <c r="M55" s="551">
        <f t="shared" si="24"/>
        <v>12</v>
      </c>
      <c r="N55" s="552" t="s">
        <v>5309</v>
      </c>
      <c r="O55" s="552"/>
      <c r="P55" s="553">
        <f t="shared" si="15"/>
        <v>0.45630787037037041</v>
      </c>
      <c r="R55" s="14">
        <f>VLOOKUP(S55,id!$A:$C,3,0)</f>
        <v>526</v>
      </c>
      <c r="S55" s="14" t="str">
        <f t="shared" si="19"/>
        <v>SzaryńskiMaciek1983</v>
      </c>
      <c r="T55" s="9" t="str">
        <f t="shared" si="20"/>
        <v>Szaryński</v>
      </c>
      <c r="U55" s="9" t="str">
        <f t="shared" si="21"/>
        <v>Maciek</v>
      </c>
      <c r="V55" s="9" t="str">
        <f t="shared" si="22"/>
        <v>Włoszczyzna</v>
      </c>
      <c r="W55" s="9">
        <f t="shared" si="23"/>
        <v>1983</v>
      </c>
      <c r="X55" s="9">
        <f t="shared" si="10"/>
        <v>18.341627089115043</v>
      </c>
      <c r="Y55" s="21"/>
      <c r="Z55" s="9">
        <f t="shared" si="13"/>
        <v>1.0758402029169309</v>
      </c>
      <c r="AA55" s="9">
        <f t="shared" si="14"/>
        <v>0.8571428571428571</v>
      </c>
      <c r="AB55" s="9">
        <v>1</v>
      </c>
      <c r="AC55" s="9">
        <v>1</v>
      </c>
    </row>
    <row r="56" spans="1:29">
      <c r="B56" s="543">
        <v>67</v>
      </c>
      <c r="C56" s="544"/>
      <c r="D56" s="550" t="s">
        <v>3888</v>
      </c>
      <c r="E56" s="550" t="s">
        <v>17</v>
      </c>
      <c r="F56" s="550" t="s">
        <v>3922</v>
      </c>
      <c r="G56" s="567">
        <v>2000</v>
      </c>
      <c r="H56" s="550" t="s">
        <v>5310</v>
      </c>
      <c r="I56" s="550" t="s">
        <v>3923</v>
      </c>
      <c r="J56" s="550" t="s">
        <v>32</v>
      </c>
      <c r="K56" s="544">
        <v>12</v>
      </c>
      <c r="L56" s="544"/>
      <c r="M56" s="551">
        <f t="shared" si="24"/>
        <v>12</v>
      </c>
      <c r="N56" s="552" t="s">
        <v>5311</v>
      </c>
      <c r="O56" s="552"/>
      <c r="P56" s="553">
        <f t="shared" si="15"/>
        <v>0.45663194444444444</v>
      </c>
      <c r="R56" s="14">
        <f>VLOOKUP(S56,id!$A:$C,3,0)</f>
        <v>527</v>
      </c>
      <c r="S56" s="14" t="str">
        <f t="shared" si="19"/>
        <v>JarczewskiMarcin2000</v>
      </c>
      <c r="T56" s="9" t="str">
        <f t="shared" si="20"/>
        <v>Jarczewski</v>
      </c>
      <c r="U56" s="9" t="str">
        <f t="shared" si="21"/>
        <v>Marcin</v>
      </c>
      <c r="V56" s="9" t="str">
        <f t="shared" si="22"/>
        <v>Włoszczyzna</v>
      </c>
      <c r="W56" s="9">
        <f t="shared" si="23"/>
        <v>2000</v>
      </c>
      <c r="X56" s="9">
        <f t="shared" si="10"/>
        <v>18.328609940647368</v>
      </c>
      <c r="Y56" s="21"/>
      <c r="Z56" s="9">
        <f t="shared" si="13"/>
        <v>0.99929029478113207</v>
      </c>
      <c r="AA56" s="9">
        <f t="shared" si="14"/>
        <v>1</v>
      </c>
      <c r="AB56" s="9">
        <v>1</v>
      </c>
      <c r="AC56" s="9">
        <v>1</v>
      </c>
    </row>
    <row r="57" spans="1:29">
      <c r="B57" s="543">
        <v>68</v>
      </c>
      <c r="C57" s="544"/>
      <c r="D57" s="550" t="s">
        <v>3860</v>
      </c>
      <c r="E57" s="550" t="s">
        <v>70</v>
      </c>
      <c r="F57" s="550" t="s">
        <v>3808</v>
      </c>
      <c r="G57" s="567">
        <v>1983</v>
      </c>
      <c r="H57" s="550" t="s">
        <v>3595</v>
      </c>
      <c r="I57" s="550" t="s">
        <v>3786</v>
      </c>
      <c r="J57" s="550" t="s">
        <v>32</v>
      </c>
      <c r="K57" s="544">
        <v>11</v>
      </c>
      <c r="L57" s="544"/>
      <c r="M57" s="551">
        <f t="shared" si="24"/>
        <v>11</v>
      </c>
      <c r="N57" s="552" t="s">
        <v>5312</v>
      </c>
      <c r="O57" s="552"/>
      <c r="P57" s="553">
        <f t="shared" si="15"/>
        <v>0.3588541666666667</v>
      </c>
      <c r="R57" s="14">
        <f>VLOOKUP(S57,id!$A:$C,3,0)</f>
        <v>528</v>
      </c>
      <c r="S57" s="14" t="str">
        <f t="shared" si="19"/>
        <v>HadyśMaciej1983</v>
      </c>
      <c r="T57" s="9" t="str">
        <f t="shared" si="20"/>
        <v>Hadyś</v>
      </c>
      <c r="U57" s="9" t="str">
        <f t="shared" si="21"/>
        <v>Maciej</v>
      </c>
      <c r="V57" s="9" t="str">
        <f t="shared" si="22"/>
        <v>Szalone naleśniki</v>
      </c>
      <c r="W57" s="9">
        <f t="shared" si="23"/>
        <v>1983</v>
      </c>
      <c r="X57" s="9">
        <f t="shared" si="10"/>
        <v>16.801225778926753</v>
      </c>
      <c r="Y57" s="21"/>
      <c r="Z57" s="9">
        <f t="shared" si="13"/>
        <v>1.272472181906144</v>
      </c>
      <c r="AA57" s="9">
        <f t="shared" si="14"/>
        <v>0.91666666666666663</v>
      </c>
      <c r="AB57" s="9">
        <v>1</v>
      </c>
      <c r="AC57" s="9">
        <v>1</v>
      </c>
    </row>
    <row r="58" spans="1:29">
      <c r="B58" s="543">
        <v>69</v>
      </c>
      <c r="C58" s="544"/>
      <c r="D58" s="550" t="s">
        <v>3848</v>
      </c>
      <c r="E58" s="550" t="s">
        <v>3809</v>
      </c>
      <c r="F58" s="550" t="s">
        <v>493</v>
      </c>
      <c r="G58" s="567">
        <v>1984</v>
      </c>
      <c r="H58" s="550" t="s">
        <v>3595</v>
      </c>
      <c r="I58" s="550" t="s">
        <v>3786</v>
      </c>
      <c r="J58" s="550" t="s">
        <v>32</v>
      </c>
      <c r="K58" s="544">
        <v>11</v>
      </c>
      <c r="L58" s="544"/>
      <c r="M58" s="551">
        <f t="shared" si="24"/>
        <v>11</v>
      </c>
      <c r="N58" s="552" t="s">
        <v>5313</v>
      </c>
      <c r="O58" s="552"/>
      <c r="P58" s="553">
        <f t="shared" si="15"/>
        <v>0.35921296296296296</v>
      </c>
      <c r="R58" s="14">
        <f>VLOOKUP(S58,id!$A:$C,3,0)</f>
        <v>264</v>
      </c>
      <c r="S58" s="14" t="str">
        <f t="shared" si="19"/>
        <v>KotowskiJózef1984</v>
      </c>
      <c r="T58" s="9" t="str">
        <f t="shared" si="20"/>
        <v>Kotowski</v>
      </c>
      <c r="U58" s="9" t="str">
        <f t="shared" si="21"/>
        <v>Józef</v>
      </c>
      <c r="V58" s="9" t="str">
        <f t="shared" si="22"/>
        <v>Szalone naleśniki</v>
      </c>
      <c r="W58" s="9">
        <f t="shared" si="23"/>
        <v>1984</v>
      </c>
      <c r="X58" s="9">
        <f t="shared" si="10"/>
        <v>16.784444041616961</v>
      </c>
      <c r="Y58" s="21"/>
      <c r="Z58" s="9">
        <f t="shared" si="13"/>
        <v>0.99900115994329175</v>
      </c>
      <c r="AA58" s="9">
        <f t="shared" si="14"/>
        <v>1</v>
      </c>
      <c r="AB58" s="9">
        <v>1</v>
      </c>
      <c r="AC58" s="9">
        <v>1</v>
      </c>
    </row>
    <row r="59" spans="1:29">
      <c r="B59" s="543">
        <v>69</v>
      </c>
      <c r="C59" s="544"/>
      <c r="D59" s="550" t="s">
        <v>3877</v>
      </c>
      <c r="E59" s="561" t="s">
        <v>19</v>
      </c>
      <c r="F59" s="561" t="s">
        <v>5314</v>
      </c>
      <c r="G59" s="567">
        <v>1982</v>
      </c>
      <c r="H59" s="562" t="s">
        <v>3595</v>
      </c>
      <c r="I59" s="561" t="s">
        <v>3786</v>
      </c>
      <c r="J59" s="561" t="s">
        <v>32</v>
      </c>
      <c r="K59" s="544">
        <v>11</v>
      </c>
      <c r="L59" s="544"/>
      <c r="M59" s="551">
        <f t="shared" si="24"/>
        <v>11</v>
      </c>
      <c r="N59" s="552" t="s">
        <v>5313</v>
      </c>
      <c r="O59" s="552"/>
      <c r="P59" s="553">
        <f t="shared" si="15"/>
        <v>0.35921296296296296</v>
      </c>
      <c r="R59" s="14">
        <f>VLOOKUP(S59,id!$A:$C,3,0)</f>
        <v>529</v>
      </c>
      <c r="S59" s="14" t="str">
        <f t="shared" si="19"/>
        <v>MaruszakGrzegorz1982</v>
      </c>
      <c r="T59" s="9" t="str">
        <f t="shared" si="20"/>
        <v>Maruszak</v>
      </c>
      <c r="U59" s="9" t="str">
        <f t="shared" si="21"/>
        <v>Grzegorz</v>
      </c>
      <c r="V59" s="9" t="str">
        <f t="shared" si="22"/>
        <v>Szalone naleśniki</v>
      </c>
      <c r="W59" s="9">
        <f t="shared" si="23"/>
        <v>1982</v>
      </c>
      <c r="X59" s="9">
        <f t="shared" si="10"/>
        <v>16.784444041616961</v>
      </c>
      <c r="Y59" s="21"/>
      <c r="Z59" s="9">
        <f t="shared" si="13"/>
        <v>1</v>
      </c>
      <c r="AA59" s="9">
        <f t="shared" si="14"/>
        <v>1</v>
      </c>
      <c r="AB59" s="9">
        <v>1</v>
      </c>
      <c r="AC59" s="9">
        <v>1</v>
      </c>
    </row>
    <row r="60" spans="1:29">
      <c r="B60" s="543">
        <v>71</v>
      </c>
      <c r="C60" s="544"/>
      <c r="D60" s="550" t="s">
        <v>5315</v>
      </c>
      <c r="E60" s="550" t="s">
        <v>17</v>
      </c>
      <c r="F60" s="550" t="s">
        <v>5316</v>
      </c>
      <c r="G60" s="573"/>
      <c r="H60" s="550"/>
      <c r="I60" s="550"/>
      <c r="J60" s="550" t="s">
        <v>32</v>
      </c>
      <c r="K60" s="544">
        <v>11</v>
      </c>
      <c r="L60" s="544"/>
      <c r="M60" s="551">
        <f t="shared" si="24"/>
        <v>11</v>
      </c>
      <c r="N60" s="552" t="s">
        <v>5317</v>
      </c>
      <c r="O60" s="552"/>
      <c r="P60" s="553">
        <f t="shared" si="15"/>
        <v>0.36924768518518525</v>
      </c>
      <c r="R60" s="14">
        <f>VLOOKUP(S60,id!$A:$C,3,0)</f>
        <v>530</v>
      </c>
      <c r="S60" s="14" t="str">
        <f t="shared" si="19"/>
        <v>DzilińskiMarcin0</v>
      </c>
      <c r="T60" s="9" t="str">
        <f t="shared" si="20"/>
        <v>Dziliński</v>
      </c>
      <c r="U60" s="9" t="str">
        <f t="shared" si="21"/>
        <v>Marcin</v>
      </c>
      <c r="V60" s="9">
        <f t="shared" si="22"/>
        <v>0</v>
      </c>
      <c r="W60" s="9">
        <f t="shared" si="23"/>
        <v>0</v>
      </c>
      <c r="X60" s="9">
        <f t="shared" si="10"/>
        <v>16.328307848027581</v>
      </c>
      <c r="Y60" s="21"/>
      <c r="Z60" s="9">
        <f t="shared" si="13"/>
        <v>0.97282387236310042</v>
      </c>
      <c r="AA60" s="9">
        <f t="shared" si="14"/>
        <v>1</v>
      </c>
      <c r="AB60" s="9">
        <v>1</v>
      </c>
      <c r="AC60" s="9">
        <v>1</v>
      </c>
    </row>
    <row r="61" spans="1:29">
      <c r="B61" s="543">
        <v>71</v>
      </c>
      <c r="C61" s="544"/>
      <c r="D61" s="550" t="s">
        <v>3862</v>
      </c>
      <c r="E61" s="550" t="s">
        <v>383</v>
      </c>
      <c r="F61" s="550" t="s">
        <v>3915</v>
      </c>
      <c r="G61" s="569">
        <v>1974</v>
      </c>
      <c r="H61" s="550" t="s">
        <v>3916</v>
      </c>
      <c r="I61" s="550" t="s">
        <v>391</v>
      </c>
      <c r="J61" s="550" t="s">
        <v>32</v>
      </c>
      <c r="K61" s="544">
        <v>11</v>
      </c>
      <c r="L61" s="544"/>
      <c r="M61" s="551">
        <f t="shared" si="24"/>
        <v>11</v>
      </c>
      <c r="N61" s="552" t="s">
        <v>5317</v>
      </c>
      <c r="O61" s="552"/>
      <c r="P61" s="553">
        <f t="shared" si="15"/>
        <v>0.36924768518518525</v>
      </c>
      <c r="R61" s="14">
        <f>VLOOKUP(S61,id!$A:$C,3,0)</f>
        <v>531</v>
      </c>
      <c r="S61" s="14" t="str">
        <f t="shared" si="19"/>
        <v>RychcikMariusz1974</v>
      </c>
      <c r="T61" s="9" t="str">
        <f t="shared" si="20"/>
        <v>Rychcik</v>
      </c>
      <c r="U61" s="9" t="str">
        <f t="shared" si="21"/>
        <v>Mariusz</v>
      </c>
      <c r="V61" s="9" t="str">
        <f t="shared" si="22"/>
        <v>GREY WOLF</v>
      </c>
      <c r="W61" s="9">
        <f t="shared" si="23"/>
        <v>1974</v>
      </c>
      <c r="X61" s="9">
        <f t="shared" si="10"/>
        <v>16.328307848027581</v>
      </c>
      <c r="Y61" s="21"/>
      <c r="Z61" s="9">
        <f t="shared" si="13"/>
        <v>1</v>
      </c>
      <c r="AA61" s="9">
        <f t="shared" si="14"/>
        <v>1</v>
      </c>
      <c r="AB61" s="9">
        <v>1</v>
      </c>
      <c r="AC61" s="9">
        <v>1</v>
      </c>
    </row>
    <row r="62" spans="1:29">
      <c r="B62" s="543">
        <v>73</v>
      </c>
      <c r="C62" s="544"/>
      <c r="D62" s="550" t="s">
        <v>3910</v>
      </c>
      <c r="E62" s="550" t="s">
        <v>22</v>
      </c>
      <c r="F62" s="550" t="s">
        <v>5165</v>
      </c>
      <c r="G62" s="567">
        <v>1978</v>
      </c>
      <c r="H62" s="550" t="s">
        <v>5163</v>
      </c>
      <c r="I62" s="550"/>
      <c r="J62" s="550" t="s">
        <v>32</v>
      </c>
      <c r="K62" s="544">
        <v>10</v>
      </c>
      <c r="L62" s="544"/>
      <c r="M62" s="551">
        <f t="shared" si="24"/>
        <v>10</v>
      </c>
      <c r="N62" s="552" t="s">
        <v>5318</v>
      </c>
      <c r="O62" s="552"/>
      <c r="P62" s="553">
        <f t="shared" si="15"/>
        <v>0.37412037037037038</v>
      </c>
      <c r="R62" s="14">
        <f>VLOOKUP(S62,id!$A:$C,3,0)</f>
        <v>532</v>
      </c>
      <c r="S62" s="14" t="str">
        <f t="shared" si="19"/>
        <v>KletkiewiczKrzysztof1978</v>
      </c>
      <c r="T62" s="9" t="str">
        <f t="shared" si="20"/>
        <v>Kletkiewicz</v>
      </c>
      <c r="U62" s="9" t="str">
        <f t="shared" si="21"/>
        <v>Krzysztof</v>
      </c>
      <c r="V62" s="9">
        <f t="shared" si="22"/>
        <v>0</v>
      </c>
      <c r="W62" s="9">
        <f t="shared" si="23"/>
        <v>1978</v>
      </c>
      <c r="X62" s="9">
        <f t="shared" si="10"/>
        <v>14.843916225479619</v>
      </c>
      <c r="Y62" s="21"/>
      <c r="Z62" s="9">
        <f t="shared" si="13"/>
        <v>0.98697562182898169</v>
      </c>
      <c r="AA62" s="9">
        <f t="shared" si="14"/>
        <v>0.90909090909090906</v>
      </c>
      <c r="AB62" s="9">
        <v>1</v>
      </c>
      <c r="AC62" s="9">
        <v>1</v>
      </c>
    </row>
    <row r="63" spans="1:29">
      <c r="B63" s="543">
        <v>74</v>
      </c>
      <c r="C63" s="544"/>
      <c r="D63" s="550" t="s">
        <v>3882</v>
      </c>
      <c r="E63" s="550" t="s">
        <v>59</v>
      </c>
      <c r="F63" s="550" t="s">
        <v>748</v>
      </c>
      <c r="G63" s="567">
        <v>1978</v>
      </c>
      <c r="H63" s="550" t="s">
        <v>238</v>
      </c>
      <c r="I63" s="550" t="s">
        <v>747</v>
      </c>
      <c r="J63" s="550" t="s">
        <v>32</v>
      </c>
      <c r="K63" s="544">
        <v>9</v>
      </c>
      <c r="L63" s="544"/>
      <c r="M63" s="551">
        <f t="shared" si="24"/>
        <v>9</v>
      </c>
      <c r="N63" s="552" t="s">
        <v>5319</v>
      </c>
      <c r="O63" s="552"/>
      <c r="P63" s="553">
        <f t="shared" si="15"/>
        <v>0.28081018518518519</v>
      </c>
      <c r="R63" s="14">
        <f>VLOOKUP(S63,id!$A:$C,3,0)</f>
        <v>29</v>
      </c>
      <c r="S63" s="14" t="str">
        <f t="shared" si="19"/>
        <v>RychlikMichał1978</v>
      </c>
      <c r="T63" s="9" t="str">
        <f t="shared" si="20"/>
        <v>Rychlik</v>
      </c>
      <c r="U63" s="9" t="str">
        <f t="shared" si="21"/>
        <v>Michał</v>
      </c>
      <c r="V63" s="9" t="str">
        <f t="shared" si="22"/>
        <v>OrientAkcja</v>
      </c>
      <c r="W63" s="9">
        <f t="shared" si="23"/>
        <v>1978</v>
      </c>
      <c r="X63" s="9">
        <f t="shared" si="10"/>
        <v>13.359524602931657</v>
      </c>
      <c r="Y63" s="21"/>
      <c r="Z63" s="9">
        <f t="shared" si="13"/>
        <v>1.3322891764899842</v>
      </c>
      <c r="AA63" s="9">
        <f t="shared" si="14"/>
        <v>0.9</v>
      </c>
      <c r="AB63" s="9">
        <v>1</v>
      </c>
      <c r="AC63" s="9">
        <v>1</v>
      </c>
    </row>
    <row r="64" spans="1:29">
      <c r="B64" s="543">
        <v>75</v>
      </c>
      <c r="C64" s="544"/>
      <c r="D64" s="550" t="s">
        <v>3876</v>
      </c>
      <c r="E64" s="550" t="s">
        <v>392</v>
      </c>
      <c r="F64" s="550" t="s">
        <v>5320</v>
      </c>
      <c r="G64" s="567">
        <v>1984</v>
      </c>
      <c r="H64" s="550" t="s">
        <v>253</v>
      </c>
      <c r="I64" s="550" t="s">
        <v>1521</v>
      </c>
      <c r="J64" s="550" t="s">
        <v>32</v>
      </c>
      <c r="K64" s="544">
        <v>8</v>
      </c>
      <c r="L64" s="544"/>
      <c r="M64" s="551">
        <f t="shared" si="24"/>
        <v>8</v>
      </c>
      <c r="N64" s="552" t="s">
        <v>5321</v>
      </c>
      <c r="O64" s="552"/>
      <c r="P64" s="553">
        <f t="shared" si="15"/>
        <v>0.49163194444444441</v>
      </c>
      <c r="R64" s="14">
        <f>VLOOKUP(S64,id!$A:$C,3,0)</f>
        <v>533</v>
      </c>
      <c r="S64" s="14" t="str">
        <f t="shared" si="19"/>
        <v>SidorowiczMirosław1984</v>
      </c>
      <c r="T64" s="9" t="str">
        <f t="shared" si="20"/>
        <v>Sidorowicz</v>
      </c>
      <c r="U64" s="9" t="str">
        <f t="shared" si="21"/>
        <v>Mirosław</v>
      </c>
      <c r="V64" s="9" t="str">
        <f t="shared" si="22"/>
        <v>Studencki Klub Górski</v>
      </c>
      <c r="W64" s="9">
        <f t="shared" si="23"/>
        <v>1984</v>
      </c>
      <c r="X64" s="9">
        <f t="shared" si="10"/>
        <v>11.875132980383695</v>
      </c>
      <c r="Y64" s="21"/>
      <c r="Z64" s="9">
        <f t="shared" si="13"/>
        <v>0.5711796972479225</v>
      </c>
      <c r="AA64" s="9">
        <f t="shared" si="14"/>
        <v>0.88888888888888884</v>
      </c>
      <c r="AB64" s="9">
        <v>1</v>
      </c>
      <c r="AC64" s="9">
        <v>1</v>
      </c>
    </row>
  </sheetData>
  <mergeCells count="1">
    <mergeCell ref="B2:P2"/>
  </mergeCells>
  <pageMargins left="0.19685039370078741" right="0.19685039370078741" top="0.15748031496062992" bottom="0.19685039370078741" header="0.31496062992125984" footer="0.31496062992125984"/>
  <pageSetup paperSize="9" scale="77" fitToHeight="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4"/>
  <sheetViews>
    <sheetView workbookViewId="0"/>
  </sheetViews>
  <sheetFormatPr defaultRowHeight="14.4"/>
  <cols>
    <col min="1" max="1" width="8.88671875" style="356"/>
    <col min="2" max="2" width="5" style="356" bestFit="1" customWidth="1"/>
    <col min="3" max="3" width="11.33203125" style="356" bestFit="1" customWidth="1"/>
    <col min="4" max="4" width="10.218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11" width="6.88671875" style="356" customWidth="1"/>
    <col min="12" max="66" width="4.33203125" style="356" bestFit="1" customWidth="1"/>
    <col min="67" max="67" width="5" style="356" bestFit="1" customWidth="1"/>
    <col min="68" max="74" width="4.33203125" style="356" bestFit="1" customWidth="1"/>
    <col min="75" max="106" width="5.33203125" style="356" bestFit="1" customWidth="1"/>
    <col min="107" max="107" width="6.109375" style="356" bestFit="1" customWidth="1"/>
    <col min="108" max="16384" width="8.88671875" style="356"/>
  </cols>
  <sheetData>
    <row r="1" spans="1:120" ht="23.4">
      <c r="A1" s="366" t="s">
        <v>3412</v>
      </c>
    </row>
    <row r="3" spans="1:120" ht="18">
      <c r="A3" s="365" t="s">
        <v>5422</v>
      </c>
    </row>
    <row r="5" spans="1:120" ht="28.8">
      <c r="A5" s="580" t="s">
        <v>3410</v>
      </c>
      <c r="B5" s="356" t="s">
        <v>3409</v>
      </c>
      <c r="E5" s="580" t="s">
        <v>3408</v>
      </c>
      <c r="F5" s="580" t="s">
        <v>3407</v>
      </c>
      <c r="G5" s="580" t="s">
        <v>3406</v>
      </c>
      <c r="H5" s="580" t="s">
        <v>3405</v>
      </c>
      <c r="I5" s="580" t="s">
        <v>3404</v>
      </c>
      <c r="J5" s="580" t="s">
        <v>3403</v>
      </c>
      <c r="K5" s="580" t="s">
        <v>3402</v>
      </c>
      <c r="L5" s="580" t="s">
        <v>5421</v>
      </c>
      <c r="M5" s="580" t="s">
        <v>5420</v>
      </c>
      <c r="N5" s="580" t="s">
        <v>5419</v>
      </c>
      <c r="O5" s="580" t="s">
        <v>5418</v>
      </c>
      <c r="P5" s="580" t="s">
        <v>5417</v>
      </c>
      <c r="Q5" s="580" t="s">
        <v>5416</v>
      </c>
      <c r="R5" s="580" t="s">
        <v>5415</v>
      </c>
      <c r="S5" s="580" t="s">
        <v>5414</v>
      </c>
      <c r="T5" s="580" t="s">
        <v>5413</v>
      </c>
      <c r="U5" s="580" t="s">
        <v>5412</v>
      </c>
      <c r="V5" s="580" t="s">
        <v>5411</v>
      </c>
      <c r="W5" s="580" t="s">
        <v>5410</v>
      </c>
      <c r="X5" s="580" t="s">
        <v>5409</v>
      </c>
      <c r="Y5" s="580" t="s">
        <v>5408</v>
      </c>
      <c r="Z5" s="580" t="s">
        <v>5407</v>
      </c>
      <c r="AA5" s="580" t="s">
        <v>5406</v>
      </c>
      <c r="AB5" s="580" t="s">
        <v>5405</v>
      </c>
      <c r="AC5" s="580" t="s">
        <v>5404</v>
      </c>
      <c r="AD5" s="580" t="s">
        <v>5403</v>
      </c>
      <c r="AE5" s="580" t="s">
        <v>5402</v>
      </c>
      <c r="AF5" s="580" t="s">
        <v>5401</v>
      </c>
      <c r="AG5" s="580" t="s">
        <v>5400</v>
      </c>
      <c r="AH5" s="580" t="s">
        <v>5399</v>
      </c>
      <c r="AI5" s="580" t="s">
        <v>5398</v>
      </c>
      <c r="AJ5" s="580" t="s">
        <v>5397</v>
      </c>
      <c r="AK5" s="580" t="s">
        <v>5396</v>
      </c>
      <c r="AL5" s="580" t="s">
        <v>5395</v>
      </c>
      <c r="AM5" s="580" t="s">
        <v>5394</v>
      </c>
      <c r="AN5" s="580" t="s">
        <v>5393</v>
      </c>
      <c r="AO5" s="580" t="s">
        <v>5392</v>
      </c>
      <c r="AP5" s="580" t="s">
        <v>5391</v>
      </c>
      <c r="AQ5" s="580" t="s">
        <v>5390</v>
      </c>
      <c r="AR5" s="580" t="s">
        <v>5389</v>
      </c>
      <c r="AS5" s="580" t="s">
        <v>5388</v>
      </c>
      <c r="AT5" s="580" t="s">
        <v>5387</v>
      </c>
      <c r="AU5" s="580" t="s">
        <v>5386</v>
      </c>
      <c r="AV5" s="580" t="s">
        <v>5385</v>
      </c>
      <c r="AW5" s="580" t="s">
        <v>5384</v>
      </c>
      <c r="AX5" s="580" t="s">
        <v>5383</v>
      </c>
      <c r="AY5" s="580" t="s">
        <v>5382</v>
      </c>
      <c r="AZ5" s="580" t="s">
        <v>5381</v>
      </c>
      <c r="BA5" s="580" t="s">
        <v>5380</v>
      </c>
      <c r="BB5" s="580" t="s">
        <v>5379</v>
      </c>
      <c r="BC5" s="580" t="s">
        <v>5378</v>
      </c>
      <c r="BD5" s="580" t="s">
        <v>5377</v>
      </c>
      <c r="BE5" s="580" t="s">
        <v>5376</v>
      </c>
      <c r="BF5" s="580" t="s">
        <v>5375</v>
      </c>
      <c r="BG5" s="580" t="s">
        <v>5374</v>
      </c>
      <c r="BH5" s="580" t="s">
        <v>5373</v>
      </c>
      <c r="BI5" s="580" t="s">
        <v>5372</v>
      </c>
      <c r="BJ5" s="580" t="s">
        <v>5371</v>
      </c>
      <c r="BK5" s="580" t="s">
        <v>5370</v>
      </c>
      <c r="BL5" s="580" t="s">
        <v>5369</v>
      </c>
      <c r="BM5" s="580" t="s">
        <v>5368</v>
      </c>
      <c r="BN5" s="580" t="s">
        <v>5367</v>
      </c>
      <c r="BO5" s="580" t="s">
        <v>5366</v>
      </c>
      <c r="BP5" s="580" t="s">
        <v>3401</v>
      </c>
      <c r="BQ5" s="580" t="s">
        <v>3400</v>
      </c>
      <c r="BR5" s="580" t="s">
        <v>3398</v>
      </c>
      <c r="BS5" s="580" t="s">
        <v>3397</v>
      </c>
      <c r="BT5" s="580" t="s">
        <v>3395</v>
      </c>
      <c r="BU5" s="580" t="s">
        <v>3394</v>
      </c>
      <c r="BV5" s="580" t="s">
        <v>3393</v>
      </c>
      <c r="BW5" s="580" t="s">
        <v>3392</v>
      </c>
      <c r="BX5" s="580" t="s">
        <v>3391</v>
      </c>
      <c r="BY5" s="580" t="s">
        <v>3390</v>
      </c>
      <c r="BZ5" s="580" t="s">
        <v>3389</v>
      </c>
      <c r="CA5" s="580" t="s">
        <v>3388</v>
      </c>
      <c r="CB5" s="580" t="s">
        <v>3386</v>
      </c>
      <c r="CC5" s="580" t="s">
        <v>3385</v>
      </c>
      <c r="CD5" s="580" t="s">
        <v>3384</v>
      </c>
      <c r="CE5" s="580" t="s">
        <v>3383</v>
      </c>
      <c r="CF5" s="580" t="s">
        <v>3382</v>
      </c>
      <c r="CG5" s="580" t="s">
        <v>3381</v>
      </c>
      <c r="CH5" s="580" t="s">
        <v>3380</v>
      </c>
      <c r="CI5" s="580" t="s">
        <v>3379</v>
      </c>
      <c r="CJ5" s="580" t="s">
        <v>3378</v>
      </c>
      <c r="CK5" s="580" t="s">
        <v>3377</v>
      </c>
      <c r="CL5" s="580" t="s">
        <v>3938</v>
      </c>
      <c r="CM5" s="580" t="s">
        <v>3937</v>
      </c>
      <c r="CN5" s="580" t="s">
        <v>3936</v>
      </c>
      <c r="CO5" s="580" t="s">
        <v>3494</v>
      </c>
      <c r="CP5" s="580" t="s">
        <v>3493</v>
      </c>
      <c r="CQ5" s="580" t="s">
        <v>3492</v>
      </c>
      <c r="CR5" s="580" t="s">
        <v>3491</v>
      </c>
      <c r="CS5" s="580" t="s">
        <v>5365</v>
      </c>
      <c r="CT5" s="580" t="s">
        <v>4573</v>
      </c>
      <c r="CU5" s="580" t="s">
        <v>5364</v>
      </c>
      <c r="CV5" s="580" t="s">
        <v>5363</v>
      </c>
      <c r="CW5" s="580" t="s">
        <v>4572</v>
      </c>
      <c r="CX5" s="580" t="s">
        <v>3490</v>
      </c>
      <c r="CY5" s="580" t="s">
        <v>3489</v>
      </c>
      <c r="CZ5" s="580" t="s">
        <v>3488</v>
      </c>
      <c r="DA5" s="580" t="s">
        <v>5362</v>
      </c>
      <c r="DB5" s="580" t="s">
        <v>3486</v>
      </c>
      <c r="DC5" s="580" t="s">
        <v>3376</v>
      </c>
      <c r="DE5" s="14" t="s">
        <v>71</v>
      </c>
      <c r="DF5" s="14" t="s">
        <v>72</v>
      </c>
      <c r="DG5" s="9" t="s">
        <v>99</v>
      </c>
      <c r="DH5" s="9" t="s">
        <v>100</v>
      </c>
      <c r="DI5" s="9" t="s">
        <v>75</v>
      </c>
      <c r="DJ5" s="9" t="s">
        <v>73</v>
      </c>
      <c r="DK5" s="9" t="s">
        <v>42</v>
      </c>
      <c r="DL5" s="9"/>
      <c r="DM5" s="9" t="s">
        <v>39</v>
      </c>
      <c r="DN5" s="9" t="s">
        <v>40</v>
      </c>
      <c r="DO5" s="9" t="s">
        <v>31</v>
      </c>
      <c r="DP5" s="9" t="s">
        <v>41</v>
      </c>
    </row>
    <row r="6" spans="1:120">
      <c r="A6" s="580">
        <v>13</v>
      </c>
      <c r="B6" s="356" t="s">
        <v>5349</v>
      </c>
      <c r="C6" s="356" t="s">
        <v>198</v>
      </c>
      <c r="D6" s="356" t="s">
        <v>199</v>
      </c>
      <c r="E6" s="578" t="s">
        <v>0</v>
      </c>
      <c r="F6" s="578">
        <v>1980</v>
      </c>
      <c r="G6" s="579">
        <v>43637.416666666664</v>
      </c>
      <c r="H6" s="578">
        <v>2074</v>
      </c>
      <c r="I6" s="578">
        <v>0</v>
      </c>
      <c r="J6" s="578">
        <v>67</v>
      </c>
      <c r="K6" s="577">
        <v>1740</v>
      </c>
      <c r="L6" s="575"/>
      <c r="M6" s="576">
        <v>0.83124999999999993</v>
      </c>
      <c r="N6" s="576">
        <v>0.16319444444444445</v>
      </c>
      <c r="O6" s="576">
        <v>0.67569444444444438</v>
      </c>
      <c r="P6" s="576">
        <v>0.77222222222222225</v>
      </c>
      <c r="Q6" s="576">
        <v>0.43541666666666662</v>
      </c>
      <c r="R6" s="576">
        <v>0.44305555555555554</v>
      </c>
      <c r="S6" s="576">
        <v>0.57916666666666672</v>
      </c>
      <c r="T6" s="576">
        <v>0.45069444444444445</v>
      </c>
      <c r="U6" s="576">
        <v>0.6166666666666667</v>
      </c>
      <c r="V6" s="576">
        <v>0.92499999999999993</v>
      </c>
      <c r="W6" s="576">
        <v>0.65902777777777777</v>
      </c>
      <c r="X6" s="576">
        <v>0.43541666666666662</v>
      </c>
      <c r="Y6" s="576">
        <v>0.24305555555555555</v>
      </c>
      <c r="Z6" s="576">
        <v>0.25277777777777777</v>
      </c>
      <c r="AA6" s="575"/>
      <c r="AB6" s="576">
        <v>0.21527777777777779</v>
      </c>
      <c r="AC6" s="576">
        <v>0.63611111111111118</v>
      </c>
      <c r="AD6" s="576">
        <v>0.2902777777777778</v>
      </c>
      <c r="AE6" s="576">
        <v>0.70486111111111116</v>
      </c>
      <c r="AF6" s="575"/>
      <c r="AG6" s="576">
        <v>0.30833333333333335</v>
      </c>
      <c r="AH6" s="575"/>
      <c r="AI6" s="576">
        <v>0.34375</v>
      </c>
      <c r="AJ6" s="576">
        <v>0.34791666666666665</v>
      </c>
      <c r="AK6" s="576">
        <v>0.27152777777777776</v>
      </c>
      <c r="AL6" s="576">
        <v>0.3611111111111111</v>
      </c>
      <c r="AM6" s="576">
        <v>0.36805555555555558</v>
      </c>
      <c r="AN6" s="576">
        <v>0.71180555555555547</v>
      </c>
      <c r="AO6" s="576">
        <v>0.39305555555555555</v>
      </c>
      <c r="AP6" s="575"/>
      <c r="AQ6" s="576">
        <v>0.72499999999999998</v>
      </c>
      <c r="AR6" s="575"/>
      <c r="AS6" s="575"/>
      <c r="AT6" s="576">
        <v>0.59722222222222221</v>
      </c>
      <c r="AU6" s="576">
        <v>0.80833333333333324</v>
      </c>
      <c r="AV6" s="576">
        <v>0.95972222222222225</v>
      </c>
      <c r="AW6" s="575"/>
      <c r="AX6" s="576">
        <v>0.54513888888888895</v>
      </c>
      <c r="AY6" s="576">
        <v>0.52916666666666667</v>
      </c>
      <c r="AZ6" s="576">
        <v>0.47013888888888888</v>
      </c>
      <c r="BA6" s="575"/>
      <c r="BB6" s="576">
        <v>0.94097222222222221</v>
      </c>
      <c r="BC6" s="576">
        <v>0.7402777777777777</v>
      </c>
      <c r="BD6" s="576">
        <v>0.97916666666666663</v>
      </c>
      <c r="BE6" s="576">
        <v>0.7597222222222223</v>
      </c>
      <c r="BF6" s="575"/>
      <c r="BG6" s="576">
        <v>0.48680555555555555</v>
      </c>
      <c r="BH6" s="576">
        <v>0.9159722222222223</v>
      </c>
      <c r="BI6" s="576">
        <v>9.1666666666666674E-2</v>
      </c>
      <c r="BJ6" s="576">
        <v>0.9902777777777777</v>
      </c>
      <c r="BK6" s="576">
        <v>3.6805555555555557E-2</v>
      </c>
      <c r="BL6" s="576">
        <v>0.7944444444444444</v>
      </c>
      <c r="BM6" s="576">
        <v>0.74722222222222223</v>
      </c>
      <c r="BN6" s="576">
        <v>0.13541666666666666</v>
      </c>
      <c r="BO6" s="575"/>
      <c r="BP6" s="575"/>
      <c r="BQ6" s="575"/>
      <c r="BR6" s="576">
        <v>0.64861111111111114</v>
      </c>
      <c r="BS6" s="575"/>
      <c r="BT6" s="576">
        <v>0.4604166666666667</v>
      </c>
      <c r="BU6" s="575"/>
      <c r="BV6" s="576">
        <v>0.52986111111111112</v>
      </c>
      <c r="BW6" s="575"/>
      <c r="BX6" s="575"/>
      <c r="BY6" s="576">
        <v>0.57916666666666672</v>
      </c>
      <c r="BZ6" s="576">
        <v>0.69305555555555554</v>
      </c>
      <c r="CA6" s="575"/>
      <c r="CB6" s="576">
        <v>0.63055555555555554</v>
      </c>
      <c r="CC6" s="576">
        <v>0.84583333333333333</v>
      </c>
      <c r="CD6" s="575"/>
      <c r="CE6" s="576">
        <v>0.4236111111111111</v>
      </c>
      <c r="CF6" s="575"/>
      <c r="CG6" s="576">
        <v>0.53541666666666665</v>
      </c>
      <c r="CH6" s="575"/>
      <c r="CI6" s="576">
        <v>0.8569444444444444</v>
      </c>
      <c r="CJ6" s="575"/>
      <c r="CK6" s="575"/>
      <c r="CL6" s="575"/>
      <c r="CM6" s="576">
        <v>0.51250000000000007</v>
      </c>
      <c r="CN6" s="576">
        <v>0.68680555555555556</v>
      </c>
      <c r="CO6" s="576">
        <v>0.78055555555555556</v>
      </c>
      <c r="CP6" s="576">
        <v>0.61388888888888882</v>
      </c>
      <c r="CQ6" s="576">
        <v>0.56180555555555556</v>
      </c>
      <c r="CR6" s="576">
        <v>0.51041666666666663</v>
      </c>
      <c r="CS6" s="576">
        <v>0.1076388888888889</v>
      </c>
      <c r="CT6" s="575"/>
      <c r="CU6" s="576">
        <v>0.86597222222222225</v>
      </c>
      <c r="CV6" s="576">
        <v>0.8979166666666667</v>
      </c>
      <c r="CW6" s="576">
        <v>5.0694444444444452E-2</v>
      </c>
      <c r="CX6" s="575"/>
      <c r="CY6" s="576">
        <v>1.1111111111111112E-2</v>
      </c>
      <c r="CZ6" s="575"/>
      <c r="DA6" s="575"/>
      <c r="DB6" s="575"/>
      <c r="DC6" s="574">
        <v>0.85658564814814808</v>
      </c>
      <c r="DE6" s="14">
        <f>VLOOKUP(DF6,id!$A:$C,3,0)</f>
        <v>108</v>
      </c>
      <c r="DF6" s="14" t="str">
        <f t="shared" ref="DF6:DF14" si="0">DG6&amp;DH6&amp;DJ6</f>
        <v>TruszkowskaKamila1980</v>
      </c>
      <c r="DG6" s="9" t="str">
        <f t="shared" ref="DG6:DG14" si="1">C6</f>
        <v>Truszkowska</v>
      </c>
      <c r="DH6" s="9" t="str">
        <f t="shared" ref="DH6:DH14" si="2">D6</f>
        <v>Kamila</v>
      </c>
      <c r="DI6" s="9"/>
      <c r="DJ6" s="9">
        <f t="shared" ref="DJ6:DJ14" si="3">F6</f>
        <v>1980</v>
      </c>
      <c r="DK6" s="9">
        <v>100</v>
      </c>
      <c r="DL6" s="21"/>
      <c r="DM6" s="9"/>
      <c r="DN6" s="581"/>
      <c r="DO6" s="9"/>
      <c r="DP6" s="9"/>
    </row>
    <row r="7" spans="1:120">
      <c r="A7" s="580">
        <v>14</v>
      </c>
      <c r="B7" s="356" t="s">
        <v>5348</v>
      </c>
      <c r="C7" s="356" t="s">
        <v>5054</v>
      </c>
      <c r="D7" s="356" t="s">
        <v>851</v>
      </c>
      <c r="E7" s="578" t="s">
        <v>0</v>
      </c>
      <c r="F7" s="578">
        <v>1975</v>
      </c>
      <c r="G7" s="579">
        <v>43637.416666666664</v>
      </c>
      <c r="H7" s="578">
        <v>2074</v>
      </c>
      <c r="I7" s="578">
        <v>0</v>
      </c>
      <c r="J7" s="578">
        <v>67</v>
      </c>
      <c r="K7" s="577">
        <v>1740</v>
      </c>
      <c r="L7" s="575"/>
      <c r="M7" s="576">
        <v>0.83124999999999993</v>
      </c>
      <c r="N7" s="576">
        <v>0.16319444444444445</v>
      </c>
      <c r="O7" s="576">
        <v>0.67569444444444438</v>
      </c>
      <c r="P7" s="576">
        <v>0.7729166666666667</v>
      </c>
      <c r="Q7" s="576">
        <v>0.43541666666666662</v>
      </c>
      <c r="R7" s="576">
        <v>0.44305555555555554</v>
      </c>
      <c r="S7" s="576">
        <v>0.57916666666666672</v>
      </c>
      <c r="T7" s="576">
        <v>0.4513888888888889</v>
      </c>
      <c r="U7" s="576">
        <v>0.61736111111111114</v>
      </c>
      <c r="V7" s="576">
        <v>0.92499999999999993</v>
      </c>
      <c r="W7" s="576">
        <v>0.65902777777777777</v>
      </c>
      <c r="X7" s="576">
        <v>0.43541666666666662</v>
      </c>
      <c r="Y7" s="576">
        <v>0.24305555555555555</v>
      </c>
      <c r="Z7" s="576">
        <v>0.25277777777777777</v>
      </c>
      <c r="AA7" s="575"/>
      <c r="AB7" s="576">
        <v>0.21527777777777779</v>
      </c>
      <c r="AC7" s="576">
        <v>0.63611111111111118</v>
      </c>
      <c r="AD7" s="576">
        <v>0.2902777777777778</v>
      </c>
      <c r="AE7" s="576">
        <v>0.70486111111111116</v>
      </c>
      <c r="AF7" s="575"/>
      <c r="AG7" s="576">
        <v>0.30833333333333335</v>
      </c>
      <c r="AH7" s="575"/>
      <c r="AI7" s="576">
        <v>0.3444444444444445</v>
      </c>
      <c r="AJ7" s="576">
        <v>0.34791666666666665</v>
      </c>
      <c r="AK7" s="576">
        <v>0.27152777777777776</v>
      </c>
      <c r="AL7" s="576">
        <v>0.3611111111111111</v>
      </c>
      <c r="AM7" s="576">
        <v>0.36874999999999997</v>
      </c>
      <c r="AN7" s="576">
        <v>0.71111111111111114</v>
      </c>
      <c r="AO7" s="576">
        <v>0.39305555555555555</v>
      </c>
      <c r="AP7" s="575"/>
      <c r="AQ7" s="576">
        <v>0.72499999999999998</v>
      </c>
      <c r="AR7" s="575"/>
      <c r="AS7" s="575"/>
      <c r="AT7" s="576">
        <v>0.59722222222222221</v>
      </c>
      <c r="AU7" s="576">
        <v>0.80833333333333324</v>
      </c>
      <c r="AV7" s="576">
        <v>0.95972222222222225</v>
      </c>
      <c r="AW7" s="575"/>
      <c r="AX7" s="576">
        <v>0.54513888888888895</v>
      </c>
      <c r="AY7" s="576">
        <v>0.52916666666666667</v>
      </c>
      <c r="AZ7" s="576">
        <v>0.47013888888888888</v>
      </c>
      <c r="BA7" s="575"/>
      <c r="BB7" s="576">
        <v>0.94097222222222221</v>
      </c>
      <c r="BC7" s="576">
        <v>0.7402777777777777</v>
      </c>
      <c r="BD7" s="576">
        <v>0.97986111111111107</v>
      </c>
      <c r="BE7" s="576">
        <v>0.7597222222222223</v>
      </c>
      <c r="BF7" s="575"/>
      <c r="BG7" s="576">
        <v>0.48680555555555555</v>
      </c>
      <c r="BH7" s="576">
        <v>0.9159722222222223</v>
      </c>
      <c r="BI7" s="576">
        <v>9.1666666666666674E-2</v>
      </c>
      <c r="BJ7" s="576">
        <v>0.9902777777777777</v>
      </c>
      <c r="BK7" s="576">
        <v>3.7499999999999999E-2</v>
      </c>
      <c r="BL7" s="576">
        <v>0.7944444444444444</v>
      </c>
      <c r="BM7" s="576">
        <v>0.74652777777777779</v>
      </c>
      <c r="BN7" s="576">
        <v>0.13541666666666666</v>
      </c>
      <c r="BO7" s="575"/>
      <c r="BP7" s="575"/>
      <c r="BQ7" s="575"/>
      <c r="BR7" s="576">
        <v>0.64861111111111114</v>
      </c>
      <c r="BS7" s="575"/>
      <c r="BT7" s="576">
        <v>0.4604166666666667</v>
      </c>
      <c r="BU7" s="575"/>
      <c r="BV7" s="576">
        <v>0.53055555555555556</v>
      </c>
      <c r="BW7" s="575"/>
      <c r="BX7" s="575"/>
      <c r="BY7" s="576">
        <v>0.57916666666666672</v>
      </c>
      <c r="BZ7" s="576">
        <v>0.46180555555555558</v>
      </c>
      <c r="CA7" s="575"/>
      <c r="CB7" s="576">
        <v>0.63055555555555554</v>
      </c>
      <c r="CC7" s="576">
        <v>0.84583333333333333</v>
      </c>
      <c r="CD7" s="575"/>
      <c r="CE7" s="576">
        <v>0.4236111111111111</v>
      </c>
      <c r="CF7" s="575"/>
      <c r="CG7" s="576">
        <v>0.53541666666666665</v>
      </c>
      <c r="CH7" s="575"/>
      <c r="CI7" s="576">
        <v>0.85763888888888884</v>
      </c>
      <c r="CJ7" s="575"/>
      <c r="CK7" s="575"/>
      <c r="CL7" s="575"/>
      <c r="CM7" s="576">
        <v>0.51250000000000007</v>
      </c>
      <c r="CN7" s="576">
        <v>0.68680555555555556</v>
      </c>
      <c r="CO7" s="576">
        <v>0.78125</v>
      </c>
      <c r="CP7" s="576">
        <v>0.61458333333333337</v>
      </c>
      <c r="CQ7" s="576">
        <v>0.5625</v>
      </c>
      <c r="CR7" s="576">
        <v>0.51041666666666663</v>
      </c>
      <c r="CS7" s="576">
        <v>0.10833333333333334</v>
      </c>
      <c r="CT7" s="575"/>
      <c r="CU7" s="576">
        <v>0.86736111111111114</v>
      </c>
      <c r="CV7" s="576">
        <v>0.89861111111111114</v>
      </c>
      <c r="CW7" s="576">
        <v>5.0694444444444452E-2</v>
      </c>
      <c r="CX7" s="575"/>
      <c r="CY7" s="576">
        <v>1.1111111111111112E-2</v>
      </c>
      <c r="CZ7" s="575"/>
      <c r="DA7" s="575"/>
      <c r="DB7" s="575"/>
      <c r="DC7" s="574">
        <v>0.85658564814814808</v>
      </c>
      <c r="DE7" s="14">
        <f>VLOOKUP(DF7,id!$A:$C,3,0)</f>
        <v>147</v>
      </c>
      <c r="DF7" s="14" t="str">
        <f t="shared" si="0"/>
        <v>PłowaśMarta1975</v>
      </c>
      <c r="DG7" s="9" t="str">
        <f t="shared" si="1"/>
        <v>Płowaś</v>
      </c>
      <c r="DH7" s="9" t="str">
        <f t="shared" si="2"/>
        <v>Marta</v>
      </c>
      <c r="DI7" s="9"/>
      <c r="DJ7" s="9">
        <f t="shared" si="3"/>
        <v>1975</v>
      </c>
      <c r="DK7" s="9">
        <f t="shared" ref="DK7:DK14" si="4">DK6*IF(DO7&lt;1,DO7,IF(DP7&lt;1,DP7,IF(DN7&lt;1,DN7,IF(DM7&lt;1,DM7,1))))</f>
        <v>100</v>
      </c>
      <c r="DL7" s="21"/>
      <c r="DM7" s="9">
        <f t="shared" ref="DM7" si="5">H6/H7</f>
        <v>1</v>
      </c>
      <c r="DN7" s="581">
        <f t="shared" ref="DN7" si="6">(J7-1)/(J6-1)</f>
        <v>1</v>
      </c>
      <c r="DO7" s="9">
        <f t="shared" ref="DO7" si="7">K7/K6</f>
        <v>1</v>
      </c>
      <c r="DP7" s="9">
        <f t="shared" ref="DP7" si="8">DN7^0.2</f>
        <v>1</v>
      </c>
    </row>
    <row r="8" spans="1:120">
      <c r="A8" s="580">
        <v>19</v>
      </c>
      <c r="B8" s="356" t="s">
        <v>5343</v>
      </c>
      <c r="C8" s="356" t="s">
        <v>1017</v>
      </c>
      <c r="D8" s="356" t="s">
        <v>500</v>
      </c>
      <c r="E8" s="578" t="s">
        <v>0</v>
      </c>
      <c r="F8" s="578">
        <v>1988</v>
      </c>
      <c r="G8" s="579">
        <v>43637.416666666664</v>
      </c>
      <c r="H8" s="578">
        <v>2115</v>
      </c>
      <c r="I8" s="578">
        <v>0</v>
      </c>
      <c r="J8" s="578">
        <v>61</v>
      </c>
      <c r="K8" s="577">
        <v>1620</v>
      </c>
      <c r="L8" s="575"/>
      <c r="M8" s="576">
        <v>0.86319444444444438</v>
      </c>
      <c r="N8" s="576">
        <v>0.26805555555555555</v>
      </c>
      <c r="O8" s="576">
        <v>0.68541666666666667</v>
      </c>
      <c r="P8" s="575"/>
      <c r="Q8" s="576">
        <v>0.43611111111111112</v>
      </c>
      <c r="R8" s="576">
        <v>0.42986111111111108</v>
      </c>
      <c r="S8" s="576">
        <v>0.58611111111111114</v>
      </c>
      <c r="T8" s="576">
        <v>0.44513888888888892</v>
      </c>
      <c r="U8" s="576">
        <v>0.63472222222222219</v>
      </c>
      <c r="V8" s="576">
        <v>0.95833333333333337</v>
      </c>
      <c r="W8" s="576">
        <v>0.67013888888888884</v>
      </c>
      <c r="X8" s="576">
        <v>0.49583333333333335</v>
      </c>
      <c r="Y8" s="576">
        <v>0.32569444444444445</v>
      </c>
      <c r="Z8" s="576">
        <v>0.3354166666666667</v>
      </c>
      <c r="AA8" s="576">
        <v>0.9868055555555556</v>
      </c>
      <c r="AB8" s="576">
        <v>0.30277777777777776</v>
      </c>
      <c r="AC8" s="576">
        <v>0.66041666666666665</v>
      </c>
      <c r="AD8" s="576">
        <v>0.35347222222222219</v>
      </c>
      <c r="AE8" s="576">
        <v>0.75347222222222221</v>
      </c>
      <c r="AF8" s="575"/>
      <c r="AG8" s="576">
        <v>0.375</v>
      </c>
      <c r="AH8" s="575"/>
      <c r="AI8" s="576">
        <v>0.41180555555555554</v>
      </c>
      <c r="AJ8" s="576">
        <v>0.41597222222222219</v>
      </c>
      <c r="AK8" s="575"/>
      <c r="AL8" s="576">
        <v>0.44375000000000003</v>
      </c>
      <c r="AM8" s="576">
        <v>0.4513888888888889</v>
      </c>
      <c r="AN8" s="576">
        <v>0.71805555555555556</v>
      </c>
      <c r="AO8" s="575"/>
      <c r="AP8" s="575"/>
      <c r="AQ8" s="576">
        <v>0.7284722222222223</v>
      </c>
      <c r="AR8" s="576">
        <v>0.90763888888888899</v>
      </c>
      <c r="AS8" s="575"/>
      <c r="AT8" s="576">
        <v>0.60625000000000007</v>
      </c>
      <c r="AU8" s="576">
        <v>0.86319444444444438</v>
      </c>
      <c r="AV8" s="575"/>
      <c r="AW8" s="575"/>
      <c r="AX8" s="576">
        <v>0.55833333333333335</v>
      </c>
      <c r="AY8" s="576">
        <v>0.54583333333333328</v>
      </c>
      <c r="AZ8" s="576">
        <v>0.45694444444444443</v>
      </c>
      <c r="BA8" s="576">
        <v>0.76458333333333339</v>
      </c>
      <c r="BB8" s="575"/>
      <c r="BC8" s="576">
        <v>0.74097222222222225</v>
      </c>
      <c r="BD8" s="575"/>
      <c r="BE8" s="575"/>
      <c r="BF8" s="576">
        <v>0.88263888888888886</v>
      </c>
      <c r="BG8" s="576">
        <v>0.5180555555555556</v>
      </c>
      <c r="BH8" s="576">
        <v>0.95000000000000007</v>
      </c>
      <c r="BI8" s="575"/>
      <c r="BJ8" s="576">
        <v>0.96736111111111101</v>
      </c>
      <c r="BK8" s="575"/>
      <c r="BL8" s="576">
        <v>0.8208333333333333</v>
      </c>
      <c r="BM8" s="576">
        <v>0.79583333333333339</v>
      </c>
      <c r="BN8" s="576">
        <v>0.24583333333333335</v>
      </c>
      <c r="BO8" s="576">
        <v>0.58611111111111114</v>
      </c>
      <c r="BP8" s="575"/>
      <c r="BQ8" s="575"/>
      <c r="BR8" s="576">
        <v>0.70277777777777783</v>
      </c>
      <c r="BS8" s="575"/>
      <c r="BT8" s="576">
        <v>0.51527777777777783</v>
      </c>
      <c r="BU8" s="576">
        <v>0.56319444444444444</v>
      </c>
      <c r="BV8" s="575"/>
      <c r="BW8" s="575"/>
      <c r="BX8" s="575"/>
      <c r="BY8" s="576">
        <v>0.65</v>
      </c>
      <c r="BZ8" s="576">
        <v>0.70208333333333339</v>
      </c>
      <c r="CA8" s="575"/>
      <c r="CB8" s="576">
        <v>0.68680555555555556</v>
      </c>
      <c r="CC8" s="576">
        <v>0.8256944444444444</v>
      </c>
      <c r="CD8" s="575"/>
      <c r="CE8" s="576">
        <v>0.48680555555555555</v>
      </c>
      <c r="CF8" s="575"/>
      <c r="CG8" s="576">
        <v>0.5395833333333333</v>
      </c>
      <c r="CH8" s="575"/>
      <c r="CI8" s="576">
        <v>0.83611111111111114</v>
      </c>
      <c r="CJ8" s="575"/>
      <c r="CK8" s="575"/>
      <c r="CL8" s="575"/>
      <c r="CM8" s="575"/>
      <c r="CN8" s="576">
        <v>0.73541666666666661</v>
      </c>
      <c r="CO8" s="576">
        <v>0.78888888888888886</v>
      </c>
      <c r="CP8" s="576">
        <v>0.67361111111111116</v>
      </c>
      <c r="CQ8" s="576">
        <v>0.57291666666666663</v>
      </c>
      <c r="CR8" s="576">
        <v>0.48333333333333334</v>
      </c>
      <c r="CS8" s="576">
        <v>2.7777777777777779E-3</v>
      </c>
      <c r="CT8" s="575"/>
      <c r="CU8" s="576">
        <v>0.84722222222222221</v>
      </c>
      <c r="CV8" s="576">
        <v>0.90138888888888891</v>
      </c>
      <c r="CW8" s="575"/>
      <c r="CX8" s="575"/>
      <c r="CY8" s="575"/>
      <c r="CZ8" s="576">
        <v>0.92847222222222225</v>
      </c>
      <c r="DA8" s="575"/>
      <c r="DB8" s="575"/>
      <c r="DC8" s="574">
        <v>0.88539351851851855</v>
      </c>
      <c r="DE8" s="14">
        <f>VLOOKUP(DF8,id!$A:$C,3,0)</f>
        <v>331</v>
      </c>
      <c r="DF8" s="14" t="str">
        <f t="shared" si="0"/>
        <v>SzwarackaMałgorzata1988</v>
      </c>
      <c r="DG8" s="9" t="str">
        <f t="shared" si="1"/>
        <v>Szwaracka</v>
      </c>
      <c r="DH8" s="9" t="str">
        <f t="shared" si="2"/>
        <v>Małgorzata</v>
      </c>
      <c r="DI8" s="9"/>
      <c r="DJ8" s="9">
        <f t="shared" si="3"/>
        <v>1988</v>
      </c>
      <c r="DK8" s="9">
        <f t="shared" si="4"/>
        <v>93.103448275862064</v>
      </c>
      <c r="DL8" s="21"/>
      <c r="DM8" s="9">
        <f t="shared" ref="DM8:DM14" si="9">H7/H8</f>
        <v>0.98061465721040186</v>
      </c>
      <c r="DN8" s="581">
        <f t="shared" ref="DN8:DN14" si="10">(J8-1)/(J7-1)</f>
        <v>0.90909090909090906</v>
      </c>
      <c r="DO8" s="9">
        <f t="shared" ref="DO8:DO14" si="11">K8/K7</f>
        <v>0.93103448275862066</v>
      </c>
      <c r="DP8" s="9">
        <f t="shared" ref="DP8:DP14" si="12">DN8^0.2</f>
        <v>0.98111849572626431</v>
      </c>
    </row>
    <row r="9" spans="1:120">
      <c r="A9" s="580">
        <v>23</v>
      </c>
      <c r="B9" s="356" t="s">
        <v>5339</v>
      </c>
      <c r="C9" s="356" t="s">
        <v>1219</v>
      </c>
      <c r="D9" s="356" t="s">
        <v>1218</v>
      </c>
      <c r="E9" s="578" t="s">
        <v>0</v>
      </c>
      <c r="F9" s="578">
        <v>1976</v>
      </c>
      <c r="G9" s="579">
        <v>43637.416666666664</v>
      </c>
      <c r="H9" s="578">
        <v>2131</v>
      </c>
      <c r="I9" s="578">
        <v>0</v>
      </c>
      <c r="J9" s="578">
        <v>60</v>
      </c>
      <c r="K9" s="577">
        <v>1480</v>
      </c>
      <c r="L9" s="575"/>
      <c r="M9" s="576">
        <v>0.26458333333333334</v>
      </c>
      <c r="N9" s="576">
        <v>0.85069444444444453</v>
      </c>
      <c r="O9" s="576">
        <v>0.65625</v>
      </c>
      <c r="P9" s="576">
        <v>0.34652777777777777</v>
      </c>
      <c r="Q9" s="576">
        <v>0.47222222222222227</v>
      </c>
      <c r="R9" s="576">
        <v>0.47916666666666669</v>
      </c>
      <c r="S9" s="576">
        <v>0.61597222222222225</v>
      </c>
      <c r="T9" s="576">
        <v>0.48680555555555555</v>
      </c>
      <c r="U9" s="575"/>
      <c r="V9" s="576">
        <v>0.97916666666666663</v>
      </c>
      <c r="W9" s="575"/>
      <c r="X9" s="576">
        <v>0.67222222222222217</v>
      </c>
      <c r="Y9" s="576">
        <v>0.50277777777777777</v>
      </c>
      <c r="Z9" s="576">
        <v>0.48749999999999999</v>
      </c>
      <c r="AA9" s="576">
        <v>0.14027777777777778</v>
      </c>
      <c r="AB9" s="576">
        <v>0.40277777777777773</v>
      </c>
      <c r="AC9" s="575"/>
      <c r="AD9" s="576">
        <v>0.46875</v>
      </c>
      <c r="AE9" s="576">
        <v>0.61319444444444449</v>
      </c>
      <c r="AF9" s="575"/>
      <c r="AG9" s="576">
        <v>0.78263888888888899</v>
      </c>
      <c r="AH9" s="575"/>
      <c r="AI9" s="576">
        <v>0.75902777777777775</v>
      </c>
      <c r="AJ9" s="576">
        <v>0.75347222222222221</v>
      </c>
      <c r="AK9" s="576">
        <v>0.43402777777777773</v>
      </c>
      <c r="AL9" s="576">
        <v>0.73819444444444438</v>
      </c>
      <c r="AM9" s="576">
        <v>0.73125000000000007</v>
      </c>
      <c r="AN9" s="576">
        <v>0.69791666666666663</v>
      </c>
      <c r="AO9" s="576">
        <v>0.57013888888888886</v>
      </c>
      <c r="AP9" s="575"/>
      <c r="AQ9" s="576">
        <v>0.7090277777777777</v>
      </c>
      <c r="AR9" s="576">
        <v>1.5972222222222224E-2</v>
      </c>
      <c r="AS9" s="575"/>
      <c r="AT9" s="575"/>
      <c r="AU9" s="575"/>
      <c r="AV9" s="576">
        <v>0.96250000000000002</v>
      </c>
      <c r="AW9" s="576">
        <v>0.92083333333333339</v>
      </c>
      <c r="AX9" s="576">
        <v>0.58472222222222225</v>
      </c>
      <c r="AY9" s="576">
        <v>0.5756944444444444</v>
      </c>
      <c r="AZ9" s="576">
        <v>0.52569444444444446</v>
      </c>
      <c r="BA9" s="576">
        <v>0.78263888888888899</v>
      </c>
      <c r="BB9" s="576">
        <v>0.94305555555555554</v>
      </c>
      <c r="BC9" s="576">
        <v>0.72361111111111109</v>
      </c>
      <c r="BD9" s="575"/>
      <c r="BE9" s="576">
        <v>0.74375000000000002</v>
      </c>
      <c r="BF9" s="576">
        <v>0.90555555555555556</v>
      </c>
      <c r="BG9" s="576">
        <v>0.54513888888888895</v>
      </c>
      <c r="BH9" s="576">
        <v>0.98888888888888893</v>
      </c>
      <c r="BI9" s="576">
        <v>0.43194444444444446</v>
      </c>
      <c r="BJ9" s="576">
        <v>0.11875000000000001</v>
      </c>
      <c r="BK9" s="576">
        <v>0.4548611111111111</v>
      </c>
      <c r="BL9" s="576">
        <v>0.31944444444444448</v>
      </c>
      <c r="BM9" s="576">
        <v>0.3659722222222222</v>
      </c>
      <c r="BN9" s="576">
        <v>0.8833333333333333</v>
      </c>
      <c r="BO9" s="575"/>
      <c r="BP9" s="576">
        <v>0.28750000000000003</v>
      </c>
      <c r="BQ9" s="575"/>
      <c r="BR9" s="575"/>
      <c r="BS9" s="575"/>
      <c r="BT9" s="575"/>
      <c r="BU9" s="575"/>
      <c r="BV9" s="575"/>
      <c r="BW9" s="575"/>
      <c r="BX9" s="575"/>
      <c r="BY9" s="575"/>
      <c r="BZ9" s="576">
        <v>0.68055555555555547</v>
      </c>
      <c r="CA9" s="575"/>
      <c r="CB9" s="575"/>
      <c r="CC9" s="576">
        <v>0.82500000000000007</v>
      </c>
      <c r="CD9" s="575"/>
      <c r="CE9" s="576">
        <v>0.69236111111111109</v>
      </c>
      <c r="CF9" s="575"/>
      <c r="CG9" s="576">
        <v>0.56874999999999998</v>
      </c>
      <c r="CH9" s="575"/>
      <c r="CI9" s="576">
        <v>0.8354166666666667</v>
      </c>
      <c r="CJ9" s="575"/>
      <c r="CK9" s="575"/>
      <c r="CL9" s="575"/>
      <c r="CM9" s="575"/>
      <c r="CN9" s="576">
        <v>0.64583333333333337</v>
      </c>
      <c r="CO9" s="576">
        <v>0.76111111111111107</v>
      </c>
      <c r="CP9" s="575"/>
      <c r="CQ9" s="576">
        <v>0.60138888888888886</v>
      </c>
      <c r="CR9" s="576">
        <v>0.51111111111111118</v>
      </c>
      <c r="CS9" s="576">
        <v>0.15625</v>
      </c>
      <c r="CT9" s="575"/>
      <c r="CU9" s="576">
        <v>0.84513888888888899</v>
      </c>
      <c r="CV9" s="576">
        <v>4.1666666666666666E-3</v>
      </c>
      <c r="CW9" s="576">
        <v>0.4465277777777778</v>
      </c>
      <c r="CX9" s="575"/>
      <c r="CY9" s="575"/>
      <c r="CZ9" s="576">
        <v>4.027777777777778E-2</v>
      </c>
      <c r="DA9" s="575"/>
      <c r="DB9" s="575"/>
      <c r="DC9" s="574">
        <v>0.89643518518518517</v>
      </c>
      <c r="DE9" s="14">
        <f>VLOOKUP(DF9,id!$A:$C,3,0)</f>
        <v>148</v>
      </c>
      <c r="DF9" s="14" t="str">
        <f t="shared" si="0"/>
        <v>NowackaElżbieta1976</v>
      </c>
      <c r="DG9" s="9" t="str">
        <f t="shared" si="1"/>
        <v>Nowacka</v>
      </c>
      <c r="DH9" s="9" t="str">
        <f t="shared" si="2"/>
        <v>Elżbieta</v>
      </c>
      <c r="DI9" s="9"/>
      <c r="DJ9" s="9">
        <f t="shared" si="3"/>
        <v>1976</v>
      </c>
      <c r="DK9" s="9">
        <f t="shared" si="4"/>
        <v>85.057471264367805</v>
      </c>
      <c r="DL9" s="21"/>
      <c r="DM9" s="9">
        <f t="shared" si="9"/>
        <v>0.99249178789300796</v>
      </c>
      <c r="DN9" s="581">
        <f t="shared" si="10"/>
        <v>0.98333333333333328</v>
      </c>
      <c r="DO9" s="9">
        <f t="shared" si="11"/>
        <v>0.9135802469135802</v>
      </c>
      <c r="DP9" s="9">
        <f t="shared" si="12"/>
        <v>0.99664421959634608</v>
      </c>
    </row>
    <row r="10" spans="1:120">
      <c r="A10" s="580">
        <v>25</v>
      </c>
      <c r="B10" s="356" t="s">
        <v>5337</v>
      </c>
      <c r="C10" s="356" t="s">
        <v>230</v>
      </c>
      <c r="D10" s="356" t="s">
        <v>334</v>
      </c>
      <c r="E10" s="578" t="s">
        <v>0</v>
      </c>
      <c r="F10" s="578">
        <v>1975</v>
      </c>
      <c r="G10" s="579">
        <v>43637.416666666664</v>
      </c>
      <c r="H10" s="578">
        <v>2084</v>
      </c>
      <c r="I10" s="578">
        <v>0</v>
      </c>
      <c r="J10" s="578">
        <v>60</v>
      </c>
      <c r="K10" s="577">
        <v>1460</v>
      </c>
      <c r="L10" s="575"/>
      <c r="M10" s="576">
        <v>0.8354166666666667</v>
      </c>
      <c r="N10" s="576">
        <v>0.34722222222222227</v>
      </c>
      <c r="O10" s="576">
        <v>0.72152777777777777</v>
      </c>
      <c r="P10" s="576">
        <v>0.73333333333333339</v>
      </c>
      <c r="Q10" s="576">
        <v>0.46249999999999997</v>
      </c>
      <c r="R10" s="576">
        <v>0.4680555555555555</v>
      </c>
      <c r="S10" s="576">
        <v>0.64097222222222217</v>
      </c>
      <c r="T10" s="576">
        <v>0.47500000000000003</v>
      </c>
      <c r="U10" s="576">
        <v>0.67499999999999993</v>
      </c>
      <c r="V10" s="576">
        <v>9.0277777777777787E-3</v>
      </c>
      <c r="W10" s="576">
        <v>0.70347222222222217</v>
      </c>
      <c r="X10" s="576">
        <v>0.62361111111111112</v>
      </c>
      <c r="Y10" s="576">
        <v>0.44236111111111115</v>
      </c>
      <c r="Z10" s="576">
        <v>0.45416666666666666</v>
      </c>
      <c r="AA10" s="576">
        <v>7.5694444444444439E-2</v>
      </c>
      <c r="AB10" s="576">
        <v>0.38541666666666669</v>
      </c>
      <c r="AC10" s="576">
        <v>0.69097222222222221</v>
      </c>
      <c r="AD10" s="576">
        <v>0.47152777777777777</v>
      </c>
      <c r="AE10" s="576">
        <v>0.64374999999999993</v>
      </c>
      <c r="AF10" s="575"/>
      <c r="AG10" s="576">
        <v>0.49236111111111108</v>
      </c>
      <c r="AH10" s="575"/>
      <c r="AI10" s="576">
        <v>0.51597222222222217</v>
      </c>
      <c r="AJ10" s="576">
        <v>0.52013888888888882</v>
      </c>
      <c r="AK10" s="576">
        <v>0.41944444444444445</v>
      </c>
      <c r="AL10" s="576">
        <v>0.54305555555555551</v>
      </c>
      <c r="AM10" s="576">
        <v>0.5805555555555556</v>
      </c>
      <c r="AN10" s="576">
        <v>0.56388888888888888</v>
      </c>
      <c r="AO10" s="576">
        <v>0.67569444444444438</v>
      </c>
      <c r="AP10" s="575"/>
      <c r="AQ10" s="576">
        <v>0.77430555555555547</v>
      </c>
      <c r="AR10" s="576">
        <v>4.2361111111111106E-2</v>
      </c>
      <c r="AS10" s="575"/>
      <c r="AT10" s="576">
        <v>0.66111111111111109</v>
      </c>
      <c r="AU10" s="576">
        <v>0.93958333333333333</v>
      </c>
      <c r="AV10" s="575"/>
      <c r="AW10" s="576">
        <v>0.9902777777777777</v>
      </c>
      <c r="AX10" s="576">
        <v>0.57152777777777775</v>
      </c>
      <c r="AY10" s="576">
        <v>0.56388888888888888</v>
      </c>
      <c r="AZ10" s="576">
        <v>0.4916666666666667</v>
      </c>
      <c r="BA10" s="576">
        <v>0.80902777777777779</v>
      </c>
      <c r="BB10" s="575"/>
      <c r="BC10" s="576">
        <v>0.78819444444444453</v>
      </c>
      <c r="BD10" s="575"/>
      <c r="BE10" s="575"/>
      <c r="BF10" s="576">
        <v>0.9194444444444444</v>
      </c>
      <c r="BG10" s="576">
        <v>0.53472222222222221</v>
      </c>
      <c r="BH10" s="576">
        <v>1.4583333333333332E-2</v>
      </c>
      <c r="BI10" s="576">
        <v>0.4291666666666667</v>
      </c>
      <c r="BJ10" s="575"/>
      <c r="BK10" s="576">
        <v>0.45</v>
      </c>
      <c r="BL10" s="576">
        <v>0.75694444444444453</v>
      </c>
      <c r="BM10" s="576">
        <v>0.70972222222222225</v>
      </c>
      <c r="BN10" s="576">
        <v>0.32430555555555557</v>
      </c>
      <c r="BO10" s="575"/>
      <c r="BP10" s="576">
        <v>0.81874999999999998</v>
      </c>
      <c r="BQ10" s="575"/>
      <c r="BR10" s="575"/>
      <c r="BS10" s="575"/>
      <c r="BT10" s="575"/>
      <c r="BU10" s="575"/>
      <c r="BV10" s="575"/>
      <c r="BW10" s="575"/>
      <c r="BX10" s="575"/>
      <c r="BY10" s="575"/>
      <c r="BZ10" s="576">
        <v>0.74305555555555547</v>
      </c>
      <c r="CA10" s="575"/>
      <c r="CB10" s="575"/>
      <c r="CC10" s="576">
        <v>0.86319444444444438</v>
      </c>
      <c r="CD10" s="575"/>
      <c r="CE10" s="576">
        <v>0.61111111111111105</v>
      </c>
      <c r="CF10" s="575"/>
      <c r="CG10" s="576">
        <v>0.55833333333333335</v>
      </c>
      <c r="CH10" s="575"/>
      <c r="CI10" s="576">
        <v>0.875</v>
      </c>
      <c r="CJ10" s="575"/>
      <c r="CK10" s="575"/>
      <c r="CL10" s="575"/>
      <c r="CM10" s="575"/>
      <c r="CN10" s="575"/>
      <c r="CO10" s="576">
        <v>0.96597222222222223</v>
      </c>
      <c r="CP10" s="575"/>
      <c r="CQ10" s="576">
        <v>0.58750000000000002</v>
      </c>
      <c r="CR10" s="576">
        <v>0.51111111111111118</v>
      </c>
      <c r="CS10" s="576">
        <v>9.0277777777777776E-2</v>
      </c>
      <c r="CT10" s="575"/>
      <c r="CU10" s="576">
        <v>0.88402777777777775</v>
      </c>
      <c r="CV10" s="576">
        <v>3.125E-2</v>
      </c>
      <c r="CW10" s="576">
        <v>0.44027777777777777</v>
      </c>
      <c r="CX10" s="575"/>
      <c r="CY10" s="575"/>
      <c r="CZ10" s="576">
        <v>5.9722222222222225E-2</v>
      </c>
      <c r="DA10" s="575"/>
      <c r="DB10" s="575"/>
      <c r="DC10" s="574">
        <v>0.86383101851851851</v>
      </c>
      <c r="DE10" s="14">
        <f>VLOOKUP(DF10,id!$A:$C,3,0)</f>
        <v>39</v>
      </c>
      <c r="DF10" s="14" t="str">
        <f t="shared" si="0"/>
        <v>AdamczykEwa1975</v>
      </c>
      <c r="DG10" s="9" t="str">
        <f t="shared" si="1"/>
        <v>Adamczyk</v>
      </c>
      <c r="DH10" s="9" t="str">
        <f t="shared" si="2"/>
        <v>Ewa</v>
      </c>
      <c r="DI10" s="9"/>
      <c r="DJ10" s="9">
        <f t="shared" si="3"/>
        <v>1975</v>
      </c>
      <c r="DK10" s="9">
        <f t="shared" si="4"/>
        <v>83.908045977011483</v>
      </c>
      <c r="DL10" s="21"/>
      <c r="DM10" s="9">
        <f t="shared" si="9"/>
        <v>1.022552783109405</v>
      </c>
      <c r="DN10" s="581">
        <f t="shared" si="10"/>
        <v>1</v>
      </c>
      <c r="DO10" s="9">
        <f t="shared" si="11"/>
        <v>0.98648648648648651</v>
      </c>
      <c r="DP10" s="9">
        <f t="shared" si="12"/>
        <v>1</v>
      </c>
    </row>
    <row r="11" spans="1:120">
      <c r="A11" s="580">
        <v>27</v>
      </c>
      <c r="B11" s="356" t="s">
        <v>5335</v>
      </c>
      <c r="C11" s="356" t="s">
        <v>716</v>
      </c>
      <c r="D11" s="356" t="s">
        <v>36</v>
      </c>
      <c r="E11" s="578" t="s">
        <v>0</v>
      </c>
      <c r="F11" s="578">
        <v>1984</v>
      </c>
      <c r="G11" s="579">
        <v>43637.416666666664</v>
      </c>
      <c r="H11" s="578">
        <v>2084</v>
      </c>
      <c r="I11" s="578">
        <v>0</v>
      </c>
      <c r="J11" s="578">
        <v>60</v>
      </c>
      <c r="K11" s="577">
        <v>1460</v>
      </c>
      <c r="L11" s="575"/>
      <c r="M11" s="576">
        <v>0.83472222222222225</v>
      </c>
      <c r="N11" s="576">
        <v>0.34722222222222227</v>
      </c>
      <c r="O11" s="576">
        <v>0.72152777777777777</v>
      </c>
      <c r="P11" s="576">
        <v>0.73333333333333339</v>
      </c>
      <c r="Q11" s="576">
        <v>0.46180555555555558</v>
      </c>
      <c r="R11" s="576">
        <v>0.4680555555555555</v>
      </c>
      <c r="S11" s="576">
        <v>0.64027777777777783</v>
      </c>
      <c r="T11" s="576">
        <v>0.47500000000000003</v>
      </c>
      <c r="U11" s="576">
        <v>0.6743055555555556</v>
      </c>
      <c r="V11" s="576">
        <v>9.0277777777777787E-3</v>
      </c>
      <c r="W11" s="576">
        <v>0.70347222222222217</v>
      </c>
      <c r="X11" s="576">
        <v>0.62361111111111112</v>
      </c>
      <c r="Y11" s="576">
        <v>0.44305555555555554</v>
      </c>
      <c r="Z11" s="576">
        <v>0.45416666666666666</v>
      </c>
      <c r="AA11" s="576">
        <v>7.5694444444444439E-2</v>
      </c>
      <c r="AB11" s="576">
        <v>0.38541666666666669</v>
      </c>
      <c r="AC11" s="576">
        <v>0.69097222222222221</v>
      </c>
      <c r="AD11" s="576">
        <v>0.47152777777777777</v>
      </c>
      <c r="AE11" s="576">
        <v>0.6430555555555556</v>
      </c>
      <c r="AF11" s="575"/>
      <c r="AG11" s="576">
        <v>0.49236111111111108</v>
      </c>
      <c r="AH11" s="575"/>
      <c r="AI11" s="576">
        <v>0.51597222222222217</v>
      </c>
      <c r="AJ11" s="576">
        <v>0.52083333333333337</v>
      </c>
      <c r="AK11" s="576">
        <v>0.41944444444444445</v>
      </c>
      <c r="AL11" s="576">
        <v>0.55277777777777781</v>
      </c>
      <c r="AM11" s="576">
        <v>0.5805555555555556</v>
      </c>
      <c r="AN11" s="576">
        <v>0.76180555555555562</v>
      </c>
      <c r="AO11" s="576">
        <v>0.67569444444444438</v>
      </c>
      <c r="AP11" s="575"/>
      <c r="AQ11" s="576">
        <v>0.77430555555555547</v>
      </c>
      <c r="AR11" s="576">
        <v>4.2361111111111106E-2</v>
      </c>
      <c r="AS11" s="575"/>
      <c r="AT11" s="576">
        <v>0.66111111111111109</v>
      </c>
      <c r="AU11" s="576">
        <v>0.93888888888888899</v>
      </c>
      <c r="AV11" s="575"/>
      <c r="AW11" s="576">
        <v>0.98958333333333337</v>
      </c>
      <c r="AX11" s="576">
        <v>0.57152777777777775</v>
      </c>
      <c r="AY11" s="576">
        <v>0.56388888888888888</v>
      </c>
      <c r="AZ11" s="576">
        <v>0.4916666666666667</v>
      </c>
      <c r="BA11" s="576">
        <v>0.80902777777777779</v>
      </c>
      <c r="BB11" s="575"/>
      <c r="BC11" s="576">
        <v>0.78819444444444453</v>
      </c>
      <c r="BD11" s="575"/>
      <c r="BE11" s="575"/>
      <c r="BF11" s="576">
        <v>0.92013888888888884</v>
      </c>
      <c r="BG11" s="576">
        <v>0.53472222222222221</v>
      </c>
      <c r="BH11" s="576">
        <v>1.4583333333333332E-2</v>
      </c>
      <c r="BI11" s="576">
        <v>0.4284722222222222</v>
      </c>
      <c r="BJ11" s="575"/>
      <c r="BK11" s="576">
        <v>0.45</v>
      </c>
      <c r="BL11" s="576">
        <v>0.75694444444444453</v>
      </c>
      <c r="BM11" s="576">
        <v>0.70972222222222225</v>
      </c>
      <c r="BN11" s="576">
        <v>0.32430555555555557</v>
      </c>
      <c r="BO11" s="575"/>
      <c r="BP11" s="576">
        <v>0.81874999999999998</v>
      </c>
      <c r="BQ11" s="575"/>
      <c r="BR11" s="575"/>
      <c r="BS11" s="575"/>
      <c r="BT11" s="575"/>
      <c r="BU11" s="575"/>
      <c r="BV11" s="575"/>
      <c r="BW11" s="575"/>
      <c r="BX11" s="575"/>
      <c r="BY11" s="575"/>
      <c r="BZ11" s="576">
        <v>0.74305555555555547</v>
      </c>
      <c r="CA11" s="575"/>
      <c r="CB11" s="575"/>
      <c r="CC11" s="576">
        <v>0.86388888888888893</v>
      </c>
      <c r="CD11" s="575"/>
      <c r="CE11" s="576">
        <v>0.61041666666666672</v>
      </c>
      <c r="CF11" s="575"/>
      <c r="CG11" s="576">
        <v>0.55763888888888891</v>
      </c>
      <c r="CH11" s="575"/>
      <c r="CI11" s="576">
        <v>0.875</v>
      </c>
      <c r="CJ11" s="575"/>
      <c r="CK11" s="575"/>
      <c r="CL11" s="575"/>
      <c r="CM11" s="575"/>
      <c r="CN11" s="575"/>
      <c r="CO11" s="576">
        <v>0.96458333333333324</v>
      </c>
      <c r="CP11" s="575"/>
      <c r="CQ11" s="576">
        <v>0.58819444444444446</v>
      </c>
      <c r="CR11" s="576">
        <v>0.51041666666666663</v>
      </c>
      <c r="CS11" s="576">
        <v>9.0277777777777776E-2</v>
      </c>
      <c r="CT11" s="575"/>
      <c r="CU11" s="576">
        <v>0.88402777777777775</v>
      </c>
      <c r="CV11" s="576">
        <v>3.125E-2</v>
      </c>
      <c r="CW11" s="576">
        <v>0.44027777777777777</v>
      </c>
      <c r="CX11" s="575"/>
      <c r="CY11" s="575"/>
      <c r="CZ11" s="576">
        <v>5.9027777777777783E-2</v>
      </c>
      <c r="DA11" s="575"/>
      <c r="DB11" s="575"/>
      <c r="DC11" s="574">
        <v>0.86383101851851851</v>
      </c>
      <c r="DE11" s="14">
        <f>VLOOKUP(DF11,id!$A:$C,3,0)</f>
        <v>40</v>
      </c>
      <c r="DF11" s="14" t="str">
        <f t="shared" si="0"/>
        <v>DudekMagdalena1984</v>
      </c>
      <c r="DG11" s="9" t="str">
        <f t="shared" si="1"/>
        <v>Dudek</v>
      </c>
      <c r="DH11" s="9" t="str">
        <f t="shared" si="2"/>
        <v>Magdalena</v>
      </c>
      <c r="DI11" s="9"/>
      <c r="DJ11" s="9">
        <f t="shared" si="3"/>
        <v>1984</v>
      </c>
      <c r="DK11" s="9">
        <f t="shared" si="4"/>
        <v>83.908045977011483</v>
      </c>
      <c r="DL11" s="21"/>
      <c r="DM11" s="9">
        <f t="shared" si="9"/>
        <v>1</v>
      </c>
      <c r="DN11" s="581">
        <f t="shared" si="10"/>
        <v>1</v>
      </c>
      <c r="DO11" s="9">
        <f t="shared" si="11"/>
        <v>1</v>
      </c>
      <c r="DP11" s="9">
        <f t="shared" si="12"/>
        <v>1</v>
      </c>
    </row>
    <row r="12" spans="1:120">
      <c r="A12" s="580">
        <v>29</v>
      </c>
      <c r="B12" s="356" t="s">
        <v>5333</v>
      </c>
      <c r="C12" s="356" t="s">
        <v>807</v>
      </c>
      <c r="D12" s="356" t="s">
        <v>409</v>
      </c>
      <c r="E12" s="578" t="s">
        <v>0</v>
      </c>
      <c r="F12" s="578">
        <v>1982</v>
      </c>
      <c r="G12" s="579">
        <v>43637.416666666664</v>
      </c>
      <c r="H12" s="578">
        <v>2164</v>
      </c>
      <c r="I12" s="578">
        <v>4</v>
      </c>
      <c r="J12" s="578">
        <v>45</v>
      </c>
      <c r="K12" s="577">
        <v>1256</v>
      </c>
      <c r="L12" s="575"/>
      <c r="M12" s="576">
        <v>0.47083333333333338</v>
      </c>
      <c r="N12" s="576">
        <v>0.64652777777777781</v>
      </c>
      <c r="O12" s="575"/>
      <c r="P12" s="576">
        <v>0.55069444444444449</v>
      </c>
      <c r="Q12" s="576">
        <v>0.90833333333333333</v>
      </c>
      <c r="R12" s="575"/>
      <c r="S12" s="575"/>
      <c r="T12" s="575"/>
      <c r="U12" s="575"/>
      <c r="V12" s="576">
        <v>0.81458333333333333</v>
      </c>
      <c r="W12" s="575"/>
      <c r="X12" s="576">
        <v>0.7416666666666667</v>
      </c>
      <c r="Y12" s="576">
        <v>0.63611111111111118</v>
      </c>
      <c r="Z12" s="576">
        <v>0.66249999999999998</v>
      </c>
      <c r="AA12" s="576">
        <v>0.73125000000000007</v>
      </c>
      <c r="AB12" s="576">
        <v>0.61249999999999993</v>
      </c>
      <c r="AC12" s="575"/>
      <c r="AD12" s="576">
        <v>0.57847222222222217</v>
      </c>
      <c r="AE12" s="575"/>
      <c r="AF12" s="575"/>
      <c r="AG12" s="576">
        <v>0.53819444444444442</v>
      </c>
      <c r="AH12" s="575"/>
      <c r="AI12" s="576">
        <v>0.50624999999999998</v>
      </c>
      <c r="AJ12" s="576">
        <v>0.49583333333333335</v>
      </c>
      <c r="AK12" s="576">
        <v>0.59652777777777777</v>
      </c>
      <c r="AL12" s="576">
        <v>0.4694444444444445</v>
      </c>
      <c r="AM12" s="576">
        <v>0.47291666666666665</v>
      </c>
      <c r="AN12" s="575"/>
      <c r="AO12" s="576">
        <v>0.69444444444444453</v>
      </c>
      <c r="AP12" s="575"/>
      <c r="AQ12" s="575"/>
      <c r="AR12" s="575"/>
      <c r="AS12" s="576">
        <v>0.20555555555555557</v>
      </c>
      <c r="AT12" s="575"/>
      <c r="AU12" s="575"/>
      <c r="AV12" s="575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6">
        <v>0.8041666666666667</v>
      </c>
      <c r="BI12" s="576">
        <v>0.89236111111111116</v>
      </c>
      <c r="BJ12" s="576">
        <v>0.83263888888888893</v>
      </c>
      <c r="BK12" s="576">
        <v>0.85486111111111107</v>
      </c>
      <c r="BL12" s="576">
        <v>0.52916666666666667</v>
      </c>
      <c r="BM12" s="576">
        <v>0.58680555555555558</v>
      </c>
      <c r="BN12" s="576">
        <v>0.44097222222222227</v>
      </c>
      <c r="BO12" s="576">
        <v>2.4999999999999998E-2</v>
      </c>
      <c r="BP12" s="576">
        <v>0.48958333333333331</v>
      </c>
      <c r="BQ12" s="575"/>
      <c r="BR12" s="576">
        <v>0.82152777777777775</v>
      </c>
      <c r="BS12" s="576">
        <v>0.38750000000000001</v>
      </c>
      <c r="BT12" s="575"/>
      <c r="BU12" s="576">
        <v>6.25E-2</v>
      </c>
      <c r="BV12" s="576">
        <v>0.95347222222222217</v>
      </c>
      <c r="BW12" s="575"/>
      <c r="BX12" s="575"/>
      <c r="BY12" s="575"/>
      <c r="BZ12" s="575"/>
      <c r="CA12" s="575"/>
      <c r="CB12" s="576">
        <v>0.87013888888888891</v>
      </c>
      <c r="CC12" s="575"/>
      <c r="CD12" s="576">
        <v>0.10416666666666667</v>
      </c>
      <c r="CE12" s="576">
        <v>0.72777777777777775</v>
      </c>
      <c r="CF12" s="576">
        <v>0.29236111111111113</v>
      </c>
      <c r="CG12" s="575"/>
      <c r="CH12" s="575"/>
      <c r="CI12" s="575"/>
      <c r="CJ12" s="575"/>
      <c r="CK12" s="576">
        <v>0.25555555555555559</v>
      </c>
      <c r="CL12" s="575"/>
      <c r="CM12" s="576">
        <v>0.97361111111111109</v>
      </c>
      <c r="CN12" s="576">
        <v>0.77361111111111114</v>
      </c>
      <c r="CO12" s="575"/>
      <c r="CP12" s="576">
        <v>0.85416666666666663</v>
      </c>
      <c r="CQ12" s="575"/>
      <c r="CR12" s="575"/>
      <c r="CS12" s="576">
        <v>0.7090277777777777</v>
      </c>
      <c r="CT12" s="575"/>
      <c r="CU12" s="575"/>
      <c r="CV12" s="576">
        <v>0.78819444444444453</v>
      </c>
      <c r="CW12" s="576">
        <v>0.87222222222222223</v>
      </c>
      <c r="CX12" s="575"/>
      <c r="CY12" s="575"/>
      <c r="CZ12" s="576">
        <v>0.74722222222222223</v>
      </c>
      <c r="DA12" s="575"/>
      <c r="DB12" s="575"/>
      <c r="DC12" s="574">
        <v>0.91907407407407404</v>
      </c>
      <c r="DE12" s="14">
        <f>VLOOKUP(DF12,id!$A:$C,3,0)</f>
        <v>41</v>
      </c>
      <c r="DF12" s="14" t="str">
        <f t="shared" si="0"/>
        <v>CzarnyBarbara1982</v>
      </c>
      <c r="DG12" s="9" t="str">
        <f t="shared" si="1"/>
        <v>Czarny</v>
      </c>
      <c r="DH12" s="9" t="str">
        <f t="shared" si="2"/>
        <v>Barbara</v>
      </c>
      <c r="DI12" s="9"/>
      <c r="DJ12" s="9">
        <f t="shared" si="3"/>
        <v>1982</v>
      </c>
      <c r="DK12" s="9">
        <f t="shared" si="4"/>
        <v>72.183908045977006</v>
      </c>
      <c r="DL12" s="21"/>
      <c r="DM12" s="9">
        <f t="shared" si="9"/>
        <v>0.9630314232902033</v>
      </c>
      <c r="DN12" s="581">
        <f t="shared" si="10"/>
        <v>0.74576271186440679</v>
      </c>
      <c r="DO12" s="9">
        <f t="shared" si="11"/>
        <v>0.86027397260273974</v>
      </c>
      <c r="DP12" s="9">
        <f t="shared" si="12"/>
        <v>0.94301832677125408</v>
      </c>
    </row>
    <row r="13" spans="1:120">
      <c r="A13" s="580">
        <v>33</v>
      </c>
      <c r="B13" s="356" t="s">
        <v>5329</v>
      </c>
      <c r="C13" s="356" t="s">
        <v>331</v>
      </c>
      <c r="D13" s="356" t="s">
        <v>489</v>
      </c>
      <c r="E13" s="578" t="s">
        <v>0</v>
      </c>
      <c r="F13" s="578">
        <v>1988</v>
      </c>
      <c r="G13" s="579">
        <v>43637.416666666664</v>
      </c>
      <c r="H13" s="578">
        <v>1960</v>
      </c>
      <c r="I13" s="578">
        <v>0</v>
      </c>
      <c r="J13" s="578">
        <v>44</v>
      </c>
      <c r="K13" s="577">
        <v>1120</v>
      </c>
      <c r="L13" s="575"/>
      <c r="M13" s="575"/>
      <c r="N13" s="575"/>
      <c r="O13" s="576">
        <v>0.55833333333333335</v>
      </c>
      <c r="P13" s="575"/>
      <c r="Q13" s="576">
        <v>0.3354166666666667</v>
      </c>
      <c r="R13" s="576">
        <v>0.34375</v>
      </c>
      <c r="S13" s="576">
        <v>0.45069444444444445</v>
      </c>
      <c r="T13" s="576">
        <v>0.3527777777777778</v>
      </c>
      <c r="U13" s="576">
        <v>0.5</v>
      </c>
      <c r="V13" s="576">
        <v>0.51874999999999993</v>
      </c>
      <c r="W13" s="576">
        <v>0.53749999999999998</v>
      </c>
      <c r="X13" s="575"/>
      <c r="Y13" s="575"/>
      <c r="Z13" s="575"/>
      <c r="AA13" s="576">
        <v>0.44861111111111113</v>
      </c>
      <c r="AB13" s="575"/>
      <c r="AC13" s="576">
        <v>0.52361111111111114</v>
      </c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6">
        <v>0.64374999999999993</v>
      </c>
      <c r="AO13" s="575"/>
      <c r="AP13" s="575"/>
      <c r="AQ13" s="576">
        <v>0.65763888888888888</v>
      </c>
      <c r="AR13" s="576">
        <v>0.47638888888888892</v>
      </c>
      <c r="AS13" s="575"/>
      <c r="AT13" s="576">
        <v>0.48333333333333334</v>
      </c>
      <c r="AU13" s="576">
        <v>0.63888888888888895</v>
      </c>
      <c r="AV13" s="576">
        <v>0.76250000000000007</v>
      </c>
      <c r="AW13" s="575"/>
      <c r="AX13" s="576">
        <v>0.68541666666666667</v>
      </c>
      <c r="AY13" s="576">
        <v>0.69444444444444453</v>
      </c>
      <c r="AZ13" s="576">
        <v>0.7402777777777777</v>
      </c>
      <c r="BA13" s="576">
        <v>0.70347222222222217</v>
      </c>
      <c r="BB13" s="576">
        <v>0.75069444444444444</v>
      </c>
      <c r="BC13" s="576">
        <v>0.6743055555555556</v>
      </c>
      <c r="BD13" s="576">
        <v>0.78402777777777777</v>
      </c>
      <c r="BE13" s="576">
        <v>0.73263888888888884</v>
      </c>
      <c r="BF13" s="576">
        <v>0.54375000000000007</v>
      </c>
      <c r="BG13" s="576">
        <v>0.72430555555555554</v>
      </c>
      <c r="BH13" s="576">
        <v>0.50624999999999998</v>
      </c>
      <c r="BI13" s="576">
        <v>0.8520833333333333</v>
      </c>
      <c r="BJ13" s="576">
        <v>0.79652777777777783</v>
      </c>
      <c r="BK13" s="576">
        <v>0.75416666666666676</v>
      </c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6">
        <v>0.58194444444444449</v>
      </c>
      <c r="CA13" s="575"/>
      <c r="CB13" s="575"/>
      <c r="CC13" s="576">
        <v>0.59513888888888888</v>
      </c>
      <c r="CD13" s="575"/>
      <c r="CE13" s="575"/>
      <c r="CF13" s="575"/>
      <c r="CG13" s="576">
        <v>0.7006944444444444</v>
      </c>
      <c r="CH13" s="575"/>
      <c r="CI13" s="576">
        <v>0.58333333333333337</v>
      </c>
      <c r="CJ13" s="575"/>
      <c r="CK13" s="575"/>
      <c r="CL13" s="575"/>
      <c r="CM13" s="575"/>
      <c r="CN13" s="575"/>
      <c r="CO13" s="576">
        <v>0.67361111111111116</v>
      </c>
      <c r="CP13" s="575"/>
      <c r="CQ13" s="576">
        <v>0.43333333333333335</v>
      </c>
      <c r="CR13" s="576">
        <v>0.39930555555555558</v>
      </c>
      <c r="CS13" s="576">
        <v>0.43124999999999997</v>
      </c>
      <c r="CT13" s="575"/>
      <c r="CU13" s="576">
        <v>0.56944444444444442</v>
      </c>
      <c r="CV13" s="576">
        <v>0.49305555555555558</v>
      </c>
      <c r="CW13" s="576">
        <v>0.76597222222222217</v>
      </c>
      <c r="CX13" s="575"/>
      <c r="CY13" s="576">
        <v>0.81666666666666676</v>
      </c>
      <c r="CZ13" s="576">
        <v>0.46458333333333335</v>
      </c>
      <c r="DA13" s="575"/>
      <c r="DB13" s="575"/>
      <c r="DC13" s="574">
        <v>0.77752314814814805</v>
      </c>
      <c r="DE13" s="14">
        <f>VLOOKUP(DF13,id!$A:$C,3,0)</f>
        <v>543</v>
      </c>
      <c r="DF13" s="14" t="str">
        <f t="shared" si="0"/>
        <v>KoniecznaJoanna1988</v>
      </c>
      <c r="DG13" s="9" t="str">
        <f t="shared" si="1"/>
        <v>Konieczna</v>
      </c>
      <c r="DH13" s="9" t="str">
        <f t="shared" si="2"/>
        <v>Joanna</v>
      </c>
      <c r="DI13" s="9"/>
      <c r="DJ13" s="9">
        <f t="shared" si="3"/>
        <v>1988</v>
      </c>
      <c r="DK13" s="9">
        <f t="shared" si="4"/>
        <v>64.367816091954026</v>
      </c>
      <c r="DL13" s="21"/>
      <c r="DM13" s="9">
        <f t="shared" si="9"/>
        <v>1.1040816326530611</v>
      </c>
      <c r="DN13" s="581">
        <f t="shared" si="10"/>
        <v>0.97727272727272729</v>
      </c>
      <c r="DO13" s="9">
        <f t="shared" si="11"/>
        <v>0.89171974522292996</v>
      </c>
      <c r="DP13" s="9">
        <f t="shared" si="12"/>
        <v>0.99541265053213202</v>
      </c>
    </row>
    <row r="14" spans="1:120">
      <c r="A14" s="580">
        <v>35</v>
      </c>
      <c r="B14" s="356" t="s">
        <v>5327</v>
      </c>
      <c r="C14" s="356" t="s">
        <v>331</v>
      </c>
      <c r="D14" s="356" t="s">
        <v>332</v>
      </c>
      <c r="E14" s="578" t="s">
        <v>0</v>
      </c>
      <c r="F14" s="578">
        <v>1959</v>
      </c>
      <c r="G14" s="579">
        <v>43637.416666666664</v>
      </c>
      <c r="H14" s="578">
        <v>1960</v>
      </c>
      <c r="I14" s="578">
        <v>0</v>
      </c>
      <c r="J14" s="578">
        <v>44</v>
      </c>
      <c r="K14" s="577">
        <v>1120</v>
      </c>
      <c r="L14" s="575"/>
      <c r="M14" s="575"/>
      <c r="N14" s="575"/>
      <c r="O14" s="576">
        <v>0.55833333333333335</v>
      </c>
      <c r="P14" s="575"/>
      <c r="Q14" s="576">
        <v>0.33611111111111108</v>
      </c>
      <c r="R14" s="576">
        <v>0.34375</v>
      </c>
      <c r="S14" s="576">
        <v>0.45069444444444445</v>
      </c>
      <c r="T14" s="576">
        <v>0.3527777777777778</v>
      </c>
      <c r="U14" s="576">
        <v>0.5</v>
      </c>
      <c r="V14" s="576">
        <v>0.51944444444444449</v>
      </c>
      <c r="W14" s="576">
        <v>0.53749999999999998</v>
      </c>
      <c r="X14" s="575"/>
      <c r="Y14" s="575"/>
      <c r="Z14" s="575"/>
      <c r="AA14" s="576">
        <v>0.44861111111111113</v>
      </c>
      <c r="AB14" s="575"/>
      <c r="AC14" s="576">
        <v>0.52361111111111114</v>
      </c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6">
        <v>0.6430555555555556</v>
      </c>
      <c r="AO14" s="575"/>
      <c r="AP14" s="575"/>
      <c r="AQ14" s="576">
        <v>0.65833333333333333</v>
      </c>
      <c r="AR14" s="576">
        <v>0.47638888888888892</v>
      </c>
      <c r="AS14" s="575"/>
      <c r="AT14" s="576">
        <v>0.4826388888888889</v>
      </c>
      <c r="AU14" s="576">
        <v>0.63888888888888895</v>
      </c>
      <c r="AV14" s="576">
        <v>0.76250000000000007</v>
      </c>
      <c r="AW14" s="575"/>
      <c r="AX14" s="576">
        <v>0.68611111111111101</v>
      </c>
      <c r="AY14" s="576">
        <v>0.69444444444444453</v>
      </c>
      <c r="AZ14" s="576">
        <v>0.7402777777777777</v>
      </c>
      <c r="BA14" s="576">
        <v>0.70347222222222217</v>
      </c>
      <c r="BB14" s="576">
        <v>0.75069444444444444</v>
      </c>
      <c r="BC14" s="576">
        <v>0.6743055555555556</v>
      </c>
      <c r="BD14" s="576">
        <v>0.78402777777777777</v>
      </c>
      <c r="BE14" s="576">
        <v>0.73402777777777783</v>
      </c>
      <c r="BF14" s="576">
        <v>0.54652777777777783</v>
      </c>
      <c r="BG14" s="576">
        <v>0.72499999999999998</v>
      </c>
      <c r="BH14" s="576">
        <v>0.50624999999999998</v>
      </c>
      <c r="BI14" s="576">
        <v>0.85277777777777775</v>
      </c>
      <c r="BJ14" s="576">
        <v>0.79722222222222217</v>
      </c>
      <c r="BK14" s="576">
        <v>0.75416666666666676</v>
      </c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6">
        <v>0.58194444444444449</v>
      </c>
      <c r="CA14" s="575"/>
      <c r="CB14" s="575"/>
      <c r="CC14" s="576">
        <v>0.59583333333333333</v>
      </c>
      <c r="CD14" s="575"/>
      <c r="CE14" s="575"/>
      <c r="CF14" s="575"/>
      <c r="CG14" s="576">
        <v>0.70138888888888884</v>
      </c>
      <c r="CH14" s="575"/>
      <c r="CI14" s="576">
        <v>0.58402777777777781</v>
      </c>
      <c r="CJ14" s="575"/>
      <c r="CK14" s="575"/>
      <c r="CL14" s="575"/>
      <c r="CM14" s="575"/>
      <c r="CN14" s="575"/>
      <c r="CO14" s="576">
        <v>0.67361111111111116</v>
      </c>
      <c r="CP14" s="575"/>
      <c r="CQ14" s="576">
        <v>0.43402777777777773</v>
      </c>
      <c r="CR14" s="576">
        <v>0.39930555555555558</v>
      </c>
      <c r="CS14" s="576">
        <v>0.43194444444444446</v>
      </c>
      <c r="CT14" s="575"/>
      <c r="CU14" s="576">
        <v>0.56944444444444442</v>
      </c>
      <c r="CV14" s="576">
        <v>0.49305555555555558</v>
      </c>
      <c r="CW14" s="576">
        <v>0.76597222222222217</v>
      </c>
      <c r="CX14" s="575"/>
      <c r="CY14" s="576">
        <v>0.81736111111111109</v>
      </c>
      <c r="CZ14" s="576">
        <v>0.46458333333333335</v>
      </c>
      <c r="DA14" s="575"/>
      <c r="DB14" s="575"/>
      <c r="DC14" s="574">
        <v>0.77752314814814805</v>
      </c>
      <c r="DE14" s="14">
        <f>VLOOKUP(DF14,id!$A:$C,3,0)</f>
        <v>544</v>
      </c>
      <c r="DF14" s="14" t="str">
        <f t="shared" si="0"/>
        <v>KoniecznaKrystyna1959</v>
      </c>
      <c r="DG14" s="9" t="str">
        <f t="shared" si="1"/>
        <v>Konieczna</v>
      </c>
      <c r="DH14" s="9" t="str">
        <f t="shared" si="2"/>
        <v>Krystyna</v>
      </c>
      <c r="DI14" s="9"/>
      <c r="DJ14" s="9">
        <f t="shared" si="3"/>
        <v>1959</v>
      </c>
      <c r="DK14" s="9">
        <f t="shared" si="4"/>
        <v>64.367816091954026</v>
      </c>
      <c r="DL14" s="21"/>
      <c r="DM14" s="9">
        <f t="shared" si="9"/>
        <v>1</v>
      </c>
      <c r="DN14" s="581">
        <f t="shared" si="10"/>
        <v>1</v>
      </c>
      <c r="DO14" s="9">
        <f t="shared" si="11"/>
        <v>1</v>
      </c>
      <c r="DP14" s="9">
        <f t="shared" si="12"/>
        <v>1</v>
      </c>
    </row>
  </sheetData>
  <hyperlinks>
    <hyperlink ref="B6" r:id="rId1" display="http://sporttrack.pl/grassor2019/tabela/map.php/?task=coordinates&amp;param=424&amp;group=TR444"/>
    <hyperlink ref="B7" r:id="rId2" display="http://sporttrack.pl/grassor2019/tabela/map.php/?task=coordinates&amp;param=450&amp;group=TR444"/>
    <hyperlink ref="B8" r:id="rId3" display="http://sporttrack.pl/grassor2019/tabela/map.php/?task=coordinates&amp;param=426&amp;group=TR444"/>
    <hyperlink ref="B9" r:id="rId4" display="http://sporttrack.pl/grassor2019/tabela/map.php/?task=coordinates&amp;param=441&amp;group=TR444"/>
    <hyperlink ref="B10" r:id="rId5" display="http://sporttrack.pl/grassor2019/tabela/map.php/?task=coordinates&amp;param=427&amp;group=TR444"/>
    <hyperlink ref="B11" r:id="rId6" display="http://sporttrack.pl/grassor2019/tabela/map.php/?task=coordinates&amp;param=440&amp;group=TR444"/>
    <hyperlink ref="B12" r:id="rId7" display="http://sporttrack.pl/grassor2019/tabela/map.php/?task=coordinates&amp;param=422&amp;group=TR444"/>
    <hyperlink ref="B13" r:id="rId8" display="http://sporttrack.pl/grassor2019/tabela/map.php/?task=coordinates&amp;param=443&amp;group=TR444"/>
    <hyperlink ref="B14" r:id="rId9" display="http://sporttrack.pl/grassor2019/tabela/map.php/?task=coordinates&amp;param=446&amp;group=TR444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36"/>
  <sheetViews>
    <sheetView workbookViewId="0"/>
  </sheetViews>
  <sheetFormatPr defaultRowHeight="14.4"/>
  <cols>
    <col min="1" max="1" width="8.88671875" style="356"/>
    <col min="2" max="2" width="5" style="356" bestFit="1" customWidth="1"/>
    <col min="3" max="3" width="11.33203125" style="356" bestFit="1" customWidth="1"/>
    <col min="4" max="4" width="10.218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11" width="6.88671875" style="356" customWidth="1"/>
    <col min="12" max="66" width="4.33203125" style="356" bestFit="1" customWidth="1"/>
    <col min="67" max="67" width="5" style="356" bestFit="1" customWidth="1"/>
    <col min="68" max="74" width="4.33203125" style="356" bestFit="1" customWidth="1"/>
    <col min="75" max="106" width="5.33203125" style="356" bestFit="1" customWidth="1"/>
    <col min="107" max="107" width="6.109375" style="356" bestFit="1" customWidth="1"/>
    <col min="108" max="16384" width="8.88671875" style="356"/>
  </cols>
  <sheetData>
    <row r="1" spans="1:120" ht="23.4">
      <c r="A1" s="366" t="s">
        <v>3412</v>
      </c>
    </row>
    <row r="3" spans="1:120" ht="18">
      <c r="A3" s="365" t="s">
        <v>5422</v>
      </c>
    </row>
    <row r="5" spans="1:120" ht="28.8">
      <c r="A5" s="580" t="s">
        <v>3410</v>
      </c>
      <c r="B5" s="356" t="s">
        <v>3409</v>
      </c>
      <c r="E5" s="580" t="s">
        <v>3408</v>
      </c>
      <c r="F5" s="580" t="s">
        <v>3407</v>
      </c>
      <c r="G5" s="580" t="s">
        <v>3406</v>
      </c>
      <c r="H5" s="580" t="s">
        <v>3405</v>
      </c>
      <c r="I5" s="580" t="s">
        <v>3404</v>
      </c>
      <c r="J5" s="580" t="s">
        <v>3403</v>
      </c>
      <c r="K5" s="580" t="s">
        <v>3402</v>
      </c>
      <c r="L5" s="580" t="s">
        <v>5421</v>
      </c>
      <c r="M5" s="580" t="s">
        <v>5420</v>
      </c>
      <c r="N5" s="580" t="s">
        <v>5419</v>
      </c>
      <c r="O5" s="580" t="s">
        <v>5418</v>
      </c>
      <c r="P5" s="580" t="s">
        <v>5417</v>
      </c>
      <c r="Q5" s="580" t="s">
        <v>5416</v>
      </c>
      <c r="R5" s="580" t="s">
        <v>5415</v>
      </c>
      <c r="S5" s="580" t="s">
        <v>5414</v>
      </c>
      <c r="T5" s="580" t="s">
        <v>5413</v>
      </c>
      <c r="U5" s="580" t="s">
        <v>5412</v>
      </c>
      <c r="V5" s="580" t="s">
        <v>5411</v>
      </c>
      <c r="W5" s="580" t="s">
        <v>5410</v>
      </c>
      <c r="X5" s="580" t="s">
        <v>5409</v>
      </c>
      <c r="Y5" s="580" t="s">
        <v>5408</v>
      </c>
      <c r="Z5" s="580" t="s">
        <v>5407</v>
      </c>
      <c r="AA5" s="580" t="s">
        <v>5406</v>
      </c>
      <c r="AB5" s="580" t="s">
        <v>5405</v>
      </c>
      <c r="AC5" s="580" t="s">
        <v>5404</v>
      </c>
      <c r="AD5" s="580" t="s">
        <v>5403</v>
      </c>
      <c r="AE5" s="580" t="s">
        <v>5402</v>
      </c>
      <c r="AF5" s="580" t="s">
        <v>5401</v>
      </c>
      <c r="AG5" s="580" t="s">
        <v>5400</v>
      </c>
      <c r="AH5" s="580" t="s">
        <v>5399</v>
      </c>
      <c r="AI5" s="580" t="s">
        <v>5398</v>
      </c>
      <c r="AJ5" s="580" t="s">
        <v>5397</v>
      </c>
      <c r="AK5" s="580" t="s">
        <v>5396</v>
      </c>
      <c r="AL5" s="580" t="s">
        <v>5395</v>
      </c>
      <c r="AM5" s="580" t="s">
        <v>5394</v>
      </c>
      <c r="AN5" s="580" t="s">
        <v>5393</v>
      </c>
      <c r="AO5" s="580" t="s">
        <v>5392</v>
      </c>
      <c r="AP5" s="580" t="s">
        <v>5391</v>
      </c>
      <c r="AQ5" s="580" t="s">
        <v>5390</v>
      </c>
      <c r="AR5" s="580" t="s">
        <v>5389</v>
      </c>
      <c r="AS5" s="580" t="s">
        <v>5388</v>
      </c>
      <c r="AT5" s="580" t="s">
        <v>5387</v>
      </c>
      <c r="AU5" s="580" t="s">
        <v>5386</v>
      </c>
      <c r="AV5" s="580" t="s">
        <v>5385</v>
      </c>
      <c r="AW5" s="580" t="s">
        <v>5384</v>
      </c>
      <c r="AX5" s="580" t="s">
        <v>5383</v>
      </c>
      <c r="AY5" s="580" t="s">
        <v>5382</v>
      </c>
      <c r="AZ5" s="580" t="s">
        <v>5381</v>
      </c>
      <c r="BA5" s="580" t="s">
        <v>5380</v>
      </c>
      <c r="BB5" s="580" t="s">
        <v>5379</v>
      </c>
      <c r="BC5" s="580" t="s">
        <v>5378</v>
      </c>
      <c r="BD5" s="580" t="s">
        <v>5377</v>
      </c>
      <c r="BE5" s="580" t="s">
        <v>5376</v>
      </c>
      <c r="BF5" s="580" t="s">
        <v>5375</v>
      </c>
      <c r="BG5" s="580" t="s">
        <v>5374</v>
      </c>
      <c r="BH5" s="580" t="s">
        <v>5373</v>
      </c>
      <c r="BI5" s="580" t="s">
        <v>5372</v>
      </c>
      <c r="BJ5" s="580" t="s">
        <v>5371</v>
      </c>
      <c r="BK5" s="580" t="s">
        <v>5370</v>
      </c>
      <c r="BL5" s="580" t="s">
        <v>5369</v>
      </c>
      <c r="BM5" s="580" t="s">
        <v>5368</v>
      </c>
      <c r="BN5" s="580" t="s">
        <v>5367</v>
      </c>
      <c r="BO5" s="580" t="s">
        <v>5366</v>
      </c>
      <c r="BP5" s="580" t="s">
        <v>3401</v>
      </c>
      <c r="BQ5" s="580" t="s">
        <v>3400</v>
      </c>
      <c r="BR5" s="580" t="s">
        <v>3398</v>
      </c>
      <c r="BS5" s="580" t="s">
        <v>3397</v>
      </c>
      <c r="BT5" s="580" t="s">
        <v>3395</v>
      </c>
      <c r="BU5" s="580" t="s">
        <v>3394</v>
      </c>
      <c r="BV5" s="580" t="s">
        <v>3393</v>
      </c>
      <c r="BW5" s="580" t="s">
        <v>3392</v>
      </c>
      <c r="BX5" s="580" t="s">
        <v>3391</v>
      </c>
      <c r="BY5" s="580" t="s">
        <v>3390</v>
      </c>
      <c r="BZ5" s="580" t="s">
        <v>3389</v>
      </c>
      <c r="CA5" s="580" t="s">
        <v>3388</v>
      </c>
      <c r="CB5" s="580" t="s">
        <v>3386</v>
      </c>
      <c r="CC5" s="580" t="s">
        <v>3385</v>
      </c>
      <c r="CD5" s="580" t="s">
        <v>3384</v>
      </c>
      <c r="CE5" s="580" t="s">
        <v>3383</v>
      </c>
      <c r="CF5" s="580" t="s">
        <v>3382</v>
      </c>
      <c r="CG5" s="580" t="s">
        <v>3381</v>
      </c>
      <c r="CH5" s="580" t="s">
        <v>3380</v>
      </c>
      <c r="CI5" s="580" t="s">
        <v>3379</v>
      </c>
      <c r="CJ5" s="580" t="s">
        <v>3378</v>
      </c>
      <c r="CK5" s="580" t="s">
        <v>3377</v>
      </c>
      <c r="CL5" s="580" t="s">
        <v>3938</v>
      </c>
      <c r="CM5" s="580" t="s">
        <v>3937</v>
      </c>
      <c r="CN5" s="580" t="s">
        <v>3936</v>
      </c>
      <c r="CO5" s="580" t="s">
        <v>3494</v>
      </c>
      <c r="CP5" s="580" t="s">
        <v>3493</v>
      </c>
      <c r="CQ5" s="580" t="s">
        <v>3492</v>
      </c>
      <c r="CR5" s="580" t="s">
        <v>3491</v>
      </c>
      <c r="CS5" s="580" t="s">
        <v>5365</v>
      </c>
      <c r="CT5" s="580" t="s">
        <v>4573</v>
      </c>
      <c r="CU5" s="580" t="s">
        <v>5364</v>
      </c>
      <c r="CV5" s="580" t="s">
        <v>5363</v>
      </c>
      <c r="CW5" s="580" t="s">
        <v>4572</v>
      </c>
      <c r="CX5" s="580" t="s">
        <v>3490</v>
      </c>
      <c r="CY5" s="580" t="s">
        <v>3489</v>
      </c>
      <c r="CZ5" s="580" t="s">
        <v>3488</v>
      </c>
      <c r="DA5" s="580" t="s">
        <v>5362</v>
      </c>
      <c r="DB5" s="580" t="s">
        <v>3486</v>
      </c>
      <c r="DC5" s="580" t="s">
        <v>3376</v>
      </c>
      <c r="DE5" s="14" t="s">
        <v>71</v>
      </c>
      <c r="DF5" s="14" t="s">
        <v>72</v>
      </c>
      <c r="DG5" s="9" t="s">
        <v>99</v>
      </c>
      <c r="DH5" s="9" t="s">
        <v>100</v>
      </c>
      <c r="DI5" s="9" t="s">
        <v>75</v>
      </c>
      <c r="DJ5" s="9" t="s">
        <v>73</v>
      </c>
      <c r="DK5" s="9" t="s">
        <v>42</v>
      </c>
      <c r="DL5" s="9"/>
      <c r="DM5" s="9" t="s">
        <v>39</v>
      </c>
      <c r="DN5" s="9" t="s">
        <v>40</v>
      </c>
      <c r="DO5" s="9" t="s">
        <v>31</v>
      </c>
      <c r="DP5" s="9" t="s">
        <v>41</v>
      </c>
    </row>
    <row r="6" spans="1:120">
      <c r="A6" s="580">
        <v>1</v>
      </c>
      <c r="B6" s="356" t="s">
        <v>5361</v>
      </c>
      <c r="C6" s="356" t="s">
        <v>1295</v>
      </c>
      <c r="D6" s="356" t="s">
        <v>383</v>
      </c>
      <c r="E6" s="578" t="s">
        <v>32</v>
      </c>
      <c r="F6" s="578">
        <v>1980</v>
      </c>
      <c r="G6" s="579">
        <v>43637.416666666664</v>
      </c>
      <c r="H6" s="578">
        <v>2167</v>
      </c>
      <c r="I6" s="578">
        <v>7</v>
      </c>
      <c r="J6" s="578">
        <v>90</v>
      </c>
      <c r="K6" s="577">
        <v>2593</v>
      </c>
      <c r="L6" s="576">
        <v>0.5625</v>
      </c>
      <c r="M6" s="576">
        <v>2.4999999999999998E-2</v>
      </c>
      <c r="N6" s="576">
        <v>0.89027777777777783</v>
      </c>
      <c r="O6" s="576">
        <v>0.59444444444444444</v>
      </c>
      <c r="P6" s="576">
        <v>7.7777777777777779E-2</v>
      </c>
      <c r="Q6" s="576">
        <v>0.4597222222222222</v>
      </c>
      <c r="R6" s="576">
        <v>0.46388888888888885</v>
      </c>
      <c r="S6" s="576">
        <v>0.56666666666666665</v>
      </c>
      <c r="T6" s="576">
        <v>0.4694444444444445</v>
      </c>
      <c r="U6" s="576">
        <v>0.66875000000000007</v>
      </c>
      <c r="V6" s="576">
        <v>0.93194444444444446</v>
      </c>
      <c r="W6" s="576">
        <v>0.64027777777777783</v>
      </c>
      <c r="X6" s="576">
        <v>0.79166666666666663</v>
      </c>
      <c r="Y6" s="575"/>
      <c r="Z6" s="575"/>
      <c r="AA6" s="576">
        <v>0.99097222222222225</v>
      </c>
      <c r="AB6" s="575"/>
      <c r="AC6" s="576">
        <v>0.65416666666666667</v>
      </c>
      <c r="AD6" s="575"/>
      <c r="AE6" s="576">
        <v>0.14722222222222223</v>
      </c>
      <c r="AF6" s="576">
        <v>0.36874999999999997</v>
      </c>
      <c r="AG6" s="575"/>
      <c r="AH6" s="576">
        <v>0.40486111111111112</v>
      </c>
      <c r="AI6" s="576">
        <v>0.8520833333333333</v>
      </c>
      <c r="AJ6" s="576">
        <v>0.84791666666666676</v>
      </c>
      <c r="AK6" s="575"/>
      <c r="AL6" s="576">
        <v>0.83819444444444446</v>
      </c>
      <c r="AM6" s="576">
        <v>0.83333333333333337</v>
      </c>
      <c r="AN6" s="576">
        <v>0.60763888888888895</v>
      </c>
      <c r="AO6" s="576">
        <v>0.81874999999999998</v>
      </c>
      <c r="AP6" s="576">
        <v>0.52708333333333335</v>
      </c>
      <c r="AQ6" s="576">
        <v>0.70763888888888893</v>
      </c>
      <c r="AR6" s="576">
        <v>0.9604166666666667</v>
      </c>
      <c r="AS6" s="576">
        <v>0.68472222222222223</v>
      </c>
      <c r="AT6" s="576">
        <v>0.58263888888888882</v>
      </c>
      <c r="AU6" s="576">
        <v>0.77361111111111114</v>
      </c>
      <c r="AV6" s="576">
        <v>0.87361111111111101</v>
      </c>
      <c r="AW6" s="576">
        <v>0.83750000000000002</v>
      </c>
      <c r="AX6" s="576">
        <v>0.54513888888888895</v>
      </c>
      <c r="AY6" s="576">
        <v>0.53888888888888886</v>
      </c>
      <c r="AZ6" s="576">
        <v>0.48125000000000001</v>
      </c>
      <c r="BA6" s="576">
        <v>0.7368055555555556</v>
      </c>
      <c r="BB6" s="576">
        <v>0.86458333333333337</v>
      </c>
      <c r="BC6" s="576">
        <v>0.71944444444444444</v>
      </c>
      <c r="BD6" s="576">
        <v>0.88750000000000007</v>
      </c>
      <c r="BE6" s="576">
        <v>0.85555555555555562</v>
      </c>
      <c r="BF6" s="576">
        <v>0.82500000000000007</v>
      </c>
      <c r="BG6" s="576">
        <v>0.51666666666666672</v>
      </c>
      <c r="BH6" s="576">
        <v>0.93819444444444444</v>
      </c>
      <c r="BI6" s="576">
        <v>0.42708333333333331</v>
      </c>
      <c r="BJ6" s="576">
        <v>0.90277777777777779</v>
      </c>
      <c r="BK6" s="576">
        <v>0.45</v>
      </c>
      <c r="BL6" s="576">
        <v>5.9722222222222225E-2</v>
      </c>
      <c r="BM6" s="576">
        <v>0.10486111111111111</v>
      </c>
      <c r="BN6" s="576">
        <v>0.91041666666666676</v>
      </c>
      <c r="BO6" s="576">
        <v>0.3034722222222222</v>
      </c>
      <c r="BP6" s="576">
        <v>3.6805555555555557E-2</v>
      </c>
      <c r="BQ6" s="576">
        <v>0.54305555555555551</v>
      </c>
      <c r="BR6" s="576">
        <v>0.18888888888888888</v>
      </c>
      <c r="BS6" s="576">
        <v>0.74861111111111101</v>
      </c>
      <c r="BT6" s="576">
        <v>0.7729166666666667</v>
      </c>
      <c r="BU6" s="576">
        <v>0.3215277777777778</v>
      </c>
      <c r="BV6" s="576">
        <v>0.26874999999999999</v>
      </c>
      <c r="BW6" s="576">
        <v>0.56944444444444442</v>
      </c>
      <c r="BX6" s="576">
        <v>0.43055555555555558</v>
      </c>
      <c r="BY6" s="576">
        <v>0.23541666666666669</v>
      </c>
      <c r="BZ6" s="576">
        <v>0.62222222222222223</v>
      </c>
      <c r="CA6" s="576">
        <v>0.6479166666666667</v>
      </c>
      <c r="CB6" s="576">
        <v>0.20416666666666669</v>
      </c>
      <c r="CC6" s="576">
        <v>0.79027777777777775</v>
      </c>
      <c r="CD6" s="576">
        <v>0.3430555555555555</v>
      </c>
      <c r="CE6" s="576">
        <v>0.80138888888888893</v>
      </c>
      <c r="CF6" s="576">
        <v>0.60555555555555551</v>
      </c>
      <c r="CG6" s="576">
        <v>0.53125</v>
      </c>
      <c r="CH6" s="576">
        <v>0.48055555555555557</v>
      </c>
      <c r="CI6" s="576">
        <v>0.79791666666666661</v>
      </c>
      <c r="CJ6" s="576">
        <v>0.38472222222222219</v>
      </c>
      <c r="CK6" s="576">
        <v>0.62569444444444444</v>
      </c>
      <c r="CL6" s="576">
        <v>0.4770833333333333</v>
      </c>
      <c r="CM6" s="576">
        <v>0.27986111111111112</v>
      </c>
      <c r="CN6" s="576">
        <v>0.16874999999999998</v>
      </c>
      <c r="CO6" s="576">
        <v>0.75486111111111109</v>
      </c>
      <c r="CP6" s="576">
        <v>0.22083333333333333</v>
      </c>
      <c r="CQ6" s="576">
        <v>0.55555555555555558</v>
      </c>
      <c r="CR6" s="576">
        <v>0.50069444444444444</v>
      </c>
      <c r="CS6" s="576">
        <v>2.7777777777777779E-3</v>
      </c>
      <c r="CT6" s="576">
        <v>0.45347222222222222</v>
      </c>
      <c r="CU6" s="576">
        <v>0.80486111111111114</v>
      </c>
      <c r="CV6" s="576">
        <v>0.95208333333333339</v>
      </c>
      <c r="CW6" s="576">
        <v>0.44166666666666665</v>
      </c>
      <c r="CX6" s="576">
        <v>0.44375000000000003</v>
      </c>
      <c r="CY6" s="576">
        <v>0.91527777777777775</v>
      </c>
      <c r="CZ6" s="576">
        <v>0.97499999999999998</v>
      </c>
      <c r="DA6" s="576">
        <v>0.42083333333333334</v>
      </c>
      <c r="DB6" s="576">
        <v>0.46875</v>
      </c>
      <c r="DC6" s="574">
        <v>0.92099537037037038</v>
      </c>
      <c r="DE6" s="14">
        <f>VLOOKUP(DF6,id!$A:$C,3,0)</f>
        <v>51</v>
      </c>
      <c r="DF6" s="14" t="str">
        <f t="shared" ref="DF6:DF36" si="0">DG6&amp;DH6&amp;DJ6</f>
        <v>ŁosiewiczMariusz1980</v>
      </c>
      <c r="DG6" s="9" t="str">
        <f>C6</f>
        <v>Łosiewicz</v>
      </c>
      <c r="DH6" s="9" t="str">
        <f>D6</f>
        <v>Mariusz</v>
      </c>
      <c r="DI6" s="9"/>
      <c r="DJ6" s="9">
        <f>F6</f>
        <v>1980</v>
      </c>
      <c r="DK6" s="9">
        <v>100</v>
      </c>
      <c r="DL6" s="21"/>
      <c r="DM6" s="9"/>
      <c r="DN6" s="9"/>
      <c r="DO6" s="9"/>
      <c r="DP6" s="9"/>
    </row>
    <row r="7" spans="1:120">
      <c r="A7" s="580">
        <v>2</v>
      </c>
      <c r="B7" s="356" t="s">
        <v>5360</v>
      </c>
      <c r="C7" s="356" t="s">
        <v>78</v>
      </c>
      <c r="D7" s="356" t="s">
        <v>77</v>
      </c>
      <c r="E7" s="578" t="s">
        <v>32</v>
      </c>
      <c r="F7" s="578">
        <v>1992</v>
      </c>
      <c r="G7" s="579">
        <v>43637.416666666664</v>
      </c>
      <c r="H7" s="578">
        <v>2167</v>
      </c>
      <c r="I7" s="578">
        <v>7</v>
      </c>
      <c r="J7" s="578">
        <v>90</v>
      </c>
      <c r="K7" s="577">
        <v>2593</v>
      </c>
      <c r="L7" s="576">
        <v>0.5625</v>
      </c>
      <c r="M7" s="576">
        <v>2.5694444444444447E-2</v>
      </c>
      <c r="N7" s="576">
        <v>0.89027777777777783</v>
      </c>
      <c r="O7" s="576">
        <v>0.59652777777777777</v>
      </c>
      <c r="P7" s="576">
        <v>7.7777777777777779E-2</v>
      </c>
      <c r="Q7" s="576">
        <v>0.42986111111111108</v>
      </c>
      <c r="R7" s="576">
        <v>0.43541666666666662</v>
      </c>
      <c r="S7" s="576">
        <v>0.53194444444444444</v>
      </c>
      <c r="T7" s="576">
        <v>0.44097222222222227</v>
      </c>
      <c r="U7" s="576">
        <v>0.55833333333333335</v>
      </c>
      <c r="V7" s="576">
        <v>0.82638888888888884</v>
      </c>
      <c r="W7" s="576">
        <v>0.5805555555555556</v>
      </c>
      <c r="X7" s="576">
        <v>0.79166666666666663</v>
      </c>
      <c r="Y7" s="575"/>
      <c r="Z7" s="575"/>
      <c r="AA7" s="576">
        <v>0.9868055555555556</v>
      </c>
      <c r="AB7" s="575"/>
      <c r="AC7" s="576">
        <v>0.57152777777777775</v>
      </c>
      <c r="AD7" s="575"/>
      <c r="AE7" s="576">
        <v>0.1451388888888889</v>
      </c>
      <c r="AF7" s="576">
        <v>0.36944444444444446</v>
      </c>
      <c r="AG7" s="575"/>
      <c r="AH7" s="576">
        <v>0.40486111111111112</v>
      </c>
      <c r="AI7" s="576">
        <v>0.8520833333333333</v>
      </c>
      <c r="AJ7" s="576">
        <v>0.84861111111111109</v>
      </c>
      <c r="AK7" s="575"/>
      <c r="AL7" s="576">
        <v>0.83888888888888891</v>
      </c>
      <c r="AM7" s="576">
        <v>0.83333333333333337</v>
      </c>
      <c r="AN7" s="576">
        <v>0.61111111111111105</v>
      </c>
      <c r="AO7" s="576">
        <v>0.81874999999999998</v>
      </c>
      <c r="AP7" s="576">
        <v>0.52708333333333335</v>
      </c>
      <c r="AQ7" s="576">
        <v>0.64444444444444449</v>
      </c>
      <c r="AR7" s="576">
        <v>0.87708333333333333</v>
      </c>
      <c r="AS7" s="576">
        <v>0.68402777777777779</v>
      </c>
      <c r="AT7" s="576">
        <v>0.54722222222222217</v>
      </c>
      <c r="AU7" s="576">
        <v>0.75416666666666676</v>
      </c>
      <c r="AV7" s="576">
        <v>0.80763888888888891</v>
      </c>
      <c r="AW7" s="576">
        <v>0.78402777777777777</v>
      </c>
      <c r="AX7" s="576">
        <v>0.50972222222222219</v>
      </c>
      <c r="AY7" s="576">
        <v>0.50208333333333333</v>
      </c>
      <c r="AZ7" s="576">
        <v>0.45416666666666666</v>
      </c>
      <c r="BA7" s="576">
        <v>0.68402777777777779</v>
      </c>
      <c r="BB7" s="576">
        <v>0.81597222222222221</v>
      </c>
      <c r="BC7" s="576">
        <v>0.65555555555555556</v>
      </c>
      <c r="BD7" s="576">
        <v>0.93541666666666667</v>
      </c>
      <c r="BE7" s="576">
        <v>0.79861111111111116</v>
      </c>
      <c r="BF7" s="576">
        <v>0.7715277777777777</v>
      </c>
      <c r="BG7" s="576">
        <v>0.47986111111111113</v>
      </c>
      <c r="BH7" s="576">
        <v>0.85625000000000007</v>
      </c>
      <c r="BI7" s="576">
        <v>0.97083333333333333</v>
      </c>
      <c r="BJ7" s="576">
        <v>0.92361111111111116</v>
      </c>
      <c r="BK7" s="576">
        <v>0.94444444444444453</v>
      </c>
      <c r="BL7" s="576">
        <v>5.9722222222222225E-2</v>
      </c>
      <c r="BM7" s="576">
        <v>0.10555555555555556</v>
      </c>
      <c r="BN7" s="576">
        <v>0.90972222222222221</v>
      </c>
      <c r="BO7" s="576">
        <v>0.3034722222222222</v>
      </c>
      <c r="BP7" s="576">
        <v>3.6111111111111115E-2</v>
      </c>
      <c r="BQ7" s="576">
        <v>0.54305555555555551</v>
      </c>
      <c r="BR7" s="576">
        <v>0.18888888888888888</v>
      </c>
      <c r="BS7" s="576">
        <v>0.75</v>
      </c>
      <c r="BT7" s="576">
        <v>0.7729166666666667</v>
      </c>
      <c r="BU7" s="576">
        <v>0.3215277777777778</v>
      </c>
      <c r="BV7" s="576">
        <v>0.26874999999999999</v>
      </c>
      <c r="BW7" s="576">
        <v>0.56944444444444442</v>
      </c>
      <c r="BX7" s="576">
        <v>0.43055555555555558</v>
      </c>
      <c r="BY7" s="576">
        <v>0.23541666666666669</v>
      </c>
      <c r="BZ7" s="576">
        <v>0.62430555555555556</v>
      </c>
      <c r="CA7" s="576">
        <v>0.64722222222222225</v>
      </c>
      <c r="CB7" s="576">
        <v>0.20416666666666669</v>
      </c>
      <c r="CC7" s="576">
        <v>0.72361111111111109</v>
      </c>
      <c r="CD7" s="576">
        <v>0.3430555555555555</v>
      </c>
      <c r="CE7" s="576">
        <v>0.80138888888888893</v>
      </c>
      <c r="CF7" s="576">
        <v>0.60555555555555551</v>
      </c>
      <c r="CG7" s="576">
        <v>0.49583333333333335</v>
      </c>
      <c r="CH7" s="576">
        <v>0.48055555555555557</v>
      </c>
      <c r="CI7" s="576">
        <v>0.73055555555555562</v>
      </c>
      <c r="CJ7" s="576">
        <v>0.38541666666666669</v>
      </c>
      <c r="CK7" s="576">
        <v>0.62638888888888888</v>
      </c>
      <c r="CL7" s="576">
        <v>0.4770833333333333</v>
      </c>
      <c r="CM7" s="576">
        <v>0.27986111111111112</v>
      </c>
      <c r="CN7" s="576">
        <v>0.16805555555555554</v>
      </c>
      <c r="CO7" s="576">
        <v>0.70486111111111116</v>
      </c>
      <c r="CP7" s="576">
        <v>0.22083333333333333</v>
      </c>
      <c r="CQ7" s="576">
        <v>0.52013888888888882</v>
      </c>
      <c r="CR7" s="576">
        <v>0.46527777777777773</v>
      </c>
      <c r="CS7" s="576">
        <v>4.1666666666666666E-3</v>
      </c>
      <c r="CT7" s="576">
        <v>0.45555555555555555</v>
      </c>
      <c r="CU7" s="576">
        <v>0.73888888888888893</v>
      </c>
      <c r="CV7" s="576">
        <v>0.87222222222222223</v>
      </c>
      <c r="CW7" s="576">
        <v>0.95416666666666661</v>
      </c>
      <c r="CX7" s="576">
        <v>0.44097222222222227</v>
      </c>
      <c r="CY7" s="576">
        <v>0.91527777777777775</v>
      </c>
      <c r="CZ7" s="576">
        <v>0.88680555555555562</v>
      </c>
      <c r="DA7" s="576">
        <v>0.42083333333333334</v>
      </c>
      <c r="DB7" s="576">
        <v>0.4680555555555555</v>
      </c>
      <c r="DC7" s="574">
        <v>0.92099537037037038</v>
      </c>
      <c r="DE7" s="14">
        <f>VLOOKUP(DF7,id!$A:$C,3,0)</f>
        <v>3</v>
      </c>
      <c r="DF7" s="14" t="str">
        <f t="shared" si="0"/>
        <v>JakubekKrystian1992</v>
      </c>
      <c r="DG7" s="9" t="str">
        <f t="shared" ref="DG7:DH20" si="1">C7</f>
        <v>Jakubek</v>
      </c>
      <c r="DH7" s="9" t="str">
        <f t="shared" si="1"/>
        <v>Krystian</v>
      </c>
      <c r="DI7" s="9"/>
      <c r="DJ7" s="9">
        <f t="shared" ref="DJ7:DJ36" si="2">F7</f>
        <v>1992</v>
      </c>
      <c r="DK7" s="9">
        <f t="shared" ref="DK7:DK36" si="3">DK6*IF(DO7&lt;1,DO7,IF(DP7&lt;1,DP7,IF(DN7&lt;1,DN7,IF(DM7&lt;1,DM7,1))))</f>
        <v>100</v>
      </c>
      <c r="DL7" s="21"/>
      <c r="DM7" s="9">
        <f>H6/H7</f>
        <v>1</v>
      </c>
      <c r="DN7" s="581">
        <f>(J7-1)/(J6-1)</f>
        <v>1</v>
      </c>
      <c r="DO7" s="9">
        <f>K7/K6</f>
        <v>1</v>
      </c>
      <c r="DP7" s="9">
        <f>DN7^0.2</f>
        <v>1</v>
      </c>
    </row>
    <row r="8" spans="1:120">
      <c r="A8" s="580">
        <v>3</v>
      </c>
      <c r="B8" s="356" t="s">
        <v>5359</v>
      </c>
      <c r="C8" s="356" t="s">
        <v>157</v>
      </c>
      <c r="D8" s="356" t="s">
        <v>139</v>
      </c>
      <c r="E8" s="578" t="s">
        <v>32</v>
      </c>
      <c r="F8" s="578">
        <v>1982</v>
      </c>
      <c r="G8" s="579">
        <v>43637.416666666664</v>
      </c>
      <c r="H8" s="578">
        <v>2190</v>
      </c>
      <c r="I8" s="578">
        <v>30</v>
      </c>
      <c r="J8" s="578">
        <v>89</v>
      </c>
      <c r="K8" s="577">
        <v>2450</v>
      </c>
      <c r="L8" s="576">
        <v>0.4909722222222222</v>
      </c>
      <c r="M8" s="576">
        <v>0.87708333333333333</v>
      </c>
      <c r="N8" s="576">
        <v>0.11527777777777777</v>
      </c>
      <c r="O8" s="576">
        <v>0.7631944444444444</v>
      </c>
      <c r="P8" s="575"/>
      <c r="Q8" s="576">
        <v>6.2499999999999995E-3</v>
      </c>
      <c r="R8" s="576">
        <v>0</v>
      </c>
      <c r="S8" s="576">
        <v>0.84722222222222221</v>
      </c>
      <c r="T8" s="575"/>
      <c r="U8" s="576">
        <v>0.82986111111111116</v>
      </c>
      <c r="V8" s="576">
        <v>0.48749999999999999</v>
      </c>
      <c r="W8" s="576">
        <v>0.77500000000000002</v>
      </c>
      <c r="X8" s="576">
        <v>0.32222222222222224</v>
      </c>
      <c r="Y8" s="576">
        <v>0.16180555555555556</v>
      </c>
      <c r="Z8" s="576">
        <v>0.16805555555555554</v>
      </c>
      <c r="AA8" s="576">
        <v>0.44305555555555554</v>
      </c>
      <c r="AB8" s="576">
        <v>0.13958333333333334</v>
      </c>
      <c r="AC8" s="576">
        <v>0.78819444444444453</v>
      </c>
      <c r="AD8" s="576">
        <v>0.20555555555555557</v>
      </c>
      <c r="AE8" s="576">
        <v>0.78888888888888886</v>
      </c>
      <c r="AF8" s="576">
        <v>0.62916666666666665</v>
      </c>
      <c r="AG8" s="576">
        <v>0.22291666666666665</v>
      </c>
      <c r="AH8" s="576">
        <v>0.58958333333333335</v>
      </c>
      <c r="AI8" s="576">
        <v>0.24374999999999999</v>
      </c>
      <c r="AJ8" s="576">
        <v>0.24652777777777779</v>
      </c>
      <c r="AK8" s="576">
        <v>0.1875</v>
      </c>
      <c r="AL8" s="576">
        <v>0.26805555555555555</v>
      </c>
      <c r="AM8" s="576">
        <v>0.27013888888888887</v>
      </c>
      <c r="AN8" s="576">
        <v>0.85902777777777783</v>
      </c>
      <c r="AO8" s="576">
        <v>0.28750000000000003</v>
      </c>
      <c r="AP8" s="576">
        <v>0.52430555555555558</v>
      </c>
      <c r="AQ8" s="576">
        <v>0.73055555555555562</v>
      </c>
      <c r="AR8" s="576">
        <v>0.46319444444444446</v>
      </c>
      <c r="AS8" s="576">
        <v>0.4145833333333333</v>
      </c>
      <c r="AT8" s="576">
        <v>0.81527777777777777</v>
      </c>
      <c r="AU8" s="576">
        <v>0.67013888888888884</v>
      </c>
      <c r="AV8" s="576">
        <v>0.56041666666666667</v>
      </c>
      <c r="AW8" s="576">
        <v>0.59930555555555554</v>
      </c>
      <c r="AX8" s="576">
        <v>0.89374999999999993</v>
      </c>
      <c r="AY8" s="576">
        <v>0.90277777777777779</v>
      </c>
      <c r="AZ8" s="576">
        <v>0.9604166666666667</v>
      </c>
      <c r="BA8" s="576">
        <v>0.69930555555555562</v>
      </c>
      <c r="BB8" s="576">
        <v>0.56944444444444442</v>
      </c>
      <c r="BC8" s="576">
        <v>0.71805555555555556</v>
      </c>
      <c r="BD8" s="576">
        <v>0.54236111111111118</v>
      </c>
      <c r="BE8" s="576">
        <v>0.58194444444444449</v>
      </c>
      <c r="BF8" s="576">
        <v>0.61249999999999993</v>
      </c>
      <c r="BG8" s="576">
        <v>0.97499999999999998</v>
      </c>
      <c r="BH8" s="576">
        <v>0.48055555555555557</v>
      </c>
      <c r="BI8" s="576">
        <v>3.8194444444444441E-2</v>
      </c>
      <c r="BJ8" s="576">
        <v>0.49444444444444446</v>
      </c>
      <c r="BK8" s="576">
        <v>0.98958333333333337</v>
      </c>
      <c r="BL8" s="576">
        <v>0.85</v>
      </c>
      <c r="BM8" s="576">
        <v>0.82708333333333339</v>
      </c>
      <c r="BN8" s="576">
        <v>9.5833333333333326E-2</v>
      </c>
      <c r="BO8" s="576">
        <v>0.6875</v>
      </c>
      <c r="BP8" s="575"/>
      <c r="BQ8" s="576">
        <v>0.50694444444444442</v>
      </c>
      <c r="BR8" s="576">
        <v>0.75208333333333333</v>
      </c>
      <c r="BS8" s="576">
        <v>0.38680555555555557</v>
      </c>
      <c r="BT8" s="576">
        <v>0.34027777777777773</v>
      </c>
      <c r="BU8" s="576">
        <v>0.66666666666666663</v>
      </c>
      <c r="BV8" s="576">
        <v>0.72777777777777775</v>
      </c>
      <c r="BW8" s="576">
        <v>0.4826388888888889</v>
      </c>
      <c r="BX8" s="576">
        <v>0.61111111111111105</v>
      </c>
      <c r="BY8" s="575"/>
      <c r="BZ8" s="576">
        <v>0.74722222222222223</v>
      </c>
      <c r="CA8" s="575"/>
      <c r="CB8" s="575"/>
      <c r="CC8" s="576">
        <v>0.64722222222222225</v>
      </c>
      <c r="CD8" s="576">
        <v>0.64722222222222225</v>
      </c>
      <c r="CE8" s="576">
        <v>0.3125</v>
      </c>
      <c r="CF8" s="576">
        <v>0.4597222222222222</v>
      </c>
      <c r="CG8" s="576">
        <v>0.90763888888888899</v>
      </c>
      <c r="CH8" s="576">
        <v>0.57430555555555551</v>
      </c>
      <c r="CI8" s="576">
        <v>0.63888888888888895</v>
      </c>
      <c r="CJ8" s="576">
        <v>0.61111111111111105</v>
      </c>
      <c r="CK8" s="576">
        <v>0.43333333333333335</v>
      </c>
      <c r="CL8" s="576">
        <v>0.5708333333333333</v>
      </c>
      <c r="CM8" s="576">
        <v>0.71597222222222223</v>
      </c>
      <c r="CN8" s="576">
        <v>0.7729166666666667</v>
      </c>
      <c r="CO8" s="576">
        <v>0.68333333333333324</v>
      </c>
      <c r="CP8" s="575"/>
      <c r="CQ8" s="576">
        <v>0.875</v>
      </c>
      <c r="CR8" s="576">
        <v>0.9472222222222223</v>
      </c>
      <c r="CS8" s="576">
        <v>0.42986111111111108</v>
      </c>
      <c r="CT8" s="576">
        <v>0.59236111111111112</v>
      </c>
      <c r="CU8" s="576">
        <v>0.62638888888888888</v>
      </c>
      <c r="CV8" s="576">
        <v>0.47222222222222227</v>
      </c>
      <c r="CW8" s="576">
        <v>1.7361111111111112E-2</v>
      </c>
      <c r="CX8" s="576">
        <v>0.60277777777777775</v>
      </c>
      <c r="CY8" s="576">
        <v>0.52708333333333335</v>
      </c>
      <c r="CZ8" s="576">
        <v>0.45416666666666666</v>
      </c>
      <c r="DA8" s="576">
        <v>0.57847222222222217</v>
      </c>
      <c r="DB8" s="576">
        <v>0.56319444444444444</v>
      </c>
      <c r="DC8" s="574">
        <v>0.93711805555555561</v>
      </c>
      <c r="DE8" s="14">
        <f>VLOOKUP(DF8,id!$A:$C,3,0)</f>
        <v>4</v>
      </c>
      <c r="DF8" s="14" t="str">
        <f t="shared" si="0"/>
        <v>ŚmiejaDaniel1982</v>
      </c>
      <c r="DG8" s="9" t="str">
        <f t="shared" si="1"/>
        <v>Śmieja</v>
      </c>
      <c r="DH8" s="9" t="str">
        <f t="shared" si="1"/>
        <v>Daniel</v>
      </c>
      <c r="DI8" s="9"/>
      <c r="DJ8" s="9">
        <f t="shared" si="2"/>
        <v>1982</v>
      </c>
      <c r="DK8" s="9">
        <f t="shared" si="3"/>
        <v>94.48515233320478</v>
      </c>
      <c r="DL8" s="21"/>
      <c r="DM8" s="9">
        <f t="shared" ref="DM8:DM17" si="4">H7/H8</f>
        <v>0.98949771689497712</v>
      </c>
      <c r="DN8" s="581">
        <f t="shared" ref="DN8:DN17" si="5">(J8-1)/(J7-1)</f>
        <v>0.9887640449438202</v>
      </c>
      <c r="DO8" s="9">
        <f t="shared" ref="DO8:DO17" si="6">K8/K7</f>
        <v>0.9448515233320478</v>
      </c>
      <c r="DP8" s="9">
        <f t="shared" ref="DP8:DP17" si="7">DN8^0.2</f>
        <v>0.99774264062564288</v>
      </c>
    </row>
    <row r="9" spans="1:120">
      <c r="A9" s="580">
        <v>4</v>
      </c>
      <c r="B9" s="356" t="s">
        <v>5358</v>
      </c>
      <c r="C9" s="356" t="s">
        <v>1530</v>
      </c>
      <c r="D9" s="356" t="s">
        <v>1373</v>
      </c>
      <c r="E9" s="578" t="s">
        <v>32</v>
      </c>
      <c r="F9" s="578">
        <v>1989</v>
      </c>
      <c r="G9" s="579">
        <v>43637.416666666664</v>
      </c>
      <c r="H9" s="578">
        <v>2202</v>
      </c>
      <c r="I9" s="578">
        <v>42</v>
      </c>
      <c r="J9" s="578">
        <v>70</v>
      </c>
      <c r="K9" s="577">
        <v>1938</v>
      </c>
      <c r="L9" s="575"/>
      <c r="M9" s="576">
        <v>2.4999999999999998E-2</v>
      </c>
      <c r="N9" s="575"/>
      <c r="O9" s="576">
        <v>0.66388888888888886</v>
      </c>
      <c r="P9" s="576">
        <v>8.6111111111111124E-2</v>
      </c>
      <c r="Q9" s="576">
        <v>0.4284722222222222</v>
      </c>
      <c r="R9" s="576">
        <v>0.43541666666666662</v>
      </c>
      <c r="S9" s="576">
        <v>0.54166666666666663</v>
      </c>
      <c r="T9" s="576">
        <v>0.44097222222222227</v>
      </c>
      <c r="U9" s="576">
        <v>0.56736111111111109</v>
      </c>
      <c r="V9" s="576">
        <v>0.93194444444444446</v>
      </c>
      <c r="W9" s="576">
        <v>0.59861111111111109</v>
      </c>
      <c r="X9" s="576">
        <v>0.83958333333333324</v>
      </c>
      <c r="Y9" s="576">
        <v>0.90277777777777779</v>
      </c>
      <c r="Z9" s="576">
        <v>0.89583333333333337</v>
      </c>
      <c r="AA9" s="576">
        <v>0.99097222222222225</v>
      </c>
      <c r="AB9" s="575"/>
      <c r="AC9" s="576">
        <v>0.58819444444444446</v>
      </c>
      <c r="AD9" s="575"/>
      <c r="AE9" s="576">
        <v>0.14652777777777778</v>
      </c>
      <c r="AF9" s="576">
        <v>0.48125000000000001</v>
      </c>
      <c r="AG9" s="575"/>
      <c r="AH9" s="576">
        <v>0.55069444444444449</v>
      </c>
      <c r="AI9" s="575"/>
      <c r="AJ9" s="575"/>
      <c r="AK9" s="575"/>
      <c r="AL9" s="575"/>
      <c r="AM9" s="575"/>
      <c r="AN9" s="576">
        <v>0.69444444444444453</v>
      </c>
      <c r="AO9" s="575"/>
      <c r="AP9" s="575"/>
      <c r="AQ9" s="576">
        <v>0.70763888888888893</v>
      </c>
      <c r="AR9" s="575"/>
      <c r="AS9" s="576">
        <v>0.77083333333333337</v>
      </c>
      <c r="AT9" s="576">
        <v>0.55763888888888891</v>
      </c>
      <c r="AU9" s="576">
        <v>0.77361111111111114</v>
      </c>
      <c r="AV9" s="576">
        <v>0.87291666666666667</v>
      </c>
      <c r="AW9" s="576">
        <v>0.83750000000000002</v>
      </c>
      <c r="AX9" s="576">
        <v>0.51736111111111105</v>
      </c>
      <c r="AY9" s="576">
        <v>0.50208333333333333</v>
      </c>
      <c r="AZ9" s="576">
        <v>0.45416666666666666</v>
      </c>
      <c r="BA9" s="576">
        <v>0.73749999999999993</v>
      </c>
      <c r="BB9" s="576">
        <v>0.86458333333333337</v>
      </c>
      <c r="BC9" s="576">
        <v>0.71875</v>
      </c>
      <c r="BD9" s="576">
        <v>0.88750000000000007</v>
      </c>
      <c r="BE9" s="576">
        <v>0.85555555555555562</v>
      </c>
      <c r="BF9" s="576">
        <v>0.82500000000000007</v>
      </c>
      <c r="BG9" s="576">
        <v>0.46736111111111112</v>
      </c>
      <c r="BH9" s="576">
        <v>0.93819444444444444</v>
      </c>
      <c r="BI9" s="575"/>
      <c r="BJ9" s="576">
        <v>0.90208333333333324</v>
      </c>
      <c r="BK9" s="575"/>
      <c r="BL9" s="576">
        <v>6.6666666666666666E-2</v>
      </c>
      <c r="BM9" s="576">
        <v>0.1111111111111111</v>
      </c>
      <c r="BN9" s="575"/>
      <c r="BO9" s="575"/>
      <c r="BP9" s="576">
        <v>3.6111111111111115E-2</v>
      </c>
      <c r="BQ9" s="575"/>
      <c r="BR9" s="575"/>
      <c r="BS9" s="576">
        <v>0.80763888888888891</v>
      </c>
      <c r="BT9" s="575"/>
      <c r="BU9" s="576">
        <v>0.38541666666666669</v>
      </c>
      <c r="BV9" s="576">
        <v>0.34166666666666662</v>
      </c>
      <c r="BW9" s="575"/>
      <c r="BX9" s="576">
        <v>0.59861111111111109</v>
      </c>
      <c r="BY9" s="576">
        <v>0.26527777777777778</v>
      </c>
      <c r="BZ9" s="576">
        <v>0.64583333333333337</v>
      </c>
      <c r="CA9" s="576">
        <v>0.70208333333333339</v>
      </c>
      <c r="CB9" s="575"/>
      <c r="CC9" s="576">
        <v>0.79027777777777775</v>
      </c>
      <c r="CD9" s="576">
        <v>0.45347222222222222</v>
      </c>
      <c r="CE9" s="576">
        <v>0.84861111111111109</v>
      </c>
      <c r="CF9" s="575"/>
      <c r="CG9" s="576">
        <v>0.50694444444444442</v>
      </c>
      <c r="CH9" s="576">
        <v>0.6694444444444444</v>
      </c>
      <c r="CI9" s="575"/>
      <c r="CJ9" s="576">
        <v>0.53125</v>
      </c>
      <c r="CK9" s="575"/>
      <c r="CL9" s="576">
        <v>0.66527777777777775</v>
      </c>
      <c r="CM9" s="576">
        <v>0.35347222222222219</v>
      </c>
      <c r="CN9" s="576">
        <v>0.16874999999999998</v>
      </c>
      <c r="CO9" s="576">
        <v>0.75486111111111109</v>
      </c>
      <c r="CP9" s="576">
        <v>0.24861111111111112</v>
      </c>
      <c r="CQ9" s="576">
        <v>0.52986111111111112</v>
      </c>
      <c r="CR9" s="576">
        <v>0.48472222222222222</v>
      </c>
      <c r="CS9" s="576">
        <v>2.7777777777777779E-3</v>
      </c>
      <c r="CT9" s="576">
        <v>0.62638888888888888</v>
      </c>
      <c r="CU9" s="576">
        <v>0.80486111111111114</v>
      </c>
      <c r="CV9" s="576">
        <v>0.95208333333333339</v>
      </c>
      <c r="CW9" s="575"/>
      <c r="CX9" s="576">
        <v>0.60972222222222217</v>
      </c>
      <c r="CY9" s="576">
        <v>0.9145833333333333</v>
      </c>
      <c r="CZ9" s="576">
        <v>0.97499999999999998</v>
      </c>
      <c r="DA9" s="576">
        <v>0.58680555555555558</v>
      </c>
      <c r="DB9" s="576">
        <v>0.65208333333333335</v>
      </c>
      <c r="DC9" s="574">
        <v>0.9453125</v>
      </c>
      <c r="DE9" s="14">
        <f>VLOOKUP(DF9,id!$A:$C,3,0)</f>
        <v>53</v>
      </c>
      <c r="DF9" s="14" t="str">
        <f t="shared" si="0"/>
        <v>WesołowskiStefan1989</v>
      </c>
      <c r="DG9" s="9" t="str">
        <f t="shared" si="1"/>
        <v>Wesołowski</v>
      </c>
      <c r="DH9" s="9" t="str">
        <f t="shared" si="1"/>
        <v>Stefan</v>
      </c>
      <c r="DI9" s="9"/>
      <c r="DJ9" s="9">
        <f t="shared" si="2"/>
        <v>1989</v>
      </c>
      <c r="DK9" s="9">
        <f t="shared" si="3"/>
        <v>74.739683763979954</v>
      </c>
      <c r="DL9" s="21"/>
      <c r="DM9" s="9">
        <f t="shared" si="4"/>
        <v>0.99455040871934608</v>
      </c>
      <c r="DN9" s="581">
        <f t="shared" si="5"/>
        <v>0.78409090909090906</v>
      </c>
      <c r="DO9" s="9">
        <f t="shared" si="6"/>
        <v>0.79102040816326535</v>
      </c>
      <c r="DP9" s="9">
        <f t="shared" si="7"/>
        <v>0.95251820245377372</v>
      </c>
    </row>
    <row r="10" spans="1:120">
      <c r="A10" s="580">
        <v>5</v>
      </c>
      <c r="B10" s="356" t="s">
        <v>5357</v>
      </c>
      <c r="C10" s="356" t="s">
        <v>259</v>
      </c>
      <c r="D10" s="356" t="s">
        <v>48</v>
      </c>
      <c r="E10" s="578" t="s">
        <v>32</v>
      </c>
      <c r="F10" s="578">
        <v>1982</v>
      </c>
      <c r="G10" s="579">
        <v>43637.416666666664</v>
      </c>
      <c r="H10" s="578">
        <v>2169</v>
      </c>
      <c r="I10" s="578">
        <v>9</v>
      </c>
      <c r="J10" s="578">
        <v>71</v>
      </c>
      <c r="K10" s="577">
        <v>1931</v>
      </c>
      <c r="L10" s="575"/>
      <c r="M10" s="576">
        <v>0.28472222222222221</v>
      </c>
      <c r="N10" s="576">
        <v>0.89027777777777783</v>
      </c>
      <c r="O10" s="576">
        <v>0.72430555555555554</v>
      </c>
      <c r="P10" s="576">
        <v>0.35416666666666669</v>
      </c>
      <c r="Q10" s="576">
        <v>0.48749999999999999</v>
      </c>
      <c r="R10" s="576">
        <v>0.49652777777777773</v>
      </c>
      <c r="S10" s="576">
        <v>0.6333333333333333</v>
      </c>
      <c r="T10" s="576">
        <v>0.50416666666666665</v>
      </c>
      <c r="U10" s="576">
        <v>0.68125000000000002</v>
      </c>
      <c r="V10" s="576">
        <v>7.6388888888888895E-2</v>
      </c>
      <c r="W10" s="576">
        <v>0.7090277777777777</v>
      </c>
      <c r="X10" s="576">
        <v>0.7909722222222223</v>
      </c>
      <c r="Y10" s="575"/>
      <c r="Z10" s="575"/>
      <c r="AA10" s="576">
        <v>0.19791666666666666</v>
      </c>
      <c r="AB10" s="575"/>
      <c r="AC10" s="576">
        <v>0.69930555555555562</v>
      </c>
      <c r="AD10" s="575"/>
      <c r="AE10" s="576">
        <v>0.41875000000000001</v>
      </c>
      <c r="AF10" s="575"/>
      <c r="AG10" s="575"/>
      <c r="AH10" s="575"/>
      <c r="AI10" s="576">
        <v>0.8520833333333333</v>
      </c>
      <c r="AJ10" s="576">
        <v>0.84791666666666676</v>
      </c>
      <c r="AK10" s="575"/>
      <c r="AL10" s="576">
        <v>0.83958333333333324</v>
      </c>
      <c r="AM10" s="576">
        <v>0.83333333333333337</v>
      </c>
      <c r="AN10" s="576">
        <v>0.76041666666666663</v>
      </c>
      <c r="AO10" s="576">
        <v>0.81874999999999998</v>
      </c>
      <c r="AP10" s="575"/>
      <c r="AQ10" s="576">
        <v>0.77361111111111114</v>
      </c>
      <c r="AR10" s="576">
        <v>2.9861111111111113E-2</v>
      </c>
      <c r="AS10" s="575"/>
      <c r="AT10" s="576">
        <v>0.66736111111111107</v>
      </c>
      <c r="AU10" s="576">
        <v>0.91527777777777775</v>
      </c>
      <c r="AV10" s="576">
        <v>0.12847222222222224</v>
      </c>
      <c r="AW10" s="576">
        <v>0.87361111111111101</v>
      </c>
      <c r="AX10" s="576">
        <v>0.6069444444444444</v>
      </c>
      <c r="AY10" s="576">
        <v>0.59097222222222223</v>
      </c>
      <c r="AZ10" s="576">
        <v>0.52152777777777781</v>
      </c>
      <c r="BA10" s="576">
        <v>0.8208333333333333</v>
      </c>
      <c r="BB10" s="576">
        <v>9.7222222222222224E-2</v>
      </c>
      <c r="BC10" s="576">
        <v>0.78749999999999998</v>
      </c>
      <c r="BD10" s="576">
        <v>0.14583333333333334</v>
      </c>
      <c r="BE10" s="576">
        <v>0.80208333333333337</v>
      </c>
      <c r="BF10" s="576">
        <v>0.89374999999999993</v>
      </c>
      <c r="BG10" s="576">
        <v>0.53888888888888886</v>
      </c>
      <c r="BH10" s="576">
        <v>6.8749999999999992E-2</v>
      </c>
      <c r="BI10" s="576">
        <v>0.4458333333333333</v>
      </c>
      <c r="BJ10" s="576">
        <v>0.15625</v>
      </c>
      <c r="BK10" s="576">
        <v>0.46875</v>
      </c>
      <c r="BL10" s="576">
        <v>0.33611111111111108</v>
      </c>
      <c r="BM10" s="576">
        <v>0.37291666666666662</v>
      </c>
      <c r="BN10" s="576">
        <v>0.91111111111111109</v>
      </c>
      <c r="BO10" s="576">
        <v>0.66388888888888886</v>
      </c>
      <c r="BP10" s="576">
        <v>0.30069444444444443</v>
      </c>
      <c r="BQ10" s="575"/>
      <c r="BR10" s="576">
        <v>0.48958333333333331</v>
      </c>
      <c r="BS10" s="575"/>
      <c r="BT10" s="576">
        <v>0.76944444444444438</v>
      </c>
      <c r="BU10" s="576">
        <v>0.68888888888888899</v>
      </c>
      <c r="BV10" s="576">
        <v>0.60555555555555551</v>
      </c>
      <c r="BW10" s="575"/>
      <c r="BX10" s="575"/>
      <c r="BY10" s="576">
        <v>0.56111111111111112</v>
      </c>
      <c r="BZ10" s="576">
        <v>0.7416666666666667</v>
      </c>
      <c r="CA10" s="575"/>
      <c r="CB10" s="576">
        <v>0.5229166666666667</v>
      </c>
      <c r="CC10" s="576">
        <v>0.94305555555555554</v>
      </c>
      <c r="CD10" s="576">
        <v>0.71805555555555556</v>
      </c>
      <c r="CE10" s="576">
        <v>0.80138888888888893</v>
      </c>
      <c r="CF10" s="575"/>
      <c r="CG10" s="576">
        <v>0.59861111111111109</v>
      </c>
      <c r="CH10" s="575"/>
      <c r="CI10" s="576">
        <v>0.95347222222222217</v>
      </c>
      <c r="CJ10" s="575"/>
      <c r="CK10" s="575"/>
      <c r="CL10" s="575"/>
      <c r="CM10" s="576">
        <v>0.61944444444444446</v>
      </c>
      <c r="CN10" s="576">
        <v>0.44722222222222219</v>
      </c>
      <c r="CO10" s="576">
        <v>0.85833333333333339</v>
      </c>
      <c r="CP10" s="576">
        <v>0.54166666666666663</v>
      </c>
      <c r="CQ10" s="576">
        <v>0.62013888888888891</v>
      </c>
      <c r="CR10" s="576">
        <v>0.57361111111111118</v>
      </c>
      <c r="CS10" s="576">
        <v>0.21041666666666667</v>
      </c>
      <c r="CT10" s="575"/>
      <c r="CU10" s="576">
        <v>0.96527777777777779</v>
      </c>
      <c r="CV10" s="576">
        <v>2.2916666666666669E-2</v>
      </c>
      <c r="CW10" s="576">
        <v>0.45833333333333331</v>
      </c>
      <c r="CX10" s="575"/>
      <c r="CY10" s="576">
        <v>0.18194444444444444</v>
      </c>
      <c r="CZ10" s="576">
        <v>4.5833333333333337E-2</v>
      </c>
      <c r="DA10" s="575"/>
      <c r="DB10" s="575"/>
      <c r="DC10" s="574">
        <v>0.92273148148148154</v>
      </c>
      <c r="DE10" s="14">
        <f>VLOOKUP(DF10,id!$A:$C,3,0)</f>
        <v>22</v>
      </c>
      <c r="DF10" s="14" t="str">
        <f t="shared" si="0"/>
        <v>ZadwornyTomasz1982</v>
      </c>
      <c r="DG10" s="9" t="str">
        <f t="shared" si="1"/>
        <v>Zadworny</v>
      </c>
      <c r="DH10" s="9" t="str">
        <f t="shared" si="1"/>
        <v>Tomasz</v>
      </c>
      <c r="DI10" s="9"/>
      <c r="DJ10" s="9">
        <f t="shared" si="2"/>
        <v>1982</v>
      </c>
      <c r="DK10" s="9">
        <f t="shared" si="3"/>
        <v>74.469726185885079</v>
      </c>
      <c r="DL10" s="21"/>
      <c r="DM10" s="9">
        <f t="shared" si="4"/>
        <v>1.0152143845089903</v>
      </c>
      <c r="DN10" s="581">
        <f t="shared" si="5"/>
        <v>1.0144927536231885</v>
      </c>
      <c r="DO10" s="9">
        <f t="shared" si="6"/>
        <v>0.99638802889576883</v>
      </c>
      <c r="DP10" s="9">
        <f t="shared" si="7"/>
        <v>1.0028818921805662</v>
      </c>
    </row>
    <row r="11" spans="1:120">
      <c r="A11" s="580">
        <v>6</v>
      </c>
      <c r="B11" s="356" t="s">
        <v>5356</v>
      </c>
      <c r="C11" s="356" t="s">
        <v>328</v>
      </c>
      <c r="D11" s="356" t="s">
        <v>17</v>
      </c>
      <c r="E11" s="578" t="s">
        <v>32</v>
      </c>
      <c r="F11" s="578">
        <v>1979</v>
      </c>
      <c r="G11" s="579">
        <v>43637.416666666664</v>
      </c>
      <c r="H11" s="578">
        <v>2150</v>
      </c>
      <c r="I11" s="578">
        <v>0</v>
      </c>
      <c r="J11" s="578">
        <v>69</v>
      </c>
      <c r="K11" s="577">
        <v>1880</v>
      </c>
      <c r="L11" s="575"/>
      <c r="M11" s="576">
        <v>0.19375000000000001</v>
      </c>
      <c r="N11" s="576">
        <v>0.87222222222222223</v>
      </c>
      <c r="O11" s="576">
        <v>0.68472222222222223</v>
      </c>
      <c r="P11" s="576">
        <v>0.25</v>
      </c>
      <c r="Q11" s="576">
        <v>0.47361111111111115</v>
      </c>
      <c r="R11" s="576">
        <v>0.47916666666666669</v>
      </c>
      <c r="S11" s="576">
        <v>0.60138888888888886</v>
      </c>
      <c r="T11" s="576">
        <v>0.48472222222222222</v>
      </c>
      <c r="U11" s="576">
        <v>0.64236111111111105</v>
      </c>
      <c r="V11" s="576">
        <v>0.92291666666666661</v>
      </c>
      <c r="W11" s="576">
        <v>0.67013888888888884</v>
      </c>
      <c r="X11" s="576">
        <v>0.70138888888888884</v>
      </c>
      <c r="Y11" s="575"/>
      <c r="Z11" s="575"/>
      <c r="AA11" s="576">
        <v>2.7777777777777776E-2</v>
      </c>
      <c r="AB11" s="575"/>
      <c r="AC11" s="576">
        <v>0.65972222222222221</v>
      </c>
      <c r="AD11" s="576">
        <v>0.83263888888888893</v>
      </c>
      <c r="AE11" s="576">
        <v>0.32569444444444445</v>
      </c>
      <c r="AF11" s="575"/>
      <c r="AG11" s="576">
        <v>0.81597222222222221</v>
      </c>
      <c r="AH11" s="575"/>
      <c r="AI11" s="576">
        <v>0.79722222222222217</v>
      </c>
      <c r="AJ11" s="576">
        <v>0.78749999999999998</v>
      </c>
      <c r="AK11" s="575"/>
      <c r="AL11" s="576">
        <v>0.78263888888888899</v>
      </c>
      <c r="AM11" s="576">
        <v>0.77638888888888891</v>
      </c>
      <c r="AN11" s="576">
        <v>0.71805555555555556</v>
      </c>
      <c r="AO11" s="576">
        <v>0.75694444444444453</v>
      </c>
      <c r="AP11" s="575"/>
      <c r="AQ11" s="576">
        <v>0.7284722222222223</v>
      </c>
      <c r="AR11" s="575"/>
      <c r="AS11" s="575"/>
      <c r="AT11" s="576">
        <v>0.62916666666666665</v>
      </c>
      <c r="AU11" s="576">
        <v>0.79999999999999993</v>
      </c>
      <c r="AV11" s="576">
        <v>0.94930555555555562</v>
      </c>
      <c r="AW11" s="575"/>
      <c r="AX11" s="576">
        <v>0.57152777777777775</v>
      </c>
      <c r="AY11" s="576">
        <v>0.55277777777777781</v>
      </c>
      <c r="AZ11" s="576">
        <v>0.49791666666666662</v>
      </c>
      <c r="BA11" s="575"/>
      <c r="BB11" s="576">
        <v>0.93541666666666667</v>
      </c>
      <c r="BC11" s="576">
        <v>0.74097222222222225</v>
      </c>
      <c r="BD11" s="576">
        <v>0.96805555555555556</v>
      </c>
      <c r="BE11" s="576">
        <v>0.75902777777777775</v>
      </c>
      <c r="BF11" s="576">
        <v>0.88263888888888886</v>
      </c>
      <c r="BG11" s="576">
        <v>0.51041666666666663</v>
      </c>
      <c r="BH11" s="576">
        <v>0.91319444444444453</v>
      </c>
      <c r="BI11" s="576">
        <v>0.42986111111111108</v>
      </c>
      <c r="BJ11" s="576">
        <v>0.9784722222222223</v>
      </c>
      <c r="BK11" s="576">
        <v>0.46249999999999997</v>
      </c>
      <c r="BL11" s="576">
        <v>0.23055555555555554</v>
      </c>
      <c r="BM11" s="576">
        <v>0.27916666666666667</v>
      </c>
      <c r="BN11" s="576">
        <v>0.89513888888888893</v>
      </c>
      <c r="BO11" s="576">
        <v>0.54513888888888895</v>
      </c>
      <c r="BP11" s="576">
        <v>0.2076388888888889</v>
      </c>
      <c r="BQ11" s="575"/>
      <c r="BR11" s="576">
        <v>0.39027777777777778</v>
      </c>
      <c r="BS11" s="576">
        <v>0.67291666666666661</v>
      </c>
      <c r="BT11" s="576">
        <v>0.62708333333333333</v>
      </c>
      <c r="BU11" s="576">
        <v>0.57291666666666663</v>
      </c>
      <c r="BV11" s="576">
        <v>0.49791666666666662</v>
      </c>
      <c r="BW11" s="575"/>
      <c r="BX11" s="575"/>
      <c r="BY11" s="576">
        <v>0.45694444444444443</v>
      </c>
      <c r="BZ11" s="576">
        <v>0.70208333333333339</v>
      </c>
      <c r="CA11" s="575"/>
      <c r="CB11" s="576">
        <v>0.41250000000000003</v>
      </c>
      <c r="CC11" s="576">
        <v>0.83958333333333324</v>
      </c>
      <c r="CD11" s="575"/>
      <c r="CE11" s="576">
        <v>0.72986111111111107</v>
      </c>
      <c r="CF11" s="575"/>
      <c r="CG11" s="576">
        <v>0.55763888888888891</v>
      </c>
      <c r="CH11" s="575"/>
      <c r="CI11" s="576">
        <v>0.84861111111111109</v>
      </c>
      <c r="CJ11" s="575"/>
      <c r="CK11" s="575"/>
      <c r="CL11" s="575"/>
      <c r="CM11" s="576">
        <v>0.51250000000000007</v>
      </c>
      <c r="CN11" s="576">
        <v>0.36527777777777781</v>
      </c>
      <c r="CO11" s="576">
        <v>0.78125</v>
      </c>
      <c r="CP11" s="576">
        <v>0.42777777777777781</v>
      </c>
      <c r="CQ11" s="576">
        <v>0.58402777777777781</v>
      </c>
      <c r="CR11" s="576">
        <v>0.53333333333333333</v>
      </c>
      <c r="CS11" s="576">
        <v>4.1666666666666664E-2</v>
      </c>
      <c r="CT11" s="575"/>
      <c r="CU11" s="576">
        <v>0.8569444444444444</v>
      </c>
      <c r="CV11" s="576">
        <v>0.90208333333333324</v>
      </c>
      <c r="CW11" s="576">
        <v>0.45277777777777778</v>
      </c>
      <c r="CX11" s="575"/>
      <c r="CY11" s="576">
        <v>9.7222222222222224E-3</v>
      </c>
      <c r="CZ11" s="575"/>
      <c r="DA11" s="575"/>
      <c r="DB11" s="575"/>
      <c r="DC11" s="574">
        <v>0.90915509259259253</v>
      </c>
      <c r="DE11" s="14">
        <f>VLOOKUP(DF11,id!$A:$C,3,0)</f>
        <v>69</v>
      </c>
      <c r="DF11" s="14" t="str">
        <f t="shared" si="0"/>
        <v>WarmowskiMarcin1979</v>
      </c>
      <c r="DG11" s="9" t="str">
        <f t="shared" si="1"/>
        <v>Warmowski</v>
      </c>
      <c r="DH11" s="9" t="str">
        <f t="shared" si="1"/>
        <v>Marcin</v>
      </c>
      <c r="DI11" s="9"/>
      <c r="DJ11" s="9">
        <f t="shared" si="2"/>
        <v>1979</v>
      </c>
      <c r="DK11" s="9">
        <f t="shared" si="3"/>
        <v>72.50289240262245</v>
      </c>
      <c r="DL11" s="21"/>
      <c r="DM11" s="9">
        <f t="shared" si="4"/>
        <v>1.0088372093023257</v>
      </c>
      <c r="DN11" s="581">
        <f t="shared" si="5"/>
        <v>0.97142857142857142</v>
      </c>
      <c r="DO11" s="9">
        <f t="shared" si="6"/>
        <v>0.97358881408596587</v>
      </c>
      <c r="DP11" s="9">
        <f t="shared" si="7"/>
        <v>0.99421926574148689</v>
      </c>
    </row>
    <row r="12" spans="1:120">
      <c r="A12" s="580">
        <v>7</v>
      </c>
      <c r="B12" s="356" t="s">
        <v>5355</v>
      </c>
      <c r="C12" s="356" t="s">
        <v>152</v>
      </c>
      <c r="D12" s="356" t="s">
        <v>151</v>
      </c>
      <c r="E12" s="578" t="s">
        <v>32</v>
      </c>
      <c r="F12" s="578">
        <v>1970</v>
      </c>
      <c r="G12" s="579">
        <v>43637.416666666664</v>
      </c>
      <c r="H12" s="578">
        <v>2150</v>
      </c>
      <c r="I12" s="578">
        <v>0</v>
      </c>
      <c r="J12" s="578">
        <v>69</v>
      </c>
      <c r="K12" s="577">
        <v>1880</v>
      </c>
      <c r="L12" s="575"/>
      <c r="M12" s="576">
        <v>0.19444444444444445</v>
      </c>
      <c r="N12" s="576">
        <v>0.87222222222222223</v>
      </c>
      <c r="O12" s="576">
        <v>0.68472222222222223</v>
      </c>
      <c r="P12" s="576">
        <v>0.25</v>
      </c>
      <c r="Q12" s="576">
        <v>0.47361111111111115</v>
      </c>
      <c r="R12" s="576">
        <v>0.47916666666666669</v>
      </c>
      <c r="S12" s="576">
        <v>0.60069444444444442</v>
      </c>
      <c r="T12" s="576">
        <v>0.48541666666666666</v>
      </c>
      <c r="U12" s="576">
        <v>0.64236111111111105</v>
      </c>
      <c r="V12" s="576">
        <v>0.92291666666666661</v>
      </c>
      <c r="W12" s="576">
        <v>0.67013888888888884</v>
      </c>
      <c r="X12" s="576">
        <v>0.70208333333333339</v>
      </c>
      <c r="Y12" s="575"/>
      <c r="Z12" s="575"/>
      <c r="AA12" s="576">
        <v>2.7777777777777776E-2</v>
      </c>
      <c r="AB12" s="575"/>
      <c r="AC12" s="576">
        <v>0.65972222222222221</v>
      </c>
      <c r="AD12" s="576">
        <v>0.83263888888888893</v>
      </c>
      <c r="AE12" s="576">
        <v>0.32569444444444445</v>
      </c>
      <c r="AF12" s="575"/>
      <c r="AG12" s="576">
        <v>0.81527777777777777</v>
      </c>
      <c r="AH12" s="575"/>
      <c r="AI12" s="576">
        <v>0.79722222222222217</v>
      </c>
      <c r="AJ12" s="576">
        <v>0.79375000000000007</v>
      </c>
      <c r="AK12" s="575"/>
      <c r="AL12" s="576">
        <v>0.78194444444444444</v>
      </c>
      <c r="AM12" s="576">
        <v>0.77638888888888891</v>
      </c>
      <c r="AN12" s="576">
        <v>0.71805555555555556</v>
      </c>
      <c r="AO12" s="576">
        <v>0.75694444444444453</v>
      </c>
      <c r="AP12" s="575"/>
      <c r="AQ12" s="576">
        <v>0.7284722222222223</v>
      </c>
      <c r="AR12" s="575"/>
      <c r="AS12" s="575"/>
      <c r="AT12" s="576">
        <v>0.62916666666666665</v>
      </c>
      <c r="AU12" s="576">
        <v>0.79999999999999993</v>
      </c>
      <c r="AV12" s="576">
        <v>0.94930555555555562</v>
      </c>
      <c r="AW12" s="575"/>
      <c r="AX12" s="576">
        <v>0.57152777777777775</v>
      </c>
      <c r="AY12" s="576">
        <v>0.55277777777777781</v>
      </c>
      <c r="AZ12" s="576">
        <v>0.49791666666666662</v>
      </c>
      <c r="BA12" s="575"/>
      <c r="BB12" s="576">
        <v>0.93541666666666667</v>
      </c>
      <c r="BC12" s="576">
        <v>0.74097222222222225</v>
      </c>
      <c r="BD12" s="576">
        <v>0.96805555555555556</v>
      </c>
      <c r="BE12" s="576">
        <v>0.7597222222222223</v>
      </c>
      <c r="BF12" s="576">
        <v>0.88263888888888886</v>
      </c>
      <c r="BG12" s="576">
        <v>0.51041666666666663</v>
      </c>
      <c r="BH12" s="576">
        <v>0.91319444444444453</v>
      </c>
      <c r="BI12" s="576">
        <v>0.42986111111111108</v>
      </c>
      <c r="BJ12" s="576">
        <v>0.97777777777777775</v>
      </c>
      <c r="BK12" s="576">
        <v>0.46249999999999997</v>
      </c>
      <c r="BL12" s="576">
        <v>0.23055555555555554</v>
      </c>
      <c r="BM12" s="576">
        <v>0.27916666666666667</v>
      </c>
      <c r="BN12" s="576">
        <v>0.89513888888888893</v>
      </c>
      <c r="BO12" s="576">
        <v>0.5444444444444444</v>
      </c>
      <c r="BP12" s="576">
        <v>0.2076388888888889</v>
      </c>
      <c r="BQ12" s="575"/>
      <c r="BR12" s="576">
        <v>0.39027777777777778</v>
      </c>
      <c r="BS12" s="576">
        <v>0.67291666666666661</v>
      </c>
      <c r="BT12" s="576">
        <v>0.62638888888888888</v>
      </c>
      <c r="BU12" s="576">
        <v>0.57291666666666663</v>
      </c>
      <c r="BV12" s="576">
        <v>0.49791666666666662</v>
      </c>
      <c r="BW12" s="575"/>
      <c r="BX12" s="575"/>
      <c r="BY12" s="576">
        <v>0.45624999999999999</v>
      </c>
      <c r="BZ12" s="576">
        <v>0.70277777777777783</v>
      </c>
      <c r="CA12" s="575"/>
      <c r="CB12" s="576">
        <v>0.41180555555555554</v>
      </c>
      <c r="CC12" s="576">
        <v>0.83958333333333324</v>
      </c>
      <c r="CD12" s="575"/>
      <c r="CE12" s="576">
        <v>0.7284722222222223</v>
      </c>
      <c r="CF12" s="575"/>
      <c r="CG12" s="576">
        <v>0.55833333333333335</v>
      </c>
      <c r="CH12" s="575"/>
      <c r="CI12" s="576">
        <v>0.84861111111111109</v>
      </c>
      <c r="CJ12" s="575"/>
      <c r="CK12" s="575"/>
      <c r="CL12" s="575"/>
      <c r="CM12" s="576">
        <v>0.5131944444444444</v>
      </c>
      <c r="CN12" s="576">
        <v>0.36527777777777781</v>
      </c>
      <c r="CO12" s="576">
        <v>0.78125</v>
      </c>
      <c r="CP12" s="576">
        <v>0.42777777777777781</v>
      </c>
      <c r="CQ12" s="576">
        <v>0.58472222222222225</v>
      </c>
      <c r="CR12" s="576">
        <v>0.53333333333333333</v>
      </c>
      <c r="CS12" s="576">
        <v>4.1666666666666664E-2</v>
      </c>
      <c r="CT12" s="575"/>
      <c r="CU12" s="576">
        <v>0.8569444444444444</v>
      </c>
      <c r="CV12" s="576">
        <v>0.90069444444444446</v>
      </c>
      <c r="CW12" s="576">
        <v>0.45208333333333334</v>
      </c>
      <c r="CX12" s="575"/>
      <c r="CY12" s="576">
        <v>9.7222222222222224E-3</v>
      </c>
      <c r="CZ12" s="575"/>
      <c r="DA12" s="575"/>
      <c r="DB12" s="575"/>
      <c r="DC12" s="574">
        <v>0.90915509259259253</v>
      </c>
      <c r="DE12" s="14">
        <f>VLOOKUP(DF12,id!$A:$C,3,0)</f>
        <v>63</v>
      </c>
      <c r="DF12" s="14" t="str">
        <f t="shared" si="0"/>
        <v>HołdakowskiWojciech1970</v>
      </c>
      <c r="DG12" s="9" t="str">
        <f t="shared" si="1"/>
        <v>Hołdakowski</v>
      </c>
      <c r="DH12" s="9" t="str">
        <f t="shared" si="1"/>
        <v>Wojciech</v>
      </c>
      <c r="DI12" s="9"/>
      <c r="DJ12" s="9">
        <f t="shared" si="2"/>
        <v>1970</v>
      </c>
      <c r="DK12" s="9">
        <f t="shared" si="3"/>
        <v>72.50289240262245</v>
      </c>
      <c r="DL12" s="21"/>
      <c r="DM12" s="9">
        <f t="shared" si="4"/>
        <v>1</v>
      </c>
      <c r="DN12" s="581">
        <f t="shared" si="5"/>
        <v>1</v>
      </c>
      <c r="DO12" s="9">
        <f t="shared" si="6"/>
        <v>1</v>
      </c>
      <c r="DP12" s="9">
        <f t="shared" si="7"/>
        <v>1</v>
      </c>
    </row>
    <row r="13" spans="1:120">
      <c r="A13" s="580">
        <v>8</v>
      </c>
      <c r="B13" s="356" t="s">
        <v>5354</v>
      </c>
      <c r="C13" s="356" t="s">
        <v>50</v>
      </c>
      <c r="D13" s="356" t="s">
        <v>49</v>
      </c>
      <c r="E13" s="578" t="s">
        <v>32</v>
      </c>
      <c r="F13" s="578">
        <v>1967</v>
      </c>
      <c r="G13" s="579">
        <v>43637.416666666664</v>
      </c>
      <c r="H13" s="578">
        <v>2150</v>
      </c>
      <c r="I13" s="578">
        <v>0</v>
      </c>
      <c r="J13" s="578">
        <v>69</v>
      </c>
      <c r="K13" s="577">
        <v>1880</v>
      </c>
      <c r="L13" s="575"/>
      <c r="M13" s="576">
        <v>0.19444444444444445</v>
      </c>
      <c r="N13" s="576">
        <v>0.87222222222222223</v>
      </c>
      <c r="O13" s="576">
        <v>0.68472222222222223</v>
      </c>
      <c r="P13" s="576">
        <v>0.25</v>
      </c>
      <c r="Q13" s="576">
        <v>0.47430555555555554</v>
      </c>
      <c r="R13" s="576">
        <v>0.47916666666666669</v>
      </c>
      <c r="S13" s="576">
        <v>0.60069444444444442</v>
      </c>
      <c r="T13" s="576">
        <v>0.48472222222222222</v>
      </c>
      <c r="U13" s="576">
        <v>0.64236111111111105</v>
      </c>
      <c r="V13" s="576">
        <v>0.92291666666666661</v>
      </c>
      <c r="W13" s="576">
        <v>0.67013888888888884</v>
      </c>
      <c r="X13" s="576">
        <v>0.70208333333333339</v>
      </c>
      <c r="Y13" s="575"/>
      <c r="Z13" s="575"/>
      <c r="AA13" s="576">
        <v>2.7777777777777776E-2</v>
      </c>
      <c r="AB13" s="575"/>
      <c r="AC13" s="576">
        <v>0.65972222222222221</v>
      </c>
      <c r="AD13" s="576">
        <v>0.83263888888888893</v>
      </c>
      <c r="AE13" s="576">
        <v>0.32569444444444445</v>
      </c>
      <c r="AF13" s="575"/>
      <c r="AG13" s="576">
        <v>0.81527777777777777</v>
      </c>
      <c r="AH13" s="575"/>
      <c r="AI13" s="576">
        <v>0.79722222222222217</v>
      </c>
      <c r="AJ13" s="576">
        <v>0.79375000000000007</v>
      </c>
      <c r="AK13" s="575"/>
      <c r="AL13" s="576">
        <v>0.78194444444444444</v>
      </c>
      <c r="AM13" s="576">
        <v>0.77638888888888891</v>
      </c>
      <c r="AN13" s="576">
        <v>0.71875</v>
      </c>
      <c r="AO13" s="576">
        <v>0.75694444444444453</v>
      </c>
      <c r="AP13" s="575"/>
      <c r="AQ13" s="576">
        <v>0.7284722222222223</v>
      </c>
      <c r="AR13" s="575"/>
      <c r="AS13" s="575"/>
      <c r="AT13" s="576">
        <v>0.62916666666666665</v>
      </c>
      <c r="AU13" s="576">
        <v>0.79999999999999993</v>
      </c>
      <c r="AV13" s="576">
        <v>0.94930555555555562</v>
      </c>
      <c r="AW13" s="575"/>
      <c r="AX13" s="576">
        <v>0.57152777777777775</v>
      </c>
      <c r="AY13" s="576">
        <v>0.55277777777777781</v>
      </c>
      <c r="AZ13" s="576">
        <v>0.49791666666666662</v>
      </c>
      <c r="BA13" s="575"/>
      <c r="BB13" s="576">
        <v>0.93541666666666667</v>
      </c>
      <c r="BC13" s="576">
        <v>0.74097222222222225</v>
      </c>
      <c r="BD13" s="576">
        <v>0.96805555555555556</v>
      </c>
      <c r="BE13" s="576">
        <v>0.7597222222222223</v>
      </c>
      <c r="BF13" s="576">
        <v>0.88263888888888886</v>
      </c>
      <c r="BG13" s="576">
        <v>0.51041666666666663</v>
      </c>
      <c r="BH13" s="576">
        <v>0.91319444444444453</v>
      </c>
      <c r="BI13" s="576">
        <v>0.42986111111111108</v>
      </c>
      <c r="BJ13" s="576">
        <v>0.97777777777777775</v>
      </c>
      <c r="BK13" s="576">
        <v>0.46249999999999997</v>
      </c>
      <c r="BL13" s="576">
        <v>0.23055555555555554</v>
      </c>
      <c r="BM13" s="576">
        <v>0.27916666666666667</v>
      </c>
      <c r="BN13" s="576">
        <v>0.89513888888888893</v>
      </c>
      <c r="BO13" s="576">
        <v>0.5444444444444444</v>
      </c>
      <c r="BP13" s="576">
        <v>0.2076388888888889</v>
      </c>
      <c r="BQ13" s="575"/>
      <c r="BR13" s="576">
        <v>0.39027777777777778</v>
      </c>
      <c r="BS13" s="576">
        <v>0.67291666666666661</v>
      </c>
      <c r="BT13" s="576">
        <v>0.62638888888888888</v>
      </c>
      <c r="BU13" s="576">
        <v>0.57291666666666663</v>
      </c>
      <c r="BV13" s="576">
        <v>0.49791666666666662</v>
      </c>
      <c r="BW13" s="575"/>
      <c r="BX13" s="575"/>
      <c r="BY13" s="576">
        <v>0.45624999999999999</v>
      </c>
      <c r="BZ13" s="576">
        <v>0.70277777777777783</v>
      </c>
      <c r="CA13" s="575"/>
      <c r="CB13" s="576">
        <v>0.41180555555555554</v>
      </c>
      <c r="CC13" s="576">
        <v>0.83958333333333324</v>
      </c>
      <c r="CD13" s="575"/>
      <c r="CE13" s="576">
        <v>0.7284722222222223</v>
      </c>
      <c r="CF13" s="575"/>
      <c r="CG13" s="576">
        <v>0.55763888888888891</v>
      </c>
      <c r="CH13" s="575"/>
      <c r="CI13" s="576">
        <v>0.84861111111111109</v>
      </c>
      <c r="CJ13" s="575"/>
      <c r="CK13" s="575"/>
      <c r="CL13" s="575"/>
      <c r="CM13" s="576">
        <v>0.5131944444444444</v>
      </c>
      <c r="CN13" s="576">
        <v>0.36527777777777781</v>
      </c>
      <c r="CO13" s="576">
        <v>0.78125</v>
      </c>
      <c r="CP13" s="576">
        <v>0.42777777777777781</v>
      </c>
      <c r="CQ13" s="576">
        <v>0.58472222222222225</v>
      </c>
      <c r="CR13" s="576">
        <v>0.53263888888888888</v>
      </c>
      <c r="CS13" s="576">
        <v>4.1666666666666664E-2</v>
      </c>
      <c r="CT13" s="575"/>
      <c r="CU13" s="576">
        <v>0.8569444444444444</v>
      </c>
      <c r="CV13" s="576">
        <v>0.90069444444444446</v>
      </c>
      <c r="CW13" s="576">
        <v>0.45208333333333334</v>
      </c>
      <c r="CX13" s="575"/>
      <c r="CY13" s="576">
        <v>9.7222222222222224E-3</v>
      </c>
      <c r="CZ13" s="575"/>
      <c r="DA13" s="575"/>
      <c r="DB13" s="575"/>
      <c r="DC13" s="574">
        <v>0.90915509259259253</v>
      </c>
      <c r="DE13" s="14">
        <f>VLOOKUP(DF13,id!$A:$C,3,0)</f>
        <v>152</v>
      </c>
      <c r="DF13" s="14" t="str">
        <f t="shared" si="0"/>
        <v>StanekRobert1967</v>
      </c>
      <c r="DG13" s="9" t="str">
        <f t="shared" si="1"/>
        <v>Stanek</v>
      </c>
      <c r="DH13" s="9" t="str">
        <f t="shared" si="1"/>
        <v>Robert</v>
      </c>
      <c r="DI13" s="9"/>
      <c r="DJ13" s="9">
        <f t="shared" si="2"/>
        <v>1967</v>
      </c>
      <c r="DK13" s="9">
        <f t="shared" si="3"/>
        <v>72.50289240262245</v>
      </c>
      <c r="DL13" s="21"/>
      <c r="DM13" s="9">
        <f t="shared" si="4"/>
        <v>1</v>
      </c>
      <c r="DN13" s="581">
        <f t="shared" si="5"/>
        <v>1</v>
      </c>
      <c r="DO13" s="9">
        <f t="shared" si="6"/>
        <v>1</v>
      </c>
      <c r="DP13" s="9">
        <f t="shared" si="7"/>
        <v>1</v>
      </c>
    </row>
    <row r="14" spans="1:120">
      <c r="A14" s="580">
        <v>9</v>
      </c>
      <c r="B14" s="356" t="s">
        <v>5353</v>
      </c>
      <c r="C14" s="356" t="s">
        <v>55</v>
      </c>
      <c r="D14" s="356" t="s">
        <v>22</v>
      </c>
      <c r="E14" s="578" t="s">
        <v>32</v>
      </c>
      <c r="F14" s="578">
        <v>1969</v>
      </c>
      <c r="G14" s="579">
        <v>43637.416666666664</v>
      </c>
      <c r="H14" s="578">
        <v>1929</v>
      </c>
      <c r="I14" s="578">
        <v>0</v>
      </c>
      <c r="J14" s="578">
        <v>72</v>
      </c>
      <c r="K14" s="577">
        <v>1860</v>
      </c>
      <c r="L14" s="575"/>
      <c r="M14" s="576">
        <v>0.73611111111111116</v>
      </c>
      <c r="N14" s="576">
        <v>0.19305555555555554</v>
      </c>
      <c r="O14" s="576">
        <v>0.71597222222222223</v>
      </c>
      <c r="P14" s="576">
        <v>0.67083333333333339</v>
      </c>
      <c r="Q14" s="576">
        <v>0.45347222222222222</v>
      </c>
      <c r="R14" s="576">
        <v>0.45833333333333331</v>
      </c>
      <c r="S14" s="576">
        <v>0.62708333333333333</v>
      </c>
      <c r="T14" s="576">
        <v>0.46666666666666662</v>
      </c>
      <c r="U14" s="576">
        <v>0.6743055555555556</v>
      </c>
      <c r="V14" s="576">
        <v>0.94444444444444453</v>
      </c>
      <c r="W14" s="576">
        <v>0.70138888888888884</v>
      </c>
      <c r="X14" s="576">
        <v>0.43124999999999997</v>
      </c>
      <c r="Y14" s="576">
        <v>0.24305555555555555</v>
      </c>
      <c r="Z14" s="576">
        <v>0.25069444444444444</v>
      </c>
      <c r="AA14" s="576">
        <v>2.7777777777777779E-3</v>
      </c>
      <c r="AB14" s="576">
        <v>0.22361111111111109</v>
      </c>
      <c r="AC14" s="576">
        <v>0.69097222222222221</v>
      </c>
      <c r="AD14" s="576">
        <v>0.29097222222222224</v>
      </c>
      <c r="AE14" s="576">
        <v>0.60138888888888886</v>
      </c>
      <c r="AF14" s="575"/>
      <c r="AG14" s="576">
        <v>0.30833333333333335</v>
      </c>
      <c r="AH14" s="575"/>
      <c r="AI14" s="576">
        <v>0.33819444444444446</v>
      </c>
      <c r="AJ14" s="576">
        <v>0.34166666666666662</v>
      </c>
      <c r="AK14" s="576">
        <v>0.27152777777777776</v>
      </c>
      <c r="AL14" s="576">
        <v>0.3520833333333333</v>
      </c>
      <c r="AM14" s="576">
        <v>0.3576388888888889</v>
      </c>
      <c r="AN14" s="576">
        <v>0.6430555555555556</v>
      </c>
      <c r="AO14" s="576">
        <v>0.37638888888888888</v>
      </c>
      <c r="AP14" s="575"/>
      <c r="AQ14" s="576">
        <v>0.57638888888888895</v>
      </c>
      <c r="AR14" s="576">
        <v>0.90625</v>
      </c>
      <c r="AS14" s="575"/>
      <c r="AT14" s="576">
        <v>0.66249999999999998</v>
      </c>
      <c r="AU14" s="576">
        <v>0.83611111111111114</v>
      </c>
      <c r="AV14" s="576">
        <v>0.5229166666666667</v>
      </c>
      <c r="AW14" s="576">
        <v>0.80347222222222225</v>
      </c>
      <c r="AX14" s="576">
        <v>0.58611111111111114</v>
      </c>
      <c r="AY14" s="576">
        <v>0.60347222222222219</v>
      </c>
      <c r="AZ14" s="576">
        <v>0.47986111111111113</v>
      </c>
      <c r="BA14" s="576">
        <v>0.76597222222222217</v>
      </c>
      <c r="BB14" s="576">
        <v>0.53541666666666665</v>
      </c>
      <c r="BC14" s="576">
        <v>0.56041666666666667</v>
      </c>
      <c r="BD14" s="576">
        <v>0.96527777777777779</v>
      </c>
      <c r="BE14" s="576">
        <v>0.5493055555555556</v>
      </c>
      <c r="BF14" s="576">
        <v>0.81736111111111109</v>
      </c>
      <c r="BG14" s="576">
        <v>0.50902777777777775</v>
      </c>
      <c r="BH14" s="576">
        <v>0.93819444444444444</v>
      </c>
      <c r="BI14" s="576">
        <v>0.42708333333333331</v>
      </c>
      <c r="BJ14" s="576">
        <v>0.95208333333333339</v>
      </c>
      <c r="BK14" s="576">
        <v>0.4458333333333333</v>
      </c>
      <c r="BL14" s="576">
        <v>0.68819444444444444</v>
      </c>
      <c r="BM14" s="576">
        <v>0.65555555555555556</v>
      </c>
      <c r="BN14" s="576">
        <v>0.16458333333333333</v>
      </c>
      <c r="BO14" s="576">
        <v>0.52222222222222225</v>
      </c>
      <c r="BP14" s="576">
        <v>0.72152777777777777</v>
      </c>
      <c r="BQ14" s="575"/>
      <c r="BR14" s="575"/>
      <c r="BS14" s="575"/>
      <c r="BT14" s="576">
        <v>0.45416666666666666</v>
      </c>
      <c r="BU14" s="576">
        <v>0.50138888888888888</v>
      </c>
      <c r="BV14" s="576">
        <v>0.56180555555555556</v>
      </c>
      <c r="BW14" s="575"/>
      <c r="BX14" s="575"/>
      <c r="BY14" s="575"/>
      <c r="BZ14" s="576">
        <v>0.7319444444444444</v>
      </c>
      <c r="CA14" s="575"/>
      <c r="CB14" s="575"/>
      <c r="CC14" s="576">
        <v>0.8520833333333333</v>
      </c>
      <c r="CD14" s="575"/>
      <c r="CE14" s="576">
        <v>0.41944444444444445</v>
      </c>
      <c r="CF14" s="575"/>
      <c r="CG14" s="576">
        <v>0.59791666666666665</v>
      </c>
      <c r="CH14" s="575"/>
      <c r="CI14" s="576">
        <v>0.86041666666666661</v>
      </c>
      <c r="CJ14" s="575"/>
      <c r="CK14" s="575"/>
      <c r="CL14" s="575"/>
      <c r="CM14" s="576">
        <v>0.54861111111111105</v>
      </c>
      <c r="CN14" s="576">
        <v>0.58611111111111114</v>
      </c>
      <c r="CO14" s="576">
        <v>0.78819444444444453</v>
      </c>
      <c r="CP14" s="575"/>
      <c r="CQ14" s="576">
        <v>0.61458333333333337</v>
      </c>
      <c r="CR14" s="576">
        <v>0.49305555555555558</v>
      </c>
      <c r="CS14" s="576">
        <v>1.2499999999999999E-2</v>
      </c>
      <c r="CT14" s="575"/>
      <c r="CU14" s="576">
        <v>0.86736111111111114</v>
      </c>
      <c r="CV14" s="576">
        <v>0.89444444444444438</v>
      </c>
      <c r="CW14" s="576">
        <v>0.43958333333333338</v>
      </c>
      <c r="CX14" s="575"/>
      <c r="CY14" s="576">
        <v>0.98472222222222217</v>
      </c>
      <c r="CZ14" s="576">
        <v>0.92013888888888884</v>
      </c>
      <c r="DA14" s="575"/>
      <c r="DB14" s="575"/>
      <c r="DC14" s="574">
        <v>0.75576388888888879</v>
      </c>
      <c r="DE14" s="14">
        <f>VLOOKUP(DF14,id!$A:$C,3,0)</f>
        <v>2</v>
      </c>
      <c r="DF14" s="14" t="str">
        <f t="shared" si="0"/>
        <v>SzawdzinKrzysztof1969</v>
      </c>
      <c r="DG14" s="9" t="str">
        <f t="shared" si="1"/>
        <v>Szawdzin</v>
      </c>
      <c r="DH14" s="9" t="str">
        <f t="shared" si="1"/>
        <v>Krzysztof</v>
      </c>
      <c r="DI14" s="9"/>
      <c r="DJ14" s="9">
        <f t="shared" si="2"/>
        <v>1969</v>
      </c>
      <c r="DK14" s="9">
        <f t="shared" si="3"/>
        <v>71.731585036637114</v>
      </c>
      <c r="DL14" s="21"/>
      <c r="DM14" s="9">
        <f t="shared" si="4"/>
        <v>1.1145671332296527</v>
      </c>
      <c r="DN14" s="581">
        <f t="shared" si="5"/>
        <v>1.0441176470588236</v>
      </c>
      <c r="DO14" s="9">
        <f t="shared" si="6"/>
        <v>0.98936170212765961</v>
      </c>
      <c r="DP14" s="9">
        <f t="shared" si="7"/>
        <v>1.0086718186213277</v>
      </c>
    </row>
    <row r="15" spans="1:120">
      <c r="A15" s="580">
        <v>10</v>
      </c>
      <c r="B15" s="356" t="s">
        <v>5352</v>
      </c>
      <c r="C15" s="356" t="s">
        <v>79</v>
      </c>
      <c r="D15" s="356" t="s">
        <v>90</v>
      </c>
      <c r="E15" s="578" t="s">
        <v>32</v>
      </c>
      <c r="F15" s="578">
        <v>1984</v>
      </c>
      <c r="G15" s="579">
        <v>43637.416666666664</v>
      </c>
      <c r="H15" s="578">
        <v>1929</v>
      </c>
      <c r="I15" s="578">
        <v>0</v>
      </c>
      <c r="J15" s="578">
        <v>72</v>
      </c>
      <c r="K15" s="577">
        <v>1860</v>
      </c>
      <c r="L15" s="575"/>
      <c r="M15" s="576">
        <v>0.73611111111111116</v>
      </c>
      <c r="N15" s="576">
        <v>0.19305555555555554</v>
      </c>
      <c r="O15" s="576">
        <v>0.71666666666666667</v>
      </c>
      <c r="P15" s="576">
        <v>0.67083333333333339</v>
      </c>
      <c r="Q15" s="576">
        <v>0.45347222222222222</v>
      </c>
      <c r="R15" s="576">
        <v>0.45833333333333331</v>
      </c>
      <c r="S15" s="576">
        <v>0.62847222222222221</v>
      </c>
      <c r="T15" s="576">
        <v>0.46666666666666662</v>
      </c>
      <c r="U15" s="576">
        <v>0.6743055555555556</v>
      </c>
      <c r="V15" s="576">
        <v>0.94444444444444453</v>
      </c>
      <c r="W15" s="576">
        <v>0.70138888888888884</v>
      </c>
      <c r="X15" s="576">
        <v>0.43194444444444446</v>
      </c>
      <c r="Y15" s="576">
        <v>0.24305555555555555</v>
      </c>
      <c r="Z15" s="576">
        <v>0.25069444444444444</v>
      </c>
      <c r="AA15" s="576">
        <v>3.472222222222222E-3</v>
      </c>
      <c r="AB15" s="576">
        <v>0.22430555555555556</v>
      </c>
      <c r="AC15" s="576">
        <v>0.69097222222222221</v>
      </c>
      <c r="AD15" s="576">
        <v>0.29166666666666669</v>
      </c>
      <c r="AE15" s="576">
        <v>0.60138888888888886</v>
      </c>
      <c r="AF15" s="575"/>
      <c r="AG15" s="576">
        <v>0.30833333333333335</v>
      </c>
      <c r="AH15" s="575"/>
      <c r="AI15" s="576">
        <v>0.33819444444444446</v>
      </c>
      <c r="AJ15" s="576">
        <v>0.34166666666666662</v>
      </c>
      <c r="AK15" s="576">
        <v>0.27152777777777776</v>
      </c>
      <c r="AL15" s="576">
        <v>0.3520833333333333</v>
      </c>
      <c r="AM15" s="576">
        <v>0.3576388888888889</v>
      </c>
      <c r="AN15" s="576">
        <v>0.64374999999999993</v>
      </c>
      <c r="AO15" s="576">
        <v>0.37638888888888888</v>
      </c>
      <c r="AP15" s="575"/>
      <c r="AQ15" s="576">
        <v>0.57638888888888895</v>
      </c>
      <c r="AR15" s="576">
        <v>0.90694444444444444</v>
      </c>
      <c r="AS15" s="575"/>
      <c r="AT15" s="576">
        <v>0.66249999999999998</v>
      </c>
      <c r="AU15" s="576">
        <v>0.83611111111111114</v>
      </c>
      <c r="AV15" s="576">
        <v>0.5229166666666667</v>
      </c>
      <c r="AW15" s="576">
        <v>0.80347222222222225</v>
      </c>
      <c r="AX15" s="576">
        <v>0.58680555555555558</v>
      </c>
      <c r="AY15" s="576">
        <v>0.60347222222222219</v>
      </c>
      <c r="AZ15" s="576">
        <v>0.47986111111111113</v>
      </c>
      <c r="BA15" s="576">
        <v>0.76597222222222217</v>
      </c>
      <c r="BB15" s="576">
        <v>0.53541666666666665</v>
      </c>
      <c r="BC15" s="576">
        <v>0.56041666666666667</v>
      </c>
      <c r="BD15" s="576">
        <v>0.96597222222222223</v>
      </c>
      <c r="BE15" s="576">
        <v>0.5493055555555556</v>
      </c>
      <c r="BF15" s="576">
        <v>0.81736111111111109</v>
      </c>
      <c r="BG15" s="576">
        <v>0.50972222222222219</v>
      </c>
      <c r="BH15" s="576">
        <v>0.93819444444444444</v>
      </c>
      <c r="BI15" s="576">
        <v>0.42777777777777781</v>
      </c>
      <c r="BJ15" s="576">
        <v>0.95208333333333339</v>
      </c>
      <c r="BK15" s="576">
        <v>0.4458333333333333</v>
      </c>
      <c r="BL15" s="576">
        <v>0.68888888888888899</v>
      </c>
      <c r="BM15" s="576">
        <v>0.65555555555555556</v>
      </c>
      <c r="BN15" s="576">
        <v>0.16527777777777777</v>
      </c>
      <c r="BO15" s="576">
        <v>0.5229166666666667</v>
      </c>
      <c r="BP15" s="576">
        <v>0.72222222222222221</v>
      </c>
      <c r="BQ15" s="575"/>
      <c r="BR15" s="575"/>
      <c r="BS15" s="575"/>
      <c r="BT15" s="576">
        <v>0.45416666666666666</v>
      </c>
      <c r="BU15" s="576">
        <v>0.50069444444444444</v>
      </c>
      <c r="BV15" s="576">
        <v>0.5625</v>
      </c>
      <c r="BW15" s="575"/>
      <c r="BX15" s="575"/>
      <c r="BY15" s="575"/>
      <c r="BZ15" s="576">
        <v>0.7319444444444444</v>
      </c>
      <c r="CA15" s="575"/>
      <c r="CB15" s="575"/>
      <c r="CC15" s="576">
        <v>0.8520833333333333</v>
      </c>
      <c r="CD15" s="575"/>
      <c r="CE15" s="576">
        <v>0.41805555555555557</v>
      </c>
      <c r="CF15" s="575"/>
      <c r="CG15" s="576">
        <v>0.59791666666666665</v>
      </c>
      <c r="CH15" s="575"/>
      <c r="CI15" s="576">
        <v>0.86111111111111116</v>
      </c>
      <c r="CJ15" s="575"/>
      <c r="CK15" s="575"/>
      <c r="CL15" s="575"/>
      <c r="CM15" s="576">
        <v>0.5493055555555556</v>
      </c>
      <c r="CN15" s="576">
        <v>0.5854166666666667</v>
      </c>
      <c r="CO15" s="576">
        <v>0.78888888888888886</v>
      </c>
      <c r="CP15" s="575"/>
      <c r="CQ15" s="576">
        <v>0.61736111111111114</v>
      </c>
      <c r="CR15" s="576">
        <v>0.49374999999999997</v>
      </c>
      <c r="CS15" s="576">
        <v>1.2499999999999999E-2</v>
      </c>
      <c r="CT15" s="575"/>
      <c r="CU15" s="576">
        <v>0.86736111111111114</v>
      </c>
      <c r="CV15" s="576">
        <v>0.89444444444444438</v>
      </c>
      <c r="CW15" s="576">
        <v>0.43958333333333338</v>
      </c>
      <c r="CX15" s="575"/>
      <c r="CY15" s="576">
        <v>0.98333333333333339</v>
      </c>
      <c r="CZ15" s="576">
        <v>0.92013888888888884</v>
      </c>
      <c r="DA15" s="575"/>
      <c r="DB15" s="575"/>
      <c r="DC15" s="574">
        <v>0.75576388888888879</v>
      </c>
      <c r="DE15" s="14">
        <f>VLOOKUP(DF15,id!$A:$C,3,0)</f>
        <v>38</v>
      </c>
      <c r="DF15" s="14" t="str">
        <f t="shared" si="0"/>
        <v>WieczorekJarosław1984</v>
      </c>
      <c r="DG15" s="9" t="str">
        <f t="shared" si="1"/>
        <v>Wieczorek</v>
      </c>
      <c r="DH15" s="9" t="str">
        <f t="shared" si="1"/>
        <v>Jarosław</v>
      </c>
      <c r="DI15" s="9"/>
      <c r="DJ15" s="9">
        <f t="shared" si="2"/>
        <v>1984</v>
      </c>
      <c r="DK15" s="9">
        <f t="shared" si="3"/>
        <v>71.731585036637114</v>
      </c>
      <c r="DL15" s="21"/>
      <c r="DM15" s="9">
        <f t="shared" si="4"/>
        <v>1</v>
      </c>
      <c r="DN15" s="581">
        <f t="shared" si="5"/>
        <v>1</v>
      </c>
      <c r="DO15" s="9">
        <f t="shared" si="6"/>
        <v>1</v>
      </c>
      <c r="DP15" s="9">
        <f t="shared" si="7"/>
        <v>1</v>
      </c>
    </row>
    <row r="16" spans="1:120">
      <c r="A16" s="580">
        <v>11</v>
      </c>
      <c r="B16" s="356" t="s">
        <v>5351</v>
      </c>
      <c r="C16" s="356" t="s">
        <v>436</v>
      </c>
      <c r="D16" s="356" t="s">
        <v>279</v>
      </c>
      <c r="E16" s="578" t="s">
        <v>32</v>
      </c>
      <c r="F16" s="578">
        <v>1983</v>
      </c>
      <c r="G16" s="579">
        <v>43637.416666666664</v>
      </c>
      <c r="H16" s="578">
        <v>2171</v>
      </c>
      <c r="I16" s="578">
        <v>11</v>
      </c>
      <c r="J16" s="578">
        <v>63</v>
      </c>
      <c r="K16" s="577">
        <v>1809</v>
      </c>
      <c r="L16" s="575"/>
      <c r="M16" s="576">
        <v>0.49513888888888885</v>
      </c>
      <c r="N16" s="576">
        <v>0.47152777777777777</v>
      </c>
      <c r="O16" s="575"/>
      <c r="P16" s="576">
        <v>0.5444444444444444</v>
      </c>
      <c r="Q16" s="576">
        <v>0.89166666666666661</v>
      </c>
      <c r="R16" s="576">
        <v>0.89861111111111114</v>
      </c>
      <c r="S16" s="575"/>
      <c r="T16" s="576">
        <v>0.90902777777777777</v>
      </c>
      <c r="U16" s="575"/>
      <c r="V16" s="576">
        <v>0.7104166666666667</v>
      </c>
      <c r="W16" s="575"/>
      <c r="X16" s="576">
        <v>0.3354166666666667</v>
      </c>
      <c r="Y16" s="576">
        <v>0.49027777777777781</v>
      </c>
      <c r="Z16" s="576">
        <v>0.47569444444444442</v>
      </c>
      <c r="AA16" s="576">
        <v>0.81874999999999998</v>
      </c>
      <c r="AB16" s="576">
        <v>0.50763888888888886</v>
      </c>
      <c r="AC16" s="575"/>
      <c r="AD16" s="576">
        <v>0.45833333333333331</v>
      </c>
      <c r="AE16" s="576">
        <v>0.62222222222222223</v>
      </c>
      <c r="AF16" s="576">
        <v>0.88958333333333339</v>
      </c>
      <c r="AG16" s="576">
        <v>0.43611111111111112</v>
      </c>
      <c r="AH16" s="576">
        <v>0.10347222222222223</v>
      </c>
      <c r="AI16" s="576">
        <v>0.41388888888888892</v>
      </c>
      <c r="AJ16" s="576">
        <v>0.40902777777777777</v>
      </c>
      <c r="AK16" s="575"/>
      <c r="AL16" s="576">
        <v>0.39097222222222222</v>
      </c>
      <c r="AM16" s="576">
        <v>0.3833333333333333</v>
      </c>
      <c r="AN16" s="575"/>
      <c r="AO16" s="576">
        <v>0.59166666666666667</v>
      </c>
      <c r="AP16" s="575"/>
      <c r="AQ16" s="575"/>
      <c r="AR16" s="576">
        <v>0.625</v>
      </c>
      <c r="AS16" s="576">
        <v>0.23680555555555557</v>
      </c>
      <c r="AT16" s="575"/>
      <c r="AU16" s="575"/>
      <c r="AV16" s="576">
        <v>0.7368055555555556</v>
      </c>
      <c r="AW16" s="575"/>
      <c r="AX16" s="575"/>
      <c r="AY16" s="575"/>
      <c r="AZ16" s="575"/>
      <c r="BA16" s="575"/>
      <c r="BB16" s="576">
        <v>0.72638888888888886</v>
      </c>
      <c r="BC16" s="575"/>
      <c r="BD16" s="576">
        <v>0.75694444444444453</v>
      </c>
      <c r="BE16" s="575"/>
      <c r="BF16" s="575"/>
      <c r="BG16" s="575"/>
      <c r="BH16" s="576">
        <v>0.67361111111111116</v>
      </c>
      <c r="BI16" s="576">
        <v>0.8534722222222223</v>
      </c>
      <c r="BJ16" s="576">
        <v>0.7715277777777777</v>
      </c>
      <c r="BK16" s="576">
        <v>0.88055555555555554</v>
      </c>
      <c r="BL16" s="576">
        <v>0.52916666666666667</v>
      </c>
      <c r="BM16" s="576">
        <v>0.56527777777777777</v>
      </c>
      <c r="BN16" s="576">
        <v>0.45208333333333334</v>
      </c>
      <c r="BO16" s="576">
        <v>0.81597222222222221</v>
      </c>
      <c r="BP16" s="576">
        <v>0.50763888888888886</v>
      </c>
      <c r="BQ16" s="575"/>
      <c r="BR16" s="576">
        <v>0.66319444444444442</v>
      </c>
      <c r="BS16" s="576">
        <v>0.28055555555555556</v>
      </c>
      <c r="BT16" s="576">
        <v>0.30972222222222223</v>
      </c>
      <c r="BU16" s="576">
        <v>0.7909722222222223</v>
      </c>
      <c r="BV16" s="576">
        <v>0.7583333333333333</v>
      </c>
      <c r="BW16" s="575"/>
      <c r="BX16" s="576">
        <v>6.9444444444444434E-2</v>
      </c>
      <c r="BY16" s="576">
        <v>0.72222222222222221</v>
      </c>
      <c r="BZ16" s="575"/>
      <c r="CA16" s="576">
        <v>0.17847222222222223</v>
      </c>
      <c r="CB16" s="576">
        <v>0.67986111111111114</v>
      </c>
      <c r="CC16" s="575"/>
      <c r="CD16" s="576">
        <v>0.85069444444444453</v>
      </c>
      <c r="CE16" s="576">
        <v>0.35069444444444442</v>
      </c>
      <c r="CF16" s="575"/>
      <c r="CG16" s="575"/>
      <c r="CH16" s="576">
        <v>0.9472222222222223</v>
      </c>
      <c r="CI16" s="575"/>
      <c r="CJ16" s="576">
        <v>0.12986111111111112</v>
      </c>
      <c r="CK16" s="576">
        <v>0.20138888888888887</v>
      </c>
      <c r="CL16" s="576">
        <v>0.96805555555555556</v>
      </c>
      <c r="CM16" s="576">
        <v>0.76944444444444438</v>
      </c>
      <c r="CN16" s="576">
        <v>0.6381944444444444</v>
      </c>
      <c r="CO16" s="575"/>
      <c r="CP16" s="576">
        <v>0.70624999999999993</v>
      </c>
      <c r="CQ16" s="575"/>
      <c r="CR16" s="575"/>
      <c r="CS16" s="576">
        <v>0.83194444444444438</v>
      </c>
      <c r="CT16" s="576">
        <v>3.4027777777777775E-2</v>
      </c>
      <c r="CU16" s="575"/>
      <c r="CV16" s="575"/>
      <c r="CW16" s="576">
        <v>0.86805555555555547</v>
      </c>
      <c r="CX16" s="576">
        <v>5.2083333333333336E-2</v>
      </c>
      <c r="CY16" s="576">
        <v>0.80069444444444438</v>
      </c>
      <c r="CZ16" s="576">
        <v>0.61041666666666672</v>
      </c>
      <c r="DA16" s="576">
        <v>8.3333333333333329E-2</v>
      </c>
      <c r="DB16" s="576">
        <v>1.2499999999999999E-2</v>
      </c>
      <c r="DC16" s="574">
        <v>0.92394675925925929</v>
      </c>
      <c r="DE16" s="14">
        <f>VLOOKUP(DF16,id!$A:$C,3,0)</f>
        <v>143</v>
      </c>
      <c r="DF16" s="14" t="str">
        <f t="shared" si="0"/>
        <v>RuchlickiStanisław1983</v>
      </c>
      <c r="DG16" s="9" t="str">
        <f t="shared" si="1"/>
        <v>Ruchlicki</v>
      </c>
      <c r="DH16" s="9" t="str">
        <f t="shared" si="1"/>
        <v>Stanisław</v>
      </c>
      <c r="DI16" s="9"/>
      <c r="DJ16" s="9">
        <f t="shared" si="2"/>
        <v>1983</v>
      </c>
      <c r="DK16" s="9">
        <f t="shared" si="3"/>
        <v>69.764751253374484</v>
      </c>
      <c r="DL16" s="21"/>
      <c r="DM16" s="9">
        <f t="shared" si="4"/>
        <v>0.88853063104560115</v>
      </c>
      <c r="DN16" s="581">
        <f t="shared" si="5"/>
        <v>0.87323943661971826</v>
      </c>
      <c r="DO16" s="9">
        <f t="shared" si="6"/>
        <v>0.97258064516129028</v>
      </c>
      <c r="DP16" s="9">
        <f t="shared" si="7"/>
        <v>0.97325505516348587</v>
      </c>
    </row>
    <row r="17" spans="1:120">
      <c r="A17" s="580">
        <v>12</v>
      </c>
      <c r="B17" s="356" t="s">
        <v>5350</v>
      </c>
      <c r="C17" s="356" t="s">
        <v>10</v>
      </c>
      <c r="D17" s="356" t="s">
        <v>22</v>
      </c>
      <c r="E17" s="578" t="s">
        <v>32</v>
      </c>
      <c r="F17" s="578">
        <v>1975</v>
      </c>
      <c r="G17" s="579">
        <v>43637.416666666664</v>
      </c>
      <c r="H17" s="578">
        <v>2117</v>
      </c>
      <c r="I17" s="578">
        <v>0</v>
      </c>
      <c r="J17" s="578">
        <v>68</v>
      </c>
      <c r="K17" s="577">
        <v>1780</v>
      </c>
      <c r="L17" s="575"/>
      <c r="M17" s="576">
        <v>0.46319444444444446</v>
      </c>
      <c r="N17" s="576">
        <v>0.31944444444444448</v>
      </c>
      <c r="O17" s="576">
        <v>0.93541666666666667</v>
      </c>
      <c r="P17" s="576">
        <v>0.83263888888888893</v>
      </c>
      <c r="Q17" s="576">
        <v>0.11875000000000001</v>
      </c>
      <c r="R17" s="576">
        <v>0.1125</v>
      </c>
      <c r="S17" s="576">
        <v>0.95000000000000007</v>
      </c>
      <c r="T17" s="575"/>
      <c r="U17" s="576">
        <v>0.89861111111111114</v>
      </c>
      <c r="V17" s="576">
        <v>0.60763888888888895</v>
      </c>
      <c r="W17" s="576">
        <v>0.86736111111111114</v>
      </c>
      <c r="X17" s="576">
        <v>0.51666666666666672</v>
      </c>
      <c r="Y17" s="576">
        <v>0.36874999999999997</v>
      </c>
      <c r="Z17" s="576">
        <v>0.37986111111111115</v>
      </c>
      <c r="AA17" s="576">
        <v>0.51458333333333328</v>
      </c>
      <c r="AB17" s="576">
        <v>0.34791666666666665</v>
      </c>
      <c r="AC17" s="576">
        <v>0.88124999999999998</v>
      </c>
      <c r="AD17" s="576">
        <v>0.39513888888888887</v>
      </c>
      <c r="AE17" s="576">
        <v>0.77569444444444446</v>
      </c>
      <c r="AF17" s="575"/>
      <c r="AG17" s="576">
        <v>0.41388888888888892</v>
      </c>
      <c r="AH17" s="575"/>
      <c r="AI17" s="576">
        <v>0.44027777777777777</v>
      </c>
      <c r="AJ17" s="576">
        <v>0.44305555555555554</v>
      </c>
      <c r="AK17" s="575"/>
      <c r="AL17" s="576">
        <v>0.45555555555555555</v>
      </c>
      <c r="AM17" s="576">
        <v>0.46180555555555558</v>
      </c>
      <c r="AN17" s="576">
        <v>0.96388888888888891</v>
      </c>
      <c r="AO17" s="576">
        <v>0.47986111111111113</v>
      </c>
      <c r="AP17" s="575"/>
      <c r="AQ17" s="576">
        <v>0.81874999999999998</v>
      </c>
      <c r="AR17" s="576">
        <v>0.63124999999999998</v>
      </c>
      <c r="AS17" s="575"/>
      <c r="AT17" s="576">
        <v>0.91736111111111107</v>
      </c>
      <c r="AU17" s="576">
        <v>0.6958333333333333</v>
      </c>
      <c r="AV17" s="576">
        <v>0.57500000000000007</v>
      </c>
      <c r="AW17" s="576">
        <v>0.73055555555555562</v>
      </c>
      <c r="AX17" s="576">
        <v>1.8055555555555557E-2</v>
      </c>
      <c r="AY17" s="576">
        <v>3.8194444444444441E-2</v>
      </c>
      <c r="AZ17" s="575"/>
      <c r="BA17" s="576">
        <v>0.77847222222222223</v>
      </c>
      <c r="BB17" s="576">
        <v>0.58680555555555558</v>
      </c>
      <c r="BC17" s="576">
        <v>0.8027777777777777</v>
      </c>
      <c r="BD17" s="576">
        <v>0.55972222222222223</v>
      </c>
      <c r="BE17" s="576">
        <v>0.74444444444444446</v>
      </c>
      <c r="BF17" s="576">
        <v>0.71875</v>
      </c>
      <c r="BG17" s="575"/>
      <c r="BH17" s="576">
        <v>0.61249999999999993</v>
      </c>
      <c r="BI17" s="576">
        <v>0.42777777777777781</v>
      </c>
      <c r="BJ17" s="576">
        <v>0.54652777777777783</v>
      </c>
      <c r="BK17" s="576">
        <v>0.13263888888888889</v>
      </c>
      <c r="BL17" s="576">
        <v>0.84930555555555554</v>
      </c>
      <c r="BM17" s="576">
        <v>0.81458333333333333</v>
      </c>
      <c r="BN17" s="576">
        <v>0.30208333333333331</v>
      </c>
      <c r="BO17" s="576">
        <v>0.6958333333333333</v>
      </c>
      <c r="BP17" s="576">
        <v>0.48125000000000001</v>
      </c>
      <c r="BQ17" s="575"/>
      <c r="BR17" s="575"/>
      <c r="BS17" s="575"/>
      <c r="BT17" s="576">
        <v>0.53749999999999998</v>
      </c>
      <c r="BU17" s="576">
        <v>0.6777777777777777</v>
      </c>
      <c r="BV17" s="576">
        <v>0.7368055555555556</v>
      </c>
      <c r="BW17" s="575"/>
      <c r="BX17" s="575"/>
      <c r="BY17" s="575"/>
      <c r="BZ17" s="576">
        <v>0.84236111111111101</v>
      </c>
      <c r="CA17" s="575"/>
      <c r="CB17" s="575"/>
      <c r="CC17" s="576">
        <v>0.67361111111111116</v>
      </c>
      <c r="CD17" s="576">
        <v>0.65902777777777777</v>
      </c>
      <c r="CE17" s="576">
        <v>0.50486111111111109</v>
      </c>
      <c r="CF17" s="575"/>
      <c r="CG17" s="576">
        <v>4.4444444444444446E-2</v>
      </c>
      <c r="CH17" s="575"/>
      <c r="CI17" s="576">
        <v>0.6645833333333333</v>
      </c>
      <c r="CJ17" s="575"/>
      <c r="CK17" s="575"/>
      <c r="CL17" s="575"/>
      <c r="CM17" s="576">
        <v>0.72291666666666676</v>
      </c>
      <c r="CN17" s="576">
        <v>0.76111111111111107</v>
      </c>
      <c r="CO17" s="576">
        <v>0.76041666666666663</v>
      </c>
      <c r="CP17" s="575"/>
      <c r="CQ17" s="576">
        <v>0.98055555555555562</v>
      </c>
      <c r="CR17" s="575"/>
      <c r="CS17" s="576">
        <v>0.44305555555555554</v>
      </c>
      <c r="CT17" s="575"/>
      <c r="CU17" s="576">
        <v>0.65486111111111112</v>
      </c>
      <c r="CV17" s="576">
        <v>0.62430555555555556</v>
      </c>
      <c r="CW17" s="576">
        <v>0.14097222222222222</v>
      </c>
      <c r="CX17" s="575"/>
      <c r="CY17" s="576">
        <v>0.53680555555555554</v>
      </c>
      <c r="CZ17" s="576">
        <v>0.50069444444444444</v>
      </c>
      <c r="DA17" s="575"/>
      <c r="DB17" s="575"/>
      <c r="DC17" s="574">
        <v>0.88674768518518521</v>
      </c>
      <c r="DE17" s="14">
        <f>VLOOKUP(DF17,id!$A:$C,3,0)</f>
        <v>7</v>
      </c>
      <c r="DF17" s="14" t="str">
        <f t="shared" si="0"/>
        <v>CecułaKrzysztof1975</v>
      </c>
      <c r="DG17" s="9" t="str">
        <f t="shared" si="1"/>
        <v>Cecuła</v>
      </c>
      <c r="DH17" s="9" t="str">
        <f t="shared" si="1"/>
        <v>Krzysztof</v>
      </c>
      <c r="DI17" s="9"/>
      <c r="DJ17" s="9">
        <f t="shared" si="2"/>
        <v>1975</v>
      </c>
      <c r="DK17" s="9">
        <f t="shared" si="3"/>
        <v>68.646355572695725</v>
      </c>
      <c r="DL17" s="21"/>
      <c r="DM17" s="9">
        <f t="shared" si="4"/>
        <v>1.0255077940481814</v>
      </c>
      <c r="DN17" s="581">
        <f t="shared" si="5"/>
        <v>1.0806451612903225</v>
      </c>
      <c r="DO17" s="9">
        <f t="shared" si="6"/>
        <v>0.98396904367053617</v>
      </c>
      <c r="DP17" s="9">
        <f t="shared" si="7"/>
        <v>1.0156325769291792</v>
      </c>
    </row>
    <row r="18" spans="1:120">
      <c r="A18" s="580">
        <v>15</v>
      </c>
      <c r="B18" s="356" t="s">
        <v>5347</v>
      </c>
      <c r="C18" s="356" t="s">
        <v>836</v>
      </c>
      <c r="D18" s="356" t="s">
        <v>383</v>
      </c>
      <c r="E18" s="578" t="s">
        <v>32</v>
      </c>
      <c r="F18" s="578">
        <v>1966</v>
      </c>
      <c r="G18" s="579">
        <v>43637.416666666664</v>
      </c>
      <c r="H18" s="578">
        <v>2100</v>
      </c>
      <c r="I18" s="578">
        <v>0</v>
      </c>
      <c r="J18" s="578">
        <v>69</v>
      </c>
      <c r="K18" s="577">
        <v>1720</v>
      </c>
      <c r="L18" s="575"/>
      <c r="M18" s="576">
        <v>0.27708333333333335</v>
      </c>
      <c r="N18" s="576">
        <v>0.82777777777777783</v>
      </c>
      <c r="O18" s="576">
        <v>0.67569444444444438</v>
      </c>
      <c r="P18" s="576">
        <v>0.34583333333333338</v>
      </c>
      <c r="Q18" s="576">
        <v>0.4368055555555555</v>
      </c>
      <c r="R18" s="576">
        <v>0.42986111111111108</v>
      </c>
      <c r="S18" s="576">
        <v>0.58750000000000002</v>
      </c>
      <c r="T18" s="576">
        <v>0.4465277777777778</v>
      </c>
      <c r="U18" s="576">
        <v>0.62361111111111112</v>
      </c>
      <c r="V18" s="576">
        <v>2.2222222222222223E-2</v>
      </c>
      <c r="W18" s="576">
        <v>0.65416666666666667</v>
      </c>
      <c r="X18" s="576">
        <v>0.58194444444444449</v>
      </c>
      <c r="Y18" s="576">
        <v>0.73888888888888893</v>
      </c>
      <c r="Z18" s="576">
        <v>0.7270833333333333</v>
      </c>
      <c r="AA18" s="576">
        <v>0.10902777777777778</v>
      </c>
      <c r="AB18" s="576">
        <v>0.78888888888888886</v>
      </c>
      <c r="AC18" s="576">
        <v>0.64027777777777783</v>
      </c>
      <c r="AD18" s="576">
        <v>0.70624999999999993</v>
      </c>
      <c r="AE18" s="576">
        <v>0.4694444444444445</v>
      </c>
      <c r="AF18" s="575"/>
      <c r="AG18" s="576">
        <v>0.68472222222222223</v>
      </c>
      <c r="AH18" s="575"/>
      <c r="AI18" s="576">
        <v>0.66319444444444442</v>
      </c>
      <c r="AJ18" s="576">
        <v>0.65902777777777777</v>
      </c>
      <c r="AK18" s="576">
        <v>0.76111111111111107</v>
      </c>
      <c r="AL18" s="576">
        <v>0.64652777777777781</v>
      </c>
      <c r="AM18" s="576">
        <v>0.6381944444444444</v>
      </c>
      <c r="AN18" s="576">
        <v>0.7104166666666667</v>
      </c>
      <c r="AO18" s="576">
        <v>0.43541666666666662</v>
      </c>
      <c r="AP18" s="575"/>
      <c r="AQ18" s="576">
        <v>0.72430555555555554</v>
      </c>
      <c r="AR18" s="576">
        <v>6.9444444444444434E-2</v>
      </c>
      <c r="AS18" s="575"/>
      <c r="AT18" s="576">
        <v>0.60972222222222217</v>
      </c>
      <c r="AU18" s="576">
        <v>0.81944444444444453</v>
      </c>
      <c r="AV18" s="576">
        <v>2.7777777777777779E-3</v>
      </c>
      <c r="AW18" s="576">
        <v>0.92083333333333339</v>
      </c>
      <c r="AX18" s="576">
        <v>0.55902777777777779</v>
      </c>
      <c r="AY18" s="576">
        <v>0.54999999999999993</v>
      </c>
      <c r="AZ18" s="576">
        <v>0.47430555555555554</v>
      </c>
      <c r="BA18" s="576">
        <v>0.7715277777777777</v>
      </c>
      <c r="BB18" s="576">
        <v>0.98055555555555562</v>
      </c>
      <c r="BC18" s="576">
        <v>0.74652777777777779</v>
      </c>
      <c r="BD18" s="576">
        <v>0.18055555555555555</v>
      </c>
      <c r="BE18" s="576">
        <v>0.96666666666666667</v>
      </c>
      <c r="BF18" s="576">
        <v>0.90555555555555556</v>
      </c>
      <c r="BG18" s="576">
        <v>0.52361111111111114</v>
      </c>
      <c r="BH18" s="576">
        <v>3.0555555555555555E-2</v>
      </c>
      <c r="BI18" s="576">
        <v>0.22222222222222221</v>
      </c>
      <c r="BJ18" s="576">
        <v>0.15625</v>
      </c>
      <c r="BK18" s="576">
        <v>0.19444444444444445</v>
      </c>
      <c r="BL18" s="576">
        <v>0.32569444444444445</v>
      </c>
      <c r="BM18" s="576">
        <v>0.37083333333333335</v>
      </c>
      <c r="BN18" s="576">
        <v>0.8569444444444444</v>
      </c>
      <c r="BO18" s="575"/>
      <c r="BP18" s="576">
        <v>0.2951388888888889</v>
      </c>
      <c r="BQ18" s="575"/>
      <c r="BR18" s="575"/>
      <c r="BS18" s="575"/>
      <c r="BT18" s="575"/>
      <c r="BU18" s="575"/>
      <c r="BV18" s="576">
        <v>0.51874999999999993</v>
      </c>
      <c r="BW18" s="575"/>
      <c r="BX18" s="575"/>
      <c r="BY18" s="575"/>
      <c r="BZ18" s="576">
        <v>0.69305555555555554</v>
      </c>
      <c r="CA18" s="575"/>
      <c r="CB18" s="575"/>
      <c r="CC18" s="576">
        <v>0.85833333333333339</v>
      </c>
      <c r="CD18" s="575"/>
      <c r="CE18" s="576">
        <v>0.61041666666666672</v>
      </c>
      <c r="CF18" s="575"/>
      <c r="CG18" s="576">
        <v>0.54375000000000007</v>
      </c>
      <c r="CH18" s="575"/>
      <c r="CI18" s="576">
        <v>0.86944444444444446</v>
      </c>
      <c r="CJ18" s="575"/>
      <c r="CK18" s="575"/>
      <c r="CL18" s="575"/>
      <c r="CM18" s="576">
        <v>0.53263888888888888</v>
      </c>
      <c r="CN18" s="576">
        <v>0.48819444444444443</v>
      </c>
      <c r="CO18" s="576">
        <v>0.79722222222222217</v>
      </c>
      <c r="CP18" s="575"/>
      <c r="CQ18" s="576">
        <v>0.57361111111111118</v>
      </c>
      <c r="CR18" s="576">
        <v>0.50416666666666665</v>
      </c>
      <c r="CS18" s="576">
        <v>0.24097222222222223</v>
      </c>
      <c r="CT18" s="575"/>
      <c r="CU18" s="576">
        <v>0.87777777777777777</v>
      </c>
      <c r="CV18" s="576">
        <v>5.6250000000000001E-2</v>
      </c>
      <c r="CW18" s="576">
        <v>0.20694444444444446</v>
      </c>
      <c r="CX18" s="575"/>
      <c r="CY18" s="576">
        <v>0.14722222222222223</v>
      </c>
      <c r="CZ18" s="576">
        <v>8.8888888888888892E-2</v>
      </c>
      <c r="DA18" s="575"/>
      <c r="DB18" s="575"/>
      <c r="DC18" s="574">
        <v>0.87432870370370364</v>
      </c>
      <c r="DE18" s="14">
        <f>VLOOKUP(DF18,id!$A:$C,3,0)</f>
        <v>9</v>
      </c>
      <c r="DF18" s="14" t="str">
        <f t="shared" si="0"/>
        <v>RudnickiMariusz1966</v>
      </c>
      <c r="DG18" s="9" t="str">
        <f t="shared" si="1"/>
        <v>Rudnicki</v>
      </c>
      <c r="DH18" s="9" t="str">
        <f t="shared" si="1"/>
        <v>Mariusz</v>
      </c>
      <c r="DI18" s="9"/>
      <c r="DJ18" s="9">
        <f t="shared" si="2"/>
        <v>1966</v>
      </c>
      <c r="DK18" s="9">
        <f t="shared" si="3"/>
        <v>66.332433474739688</v>
      </c>
      <c r="DL18" s="21"/>
      <c r="DM18" s="9">
        <f t="shared" ref="DM18:DM36" si="8">H17/H18</f>
        <v>1.0080952380952382</v>
      </c>
      <c r="DN18" s="581">
        <f t="shared" ref="DN18:DN36" si="9">(J18-1)/(J17-1)</f>
        <v>1.0149253731343284</v>
      </c>
      <c r="DO18" s="9">
        <f t="shared" ref="DO18:DO36" si="10">K18/K17</f>
        <v>0.9662921348314607</v>
      </c>
      <c r="DP18" s="9">
        <f t="shared" ref="DP18:DP36" si="11">DN18^0.2</f>
        <v>1.0029674112311984</v>
      </c>
    </row>
    <row r="19" spans="1:120">
      <c r="A19" s="580">
        <v>16</v>
      </c>
      <c r="B19" s="356" t="s">
        <v>5346</v>
      </c>
      <c r="C19" s="356" t="s">
        <v>837</v>
      </c>
      <c r="D19" s="356" t="s">
        <v>22</v>
      </c>
      <c r="E19" s="578" t="s">
        <v>32</v>
      </c>
      <c r="F19" s="578">
        <v>1963</v>
      </c>
      <c r="G19" s="579">
        <v>43637.416666666664</v>
      </c>
      <c r="H19" s="578">
        <v>2100</v>
      </c>
      <c r="I19" s="578">
        <v>0</v>
      </c>
      <c r="J19" s="578">
        <v>69</v>
      </c>
      <c r="K19" s="577">
        <v>1720</v>
      </c>
      <c r="L19" s="575"/>
      <c r="M19" s="576">
        <v>0.2951388888888889</v>
      </c>
      <c r="N19" s="576">
        <v>0.82777777777777783</v>
      </c>
      <c r="O19" s="576">
        <v>0.67569444444444438</v>
      </c>
      <c r="P19" s="576">
        <v>0.34583333333333338</v>
      </c>
      <c r="Q19" s="576">
        <v>0.4375</v>
      </c>
      <c r="R19" s="576">
        <v>0.42986111111111108</v>
      </c>
      <c r="S19" s="576">
        <v>0.58750000000000002</v>
      </c>
      <c r="T19" s="576">
        <v>0.4465277777777778</v>
      </c>
      <c r="U19" s="576">
        <v>0.62430555555555556</v>
      </c>
      <c r="V19" s="576">
        <v>2.2222222222222223E-2</v>
      </c>
      <c r="W19" s="576">
        <v>0.65416666666666667</v>
      </c>
      <c r="X19" s="576">
        <v>0.58194444444444449</v>
      </c>
      <c r="Y19" s="576">
        <v>0.73819444444444438</v>
      </c>
      <c r="Z19" s="576">
        <v>0.72499999999999998</v>
      </c>
      <c r="AA19" s="576">
        <v>0.10902777777777778</v>
      </c>
      <c r="AB19" s="576">
        <v>0.78888888888888886</v>
      </c>
      <c r="AC19" s="576">
        <v>0.64097222222222217</v>
      </c>
      <c r="AD19" s="576">
        <v>0.70624999999999993</v>
      </c>
      <c r="AE19" s="576">
        <v>0.4694444444444445</v>
      </c>
      <c r="AF19" s="575"/>
      <c r="AG19" s="576">
        <v>0.68472222222222223</v>
      </c>
      <c r="AH19" s="575"/>
      <c r="AI19" s="576">
        <v>0.66319444444444442</v>
      </c>
      <c r="AJ19" s="576">
        <v>0.65833333333333333</v>
      </c>
      <c r="AK19" s="576">
        <v>0.76111111111111107</v>
      </c>
      <c r="AL19" s="576">
        <v>0.64652777777777781</v>
      </c>
      <c r="AM19" s="576">
        <v>0.6381944444444444</v>
      </c>
      <c r="AN19" s="576">
        <v>0.7104166666666667</v>
      </c>
      <c r="AO19" s="576">
        <v>0.43541666666666662</v>
      </c>
      <c r="AP19" s="575"/>
      <c r="AQ19" s="576">
        <v>0.72569444444444453</v>
      </c>
      <c r="AR19" s="576">
        <v>6.9444444444444434E-2</v>
      </c>
      <c r="AS19" s="575"/>
      <c r="AT19" s="576">
        <v>0.60972222222222217</v>
      </c>
      <c r="AU19" s="576">
        <v>0.81944444444444453</v>
      </c>
      <c r="AV19" s="576">
        <v>2.7777777777777779E-3</v>
      </c>
      <c r="AW19" s="576">
        <v>0.92083333333333339</v>
      </c>
      <c r="AX19" s="576">
        <v>0.55972222222222223</v>
      </c>
      <c r="AY19" s="576">
        <v>0.55069444444444449</v>
      </c>
      <c r="AZ19" s="576">
        <v>0.47361111111111115</v>
      </c>
      <c r="BA19" s="576">
        <v>0.7715277777777777</v>
      </c>
      <c r="BB19" s="576">
        <v>0.98055555555555562</v>
      </c>
      <c r="BC19" s="576">
        <v>0.74652777777777779</v>
      </c>
      <c r="BD19" s="576">
        <v>0.18055555555555555</v>
      </c>
      <c r="BE19" s="576">
        <v>0.96666666666666667</v>
      </c>
      <c r="BF19" s="576">
        <v>0.90694444444444444</v>
      </c>
      <c r="BG19" s="576">
        <v>0.52361111111111114</v>
      </c>
      <c r="BH19" s="576">
        <v>3.0555555555555555E-2</v>
      </c>
      <c r="BI19" s="576">
        <v>0.22152777777777777</v>
      </c>
      <c r="BJ19" s="576">
        <v>0.15625</v>
      </c>
      <c r="BK19" s="576">
        <v>0.19444444444444445</v>
      </c>
      <c r="BL19" s="576">
        <v>0.32569444444444445</v>
      </c>
      <c r="BM19" s="576">
        <v>0.37013888888888885</v>
      </c>
      <c r="BN19" s="576">
        <v>0.85763888888888884</v>
      </c>
      <c r="BO19" s="575"/>
      <c r="BP19" s="576">
        <v>0.2951388888888889</v>
      </c>
      <c r="BQ19" s="575"/>
      <c r="BR19" s="575"/>
      <c r="BS19" s="575"/>
      <c r="BT19" s="575"/>
      <c r="BU19" s="575"/>
      <c r="BV19" s="576">
        <v>0.51874999999999993</v>
      </c>
      <c r="BW19" s="575"/>
      <c r="BX19" s="575"/>
      <c r="BY19" s="575"/>
      <c r="BZ19" s="576">
        <v>0.69305555555555554</v>
      </c>
      <c r="CA19" s="575"/>
      <c r="CB19" s="575"/>
      <c r="CC19" s="576">
        <v>0.85833333333333339</v>
      </c>
      <c r="CD19" s="575"/>
      <c r="CE19" s="576">
        <v>0.61041666666666672</v>
      </c>
      <c r="CF19" s="575"/>
      <c r="CG19" s="576">
        <v>0.5444444444444444</v>
      </c>
      <c r="CH19" s="575"/>
      <c r="CI19" s="576">
        <v>0.86944444444444446</v>
      </c>
      <c r="CJ19" s="575"/>
      <c r="CK19" s="575"/>
      <c r="CL19" s="575"/>
      <c r="CM19" s="576">
        <v>0.53263888888888888</v>
      </c>
      <c r="CN19" s="576">
        <v>0.48819444444444443</v>
      </c>
      <c r="CO19" s="576">
        <v>0.79722222222222217</v>
      </c>
      <c r="CP19" s="575"/>
      <c r="CQ19" s="576">
        <v>0.57361111111111118</v>
      </c>
      <c r="CR19" s="576">
        <v>0.50138888888888888</v>
      </c>
      <c r="CS19" s="576">
        <v>0.24166666666666667</v>
      </c>
      <c r="CT19" s="575"/>
      <c r="CU19" s="576">
        <v>0.87847222222222221</v>
      </c>
      <c r="CV19" s="576">
        <v>5.6250000000000001E-2</v>
      </c>
      <c r="CW19" s="576">
        <v>0.20694444444444446</v>
      </c>
      <c r="CX19" s="575"/>
      <c r="CY19" s="576">
        <v>0.14444444444444446</v>
      </c>
      <c r="CZ19" s="576">
        <v>8.8888888888888892E-2</v>
      </c>
      <c r="DA19" s="575"/>
      <c r="DB19" s="575"/>
      <c r="DC19" s="574">
        <v>0.87432870370370364</v>
      </c>
      <c r="DE19" s="14">
        <f>VLOOKUP(DF19,id!$A:$C,3,0)</f>
        <v>128</v>
      </c>
      <c r="DF19" s="14" t="str">
        <f t="shared" si="0"/>
        <v>KowalskiKrzysztof1963</v>
      </c>
      <c r="DG19" s="9" t="str">
        <f t="shared" si="1"/>
        <v>Kowalski</v>
      </c>
      <c r="DH19" s="9" t="str">
        <f t="shared" si="1"/>
        <v>Krzysztof</v>
      </c>
      <c r="DI19" s="9"/>
      <c r="DJ19" s="9">
        <f t="shared" si="2"/>
        <v>1963</v>
      </c>
      <c r="DK19" s="9">
        <f t="shared" si="3"/>
        <v>66.332433474739688</v>
      </c>
      <c r="DL19" s="21"/>
      <c r="DM19" s="9">
        <f t="shared" si="8"/>
        <v>1</v>
      </c>
      <c r="DN19" s="581">
        <f t="shared" si="9"/>
        <v>1</v>
      </c>
      <c r="DO19" s="9">
        <f t="shared" si="10"/>
        <v>1</v>
      </c>
      <c r="DP19" s="9">
        <f t="shared" si="11"/>
        <v>1</v>
      </c>
    </row>
    <row r="20" spans="1:120">
      <c r="A20" s="580">
        <v>17</v>
      </c>
      <c r="B20" s="356" t="s">
        <v>5345</v>
      </c>
      <c r="C20" s="356" t="s">
        <v>3974</v>
      </c>
      <c r="D20" s="356" t="s">
        <v>379</v>
      </c>
      <c r="E20" s="578" t="s">
        <v>32</v>
      </c>
      <c r="F20" s="578">
        <v>1990</v>
      </c>
      <c r="G20" s="579">
        <v>43637.416666666664</v>
      </c>
      <c r="H20" s="578">
        <v>2100</v>
      </c>
      <c r="I20" s="578">
        <v>0</v>
      </c>
      <c r="J20" s="578">
        <v>69</v>
      </c>
      <c r="K20" s="577">
        <v>1720</v>
      </c>
      <c r="L20" s="575"/>
      <c r="M20" s="576">
        <v>0.27708333333333335</v>
      </c>
      <c r="N20" s="576">
        <v>0.82777777777777783</v>
      </c>
      <c r="O20" s="576">
        <v>0.67569444444444438</v>
      </c>
      <c r="P20" s="576">
        <v>0.34583333333333338</v>
      </c>
      <c r="Q20" s="576">
        <v>0.4375</v>
      </c>
      <c r="R20" s="576">
        <v>0.42986111111111108</v>
      </c>
      <c r="S20" s="576">
        <v>0.58680555555555558</v>
      </c>
      <c r="T20" s="576">
        <v>0.4465277777777778</v>
      </c>
      <c r="U20" s="576">
        <v>0.62361111111111112</v>
      </c>
      <c r="V20" s="576">
        <v>2.2222222222222223E-2</v>
      </c>
      <c r="W20" s="576">
        <v>0.65416666666666667</v>
      </c>
      <c r="X20" s="576">
        <v>0.58194444444444449</v>
      </c>
      <c r="Y20" s="576">
        <v>0.73888888888888893</v>
      </c>
      <c r="Z20" s="576">
        <v>0.72499999999999998</v>
      </c>
      <c r="AA20" s="576">
        <v>0.10972222222222222</v>
      </c>
      <c r="AB20" s="576">
        <v>0.78888888888888886</v>
      </c>
      <c r="AC20" s="576">
        <v>0.64444444444444449</v>
      </c>
      <c r="AD20" s="576">
        <v>0.70833333333333337</v>
      </c>
      <c r="AE20" s="576">
        <v>0.46875</v>
      </c>
      <c r="AF20" s="575"/>
      <c r="AG20" s="576">
        <v>0.68472222222222223</v>
      </c>
      <c r="AH20" s="575"/>
      <c r="AI20" s="576">
        <v>0.66319444444444442</v>
      </c>
      <c r="AJ20" s="576">
        <v>0.65902777777777777</v>
      </c>
      <c r="AK20" s="576">
        <v>0.76111111111111107</v>
      </c>
      <c r="AL20" s="576">
        <v>0.64652777777777781</v>
      </c>
      <c r="AM20" s="576">
        <v>0.6381944444444444</v>
      </c>
      <c r="AN20" s="576">
        <v>0.71180555555555547</v>
      </c>
      <c r="AO20" s="576">
        <v>0.43541666666666662</v>
      </c>
      <c r="AP20" s="575"/>
      <c r="AQ20" s="576">
        <v>0.73125000000000007</v>
      </c>
      <c r="AR20" s="576">
        <v>6.9444444444444434E-2</v>
      </c>
      <c r="AS20" s="575"/>
      <c r="AT20" s="576">
        <v>0.60972222222222217</v>
      </c>
      <c r="AU20" s="576">
        <v>0.81944444444444453</v>
      </c>
      <c r="AV20" s="576">
        <v>2.7777777777777779E-3</v>
      </c>
      <c r="AW20" s="576">
        <v>0.92083333333333339</v>
      </c>
      <c r="AX20" s="576">
        <v>0.55902777777777779</v>
      </c>
      <c r="AY20" s="576">
        <v>0.54999999999999993</v>
      </c>
      <c r="AZ20" s="576">
        <v>0.47361111111111115</v>
      </c>
      <c r="BA20" s="576">
        <v>0.7715277777777777</v>
      </c>
      <c r="BB20" s="576">
        <v>0.98055555555555562</v>
      </c>
      <c r="BC20" s="576">
        <v>0.74791666666666667</v>
      </c>
      <c r="BD20" s="576">
        <v>0.18055555555555555</v>
      </c>
      <c r="BE20" s="576">
        <v>0.96666666666666667</v>
      </c>
      <c r="BF20" s="576">
        <v>0.90555555555555556</v>
      </c>
      <c r="BG20" s="576">
        <v>0.52361111111111114</v>
      </c>
      <c r="BH20" s="576">
        <v>3.0555555555555555E-2</v>
      </c>
      <c r="BI20" s="576">
        <v>0.22152777777777777</v>
      </c>
      <c r="BJ20" s="576">
        <v>0.15625</v>
      </c>
      <c r="BK20" s="576">
        <v>0.19444444444444445</v>
      </c>
      <c r="BL20" s="576">
        <v>0.32569444444444445</v>
      </c>
      <c r="BM20" s="576">
        <v>0.37013888888888885</v>
      </c>
      <c r="BN20" s="576">
        <v>0.8569444444444444</v>
      </c>
      <c r="BO20" s="575"/>
      <c r="BP20" s="576">
        <v>0.2951388888888889</v>
      </c>
      <c r="BQ20" s="575"/>
      <c r="BR20" s="575"/>
      <c r="BS20" s="575"/>
      <c r="BT20" s="575"/>
      <c r="BU20" s="575"/>
      <c r="BV20" s="576">
        <v>0.5180555555555556</v>
      </c>
      <c r="BW20" s="575"/>
      <c r="BX20" s="575"/>
      <c r="BY20" s="575"/>
      <c r="BZ20" s="576">
        <v>0.69305555555555554</v>
      </c>
      <c r="CA20" s="575"/>
      <c r="CB20" s="575"/>
      <c r="CC20" s="576">
        <v>0.85763888888888884</v>
      </c>
      <c r="CD20" s="575"/>
      <c r="CE20" s="576">
        <v>0.60972222222222217</v>
      </c>
      <c r="CF20" s="575"/>
      <c r="CG20" s="576">
        <v>0.5444444444444444</v>
      </c>
      <c r="CH20" s="575"/>
      <c r="CI20" s="576">
        <v>0.87013888888888891</v>
      </c>
      <c r="CJ20" s="575"/>
      <c r="CK20" s="575"/>
      <c r="CL20" s="575"/>
      <c r="CM20" s="576">
        <v>0.53194444444444444</v>
      </c>
      <c r="CN20" s="576">
        <v>0.48819444444444443</v>
      </c>
      <c r="CO20" s="576">
        <v>0.79722222222222217</v>
      </c>
      <c r="CP20" s="575"/>
      <c r="CQ20" s="576">
        <v>0.57361111111111118</v>
      </c>
      <c r="CR20" s="576">
        <v>0.50347222222222221</v>
      </c>
      <c r="CS20" s="576">
        <v>0.24166666666666667</v>
      </c>
      <c r="CT20" s="575"/>
      <c r="CU20" s="576">
        <v>0.87847222222222221</v>
      </c>
      <c r="CV20" s="576">
        <v>5.5555555555555552E-2</v>
      </c>
      <c r="CW20" s="576">
        <v>0.20625000000000002</v>
      </c>
      <c r="CX20" s="575"/>
      <c r="CY20" s="576">
        <v>0.14722222222222223</v>
      </c>
      <c r="CZ20" s="576">
        <v>8.8888888888888892E-2</v>
      </c>
      <c r="DA20" s="575"/>
      <c r="DB20" s="575"/>
      <c r="DC20" s="574">
        <v>0.87432870370370364</v>
      </c>
      <c r="DE20" s="14">
        <f>VLOOKUP(DF20,id!$A:$C,3,0)</f>
        <v>127</v>
      </c>
      <c r="DF20" s="14" t="str">
        <f t="shared" si="0"/>
        <v>DoboszPatryk1990</v>
      </c>
      <c r="DG20" s="9" t="str">
        <f t="shared" si="1"/>
        <v>Dobosz</v>
      </c>
      <c r="DH20" s="9" t="str">
        <f t="shared" si="1"/>
        <v>Patryk</v>
      </c>
      <c r="DI20" s="9"/>
      <c r="DJ20" s="9">
        <f t="shared" si="2"/>
        <v>1990</v>
      </c>
      <c r="DK20" s="9">
        <f t="shared" si="3"/>
        <v>66.332433474739688</v>
      </c>
      <c r="DL20" s="21"/>
      <c r="DM20" s="9">
        <f t="shared" si="8"/>
        <v>1</v>
      </c>
      <c r="DN20" s="581">
        <f t="shared" si="9"/>
        <v>1</v>
      </c>
      <c r="DO20" s="9">
        <f t="shared" si="10"/>
        <v>1</v>
      </c>
      <c r="DP20" s="9">
        <f t="shared" si="11"/>
        <v>1</v>
      </c>
    </row>
    <row r="21" spans="1:120">
      <c r="A21" s="580">
        <v>18</v>
      </c>
      <c r="B21" s="356" t="s">
        <v>5344</v>
      </c>
      <c r="C21" s="356" t="s">
        <v>1528</v>
      </c>
      <c r="D21" s="356" t="s">
        <v>26</v>
      </c>
      <c r="E21" s="578" t="s">
        <v>32</v>
      </c>
      <c r="F21" s="578">
        <v>1966</v>
      </c>
      <c r="G21" s="579">
        <v>43637.416666666664</v>
      </c>
      <c r="H21" s="578">
        <v>2141</v>
      </c>
      <c r="I21" s="578">
        <v>0</v>
      </c>
      <c r="J21" s="578">
        <v>58</v>
      </c>
      <c r="K21" s="577">
        <v>1660</v>
      </c>
      <c r="L21" s="576">
        <v>0.87569444444444444</v>
      </c>
      <c r="M21" s="576">
        <v>0.62569444444444444</v>
      </c>
      <c r="N21" s="576">
        <v>0.45555555555555555</v>
      </c>
      <c r="O21" s="575"/>
      <c r="P21" s="576">
        <v>0.62569444444444444</v>
      </c>
      <c r="Q21" s="575"/>
      <c r="R21" s="576">
        <v>0.64236111111111105</v>
      </c>
      <c r="S21" s="575"/>
      <c r="T21" s="576">
        <v>0.65277777777777779</v>
      </c>
      <c r="U21" s="575"/>
      <c r="V21" s="575"/>
      <c r="W21" s="575"/>
      <c r="X21" s="576">
        <v>0.65347222222222223</v>
      </c>
      <c r="Y21" s="576">
        <v>0.50416666666666665</v>
      </c>
      <c r="Z21" s="576">
        <v>0.51180555555555551</v>
      </c>
      <c r="AA21" s="575"/>
      <c r="AB21" s="576">
        <v>0.4826388888888889</v>
      </c>
      <c r="AC21" s="575"/>
      <c r="AD21" s="576">
        <v>0.54375000000000007</v>
      </c>
      <c r="AE21" s="576">
        <v>0.62569444444444444</v>
      </c>
      <c r="AF21" s="576">
        <v>0.62430555555555556</v>
      </c>
      <c r="AG21" s="576">
        <v>0.56319444444444444</v>
      </c>
      <c r="AH21" s="576">
        <v>0.62361111111111112</v>
      </c>
      <c r="AI21" s="576">
        <v>0.58263888888888882</v>
      </c>
      <c r="AJ21" s="576">
        <v>0.58611111111111114</v>
      </c>
      <c r="AK21" s="576">
        <v>0.52916666666666667</v>
      </c>
      <c r="AL21" s="576">
        <v>0.59722222222222221</v>
      </c>
      <c r="AM21" s="576">
        <v>0.60277777777777775</v>
      </c>
      <c r="AN21" s="575"/>
      <c r="AO21" s="576">
        <v>0.62083333333333335</v>
      </c>
      <c r="AP21" s="576">
        <v>0.93333333333333324</v>
      </c>
      <c r="AQ21" s="575"/>
      <c r="AR21" s="575"/>
      <c r="AS21" s="576">
        <v>0.76527777777777783</v>
      </c>
      <c r="AT21" s="575"/>
      <c r="AU21" s="575"/>
      <c r="AV21" s="575"/>
      <c r="AW21" s="575"/>
      <c r="AX21" s="575"/>
      <c r="AY21" s="576">
        <v>0.78472222222222221</v>
      </c>
      <c r="AZ21" s="576">
        <v>0.67708333333333337</v>
      </c>
      <c r="BA21" s="575"/>
      <c r="BB21" s="575"/>
      <c r="BC21" s="575"/>
      <c r="BD21" s="576">
        <v>0.83958333333333324</v>
      </c>
      <c r="BE21" s="575"/>
      <c r="BF21" s="575"/>
      <c r="BG21" s="576">
        <v>0.81736111111111109</v>
      </c>
      <c r="BH21" s="575"/>
      <c r="BI21" s="576">
        <v>0.89166666666666661</v>
      </c>
      <c r="BJ21" s="575"/>
      <c r="BK21" s="576">
        <v>0.8534722222222223</v>
      </c>
      <c r="BL21" s="576">
        <v>0.62569444444444444</v>
      </c>
      <c r="BM21" s="576">
        <v>0.62569444444444444</v>
      </c>
      <c r="BN21" s="576">
        <v>0.43541666666666662</v>
      </c>
      <c r="BO21" s="576">
        <v>0.625</v>
      </c>
      <c r="BP21" s="575"/>
      <c r="BQ21" s="576">
        <v>0.90138888888888891</v>
      </c>
      <c r="BR21" s="575"/>
      <c r="BS21" s="576">
        <v>0.72777777777777775</v>
      </c>
      <c r="BT21" s="576">
        <v>0.67569444444444438</v>
      </c>
      <c r="BU21" s="576">
        <v>0.625</v>
      </c>
      <c r="BV21" s="575"/>
      <c r="BW21" s="576">
        <v>0.86249999999999993</v>
      </c>
      <c r="BX21" s="576">
        <v>0.13333333333333333</v>
      </c>
      <c r="BY21" s="575"/>
      <c r="BZ21" s="575"/>
      <c r="CA21" s="576">
        <v>0.97638888888888886</v>
      </c>
      <c r="CB21" s="575"/>
      <c r="CC21" s="575"/>
      <c r="CD21" s="576">
        <v>0.27291666666666664</v>
      </c>
      <c r="CE21" s="576">
        <v>0.6430555555555556</v>
      </c>
      <c r="CF21" s="576">
        <v>0.8222222222222223</v>
      </c>
      <c r="CG21" s="576">
        <v>0.79236111111111107</v>
      </c>
      <c r="CH21" s="576">
        <v>3.4027777777777775E-2</v>
      </c>
      <c r="CI21" s="575"/>
      <c r="CJ21" s="576">
        <v>0.62361111111111112</v>
      </c>
      <c r="CK21" s="576">
        <v>0.79861111111111116</v>
      </c>
      <c r="CL21" s="576">
        <v>4.4444444444444446E-2</v>
      </c>
      <c r="CM21" s="576">
        <v>0.625</v>
      </c>
      <c r="CN21" s="576">
        <v>0.625</v>
      </c>
      <c r="CO21" s="575"/>
      <c r="CP21" s="575"/>
      <c r="CQ21" s="575"/>
      <c r="CR21" s="576">
        <v>0.74375000000000002</v>
      </c>
      <c r="CS21" s="576">
        <v>0.62638888888888888</v>
      </c>
      <c r="CT21" s="576">
        <v>0.1125</v>
      </c>
      <c r="CU21" s="575"/>
      <c r="CV21" s="575"/>
      <c r="CW21" s="576">
        <v>0.87222222222222223</v>
      </c>
      <c r="CX21" s="576">
        <v>9.5138888888888884E-2</v>
      </c>
      <c r="CY21" s="575"/>
      <c r="CZ21" s="575"/>
      <c r="DA21" s="576">
        <v>0.15208333333333332</v>
      </c>
      <c r="DB21" s="576">
        <v>5.9722222222222225E-2</v>
      </c>
      <c r="DC21" s="574">
        <v>0.90280092592592587</v>
      </c>
      <c r="DE21" s="14">
        <f>VLOOKUP(DF21,id!$A:$C,3,0)</f>
        <v>56</v>
      </c>
      <c r="DF21" s="14" t="str">
        <f t="shared" si="0"/>
        <v>BuchajewiczAndrzej1966</v>
      </c>
      <c r="DG21" s="9" t="str">
        <f t="shared" ref="DG21:DH36" si="12">C21</f>
        <v>Buchajewicz</v>
      </c>
      <c r="DH21" s="9" t="str">
        <f t="shared" si="12"/>
        <v>Andrzej</v>
      </c>
      <c r="DI21" s="9"/>
      <c r="DJ21" s="9">
        <f t="shared" si="2"/>
        <v>1966</v>
      </c>
      <c r="DK21" s="9">
        <f t="shared" si="3"/>
        <v>64.01851137678365</v>
      </c>
      <c r="DL21" s="21"/>
      <c r="DM21" s="9">
        <f t="shared" si="8"/>
        <v>0.98085007006071934</v>
      </c>
      <c r="DN21" s="581">
        <f t="shared" si="9"/>
        <v>0.83823529411764708</v>
      </c>
      <c r="DO21" s="9">
        <f t="shared" si="10"/>
        <v>0.96511627906976749</v>
      </c>
      <c r="DP21" s="9">
        <f t="shared" si="11"/>
        <v>0.96532418846153201</v>
      </c>
    </row>
    <row r="22" spans="1:120">
      <c r="A22" s="580">
        <v>20</v>
      </c>
      <c r="B22" s="356" t="s">
        <v>5342</v>
      </c>
      <c r="C22" s="356" t="s">
        <v>1374</v>
      </c>
      <c r="D22" s="356" t="s">
        <v>1373</v>
      </c>
      <c r="E22" s="578" t="s">
        <v>32</v>
      </c>
      <c r="F22" s="578">
        <v>1981</v>
      </c>
      <c r="G22" s="579">
        <v>43637.416666666664</v>
      </c>
      <c r="H22" s="578">
        <v>2115</v>
      </c>
      <c r="I22" s="578">
        <v>0</v>
      </c>
      <c r="J22" s="578">
        <v>61</v>
      </c>
      <c r="K22" s="577">
        <v>1620</v>
      </c>
      <c r="L22" s="575"/>
      <c r="M22" s="576">
        <v>0.8618055555555556</v>
      </c>
      <c r="N22" s="576">
        <v>0.26874999999999999</v>
      </c>
      <c r="O22" s="576">
        <v>0.68472222222222223</v>
      </c>
      <c r="P22" s="575"/>
      <c r="Q22" s="576">
        <v>0.43611111111111112</v>
      </c>
      <c r="R22" s="576">
        <v>0.42986111111111108</v>
      </c>
      <c r="S22" s="576">
        <v>0.58611111111111114</v>
      </c>
      <c r="T22" s="576">
        <v>0.44513888888888892</v>
      </c>
      <c r="U22" s="576">
        <v>0.63472222222222219</v>
      </c>
      <c r="V22" s="576">
        <v>0.95763888888888893</v>
      </c>
      <c r="W22" s="576">
        <v>0.67013888888888884</v>
      </c>
      <c r="X22" s="576">
        <v>0.49583333333333335</v>
      </c>
      <c r="Y22" s="576">
        <v>0.32500000000000001</v>
      </c>
      <c r="Z22" s="576">
        <v>0.3354166666666667</v>
      </c>
      <c r="AA22" s="576">
        <v>0.98611111111111116</v>
      </c>
      <c r="AB22" s="576">
        <v>0.30277777777777776</v>
      </c>
      <c r="AC22" s="576">
        <v>0.65972222222222221</v>
      </c>
      <c r="AD22" s="576">
        <v>0.3527777777777778</v>
      </c>
      <c r="AE22" s="576">
        <v>0.75347222222222221</v>
      </c>
      <c r="AF22" s="575"/>
      <c r="AG22" s="576">
        <v>0.375</v>
      </c>
      <c r="AH22" s="575"/>
      <c r="AI22" s="576">
        <v>0.41180555555555554</v>
      </c>
      <c r="AJ22" s="576">
        <v>0.4152777777777778</v>
      </c>
      <c r="AK22" s="575"/>
      <c r="AL22" s="576">
        <v>0.44375000000000003</v>
      </c>
      <c r="AM22" s="576">
        <v>0.4513888888888889</v>
      </c>
      <c r="AN22" s="576">
        <v>0.74097222222222225</v>
      </c>
      <c r="AO22" s="575"/>
      <c r="AP22" s="575"/>
      <c r="AQ22" s="576">
        <v>0.7284722222222223</v>
      </c>
      <c r="AR22" s="576">
        <v>0.90763888888888899</v>
      </c>
      <c r="AS22" s="575"/>
      <c r="AT22" s="576">
        <v>0.60625000000000007</v>
      </c>
      <c r="AU22" s="576">
        <v>0.86319444444444438</v>
      </c>
      <c r="AV22" s="575"/>
      <c r="AW22" s="575"/>
      <c r="AX22" s="576">
        <v>0.55833333333333335</v>
      </c>
      <c r="AY22" s="576">
        <v>0.54583333333333328</v>
      </c>
      <c r="AZ22" s="576">
        <v>0.45694444444444443</v>
      </c>
      <c r="BA22" s="576">
        <v>0.76458333333333339</v>
      </c>
      <c r="BB22" s="575"/>
      <c r="BC22" s="576">
        <v>0.74097222222222225</v>
      </c>
      <c r="BD22" s="575"/>
      <c r="BE22" s="575"/>
      <c r="BF22" s="576">
        <v>0.88263888888888886</v>
      </c>
      <c r="BG22" s="576">
        <v>0.51736111111111105</v>
      </c>
      <c r="BH22" s="576">
        <v>0.95000000000000007</v>
      </c>
      <c r="BI22" s="575"/>
      <c r="BJ22" s="576">
        <v>0.96736111111111101</v>
      </c>
      <c r="BK22" s="575"/>
      <c r="BL22" s="576">
        <v>0.8208333333333333</v>
      </c>
      <c r="BM22" s="576">
        <v>0.79513888888888884</v>
      </c>
      <c r="BN22" s="576">
        <v>0.24583333333333335</v>
      </c>
      <c r="BO22" s="576">
        <v>0.62777777777777777</v>
      </c>
      <c r="BP22" s="575"/>
      <c r="BQ22" s="575"/>
      <c r="BR22" s="576">
        <v>0.70277777777777783</v>
      </c>
      <c r="BS22" s="575"/>
      <c r="BT22" s="576">
        <v>0.51527777777777783</v>
      </c>
      <c r="BU22" s="576">
        <v>0.5625</v>
      </c>
      <c r="BV22" s="575"/>
      <c r="BW22" s="575"/>
      <c r="BX22" s="575"/>
      <c r="BY22" s="576">
        <v>0.65069444444444446</v>
      </c>
      <c r="BZ22" s="576">
        <v>0.70208333333333339</v>
      </c>
      <c r="CA22" s="575"/>
      <c r="CB22" s="576">
        <v>0.68680555555555556</v>
      </c>
      <c r="CC22" s="576">
        <v>0.82500000000000007</v>
      </c>
      <c r="CD22" s="575"/>
      <c r="CE22" s="576">
        <v>0.48541666666666666</v>
      </c>
      <c r="CF22" s="575"/>
      <c r="CG22" s="576">
        <v>0.54027777777777775</v>
      </c>
      <c r="CH22" s="575"/>
      <c r="CI22" s="576">
        <v>0.8354166666666667</v>
      </c>
      <c r="CJ22" s="575"/>
      <c r="CK22" s="575"/>
      <c r="CL22" s="575"/>
      <c r="CM22" s="575"/>
      <c r="CN22" s="576">
        <v>0.73541666666666661</v>
      </c>
      <c r="CO22" s="576">
        <v>0.78819444444444453</v>
      </c>
      <c r="CP22" s="576">
        <v>0.67361111111111116</v>
      </c>
      <c r="CQ22" s="576">
        <v>0.57152777777777775</v>
      </c>
      <c r="CR22" s="576">
        <v>0.4826388888888889</v>
      </c>
      <c r="CS22" s="576">
        <v>2.7777777777777779E-3</v>
      </c>
      <c r="CT22" s="575"/>
      <c r="CU22" s="576">
        <v>0.84583333333333333</v>
      </c>
      <c r="CV22" s="576">
        <v>0.90138888888888891</v>
      </c>
      <c r="CW22" s="575"/>
      <c r="CX22" s="575"/>
      <c r="CY22" s="575"/>
      <c r="CZ22" s="576">
        <v>0.9277777777777777</v>
      </c>
      <c r="DA22" s="575"/>
      <c r="DB22" s="575"/>
      <c r="DC22" s="574">
        <v>0.88539351851851855</v>
      </c>
      <c r="DE22" s="14">
        <f>VLOOKUP(DF22,id!$A:$C,3,0)</f>
        <v>539</v>
      </c>
      <c r="DF22" s="14" t="str">
        <f t="shared" si="0"/>
        <v>ZacharaStefan1981</v>
      </c>
      <c r="DG22" s="9" t="str">
        <f t="shared" si="12"/>
        <v>Zachara</v>
      </c>
      <c r="DH22" s="9" t="str">
        <f t="shared" si="12"/>
        <v>Stefan</v>
      </c>
      <c r="DI22" s="9"/>
      <c r="DJ22" s="9">
        <f t="shared" si="2"/>
        <v>1981</v>
      </c>
      <c r="DK22" s="9">
        <f t="shared" si="3"/>
        <v>62.475896644812963</v>
      </c>
      <c r="DL22" s="21"/>
      <c r="DM22" s="9">
        <f t="shared" si="8"/>
        <v>1.0122931442080378</v>
      </c>
      <c r="DN22" s="581">
        <f t="shared" si="9"/>
        <v>1.0526315789473684</v>
      </c>
      <c r="DO22" s="9">
        <f t="shared" si="10"/>
        <v>0.97590361445783136</v>
      </c>
      <c r="DP22" s="9">
        <f t="shared" si="11"/>
        <v>1.0103114593179361</v>
      </c>
    </row>
    <row r="23" spans="1:120">
      <c r="A23" s="580">
        <v>21</v>
      </c>
      <c r="B23" s="356" t="s">
        <v>5341</v>
      </c>
      <c r="C23" s="356" t="s">
        <v>23</v>
      </c>
      <c r="D23" s="356" t="s">
        <v>17</v>
      </c>
      <c r="E23" s="578" t="s">
        <v>32</v>
      </c>
      <c r="F23" s="578">
        <v>1969</v>
      </c>
      <c r="G23" s="579">
        <v>43637.416666666664</v>
      </c>
      <c r="H23" s="578">
        <v>2129</v>
      </c>
      <c r="I23" s="578">
        <v>0</v>
      </c>
      <c r="J23" s="578">
        <v>50</v>
      </c>
      <c r="K23" s="577">
        <v>1500</v>
      </c>
      <c r="L23" s="575"/>
      <c r="M23" s="576">
        <v>0.48125000000000001</v>
      </c>
      <c r="N23" s="576">
        <v>0.5180555555555556</v>
      </c>
      <c r="O23" s="575"/>
      <c r="P23" s="576">
        <v>0.62916666666666665</v>
      </c>
      <c r="Q23" s="576">
        <v>0.87847222222222221</v>
      </c>
      <c r="R23" s="576">
        <v>0.88680555555555562</v>
      </c>
      <c r="S23" s="575"/>
      <c r="T23" s="575"/>
      <c r="U23" s="575"/>
      <c r="V23" s="576">
        <v>0.76458333333333339</v>
      </c>
      <c r="W23" s="575"/>
      <c r="X23" s="576">
        <v>0.40347222222222223</v>
      </c>
      <c r="Y23" s="576">
        <v>0.50277777777777777</v>
      </c>
      <c r="Z23" s="576">
        <v>0.51111111111111118</v>
      </c>
      <c r="AA23" s="576">
        <v>0.65763888888888888</v>
      </c>
      <c r="AB23" s="576">
        <v>0.58611111111111114</v>
      </c>
      <c r="AC23" s="575"/>
      <c r="AD23" s="575"/>
      <c r="AE23" s="576">
        <v>0.69513888888888886</v>
      </c>
      <c r="AF23" s="576">
        <v>0.89027777777777783</v>
      </c>
      <c r="AG23" s="575"/>
      <c r="AH23" s="576">
        <v>0.98402777777777783</v>
      </c>
      <c r="AI23" s="575"/>
      <c r="AJ23" s="575"/>
      <c r="AK23" s="576">
        <v>0.5395833333333333</v>
      </c>
      <c r="AL23" s="575"/>
      <c r="AM23" s="575"/>
      <c r="AN23" s="575"/>
      <c r="AO23" s="576">
        <v>0.45694444444444443</v>
      </c>
      <c r="AP23" s="575"/>
      <c r="AQ23" s="575"/>
      <c r="AR23" s="576">
        <v>0.69861111111111107</v>
      </c>
      <c r="AS23" s="576">
        <v>0.27847222222222223</v>
      </c>
      <c r="AT23" s="575"/>
      <c r="AU23" s="575"/>
      <c r="AV23" s="575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6">
        <v>0.75277777777777777</v>
      </c>
      <c r="BI23" s="576">
        <v>0.85555555555555562</v>
      </c>
      <c r="BJ23" s="576">
        <v>0.78055555555555556</v>
      </c>
      <c r="BK23" s="575"/>
      <c r="BL23" s="576">
        <v>0.61249999999999993</v>
      </c>
      <c r="BM23" s="576">
        <v>0.65625</v>
      </c>
      <c r="BN23" s="576">
        <v>0.45208333333333334</v>
      </c>
      <c r="BO23" s="576">
        <v>0.79583333333333339</v>
      </c>
      <c r="BP23" s="576">
        <v>0.49652777777777773</v>
      </c>
      <c r="BQ23" s="575"/>
      <c r="BR23" s="575"/>
      <c r="BS23" s="576">
        <v>0.33819444444444446</v>
      </c>
      <c r="BT23" s="576">
        <v>0.3520833333333333</v>
      </c>
      <c r="BU23" s="576">
        <v>0.82291666666666663</v>
      </c>
      <c r="BV23" s="576">
        <v>0.75624999999999998</v>
      </c>
      <c r="BW23" s="575"/>
      <c r="BX23" s="576">
        <v>3.5416666666666666E-2</v>
      </c>
      <c r="BY23" s="575"/>
      <c r="BZ23" s="575"/>
      <c r="CA23" s="576">
        <v>0.20347222222222219</v>
      </c>
      <c r="CB23" s="575"/>
      <c r="CC23" s="575"/>
      <c r="CD23" s="576">
        <v>0.84513888888888899</v>
      </c>
      <c r="CE23" s="576">
        <v>0.4236111111111111</v>
      </c>
      <c r="CF23" s="575"/>
      <c r="CG23" s="575"/>
      <c r="CH23" s="576">
        <v>0.15833333333333333</v>
      </c>
      <c r="CI23" s="575"/>
      <c r="CJ23" s="576">
        <v>0.95347222222222217</v>
      </c>
      <c r="CK23" s="576">
        <v>0.23819444444444446</v>
      </c>
      <c r="CL23" s="576">
        <v>0.15208333333333332</v>
      </c>
      <c r="CM23" s="576">
        <v>0.76944444444444438</v>
      </c>
      <c r="CN23" s="576">
        <v>0.73263888888888884</v>
      </c>
      <c r="CO23" s="575"/>
      <c r="CP23" s="575"/>
      <c r="CQ23" s="575"/>
      <c r="CR23" s="575"/>
      <c r="CS23" s="576">
        <v>0.63611111111111118</v>
      </c>
      <c r="CT23" s="576">
        <v>0.11180555555555556</v>
      </c>
      <c r="CU23" s="575"/>
      <c r="CV23" s="576">
        <v>0.72638888888888886</v>
      </c>
      <c r="CW23" s="576">
        <v>0.84097222222222223</v>
      </c>
      <c r="CX23" s="576">
        <v>9.5138888888888884E-2</v>
      </c>
      <c r="CY23" s="576">
        <v>0.80208333333333337</v>
      </c>
      <c r="CZ23" s="576">
        <v>0.67499999999999993</v>
      </c>
      <c r="DA23" s="576">
        <v>1.0416666666666666E-2</v>
      </c>
      <c r="DB23" s="576">
        <v>0.13749999999999998</v>
      </c>
      <c r="DC23" s="574">
        <v>0.89506944444444436</v>
      </c>
      <c r="DE23" s="14">
        <f>VLOOKUP(DF23,id!$A:$C,3,0)</f>
        <v>90</v>
      </c>
      <c r="DF23" s="14" t="str">
        <f t="shared" si="0"/>
        <v>WitkowskiMarcin1969</v>
      </c>
      <c r="DG23" s="9" t="str">
        <f t="shared" si="12"/>
        <v>Witkowski</v>
      </c>
      <c r="DH23" s="9" t="str">
        <f t="shared" si="12"/>
        <v>Marcin</v>
      </c>
      <c r="DI23" s="9"/>
      <c r="DJ23" s="9">
        <f t="shared" si="2"/>
        <v>1969</v>
      </c>
      <c r="DK23" s="9">
        <f t="shared" si="3"/>
        <v>57.848052448900894</v>
      </c>
      <c r="DL23" s="21"/>
      <c r="DM23" s="9">
        <f t="shared" si="8"/>
        <v>0.99342414279004232</v>
      </c>
      <c r="DN23" s="581">
        <f t="shared" si="9"/>
        <v>0.81666666666666665</v>
      </c>
      <c r="DO23" s="9">
        <f t="shared" si="10"/>
        <v>0.92592592592592593</v>
      </c>
      <c r="DP23" s="9">
        <f t="shared" si="11"/>
        <v>0.96030450431299708</v>
      </c>
    </row>
    <row r="24" spans="1:120">
      <c r="A24" s="580">
        <v>22</v>
      </c>
      <c r="B24" s="356" t="s">
        <v>5340</v>
      </c>
      <c r="C24" s="356" t="s">
        <v>1278</v>
      </c>
      <c r="D24" s="356" t="s">
        <v>788</v>
      </c>
      <c r="E24" s="578" t="s">
        <v>32</v>
      </c>
      <c r="F24" s="578">
        <v>1975</v>
      </c>
      <c r="G24" s="579">
        <v>43637.416666666664</v>
      </c>
      <c r="H24" s="578">
        <v>2131</v>
      </c>
      <c r="I24" s="578">
        <v>0</v>
      </c>
      <c r="J24" s="578">
        <v>60</v>
      </c>
      <c r="K24" s="577">
        <v>1480</v>
      </c>
      <c r="L24" s="575"/>
      <c r="M24" s="576">
        <v>0.26458333333333334</v>
      </c>
      <c r="N24" s="576">
        <v>0.85069444444444453</v>
      </c>
      <c r="O24" s="576">
        <v>0.65625</v>
      </c>
      <c r="P24" s="576">
        <v>0.34652777777777777</v>
      </c>
      <c r="Q24" s="576">
        <v>0.47222222222222227</v>
      </c>
      <c r="R24" s="576">
        <v>0.47916666666666669</v>
      </c>
      <c r="S24" s="576">
        <v>0.61597222222222225</v>
      </c>
      <c r="T24" s="576">
        <v>0.48680555555555555</v>
      </c>
      <c r="U24" s="575"/>
      <c r="V24" s="576">
        <v>0.97916666666666663</v>
      </c>
      <c r="W24" s="575"/>
      <c r="X24" s="576">
        <v>0.67222222222222217</v>
      </c>
      <c r="Y24" s="576">
        <v>0.50277777777777777</v>
      </c>
      <c r="Z24" s="576">
        <v>0.48749999999999999</v>
      </c>
      <c r="AA24" s="576">
        <v>0.14027777777777778</v>
      </c>
      <c r="AB24" s="576">
        <v>0.40277777777777773</v>
      </c>
      <c r="AC24" s="575"/>
      <c r="AD24" s="576">
        <v>0.46875</v>
      </c>
      <c r="AE24" s="576">
        <v>0.61319444444444449</v>
      </c>
      <c r="AF24" s="575"/>
      <c r="AG24" s="576">
        <v>0.78263888888888899</v>
      </c>
      <c r="AH24" s="575"/>
      <c r="AI24" s="576">
        <v>0.75902777777777775</v>
      </c>
      <c r="AJ24" s="576">
        <v>0.75347222222222221</v>
      </c>
      <c r="AK24" s="576">
        <v>0.43402777777777773</v>
      </c>
      <c r="AL24" s="576">
        <v>0.73819444444444438</v>
      </c>
      <c r="AM24" s="576">
        <v>0.72986111111111107</v>
      </c>
      <c r="AN24" s="576">
        <v>0.6972222222222223</v>
      </c>
      <c r="AO24" s="576">
        <v>0.57152777777777775</v>
      </c>
      <c r="AP24" s="575"/>
      <c r="AQ24" s="576">
        <v>0.7090277777777777</v>
      </c>
      <c r="AR24" s="576">
        <v>1.5972222222222224E-2</v>
      </c>
      <c r="AS24" s="575"/>
      <c r="AT24" s="575"/>
      <c r="AU24" s="575"/>
      <c r="AV24" s="576">
        <v>0.96180555555555547</v>
      </c>
      <c r="AW24" s="576">
        <v>0.92152777777777783</v>
      </c>
      <c r="AX24" s="576">
        <v>0.58472222222222225</v>
      </c>
      <c r="AY24" s="576">
        <v>0.5756944444444444</v>
      </c>
      <c r="AZ24" s="576">
        <v>0.52569444444444446</v>
      </c>
      <c r="BA24" s="576">
        <v>0.78263888888888899</v>
      </c>
      <c r="BB24" s="576">
        <v>0.94305555555555554</v>
      </c>
      <c r="BC24" s="576">
        <v>0.72361111111111109</v>
      </c>
      <c r="BD24" s="575"/>
      <c r="BE24" s="576">
        <v>0.74375000000000002</v>
      </c>
      <c r="BF24" s="576">
        <v>0.90555555555555556</v>
      </c>
      <c r="BG24" s="576">
        <v>0.54513888888888895</v>
      </c>
      <c r="BH24" s="576">
        <v>0.98888888888888893</v>
      </c>
      <c r="BI24" s="576">
        <v>0.43194444444444446</v>
      </c>
      <c r="BJ24" s="576">
        <v>0.11875000000000001</v>
      </c>
      <c r="BK24" s="576">
        <v>0.4548611111111111</v>
      </c>
      <c r="BL24" s="576">
        <v>0.31944444444444448</v>
      </c>
      <c r="BM24" s="576">
        <v>0.3659722222222222</v>
      </c>
      <c r="BN24" s="576">
        <v>0.88194444444444453</v>
      </c>
      <c r="BO24" s="575"/>
      <c r="BP24" s="576">
        <v>0.28680555555555554</v>
      </c>
      <c r="BQ24" s="575"/>
      <c r="BR24" s="575"/>
      <c r="BS24" s="575"/>
      <c r="BT24" s="575"/>
      <c r="BU24" s="575"/>
      <c r="BV24" s="575"/>
      <c r="BW24" s="575"/>
      <c r="BX24" s="575"/>
      <c r="BY24" s="575"/>
      <c r="BZ24" s="576">
        <v>0.68125000000000002</v>
      </c>
      <c r="CA24" s="575"/>
      <c r="CB24" s="575"/>
      <c r="CC24" s="576">
        <v>0.8256944444444444</v>
      </c>
      <c r="CD24" s="575"/>
      <c r="CE24" s="576">
        <v>0.69305555555555554</v>
      </c>
      <c r="CF24" s="575"/>
      <c r="CG24" s="576">
        <v>0.56874999999999998</v>
      </c>
      <c r="CH24" s="575"/>
      <c r="CI24" s="576">
        <v>0.83611111111111114</v>
      </c>
      <c r="CJ24" s="575"/>
      <c r="CK24" s="575"/>
      <c r="CL24" s="575"/>
      <c r="CM24" s="575"/>
      <c r="CN24" s="576">
        <v>0.64583333333333337</v>
      </c>
      <c r="CO24" s="576">
        <v>0.76041666666666663</v>
      </c>
      <c r="CP24" s="575"/>
      <c r="CQ24" s="576">
        <v>0.60138888888888886</v>
      </c>
      <c r="CR24" s="576">
        <v>0.51111111111111118</v>
      </c>
      <c r="CS24" s="576">
        <v>0.15555555555555556</v>
      </c>
      <c r="CT24" s="575"/>
      <c r="CU24" s="576">
        <v>0.84513888888888899</v>
      </c>
      <c r="CV24" s="576">
        <v>4.1666666666666666E-3</v>
      </c>
      <c r="CW24" s="576">
        <v>0.4465277777777778</v>
      </c>
      <c r="CX24" s="575"/>
      <c r="CY24" s="575"/>
      <c r="CZ24" s="576">
        <v>4.027777777777778E-2</v>
      </c>
      <c r="DA24" s="575"/>
      <c r="DB24" s="575"/>
      <c r="DC24" s="574">
        <v>0.89643518518518517</v>
      </c>
      <c r="DE24" s="14">
        <f>VLOOKUP(DF24,id!$A:$C,3,0)</f>
        <v>156</v>
      </c>
      <c r="DF24" s="14" t="str">
        <f t="shared" si="0"/>
        <v>BeszterdaSebastian1975</v>
      </c>
      <c r="DG24" s="9" t="str">
        <f t="shared" si="12"/>
        <v>Beszterda</v>
      </c>
      <c r="DH24" s="9" t="str">
        <f t="shared" si="12"/>
        <v>Sebastian</v>
      </c>
      <c r="DI24" s="9"/>
      <c r="DJ24" s="9">
        <f t="shared" si="2"/>
        <v>1975</v>
      </c>
      <c r="DK24" s="9">
        <f t="shared" si="3"/>
        <v>57.076745082915551</v>
      </c>
      <c r="DL24" s="21"/>
      <c r="DM24" s="9">
        <f t="shared" si="8"/>
        <v>0.99906147348662599</v>
      </c>
      <c r="DN24" s="581">
        <f t="shared" si="9"/>
        <v>1.2040816326530612</v>
      </c>
      <c r="DO24" s="9">
        <f t="shared" si="10"/>
        <v>0.98666666666666669</v>
      </c>
      <c r="DP24" s="9">
        <f t="shared" si="11"/>
        <v>1.0378418669496365</v>
      </c>
    </row>
    <row r="25" spans="1:120">
      <c r="A25" s="580">
        <v>24</v>
      </c>
      <c r="B25" s="356" t="s">
        <v>5338</v>
      </c>
      <c r="C25" s="356" t="s">
        <v>76</v>
      </c>
      <c r="D25" s="356" t="s">
        <v>22</v>
      </c>
      <c r="E25" s="578" t="s">
        <v>32</v>
      </c>
      <c r="F25" s="578">
        <v>1954</v>
      </c>
      <c r="G25" s="579">
        <v>43637.416666666664</v>
      </c>
      <c r="H25" s="578">
        <v>2084</v>
      </c>
      <c r="I25" s="578">
        <v>0</v>
      </c>
      <c r="J25" s="578">
        <v>60</v>
      </c>
      <c r="K25" s="577">
        <v>1460</v>
      </c>
      <c r="L25" s="575"/>
      <c r="M25" s="576">
        <v>0.8354166666666667</v>
      </c>
      <c r="N25" s="576">
        <v>0.34722222222222227</v>
      </c>
      <c r="O25" s="576">
        <v>0.72152777777777777</v>
      </c>
      <c r="P25" s="576">
        <v>0.73402777777777783</v>
      </c>
      <c r="Q25" s="576">
        <v>0.46249999999999997</v>
      </c>
      <c r="R25" s="576">
        <v>0.4680555555555555</v>
      </c>
      <c r="S25" s="576">
        <v>0.64097222222222217</v>
      </c>
      <c r="T25" s="576">
        <v>0.47569444444444442</v>
      </c>
      <c r="U25" s="576">
        <v>0.6743055555555556</v>
      </c>
      <c r="V25" s="576">
        <v>9.0277777777777787E-3</v>
      </c>
      <c r="W25" s="576">
        <v>0.70347222222222217</v>
      </c>
      <c r="X25" s="576">
        <v>0.62361111111111112</v>
      </c>
      <c r="Y25" s="576">
        <v>0.44305555555555554</v>
      </c>
      <c r="Z25" s="576">
        <v>0.45416666666666666</v>
      </c>
      <c r="AA25" s="576">
        <v>7.5694444444444439E-2</v>
      </c>
      <c r="AB25" s="576">
        <v>0.38611111111111113</v>
      </c>
      <c r="AC25" s="576">
        <v>0.69097222222222221</v>
      </c>
      <c r="AD25" s="576">
        <v>0.47152777777777777</v>
      </c>
      <c r="AE25" s="576">
        <v>0.64374999999999993</v>
      </c>
      <c r="AF25" s="575"/>
      <c r="AG25" s="576">
        <v>0.54027777777777775</v>
      </c>
      <c r="AH25" s="575"/>
      <c r="AI25" s="576">
        <v>0.54166666666666663</v>
      </c>
      <c r="AJ25" s="576">
        <v>0.52083333333333337</v>
      </c>
      <c r="AK25" s="576">
        <v>0.41944444444444445</v>
      </c>
      <c r="AL25" s="576">
        <v>0.54513888888888895</v>
      </c>
      <c r="AM25" s="576">
        <v>0.5805555555555556</v>
      </c>
      <c r="AN25" s="576">
        <v>0.76180555555555562</v>
      </c>
      <c r="AO25" s="576">
        <v>0.67569444444444438</v>
      </c>
      <c r="AP25" s="575"/>
      <c r="AQ25" s="576">
        <v>0.77361111111111114</v>
      </c>
      <c r="AR25" s="576">
        <v>4.2361111111111106E-2</v>
      </c>
      <c r="AS25" s="575"/>
      <c r="AT25" s="576">
        <v>0.66180555555555554</v>
      </c>
      <c r="AU25" s="576">
        <v>0.93958333333333333</v>
      </c>
      <c r="AV25" s="575"/>
      <c r="AW25" s="576">
        <v>0.98958333333333337</v>
      </c>
      <c r="AX25" s="576">
        <v>0.57152777777777775</v>
      </c>
      <c r="AY25" s="576">
        <v>0.56458333333333333</v>
      </c>
      <c r="AZ25" s="576">
        <v>0.4916666666666667</v>
      </c>
      <c r="BA25" s="576">
        <v>0.80902777777777779</v>
      </c>
      <c r="BB25" s="575"/>
      <c r="BC25" s="576">
        <v>0.78888888888888886</v>
      </c>
      <c r="BD25" s="575"/>
      <c r="BE25" s="575"/>
      <c r="BF25" s="576">
        <v>0.92013888888888884</v>
      </c>
      <c r="BG25" s="576">
        <v>0.53541666666666665</v>
      </c>
      <c r="BH25" s="576">
        <v>1.4583333333333332E-2</v>
      </c>
      <c r="BI25" s="576">
        <v>0.43055555555555558</v>
      </c>
      <c r="BJ25" s="575"/>
      <c r="BK25" s="576">
        <v>0.45069444444444445</v>
      </c>
      <c r="BL25" s="576">
        <v>0.75694444444444453</v>
      </c>
      <c r="BM25" s="576">
        <v>0.70972222222222225</v>
      </c>
      <c r="BN25" s="576">
        <v>0.32430555555555557</v>
      </c>
      <c r="BO25" s="575"/>
      <c r="BP25" s="576">
        <v>0.81874999999999998</v>
      </c>
      <c r="BQ25" s="575"/>
      <c r="BR25" s="575"/>
      <c r="BS25" s="575"/>
      <c r="BT25" s="575"/>
      <c r="BU25" s="575"/>
      <c r="BV25" s="575"/>
      <c r="BW25" s="575"/>
      <c r="BX25" s="575"/>
      <c r="BY25" s="575"/>
      <c r="BZ25" s="576">
        <v>0.74305555555555547</v>
      </c>
      <c r="CA25" s="575"/>
      <c r="CB25" s="575"/>
      <c r="CC25" s="576">
        <v>0.86319444444444438</v>
      </c>
      <c r="CD25" s="575"/>
      <c r="CE25" s="576">
        <v>0.61111111111111105</v>
      </c>
      <c r="CF25" s="575"/>
      <c r="CG25" s="576">
        <v>0.55833333333333335</v>
      </c>
      <c r="CH25" s="575"/>
      <c r="CI25" s="576">
        <v>0.875</v>
      </c>
      <c r="CJ25" s="575"/>
      <c r="CK25" s="575"/>
      <c r="CL25" s="575"/>
      <c r="CM25" s="575"/>
      <c r="CN25" s="575"/>
      <c r="CO25" s="576">
        <v>0.96458333333333324</v>
      </c>
      <c r="CP25" s="575"/>
      <c r="CQ25" s="576">
        <v>0.58819444444444446</v>
      </c>
      <c r="CR25" s="576">
        <v>0.51041666666666663</v>
      </c>
      <c r="CS25" s="576">
        <v>9.0277777777777776E-2</v>
      </c>
      <c r="CT25" s="575"/>
      <c r="CU25" s="576">
        <v>0.8847222222222223</v>
      </c>
      <c r="CV25" s="576">
        <v>3.125E-2</v>
      </c>
      <c r="CW25" s="576">
        <v>0.44027777777777777</v>
      </c>
      <c r="CX25" s="575"/>
      <c r="CY25" s="575"/>
      <c r="CZ25" s="576">
        <v>5.9722222222222225E-2</v>
      </c>
      <c r="DA25" s="575"/>
      <c r="DB25" s="575"/>
      <c r="DC25" s="574">
        <v>0.86383101851851851</v>
      </c>
      <c r="DE25" s="14">
        <f>VLOOKUP(DF25,id!$A:$C,3,0)</f>
        <v>15</v>
      </c>
      <c r="DF25" s="14" t="str">
        <f t="shared" si="0"/>
        <v>WiktorowskiKrzysztof1954</v>
      </c>
      <c r="DG25" s="9" t="str">
        <f t="shared" si="12"/>
        <v>Wiktorowski</v>
      </c>
      <c r="DH25" s="9" t="str">
        <f t="shared" si="12"/>
        <v>Krzysztof</v>
      </c>
      <c r="DI25" s="9"/>
      <c r="DJ25" s="9">
        <f t="shared" si="2"/>
        <v>1954</v>
      </c>
      <c r="DK25" s="9">
        <f t="shared" si="3"/>
        <v>56.305437716930207</v>
      </c>
      <c r="DL25" s="21"/>
      <c r="DM25" s="9">
        <f t="shared" si="8"/>
        <v>1.022552783109405</v>
      </c>
      <c r="DN25" s="581">
        <f t="shared" si="9"/>
        <v>1</v>
      </c>
      <c r="DO25" s="9">
        <f t="shared" si="10"/>
        <v>0.98648648648648651</v>
      </c>
      <c r="DP25" s="9">
        <f t="shared" si="11"/>
        <v>1</v>
      </c>
    </row>
    <row r="26" spans="1:120">
      <c r="A26" s="580">
        <v>26</v>
      </c>
      <c r="B26" s="356" t="s">
        <v>5336</v>
      </c>
      <c r="C26" s="356" t="s">
        <v>230</v>
      </c>
      <c r="D26" s="356" t="s">
        <v>336</v>
      </c>
      <c r="E26" s="578" t="s">
        <v>32</v>
      </c>
      <c r="F26" s="578">
        <v>1967</v>
      </c>
      <c r="G26" s="579">
        <v>43637.416666666664</v>
      </c>
      <c r="H26" s="578">
        <v>2084</v>
      </c>
      <c r="I26" s="578">
        <v>0</v>
      </c>
      <c r="J26" s="578">
        <v>60</v>
      </c>
      <c r="K26" s="577">
        <v>1460</v>
      </c>
      <c r="L26" s="575"/>
      <c r="M26" s="576">
        <v>0.8354166666666667</v>
      </c>
      <c r="N26" s="576">
        <v>0.34722222222222227</v>
      </c>
      <c r="O26" s="576">
        <v>0.72152777777777777</v>
      </c>
      <c r="P26" s="576">
        <v>0.73333333333333339</v>
      </c>
      <c r="Q26" s="576">
        <v>0.46180555555555558</v>
      </c>
      <c r="R26" s="576">
        <v>0.4680555555555555</v>
      </c>
      <c r="S26" s="576">
        <v>0.64097222222222217</v>
      </c>
      <c r="T26" s="576">
        <v>0.47500000000000003</v>
      </c>
      <c r="U26" s="576">
        <v>0.6743055555555556</v>
      </c>
      <c r="V26" s="576">
        <v>9.0277777777777787E-3</v>
      </c>
      <c r="W26" s="576">
        <v>0.70347222222222217</v>
      </c>
      <c r="X26" s="576">
        <v>0.62361111111111112</v>
      </c>
      <c r="Y26" s="576">
        <v>0.44305555555555554</v>
      </c>
      <c r="Z26" s="576">
        <v>0.45416666666666666</v>
      </c>
      <c r="AA26" s="576">
        <v>7.5694444444444439E-2</v>
      </c>
      <c r="AB26" s="576">
        <v>0.38611111111111113</v>
      </c>
      <c r="AC26" s="576">
        <v>0.69097222222222221</v>
      </c>
      <c r="AD26" s="576">
        <v>0.47152777777777777</v>
      </c>
      <c r="AE26" s="576">
        <v>0.64374999999999993</v>
      </c>
      <c r="AF26" s="575"/>
      <c r="AG26" s="576">
        <v>0.49236111111111108</v>
      </c>
      <c r="AH26" s="575"/>
      <c r="AI26" s="576">
        <v>0.51597222222222217</v>
      </c>
      <c r="AJ26" s="576">
        <v>0.52083333333333337</v>
      </c>
      <c r="AK26" s="576">
        <v>0.41944444444444445</v>
      </c>
      <c r="AL26" s="576">
        <v>0.5444444444444444</v>
      </c>
      <c r="AM26" s="576">
        <v>0.5805555555555556</v>
      </c>
      <c r="AN26" s="576">
        <v>0.76180555555555562</v>
      </c>
      <c r="AO26" s="576">
        <v>0.67708333333333337</v>
      </c>
      <c r="AP26" s="575"/>
      <c r="AQ26" s="576">
        <v>0.77361111111111114</v>
      </c>
      <c r="AR26" s="576">
        <v>4.2361111111111106E-2</v>
      </c>
      <c r="AS26" s="575"/>
      <c r="AT26" s="576">
        <v>0.66111111111111109</v>
      </c>
      <c r="AU26" s="576">
        <v>0.93958333333333333</v>
      </c>
      <c r="AV26" s="575"/>
      <c r="AW26" s="576">
        <v>0.99097222222222225</v>
      </c>
      <c r="AX26" s="576">
        <v>0.57152777777777775</v>
      </c>
      <c r="AY26" s="576">
        <v>0.56388888888888888</v>
      </c>
      <c r="AZ26" s="576">
        <v>0.4916666666666667</v>
      </c>
      <c r="BA26" s="576">
        <v>0.80902777777777779</v>
      </c>
      <c r="BB26" s="575"/>
      <c r="BC26" s="576">
        <v>0.78819444444444453</v>
      </c>
      <c r="BD26" s="575"/>
      <c r="BE26" s="575"/>
      <c r="BF26" s="576">
        <v>0.92013888888888884</v>
      </c>
      <c r="BG26" s="576">
        <v>0.53472222222222221</v>
      </c>
      <c r="BH26" s="576">
        <v>1.4583333333333332E-2</v>
      </c>
      <c r="BI26" s="576">
        <v>0.4284722222222222</v>
      </c>
      <c r="BJ26" s="575"/>
      <c r="BK26" s="576">
        <v>0.45</v>
      </c>
      <c r="BL26" s="576">
        <v>0.75694444444444453</v>
      </c>
      <c r="BM26" s="576">
        <v>0.70972222222222225</v>
      </c>
      <c r="BN26" s="576">
        <v>0.32430555555555557</v>
      </c>
      <c r="BO26" s="575"/>
      <c r="BP26" s="576">
        <v>0.81874999999999998</v>
      </c>
      <c r="BQ26" s="575"/>
      <c r="BR26" s="575"/>
      <c r="BS26" s="575"/>
      <c r="BT26" s="575"/>
      <c r="BU26" s="575"/>
      <c r="BV26" s="575"/>
      <c r="BW26" s="575"/>
      <c r="BX26" s="575"/>
      <c r="BY26" s="575"/>
      <c r="BZ26" s="576">
        <v>0.74305555555555547</v>
      </c>
      <c r="CA26" s="575"/>
      <c r="CB26" s="575"/>
      <c r="CC26" s="576">
        <v>0.86319444444444438</v>
      </c>
      <c r="CD26" s="575"/>
      <c r="CE26" s="576">
        <v>0.61041666666666672</v>
      </c>
      <c r="CF26" s="575"/>
      <c r="CG26" s="576">
        <v>0.55833333333333335</v>
      </c>
      <c r="CH26" s="575"/>
      <c r="CI26" s="576">
        <v>0.875</v>
      </c>
      <c r="CJ26" s="575"/>
      <c r="CK26" s="575"/>
      <c r="CL26" s="575"/>
      <c r="CM26" s="575"/>
      <c r="CN26" s="575"/>
      <c r="CO26" s="576">
        <v>0.96319444444444446</v>
      </c>
      <c r="CP26" s="575"/>
      <c r="CQ26" s="576">
        <v>0.58819444444444446</v>
      </c>
      <c r="CR26" s="576">
        <v>0.51111111111111118</v>
      </c>
      <c r="CS26" s="576">
        <v>9.0277777777777776E-2</v>
      </c>
      <c r="CT26" s="575"/>
      <c r="CU26" s="576">
        <v>0.88402777777777775</v>
      </c>
      <c r="CV26" s="576">
        <v>3.125E-2</v>
      </c>
      <c r="CW26" s="576">
        <v>0.44027777777777777</v>
      </c>
      <c r="CX26" s="575"/>
      <c r="CY26" s="575"/>
      <c r="CZ26" s="576">
        <v>5.9027777777777783E-2</v>
      </c>
      <c r="DA26" s="575"/>
      <c r="DB26" s="575"/>
      <c r="DC26" s="574">
        <v>0.86383101851851851</v>
      </c>
      <c r="DE26" s="14">
        <f>VLOOKUP(DF26,id!$A:$C,3,0)</f>
        <v>16</v>
      </c>
      <c r="DF26" s="14" t="str">
        <f t="shared" si="0"/>
        <v>AdamczykJarek1967</v>
      </c>
      <c r="DG26" s="9" t="str">
        <f t="shared" si="12"/>
        <v>Adamczyk</v>
      </c>
      <c r="DH26" s="9" t="str">
        <f t="shared" si="12"/>
        <v>Jarek</v>
      </c>
      <c r="DI26" s="9"/>
      <c r="DJ26" s="9">
        <f t="shared" si="2"/>
        <v>1967</v>
      </c>
      <c r="DK26" s="9">
        <f t="shared" si="3"/>
        <v>56.305437716930207</v>
      </c>
      <c r="DL26" s="21"/>
      <c r="DM26" s="9">
        <f t="shared" si="8"/>
        <v>1</v>
      </c>
      <c r="DN26" s="581">
        <f t="shared" si="9"/>
        <v>1</v>
      </c>
      <c r="DO26" s="9">
        <f t="shared" si="10"/>
        <v>1</v>
      </c>
      <c r="DP26" s="9">
        <f t="shared" si="11"/>
        <v>1</v>
      </c>
    </row>
    <row r="27" spans="1:120">
      <c r="A27" s="580">
        <v>28</v>
      </c>
      <c r="B27" s="356" t="s">
        <v>5334</v>
      </c>
      <c r="C27" s="356" t="s">
        <v>154</v>
      </c>
      <c r="D27" s="356" t="s">
        <v>151</v>
      </c>
      <c r="E27" s="578" t="s">
        <v>32</v>
      </c>
      <c r="F27" s="578">
        <v>1978</v>
      </c>
      <c r="G27" s="579">
        <v>43637.416666666664</v>
      </c>
      <c r="H27" s="578">
        <v>2163</v>
      </c>
      <c r="I27" s="578">
        <v>3</v>
      </c>
      <c r="J27" s="578">
        <v>50</v>
      </c>
      <c r="K27" s="577">
        <v>1257</v>
      </c>
      <c r="L27" s="575"/>
      <c r="M27" s="576">
        <v>0.8041666666666667</v>
      </c>
      <c r="N27" s="576">
        <v>0.875</v>
      </c>
      <c r="O27" s="576">
        <v>0.11180555555555556</v>
      </c>
      <c r="P27" s="575"/>
      <c r="Q27" s="576">
        <v>0.46597222222222223</v>
      </c>
      <c r="R27" s="576">
        <v>0.45624999999999999</v>
      </c>
      <c r="S27" s="576">
        <v>9.0972222222222218E-2</v>
      </c>
      <c r="T27" s="576">
        <v>0.44444444444444442</v>
      </c>
      <c r="U27" s="576">
        <v>0.24305555555555555</v>
      </c>
      <c r="V27" s="576">
        <v>0.69444444444444453</v>
      </c>
      <c r="W27" s="576">
        <v>0.17361111111111113</v>
      </c>
      <c r="X27" s="575"/>
      <c r="Y27" s="575"/>
      <c r="Z27" s="575"/>
      <c r="AA27" s="576">
        <v>0.47152777777777777</v>
      </c>
      <c r="AB27" s="575"/>
      <c r="AC27" s="576">
        <v>0.19097222222222221</v>
      </c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6">
        <v>7.4305555555555555E-2</v>
      </c>
      <c r="AO27" s="575"/>
      <c r="AP27" s="575"/>
      <c r="AQ27" s="576">
        <v>5.4166666666666669E-2</v>
      </c>
      <c r="AR27" s="576">
        <v>0.77430555555555547</v>
      </c>
      <c r="AS27" s="575"/>
      <c r="AT27" s="576">
        <v>0.22222222222222221</v>
      </c>
      <c r="AU27" s="576">
        <v>0.87430555555555556</v>
      </c>
      <c r="AV27" s="576">
        <v>0.63055555555555554</v>
      </c>
      <c r="AW27" s="576">
        <v>0.66666666666666663</v>
      </c>
      <c r="AX27" s="576">
        <v>0.34791666666666665</v>
      </c>
      <c r="AY27" s="576">
        <v>0.39097222222222222</v>
      </c>
      <c r="AZ27" s="576">
        <v>0.4291666666666667</v>
      </c>
      <c r="BA27" s="576">
        <v>0.95000000000000007</v>
      </c>
      <c r="BB27" s="576">
        <v>0.68125000000000002</v>
      </c>
      <c r="BC27" s="576">
        <v>2.6388888888888889E-2</v>
      </c>
      <c r="BD27" s="576">
        <v>0.5493055555555556</v>
      </c>
      <c r="BE27" s="576">
        <v>0.65</v>
      </c>
      <c r="BF27" s="576">
        <v>0.89583333333333337</v>
      </c>
      <c r="BG27" s="576">
        <v>0.39097222222222222</v>
      </c>
      <c r="BH27" s="576">
        <v>0.74444444444444446</v>
      </c>
      <c r="BI27" s="576">
        <v>0.49861111111111112</v>
      </c>
      <c r="BJ27" s="576">
        <v>0.52708333333333335</v>
      </c>
      <c r="BK27" s="576">
        <v>0.47430555555555554</v>
      </c>
      <c r="BL27" s="576">
        <v>0.84791666666666676</v>
      </c>
      <c r="BM27" s="575"/>
      <c r="BN27" s="576">
        <v>0.90555555555555556</v>
      </c>
      <c r="BO27" s="575"/>
      <c r="BP27" s="576">
        <v>0.81944444444444453</v>
      </c>
      <c r="BQ27" s="575"/>
      <c r="BR27" s="575"/>
      <c r="BS27" s="575"/>
      <c r="BT27" s="575"/>
      <c r="BU27" s="575"/>
      <c r="BV27" s="575"/>
      <c r="BW27" s="575"/>
      <c r="BX27" s="575"/>
      <c r="BY27" s="575"/>
      <c r="BZ27" s="576">
        <v>0.13958333333333334</v>
      </c>
      <c r="CA27" s="575"/>
      <c r="CB27" s="575"/>
      <c r="CC27" s="576">
        <v>0.85277777777777775</v>
      </c>
      <c r="CD27" s="575"/>
      <c r="CE27" s="575"/>
      <c r="CF27" s="575"/>
      <c r="CG27" s="576">
        <v>0.36041666666666666</v>
      </c>
      <c r="CH27" s="575"/>
      <c r="CI27" s="576">
        <v>0.83680555555555547</v>
      </c>
      <c r="CJ27" s="575"/>
      <c r="CK27" s="575"/>
      <c r="CL27" s="575"/>
      <c r="CM27" s="575"/>
      <c r="CN27" s="575"/>
      <c r="CO27" s="576">
        <v>0.92152777777777783</v>
      </c>
      <c r="CP27" s="575"/>
      <c r="CQ27" s="576">
        <v>0.32847222222222222</v>
      </c>
      <c r="CR27" s="576">
        <v>0.4152777777777778</v>
      </c>
      <c r="CS27" s="576">
        <v>0.45555555555555555</v>
      </c>
      <c r="CT27" s="575"/>
      <c r="CU27" s="576">
        <v>0.82013888888888886</v>
      </c>
      <c r="CV27" s="576">
        <v>0.76250000000000007</v>
      </c>
      <c r="CW27" s="576">
        <v>0.48402777777777778</v>
      </c>
      <c r="CX27" s="575"/>
      <c r="CY27" s="576">
        <v>0.5131944444444444</v>
      </c>
      <c r="CZ27" s="576">
        <v>0.78541666666666676</v>
      </c>
      <c r="DA27" s="575"/>
      <c r="DB27" s="575"/>
      <c r="DC27" s="574">
        <v>0.91841435185185183</v>
      </c>
      <c r="DE27" s="14">
        <f>VLOOKUP(DF27,id!$A:$C,3,0)</f>
        <v>124</v>
      </c>
      <c r="DF27" s="14" t="str">
        <f t="shared" si="0"/>
        <v>PaszkowskiWojciech1978</v>
      </c>
      <c r="DG27" s="9" t="str">
        <f t="shared" si="12"/>
        <v>Paszkowski</v>
      </c>
      <c r="DH27" s="9" t="str">
        <f t="shared" si="12"/>
        <v>Wojciech</v>
      </c>
      <c r="DI27" s="9"/>
      <c r="DJ27" s="9">
        <f t="shared" si="2"/>
        <v>1978</v>
      </c>
      <c r="DK27" s="9">
        <f t="shared" si="3"/>
        <v>48.476667952178957</v>
      </c>
      <c r="DL27" s="21"/>
      <c r="DM27" s="9">
        <f t="shared" si="8"/>
        <v>0.9634766527970412</v>
      </c>
      <c r="DN27" s="581">
        <f t="shared" si="9"/>
        <v>0.83050847457627119</v>
      </c>
      <c r="DO27" s="9">
        <f t="shared" si="10"/>
        <v>0.86095890410958908</v>
      </c>
      <c r="DP27" s="9">
        <f t="shared" si="11"/>
        <v>0.96353792600325616</v>
      </c>
    </row>
    <row r="28" spans="1:120">
      <c r="A28" s="580">
        <v>30</v>
      </c>
      <c r="B28" s="356" t="s">
        <v>5332</v>
      </c>
      <c r="C28" s="356" t="s">
        <v>807</v>
      </c>
      <c r="D28" s="356" t="s">
        <v>19</v>
      </c>
      <c r="E28" s="578" t="s">
        <v>32</v>
      </c>
      <c r="F28" s="578">
        <v>1984</v>
      </c>
      <c r="G28" s="579">
        <v>43637.416666666664</v>
      </c>
      <c r="H28" s="578">
        <v>2164</v>
      </c>
      <c r="I28" s="578">
        <v>4</v>
      </c>
      <c r="J28" s="578">
        <v>45</v>
      </c>
      <c r="K28" s="577">
        <v>1256</v>
      </c>
      <c r="L28" s="575"/>
      <c r="M28" s="576">
        <v>0.47152777777777777</v>
      </c>
      <c r="N28" s="576">
        <v>0.64652777777777781</v>
      </c>
      <c r="O28" s="575"/>
      <c r="P28" s="576">
        <v>0.55069444444444449</v>
      </c>
      <c r="Q28" s="576">
        <v>0.90833333333333333</v>
      </c>
      <c r="R28" s="575"/>
      <c r="S28" s="575"/>
      <c r="T28" s="575"/>
      <c r="U28" s="575"/>
      <c r="V28" s="576">
        <v>0.81527777777777777</v>
      </c>
      <c r="W28" s="575"/>
      <c r="X28" s="576">
        <v>0.7416666666666667</v>
      </c>
      <c r="Y28" s="576">
        <v>0.63611111111111118</v>
      </c>
      <c r="Z28" s="576">
        <v>0.66180555555555554</v>
      </c>
      <c r="AA28" s="576">
        <v>0.7284722222222223</v>
      </c>
      <c r="AB28" s="576">
        <v>0.61249999999999993</v>
      </c>
      <c r="AC28" s="575"/>
      <c r="AD28" s="576">
        <v>0.57777777777777783</v>
      </c>
      <c r="AE28" s="575"/>
      <c r="AF28" s="575"/>
      <c r="AG28" s="576">
        <v>0.53749999999999998</v>
      </c>
      <c r="AH28" s="575"/>
      <c r="AI28" s="576">
        <v>0.50555555555555554</v>
      </c>
      <c r="AJ28" s="576">
        <v>0.49583333333333335</v>
      </c>
      <c r="AK28" s="576">
        <v>0.59652777777777777</v>
      </c>
      <c r="AL28" s="576">
        <v>0.46875</v>
      </c>
      <c r="AM28" s="576">
        <v>0.46736111111111112</v>
      </c>
      <c r="AN28" s="575"/>
      <c r="AO28" s="576">
        <v>0.69444444444444453</v>
      </c>
      <c r="AP28" s="575"/>
      <c r="AQ28" s="575"/>
      <c r="AR28" s="575"/>
      <c r="AS28" s="576">
        <v>0.20625000000000002</v>
      </c>
      <c r="AT28" s="575"/>
      <c r="AU28" s="575"/>
      <c r="AV28" s="575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6">
        <v>0.8041666666666667</v>
      </c>
      <c r="BI28" s="576">
        <v>0.89166666666666661</v>
      </c>
      <c r="BJ28" s="576">
        <v>0.83263888888888893</v>
      </c>
      <c r="BK28" s="576">
        <v>0.85486111111111107</v>
      </c>
      <c r="BL28" s="576">
        <v>0.52916666666666667</v>
      </c>
      <c r="BM28" s="576">
        <v>0.58611111111111114</v>
      </c>
      <c r="BN28" s="576">
        <v>0.44166666666666665</v>
      </c>
      <c r="BO28" s="576">
        <v>2.5694444444444447E-2</v>
      </c>
      <c r="BP28" s="576">
        <v>0.48958333333333331</v>
      </c>
      <c r="BQ28" s="575"/>
      <c r="BR28" s="576">
        <v>0.82152777777777775</v>
      </c>
      <c r="BS28" s="576">
        <v>0.38750000000000001</v>
      </c>
      <c r="BT28" s="575"/>
      <c r="BU28" s="576">
        <v>6.25E-2</v>
      </c>
      <c r="BV28" s="576">
        <v>0.95347222222222217</v>
      </c>
      <c r="BW28" s="575"/>
      <c r="BX28" s="575"/>
      <c r="BY28" s="575"/>
      <c r="BZ28" s="575"/>
      <c r="CA28" s="575"/>
      <c r="CB28" s="576">
        <v>0.87013888888888891</v>
      </c>
      <c r="CC28" s="575"/>
      <c r="CD28" s="576">
        <v>0.10416666666666667</v>
      </c>
      <c r="CE28" s="576">
        <v>0.72777777777777775</v>
      </c>
      <c r="CF28" s="576">
        <v>0.29236111111111113</v>
      </c>
      <c r="CG28" s="575"/>
      <c r="CH28" s="575"/>
      <c r="CI28" s="575"/>
      <c r="CJ28" s="575"/>
      <c r="CK28" s="576">
        <v>0.25555555555555559</v>
      </c>
      <c r="CL28" s="575"/>
      <c r="CM28" s="576">
        <v>0.97291666666666676</v>
      </c>
      <c r="CN28" s="576">
        <v>0.77361111111111114</v>
      </c>
      <c r="CO28" s="575"/>
      <c r="CP28" s="576">
        <v>0.8534722222222223</v>
      </c>
      <c r="CQ28" s="575"/>
      <c r="CR28" s="575"/>
      <c r="CS28" s="576">
        <v>0.70972222222222225</v>
      </c>
      <c r="CT28" s="575"/>
      <c r="CU28" s="575"/>
      <c r="CV28" s="576">
        <v>0.78819444444444453</v>
      </c>
      <c r="CW28" s="576">
        <v>0.87222222222222223</v>
      </c>
      <c r="CX28" s="575"/>
      <c r="CY28" s="575"/>
      <c r="CZ28" s="576">
        <v>0.74722222222222223</v>
      </c>
      <c r="DA28" s="575"/>
      <c r="DB28" s="575"/>
      <c r="DC28" s="574">
        <v>0.91907407407407404</v>
      </c>
      <c r="DE28" s="14">
        <f>VLOOKUP(DF28,id!$A:$C,3,0)</f>
        <v>28</v>
      </c>
      <c r="DF28" s="14" t="str">
        <f t="shared" si="0"/>
        <v>CzarnyGrzegorz1984</v>
      </c>
      <c r="DG28" s="9" t="str">
        <f t="shared" si="12"/>
        <v>Czarny</v>
      </c>
      <c r="DH28" s="9" t="str">
        <f t="shared" si="12"/>
        <v>Grzegorz</v>
      </c>
      <c r="DI28" s="9"/>
      <c r="DJ28" s="9">
        <f t="shared" si="2"/>
        <v>1984</v>
      </c>
      <c r="DK28" s="9">
        <f t="shared" si="3"/>
        <v>48.43810258387969</v>
      </c>
      <c r="DL28" s="21"/>
      <c r="DM28" s="9">
        <f t="shared" si="8"/>
        <v>0.99953789279112759</v>
      </c>
      <c r="DN28" s="581">
        <f t="shared" si="9"/>
        <v>0.89795918367346939</v>
      </c>
      <c r="DO28" s="9">
        <f t="shared" si="10"/>
        <v>0.99920445505171041</v>
      </c>
      <c r="DP28" s="9">
        <f t="shared" si="11"/>
        <v>0.97870390082400061</v>
      </c>
    </row>
    <row r="29" spans="1:120">
      <c r="A29" s="580">
        <v>31</v>
      </c>
      <c r="B29" s="356" t="s">
        <v>5331</v>
      </c>
      <c r="C29" s="356" t="s">
        <v>107</v>
      </c>
      <c r="D29" s="356" t="s">
        <v>16</v>
      </c>
      <c r="E29" s="578" t="s">
        <v>32</v>
      </c>
      <c r="F29" s="578">
        <v>1984</v>
      </c>
      <c r="G29" s="579">
        <v>43637.416666666664</v>
      </c>
      <c r="H29" s="578">
        <v>1953</v>
      </c>
      <c r="I29" s="578">
        <v>0</v>
      </c>
      <c r="J29" s="578">
        <v>40</v>
      </c>
      <c r="K29" s="577">
        <v>1220</v>
      </c>
      <c r="L29" s="576">
        <v>0.87569444444444444</v>
      </c>
      <c r="M29" s="575"/>
      <c r="N29" s="576">
        <v>0.4548611111111111</v>
      </c>
      <c r="O29" s="575"/>
      <c r="P29" s="575"/>
      <c r="Q29" s="575"/>
      <c r="R29" s="575"/>
      <c r="S29" s="575"/>
      <c r="T29" s="575"/>
      <c r="U29" s="575"/>
      <c r="V29" s="575"/>
      <c r="W29" s="575"/>
      <c r="X29" s="576">
        <v>0.65416666666666667</v>
      </c>
      <c r="Y29" s="576">
        <v>0.50416666666666665</v>
      </c>
      <c r="Z29" s="576">
        <v>0.51180555555555551</v>
      </c>
      <c r="AA29" s="575"/>
      <c r="AB29" s="576">
        <v>0.48194444444444445</v>
      </c>
      <c r="AC29" s="575"/>
      <c r="AD29" s="576">
        <v>0.54375000000000007</v>
      </c>
      <c r="AE29" s="575"/>
      <c r="AF29" s="575"/>
      <c r="AG29" s="576">
        <v>0.56319444444444444</v>
      </c>
      <c r="AH29" s="576">
        <v>0.76944444444444438</v>
      </c>
      <c r="AI29" s="576">
        <v>0.58263888888888882</v>
      </c>
      <c r="AJ29" s="576">
        <v>0.58611111111111114</v>
      </c>
      <c r="AK29" s="576">
        <v>0.52916666666666667</v>
      </c>
      <c r="AL29" s="576">
        <v>0.59722222222222221</v>
      </c>
      <c r="AM29" s="576">
        <v>0.60277777777777775</v>
      </c>
      <c r="AN29" s="575"/>
      <c r="AO29" s="576">
        <v>0.62083333333333335</v>
      </c>
      <c r="AP29" s="576">
        <v>0.93333333333333324</v>
      </c>
      <c r="AQ29" s="575"/>
      <c r="AR29" s="575"/>
      <c r="AS29" s="576">
        <v>0.76527777777777783</v>
      </c>
      <c r="AT29" s="575"/>
      <c r="AU29" s="575"/>
      <c r="AV29" s="575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6">
        <v>0.4368055555555555</v>
      </c>
      <c r="BO29" s="576">
        <v>0.7715277777777777</v>
      </c>
      <c r="BP29" s="575"/>
      <c r="BQ29" s="576">
        <v>0.90138888888888891</v>
      </c>
      <c r="BR29" s="575"/>
      <c r="BS29" s="576">
        <v>0.7270833333333333</v>
      </c>
      <c r="BT29" s="576">
        <v>0.67569444444444438</v>
      </c>
      <c r="BU29" s="576">
        <v>0.77083333333333337</v>
      </c>
      <c r="BV29" s="576">
        <v>0.7715277777777777</v>
      </c>
      <c r="BW29" s="576">
        <v>0.86249999999999993</v>
      </c>
      <c r="BX29" s="576">
        <v>0.13263888888888889</v>
      </c>
      <c r="BY29" s="575"/>
      <c r="BZ29" s="575"/>
      <c r="CA29" s="576">
        <v>0.97638888888888886</v>
      </c>
      <c r="CB29" s="575"/>
      <c r="CC29" s="575"/>
      <c r="CD29" s="576">
        <v>0.27291666666666664</v>
      </c>
      <c r="CE29" s="576">
        <v>0.6430555555555556</v>
      </c>
      <c r="CF29" s="576">
        <v>0.8222222222222223</v>
      </c>
      <c r="CG29" s="575"/>
      <c r="CH29" s="576">
        <v>3.5416666666666666E-2</v>
      </c>
      <c r="CI29" s="575"/>
      <c r="CJ29" s="576">
        <v>0.21666666666666667</v>
      </c>
      <c r="CK29" s="576">
        <v>0.79861111111111116</v>
      </c>
      <c r="CL29" s="576">
        <v>4.3750000000000004E-2</v>
      </c>
      <c r="CM29" s="576">
        <v>0.7715277777777777</v>
      </c>
      <c r="CN29" s="575"/>
      <c r="CO29" s="575"/>
      <c r="CP29" s="575"/>
      <c r="CQ29" s="575"/>
      <c r="CR29" s="575"/>
      <c r="CS29" s="575"/>
      <c r="CT29" s="576">
        <v>0.11319444444444444</v>
      </c>
      <c r="CU29" s="575"/>
      <c r="CV29" s="575"/>
      <c r="CW29" s="575"/>
      <c r="CX29" s="576">
        <v>9.4444444444444442E-2</v>
      </c>
      <c r="CY29" s="575"/>
      <c r="CZ29" s="575"/>
      <c r="DA29" s="576">
        <v>0.15138888888888888</v>
      </c>
      <c r="DB29" s="576">
        <v>5.9722222222222225E-2</v>
      </c>
      <c r="DC29" s="574">
        <v>0.77288194444444447</v>
      </c>
      <c r="DE29" s="14">
        <f>VLOOKUP(DF29,id!$A:$C,3,0)</f>
        <v>540</v>
      </c>
      <c r="DF29" s="14" t="str">
        <f t="shared" si="0"/>
        <v>CichońPaweł1984</v>
      </c>
      <c r="DG29" s="9" t="str">
        <f t="shared" si="12"/>
        <v>Cichoń</v>
      </c>
      <c r="DH29" s="9" t="str">
        <f t="shared" si="12"/>
        <v>Paweł</v>
      </c>
      <c r="DI29" s="9"/>
      <c r="DJ29" s="9">
        <f t="shared" si="2"/>
        <v>1984</v>
      </c>
      <c r="DK29" s="9">
        <f t="shared" si="3"/>
        <v>47.04974932510607</v>
      </c>
      <c r="DL29" s="21"/>
      <c r="DM29" s="9">
        <f t="shared" si="8"/>
        <v>1.1080389144905274</v>
      </c>
      <c r="DN29" s="581">
        <f t="shared" si="9"/>
        <v>0.88636363636363635</v>
      </c>
      <c r="DO29" s="9">
        <f t="shared" si="10"/>
        <v>0.9713375796178344</v>
      </c>
      <c r="DP29" s="9">
        <f t="shared" si="11"/>
        <v>0.97616309835713133</v>
      </c>
    </row>
    <row r="30" spans="1:120">
      <c r="A30" s="580">
        <v>32</v>
      </c>
      <c r="B30" s="356" t="s">
        <v>5330</v>
      </c>
      <c r="C30" s="356" t="s">
        <v>93</v>
      </c>
      <c r="D30" s="356" t="s">
        <v>92</v>
      </c>
      <c r="E30" s="578" t="s">
        <v>32</v>
      </c>
      <c r="F30" s="578">
        <v>1974</v>
      </c>
      <c r="G30" s="579">
        <v>43637.416666666664</v>
      </c>
      <c r="H30" s="578">
        <v>2069</v>
      </c>
      <c r="I30" s="578">
        <v>0</v>
      </c>
      <c r="J30" s="578">
        <v>46</v>
      </c>
      <c r="K30" s="577">
        <v>1120</v>
      </c>
      <c r="L30" s="575"/>
      <c r="M30" s="576">
        <v>0.8041666666666667</v>
      </c>
      <c r="N30" s="576">
        <v>0.7270833333333333</v>
      </c>
      <c r="O30" s="576">
        <v>0.9375</v>
      </c>
      <c r="P30" s="575"/>
      <c r="Q30" s="576">
        <v>0.50208333333333333</v>
      </c>
      <c r="R30" s="576">
        <v>0.51180555555555551</v>
      </c>
      <c r="S30" s="576">
        <v>0.77083333333333337</v>
      </c>
      <c r="T30" s="576">
        <v>0.52222222222222225</v>
      </c>
      <c r="U30" s="576">
        <v>0.82291666666666663</v>
      </c>
      <c r="V30" s="576">
        <v>0.56388888888888888</v>
      </c>
      <c r="W30" s="576">
        <v>0.91111111111111109</v>
      </c>
      <c r="X30" s="575"/>
      <c r="Y30" s="575"/>
      <c r="Z30" s="575"/>
      <c r="AA30" s="576">
        <v>0.65694444444444444</v>
      </c>
      <c r="AB30" s="575"/>
      <c r="AC30" s="576">
        <v>0.87638888888888899</v>
      </c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  <c r="AO30" s="575"/>
      <c r="AP30" s="575"/>
      <c r="AQ30" s="576">
        <v>0.99722222222222223</v>
      </c>
      <c r="AR30" s="576">
        <v>0.4861111111111111</v>
      </c>
      <c r="AS30" s="575"/>
      <c r="AT30" s="576">
        <v>0.80208333333333337</v>
      </c>
      <c r="AU30" s="576">
        <v>0.41388888888888892</v>
      </c>
      <c r="AV30" s="576">
        <v>0.18680555555555556</v>
      </c>
      <c r="AW30" s="576">
        <v>0.23472222222222219</v>
      </c>
      <c r="AX30" s="576">
        <v>0.73472222222222217</v>
      </c>
      <c r="AY30" s="576">
        <v>0.71388888888888891</v>
      </c>
      <c r="AZ30" s="576">
        <v>0.54305555555555551</v>
      </c>
      <c r="BA30" s="576">
        <v>0.31041666666666667</v>
      </c>
      <c r="BB30" s="576">
        <v>0.20555555555555557</v>
      </c>
      <c r="BC30" s="576">
        <v>3.4722222222222224E-2</v>
      </c>
      <c r="BD30" s="576">
        <v>0.63402777777777775</v>
      </c>
      <c r="BE30" s="576">
        <v>0.11527777777777777</v>
      </c>
      <c r="BF30" s="576">
        <v>0.44513888888888892</v>
      </c>
      <c r="BG30" s="576">
        <v>0.56458333333333333</v>
      </c>
      <c r="BH30" s="576">
        <v>0.54027777777777775</v>
      </c>
      <c r="BI30" s="576">
        <v>0.45763888888888887</v>
      </c>
      <c r="BJ30" s="576">
        <v>0.57916666666666672</v>
      </c>
      <c r="BK30" s="576">
        <v>0.48819444444444443</v>
      </c>
      <c r="BL30" s="576">
        <v>0.76111111111111107</v>
      </c>
      <c r="BM30" s="575"/>
      <c r="BN30" s="576">
        <v>0.69374999999999998</v>
      </c>
      <c r="BO30" s="575"/>
      <c r="BP30" s="576">
        <v>0.81944444444444453</v>
      </c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6">
        <v>0.35833333333333334</v>
      </c>
      <c r="CD30" s="575"/>
      <c r="CE30" s="575"/>
      <c r="CF30" s="575"/>
      <c r="CG30" s="576">
        <v>0.70624999999999993</v>
      </c>
      <c r="CH30" s="575"/>
      <c r="CI30" s="575"/>
      <c r="CJ30" s="575"/>
      <c r="CK30" s="575"/>
      <c r="CL30" s="575"/>
      <c r="CM30" s="575"/>
      <c r="CN30" s="575"/>
      <c r="CO30" s="576">
        <v>0.27499999999999997</v>
      </c>
      <c r="CP30" s="575"/>
      <c r="CQ30" s="576">
        <v>0.75069444444444444</v>
      </c>
      <c r="CR30" s="575"/>
      <c r="CS30" s="576">
        <v>0.43611111111111112</v>
      </c>
      <c r="CT30" s="575"/>
      <c r="CU30" s="576">
        <v>0.38819444444444445</v>
      </c>
      <c r="CV30" s="576">
        <v>0.47222222222222227</v>
      </c>
      <c r="CW30" s="576">
        <v>0.47430555555555554</v>
      </c>
      <c r="CX30" s="575"/>
      <c r="CY30" s="576">
        <v>0.59930555555555554</v>
      </c>
      <c r="CZ30" s="576">
        <v>0.50763888888888886</v>
      </c>
      <c r="DA30" s="575"/>
      <c r="DB30" s="575"/>
      <c r="DC30" s="574">
        <v>0.85321759259259267</v>
      </c>
      <c r="DE30" s="14">
        <f>VLOOKUP(DF30,id!$A:$C,3,0)</f>
        <v>82</v>
      </c>
      <c r="DF30" s="14" t="str">
        <f t="shared" si="0"/>
        <v>MakowiecSławomir1974</v>
      </c>
      <c r="DG30" s="9" t="str">
        <f t="shared" si="12"/>
        <v>Makowiec</v>
      </c>
      <c r="DH30" s="9" t="str">
        <f t="shared" si="12"/>
        <v>Sławomir</v>
      </c>
      <c r="DI30" s="9"/>
      <c r="DJ30" s="9">
        <f t="shared" si="2"/>
        <v>1974</v>
      </c>
      <c r="DK30" s="9">
        <f t="shared" si="3"/>
        <v>43.193212495179345</v>
      </c>
      <c r="DL30" s="21"/>
      <c r="DM30" s="9">
        <f t="shared" si="8"/>
        <v>0.94393426776220402</v>
      </c>
      <c r="DN30" s="581">
        <f t="shared" si="9"/>
        <v>1.1538461538461537</v>
      </c>
      <c r="DO30" s="9">
        <f t="shared" si="10"/>
        <v>0.91803278688524592</v>
      </c>
      <c r="DP30" s="9">
        <f t="shared" si="11"/>
        <v>1.0290336610711879</v>
      </c>
    </row>
    <row r="31" spans="1:120">
      <c r="A31" s="580">
        <v>34</v>
      </c>
      <c r="B31" s="356" t="s">
        <v>5328</v>
      </c>
      <c r="C31" s="356" t="s">
        <v>47</v>
      </c>
      <c r="D31" s="356" t="s">
        <v>48</v>
      </c>
      <c r="E31" s="578" t="s">
        <v>32</v>
      </c>
      <c r="F31" s="578">
        <v>1960</v>
      </c>
      <c r="G31" s="579">
        <v>43637.416666666664</v>
      </c>
      <c r="H31" s="578">
        <v>1960</v>
      </c>
      <c r="I31" s="578">
        <v>0</v>
      </c>
      <c r="J31" s="578">
        <v>44</v>
      </c>
      <c r="K31" s="577">
        <v>1120</v>
      </c>
      <c r="L31" s="575"/>
      <c r="M31" s="575"/>
      <c r="N31" s="575"/>
      <c r="O31" s="576">
        <v>0.55833333333333335</v>
      </c>
      <c r="P31" s="575"/>
      <c r="Q31" s="576">
        <v>0.33680555555555558</v>
      </c>
      <c r="R31" s="576">
        <v>0.34375</v>
      </c>
      <c r="S31" s="576">
        <v>0.45069444444444445</v>
      </c>
      <c r="T31" s="576">
        <v>0.3527777777777778</v>
      </c>
      <c r="U31" s="576">
        <v>0.5</v>
      </c>
      <c r="V31" s="576">
        <v>0.51944444444444449</v>
      </c>
      <c r="W31" s="576">
        <v>0.53819444444444442</v>
      </c>
      <c r="X31" s="575"/>
      <c r="Y31" s="575"/>
      <c r="Z31" s="575"/>
      <c r="AA31" s="576">
        <v>0.44930555555555557</v>
      </c>
      <c r="AB31" s="575"/>
      <c r="AC31" s="576">
        <v>0.52430555555555558</v>
      </c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6">
        <v>0.6430555555555556</v>
      </c>
      <c r="AO31" s="575"/>
      <c r="AP31" s="575"/>
      <c r="AQ31" s="576">
        <v>0.65833333333333333</v>
      </c>
      <c r="AR31" s="576">
        <v>0.4770833333333333</v>
      </c>
      <c r="AS31" s="575"/>
      <c r="AT31" s="576">
        <v>0.4826388888888889</v>
      </c>
      <c r="AU31" s="576">
        <v>0.63888888888888895</v>
      </c>
      <c r="AV31" s="576">
        <v>0.76250000000000007</v>
      </c>
      <c r="AW31" s="575"/>
      <c r="AX31" s="576">
        <v>0.68611111111111101</v>
      </c>
      <c r="AY31" s="576">
        <v>0.69444444444444453</v>
      </c>
      <c r="AZ31" s="576">
        <v>0.7402777777777777</v>
      </c>
      <c r="BA31" s="576">
        <v>0.70347222222222217</v>
      </c>
      <c r="BB31" s="576">
        <v>0.75069444444444444</v>
      </c>
      <c r="BC31" s="576">
        <v>0.6743055555555556</v>
      </c>
      <c r="BD31" s="576">
        <v>0.78472222222222221</v>
      </c>
      <c r="BE31" s="576">
        <v>0.73402777777777783</v>
      </c>
      <c r="BF31" s="576">
        <v>0.5444444444444444</v>
      </c>
      <c r="BG31" s="576">
        <v>0.72499999999999998</v>
      </c>
      <c r="BH31" s="576">
        <v>0.50694444444444442</v>
      </c>
      <c r="BI31" s="576">
        <v>0.8534722222222223</v>
      </c>
      <c r="BJ31" s="576">
        <v>0.79583333333333339</v>
      </c>
      <c r="BK31" s="576">
        <v>0.75416666666666676</v>
      </c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6">
        <v>0.58194444444444449</v>
      </c>
      <c r="CA31" s="575"/>
      <c r="CB31" s="575"/>
      <c r="CC31" s="576">
        <v>0.59513888888888888</v>
      </c>
      <c r="CD31" s="575"/>
      <c r="CE31" s="575"/>
      <c r="CF31" s="575"/>
      <c r="CG31" s="576">
        <v>0.70138888888888884</v>
      </c>
      <c r="CH31" s="575"/>
      <c r="CI31" s="576">
        <v>0.58402777777777781</v>
      </c>
      <c r="CJ31" s="575"/>
      <c r="CK31" s="575"/>
      <c r="CL31" s="575"/>
      <c r="CM31" s="575"/>
      <c r="CN31" s="575"/>
      <c r="CO31" s="576">
        <v>0.67361111111111116</v>
      </c>
      <c r="CP31" s="575"/>
      <c r="CQ31" s="576">
        <v>0.43472222222222223</v>
      </c>
      <c r="CR31" s="576">
        <v>0.39513888888888887</v>
      </c>
      <c r="CS31" s="576">
        <v>0.43124999999999997</v>
      </c>
      <c r="CT31" s="575"/>
      <c r="CU31" s="576">
        <v>0.56874999999999998</v>
      </c>
      <c r="CV31" s="576">
        <v>0.49305555555555558</v>
      </c>
      <c r="CW31" s="576">
        <v>0.76597222222222217</v>
      </c>
      <c r="CX31" s="575"/>
      <c r="CY31" s="576">
        <v>0.81736111111111109</v>
      </c>
      <c r="CZ31" s="576">
        <v>0.46458333333333335</v>
      </c>
      <c r="DA31" s="575"/>
      <c r="DB31" s="575"/>
      <c r="DC31" s="574">
        <v>0.77752314814814805</v>
      </c>
      <c r="DE31" s="14">
        <f>VLOOKUP(DF31,id!$A:$C,3,0)</f>
        <v>541</v>
      </c>
      <c r="DF31" s="14" t="str">
        <f t="shared" si="0"/>
        <v>KoniecznyTomasz1960</v>
      </c>
      <c r="DG31" s="9" t="str">
        <f t="shared" si="12"/>
        <v>Konieczny</v>
      </c>
      <c r="DH31" s="9" t="str">
        <f t="shared" si="12"/>
        <v>Tomasz</v>
      </c>
      <c r="DI31" s="9"/>
      <c r="DJ31" s="9">
        <f t="shared" si="2"/>
        <v>1960</v>
      </c>
      <c r="DK31" s="9">
        <f t="shared" si="3"/>
        <v>42.80225935759011</v>
      </c>
      <c r="DL31" s="21"/>
      <c r="DM31" s="9">
        <f t="shared" si="8"/>
        <v>1.0556122448979592</v>
      </c>
      <c r="DN31" s="581">
        <f t="shared" si="9"/>
        <v>0.9555555555555556</v>
      </c>
      <c r="DO31" s="9">
        <f t="shared" si="10"/>
        <v>1</v>
      </c>
      <c r="DP31" s="9">
        <f t="shared" si="11"/>
        <v>0.99094873673420636</v>
      </c>
    </row>
    <row r="32" spans="1:120">
      <c r="A32" s="580">
        <v>36</v>
      </c>
      <c r="B32" s="356" t="s">
        <v>5326</v>
      </c>
      <c r="C32" s="356" t="s">
        <v>18</v>
      </c>
      <c r="D32" s="356" t="s">
        <v>19</v>
      </c>
      <c r="E32" s="578" t="s">
        <v>32</v>
      </c>
      <c r="F32" s="578">
        <v>1964</v>
      </c>
      <c r="G32" s="579">
        <v>43637.416666666664</v>
      </c>
      <c r="H32" s="578">
        <v>1646</v>
      </c>
      <c r="I32" s="578">
        <v>0</v>
      </c>
      <c r="J32" s="578">
        <v>44</v>
      </c>
      <c r="K32" s="577">
        <v>1100</v>
      </c>
      <c r="L32" s="575"/>
      <c r="M32" s="575"/>
      <c r="N32" s="575"/>
      <c r="O32" s="576">
        <v>0.79305555555555562</v>
      </c>
      <c r="P32" s="575"/>
      <c r="Q32" s="576">
        <v>0.50208333333333333</v>
      </c>
      <c r="R32" s="576">
        <v>0.50624999999999998</v>
      </c>
      <c r="S32" s="576">
        <v>0.76388888888888884</v>
      </c>
      <c r="T32" s="576">
        <v>0.51388888888888895</v>
      </c>
      <c r="U32" s="576">
        <v>0.8208333333333333</v>
      </c>
      <c r="V32" s="576">
        <v>0.31875000000000003</v>
      </c>
      <c r="W32" s="576">
        <v>0.91111111111111109</v>
      </c>
      <c r="X32" s="575"/>
      <c r="Y32" s="575"/>
      <c r="Z32" s="575"/>
      <c r="AA32" s="576">
        <v>0.35833333333333334</v>
      </c>
      <c r="AB32" s="575"/>
      <c r="AC32" s="576">
        <v>0.89583333333333337</v>
      </c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6">
        <v>0.78055555555555556</v>
      </c>
      <c r="AO32" s="575"/>
      <c r="AP32" s="575"/>
      <c r="AQ32" s="576">
        <v>0.99722222222222223</v>
      </c>
      <c r="AR32" s="576">
        <v>0.24722222222222223</v>
      </c>
      <c r="AS32" s="575"/>
      <c r="AT32" s="576">
        <v>0.80555555555555547</v>
      </c>
      <c r="AU32" s="576">
        <v>0.1451388888888889</v>
      </c>
      <c r="AV32" s="576">
        <v>0.68472222222222223</v>
      </c>
      <c r="AW32" s="576">
        <v>8.6111111111111124E-2</v>
      </c>
      <c r="AX32" s="576">
        <v>0.73402777777777783</v>
      </c>
      <c r="AY32" s="576">
        <v>0.7270833333333333</v>
      </c>
      <c r="AZ32" s="576">
        <v>0.52847222222222223</v>
      </c>
      <c r="BA32" s="576">
        <v>3.1944444444444449E-2</v>
      </c>
      <c r="BB32" s="576">
        <v>0.62361111111111112</v>
      </c>
      <c r="BC32" s="576">
        <v>0.66388888888888886</v>
      </c>
      <c r="BD32" s="576">
        <v>0.5493055555555556</v>
      </c>
      <c r="BE32" s="576">
        <v>0.64513888888888882</v>
      </c>
      <c r="BF32" s="576">
        <v>0.12013888888888889</v>
      </c>
      <c r="BG32" s="576">
        <v>0.69861111111111107</v>
      </c>
      <c r="BH32" s="576">
        <v>0.28263888888888888</v>
      </c>
      <c r="BI32" s="576">
        <v>0.46249999999999997</v>
      </c>
      <c r="BJ32" s="576">
        <v>0.32708333333333334</v>
      </c>
      <c r="BK32" s="576">
        <v>0.48472222222222222</v>
      </c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6">
        <v>0.96180555555555547</v>
      </c>
      <c r="CA32" s="575"/>
      <c r="CB32" s="575"/>
      <c r="CC32" s="576">
        <v>0.16944444444444443</v>
      </c>
      <c r="CD32" s="575"/>
      <c r="CE32" s="575"/>
      <c r="CF32" s="575"/>
      <c r="CG32" s="576">
        <v>0.71875</v>
      </c>
      <c r="CH32" s="575"/>
      <c r="CI32" s="576">
        <v>0.1875</v>
      </c>
      <c r="CJ32" s="575"/>
      <c r="CK32" s="575"/>
      <c r="CL32" s="575"/>
      <c r="CM32" s="575"/>
      <c r="CN32" s="575"/>
      <c r="CO32" s="576">
        <v>6.1111111111111116E-2</v>
      </c>
      <c r="CP32" s="575"/>
      <c r="CQ32" s="576">
        <v>0.75</v>
      </c>
      <c r="CR32" s="575"/>
      <c r="CS32" s="576">
        <v>0.37083333333333335</v>
      </c>
      <c r="CT32" s="575"/>
      <c r="CU32" s="576">
        <v>0.1986111111111111</v>
      </c>
      <c r="CV32" s="576">
        <v>0.23680555555555557</v>
      </c>
      <c r="CW32" s="576">
        <v>0.47361111111111115</v>
      </c>
      <c r="CX32" s="575"/>
      <c r="CY32" s="576">
        <v>0.33680555555555558</v>
      </c>
      <c r="CZ32" s="576">
        <v>0.26250000000000001</v>
      </c>
      <c r="DA32" s="575"/>
      <c r="DB32" s="575"/>
      <c r="DC32" s="574">
        <v>0.55956018518518513</v>
      </c>
      <c r="DE32" s="14">
        <f>VLOOKUP(DF32,id!$A:$C,3,0)</f>
        <v>17</v>
      </c>
      <c r="DF32" s="14" t="str">
        <f t="shared" si="0"/>
        <v>LiszkaGrzegorz1964</v>
      </c>
      <c r="DG32" s="9" t="str">
        <f t="shared" si="12"/>
        <v>Liszka</v>
      </c>
      <c r="DH32" s="9" t="str">
        <f t="shared" si="12"/>
        <v>Grzegorz</v>
      </c>
      <c r="DI32" s="9"/>
      <c r="DJ32" s="9">
        <f t="shared" si="2"/>
        <v>1964</v>
      </c>
      <c r="DK32" s="9">
        <f t="shared" si="3"/>
        <v>42.037933297633138</v>
      </c>
      <c r="DL32" s="21"/>
      <c r="DM32" s="9">
        <f t="shared" si="8"/>
        <v>1.1907654921020656</v>
      </c>
      <c r="DN32" s="581">
        <f t="shared" si="9"/>
        <v>1</v>
      </c>
      <c r="DO32" s="9">
        <f t="shared" si="10"/>
        <v>0.9821428571428571</v>
      </c>
      <c r="DP32" s="9">
        <f t="shared" si="11"/>
        <v>1</v>
      </c>
    </row>
    <row r="33" spans="1:120">
      <c r="A33" s="580">
        <v>37</v>
      </c>
      <c r="B33" s="356" t="s">
        <v>5325</v>
      </c>
      <c r="C33" s="356" t="s">
        <v>29</v>
      </c>
      <c r="D33" s="356" t="s">
        <v>26</v>
      </c>
      <c r="E33" s="578" t="s">
        <v>32</v>
      </c>
      <c r="F33" s="578">
        <v>1965</v>
      </c>
      <c r="G33" s="579">
        <v>43637.416666666664</v>
      </c>
      <c r="H33" s="578">
        <v>1994</v>
      </c>
      <c r="I33" s="578">
        <v>0</v>
      </c>
      <c r="J33" s="578">
        <v>34</v>
      </c>
      <c r="K33" s="577">
        <v>920</v>
      </c>
      <c r="L33" s="576">
        <v>0.17361111111111113</v>
      </c>
      <c r="M33" s="576">
        <v>0.72222222222222221</v>
      </c>
      <c r="N33" s="576">
        <v>0.5180555555555556</v>
      </c>
      <c r="O33" s="575"/>
      <c r="P33" s="576">
        <v>0.64513888888888882</v>
      </c>
      <c r="Q33" s="576">
        <v>0.43263888888888885</v>
      </c>
      <c r="R33" s="576">
        <v>0.44305555555555554</v>
      </c>
      <c r="S33" s="575"/>
      <c r="T33" s="576">
        <v>0.4513888888888889</v>
      </c>
      <c r="U33" s="575"/>
      <c r="V33" s="575"/>
      <c r="W33" s="575"/>
      <c r="X33" s="576">
        <v>0.81527777777777777</v>
      </c>
      <c r="Y33" s="575"/>
      <c r="Z33" s="575"/>
      <c r="AA33" s="575"/>
      <c r="AB33" s="576">
        <v>0.55625000000000002</v>
      </c>
      <c r="AC33" s="575"/>
      <c r="AD33" s="576">
        <v>0.65277777777777779</v>
      </c>
      <c r="AE33" s="575"/>
      <c r="AF33" s="575"/>
      <c r="AG33" s="576">
        <v>0.6777777777777777</v>
      </c>
      <c r="AH33" s="575"/>
      <c r="AI33" s="576">
        <v>0.71180555555555547</v>
      </c>
      <c r="AJ33" s="576">
        <v>0.71666666666666667</v>
      </c>
      <c r="AK33" s="576">
        <v>0.63124999999999998</v>
      </c>
      <c r="AL33" s="576">
        <v>0.74583333333333324</v>
      </c>
      <c r="AM33" s="576">
        <v>0.75624999999999998</v>
      </c>
      <c r="AN33" s="575"/>
      <c r="AO33" s="576">
        <v>0.77916666666666667</v>
      </c>
      <c r="AP33" s="575"/>
      <c r="AQ33" s="575"/>
      <c r="AR33" s="575"/>
      <c r="AS33" s="576">
        <v>0.99791666666666667</v>
      </c>
      <c r="AT33" s="575"/>
      <c r="AU33" s="575"/>
      <c r="AV33" s="575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6">
        <v>0.67708333333333337</v>
      </c>
      <c r="BM33" s="576">
        <v>0.62152777777777779</v>
      </c>
      <c r="BN33" s="576">
        <v>0.4826388888888889</v>
      </c>
      <c r="BO33" s="576">
        <v>0.44236111111111115</v>
      </c>
      <c r="BP33" s="575"/>
      <c r="BQ33" s="576">
        <v>0.22083333333333333</v>
      </c>
      <c r="BR33" s="575"/>
      <c r="BS33" s="576">
        <v>0.94652777777777775</v>
      </c>
      <c r="BT33" s="576">
        <v>0.85416666666666663</v>
      </c>
      <c r="BU33" s="576">
        <v>0.37638888888888888</v>
      </c>
      <c r="BV33" s="575"/>
      <c r="BW33" s="575"/>
      <c r="BX33" s="575"/>
      <c r="BY33" s="575"/>
      <c r="BZ33" s="575"/>
      <c r="CA33" s="575"/>
      <c r="CB33" s="575"/>
      <c r="CC33" s="575"/>
      <c r="CD33" s="576">
        <v>0.3444444444444445</v>
      </c>
      <c r="CE33" s="576">
        <v>0.80347222222222225</v>
      </c>
      <c r="CF33" s="576">
        <v>0.11041666666666666</v>
      </c>
      <c r="CG33" s="575"/>
      <c r="CH33" s="575"/>
      <c r="CI33" s="575"/>
      <c r="CJ33" s="575"/>
      <c r="CK33" s="576">
        <v>7.4305555555555555E-2</v>
      </c>
      <c r="CL33" s="575"/>
      <c r="CM33" s="576">
        <v>0.47847222222222219</v>
      </c>
      <c r="CN33" s="576">
        <v>0.51388888888888895</v>
      </c>
      <c r="CO33" s="575"/>
      <c r="CP33" s="575"/>
      <c r="CQ33" s="575"/>
      <c r="CR33" s="575"/>
      <c r="CS33" s="576">
        <v>0.80069444444444438</v>
      </c>
      <c r="CT33" s="575"/>
      <c r="CU33" s="575"/>
      <c r="CV33" s="575"/>
      <c r="CW33" s="575"/>
      <c r="CX33" s="575"/>
      <c r="CY33" s="575"/>
      <c r="CZ33" s="575"/>
      <c r="DA33" s="575"/>
      <c r="DB33" s="575"/>
      <c r="DC33" s="574">
        <v>0.80010416666666673</v>
      </c>
      <c r="DE33" s="14">
        <f>VLOOKUP(DF33,id!$A:$C,3,0)</f>
        <v>27</v>
      </c>
      <c r="DF33" s="14" t="str">
        <f t="shared" si="0"/>
        <v>SmejdaAndrzej1965</v>
      </c>
      <c r="DG33" s="9" t="str">
        <f t="shared" si="12"/>
        <v>Smejda</v>
      </c>
      <c r="DH33" s="9" t="str">
        <f t="shared" si="12"/>
        <v>Andrzej</v>
      </c>
      <c r="DI33" s="9"/>
      <c r="DJ33" s="9">
        <f t="shared" si="2"/>
        <v>1965</v>
      </c>
      <c r="DK33" s="9">
        <f t="shared" si="3"/>
        <v>35.158998758020438</v>
      </c>
      <c r="DL33" s="21"/>
      <c r="DM33" s="9">
        <f t="shared" si="8"/>
        <v>0.82547642928786358</v>
      </c>
      <c r="DN33" s="581">
        <f t="shared" si="9"/>
        <v>0.76744186046511631</v>
      </c>
      <c r="DO33" s="9">
        <f t="shared" si="10"/>
        <v>0.83636363636363631</v>
      </c>
      <c r="DP33" s="9">
        <f t="shared" si="11"/>
        <v>0.94843832936039907</v>
      </c>
    </row>
    <row r="34" spans="1:120">
      <c r="A34" s="580">
        <v>38</v>
      </c>
      <c r="B34" s="356" t="s">
        <v>5324</v>
      </c>
      <c r="C34" s="356" t="s">
        <v>804</v>
      </c>
      <c r="D34" s="356" t="s">
        <v>26</v>
      </c>
      <c r="E34" s="578" t="s">
        <v>32</v>
      </c>
      <c r="F34" s="578">
        <v>1986</v>
      </c>
      <c r="G34" s="579">
        <v>43637.416666666664</v>
      </c>
      <c r="H34" s="578">
        <v>1699</v>
      </c>
      <c r="I34" s="578">
        <v>0</v>
      </c>
      <c r="J34" s="578">
        <v>34</v>
      </c>
      <c r="K34" s="577">
        <v>880</v>
      </c>
      <c r="L34" s="575"/>
      <c r="M34" s="575"/>
      <c r="N34" s="575"/>
      <c r="O34" s="576">
        <v>0.17013888888888887</v>
      </c>
      <c r="P34" s="575"/>
      <c r="Q34" s="575"/>
      <c r="R34" s="575"/>
      <c r="S34" s="576">
        <v>0.2076388888888889</v>
      </c>
      <c r="T34" s="575"/>
      <c r="U34" s="576">
        <v>0.14444444444444446</v>
      </c>
      <c r="V34" s="576">
        <v>0.59652777777777777</v>
      </c>
      <c r="W34" s="576">
        <v>3.2638888888888891E-2</v>
      </c>
      <c r="X34" s="575"/>
      <c r="Y34" s="575"/>
      <c r="Z34" s="575"/>
      <c r="AA34" s="576">
        <v>0.4513888888888889</v>
      </c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6">
        <v>0.95277777777777783</v>
      </c>
      <c r="AR34" s="576">
        <v>0.48125000000000001</v>
      </c>
      <c r="AS34" s="575"/>
      <c r="AT34" s="576">
        <v>0.10416666666666667</v>
      </c>
      <c r="AU34" s="576">
        <v>0.84791666666666676</v>
      </c>
      <c r="AV34" s="575"/>
      <c r="AW34" s="576">
        <v>0.65069444444444446</v>
      </c>
      <c r="AX34" s="576">
        <v>0.27569444444444446</v>
      </c>
      <c r="AY34" s="576">
        <v>0.30138888888888887</v>
      </c>
      <c r="AZ34" s="576">
        <v>0.42499999999999999</v>
      </c>
      <c r="BA34" s="576">
        <v>0.86805555555555547</v>
      </c>
      <c r="BB34" s="575"/>
      <c r="BC34" s="576">
        <v>0.90694444444444444</v>
      </c>
      <c r="BD34" s="576">
        <v>0.45902777777777781</v>
      </c>
      <c r="BE34" s="575"/>
      <c r="BF34" s="576">
        <v>0.72916666666666663</v>
      </c>
      <c r="BG34" s="576">
        <v>0.33819444444444446</v>
      </c>
      <c r="BH34" s="576">
        <v>0.52569444444444446</v>
      </c>
      <c r="BI34" s="575"/>
      <c r="BJ34" s="576">
        <v>0.58124999999999993</v>
      </c>
      <c r="BK34" s="576">
        <v>0.52777777777777779</v>
      </c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6">
        <v>0.98958333333333337</v>
      </c>
      <c r="CA34" s="575"/>
      <c r="CB34" s="575"/>
      <c r="CC34" s="576">
        <v>0.79583333333333339</v>
      </c>
      <c r="CD34" s="575"/>
      <c r="CE34" s="575"/>
      <c r="CF34" s="575"/>
      <c r="CG34" s="576">
        <v>0.31041666666666667</v>
      </c>
      <c r="CH34" s="575"/>
      <c r="CI34" s="575"/>
      <c r="CJ34" s="575"/>
      <c r="CK34" s="575"/>
      <c r="CL34" s="575"/>
      <c r="CM34" s="575"/>
      <c r="CN34" s="575"/>
      <c r="CO34" s="576">
        <v>0.70138888888888884</v>
      </c>
      <c r="CP34" s="575"/>
      <c r="CQ34" s="576">
        <v>0.24513888888888888</v>
      </c>
      <c r="CR34" s="575"/>
      <c r="CS34" s="576">
        <v>0.4375</v>
      </c>
      <c r="CT34" s="575"/>
      <c r="CU34" s="576">
        <v>0.75694444444444453</v>
      </c>
      <c r="CV34" s="576">
        <v>0.51388888888888895</v>
      </c>
      <c r="CW34" s="576">
        <v>0.54236111111111118</v>
      </c>
      <c r="CX34" s="575"/>
      <c r="CY34" s="576">
        <v>0.57291666666666663</v>
      </c>
      <c r="CZ34" s="576">
        <v>0.46875</v>
      </c>
      <c r="DA34" s="575"/>
      <c r="DB34" s="575"/>
      <c r="DC34" s="574">
        <v>0.59590277777777778</v>
      </c>
      <c r="DE34" s="14">
        <f>VLOOKUP(DF34,id!$A:$C,3,0)</f>
        <v>126</v>
      </c>
      <c r="DF34" s="14" t="str">
        <f t="shared" si="0"/>
        <v>JacakAndrzej1986</v>
      </c>
      <c r="DG34" s="9" t="str">
        <f t="shared" si="12"/>
        <v>Jacak</v>
      </c>
      <c r="DH34" s="9" t="str">
        <f t="shared" si="12"/>
        <v>Andrzej</v>
      </c>
      <c r="DI34" s="9"/>
      <c r="DJ34" s="9">
        <f t="shared" si="2"/>
        <v>1986</v>
      </c>
      <c r="DK34" s="9">
        <f t="shared" si="3"/>
        <v>33.630346638106509</v>
      </c>
      <c r="DL34" s="21"/>
      <c r="DM34" s="9">
        <f t="shared" si="8"/>
        <v>1.1736315479693937</v>
      </c>
      <c r="DN34" s="581">
        <f t="shared" si="9"/>
        <v>1</v>
      </c>
      <c r="DO34" s="9">
        <f t="shared" si="10"/>
        <v>0.95652173913043481</v>
      </c>
      <c r="DP34" s="9">
        <f t="shared" si="11"/>
        <v>1</v>
      </c>
    </row>
    <row r="35" spans="1:120">
      <c r="A35" s="580">
        <v>39</v>
      </c>
      <c r="B35" s="356" t="s">
        <v>5323</v>
      </c>
      <c r="C35" s="356" t="s">
        <v>69</v>
      </c>
      <c r="D35" s="356" t="s">
        <v>48</v>
      </c>
      <c r="E35" s="578" t="s">
        <v>32</v>
      </c>
      <c r="F35" s="578">
        <v>1963</v>
      </c>
      <c r="G35" s="579">
        <v>43637.416666666664</v>
      </c>
      <c r="H35" s="578">
        <v>2142</v>
      </c>
      <c r="I35" s="578">
        <v>0</v>
      </c>
      <c r="J35" s="578">
        <v>33</v>
      </c>
      <c r="K35" s="577">
        <v>780</v>
      </c>
      <c r="L35" s="575"/>
      <c r="M35" s="575"/>
      <c r="N35" s="576">
        <v>0.47986111111111113</v>
      </c>
      <c r="O35" s="575"/>
      <c r="P35" s="576">
        <v>0.5444444444444444</v>
      </c>
      <c r="Q35" s="576">
        <v>0.70000000000000007</v>
      </c>
      <c r="R35" s="576">
        <v>0.70694444444444438</v>
      </c>
      <c r="S35" s="575"/>
      <c r="T35" s="576">
        <v>0.71527777777777779</v>
      </c>
      <c r="U35" s="575"/>
      <c r="V35" s="575"/>
      <c r="W35" s="575"/>
      <c r="X35" s="576">
        <v>0.99236111111111114</v>
      </c>
      <c r="Y35" s="576">
        <v>0.63611111111111118</v>
      </c>
      <c r="Z35" s="576">
        <v>0.64652777777777781</v>
      </c>
      <c r="AA35" s="576">
        <v>0.84166666666666667</v>
      </c>
      <c r="AB35" s="576">
        <v>0.63541666666666663</v>
      </c>
      <c r="AC35" s="575"/>
      <c r="AD35" s="576">
        <v>0.71180555555555547</v>
      </c>
      <c r="AE35" s="576">
        <v>0.20416666666666669</v>
      </c>
      <c r="AF35" s="575"/>
      <c r="AG35" s="576">
        <v>0.75347222222222221</v>
      </c>
      <c r="AH35" s="575"/>
      <c r="AI35" s="576">
        <v>0.81597222222222221</v>
      </c>
      <c r="AJ35" s="576">
        <v>0.8208333333333333</v>
      </c>
      <c r="AK35" s="576">
        <v>0.68958333333333333</v>
      </c>
      <c r="AL35" s="576">
        <v>0.8666666666666667</v>
      </c>
      <c r="AM35" s="576">
        <v>0.86805555555555547</v>
      </c>
      <c r="AN35" s="575"/>
      <c r="AO35" s="576">
        <v>0.89444444444444438</v>
      </c>
      <c r="AP35" s="575"/>
      <c r="AQ35" s="575"/>
      <c r="AR35" s="575"/>
      <c r="AS35" s="575"/>
      <c r="AT35" s="575"/>
      <c r="AU35" s="575"/>
      <c r="AV35" s="575"/>
      <c r="AW35" s="575"/>
      <c r="AX35" s="575"/>
      <c r="AY35" s="575"/>
      <c r="AZ35" s="576">
        <v>0.76111111111111107</v>
      </c>
      <c r="BA35" s="575"/>
      <c r="BB35" s="575"/>
      <c r="BC35" s="575"/>
      <c r="BD35" s="575"/>
      <c r="BE35" s="575"/>
      <c r="BF35" s="575"/>
      <c r="BG35" s="575"/>
      <c r="BH35" s="575"/>
      <c r="BI35" s="576">
        <v>0.80694444444444446</v>
      </c>
      <c r="BJ35" s="575"/>
      <c r="BK35" s="576">
        <v>0.77638888888888891</v>
      </c>
      <c r="BL35" s="576">
        <v>0.51736111111111105</v>
      </c>
      <c r="BM35" s="576">
        <v>0.57222222222222219</v>
      </c>
      <c r="BN35" s="576">
        <v>0.45416666666666666</v>
      </c>
      <c r="BO35" s="575"/>
      <c r="BP35" s="575"/>
      <c r="BQ35" s="575"/>
      <c r="BR35" s="575"/>
      <c r="BS35" s="575"/>
      <c r="BT35" s="576">
        <v>4.027777777777778E-2</v>
      </c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6">
        <v>0.97569444444444453</v>
      </c>
      <c r="CF35" s="575"/>
      <c r="CG35" s="575"/>
      <c r="CH35" s="575"/>
      <c r="CI35" s="575"/>
      <c r="CJ35" s="575"/>
      <c r="CK35" s="575"/>
      <c r="CL35" s="575"/>
      <c r="CM35" s="575"/>
      <c r="CN35" s="576">
        <v>0.17708333333333334</v>
      </c>
      <c r="CO35" s="575"/>
      <c r="CP35" s="575"/>
      <c r="CQ35" s="575"/>
      <c r="CR35" s="576">
        <v>0.74236111111111114</v>
      </c>
      <c r="CS35" s="576">
        <v>0.82500000000000007</v>
      </c>
      <c r="CT35" s="575"/>
      <c r="CU35" s="575"/>
      <c r="CV35" s="575"/>
      <c r="CW35" s="576">
        <v>0.78749999999999998</v>
      </c>
      <c r="CX35" s="575"/>
      <c r="CY35" s="575"/>
      <c r="CZ35" s="576">
        <v>0.875</v>
      </c>
      <c r="DA35" s="575"/>
      <c r="DB35" s="575"/>
      <c r="DC35" s="574">
        <v>0.90368055555555549</v>
      </c>
      <c r="DE35" s="14">
        <f>VLOOKUP(DF35,id!$A:$C,3,0)</f>
        <v>23</v>
      </c>
      <c r="DF35" s="14" t="str">
        <f t="shared" si="0"/>
        <v>SójkaTomasz1963</v>
      </c>
      <c r="DG35" s="9" t="str">
        <f t="shared" si="12"/>
        <v>Sójka</v>
      </c>
      <c r="DH35" s="9" t="str">
        <f t="shared" si="12"/>
        <v>Tomasz</v>
      </c>
      <c r="DI35" s="9"/>
      <c r="DJ35" s="9">
        <f t="shared" si="2"/>
        <v>1963</v>
      </c>
      <c r="DK35" s="9">
        <f t="shared" si="3"/>
        <v>29.808716338321677</v>
      </c>
      <c r="DL35" s="21"/>
      <c r="DM35" s="9">
        <f t="shared" si="8"/>
        <v>0.79318394024276373</v>
      </c>
      <c r="DN35" s="581">
        <f t="shared" si="9"/>
        <v>0.96969696969696972</v>
      </c>
      <c r="DO35" s="9">
        <f t="shared" si="10"/>
        <v>0.88636363636363635</v>
      </c>
      <c r="DP35" s="9">
        <f t="shared" si="11"/>
        <v>0.99386456737585316</v>
      </c>
    </row>
    <row r="36" spans="1:120">
      <c r="A36" s="580">
        <v>40</v>
      </c>
      <c r="B36" s="356" t="s">
        <v>5322</v>
      </c>
      <c r="C36" s="356" t="s">
        <v>784</v>
      </c>
      <c r="D36" s="356" t="s">
        <v>16</v>
      </c>
      <c r="E36" s="578" t="s">
        <v>32</v>
      </c>
      <c r="F36" s="578">
        <v>1971</v>
      </c>
      <c r="G36" s="579">
        <v>43637.416666666664</v>
      </c>
      <c r="H36" s="578">
        <v>1897</v>
      </c>
      <c r="I36" s="578">
        <v>0</v>
      </c>
      <c r="J36" s="578">
        <v>27</v>
      </c>
      <c r="K36" s="577">
        <v>640</v>
      </c>
      <c r="L36" s="575"/>
      <c r="M36" s="575"/>
      <c r="N36" s="575"/>
      <c r="O36" s="576">
        <v>0.28958333333333336</v>
      </c>
      <c r="P36" s="575"/>
      <c r="Q36" s="576">
        <v>0.54999999999999993</v>
      </c>
      <c r="R36" s="576">
        <v>0.55833333333333335</v>
      </c>
      <c r="S36" s="576">
        <v>0.90138888888888891</v>
      </c>
      <c r="T36" s="576">
        <v>0.56944444444444442</v>
      </c>
      <c r="U36" s="576">
        <v>0.97916666666666663</v>
      </c>
      <c r="V36" s="575"/>
      <c r="W36" s="576">
        <v>0.11388888888888889</v>
      </c>
      <c r="X36" s="575"/>
      <c r="Y36" s="575"/>
      <c r="Z36" s="575"/>
      <c r="AA36" s="576">
        <v>0.65694444444444444</v>
      </c>
      <c r="AB36" s="575"/>
      <c r="AC36" s="576">
        <v>8.7500000000000008E-2</v>
      </c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  <c r="AO36" s="575"/>
      <c r="AP36" s="575"/>
      <c r="AQ36" s="576">
        <v>0.39166666666666666</v>
      </c>
      <c r="AR36" s="575"/>
      <c r="AS36" s="575"/>
      <c r="AT36" s="576">
        <v>0.9555555555555556</v>
      </c>
      <c r="AU36" s="575"/>
      <c r="AV36" s="575"/>
      <c r="AW36" s="575"/>
      <c r="AX36" s="576">
        <v>0.77708333333333324</v>
      </c>
      <c r="AY36" s="576">
        <v>0.75555555555555554</v>
      </c>
      <c r="AZ36" s="576">
        <v>0.61111111111111105</v>
      </c>
      <c r="BA36" s="576">
        <v>0.53055555555555556</v>
      </c>
      <c r="BB36" s="575"/>
      <c r="BC36" s="576">
        <v>0.43402777777777773</v>
      </c>
      <c r="BD36" s="575"/>
      <c r="BE36" s="575"/>
      <c r="BF36" s="575"/>
      <c r="BG36" s="576">
        <v>0.62847222222222221</v>
      </c>
      <c r="BH36" s="575"/>
      <c r="BI36" s="576">
        <v>0.4916666666666667</v>
      </c>
      <c r="BJ36" s="575"/>
      <c r="BK36" s="576">
        <v>0.52777777777777779</v>
      </c>
      <c r="BL36" s="575"/>
      <c r="BM36" s="575"/>
      <c r="BN36" s="576">
        <v>0.69305555555555554</v>
      </c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6">
        <v>0.25069444444444444</v>
      </c>
      <c r="CA36" s="575"/>
      <c r="CB36" s="575"/>
      <c r="CC36" s="575"/>
      <c r="CD36" s="575"/>
      <c r="CE36" s="575"/>
      <c r="CF36" s="575"/>
      <c r="CG36" s="576">
        <v>0.74652777777777779</v>
      </c>
      <c r="CH36" s="575"/>
      <c r="CI36" s="575"/>
      <c r="CJ36" s="575"/>
      <c r="CK36" s="575"/>
      <c r="CL36" s="575"/>
      <c r="CM36" s="575"/>
      <c r="CN36" s="575"/>
      <c r="CO36" s="575"/>
      <c r="CP36" s="575"/>
      <c r="CQ36" s="576">
        <v>0.88263888888888886</v>
      </c>
      <c r="CR36" s="575"/>
      <c r="CS36" s="576">
        <v>0.43888888888888888</v>
      </c>
      <c r="CT36" s="575"/>
      <c r="CU36" s="575"/>
      <c r="CV36" s="575"/>
      <c r="CW36" s="576">
        <v>0.51666666666666672</v>
      </c>
      <c r="CX36" s="575"/>
      <c r="CY36" s="575"/>
      <c r="CZ36" s="576">
        <v>0.63750000000000007</v>
      </c>
      <c r="DA36" s="575"/>
      <c r="DB36" s="575"/>
      <c r="DC36" s="574">
        <v>0.73395833333333327</v>
      </c>
      <c r="DE36" s="14">
        <f>VLOOKUP(DF36,id!$A:$C,3,0)</f>
        <v>542</v>
      </c>
      <c r="DF36" s="14" t="str">
        <f t="shared" si="0"/>
        <v>BrankiewiczPaweł1971</v>
      </c>
      <c r="DG36" s="9" t="str">
        <f t="shared" si="12"/>
        <v>Brankiewicz</v>
      </c>
      <c r="DH36" s="9" t="str">
        <f t="shared" si="12"/>
        <v>Paweł</v>
      </c>
      <c r="DI36" s="9"/>
      <c r="DJ36" s="9">
        <f t="shared" si="2"/>
        <v>1971</v>
      </c>
      <c r="DK36" s="9">
        <f t="shared" si="3"/>
        <v>24.458433918622912</v>
      </c>
      <c r="DL36" s="21"/>
      <c r="DM36" s="9">
        <f t="shared" si="8"/>
        <v>1.1291512915129152</v>
      </c>
      <c r="DN36" s="581">
        <f t="shared" si="9"/>
        <v>0.8125</v>
      </c>
      <c r="DO36" s="9">
        <f t="shared" si="10"/>
        <v>0.82051282051282048</v>
      </c>
      <c r="DP36" s="9">
        <f t="shared" si="11"/>
        <v>0.95932259581265311</v>
      </c>
    </row>
  </sheetData>
  <hyperlinks>
    <hyperlink ref="B7" r:id="rId1" display="http://sporttrack.pl/grassor2019/tabela/map.php/?task=coordinates&amp;param=438&amp;group=TR444"/>
    <hyperlink ref="B8" r:id="rId2" display="http://sporttrack.pl/grassor2019/tabela/map.php/?task=coordinates&amp;param=401&amp;group=TR444"/>
    <hyperlink ref="B9" r:id="rId3" display="http://sporttrack.pl/grassor2019/tabela/map.php/?task=coordinates&amp;param=421&amp;group=TR444"/>
    <hyperlink ref="B10" r:id="rId4" display="http://sporttrack.pl/grassor2019/tabela/map.php/?task=coordinates&amp;param=417&amp;group=TR444"/>
    <hyperlink ref="B11" r:id="rId5" display="http://sporttrack.pl/grassor2019/tabela/map.php/?task=coordinates&amp;param=403&amp;group=TR444"/>
    <hyperlink ref="B12" r:id="rId6" display="http://sporttrack.pl/grassor2019/tabela/map.php/?task=coordinates&amp;param=409&amp;group=TR444"/>
    <hyperlink ref="B13" r:id="rId7" display="http://sporttrack.pl/grassor2019/tabela/map.php/?task=coordinates&amp;param=420&amp;group=TR444"/>
    <hyperlink ref="B14" r:id="rId8" display="http://sporttrack.pl/grassor2019/tabela/map.php/?task=coordinates&amp;param=411&amp;group=TR444"/>
    <hyperlink ref="B15" r:id="rId9" display="http://sporttrack.pl/grassor2019/tabela/map.php/?task=coordinates&amp;param=418&amp;group=TR444"/>
    <hyperlink ref="B16" r:id="rId10" display="http://sporttrack.pl/grassor2019/tabela/map.php/?task=coordinates&amp;param=405&amp;group=TR444"/>
    <hyperlink ref="B17" r:id="rId11" display="http://sporttrack.pl/grassor2019/tabela/map.php/?task=coordinates&amp;param=432&amp;group=TR444"/>
    <hyperlink ref="B18" r:id="rId12" display="http://sporttrack.pl/grassor2019/tabela/map.php/?task=coordinates&amp;param=415&amp;group=TR444"/>
    <hyperlink ref="B19" r:id="rId13" display="http://sporttrack.pl/grassor2019/tabela/map.php/?task=coordinates&amp;param=416&amp;group=TR444"/>
    <hyperlink ref="B20" r:id="rId14" display="http://sporttrack.pl/grassor2019/tabela/map.php/?task=coordinates&amp;param=435&amp;group=TR444"/>
    <hyperlink ref="B21" r:id="rId15" display="http://sporttrack.pl/grassor2019/tabela/map.php/?task=coordinates&amp;param=442&amp;group=TR444"/>
    <hyperlink ref="B22" r:id="rId16" display="http://sporttrack.pl/grassor2019/tabela/map.php/?task=coordinates&amp;param=430&amp;group=TR444"/>
    <hyperlink ref="B23" r:id="rId17" display="http://sporttrack.pl/grassor2019/tabela/map.php/?task=coordinates&amp;param=410&amp;group=TR444"/>
    <hyperlink ref="B24" r:id="rId18" display="http://sporttrack.pl/grassor2019/tabela/map.php/?task=coordinates&amp;param=439&amp;group=TR444"/>
    <hyperlink ref="B25" r:id="rId19" display="http://sporttrack.pl/grassor2019/tabela/map.php/?task=coordinates&amp;param=419&amp;group=TR444"/>
    <hyperlink ref="B26" r:id="rId20" display="http://sporttrack.pl/grassor2019/tabela/map.php/?task=coordinates&amp;param=428&amp;group=TR444"/>
    <hyperlink ref="B27" r:id="rId21" display="http://sporttrack.pl/grassor2019/tabela/map.php/?task=coordinates&amp;param=425&amp;group=TR444"/>
    <hyperlink ref="B28" r:id="rId22" display="http://sporttrack.pl/grassor2019/tabela/map.php/?task=coordinates&amp;param=423&amp;group=TR444"/>
    <hyperlink ref="B29" r:id="rId23" display="http://sporttrack.pl/grassor2019/tabela/map.php/?task=coordinates&amp;param=433&amp;group=TR444"/>
    <hyperlink ref="B30" r:id="rId24" display="http://sporttrack.pl/grassor2019/tabela/map.php/?task=coordinates&amp;param=404&amp;group=TR444"/>
    <hyperlink ref="B31" r:id="rId25" display="http://sporttrack.pl/grassor2019/tabela/map.php/?task=coordinates&amp;param=445&amp;group=TR444"/>
    <hyperlink ref="B32" r:id="rId26" display="http://sporttrack.pl/grassor2019/tabela/map.php/?task=coordinates&amp;param=414&amp;group=TR444"/>
    <hyperlink ref="B33" r:id="rId27" display="http://sporttrack.pl/grassor2019/tabela/map.php/?task=coordinates&amp;param=437&amp;group=TR444"/>
    <hyperlink ref="B34" r:id="rId28" display="http://sporttrack.pl/grassor2019/tabela/map.php/?task=coordinates&amp;param=429&amp;group=TR444"/>
    <hyperlink ref="B35" r:id="rId29" display="http://sporttrack.pl/grassor2019/tabela/map.php/?task=coordinates&amp;param=431&amp;group=TR444"/>
    <hyperlink ref="B36" r:id="rId30" display="http://sporttrack.pl/grassor2019/tabela/map.php/?task=coordinates&amp;param=402&amp;group=TR444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2"/>
  <sheetViews>
    <sheetView workbookViewId="0"/>
  </sheetViews>
  <sheetFormatPr defaultRowHeight="14.4"/>
  <cols>
    <col min="1" max="1" width="8.88671875" style="356"/>
    <col min="2" max="2" width="5" style="356" bestFit="1" customWidth="1"/>
    <col min="3" max="3" width="15.21875" style="356" bestFit="1" customWidth="1"/>
    <col min="4" max="4" width="10.55468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11" width="6.6640625" style="356" customWidth="1"/>
    <col min="12" max="13" width="3" style="356" bestFit="1" customWidth="1"/>
    <col min="14" max="17" width="4.33203125" style="356" bestFit="1" customWidth="1"/>
    <col min="18" max="18" width="4" style="356" bestFit="1" customWidth="1"/>
    <col min="19" max="19" width="4.33203125" style="356" bestFit="1" customWidth="1"/>
    <col min="20" max="20" width="4" style="356" bestFit="1" customWidth="1"/>
    <col min="21" max="21" width="4.33203125" style="356" bestFit="1" customWidth="1"/>
    <col min="22" max="24" width="4" style="356" bestFit="1" customWidth="1"/>
    <col min="25" max="25" width="4.33203125" style="356" bestFit="1" customWidth="1"/>
    <col min="26" max="26" width="4" style="356" bestFit="1" customWidth="1"/>
    <col min="27" max="28" width="4.33203125" style="356" bestFit="1" customWidth="1"/>
    <col min="29" max="29" width="4" style="356" bestFit="1" customWidth="1"/>
    <col min="30" max="32" width="4.33203125" style="356" bestFit="1" customWidth="1"/>
    <col min="33" max="33" width="4" style="356" bestFit="1" customWidth="1"/>
    <col min="34" max="45" width="4.33203125" style="356" bestFit="1" customWidth="1"/>
    <col min="46" max="58" width="5.33203125" style="356" bestFit="1" customWidth="1"/>
    <col min="59" max="59" width="8.33203125" style="356" bestFit="1" customWidth="1"/>
    <col min="60" max="60" width="6.109375" style="356" bestFit="1" customWidth="1"/>
    <col min="61" max="16384" width="8.88671875" style="356"/>
  </cols>
  <sheetData>
    <row r="1" spans="1:73" ht="23.4">
      <c r="A1" s="366" t="s">
        <v>3412</v>
      </c>
    </row>
    <row r="3" spans="1:73" ht="18">
      <c r="A3" s="365" t="s">
        <v>5424</v>
      </c>
    </row>
    <row r="5" spans="1:73" ht="28.8">
      <c r="A5" s="580" t="s">
        <v>3410</v>
      </c>
      <c r="B5" s="356" t="s">
        <v>3409</v>
      </c>
      <c r="E5" s="580" t="s">
        <v>3408</v>
      </c>
      <c r="F5" s="580" t="s">
        <v>3407</v>
      </c>
      <c r="G5" s="580" t="s">
        <v>3406</v>
      </c>
      <c r="H5" s="580" t="s">
        <v>3405</v>
      </c>
      <c r="I5" s="580" t="s">
        <v>3404</v>
      </c>
      <c r="J5" s="580" t="s">
        <v>3403</v>
      </c>
      <c r="K5" s="580" t="s">
        <v>3402</v>
      </c>
      <c r="L5" s="580" t="s">
        <v>5420</v>
      </c>
      <c r="M5" s="580" t="s">
        <v>5418</v>
      </c>
      <c r="N5" s="580" t="s">
        <v>5416</v>
      </c>
      <c r="O5" s="580" t="s">
        <v>5415</v>
      </c>
      <c r="P5" s="580" t="s">
        <v>5414</v>
      </c>
      <c r="Q5" s="580" t="s">
        <v>5413</v>
      </c>
      <c r="R5" s="580" t="s">
        <v>5412</v>
      </c>
      <c r="S5" s="580" t="s">
        <v>5411</v>
      </c>
      <c r="T5" s="580" t="s">
        <v>5410</v>
      </c>
      <c r="U5" s="580" t="s">
        <v>5406</v>
      </c>
      <c r="V5" s="580" t="s">
        <v>5404</v>
      </c>
      <c r="W5" s="580" t="s">
        <v>5393</v>
      </c>
      <c r="X5" s="580" t="s">
        <v>5390</v>
      </c>
      <c r="Y5" s="580" t="s">
        <v>5389</v>
      </c>
      <c r="Z5" s="580" t="s">
        <v>5387</v>
      </c>
      <c r="AA5" s="580" t="s">
        <v>5386</v>
      </c>
      <c r="AB5" s="580" t="s">
        <v>5385</v>
      </c>
      <c r="AC5" s="580" t="s">
        <v>5384</v>
      </c>
      <c r="AD5" s="580" t="s">
        <v>5383</v>
      </c>
      <c r="AE5" s="580" t="s">
        <v>5382</v>
      </c>
      <c r="AF5" s="580" t="s">
        <v>5381</v>
      </c>
      <c r="AG5" s="580" t="s">
        <v>5380</v>
      </c>
      <c r="AH5" s="580" t="s">
        <v>5379</v>
      </c>
      <c r="AI5" s="580" t="s">
        <v>5378</v>
      </c>
      <c r="AJ5" s="580" t="s">
        <v>5377</v>
      </c>
      <c r="AK5" s="580" t="s">
        <v>5376</v>
      </c>
      <c r="AL5" s="580" t="s">
        <v>5375</v>
      </c>
      <c r="AM5" s="580" t="s">
        <v>5374</v>
      </c>
      <c r="AN5" s="580" t="s">
        <v>5373</v>
      </c>
      <c r="AO5" s="580" t="s">
        <v>5372</v>
      </c>
      <c r="AP5" s="580" t="s">
        <v>5371</v>
      </c>
      <c r="AQ5" s="580" t="s">
        <v>5370</v>
      </c>
      <c r="AR5" s="580" t="s">
        <v>5367</v>
      </c>
      <c r="AS5" s="580" t="s">
        <v>3401</v>
      </c>
      <c r="AT5" s="580" t="s">
        <v>3389</v>
      </c>
      <c r="AU5" s="580" t="s">
        <v>3385</v>
      </c>
      <c r="AV5" s="580" t="s">
        <v>3381</v>
      </c>
      <c r="AW5" s="580" t="s">
        <v>3379</v>
      </c>
      <c r="AX5" s="580" t="s">
        <v>3494</v>
      </c>
      <c r="AY5" s="580" t="s">
        <v>3492</v>
      </c>
      <c r="AZ5" s="580" t="s">
        <v>3491</v>
      </c>
      <c r="BA5" s="580" t="s">
        <v>5365</v>
      </c>
      <c r="BB5" s="580" t="s">
        <v>5364</v>
      </c>
      <c r="BC5" s="580" t="s">
        <v>5363</v>
      </c>
      <c r="BD5" s="580" t="s">
        <v>4572</v>
      </c>
      <c r="BE5" s="580" t="s">
        <v>3489</v>
      </c>
      <c r="BF5" s="580" t="s">
        <v>3488</v>
      </c>
      <c r="BG5" s="580" t="s">
        <v>5423</v>
      </c>
      <c r="BH5" s="580" t="s">
        <v>3376</v>
      </c>
      <c r="BJ5" s="14" t="s">
        <v>71</v>
      </c>
      <c r="BK5" s="14" t="s">
        <v>72</v>
      </c>
      <c r="BL5" s="9" t="s">
        <v>99</v>
      </c>
      <c r="BM5" s="9" t="s">
        <v>100</v>
      </c>
      <c r="BN5" s="9" t="s">
        <v>75</v>
      </c>
      <c r="BO5" s="9" t="s">
        <v>73</v>
      </c>
      <c r="BP5" s="9" t="s">
        <v>42</v>
      </c>
      <c r="BQ5" s="9"/>
      <c r="BR5" s="9" t="s">
        <v>39</v>
      </c>
      <c r="BS5" s="9" t="s">
        <v>40</v>
      </c>
      <c r="BT5" s="9" t="s">
        <v>31</v>
      </c>
      <c r="BU5" s="9" t="s">
        <v>41</v>
      </c>
    </row>
    <row r="6" spans="1:73">
      <c r="A6" s="582">
        <v>2</v>
      </c>
      <c r="B6" s="356" t="s">
        <v>5425</v>
      </c>
      <c r="C6" s="356" t="s">
        <v>1687</v>
      </c>
      <c r="D6" s="356" t="s">
        <v>1688</v>
      </c>
      <c r="E6" s="578" t="s">
        <v>0</v>
      </c>
      <c r="F6" s="578">
        <v>1977</v>
      </c>
      <c r="G6" s="579">
        <v>43637.416666666664</v>
      </c>
      <c r="H6" s="578">
        <v>2102</v>
      </c>
      <c r="I6" s="578">
        <v>0</v>
      </c>
      <c r="J6" s="578">
        <v>25</v>
      </c>
      <c r="K6" s="577">
        <v>580</v>
      </c>
      <c r="L6" s="575"/>
      <c r="M6" s="575"/>
      <c r="N6" s="576">
        <v>0.48819444444444443</v>
      </c>
      <c r="O6" s="576">
        <v>0.49861111111111112</v>
      </c>
      <c r="P6" s="576">
        <v>0.71805555555555556</v>
      </c>
      <c r="Q6" s="576">
        <v>0.51041666666666663</v>
      </c>
      <c r="R6" s="575"/>
      <c r="S6" s="576">
        <v>0.66805555555555562</v>
      </c>
      <c r="T6" s="575"/>
      <c r="U6" s="576">
        <v>0.84305555555555556</v>
      </c>
      <c r="V6" s="575"/>
      <c r="W6" s="575"/>
      <c r="X6" s="575"/>
      <c r="Y6" s="575"/>
      <c r="Z6" s="575"/>
      <c r="AA6" s="575"/>
      <c r="AB6" s="576">
        <v>0.79722222222222217</v>
      </c>
      <c r="AC6" s="575"/>
      <c r="AD6" s="576">
        <v>0.65486111111111112</v>
      </c>
      <c r="AE6" s="576">
        <v>0.63402777777777775</v>
      </c>
      <c r="AF6" s="576">
        <v>0.53888888888888886</v>
      </c>
      <c r="AG6" s="575"/>
      <c r="AH6" s="575"/>
      <c r="AI6" s="576">
        <v>0.7680555555555556</v>
      </c>
      <c r="AJ6" s="576">
        <v>0.81736111111111109</v>
      </c>
      <c r="AK6" s="575"/>
      <c r="AL6" s="575"/>
      <c r="AM6" s="576">
        <v>0.58958333333333335</v>
      </c>
      <c r="AN6" s="576">
        <v>0.75208333333333333</v>
      </c>
      <c r="AO6" s="576">
        <v>0.49513888888888885</v>
      </c>
      <c r="AP6" s="576">
        <v>0.65138888888888891</v>
      </c>
      <c r="AQ6" s="576">
        <v>0.82638888888888884</v>
      </c>
      <c r="AR6" s="575"/>
      <c r="AS6" s="575"/>
      <c r="AT6" s="575"/>
      <c r="AU6" s="575"/>
      <c r="AV6" s="576">
        <v>0.62222222222222223</v>
      </c>
      <c r="AW6" s="575"/>
      <c r="AX6" s="575"/>
      <c r="AY6" s="575"/>
      <c r="AZ6" s="575"/>
      <c r="BA6" s="576">
        <v>0.4777777777777778</v>
      </c>
      <c r="BB6" s="575"/>
      <c r="BC6" s="576">
        <v>0.77847222222222223</v>
      </c>
      <c r="BD6" s="576">
        <v>0.5229166666666667</v>
      </c>
      <c r="BE6" s="576">
        <v>0.63680555555555551</v>
      </c>
      <c r="BF6" s="576">
        <v>0.81805555555555554</v>
      </c>
      <c r="BG6" s="576">
        <v>0.84097222222222223</v>
      </c>
      <c r="BH6" s="574">
        <v>0.87615740740740744</v>
      </c>
      <c r="BJ6" s="14">
        <f>VLOOKUP(BK6,id!$A:$C,3,0)</f>
        <v>44</v>
      </c>
      <c r="BK6" s="14" t="str">
        <f t="shared" ref="BK6" si="0">BL6&amp;BM6&amp;BO6</f>
        <v>Pacowska-BrudłoOla1977</v>
      </c>
      <c r="BL6" s="9" t="str">
        <f t="shared" ref="BL6" si="1">C6</f>
        <v>Pacowska-Brudło</v>
      </c>
      <c r="BM6" s="9" t="str">
        <f t="shared" ref="BM6" si="2">D6</f>
        <v>Ola</v>
      </c>
      <c r="BN6" s="9"/>
      <c r="BO6" s="9">
        <f t="shared" ref="BO6" si="3">F6</f>
        <v>1977</v>
      </c>
      <c r="BP6" s="9">
        <v>45</v>
      </c>
      <c r="BQ6" s="21"/>
      <c r="BR6" s="9"/>
      <c r="BS6" s="581"/>
      <c r="BT6" s="9"/>
      <c r="BU6" s="9"/>
    </row>
    <row r="7" spans="1:73">
      <c r="A7" s="582">
        <v>2</v>
      </c>
      <c r="B7" s="356" t="s">
        <v>5427</v>
      </c>
      <c r="C7" s="356" t="s">
        <v>267</v>
      </c>
      <c r="D7" s="356" t="s">
        <v>806</v>
      </c>
      <c r="E7" s="578" t="s">
        <v>0</v>
      </c>
      <c r="F7" s="578">
        <v>2007</v>
      </c>
      <c r="G7" s="579">
        <v>43637.416666666664</v>
      </c>
      <c r="H7" s="578">
        <v>2280</v>
      </c>
      <c r="I7" s="578">
        <v>120</v>
      </c>
      <c r="J7" s="578">
        <v>23</v>
      </c>
      <c r="K7" s="577">
        <v>420</v>
      </c>
      <c r="L7" s="575"/>
      <c r="M7" s="575"/>
      <c r="N7" s="576">
        <v>0.48819444444444443</v>
      </c>
      <c r="O7" s="576">
        <v>0.49861111111111112</v>
      </c>
      <c r="P7" s="576">
        <v>0.71805555555555556</v>
      </c>
      <c r="Q7" s="576">
        <v>0.51041666666666663</v>
      </c>
      <c r="R7" s="575"/>
      <c r="S7" s="576">
        <v>0.66805555555555562</v>
      </c>
      <c r="T7" s="575"/>
      <c r="U7" s="576">
        <v>0.84305555555555556</v>
      </c>
      <c r="V7" s="575"/>
      <c r="W7" s="575"/>
      <c r="X7" s="575"/>
      <c r="Y7" s="575"/>
      <c r="Z7" s="575"/>
      <c r="AA7" s="575"/>
      <c r="AB7" s="576">
        <v>0.79722222222222217</v>
      </c>
      <c r="AC7" s="575"/>
      <c r="AD7" s="576">
        <v>0.65486111111111112</v>
      </c>
      <c r="AE7" s="576">
        <v>0.63402777777777775</v>
      </c>
      <c r="AF7" s="576">
        <v>0.53888888888888886</v>
      </c>
      <c r="AG7" s="575"/>
      <c r="AH7" s="575"/>
      <c r="AI7" s="576">
        <v>0.7680555555555556</v>
      </c>
      <c r="AJ7" s="575"/>
      <c r="AK7" s="575"/>
      <c r="AL7" s="575"/>
      <c r="AM7" s="576">
        <v>0.58958333333333335</v>
      </c>
      <c r="AN7" s="576">
        <v>0.75208333333333333</v>
      </c>
      <c r="AO7" s="576">
        <v>0.49513888888888885</v>
      </c>
      <c r="AP7" s="576">
        <v>0.65138888888888891</v>
      </c>
      <c r="AQ7" s="575"/>
      <c r="AR7" s="575"/>
      <c r="AS7" s="575"/>
      <c r="AT7" s="575"/>
      <c r="AU7" s="575"/>
      <c r="AV7" s="576">
        <v>0.62222222222222223</v>
      </c>
      <c r="AW7" s="575"/>
      <c r="AX7" s="575"/>
      <c r="AY7" s="575"/>
      <c r="AZ7" s="575"/>
      <c r="BA7" s="576">
        <v>0.4777777777777778</v>
      </c>
      <c r="BB7" s="575"/>
      <c r="BC7" s="576">
        <v>0.77847222222222223</v>
      </c>
      <c r="BD7" s="576">
        <v>0.5229166666666667</v>
      </c>
      <c r="BE7" s="576">
        <v>0.63680555555555551</v>
      </c>
      <c r="BF7" s="576">
        <v>0.81805555555555554</v>
      </c>
      <c r="BG7" s="576">
        <v>0.82847222222222217</v>
      </c>
      <c r="BH7" s="574">
        <v>0.99998842592592585</v>
      </c>
      <c r="BJ7" s="14">
        <f>VLOOKUP(BK7,id!$A:$C,3,0)</f>
        <v>43</v>
      </c>
      <c r="BK7" s="14" t="str">
        <f t="shared" ref="BK7:BK12" si="4">BL7&amp;BM7&amp;BO7</f>
        <v>BrudłoBasia2007</v>
      </c>
      <c r="BL7" s="9" t="str">
        <f t="shared" ref="BL7:BL12" si="5">C7</f>
        <v>Brudło</v>
      </c>
      <c r="BM7" s="9" t="str">
        <f t="shared" ref="BM7:BM12" si="6">D7</f>
        <v>Basia</v>
      </c>
      <c r="BN7" s="9"/>
      <c r="BO7" s="9">
        <f t="shared" ref="BO7:BO12" si="7">F7</f>
        <v>2007</v>
      </c>
      <c r="BP7" s="9">
        <f t="shared" ref="BP7:BP12" si="8">BP6*IF(BT7&lt;1,BT7,IF(BU7&lt;1,BU7,IF(BS7&lt;1,BS7,IF(BR7&lt;1,BR7,1))))</f>
        <v>32.586206896551722</v>
      </c>
      <c r="BR7" s="9">
        <f t="shared" ref="BR7" si="9">H6/H7</f>
        <v>0.92192982456140349</v>
      </c>
      <c r="BS7" s="581">
        <f t="shared" ref="BS7" si="10">(J7-2)/(J6-2)</f>
        <v>0.91304347826086951</v>
      </c>
      <c r="BT7" s="9">
        <f t="shared" ref="BT7" si="11">K7/K6</f>
        <v>0.72413793103448276</v>
      </c>
      <c r="BU7" s="9">
        <f t="shared" ref="BU7" si="12">BS7^0.2</f>
        <v>0.98197016237007906</v>
      </c>
    </row>
    <row r="8" spans="1:73">
      <c r="A8" s="582">
        <v>2</v>
      </c>
      <c r="B8" s="356" t="s">
        <v>5428</v>
      </c>
      <c r="C8" s="356" t="s">
        <v>602</v>
      </c>
      <c r="D8" s="356" t="s">
        <v>5507</v>
      </c>
      <c r="E8" s="578" t="s">
        <v>0</v>
      </c>
      <c r="F8" s="578">
        <v>1975</v>
      </c>
      <c r="G8" s="579">
        <v>43637.416666666664</v>
      </c>
      <c r="H8" s="578">
        <v>2280</v>
      </c>
      <c r="I8" s="578">
        <v>120</v>
      </c>
      <c r="J8" s="578">
        <v>23</v>
      </c>
      <c r="K8" s="577">
        <v>420</v>
      </c>
      <c r="L8" s="575"/>
      <c r="M8" s="575"/>
      <c r="N8" s="576">
        <v>0.48888888888888887</v>
      </c>
      <c r="O8" s="576">
        <v>0.49861111111111112</v>
      </c>
      <c r="P8" s="576">
        <v>0.71875</v>
      </c>
      <c r="Q8" s="576">
        <v>0.51111111111111118</v>
      </c>
      <c r="R8" s="575"/>
      <c r="S8" s="576">
        <v>0.67083333333333339</v>
      </c>
      <c r="T8" s="575"/>
      <c r="U8" s="576">
        <v>0.84305555555555556</v>
      </c>
      <c r="V8" s="575"/>
      <c r="W8" s="575"/>
      <c r="X8" s="575"/>
      <c r="Y8" s="575"/>
      <c r="Z8" s="575"/>
      <c r="AA8" s="575"/>
      <c r="AB8" s="576">
        <v>0.79722222222222217</v>
      </c>
      <c r="AC8" s="575"/>
      <c r="AD8" s="576">
        <v>0.65486111111111112</v>
      </c>
      <c r="AE8" s="576">
        <v>0.63402777777777775</v>
      </c>
      <c r="AF8" s="576">
        <v>0.5395833333333333</v>
      </c>
      <c r="AG8" s="575"/>
      <c r="AH8" s="575"/>
      <c r="AI8" s="576">
        <v>0.76874999999999993</v>
      </c>
      <c r="AJ8" s="575"/>
      <c r="AK8" s="575"/>
      <c r="AL8" s="575"/>
      <c r="AM8" s="576">
        <v>0.59305555555555556</v>
      </c>
      <c r="AN8" s="576">
        <v>0.75277777777777777</v>
      </c>
      <c r="AO8" s="576">
        <v>0.49513888888888885</v>
      </c>
      <c r="AP8" s="576">
        <v>0.65208333333333335</v>
      </c>
      <c r="AQ8" s="575"/>
      <c r="AR8" s="575"/>
      <c r="AS8" s="575"/>
      <c r="AT8" s="575"/>
      <c r="AU8" s="575"/>
      <c r="AV8" s="576">
        <v>0.62361111111111112</v>
      </c>
      <c r="AW8" s="575"/>
      <c r="AX8" s="575"/>
      <c r="AY8" s="575"/>
      <c r="AZ8" s="575"/>
      <c r="BA8" s="576">
        <v>0.4777777777777778</v>
      </c>
      <c r="BB8" s="575"/>
      <c r="BC8" s="576">
        <v>0.77916666666666667</v>
      </c>
      <c r="BD8" s="576">
        <v>0.5229166666666667</v>
      </c>
      <c r="BE8" s="576">
        <v>0.63958333333333328</v>
      </c>
      <c r="BF8" s="576">
        <v>0.81874999999999998</v>
      </c>
      <c r="BG8" s="576">
        <v>0.82847222222222217</v>
      </c>
      <c r="BH8" s="574">
        <v>0.99998842592592585</v>
      </c>
      <c r="BJ8" s="14">
        <f>VLOOKUP(BK8,id!$A:$C,3,0)</f>
        <v>114</v>
      </c>
      <c r="BK8" s="14" t="str">
        <f t="shared" si="4"/>
        <v>NowakMagda1975</v>
      </c>
      <c r="BL8" s="9" t="str">
        <f t="shared" si="5"/>
        <v>Nowak</v>
      </c>
      <c r="BM8" s="9" t="str">
        <f t="shared" si="6"/>
        <v>Magda</v>
      </c>
      <c r="BN8" s="9"/>
      <c r="BO8" s="9">
        <f t="shared" si="7"/>
        <v>1975</v>
      </c>
      <c r="BP8" s="9">
        <f t="shared" si="8"/>
        <v>32.586206896551722</v>
      </c>
      <c r="BR8" s="9">
        <f t="shared" ref="BR8:BR12" si="13">H7/H8</f>
        <v>1</v>
      </c>
      <c r="BS8" s="581">
        <f t="shared" ref="BS8:BS10" si="14">(J8-2)/(J7-2)</f>
        <v>1</v>
      </c>
      <c r="BT8" s="9">
        <f t="shared" ref="BT8:BT12" si="15">K8/K7</f>
        <v>1</v>
      </c>
      <c r="BU8" s="9">
        <f t="shared" ref="BU8:BU12" si="16">BS8^0.2</f>
        <v>1</v>
      </c>
    </row>
    <row r="9" spans="1:73">
      <c r="A9" s="582">
        <v>2</v>
      </c>
      <c r="B9" s="356" t="s">
        <v>5429</v>
      </c>
      <c r="C9" s="356" t="s">
        <v>4740</v>
      </c>
      <c r="D9" s="356" t="s">
        <v>4742</v>
      </c>
      <c r="E9" s="578" t="s">
        <v>0</v>
      </c>
      <c r="F9" s="578">
        <v>2010</v>
      </c>
      <c r="G9" s="579">
        <v>43637.416666666664</v>
      </c>
      <c r="H9" s="578">
        <v>2280</v>
      </c>
      <c r="I9" s="578">
        <v>120</v>
      </c>
      <c r="J9" s="578">
        <v>23</v>
      </c>
      <c r="K9" s="577">
        <v>420</v>
      </c>
      <c r="L9" s="575"/>
      <c r="M9" s="575"/>
      <c r="N9" s="576">
        <v>0.48888888888888887</v>
      </c>
      <c r="O9" s="576">
        <v>0.49861111111111112</v>
      </c>
      <c r="P9" s="576">
        <v>0.71875</v>
      </c>
      <c r="Q9" s="576">
        <v>0.51111111111111118</v>
      </c>
      <c r="R9" s="575"/>
      <c r="S9" s="576">
        <v>0.67083333333333339</v>
      </c>
      <c r="T9" s="575"/>
      <c r="U9" s="576">
        <v>0.84305555555555556</v>
      </c>
      <c r="V9" s="575"/>
      <c r="W9" s="575"/>
      <c r="X9" s="575"/>
      <c r="Y9" s="575"/>
      <c r="Z9" s="575"/>
      <c r="AA9" s="575"/>
      <c r="AB9" s="576">
        <v>0.79722222222222217</v>
      </c>
      <c r="AC9" s="575"/>
      <c r="AD9" s="576">
        <v>0.65486111111111112</v>
      </c>
      <c r="AE9" s="576">
        <v>0.63402777777777775</v>
      </c>
      <c r="AF9" s="576">
        <v>0.5395833333333333</v>
      </c>
      <c r="AG9" s="575"/>
      <c r="AH9" s="575"/>
      <c r="AI9" s="576">
        <v>0.76874999999999993</v>
      </c>
      <c r="AJ9" s="575"/>
      <c r="AK9" s="575"/>
      <c r="AL9" s="575"/>
      <c r="AM9" s="576">
        <v>0.59305555555555556</v>
      </c>
      <c r="AN9" s="576">
        <v>0.75277777777777777</v>
      </c>
      <c r="AO9" s="576">
        <v>0.49513888888888885</v>
      </c>
      <c r="AP9" s="576">
        <v>0.65208333333333335</v>
      </c>
      <c r="AQ9" s="575"/>
      <c r="AR9" s="575"/>
      <c r="AS9" s="575"/>
      <c r="AT9" s="575"/>
      <c r="AU9" s="575"/>
      <c r="AV9" s="576">
        <v>0.62361111111111112</v>
      </c>
      <c r="AW9" s="575"/>
      <c r="AX9" s="575"/>
      <c r="AY9" s="575"/>
      <c r="AZ9" s="575"/>
      <c r="BA9" s="576">
        <v>0.4777777777777778</v>
      </c>
      <c r="BB9" s="575"/>
      <c r="BC9" s="576">
        <v>0.77916666666666667</v>
      </c>
      <c r="BD9" s="576">
        <v>0.5229166666666667</v>
      </c>
      <c r="BE9" s="576">
        <v>0.63958333333333328</v>
      </c>
      <c r="BF9" s="576">
        <v>0.81874999999999998</v>
      </c>
      <c r="BG9" s="576">
        <v>0.82847222222222217</v>
      </c>
      <c r="BH9" s="574">
        <v>0.99998842592592585</v>
      </c>
      <c r="BJ9" s="14">
        <f>VLOOKUP(BK9,id!$A:$C,3,0)</f>
        <v>115</v>
      </c>
      <c r="BK9" s="14" t="str">
        <f t="shared" si="4"/>
        <v>WitkowskaTelimena2010</v>
      </c>
      <c r="BL9" s="9" t="str">
        <f t="shared" si="5"/>
        <v>Witkowska</v>
      </c>
      <c r="BM9" s="9" t="str">
        <f t="shared" si="6"/>
        <v>Telimena</v>
      </c>
      <c r="BN9" s="9"/>
      <c r="BO9" s="9">
        <f t="shared" si="7"/>
        <v>2010</v>
      </c>
      <c r="BP9" s="9">
        <f t="shared" si="8"/>
        <v>32.586206896551722</v>
      </c>
      <c r="BR9" s="9">
        <f t="shared" si="13"/>
        <v>1</v>
      </c>
      <c r="BS9" s="581">
        <f t="shared" si="14"/>
        <v>1</v>
      </c>
      <c r="BT9" s="9">
        <f t="shared" si="15"/>
        <v>1</v>
      </c>
      <c r="BU9" s="9">
        <f t="shared" si="16"/>
        <v>1</v>
      </c>
    </row>
    <row r="10" spans="1:73">
      <c r="A10" s="582">
        <v>2</v>
      </c>
      <c r="B10" s="356" t="s">
        <v>4701</v>
      </c>
      <c r="C10" s="356" t="s">
        <v>55</v>
      </c>
      <c r="D10" s="356" t="s">
        <v>276</v>
      </c>
      <c r="E10" s="578" t="s">
        <v>0</v>
      </c>
      <c r="F10" s="578">
        <v>1970</v>
      </c>
      <c r="G10" s="579">
        <v>43637.416666666664</v>
      </c>
      <c r="H10" s="578">
        <v>313</v>
      </c>
      <c r="I10" s="578">
        <v>0</v>
      </c>
      <c r="J10" s="578">
        <v>4</v>
      </c>
      <c r="K10" s="577">
        <v>100</v>
      </c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  <c r="AO10" s="576">
        <v>0.54375000000000007</v>
      </c>
      <c r="AP10" s="575"/>
      <c r="AQ10" s="575"/>
      <c r="AR10" s="575"/>
      <c r="AS10" s="575"/>
      <c r="AT10" s="575"/>
      <c r="AU10" s="575"/>
      <c r="AV10" s="575"/>
      <c r="AW10" s="575"/>
      <c r="AX10" s="575"/>
      <c r="AY10" s="575"/>
      <c r="AZ10" s="575"/>
      <c r="BA10" s="576">
        <v>0.49861111111111112</v>
      </c>
      <c r="BB10" s="575"/>
      <c r="BC10" s="575"/>
      <c r="BD10" s="576">
        <v>0.57152777777777775</v>
      </c>
      <c r="BE10" s="575"/>
      <c r="BF10" s="575"/>
      <c r="BG10" s="575"/>
      <c r="BH10" s="574">
        <v>0.63340277777777776</v>
      </c>
      <c r="BJ10" s="14">
        <f>VLOOKUP(BK10,id!$A:$C,3,0)</f>
        <v>545</v>
      </c>
      <c r="BK10" s="14" t="str">
        <f t="shared" si="4"/>
        <v>SzawdzinAnna1970</v>
      </c>
      <c r="BL10" s="9" t="str">
        <f t="shared" si="5"/>
        <v>Szawdzin</v>
      </c>
      <c r="BM10" s="9" t="str">
        <f t="shared" si="6"/>
        <v>Anna</v>
      </c>
      <c r="BN10" s="9"/>
      <c r="BO10" s="9">
        <f t="shared" si="7"/>
        <v>1970</v>
      </c>
      <c r="BP10" s="9">
        <f t="shared" si="8"/>
        <v>7.7586206896551717</v>
      </c>
      <c r="BR10" s="9">
        <f t="shared" si="13"/>
        <v>7.2843450479233223</v>
      </c>
      <c r="BS10" s="581">
        <f t="shared" si="14"/>
        <v>9.5238095238095233E-2</v>
      </c>
      <c r="BT10" s="9">
        <f t="shared" si="15"/>
        <v>0.23809523809523808</v>
      </c>
      <c r="BU10" s="9">
        <f t="shared" si="16"/>
        <v>0.62483038415294334</v>
      </c>
    </row>
    <row r="11" spans="1:73">
      <c r="A11" s="582">
        <v>2</v>
      </c>
      <c r="B11" s="356" t="s">
        <v>4679</v>
      </c>
      <c r="C11" s="356" t="s">
        <v>50</v>
      </c>
      <c r="D11" s="356" t="s">
        <v>584</v>
      </c>
      <c r="E11" s="578" t="s">
        <v>0</v>
      </c>
      <c r="F11" s="578">
        <v>1996</v>
      </c>
      <c r="G11" s="579">
        <v>43637.416666666664</v>
      </c>
      <c r="H11" s="578">
        <v>553</v>
      </c>
      <c r="I11" s="578">
        <v>0</v>
      </c>
      <c r="J11" s="578">
        <v>2</v>
      </c>
      <c r="K11" s="577">
        <v>40</v>
      </c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  <c r="AO11" s="575"/>
      <c r="AP11" s="575"/>
      <c r="AQ11" s="575"/>
      <c r="AR11" s="575"/>
      <c r="AS11" s="575"/>
      <c r="AT11" s="575"/>
      <c r="AU11" s="575"/>
      <c r="AV11" s="575"/>
      <c r="AW11" s="575"/>
      <c r="AX11" s="575"/>
      <c r="AY11" s="575"/>
      <c r="AZ11" s="575"/>
      <c r="BA11" s="576">
        <v>0.4777777777777778</v>
      </c>
      <c r="BB11" s="575"/>
      <c r="BC11" s="575"/>
      <c r="BD11" s="575"/>
      <c r="BE11" s="575"/>
      <c r="BF11" s="575"/>
      <c r="BG11" s="575"/>
      <c r="BH11" s="574">
        <v>0.8000694444444445</v>
      </c>
      <c r="BJ11" s="14">
        <f>VLOOKUP(BK11,id!$A:$C,3,0)</f>
        <v>192</v>
      </c>
      <c r="BK11" s="14" t="str">
        <f t="shared" si="4"/>
        <v>StanekDominika1996</v>
      </c>
      <c r="BL11" s="9" t="str">
        <f t="shared" si="5"/>
        <v>Stanek</v>
      </c>
      <c r="BM11" s="9" t="str">
        <f t="shared" si="6"/>
        <v>Dominika</v>
      </c>
      <c r="BN11" s="9"/>
      <c r="BO11" s="9">
        <f t="shared" si="7"/>
        <v>1996</v>
      </c>
      <c r="BP11" s="9">
        <f t="shared" si="8"/>
        <v>3.103448275862069</v>
      </c>
      <c r="BR11" s="9">
        <f t="shared" si="13"/>
        <v>0.56600361663652798</v>
      </c>
      <c r="BS11" s="581">
        <f t="shared" ref="BS11:BS12" si="17">(J11-1)/(J10-1)</f>
        <v>0.33333333333333331</v>
      </c>
      <c r="BT11" s="9">
        <f t="shared" si="15"/>
        <v>0.4</v>
      </c>
      <c r="BU11" s="9">
        <f t="shared" si="16"/>
        <v>0.8027415617602307</v>
      </c>
    </row>
    <row r="12" spans="1:73">
      <c r="A12" s="582">
        <v>2</v>
      </c>
      <c r="B12" s="356" t="s">
        <v>4678</v>
      </c>
      <c r="C12" s="356" t="s">
        <v>50</v>
      </c>
      <c r="D12" s="356" t="s">
        <v>66</v>
      </c>
      <c r="E12" s="578" t="s">
        <v>0</v>
      </c>
      <c r="F12" s="578">
        <v>1969</v>
      </c>
      <c r="G12" s="579">
        <v>43637.416666666664</v>
      </c>
      <c r="H12" s="578">
        <v>553</v>
      </c>
      <c r="I12" s="578">
        <v>0</v>
      </c>
      <c r="J12" s="578">
        <v>2</v>
      </c>
      <c r="K12" s="577">
        <v>40</v>
      </c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  <c r="AO12" s="575"/>
      <c r="AP12" s="575"/>
      <c r="AQ12" s="575"/>
      <c r="AR12" s="575"/>
      <c r="AS12" s="575"/>
      <c r="AT12" s="575"/>
      <c r="AU12" s="575"/>
      <c r="AV12" s="575"/>
      <c r="AW12" s="575"/>
      <c r="AX12" s="575"/>
      <c r="AY12" s="575"/>
      <c r="AZ12" s="575"/>
      <c r="BA12" s="576">
        <v>0.4777777777777778</v>
      </c>
      <c r="BB12" s="575"/>
      <c r="BC12" s="575"/>
      <c r="BD12" s="575"/>
      <c r="BE12" s="575"/>
      <c r="BF12" s="575"/>
      <c r="BG12" s="575"/>
      <c r="BH12" s="574">
        <v>0.8000694444444445</v>
      </c>
      <c r="BJ12" s="14">
        <f>VLOOKUP(BK12,id!$A:$C,3,0)</f>
        <v>546</v>
      </c>
      <c r="BK12" s="14" t="str">
        <f t="shared" si="4"/>
        <v>StanekAsia1969</v>
      </c>
      <c r="BL12" s="9" t="str">
        <f t="shared" si="5"/>
        <v>Stanek</v>
      </c>
      <c r="BM12" s="9" t="str">
        <f t="shared" si="6"/>
        <v>Asia</v>
      </c>
      <c r="BN12" s="9"/>
      <c r="BO12" s="9">
        <f t="shared" si="7"/>
        <v>1969</v>
      </c>
      <c r="BP12" s="9">
        <f t="shared" si="8"/>
        <v>3.103448275862069</v>
      </c>
      <c r="BR12" s="9">
        <f t="shared" si="13"/>
        <v>1</v>
      </c>
      <c r="BS12" s="581">
        <f t="shared" si="17"/>
        <v>1</v>
      </c>
      <c r="BT12" s="9">
        <f t="shared" si="15"/>
        <v>1</v>
      </c>
      <c r="BU12" s="9">
        <f t="shared" si="16"/>
        <v>1</v>
      </c>
    </row>
  </sheetData>
  <hyperlinks>
    <hyperlink ref="B6" r:id="rId1" display="http://sporttrack.pl/grassor2019/tabela/map.php/?task=coordinates&amp;param=408&amp;group=TR222"/>
    <hyperlink ref="B7" r:id="rId2" display="http://sporttrack.pl/grassor2019/tabela/map.php/?task=coordinates&amp;param=407&amp;group=TR222"/>
    <hyperlink ref="B8" r:id="rId3" display="http://sporttrack.pl/grassor2019/tabela/map.php/?task=coordinates&amp;param=412&amp;group=TR222"/>
    <hyperlink ref="B9" r:id="rId4" display="http://sporttrack.pl/grassor2019/tabela/map.php/?task=coordinates&amp;param=413&amp;group=TR222"/>
    <hyperlink ref="B10" r:id="rId5" display="http://sporttrack.pl/grassor2019/tabela/map.php/?task=coordinates&amp;param=205&amp;group=TR222"/>
    <hyperlink ref="B11" r:id="rId6" display="http://sporttrack.pl/grassor2019/tabela/map.php/?task=coordinates&amp;param=206&amp;group=TR222"/>
    <hyperlink ref="B12" r:id="rId7" display="http://sporttrack.pl/grassor2019/tabela/map.php/?task=coordinates&amp;param=207&amp;group=TR222"/>
  </hyperlinks>
  <pageMargins left="0.7" right="0.7" top="0.75" bottom="0.75" header="0.3" footer="0.3"/>
  <pageSetup paperSize="9" orientation="portrait" horizontalDpi="0" verticalDpi="0" r:id="rId8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7"/>
  <sheetViews>
    <sheetView workbookViewId="0"/>
  </sheetViews>
  <sheetFormatPr defaultRowHeight="14.4"/>
  <cols>
    <col min="1" max="1" width="8.88671875" style="356"/>
    <col min="2" max="2" width="5" style="356" bestFit="1" customWidth="1"/>
    <col min="3" max="3" width="15.21875" style="356" bestFit="1" customWidth="1"/>
    <col min="4" max="4" width="10.55468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11" width="6.6640625" style="356" customWidth="1"/>
    <col min="12" max="13" width="3" style="356" bestFit="1" customWidth="1"/>
    <col min="14" max="17" width="4.33203125" style="356" bestFit="1" customWidth="1"/>
    <col min="18" max="18" width="4" style="356" bestFit="1" customWidth="1"/>
    <col min="19" max="19" width="4.33203125" style="356" bestFit="1" customWidth="1"/>
    <col min="20" max="20" width="4" style="356" bestFit="1" customWidth="1"/>
    <col min="21" max="21" width="4.33203125" style="356" bestFit="1" customWidth="1"/>
    <col min="22" max="24" width="4" style="356" bestFit="1" customWidth="1"/>
    <col min="25" max="25" width="4.33203125" style="356" bestFit="1" customWidth="1"/>
    <col min="26" max="26" width="4" style="356" bestFit="1" customWidth="1"/>
    <col min="27" max="28" width="4.33203125" style="356" bestFit="1" customWidth="1"/>
    <col min="29" max="29" width="4" style="356" bestFit="1" customWidth="1"/>
    <col min="30" max="32" width="4.33203125" style="356" bestFit="1" customWidth="1"/>
    <col min="33" max="33" width="4" style="356" bestFit="1" customWidth="1"/>
    <col min="34" max="45" width="4.33203125" style="356" bestFit="1" customWidth="1"/>
    <col min="46" max="58" width="5.33203125" style="356" bestFit="1" customWidth="1"/>
    <col min="59" max="59" width="8.33203125" style="356" bestFit="1" customWidth="1"/>
    <col min="60" max="60" width="6.109375" style="356" bestFit="1" customWidth="1"/>
    <col min="61" max="16384" width="8.88671875" style="356"/>
  </cols>
  <sheetData>
    <row r="1" spans="1:73" ht="23.4">
      <c r="A1" s="366" t="s">
        <v>3412</v>
      </c>
    </row>
    <row r="3" spans="1:73" ht="18">
      <c r="A3" s="365" t="s">
        <v>5424</v>
      </c>
    </row>
    <row r="5" spans="1:73" ht="28.8">
      <c r="A5" s="580" t="s">
        <v>3410</v>
      </c>
      <c r="B5" s="356" t="s">
        <v>3409</v>
      </c>
      <c r="E5" s="580" t="s">
        <v>3408</v>
      </c>
      <c r="F5" s="580" t="s">
        <v>3407</v>
      </c>
      <c r="G5" s="580" t="s">
        <v>3406</v>
      </c>
      <c r="H5" s="580" t="s">
        <v>3405</v>
      </c>
      <c r="I5" s="580" t="s">
        <v>3404</v>
      </c>
      <c r="J5" s="580" t="s">
        <v>3403</v>
      </c>
      <c r="K5" s="580" t="s">
        <v>3402</v>
      </c>
      <c r="L5" s="580" t="s">
        <v>5420</v>
      </c>
      <c r="M5" s="580" t="s">
        <v>5418</v>
      </c>
      <c r="N5" s="580" t="s">
        <v>5416</v>
      </c>
      <c r="O5" s="580" t="s">
        <v>5415</v>
      </c>
      <c r="P5" s="580" t="s">
        <v>5414</v>
      </c>
      <c r="Q5" s="580" t="s">
        <v>5413</v>
      </c>
      <c r="R5" s="580" t="s">
        <v>5412</v>
      </c>
      <c r="S5" s="580" t="s">
        <v>5411</v>
      </c>
      <c r="T5" s="580" t="s">
        <v>5410</v>
      </c>
      <c r="U5" s="580" t="s">
        <v>5406</v>
      </c>
      <c r="V5" s="580" t="s">
        <v>5404</v>
      </c>
      <c r="W5" s="580" t="s">
        <v>5393</v>
      </c>
      <c r="X5" s="580" t="s">
        <v>5390</v>
      </c>
      <c r="Y5" s="580" t="s">
        <v>5389</v>
      </c>
      <c r="Z5" s="580" t="s">
        <v>5387</v>
      </c>
      <c r="AA5" s="580" t="s">
        <v>5386</v>
      </c>
      <c r="AB5" s="580" t="s">
        <v>5385</v>
      </c>
      <c r="AC5" s="580" t="s">
        <v>5384</v>
      </c>
      <c r="AD5" s="580" t="s">
        <v>5383</v>
      </c>
      <c r="AE5" s="580" t="s">
        <v>5382</v>
      </c>
      <c r="AF5" s="580" t="s">
        <v>5381</v>
      </c>
      <c r="AG5" s="580" t="s">
        <v>5380</v>
      </c>
      <c r="AH5" s="580" t="s">
        <v>5379</v>
      </c>
      <c r="AI5" s="580" t="s">
        <v>5378</v>
      </c>
      <c r="AJ5" s="580" t="s">
        <v>5377</v>
      </c>
      <c r="AK5" s="580" t="s">
        <v>5376</v>
      </c>
      <c r="AL5" s="580" t="s">
        <v>5375</v>
      </c>
      <c r="AM5" s="580" t="s">
        <v>5374</v>
      </c>
      <c r="AN5" s="580" t="s">
        <v>5373</v>
      </c>
      <c r="AO5" s="580" t="s">
        <v>5372</v>
      </c>
      <c r="AP5" s="580" t="s">
        <v>5371</v>
      </c>
      <c r="AQ5" s="580" t="s">
        <v>5370</v>
      </c>
      <c r="AR5" s="580" t="s">
        <v>5367</v>
      </c>
      <c r="AS5" s="580" t="s">
        <v>3401</v>
      </c>
      <c r="AT5" s="580" t="s">
        <v>3389</v>
      </c>
      <c r="AU5" s="580" t="s">
        <v>3385</v>
      </c>
      <c r="AV5" s="580" t="s">
        <v>3381</v>
      </c>
      <c r="AW5" s="580" t="s">
        <v>3379</v>
      </c>
      <c r="AX5" s="580" t="s">
        <v>3494</v>
      </c>
      <c r="AY5" s="580" t="s">
        <v>3492</v>
      </c>
      <c r="AZ5" s="580" t="s">
        <v>3491</v>
      </c>
      <c r="BA5" s="580" t="s">
        <v>5365</v>
      </c>
      <c r="BB5" s="580" t="s">
        <v>5364</v>
      </c>
      <c r="BC5" s="580" t="s">
        <v>5363</v>
      </c>
      <c r="BD5" s="580" t="s">
        <v>4572</v>
      </c>
      <c r="BE5" s="580" t="s">
        <v>3489</v>
      </c>
      <c r="BF5" s="580" t="s">
        <v>3488</v>
      </c>
      <c r="BG5" s="580" t="s">
        <v>5423</v>
      </c>
      <c r="BH5" s="580" t="s">
        <v>3376</v>
      </c>
      <c r="BJ5" s="14" t="s">
        <v>71</v>
      </c>
      <c r="BK5" s="14" t="s">
        <v>72</v>
      </c>
      <c r="BL5" s="9" t="s">
        <v>99</v>
      </c>
      <c r="BM5" s="9" t="s">
        <v>100</v>
      </c>
      <c r="BN5" s="9" t="s">
        <v>75</v>
      </c>
      <c r="BO5" s="9" t="s">
        <v>73</v>
      </c>
      <c r="BP5" s="9" t="s">
        <v>42</v>
      </c>
      <c r="BQ5" s="9"/>
      <c r="BR5" s="9" t="s">
        <v>39</v>
      </c>
      <c r="BS5" s="9" t="s">
        <v>40</v>
      </c>
      <c r="BT5" s="9" t="s">
        <v>31</v>
      </c>
      <c r="BU5" s="9" t="s">
        <v>41</v>
      </c>
    </row>
    <row r="6" spans="1:73">
      <c r="A6" s="582">
        <v>1</v>
      </c>
      <c r="B6" s="356" t="s">
        <v>4681</v>
      </c>
      <c r="C6" s="356" t="s">
        <v>216</v>
      </c>
      <c r="D6" s="356" t="s">
        <v>24</v>
      </c>
      <c r="E6" s="578" t="s">
        <v>32</v>
      </c>
      <c r="F6" s="578">
        <v>1978</v>
      </c>
      <c r="G6" s="579">
        <v>43637.416666666664</v>
      </c>
      <c r="H6" s="578">
        <v>2143</v>
      </c>
      <c r="I6" s="578">
        <v>0</v>
      </c>
      <c r="J6" s="578">
        <v>31</v>
      </c>
      <c r="K6" s="577">
        <v>740</v>
      </c>
      <c r="L6" s="575"/>
      <c r="M6" s="575"/>
      <c r="N6" s="576">
        <v>0.88680555555555562</v>
      </c>
      <c r="O6" s="576">
        <v>0.87013888888888891</v>
      </c>
      <c r="P6" s="575"/>
      <c r="Q6" s="576">
        <v>0.84652777777777777</v>
      </c>
      <c r="R6" s="575"/>
      <c r="S6" s="576">
        <v>0.81874999999999998</v>
      </c>
      <c r="T6" s="575"/>
      <c r="U6" s="576">
        <v>0.48888888888888887</v>
      </c>
      <c r="V6" s="575"/>
      <c r="W6" s="575"/>
      <c r="X6" s="575"/>
      <c r="Y6" s="576">
        <v>0.52986111111111112</v>
      </c>
      <c r="Z6" s="575"/>
      <c r="AA6" s="576">
        <v>0.75208333333333333</v>
      </c>
      <c r="AB6" s="576">
        <v>0.69027777777777777</v>
      </c>
      <c r="AC6" s="575"/>
      <c r="AD6" s="576">
        <v>0.78263888888888899</v>
      </c>
      <c r="AE6" s="576">
        <v>0.79305555555555562</v>
      </c>
      <c r="AF6" s="576">
        <v>0.56805555555555554</v>
      </c>
      <c r="AG6" s="575"/>
      <c r="AH6" s="576">
        <v>0.64236111111111105</v>
      </c>
      <c r="AI6" s="575"/>
      <c r="AJ6" s="576">
        <v>0.60902777777777783</v>
      </c>
      <c r="AK6" s="576">
        <v>0.67013888888888884</v>
      </c>
      <c r="AL6" s="576">
        <v>0.77500000000000002</v>
      </c>
      <c r="AM6" s="576">
        <v>0.71597222222222223</v>
      </c>
      <c r="AN6" s="576">
        <v>0.80972222222222223</v>
      </c>
      <c r="AO6" s="576">
        <v>0.48680555555555555</v>
      </c>
      <c r="AP6" s="576">
        <v>0.83819444444444446</v>
      </c>
      <c r="AQ6" s="576">
        <v>0.53333333333333333</v>
      </c>
      <c r="AR6" s="576">
        <v>0.4368055555555555</v>
      </c>
      <c r="AS6" s="575"/>
      <c r="AT6" s="575"/>
      <c r="AU6" s="576">
        <v>0.68611111111111101</v>
      </c>
      <c r="AV6" s="576">
        <v>0.77430555555555547</v>
      </c>
      <c r="AW6" s="576">
        <v>0.6645833333333333</v>
      </c>
      <c r="AX6" s="575"/>
      <c r="AY6" s="575"/>
      <c r="AZ6" s="575"/>
      <c r="BA6" s="576">
        <v>0.46388888888888885</v>
      </c>
      <c r="BB6" s="576">
        <v>0.64166666666666672</v>
      </c>
      <c r="BC6" s="576">
        <v>0.54583333333333328</v>
      </c>
      <c r="BD6" s="576">
        <v>0.52361111111111114</v>
      </c>
      <c r="BE6" s="575"/>
      <c r="BF6" s="576">
        <v>0.50555555555555554</v>
      </c>
      <c r="BG6" s="576">
        <v>0.91180555555555554</v>
      </c>
      <c r="BH6" s="574">
        <v>0.90423611111111113</v>
      </c>
      <c r="BJ6" s="14">
        <f>VLOOKUP(BK6,id!$A:$C,3,0)</f>
        <v>129</v>
      </c>
      <c r="BK6" s="14" t="str">
        <f t="shared" ref="BK6:BK7" si="0">BL6&amp;BM6&amp;BO6</f>
        <v>BasterPrzemysław1978</v>
      </c>
      <c r="BL6" s="9" t="str">
        <f>C6</f>
        <v>Baster</v>
      </c>
      <c r="BM6" s="9" t="str">
        <f>D6</f>
        <v>Przemysław</v>
      </c>
      <c r="BN6" s="9"/>
      <c r="BO6" s="9">
        <f>F6</f>
        <v>1978</v>
      </c>
      <c r="BP6" s="9">
        <v>45</v>
      </c>
      <c r="BQ6" s="21"/>
      <c r="BR6" s="9"/>
      <c r="BS6" s="9"/>
      <c r="BT6" s="9"/>
      <c r="BU6" s="9"/>
    </row>
    <row r="7" spans="1:73">
      <c r="A7" s="582">
        <v>2</v>
      </c>
      <c r="B7" s="356" t="s">
        <v>5426</v>
      </c>
      <c r="C7" s="356" t="s">
        <v>267</v>
      </c>
      <c r="D7" s="356" t="s">
        <v>1689</v>
      </c>
      <c r="E7" s="578" t="s">
        <v>32</v>
      </c>
      <c r="F7" s="578">
        <v>2010</v>
      </c>
      <c r="G7" s="579">
        <v>43637.416666666664</v>
      </c>
      <c r="H7" s="578">
        <v>2280</v>
      </c>
      <c r="I7" s="578">
        <v>120</v>
      </c>
      <c r="J7" s="578">
        <v>23</v>
      </c>
      <c r="K7" s="577">
        <v>420</v>
      </c>
      <c r="L7" s="575"/>
      <c r="M7" s="575"/>
      <c r="N7" s="576">
        <v>0.48819444444444443</v>
      </c>
      <c r="O7" s="576">
        <v>0.49861111111111112</v>
      </c>
      <c r="P7" s="576">
        <v>0.71805555555555556</v>
      </c>
      <c r="Q7" s="576">
        <v>0.51041666666666663</v>
      </c>
      <c r="R7" s="575"/>
      <c r="S7" s="576">
        <v>0.66805555555555562</v>
      </c>
      <c r="T7" s="575"/>
      <c r="U7" s="576">
        <v>0.84305555555555556</v>
      </c>
      <c r="V7" s="575"/>
      <c r="W7" s="575"/>
      <c r="X7" s="575"/>
      <c r="Y7" s="575"/>
      <c r="Z7" s="575"/>
      <c r="AA7" s="575"/>
      <c r="AB7" s="576">
        <v>0.79722222222222217</v>
      </c>
      <c r="AC7" s="575"/>
      <c r="AD7" s="576">
        <v>0.65486111111111112</v>
      </c>
      <c r="AE7" s="576">
        <v>0.63402777777777775</v>
      </c>
      <c r="AF7" s="576">
        <v>0.53888888888888886</v>
      </c>
      <c r="AG7" s="575"/>
      <c r="AH7" s="575"/>
      <c r="AI7" s="576">
        <v>0.7680555555555556</v>
      </c>
      <c r="AJ7" s="575"/>
      <c r="AK7" s="575"/>
      <c r="AL7" s="575"/>
      <c r="AM7" s="576">
        <v>0.58958333333333335</v>
      </c>
      <c r="AN7" s="576">
        <v>0.75208333333333333</v>
      </c>
      <c r="AO7" s="576">
        <v>0.49513888888888885</v>
      </c>
      <c r="AP7" s="576">
        <v>0.65138888888888891</v>
      </c>
      <c r="AQ7" s="575"/>
      <c r="AR7" s="575"/>
      <c r="AS7" s="575"/>
      <c r="AT7" s="575"/>
      <c r="AU7" s="575"/>
      <c r="AV7" s="576">
        <v>0.62222222222222223</v>
      </c>
      <c r="AW7" s="575"/>
      <c r="AX7" s="575"/>
      <c r="AY7" s="575"/>
      <c r="AZ7" s="575"/>
      <c r="BA7" s="576">
        <v>0.4777777777777778</v>
      </c>
      <c r="BB7" s="575"/>
      <c r="BC7" s="576">
        <v>0.77847222222222223</v>
      </c>
      <c r="BD7" s="576">
        <v>0.5229166666666667</v>
      </c>
      <c r="BE7" s="576">
        <v>0.63680555555555551</v>
      </c>
      <c r="BF7" s="576">
        <v>0.81805555555555554</v>
      </c>
      <c r="BG7" s="576">
        <v>0.82847222222222217</v>
      </c>
      <c r="BH7" s="574">
        <v>0.99998842592592585</v>
      </c>
      <c r="BJ7" s="14">
        <f>VLOOKUP(BK7,id!$A:$C,3,0)</f>
        <v>35</v>
      </c>
      <c r="BK7" s="14" t="str">
        <f t="shared" si="0"/>
        <v>BrudłoZbych2010</v>
      </c>
      <c r="BL7" s="9" t="str">
        <f t="shared" ref="BL7:BM7" si="1">C7</f>
        <v>Brudło</v>
      </c>
      <c r="BM7" s="9" t="str">
        <f t="shared" si="1"/>
        <v>Zbych</v>
      </c>
      <c r="BN7" s="9"/>
      <c r="BO7" s="9">
        <f t="shared" ref="BO7" si="2">F7</f>
        <v>2010</v>
      </c>
      <c r="BP7" s="9">
        <f t="shared" ref="BP7" si="3">BP6*IF(BT7&lt;1,BT7,IF(BU7&lt;1,BU7,IF(BS7&lt;1,BS7,IF(BR7&lt;1,BR7,1))))</f>
        <v>25.54054054054054</v>
      </c>
      <c r="BQ7" s="21"/>
      <c r="BR7" s="9">
        <f t="shared" ref="BR7" si="4">H6/H7</f>
        <v>0.93991228070175437</v>
      </c>
      <c r="BS7" s="581">
        <f t="shared" ref="BS7" si="5">(J7-2)/(J6-2)</f>
        <v>0.72413793103448276</v>
      </c>
      <c r="BT7" s="9">
        <f t="shared" ref="BT7" si="6">K7/K6</f>
        <v>0.56756756756756754</v>
      </c>
      <c r="BU7" s="9">
        <f t="shared" ref="BU7" si="7">BS7^0.2</f>
        <v>0.93748485263952153</v>
      </c>
    </row>
  </sheetData>
  <hyperlinks>
    <hyperlink ref="B7" r:id="rId1" display="http://sporttrack.pl/grassor2019/tabela/map.php/?task=coordinates&amp;param=406&amp;group=TR222"/>
  </hyperlinks>
  <pageMargins left="0.7" right="0.7" top="0.75" bottom="0.75" header="0.3" footer="0.3"/>
  <pageSetup paperSize="9" orientation="portrait" horizontalDpi="0" verticalDpi="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"/>
  <sheetViews>
    <sheetView workbookViewId="0"/>
  </sheetViews>
  <sheetFormatPr defaultRowHeight="13.8"/>
  <cols>
    <col min="1" max="1" width="10" style="63" bestFit="1" customWidth="1"/>
    <col min="2" max="2" width="11.77734375" style="63" bestFit="1" customWidth="1"/>
    <col min="3" max="3" width="14.21875" style="63" bestFit="1" customWidth="1"/>
    <col min="4" max="4" width="4.33203125" style="63" bestFit="1" customWidth="1"/>
    <col min="5" max="5" width="16.21875" style="63" bestFit="1" customWidth="1"/>
    <col min="6" max="6" width="10.6640625" style="63" bestFit="1" customWidth="1"/>
    <col min="7" max="7" width="4.21875" style="63" bestFit="1" customWidth="1"/>
    <col min="8" max="8" width="6.88671875" style="63" bestFit="1" customWidth="1"/>
    <col min="9" max="9" width="34.5546875" style="63" bestFit="1" customWidth="1"/>
    <col min="10" max="10" width="18.109375" style="63" bestFit="1" customWidth="1"/>
    <col min="11" max="13" width="9.44140625" style="63" customWidth="1"/>
    <col min="14" max="14" width="16.44140625" style="63" bestFit="1" customWidth="1"/>
    <col min="15" max="16384" width="8.88671875" style="63"/>
  </cols>
  <sheetData>
    <row r="1" spans="1:28">
      <c r="A1" s="150" t="s">
        <v>3538</v>
      </c>
      <c r="B1" s="150" t="s">
        <v>3731</v>
      </c>
      <c r="C1" s="150" t="s">
        <v>3732</v>
      </c>
      <c r="D1" s="150" t="s">
        <v>3733</v>
      </c>
      <c r="E1" s="150" t="s">
        <v>160</v>
      </c>
      <c r="F1" s="150" t="s">
        <v>161</v>
      </c>
      <c r="G1" s="150" t="s">
        <v>813</v>
      </c>
      <c r="H1" s="150" t="s">
        <v>73</v>
      </c>
      <c r="I1" s="150" t="s">
        <v>3495</v>
      </c>
      <c r="J1" s="150" t="s">
        <v>3543</v>
      </c>
      <c r="K1" s="150" t="s">
        <v>3504</v>
      </c>
      <c r="L1" s="150" t="s">
        <v>3505</v>
      </c>
      <c r="M1" s="150" t="s">
        <v>3971</v>
      </c>
      <c r="N1" s="150" t="s">
        <v>3970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150">
        <v>23</v>
      </c>
      <c r="B2" s="150">
        <v>1</v>
      </c>
      <c r="C2" s="150"/>
      <c r="D2" s="150">
        <v>127</v>
      </c>
      <c r="E2" s="150" t="s">
        <v>5432</v>
      </c>
      <c r="F2" s="150" t="s">
        <v>1546</v>
      </c>
      <c r="G2" s="150" t="s">
        <v>0</v>
      </c>
      <c r="H2" s="150">
        <v>1972</v>
      </c>
      <c r="I2" s="150" t="s">
        <v>1537</v>
      </c>
      <c r="J2" s="150" t="s">
        <v>4058</v>
      </c>
      <c r="K2" s="151">
        <v>0.37222222222222223</v>
      </c>
      <c r="L2" s="150">
        <v>28</v>
      </c>
      <c r="M2" s="150">
        <v>0</v>
      </c>
      <c r="N2" s="150">
        <f>L2+M2</f>
        <v>28</v>
      </c>
      <c r="Q2" s="14">
        <f>VLOOKUP(R2,id!$A:$C,3,0)</f>
        <v>547</v>
      </c>
      <c r="R2" s="14" t="str">
        <f t="shared" ref="R2:R8" si="0">S2&amp;T2&amp;V2</f>
        <v>DziewiorIwona1972</v>
      </c>
      <c r="S2" s="9" t="str">
        <f t="shared" ref="S2:S8" si="1">PROPER(E2)</f>
        <v>Dziewior</v>
      </c>
      <c r="T2" s="9" t="str">
        <f t="shared" ref="T2:T8" si="2">F2</f>
        <v>Iwona</v>
      </c>
      <c r="U2" s="9" t="str">
        <f t="shared" ref="U2:U8" si="3">I2</f>
        <v>Dziewiorki</v>
      </c>
      <c r="V2" s="9">
        <f t="shared" ref="V2:V8" si="4">H2</f>
        <v>1972</v>
      </c>
      <c r="W2" s="9">
        <v>100</v>
      </c>
      <c r="X2" s="9"/>
      <c r="Y2" s="9"/>
      <c r="Z2" s="9"/>
      <c r="AA2" s="9"/>
      <c r="AB2" s="9"/>
    </row>
    <row r="3" spans="1:28">
      <c r="A3" s="150">
        <v>27</v>
      </c>
      <c r="B3" s="150">
        <v>2</v>
      </c>
      <c r="C3" s="150"/>
      <c r="D3" s="150">
        <v>182</v>
      </c>
      <c r="E3" s="150" t="s">
        <v>3757</v>
      </c>
      <c r="F3" s="150" t="s">
        <v>334</v>
      </c>
      <c r="G3" s="150" t="s">
        <v>0</v>
      </c>
      <c r="H3" s="150">
        <v>1975</v>
      </c>
      <c r="I3" s="150" t="s">
        <v>335</v>
      </c>
      <c r="J3" s="150" t="s">
        <v>1318</v>
      </c>
      <c r="K3" s="151">
        <v>0.36701388888888886</v>
      </c>
      <c r="L3" s="150">
        <v>27</v>
      </c>
      <c r="M3" s="150">
        <v>0</v>
      </c>
      <c r="N3" s="150">
        <f t="shared" ref="N3:N12" si="5">L3+M3</f>
        <v>27</v>
      </c>
      <c r="Q3" s="14">
        <f>VLOOKUP(R3,id!$A:$C,3,0)</f>
        <v>39</v>
      </c>
      <c r="R3" s="14" t="str">
        <f t="shared" si="0"/>
        <v>AdamczykEwa1975</v>
      </c>
      <c r="S3" s="9" t="str">
        <f t="shared" si="1"/>
        <v>Adamczyk</v>
      </c>
      <c r="T3" s="9" t="str">
        <f t="shared" si="2"/>
        <v>Ewa</v>
      </c>
      <c r="U3" s="9" t="str">
        <f t="shared" si="3"/>
        <v>Zbieranina z Niesięcina</v>
      </c>
      <c r="V3" s="9">
        <f t="shared" si="4"/>
        <v>1975</v>
      </c>
      <c r="W3" s="9">
        <f t="shared" ref="W3:W8" si="6">W2*IF(AA3&lt;1,AA3,IF(AB3&lt;1,AB3,IF(Z3&lt;1,Z3,IF(Y3&lt;1,Y3,1))))</f>
        <v>96.428571428571431</v>
      </c>
      <c r="X3" s="9"/>
      <c r="Y3" s="9">
        <f t="shared" ref="Y3:Y8" si="7">K2/K3</f>
        <v>1.0141911069063387</v>
      </c>
      <c r="Z3" s="9">
        <f t="shared" ref="Z3:Z8" si="8">N3/N2</f>
        <v>0.9642857142857143</v>
      </c>
      <c r="AA3" s="9">
        <v>1</v>
      </c>
      <c r="AB3" s="9">
        <v>1</v>
      </c>
    </row>
    <row r="4" spans="1:28">
      <c r="A4" s="150">
        <v>34</v>
      </c>
      <c r="B4" s="150">
        <v>3</v>
      </c>
      <c r="C4" s="150"/>
      <c r="D4" s="150">
        <v>49</v>
      </c>
      <c r="E4" s="150" t="s">
        <v>4167</v>
      </c>
      <c r="F4" s="150" t="s">
        <v>1657</v>
      </c>
      <c r="G4" s="150" t="s">
        <v>0</v>
      </c>
      <c r="H4" s="150">
        <v>1983</v>
      </c>
      <c r="I4" s="150" t="s">
        <v>1655</v>
      </c>
      <c r="J4" s="150" t="s">
        <v>3997</v>
      </c>
      <c r="K4" s="151">
        <v>0.37222222222222223</v>
      </c>
      <c r="L4" s="150">
        <v>26</v>
      </c>
      <c r="M4" s="150">
        <v>0</v>
      </c>
      <c r="N4" s="150">
        <f t="shared" si="5"/>
        <v>26</v>
      </c>
      <c r="Q4" s="14">
        <f>VLOOKUP(R4,id!$A:$C,3,0)</f>
        <v>133</v>
      </c>
      <c r="R4" s="14" t="str">
        <f t="shared" si="0"/>
        <v>NieduziakAngelika1983</v>
      </c>
      <c r="S4" s="9" t="str">
        <f t="shared" si="1"/>
        <v>Nieduziak</v>
      </c>
      <c r="T4" s="9" t="str">
        <f t="shared" si="2"/>
        <v>Angelika</v>
      </c>
      <c r="U4" s="9" t="str">
        <f t="shared" si="3"/>
        <v>brak</v>
      </c>
      <c r="V4" s="9">
        <f t="shared" si="4"/>
        <v>1983</v>
      </c>
      <c r="W4" s="9">
        <f t="shared" si="6"/>
        <v>92.857142857142847</v>
      </c>
      <c r="X4" s="9"/>
      <c r="Y4" s="9">
        <f t="shared" si="7"/>
        <v>0.98600746268656703</v>
      </c>
      <c r="Z4" s="9">
        <f t="shared" si="8"/>
        <v>0.96296296296296291</v>
      </c>
      <c r="AA4" s="9">
        <v>1</v>
      </c>
      <c r="AB4" s="9">
        <v>1</v>
      </c>
    </row>
    <row r="5" spans="1:28">
      <c r="A5" s="150">
        <v>40</v>
      </c>
      <c r="B5" s="150">
        <v>4</v>
      </c>
      <c r="C5" s="150"/>
      <c r="D5" s="150">
        <v>68</v>
      </c>
      <c r="E5" s="150" t="s">
        <v>5433</v>
      </c>
      <c r="F5" s="150" t="s">
        <v>851</v>
      </c>
      <c r="G5" s="150" t="s">
        <v>0</v>
      </c>
      <c r="H5" s="150">
        <v>1986</v>
      </c>
      <c r="I5" s="150" t="s">
        <v>1611</v>
      </c>
      <c r="J5" s="150" t="s">
        <v>3425</v>
      </c>
      <c r="K5" s="151">
        <v>0.36400462962962959</v>
      </c>
      <c r="L5" s="150">
        <v>26</v>
      </c>
      <c r="M5" s="150">
        <v>0</v>
      </c>
      <c r="N5" s="150">
        <f t="shared" si="5"/>
        <v>26</v>
      </c>
      <c r="Q5" s="14">
        <f>VLOOKUP(R5,id!$A:$C,3,0)</f>
        <v>548</v>
      </c>
      <c r="R5" s="14" t="str">
        <f t="shared" si="0"/>
        <v>KurekMarta1986</v>
      </c>
      <c r="S5" s="9" t="str">
        <f t="shared" si="1"/>
        <v>Kurek</v>
      </c>
      <c r="T5" s="9" t="str">
        <f t="shared" si="2"/>
        <v>Marta</v>
      </c>
      <c r="U5" s="9" t="str">
        <f t="shared" si="3"/>
        <v>ON-SIGHT</v>
      </c>
      <c r="V5" s="9">
        <f t="shared" si="4"/>
        <v>1986</v>
      </c>
      <c r="W5" s="9">
        <f t="shared" si="6"/>
        <v>92.857142857142847</v>
      </c>
      <c r="X5" s="9"/>
      <c r="Y5" s="9">
        <f t="shared" si="7"/>
        <v>1.0225755166931638</v>
      </c>
      <c r="Z5" s="9">
        <f t="shared" si="8"/>
        <v>1</v>
      </c>
      <c r="AA5" s="9">
        <v>1</v>
      </c>
      <c r="AB5" s="9">
        <v>1</v>
      </c>
    </row>
    <row r="6" spans="1:28">
      <c r="A6" s="150">
        <v>49</v>
      </c>
      <c r="B6" s="150">
        <v>5</v>
      </c>
      <c r="C6" s="150"/>
      <c r="D6" s="150">
        <v>3</v>
      </c>
      <c r="E6" s="150" t="s">
        <v>5434</v>
      </c>
      <c r="F6" s="150" t="s">
        <v>550</v>
      </c>
      <c r="G6" s="150" t="s">
        <v>0</v>
      </c>
      <c r="H6" s="150">
        <v>1995</v>
      </c>
      <c r="I6" s="150" t="s">
        <v>5013</v>
      </c>
      <c r="J6" s="150" t="s">
        <v>3441</v>
      </c>
      <c r="K6" s="151">
        <v>0.34812499999999996</v>
      </c>
      <c r="L6" s="150">
        <v>23</v>
      </c>
      <c r="M6" s="150">
        <v>0</v>
      </c>
      <c r="N6" s="150">
        <f t="shared" si="5"/>
        <v>23</v>
      </c>
      <c r="Q6" s="14">
        <f>VLOOKUP(R6,id!$A:$C,3,0)</f>
        <v>230</v>
      </c>
      <c r="R6" s="14" t="str">
        <f t="shared" si="0"/>
        <v>RosińskaKarolina1995</v>
      </c>
      <c r="S6" s="9" t="str">
        <f t="shared" si="1"/>
        <v>Rosińska</v>
      </c>
      <c r="T6" s="9" t="str">
        <f t="shared" si="2"/>
        <v>Karolina</v>
      </c>
      <c r="U6" s="9" t="str">
        <f t="shared" si="3"/>
        <v>RWD</v>
      </c>
      <c r="V6" s="9">
        <f t="shared" si="4"/>
        <v>1995</v>
      </c>
      <c r="W6" s="9">
        <f t="shared" si="6"/>
        <v>82.142857142857125</v>
      </c>
      <c r="X6" s="9"/>
      <c r="Y6" s="9">
        <f t="shared" si="7"/>
        <v>1.0456147350222755</v>
      </c>
      <c r="Z6" s="9">
        <f t="shared" si="8"/>
        <v>0.88461538461538458</v>
      </c>
      <c r="AA6" s="9">
        <v>1</v>
      </c>
      <c r="AB6" s="9">
        <v>1</v>
      </c>
    </row>
    <row r="7" spans="1:28">
      <c r="A7" s="150">
        <v>52</v>
      </c>
      <c r="B7" s="150">
        <v>6</v>
      </c>
      <c r="C7" s="150"/>
      <c r="D7" s="150">
        <v>45</v>
      </c>
      <c r="E7" s="150" t="s">
        <v>5435</v>
      </c>
      <c r="F7" s="150" t="s">
        <v>4068</v>
      </c>
      <c r="G7" s="150" t="s">
        <v>0</v>
      </c>
      <c r="H7" s="150">
        <v>2002</v>
      </c>
      <c r="I7" s="150" t="s">
        <v>5029</v>
      </c>
      <c r="J7" s="150" t="s">
        <v>5028</v>
      </c>
      <c r="K7" s="151">
        <v>0.36226851851851849</v>
      </c>
      <c r="L7" s="150">
        <v>23</v>
      </c>
      <c r="M7" s="150">
        <v>0</v>
      </c>
      <c r="N7" s="150">
        <f t="shared" si="5"/>
        <v>23</v>
      </c>
      <c r="Q7" s="14">
        <f>VLOOKUP(R7,id!$A:$C,3,0)</f>
        <v>220</v>
      </c>
      <c r="R7" s="14" t="str">
        <f t="shared" si="0"/>
        <v>SzczepaniakWeronika2002</v>
      </c>
      <c r="S7" s="9" t="str">
        <f t="shared" si="1"/>
        <v>Szczepaniak</v>
      </c>
      <c r="T7" s="9" t="str">
        <f t="shared" si="2"/>
        <v>Weronika</v>
      </c>
      <c r="U7" s="9" t="str">
        <f t="shared" si="3"/>
        <v>VerOn Team</v>
      </c>
      <c r="V7" s="9">
        <f t="shared" si="4"/>
        <v>2002</v>
      </c>
      <c r="W7" s="9">
        <f t="shared" si="6"/>
        <v>78.935874030123216</v>
      </c>
      <c r="X7" s="9"/>
      <c r="Y7" s="9">
        <f t="shared" si="7"/>
        <v>0.96095846645367411</v>
      </c>
      <c r="Z7" s="9">
        <f t="shared" si="8"/>
        <v>1</v>
      </c>
      <c r="AA7" s="9">
        <v>1</v>
      </c>
      <c r="AB7" s="9">
        <v>1</v>
      </c>
    </row>
    <row r="8" spans="1:28">
      <c r="A8" s="150">
        <v>57</v>
      </c>
      <c r="B8" s="150">
        <v>7</v>
      </c>
      <c r="C8" s="150"/>
      <c r="D8" s="150">
        <v>178</v>
      </c>
      <c r="E8" s="150" t="s">
        <v>3751</v>
      </c>
      <c r="F8" s="150" t="s">
        <v>276</v>
      </c>
      <c r="G8" s="150" t="s">
        <v>0</v>
      </c>
      <c r="H8" s="150">
        <v>1983</v>
      </c>
      <c r="I8" s="150" t="s">
        <v>747</v>
      </c>
      <c r="J8" s="150" t="s">
        <v>238</v>
      </c>
      <c r="K8" s="151">
        <v>0.36678240740740736</v>
      </c>
      <c r="L8" s="150">
        <v>22</v>
      </c>
      <c r="M8" s="150">
        <v>0</v>
      </c>
      <c r="N8" s="150">
        <f t="shared" si="5"/>
        <v>22</v>
      </c>
      <c r="Q8" s="14">
        <f>VLOOKUP(R8,id!$A:$C,3,0)</f>
        <v>209</v>
      </c>
      <c r="R8" s="14" t="str">
        <f t="shared" si="0"/>
        <v>RychlikAnna1983</v>
      </c>
      <c r="S8" s="9" t="str">
        <f t="shared" si="1"/>
        <v>Rychlik</v>
      </c>
      <c r="T8" s="9" t="str">
        <f t="shared" si="2"/>
        <v>Anna</v>
      </c>
      <c r="U8" s="9" t="str">
        <f t="shared" si="3"/>
        <v>OrientAkcja</v>
      </c>
      <c r="V8" s="9">
        <f t="shared" si="4"/>
        <v>1983</v>
      </c>
      <c r="W8" s="9">
        <f t="shared" si="6"/>
        <v>75.503879507074387</v>
      </c>
      <c r="X8" s="9"/>
      <c r="Y8" s="9">
        <f t="shared" si="7"/>
        <v>0.98769327863679401</v>
      </c>
      <c r="Z8" s="9">
        <f t="shared" si="8"/>
        <v>0.95652173913043481</v>
      </c>
      <c r="AA8" s="9">
        <v>1</v>
      </c>
      <c r="AB8" s="9">
        <v>1</v>
      </c>
    </row>
    <row r="9" spans="1:28">
      <c r="A9" s="150">
        <v>66</v>
      </c>
      <c r="B9" s="150">
        <v>8</v>
      </c>
      <c r="C9" s="150"/>
      <c r="D9" s="150">
        <v>176</v>
      </c>
      <c r="E9" s="150" t="s">
        <v>3771</v>
      </c>
      <c r="F9" s="150" t="s">
        <v>334</v>
      </c>
      <c r="G9" s="150" t="s">
        <v>0</v>
      </c>
      <c r="H9" s="150">
        <v>1974</v>
      </c>
      <c r="I9" s="150" t="s">
        <v>1545</v>
      </c>
      <c r="J9" s="150" t="s">
        <v>3441</v>
      </c>
      <c r="K9" s="151">
        <v>0.37233796296296295</v>
      </c>
      <c r="L9" s="150">
        <v>20</v>
      </c>
      <c r="M9" s="150">
        <v>0</v>
      </c>
      <c r="N9" s="150">
        <f t="shared" si="5"/>
        <v>20</v>
      </c>
      <c r="Q9" s="14">
        <f>VLOOKUP(R9,id!$A:$C,3,0)</f>
        <v>228</v>
      </c>
      <c r="R9" s="14" t="str">
        <f t="shared" ref="R9:R12" si="9">S9&amp;T9&amp;V9</f>
        <v>Urbanik-RedoEwa1974</v>
      </c>
      <c r="S9" s="9" t="str">
        <f t="shared" ref="S9:S12" si="10">PROPER(E9)</f>
        <v>Urbanik-Redo</v>
      </c>
      <c r="T9" s="9" t="str">
        <f t="shared" ref="T9:T12" si="11">F9</f>
        <v>Ewa</v>
      </c>
      <c r="U9" s="9" t="str">
        <f t="shared" ref="U9:U12" si="12">I9</f>
        <v>Wspomnienie Dziadka</v>
      </c>
      <c r="V9" s="9">
        <f t="shared" ref="V9:V12" si="13">H9</f>
        <v>1974</v>
      </c>
      <c r="W9" s="9">
        <f t="shared" ref="W9:W12" si="14">W8*IF(AA9&lt;1,AA9,IF(AB9&lt;1,AB9,IF(Z9&lt;1,Z9,IF(Y9&lt;1,Y9,1))))</f>
        <v>68.639890460976716</v>
      </c>
      <c r="X9" s="9"/>
      <c r="Y9" s="9">
        <f t="shared" ref="Y9:Y12" si="15">K8/K9</f>
        <v>0.9850792663972644</v>
      </c>
      <c r="Z9" s="9">
        <f t="shared" ref="Z9:Z12" si="16">N9/N8</f>
        <v>0.90909090909090906</v>
      </c>
      <c r="AA9" s="9">
        <v>1</v>
      </c>
      <c r="AB9" s="9">
        <v>1</v>
      </c>
    </row>
    <row r="10" spans="1:28">
      <c r="A10" s="150">
        <v>69</v>
      </c>
      <c r="B10" s="150">
        <v>9</v>
      </c>
      <c r="C10" s="150"/>
      <c r="D10" s="150">
        <v>169</v>
      </c>
      <c r="E10" s="150" t="s">
        <v>5436</v>
      </c>
      <c r="F10" s="150" t="s">
        <v>199</v>
      </c>
      <c r="G10" s="150" t="s">
        <v>0</v>
      </c>
      <c r="H10" s="150">
        <v>1991</v>
      </c>
      <c r="I10" s="150" t="s">
        <v>908</v>
      </c>
      <c r="J10" s="150" t="s">
        <v>201</v>
      </c>
      <c r="K10" s="151">
        <v>0.37731481481481483</v>
      </c>
      <c r="L10" s="150">
        <v>21</v>
      </c>
      <c r="M10" s="150">
        <v>-1</v>
      </c>
      <c r="N10" s="150">
        <f t="shared" si="5"/>
        <v>20</v>
      </c>
      <c r="Q10" s="14">
        <f>VLOOKUP(R10,id!$A:$C,3,0)</f>
        <v>549</v>
      </c>
      <c r="R10" s="14" t="str">
        <f t="shared" si="9"/>
        <v>MalawskaKamila1991</v>
      </c>
      <c r="S10" s="9" t="str">
        <f t="shared" si="10"/>
        <v>Malawska</v>
      </c>
      <c r="T10" s="9" t="str">
        <f t="shared" si="11"/>
        <v>Kamila</v>
      </c>
      <c r="U10" s="9" t="str">
        <f t="shared" si="12"/>
        <v>Velocilamy</v>
      </c>
      <c r="V10" s="9">
        <f t="shared" si="13"/>
        <v>1991</v>
      </c>
      <c r="W10" s="9">
        <f t="shared" si="14"/>
        <v>67.734517672687758</v>
      </c>
      <c r="X10" s="9"/>
      <c r="Y10" s="9">
        <f t="shared" si="15"/>
        <v>0.98680981595092021</v>
      </c>
      <c r="Z10" s="9">
        <f t="shared" si="16"/>
        <v>1</v>
      </c>
      <c r="AA10" s="9">
        <v>1</v>
      </c>
      <c r="AB10" s="9">
        <v>1</v>
      </c>
    </row>
    <row r="11" spans="1:28">
      <c r="A11" s="150">
        <v>69</v>
      </c>
      <c r="B11" s="150">
        <v>9</v>
      </c>
      <c r="C11" s="150"/>
      <c r="D11" s="150">
        <v>166</v>
      </c>
      <c r="E11" s="150" t="s">
        <v>4164</v>
      </c>
      <c r="F11" s="629" t="s">
        <v>409</v>
      </c>
      <c r="G11" s="150" t="s">
        <v>0</v>
      </c>
      <c r="H11" s="150">
        <v>1982</v>
      </c>
      <c r="I11" s="150" t="s">
        <v>805</v>
      </c>
      <c r="J11" s="150" t="s">
        <v>201</v>
      </c>
      <c r="K11" s="151">
        <v>0.37731481481481483</v>
      </c>
      <c r="L11" s="150">
        <v>21</v>
      </c>
      <c r="M11" s="150">
        <v>-1</v>
      </c>
      <c r="N11" s="150">
        <f t="shared" si="5"/>
        <v>20</v>
      </c>
      <c r="Q11" s="14">
        <f>VLOOKUP(R11,id!$A:$C,3,0)</f>
        <v>41</v>
      </c>
      <c r="R11" s="14" t="str">
        <f t="shared" si="9"/>
        <v>CzarnyBarbara1982</v>
      </c>
      <c r="S11" s="9" t="str">
        <f t="shared" si="10"/>
        <v>Czarny</v>
      </c>
      <c r="T11" s="9" t="str">
        <f t="shared" si="11"/>
        <v>Barbara</v>
      </c>
      <c r="U11" s="9" t="str">
        <f t="shared" si="12"/>
        <v>Szkoła Fechtunku ARAMIS</v>
      </c>
      <c r="V11" s="9">
        <f t="shared" si="13"/>
        <v>1982</v>
      </c>
      <c r="W11" s="9">
        <f t="shared" si="14"/>
        <v>67.734517672687758</v>
      </c>
      <c r="X11" s="9"/>
      <c r="Y11" s="9">
        <f t="shared" si="15"/>
        <v>1</v>
      </c>
      <c r="Z11" s="9">
        <f t="shared" si="16"/>
        <v>1</v>
      </c>
      <c r="AA11" s="9">
        <v>1</v>
      </c>
      <c r="AB11" s="9">
        <v>1</v>
      </c>
    </row>
    <row r="12" spans="1:28">
      <c r="A12" s="150">
        <v>78</v>
      </c>
      <c r="B12" s="150">
        <v>11</v>
      </c>
      <c r="C12" s="150"/>
      <c r="D12" s="150">
        <v>40</v>
      </c>
      <c r="E12" s="150" t="s">
        <v>4165</v>
      </c>
      <c r="F12" s="150" t="s">
        <v>753</v>
      </c>
      <c r="G12" s="150" t="s">
        <v>0</v>
      </c>
      <c r="H12" s="150">
        <v>1981</v>
      </c>
      <c r="I12" s="150" t="s">
        <v>1655</v>
      </c>
      <c r="J12" s="150" t="s">
        <v>5437</v>
      </c>
      <c r="K12" s="151">
        <v>0.32291666666666669</v>
      </c>
      <c r="L12" s="150">
        <v>18</v>
      </c>
      <c r="M12" s="150">
        <v>0</v>
      </c>
      <c r="N12" s="150">
        <f t="shared" si="5"/>
        <v>18</v>
      </c>
      <c r="Q12" s="14">
        <f>VLOOKUP(R12,id!$A:$C,3,0)</f>
        <v>135</v>
      </c>
      <c r="R12" s="14" t="str">
        <f t="shared" si="9"/>
        <v>OstaszkiewiczJolanta1981</v>
      </c>
      <c r="S12" s="9" t="str">
        <f t="shared" si="10"/>
        <v>Ostaszkiewicz</v>
      </c>
      <c r="T12" s="9" t="str">
        <f t="shared" si="11"/>
        <v>Jolanta</v>
      </c>
      <c r="U12" s="9" t="str">
        <f t="shared" si="12"/>
        <v>brak</v>
      </c>
      <c r="V12" s="9">
        <f t="shared" si="13"/>
        <v>1981</v>
      </c>
      <c r="W12" s="9">
        <f t="shared" si="14"/>
        <v>60.961065905418984</v>
      </c>
      <c r="X12" s="9"/>
      <c r="Y12" s="9">
        <f t="shared" si="15"/>
        <v>1.1684587813620071</v>
      </c>
      <c r="Z12" s="9">
        <f t="shared" si="16"/>
        <v>0.9</v>
      </c>
      <c r="AA12" s="9">
        <v>1</v>
      </c>
      <c r="AB12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"/>
  <sheetViews>
    <sheetView workbookViewId="0"/>
  </sheetViews>
  <sheetFormatPr defaultRowHeight="13.8"/>
  <cols>
    <col min="1" max="1" width="10" style="63" bestFit="1" customWidth="1"/>
    <col min="2" max="2" width="11.77734375" style="63" bestFit="1" customWidth="1"/>
    <col min="3" max="3" width="14.21875" style="63" bestFit="1" customWidth="1"/>
    <col min="4" max="4" width="4" style="63" bestFit="1" customWidth="1"/>
    <col min="5" max="5" width="16.21875" style="63" bestFit="1" customWidth="1"/>
    <col min="6" max="6" width="10.6640625" style="63" bestFit="1" customWidth="1"/>
    <col min="7" max="7" width="4.21875" style="63" bestFit="1" customWidth="1"/>
    <col min="8" max="8" width="6.88671875" style="63" bestFit="1" customWidth="1"/>
    <col min="9" max="9" width="34.5546875" style="63" bestFit="1" customWidth="1"/>
    <col min="10" max="10" width="18.109375" style="63" bestFit="1" customWidth="1"/>
    <col min="11" max="13" width="9.44140625" style="63" customWidth="1"/>
    <col min="14" max="14" width="16.44140625" style="63" bestFit="1" customWidth="1"/>
    <col min="15" max="16384" width="8.88671875" style="63"/>
  </cols>
  <sheetData>
    <row r="1" spans="1:28">
      <c r="A1" s="150" t="s">
        <v>3538</v>
      </c>
      <c r="B1" s="150" t="s">
        <v>3731</v>
      </c>
      <c r="C1" s="150" t="s">
        <v>3732</v>
      </c>
      <c r="D1" s="150" t="s">
        <v>3733</v>
      </c>
      <c r="E1" s="150" t="s">
        <v>160</v>
      </c>
      <c r="F1" s="150" t="s">
        <v>161</v>
      </c>
      <c r="G1" s="150" t="s">
        <v>813</v>
      </c>
      <c r="H1" s="150" t="s">
        <v>73</v>
      </c>
      <c r="I1" s="150" t="s">
        <v>3495</v>
      </c>
      <c r="J1" s="150" t="s">
        <v>3543</v>
      </c>
      <c r="K1" s="150" t="s">
        <v>3504</v>
      </c>
      <c r="L1" s="150" t="s">
        <v>3505</v>
      </c>
      <c r="M1" s="150" t="s">
        <v>3971</v>
      </c>
      <c r="N1" s="150" t="s">
        <v>3970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150">
        <v>1</v>
      </c>
      <c r="B2" s="150"/>
      <c r="C2" s="150">
        <v>1</v>
      </c>
      <c r="D2" s="150">
        <v>92</v>
      </c>
      <c r="E2" s="150" t="s">
        <v>3793</v>
      </c>
      <c r="F2" s="150" t="s">
        <v>16</v>
      </c>
      <c r="G2" s="150" t="s">
        <v>32</v>
      </c>
      <c r="H2" s="150">
        <v>1979</v>
      </c>
      <c r="I2" s="150" t="s">
        <v>266</v>
      </c>
      <c r="J2" s="150" t="s">
        <v>253</v>
      </c>
      <c r="K2" s="151">
        <v>0.27291666666666664</v>
      </c>
      <c r="L2" s="150">
        <v>30</v>
      </c>
      <c r="M2" s="150">
        <v>0</v>
      </c>
      <c r="N2" s="150">
        <f>L2+M2</f>
        <v>30</v>
      </c>
      <c r="Q2" s="14">
        <f>VLOOKUP(R2,id!$A:$C,3,0)</f>
        <v>1</v>
      </c>
      <c r="R2" s="14" t="str">
        <f t="shared" ref="R2:R37" si="0">S2&amp;T2&amp;V2</f>
        <v>BrudłoPaweł1979</v>
      </c>
      <c r="S2" s="9" t="str">
        <f>PROPER(E2)</f>
        <v>Brudło</v>
      </c>
      <c r="T2" s="9" t="str">
        <f>F2</f>
        <v>Paweł</v>
      </c>
      <c r="U2" s="9" t="str">
        <f>I2</f>
        <v>KTE Tramp</v>
      </c>
      <c r="V2" s="9">
        <f>H2</f>
        <v>1979</v>
      </c>
      <c r="W2" s="9">
        <v>100</v>
      </c>
      <c r="X2" s="9"/>
      <c r="Y2" s="9"/>
      <c r="Z2" s="9"/>
      <c r="AA2" s="9"/>
      <c r="AB2" s="9"/>
    </row>
    <row r="3" spans="1:28">
      <c r="A3" s="150">
        <v>2</v>
      </c>
      <c r="B3" s="150"/>
      <c r="C3" s="150">
        <v>2</v>
      </c>
      <c r="D3" s="150">
        <v>26</v>
      </c>
      <c r="E3" s="150" t="s">
        <v>3794</v>
      </c>
      <c r="F3" s="150" t="s">
        <v>15</v>
      </c>
      <c r="G3" s="150" t="s">
        <v>32</v>
      </c>
      <c r="H3" s="150">
        <v>1979</v>
      </c>
      <c r="I3" s="150" t="s">
        <v>294</v>
      </c>
      <c r="J3" s="150" t="s">
        <v>253</v>
      </c>
      <c r="K3" s="151">
        <v>0.27500000000000002</v>
      </c>
      <c r="L3" s="150">
        <v>30</v>
      </c>
      <c r="M3" s="150">
        <v>0</v>
      </c>
      <c r="N3" s="150">
        <f t="shared" ref="N3:N66" si="1">L3+M3</f>
        <v>30</v>
      </c>
      <c r="Q3" s="14">
        <f>VLOOKUP(R3,id!$A:$C,3,0)</f>
        <v>139</v>
      </c>
      <c r="R3" s="14" t="str">
        <f t="shared" si="0"/>
        <v>BuciakPiotr1979</v>
      </c>
      <c r="S3" s="9" t="str">
        <f t="shared" ref="S3:S37" si="2">PROPER(E3)</f>
        <v>Buciak</v>
      </c>
      <c r="T3" s="9" t="str">
        <f t="shared" ref="T3:T37" si="3">F3</f>
        <v>Piotr</v>
      </c>
      <c r="U3" s="9" t="str">
        <f t="shared" ref="U3:U37" si="4">I3</f>
        <v>Team 360°</v>
      </c>
      <c r="V3" s="9">
        <f t="shared" ref="V3:V37" si="5">H3</f>
        <v>1979</v>
      </c>
      <c r="W3" s="9">
        <f t="shared" ref="W3:W15" si="6">W2*IF(AA3&lt;1,AA3,IF(AB3&lt;1,AB3,IF(Z3&lt;1,Z3,IF(Y3&lt;1,Y3,1))))</f>
        <v>99.242424242424221</v>
      </c>
      <c r="X3" s="9"/>
      <c r="Y3" s="9">
        <f>K2/K3</f>
        <v>0.99242424242424221</v>
      </c>
      <c r="Z3" s="9">
        <f>N3/N2</f>
        <v>1</v>
      </c>
      <c r="AA3" s="9">
        <v>1</v>
      </c>
      <c r="AB3" s="9">
        <v>1</v>
      </c>
    </row>
    <row r="4" spans="1:28">
      <c r="A4" s="150">
        <v>3</v>
      </c>
      <c r="B4" s="150"/>
      <c r="C4" s="150">
        <v>3</v>
      </c>
      <c r="D4" s="150">
        <v>29</v>
      </c>
      <c r="E4" s="150" t="s">
        <v>3742</v>
      </c>
      <c r="F4" s="150" t="s">
        <v>77</v>
      </c>
      <c r="G4" s="150" t="s">
        <v>32</v>
      </c>
      <c r="H4" s="150">
        <v>1992</v>
      </c>
      <c r="I4" s="150" t="s">
        <v>162</v>
      </c>
      <c r="J4" s="150" t="s">
        <v>246</v>
      </c>
      <c r="K4" s="151">
        <v>0.28472222222222221</v>
      </c>
      <c r="L4" s="150">
        <v>30</v>
      </c>
      <c r="M4" s="150">
        <v>0</v>
      </c>
      <c r="N4" s="150">
        <f t="shared" si="1"/>
        <v>30</v>
      </c>
      <c r="Q4" s="14">
        <f>VLOOKUP(R4,id!$A:$C,3,0)</f>
        <v>3</v>
      </c>
      <c r="R4" s="14" t="str">
        <f t="shared" si="0"/>
        <v>JakubekKrystian1992</v>
      </c>
      <c r="S4" s="9" t="str">
        <f t="shared" si="2"/>
        <v>Jakubek</v>
      </c>
      <c r="T4" s="9" t="str">
        <f t="shared" si="3"/>
        <v>Krystian</v>
      </c>
      <c r="U4" s="9" t="str">
        <f t="shared" si="4"/>
        <v>Mitutoyo AZS Wratislavia</v>
      </c>
      <c r="V4" s="9">
        <f t="shared" si="5"/>
        <v>1992</v>
      </c>
      <c r="W4" s="9">
        <f t="shared" si="6"/>
        <v>95.853658536585357</v>
      </c>
      <c r="X4" s="9"/>
      <c r="Y4" s="9">
        <f t="shared" ref="Y4:Y15" si="7">K3/K4</f>
        <v>0.96585365853658545</v>
      </c>
      <c r="Z4" s="9">
        <f t="shared" ref="Z4:Z15" si="8">N4/N3</f>
        <v>1</v>
      </c>
      <c r="AA4" s="9">
        <v>1</v>
      </c>
      <c r="AB4" s="9">
        <v>1</v>
      </c>
    </row>
    <row r="5" spans="1:28">
      <c r="A5" s="150">
        <v>4</v>
      </c>
      <c r="B5" s="150"/>
      <c r="C5" s="150">
        <v>4</v>
      </c>
      <c r="D5" s="150">
        <v>124</v>
      </c>
      <c r="E5" s="150" t="s">
        <v>3770</v>
      </c>
      <c r="F5" s="150" t="s">
        <v>83</v>
      </c>
      <c r="G5" s="150" t="s">
        <v>32</v>
      </c>
      <c r="H5" s="150">
        <v>1984</v>
      </c>
      <c r="I5" s="150" t="s">
        <v>1655</v>
      </c>
      <c r="J5" s="150" t="s">
        <v>299</v>
      </c>
      <c r="K5" s="151">
        <v>0.2895833333333333</v>
      </c>
      <c r="L5" s="150">
        <v>30</v>
      </c>
      <c r="M5" s="150">
        <v>0</v>
      </c>
      <c r="N5" s="150">
        <f t="shared" si="1"/>
        <v>30</v>
      </c>
      <c r="Q5" s="14">
        <f>VLOOKUP(R5,id!$A:$C,3,0)</f>
        <v>138</v>
      </c>
      <c r="R5" s="14" t="str">
        <f t="shared" si="0"/>
        <v>WojciechowskiAdam1984</v>
      </c>
      <c r="S5" s="9" t="str">
        <f t="shared" si="2"/>
        <v>Wojciechowski</v>
      </c>
      <c r="T5" s="9" t="str">
        <f t="shared" si="3"/>
        <v>Adam</v>
      </c>
      <c r="U5" s="9" t="str">
        <f t="shared" si="4"/>
        <v>brak</v>
      </c>
      <c r="V5" s="9">
        <f t="shared" si="5"/>
        <v>1984</v>
      </c>
      <c r="W5" s="9">
        <f t="shared" si="6"/>
        <v>94.24460431654677</v>
      </c>
      <c r="X5" s="9"/>
      <c r="Y5" s="9">
        <f t="shared" si="7"/>
        <v>0.98321342925659483</v>
      </c>
      <c r="Z5" s="9">
        <f t="shared" si="8"/>
        <v>1</v>
      </c>
      <c r="AA5" s="9">
        <v>1</v>
      </c>
      <c r="AB5" s="9">
        <v>1</v>
      </c>
    </row>
    <row r="6" spans="1:28">
      <c r="A6" s="150">
        <v>5</v>
      </c>
      <c r="B6" s="150"/>
      <c r="C6" s="150">
        <v>5</v>
      </c>
      <c r="D6" s="150">
        <v>30</v>
      </c>
      <c r="E6" s="150" t="s">
        <v>3747</v>
      </c>
      <c r="F6" s="150" t="s">
        <v>90</v>
      </c>
      <c r="G6" s="150" t="s">
        <v>32</v>
      </c>
      <c r="H6" s="150">
        <v>1984</v>
      </c>
      <c r="I6" s="150" t="s">
        <v>1536</v>
      </c>
      <c r="J6" s="150" t="s">
        <v>246</v>
      </c>
      <c r="K6" s="151">
        <v>0.30486111111111114</v>
      </c>
      <c r="L6" s="150">
        <v>30</v>
      </c>
      <c r="M6" s="150">
        <v>0</v>
      </c>
      <c r="N6" s="150">
        <f t="shared" si="1"/>
        <v>30</v>
      </c>
      <c r="Q6" s="14">
        <f>VLOOKUP(R6,id!$A:$C,3,0)</f>
        <v>38</v>
      </c>
      <c r="R6" s="14" t="str">
        <f t="shared" si="0"/>
        <v>WieczorekJarosław1984</v>
      </c>
      <c r="S6" s="9" t="str">
        <f t="shared" si="2"/>
        <v>Wieczorek</v>
      </c>
      <c r="T6" s="9" t="str">
        <f t="shared" si="3"/>
        <v>Jarosław</v>
      </c>
      <c r="U6" s="9" t="str">
        <f t="shared" si="4"/>
        <v>Rajd Liczyrzepy / Europa Ubezpieczenia</v>
      </c>
      <c r="V6" s="9">
        <f t="shared" si="5"/>
        <v>1984</v>
      </c>
      <c r="W6" s="9">
        <f t="shared" si="6"/>
        <v>89.521640091116168</v>
      </c>
      <c r="X6" s="9"/>
      <c r="Y6" s="9">
        <f t="shared" si="7"/>
        <v>0.94988610478359892</v>
      </c>
      <c r="Z6" s="9">
        <f t="shared" si="8"/>
        <v>1</v>
      </c>
      <c r="AA6" s="9">
        <v>1</v>
      </c>
      <c r="AB6" s="9">
        <v>1</v>
      </c>
    </row>
    <row r="7" spans="1:28">
      <c r="A7" s="150">
        <v>6</v>
      </c>
      <c r="B7" s="150"/>
      <c r="C7" s="150">
        <v>6</v>
      </c>
      <c r="D7" s="150">
        <v>8</v>
      </c>
      <c r="E7" s="150" t="s">
        <v>3743</v>
      </c>
      <c r="F7" s="150" t="s">
        <v>272</v>
      </c>
      <c r="G7" s="150" t="s">
        <v>32</v>
      </c>
      <c r="H7" s="150">
        <v>1972</v>
      </c>
      <c r="I7" s="150" t="s">
        <v>143</v>
      </c>
      <c r="J7" s="150" t="s">
        <v>3550</v>
      </c>
      <c r="K7" s="151">
        <v>0.31129629629629629</v>
      </c>
      <c r="L7" s="150">
        <v>30</v>
      </c>
      <c r="M7" s="150">
        <v>0</v>
      </c>
      <c r="N7" s="150">
        <f t="shared" si="1"/>
        <v>30</v>
      </c>
      <c r="Q7" s="14">
        <f>VLOOKUP(R7,id!$A:$C,3,0)</f>
        <v>119</v>
      </c>
      <c r="R7" s="14" t="str">
        <f t="shared" si="0"/>
        <v>BoberBartłomiej1972</v>
      </c>
      <c r="S7" s="9" t="str">
        <f t="shared" si="2"/>
        <v>Bober</v>
      </c>
      <c r="T7" s="9" t="str">
        <f t="shared" si="3"/>
        <v>Bartłomiej</v>
      </c>
      <c r="U7" s="9" t="str">
        <f t="shared" si="4"/>
        <v>Harpagan</v>
      </c>
      <c r="V7" s="9">
        <f t="shared" si="5"/>
        <v>1972</v>
      </c>
      <c r="W7" s="9">
        <f t="shared" si="6"/>
        <v>87.671029149315885</v>
      </c>
      <c r="X7" s="9"/>
      <c r="Y7" s="9">
        <f t="shared" si="7"/>
        <v>0.97932778108268892</v>
      </c>
      <c r="Z7" s="9">
        <f t="shared" si="8"/>
        <v>1</v>
      </c>
      <c r="AA7" s="9">
        <v>1</v>
      </c>
      <c r="AB7" s="9">
        <v>1</v>
      </c>
    </row>
    <row r="8" spans="1:28">
      <c r="A8" s="150">
        <v>7</v>
      </c>
      <c r="B8" s="150"/>
      <c r="C8" s="150">
        <v>7</v>
      </c>
      <c r="D8" s="150">
        <v>239</v>
      </c>
      <c r="E8" s="150" t="s">
        <v>3741</v>
      </c>
      <c r="F8" s="150" t="s">
        <v>241</v>
      </c>
      <c r="G8" s="150" t="s">
        <v>32</v>
      </c>
      <c r="H8" s="150">
        <v>1979</v>
      </c>
      <c r="I8" s="150" t="s">
        <v>236</v>
      </c>
      <c r="J8" s="150" t="s">
        <v>1323</v>
      </c>
      <c r="K8" s="151">
        <v>0.31944444444444448</v>
      </c>
      <c r="L8" s="150">
        <v>30</v>
      </c>
      <c r="M8" s="150">
        <v>0</v>
      </c>
      <c r="N8" s="150">
        <f t="shared" si="1"/>
        <v>30</v>
      </c>
      <c r="Q8" s="14">
        <f>VLOOKUP(R8,id!$A:$C,3,0)</f>
        <v>10</v>
      </c>
      <c r="R8" s="14" t="str">
        <f t="shared" si="0"/>
        <v>WalentowskiRadosław1979</v>
      </c>
      <c r="S8" s="9" t="str">
        <f t="shared" si="2"/>
        <v>Walentowski</v>
      </c>
      <c r="T8" s="9" t="str">
        <f t="shared" si="3"/>
        <v>Radosław</v>
      </c>
      <c r="U8" s="9" t="str">
        <f t="shared" si="4"/>
        <v>LosMaruderos</v>
      </c>
      <c r="V8" s="9">
        <f t="shared" si="5"/>
        <v>1979</v>
      </c>
      <c r="W8" s="9">
        <f t="shared" si="6"/>
        <v>85.434782608695642</v>
      </c>
      <c r="X8" s="9"/>
      <c r="Y8" s="9">
        <f t="shared" si="7"/>
        <v>0.97449275362318832</v>
      </c>
      <c r="Z8" s="9">
        <f t="shared" si="8"/>
        <v>1</v>
      </c>
      <c r="AA8" s="9">
        <v>1</v>
      </c>
      <c r="AB8" s="9">
        <v>1</v>
      </c>
    </row>
    <row r="9" spans="1:28">
      <c r="A9" s="150">
        <v>8</v>
      </c>
      <c r="B9" s="150"/>
      <c r="C9" s="150">
        <v>8</v>
      </c>
      <c r="D9" s="150">
        <v>55</v>
      </c>
      <c r="E9" s="150" t="s">
        <v>5439</v>
      </c>
      <c r="F9" s="150" t="s">
        <v>63</v>
      </c>
      <c r="G9" s="150" t="s">
        <v>32</v>
      </c>
      <c r="H9" s="150">
        <v>1983</v>
      </c>
      <c r="I9" s="150" t="s">
        <v>5440</v>
      </c>
      <c r="J9" s="150" t="s">
        <v>201</v>
      </c>
      <c r="K9" s="151">
        <v>0.32500000000000001</v>
      </c>
      <c r="L9" s="150">
        <v>30</v>
      </c>
      <c r="M9" s="150">
        <v>0</v>
      </c>
      <c r="N9" s="150">
        <f t="shared" si="1"/>
        <v>30</v>
      </c>
      <c r="Q9" s="14">
        <f>VLOOKUP(R9,id!$A:$C,3,0)</f>
        <v>550</v>
      </c>
      <c r="R9" s="14" t="str">
        <f t="shared" si="0"/>
        <v>WarmuzŁukasz1983</v>
      </c>
      <c r="S9" s="9" t="str">
        <f t="shared" si="2"/>
        <v>Warmuz</v>
      </c>
      <c r="T9" s="9" t="str">
        <f t="shared" si="3"/>
        <v>Łukasz</v>
      </c>
      <c r="U9" s="9" t="str">
        <f t="shared" si="4"/>
        <v>3 razy 1404</v>
      </c>
      <c r="V9" s="9">
        <f>H9</f>
        <v>1983</v>
      </c>
      <c r="W9" s="9">
        <f t="shared" si="6"/>
        <v>83.974358974358964</v>
      </c>
      <c r="X9" s="9"/>
      <c r="Y9" s="9">
        <f t="shared" si="7"/>
        <v>0.98290598290598297</v>
      </c>
      <c r="Z9" s="9">
        <f t="shared" si="8"/>
        <v>1</v>
      </c>
      <c r="AA9" s="9">
        <v>1</v>
      </c>
      <c r="AB9" s="9">
        <v>1</v>
      </c>
    </row>
    <row r="10" spans="1:28">
      <c r="A10" s="150">
        <v>8</v>
      </c>
      <c r="B10" s="150"/>
      <c r="C10" s="150">
        <v>8</v>
      </c>
      <c r="D10" s="150">
        <v>79</v>
      </c>
      <c r="E10" s="150" t="s">
        <v>5441</v>
      </c>
      <c r="F10" s="150" t="s">
        <v>125</v>
      </c>
      <c r="G10" s="150" t="s">
        <v>32</v>
      </c>
      <c r="H10" s="150">
        <v>1985</v>
      </c>
      <c r="I10" s="150" t="s">
        <v>5442</v>
      </c>
      <c r="J10" s="150" t="s">
        <v>201</v>
      </c>
      <c r="K10" s="151">
        <v>0.32500000000000001</v>
      </c>
      <c r="L10" s="150">
        <v>30</v>
      </c>
      <c r="M10" s="150">
        <v>0</v>
      </c>
      <c r="N10" s="150">
        <f t="shared" si="1"/>
        <v>30</v>
      </c>
      <c r="Q10" s="14">
        <f>VLOOKUP(R10,id!$A:$C,3,0)</f>
        <v>551</v>
      </c>
      <c r="R10" s="14" t="str">
        <f t="shared" si="0"/>
        <v>GajkowskiBartek1985</v>
      </c>
      <c r="S10" s="9" t="str">
        <f t="shared" si="2"/>
        <v>Gajkowski</v>
      </c>
      <c r="T10" s="9" t="str">
        <f t="shared" si="3"/>
        <v>Bartek</v>
      </c>
      <c r="U10" s="9" t="str">
        <f t="shared" si="4"/>
        <v>WKS Wawel Kraków</v>
      </c>
      <c r="V10" s="9">
        <f t="shared" ref="V10:V11" si="9">H10</f>
        <v>1985</v>
      </c>
      <c r="W10" s="9">
        <f t="shared" si="6"/>
        <v>83.974358974358964</v>
      </c>
      <c r="X10" s="9"/>
      <c r="Y10" s="9">
        <f t="shared" si="7"/>
        <v>1</v>
      </c>
      <c r="Z10" s="9">
        <f t="shared" si="8"/>
        <v>1</v>
      </c>
      <c r="AA10" s="9">
        <v>1</v>
      </c>
      <c r="AB10" s="9">
        <v>1</v>
      </c>
    </row>
    <row r="11" spans="1:28">
      <c r="A11" s="150">
        <v>10</v>
      </c>
      <c r="B11" s="150"/>
      <c r="C11" s="150">
        <v>10</v>
      </c>
      <c r="D11" s="150">
        <v>43</v>
      </c>
      <c r="E11" s="150" t="s">
        <v>5438</v>
      </c>
      <c r="F11" s="150" t="s">
        <v>22</v>
      </c>
      <c r="G11" s="150" t="s">
        <v>32</v>
      </c>
      <c r="H11" s="150">
        <v>1984</v>
      </c>
      <c r="I11" s="150" t="s">
        <v>1611</v>
      </c>
      <c r="J11" s="150" t="s">
        <v>3425</v>
      </c>
      <c r="K11" s="151">
        <v>0.32523148148148151</v>
      </c>
      <c r="L11" s="150">
        <v>30</v>
      </c>
      <c r="M11" s="150">
        <v>0</v>
      </c>
      <c r="N11" s="150">
        <f t="shared" si="1"/>
        <v>30</v>
      </c>
      <c r="Q11" s="14">
        <f>VLOOKUP(R11,id!$A:$C,3,0)</f>
        <v>552</v>
      </c>
      <c r="R11" s="14" t="str">
        <f t="shared" si="0"/>
        <v>ŁakomiecKrzysztof1984</v>
      </c>
      <c r="S11" s="9" t="str">
        <f t="shared" si="2"/>
        <v>Łakomiec</v>
      </c>
      <c r="T11" s="9" t="str">
        <f t="shared" si="3"/>
        <v>Krzysztof</v>
      </c>
      <c r="U11" s="9" t="str">
        <f t="shared" si="4"/>
        <v>ON-SIGHT</v>
      </c>
      <c r="V11" s="9">
        <f t="shared" si="9"/>
        <v>1984</v>
      </c>
      <c r="W11" s="9">
        <f t="shared" si="6"/>
        <v>83.914590747330948</v>
      </c>
      <c r="X11" s="9"/>
      <c r="Y11" s="9">
        <f t="shared" si="7"/>
        <v>0.99928825622775797</v>
      </c>
      <c r="Z11" s="9">
        <f t="shared" si="8"/>
        <v>1</v>
      </c>
      <c r="AA11" s="9">
        <v>1</v>
      </c>
      <c r="AB11" s="9">
        <v>1</v>
      </c>
    </row>
    <row r="12" spans="1:28">
      <c r="A12" s="150">
        <v>11</v>
      </c>
      <c r="B12" s="150"/>
      <c r="C12" s="150">
        <v>11</v>
      </c>
      <c r="D12" s="150">
        <v>121</v>
      </c>
      <c r="E12" s="150" t="s">
        <v>3969</v>
      </c>
      <c r="F12" s="150" t="s">
        <v>3727</v>
      </c>
      <c r="G12" s="150" t="s">
        <v>32</v>
      </c>
      <c r="H12" s="150">
        <v>1979</v>
      </c>
      <c r="I12" s="150" t="s">
        <v>3968</v>
      </c>
      <c r="J12" s="150" t="s">
        <v>3967</v>
      </c>
      <c r="K12" s="151">
        <v>0.33611111111111108</v>
      </c>
      <c r="L12" s="150">
        <v>30</v>
      </c>
      <c r="M12" s="150">
        <v>0</v>
      </c>
      <c r="N12" s="150">
        <f t="shared" si="1"/>
        <v>30</v>
      </c>
      <c r="Q12" s="14">
        <f>VLOOKUP(R12,id!$A:$C,3,0)</f>
        <v>467</v>
      </c>
      <c r="R12" s="14" t="str">
        <f t="shared" si="0"/>
        <v>LulekZenon1979</v>
      </c>
      <c r="S12" s="9" t="str">
        <f t="shared" si="2"/>
        <v>Lulek</v>
      </c>
      <c r="T12" s="9" t="str">
        <f t="shared" si="3"/>
        <v>Zenon</v>
      </c>
      <c r="U12" s="9" t="str">
        <f t="shared" si="4"/>
        <v>Motyla Noga</v>
      </c>
      <c r="V12" s="9">
        <f t="shared" si="5"/>
        <v>1979</v>
      </c>
      <c r="W12" s="9">
        <f t="shared" si="6"/>
        <v>81.198347107438025</v>
      </c>
      <c r="X12" s="9"/>
      <c r="Y12" s="9">
        <f t="shared" si="7"/>
        <v>0.96763085399449056</v>
      </c>
      <c r="Z12" s="9">
        <f t="shared" si="8"/>
        <v>1</v>
      </c>
      <c r="AA12" s="9">
        <v>1</v>
      </c>
      <c r="AB12" s="9">
        <v>1</v>
      </c>
    </row>
    <row r="13" spans="1:28">
      <c r="A13" s="150">
        <v>12</v>
      </c>
      <c r="B13" s="150"/>
      <c r="C13" s="150">
        <v>12</v>
      </c>
      <c r="D13" s="150">
        <v>64</v>
      </c>
      <c r="E13" s="150" t="s">
        <v>5443</v>
      </c>
      <c r="F13" s="150" t="s">
        <v>51</v>
      </c>
      <c r="G13" s="150" t="s">
        <v>32</v>
      </c>
      <c r="H13" s="150">
        <v>1970</v>
      </c>
      <c r="I13" s="150" t="s">
        <v>1655</v>
      </c>
      <c r="J13" s="150" t="s">
        <v>3749</v>
      </c>
      <c r="K13" s="151">
        <v>0.34467592592592594</v>
      </c>
      <c r="L13" s="150">
        <v>30</v>
      </c>
      <c r="M13" s="150">
        <v>0</v>
      </c>
      <c r="N13" s="150">
        <f t="shared" si="1"/>
        <v>30</v>
      </c>
      <c r="Q13" s="14">
        <f>VLOOKUP(R13,id!$A:$C,3,0)</f>
        <v>140</v>
      </c>
      <c r="R13" s="14" t="str">
        <f t="shared" si="0"/>
        <v>ZawadzkiArtur1970</v>
      </c>
      <c r="S13" s="9" t="str">
        <f t="shared" si="2"/>
        <v>Zawadzki</v>
      </c>
      <c r="T13" s="9" t="str">
        <f t="shared" si="3"/>
        <v>Artur</v>
      </c>
      <c r="U13" s="9" t="str">
        <f t="shared" si="4"/>
        <v>brak</v>
      </c>
      <c r="V13" s="9">
        <f t="shared" si="5"/>
        <v>1970</v>
      </c>
      <c r="W13" s="9">
        <f t="shared" si="6"/>
        <v>79.180658159838814</v>
      </c>
      <c r="X13" s="9"/>
      <c r="Y13" s="9">
        <f t="shared" si="7"/>
        <v>0.97515110812625916</v>
      </c>
      <c r="Z13" s="9">
        <f t="shared" si="8"/>
        <v>1</v>
      </c>
      <c r="AA13" s="9">
        <v>1</v>
      </c>
      <c r="AB13" s="9">
        <v>1</v>
      </c>
    </row>
    <row r="14" spans="1:28">
      <c r="A14" s="150">
        <v>13</v>
      </c>
      <c r="B14" s="150"/>
      <c r="C14" s="150">
        <v>13</v>
      </c>
      <c r="D14" s="150">
        <v>28</v>
      </c>
      <c r="E14" s="150" t="s">
        <v>5444</v>
      </c>
      <c r="F14" s="150" t="s">
        <v>63</v>
      </c>
      <c r="G14" s="150" t="s">
        <v>32</v>
      </c>
      <c r="H14" s="150">
        <v>1977</v>
      </c>
      <c r="I14" s="150" t="s">
        <v>5445</v>
      </c>
      <c r="J14" s="150" t="s">
        <v>253</v>
      </c>
      <c r="K14" s="151">
        <v>0.34885416666666663</v>
      </c>
      <c r="L14" s="150">
        <v>30</v>
      </c>
      <c r="M14" s="150">
        <v>0</v>
      </c>
      <c r="N14" s="150">
        <f t="shared" si="1"/>
        <v>30</v>
      </c>
      <c r="Q14" s="14">
        <f>VLOOKUP(R14,id!$A:$C,3,0)</f>
        <v>13</v>
      </c>
      <c r="R14" s="14" t="str">
        <f t="shared" si="0"/>
        <v>SenderekŁukasz1977</v>
      </c>
      <c r="S14" s="9" t="str">
        <f t="shared" si="2"/>
        <v>Senderek</v>
      </c>
      <c r="T14" s="9" t="str">
        <f t="shared" si="3"/>
        <v>Łukasz</v>
      </c>
      <c r="U14" s="9" t="str">
        <f t="shared" si="4"/>
        <v>Krakowska Wielka Pętla</v>
      </c>
      <c r="V14" s="9">
        <f t="shared" si="5"/>
        <v>1977</v>
      </c>
      <c r="W14" s="9">
        <f t="shared" si="6"/>
        <v>78.232308151687079</v>
      </c>
      <c r="X14" s="9"/>
      <c r="Y14" s="9">
        <f t="shared" si="7"/>
        <v>0.98802295876049251</v>
      </c>
      <c r="Z14" s="9">
        <f t="shared" si="8"/>
        <v>1</v>
      </c>
      <c r="AA14" s="9">
        <v>1</v>
      </c>
      <c r="AB14" s="9">
        <v>1</v>
      </c>
    </row>
    <row r="15" spans="1:28">
      <c r="A15" s="150">
        <v>14</v>
      </c>
      <c r="B15" s="150"/>
      <c r="C15" s="150">
        <v>14</v>
      </c>
      <c r="D15" s="150">
        <v>52</v>
      </c>
      <c r="E15" s="150" t="s">
        <v>3801</v>
      </c>
      <c r="F15" s="150" t="s">
        <v>49</v>
      </c>
      <c r="G15" s="150" t="s">
        <v>32</v>
      </c>
      <c r="H15" s="150">
        <v>1979</v>
      </c>
      <c r="I15" s="150" t="s">
        <v>3788</v>
      </c>
      <c r="J15" s="150" t="s">
        <v>253</v>
      </c>
      <c r="K15" s="151">
        <v>0.35158564814814813</v>
      </c>
      <c r="L15" s="150">
        <v>30</v>
      </c>
      <c r="M15" s="150">
        <v>0</v>
      </c>
      <c r="N15" s="150">
        <f t="shared" si="1"/>
        <v>30</v>
      </c>
      <c r="Q15" s="14">
        <f>VLOOKUP(R15,id!$A:$C,3,0)</f>
        <v>20</v>
      </c>
      <c r="R15" s="14" t="str">
        <f t="shared" si="0"/>
        <v>BelicaRobert1979</v>
      </c>
      <c r="S15" s="9" t="str">
        <f t="shared" si="2"/>
        <v>Belica</v>
      </c>
      <c r="T15" s="9" t="str">
        <f t="shared" si="3"/>
        <v>Robert</v>
      </c>
      <c r="U15" s="9" t="str">
        <f t="shared" si="4"/>
        <v>GERAPPA</v>
      </c>
      <c r="V15" s="9">
        <f t="shared" si="5"/>
        <v>1979</v>
      </c>
      <c r="W15" s="9">
        <f t="shared" si="6"/>
        <v>77.624518550218923</v>
      </c>
      <c r="X15" s="9"/>
      <c r="Y15" s="9">
        <f t="shared" si="7"/>
        <v>0.99223096421634782</v>
      </c>
      <c r="Z15" s="9">
        <f t="shared" si="8"/>
        <v>1</v>
      </c>
      <c r="AA15" s="9">
        <v>1</v>
      </c>
      <c r="AB15" s="9">
        <v>1</v>
      </c>
    </row>
    <row r="16" spans="1:28">
      <c r="A16" s="150">
        <v>15</v>
      </c>
      <c r="B16" s="150"/>
      <c r="C16" s="150">
        <v>15</v>
      </c>
      <c r="D16" s="150">
        <v>74</v>
      </c>
      <c r="E16" s="150" t="s">
        <v>5446</v>
      </c>
      <c r="F16" s="150" t="s">
        <v>45</v>
      </c>
      <c r="G16" s="150" t="s">
        <v>32</v>
      </c>
      <c r="H16" s="150">
        <v>1978</v>
      </c>
      <c r="I16" s="150" t="s">
        <v>3374</v>
      </c>
      <c r="J16" s="150" t="s">
        <v>5009</v>
      </c>
      <c r="K16" s="151">
        <v>0.35290509259259256</v>
      </c>
      <c r="L16" s="150">
        <v>30</v>
      </c>
      <c r="M16" s="150">
        <v>0</v>
      </c>
      <c r="N16" s="150">
        <f t="shared" si="1"/>
        <v>30</v>
      </c>
      <c r="Q16" s="14">
        <f>VLOOKUP(R16,id!$A:$C,3,0)</f>
        <v>232</v>
      </c>
      <c r="R16" s="14" t="str">
        <f t="shared" si="0"/>
        <v>MadejRafał1978</v>
      </c>
      <c r="S16" s="9" t="str">
        <f t="shared" si="2"/>
        <v>Madej</v>
      </c>
      <c r="T16" s="9" t="str">
        <f t="shared" si="3"/>
        <v>Rafał</v>
      </c>
      <c r="U16" s="9" t="str">
        <f t="shared" si="4"/>
        <v>:)</v>
      </c>
      <c r="V16" s="9">
        <f t="shared" si="5"/>
        <v>1978</v>
      </c>
      <c r="W16" s="9">
        <f t="shared" ref="W16:W37" si="10">W15*IF(AA16&lt;1,AA16,IF(AB16&lt;1,AB16,IF(Z16&lt;1,Z16,IF(Y16&lt;1,Y16,1))))</f>
        <v>77.334295365845676</v>
      </c>
      <c r="X16" s="9"/>
      <c r="Y16" s="9">
        <f t="shared" ref="Y16:Y37" si="11">K15/K16</f>
        <v>0.9962611918270966</v>
      </c>
      <c r="Z16" s="9">
        <f t="shared" ref="Z16:Z37" si="12">N16/N15</f>
        <v>1</v>
      </c>
      <c r="AA16" s="9">
        <v>1</v>
      </c>
      <c r="AB16" s="9">
        <v>1</v>
      </c>
    </row>
    <row r="17" spans="1:28">
      <c r="A17" s="150">
        <v>16</v>
      </c>
      <c r="B17" s="150"/>
      <c r="C17" s="150">
        <v>16</v>
      </c>
      <c r="D17" s="150">
        <v>130</v>
      </c>
      <c r="E17" s="150" t="s">
        <v>5447</v>
      </c>
      <c r="F17" s="150" t="s">
        <v>15</v>
      </c>
      <c r="G17" s="150" t="s">
        <v>32</v>
      </c>
      <c r="H17" s="150">
        <v>1969</v>
      </c>
      <c r="I17" s="150" t="s">
        <v>1655</v>
      </c>
      <c r="J17" s="150" t="s">
        <v>201</v>
      </c>
      <c r="K17" s="151">
        <v>0.35796296296296298</v>
      </c>
      <c r="L17" s="150">
        <v>30</v>
      </c>
      <c r="M17" s="150">
        <v>0</v>
      </c>
      <c r="N17" s="150">
        <f t="shared" si="1"/>
        <v>30</v>
      </c>
      <c r="Q17" s="14">
        <f>VLOOKUP(R17,id!$A:$C,3,0)</f>
        <v>553</v>
      </c>
      <c r="R17" s="14" t="str">
        <f t="shared" si="0"/>
        <v>PisarekPiotr1969</v>
      </c>
      <c r="S17" s="9" t="str">
        <f t="shared" si="2"/>
        <v>Pisarek</v>
      </c>
      <c r="T17" s="9" t="str">
        <f t="shared" si="3"/>
        <v>Piotr</v>
      </c>
      <c r="U17" s="9" t="str">
        <f t="shared" si="4"/>
        <v>brak</v>
      </c>
      <c r="V17" s="9">
        <f>H17</f>
        <v>1969</v>
      </c>
      <c r="W17" s="9">
        <f t="shared" si="10"/>
        <v>76.241593378168659</v>
      </c>
      <c r="X17" s="9"/>
      <c r="Y17" s="9">
        <f t="shared" si="11"/>
        <v>0.9858704086911535</v>
      </c>
      <c r="Z17" s="9">
        <f t="shared" si="12"/>
        <v>1</v>
      </c>
      <c r="AA17" s="9">
        <v>1</v>
      </c>
      <c r="AB17" s="9">
        <v>1</v>
      </c>
    </row>
    <row r="18" spans="1:28">
      <c r="A18" s="150">
        <v>16</v>
      </c>
      <c r="B18" s="150"/>
      <c r="C18" s="150">
        <v>16</v>
      </c>
      <c r="D18" s="150">
        <v>131</v>
      </c>
      <c r="E18" s="150" t="s">
        <v>5448</v>
      </c>
      <c r="F18" s="150" t="s">
        <v>16</v>
      </c>
      <c r="G18" s="150" t="s">
        <v>32</v>
      </c>
      <c r="H18" s="150">
        <v>1973</v>
      </c>
      <c r="I18" s="150" t="s">
        <v>1655</v>
      </c>
      <c r="J18" s="150" t="s">
        <v>3720</v>
      </c>
      <c r="K18" s="151">
        <v>0.35796296296296298</v>
      </c>
      <c r="L18" s="150">
        <v>30</v>
      </c>
      <c r="M18" s="150">
        <v>0</v>
      </c>
      <c r="N18" s="150">
        <f t="shared" si="1"/>
        <v>30</v>
      </c>
      <c r="Q18" s="14">
        <f>VLOOKUP(R18,id!$A:$C,3,0)</f>
        <v>174</v>
      </c>
      <c r="R18" s="14" t="str">
        <f t="shared" si="0"/>
        <v>GorczycaPaweł1973</v>
      </c>
      <c r="S18" s="9" t="str">
        <f t="shared" si="2"/>
        <v>Gorczyca</v>
      </c>
      <c r="T18" s="9" t="str">
        <f t="shared" si="3"/>
        <v>Paweł</v>
      </c>
      <c r="U18" s="9" t="str">
        <f t="shared" si="4"/>
        <v>brak</v>
      </c>
      <c r="V18" s="9">
        <f t="shared" si="5"/>
        <v>1973</v>
      </c>
      <c r="W18" s="9">
        <f t="shared" si="10"/>
        <v>76.241593378168659</v>
      </c>
      <c r="X18" s="9"/>
      <c r="Y18" s="9">
        <f t="shared" si="11"/>
        <v>1</v>
      </c>
      <c r="Z18" s="9">
        <f t="shared" si="12"/>
        <v>1</v>
      </c>
      <c r="AA18" s="9">
        <v>1</v>
      </c>
      <c r="AB18" s="9">
        <v>1</v>
      </c>
    </row>
    <row r="19" spans="1:28">
      <c r="A19" s="150">
        <v>18</v>
      </c>
      <c r="B19" s="150"/>
      <c r="C19" s="150">
        <v>18</v>
      </c>
      <c r="D19" s="150">
        <v>191</v>
      </c>
      <c r="E19" s="150" t="s">
        <v>3964</v>
      </c>
      <c r="F19" s="150" t="s">
        <v>70</v>
      </c>
      <c r="G19" s="150" t="s">
        <v>32</v>
      </c>
      <c r="H19" s="150">
        <v>1984</v>
      </c>
      <c r="I19" s="150" t="s">
        <v>3469</v>
      </c>
      <c r="J19" s="150" t="s">
        <v>201</v>
      </c>
      <c r="K19" s="151">
        <v>0.36400462962962959</v>
      </c>
      <c r="L19" s="150">
        <v>30</v>
      </c>
      <c r="M19" s="150">
        <v>0</v>
      </c>
      <c r="N19" s="150">
        <f t="shared" si="1"/>
        <v>30</v>
      </c>
      <c r="Q19" s="14">
        <f>VLOOKUP(R19,id!$A:$C,3,0)</f>
        <v>26</v>
      </c>
      <c r="R19" s="14" t="str">
        <f t="shared" si="0"/>
        <v>KotMaciej1984</v>
      </c>
      <c r="S19" s="9" t="str">
        <f t="shared" si="2"/>
        <v>Kot</v>
      </c>
      <c r="T19" s="9" t="str">
        <f t="shared" si="3"/>
        <v>Maciej</v>
      </c>
      <c r="U19" s="9" t="str">
        <f t="shared" si="4"/>
        <v>Rajd Hawran</v>
      </c>
      <c r="V19" s="9">
        <f t="shared" si="5"/>
        <v>1984</v>
      </c>
      <c r="W19" s="9">
        <f t="shared" si="10"/>
        <v>74.976152623211476</v>
      </c>
      <c r="X19" s="9"/>
      <c r="Y19" s="9">
        <f t="shared" si="11"/>
        <v>0.98340222575516711</v>
      </c>
      <c r="Z19" s="9">
        <f t="shared" si="12"/>
        <v>1</v>
      </c>
      <c r="AA19" s="9">
        <v>1</v>
      </c>
      <c r="AB19" s="9">
        <v>1</v>
      </c>
    </row>
    <row r="20" spans="1:28">
      <c r="A20" s="150">
        <v>19</v>
      </c>
      <c r="B20" s="150"/>
      <c r="C20" s="150">
        <v>19</v>
      </c>
      <c r="D20" s="150">
        <v>33</v>
      </c>
      <c r="E20" s="150" t="s">
        <v>5449</v>
      </c>
      <c r="F20" s="150" t="s">
        <v>234</v>
      </c>
      <c r="G20" s="150" t="s">
        <v>32</v>
      </c>
      <c r="H20" s="150">
        <v>1955</v>
      </c>
      <c r="I20" s="150" t="s">
        <v>5450</v>
      </c>
      <c r="J20" s="150" t="s">
        <v>3720</v>
      </c>
      <c r="K20" s="151">
        <v>0.36701388888888886</v>
      </c>
      <c r="L20" s="150">
        <v>30</v>
      </c>
      <c r="M20" s="150">
        <v>0</v>
      </c>
      <c r="N20" s="150">
        <f t="shared" si="1"/>
        <v>30</v>
      </c>
      <c r="Q20" s="14">
        <f>VLOOKUP(R20,id!$A:$C,3,0)</f>
        <v>514</v>
      </c>
      <c r="R20" s="14" t="str">
        <f t="shared" si="0"/>
        <v>TrzmielewskiRoman1955</v>
      </c>
      <c r="S20" s="9" t="str">
        <f t="shared" si="2"/>
        <v>Trzmielewski</v>
      </c>
      <c r="T20" s="9" t="str">
        <f t="shared" si="3"/>
        <v>Roman</v>
      </c>
      <c r="U20" s="9" t="str">
        <f t="shared" si="4"/>
        <v>compass</v>
      </c>
      <c r="V20" s="9">
        <f t="shared" si="5"/>
        <v>1955</v>
      </c>
      <c r="W20" s="9">
        <f t="shared" si="10"/>
        <v>74.361400189214791</v>
      </c>
      <c r="X20" s="9"/>
      <c r="Y20" s="9">
        <f t="shared" si="11"/>
        <v>0.99180069378744873</v>
      </c>
      <c r="Z20" s="9">
        <f t="shared" si="12"/>
        <v>1</v>
      </c>
      <c r="AA20" s="9">
        <v>1</v>
      </c>
      <c r="AB20" s="9">
        <v>1</v>
      </c>
    </row>
    <row r="21" spans="1:28">
      <c r="A21" s="150">
        <v>20</v>
      </c>
      <c r="B21" s="150"/>
      <c r="C21" s="150">
        <v>20</v>
      </c>
      <c r="D21" s="150">
        <v>34</v>
      </c>
      <c r="E21" s="150" t="s">
        <v>3959</v>
      </c>
      <c r="F21" s="150" t="s">
        <v>379</v>
      </c>
      <c r="G21" s="150" t="s">
        <v>32</v>
      </c>
      <c r="H21" s="150">
        <v>1990</v>
      </c>
      <c r="I21" s="150" t="s">
        <v>1655</v>
      </c>
      <c r="J21" s="150" t="s">
        <v>3957</v>
      </c>
      <c r="K21" s="151">
        <v>0.36400462962962959</v>
      </c>
      <c r="L21" s="150">
        <v>29</v>
      </c>
      <c r="M21" s="150">
        <v>0</v>
      </c>
      <c r="N21" s="150">
        <f t="shared" si="1"/>
        <v>29</v>
      </c>
      <c r="Q21" s="14">
        <f>VLOOKUP(R21,id!$A:$C,3,0)</f>
        <v>127</v>
      </c>
      <c r="R21" s="14" t="str">
        <f t="shared" si="0"/>
        <v>DoboszPatryk1990</v>
      </c>
      <c r="S21" s="9" t="str">
        <f t="shared" si="2"/>
        <v>Dobosz</v>
      </c>
      <c r="T21" s="9" t="str">
        <f t="shared" si="3"/>
        <v>Patryk</v>
      </c>
      <c r="U21" s="9" t="str">
        <f t="shared" si="4"/>
        <v>brak</v>
      </c>
      <c r="V21" s="9">
        <f t="shared" si="5"/>
        <v>1990</v>
      </c>
      <c r="W21" s="9">
        <f t="shared" si="10"/>
        <v>71.882686849574299</v>
      </c>
      <c r="X21" s="9"/>
      <c r="Y21" s="9">
        <f t="shared" si="11"/>
        <v>1.0082670906200317</v>
      </c>
      <c r="Z21" s="9">
        <f t="shared" si="12"/>
        <v>0.96666666666666667</v>
      </c>
      <c r="AA21" s="9">
        <v>1</v>
      </c>
      <c r="AB21" s="9">
        <v>1</v>
      </c>
    </row>
    <row r="22" spans="1:28">
      <c r="A22" s="150">
        <v>21</v>
      </c>
      <c r="B22" s="150"/>
      <c r="C22" s="150">
        <v>21</v>
      </c>
      <c r="D22" s="150">
        <v>60</v>
      </c>
      <c r="E22" s="150" t="s">
        <v>3953</v>
      </c>
      <c r="F22" s="150" t="s">
        <v>139</v>
      </c>
      <c r="G22" s="150" t="s">
        <v>32</v>
      </c>
      <c r="H22" s="150">
        <v>1973</v>
      </c>
      <c r="I22" s="150" t="s">
        <v>1655</v>
      </c>
      <c r="J22" s="150" t="s">
        <v>3439</v>
      </c>
      <c r="K22" s="151">
        <v>0.37025462962962957</v>
      </c>
      <c r="L22" s="150">
        <v>29</v>
      </c>
      <c r="M22" s="150">
        <v>0</v>
      </c>
      <c r="N22" s="150">
        <f t="shared" si="1"/>
        <v>29</v>
      </c>
      <c r="Q22" s="14">
        <f>VLOOKUP(R22,id!$A:$C,3,0)</f>
        <v>184</v>
      </c>
      <c r="R22" s="14" t="str">
        <f t="shared" si="0"/>
        <v>StaszewskiDaniel1973</v>
      </c>
      <c r="S22" s="9" t="str">
        <f t="shared" si="2"/>
        <v>Staszewski</v>
      </c>
      <c r="T22" s="9" t="str">
        <f t="shared" si="3"/>
        <v>Daniel</v>
      </c>
      <c r="U22" s="9" t="str">
        <f t="shared" si="4"/>
        <v>brak</v>
      </c>
      <c r="V22" s="9">
        <f t="shared" si="5"/>
        <v>1973</v>
      </c>
      <c r="W22" s="9">
        <f t="shared" si="10"/>
        <v>70.669287321635252</v>
      </c>
      <c r="X22" s="9"/>
      <c r="Y22" s="9">
        <f t="shared" si="11"/>
        <v>0.98311972491403565</v>
      </c>
      <c r="Z22" s="9">
        <f t="shared" si="12"/>
        <v>1</v>
      </c>
      <c r="AA22" s="9">
        <v>1</v>
      </c>
      <c r="AB22" s="9">
        <v>1</v>
      </c>
    </row>
    <row r="23" spans="1:28">
      <c r="A23" s="150">
        <v>22</v>
      </c>
      <c r="B23" s="150"/>
      <c r="C23" s="150">
        <v>22</v>
      </c>
      <c r="D23" s="150">
        <v>113</v>
      </c>
      <c r="E23" s="150" t="s">
        <v>705</v>
      </c>
      <c r="F23" s="150" t="s">
        <v>15</v>
      </c>
      <c r="G23" s="150" t="s">
        <v>32</v>
      </c>
      <c r="H23" s="150">
        <v>1976</v>
      </c>
      <c r="I23" s="150" t="s">
        <v>3788</v>
      </c>
      <c r="J23" s="150" t="s">
        <v>1357</v>
      </c>
      <c r="K23" s="151">
        <v>0.36319444444444443</v>
      </c>
      <c r="L23" s="150">
        <v>28</v>
      </c>
      <c r="M23" s="150">
        <v>0</v>
      </c>
      <c r="N23" s="150">
        <f t="shared" si="1"/>
        <v>28</v>
      </c>
      <c r="Q23" s="14">
        <f>VLOOKUP(R23,id!$A:$C,3,0)</f>
        <v>25</v>
      </c>
      <c r="R23" s="14" t="str">
        <f t="shared" si="0"/>
        <v>NiewęgłowskiPiotr1976</v>
      </c>
      <c r="S23" s="9" t="str">
        <f t="shared" si="2"/>
        <v>Niewęgłowski</v>
      </c>
      <c r="T23" s="9" t="str">
        <f t="shared" si="3"/>
        <v>Piotr</v>
      </c>
      <c r="U23" s="9" t="str">
        <f t="shared" si="4"/>
        <v>GERAPPA</v>
      </c>
      <c r="V23" s="9">
        <f t="shared" si="5"/>
        <v>1976</v>
      </c>
      <c r="W23" s="9">
        <f t="shared" si="10"/>
        <v>68.23241534502715</v>
      </c>
      <c r="X23" s="9"/>
      <c r="Y23" s="9">
        <f t="shared" si="11"/>
        <v>1.0194391332058634</v>
      </c>
      <c r="Z23" s="9">
        <f t="shared" si="12"/>
        <v>0.96551724137931039</v>
      </c>
      <c r="AA23" s="9">
        <v>1</v>
      </c>
      <c r="AB23" s="9">
        <v>1</v>
      </c>
    </row>
    <row r="24" spans="1:28">
      <c r="A24" s="150">
        <v>23</v>
      </c>
      <c r="B24" s="150"/>
      <c r="C24" s="150">
        <v>23</v>
      </c>
      <c r="D24" s="150">
        <v>128</v>
      </c>
      <c r="E24" s="150" t="s">
        <v>5432</v>
      </c>
      <c r="F24" s="150" t="s">
        <v>363</v>
      </c>
      <c r="G24" s="150" t="s">
        <v>32</v>
      </c>
      <c r="H24" s="150">
        <v>1972</v>
      </c>
      <c r="I24" s="150" t="s">
        <v>1537</v>
      </c>
      <c r="J24" s="150" t="s">
        <v>4058</v>
      </c>
      <c r="K24" s="151">
        <v>0.37222222222222223</v>
      </c>
      <c r="L24" s="150">
        <v>28</v>
      </c>
      <c r="M24" s="150">
        <v>0</v>
      </c>
      <c r="N24" s="150">
        <f t="shared" si="1"/>
        <v>28</v>
      </c>
      <c r="Q24" s="14">
        <f>VLOOKUP(R24,id!$A:$C,3,0)</f>
        <v>117</v>
      </c>
      <c r="R24" s="14" t="str">
        <f t="shared" si="0"/>
        <v>DziewiorArkadiusz1972</v>
      </c>
      <c r="S24" s="9" t="str">
        <f t="shared" si="2"/>
        <v>Dziewior</v>
      </c>
      <c r="T24" s="9" t="str">
        <f t="shared" si="3"/>
        <v>Arkadiusz</v>
      </c>
      <c r="U24" s="9" t="str">
        <f t="shared" si="4"/>
        <v>Dziewiorki</v>
      </c>
      <c r="V24" s="9">
        <f t="shared" si="5"/>
        <v>1972</v>
      </c>
      <c r="W24" s="9">
        <f t="shared" si="10"/>
        <v>66.577524674345511</v>
      </c>
      <c r="X24" s="9"/>
      <c r="Y24" s="9">
        <f t="shared" si="11"/>
        <v>0.97574626865671632</v>
      </c>
      <c r="Z24" s="9">
        <f t="shared" si="12"/>
        <v>1</v>
      </c>
      <c r="AA24" s="9">
        <v>1</v>
      </c>
      <c r="AB24" s="9">
        <v>1</v>
      </c>
    </row>
    <row r="25" spans="1:28">
      <c r="A25" s="150">
        <v>25</v>
      </c>
      <c r="B25" s="150"/>
      <c r="C25" s="150">
        <v>24</v>
      </c>
      <c r="D25" s="150">
        <v>129</v>
      </c>
      <c r="E25" s="150" t="s">
        <v>5451</v>
      </c>
      <c r="F25" s="150" t="s">
        <v>151</v>
      </c>
      <c r="G25" s="150" t="s">
        <v>32</v>
      </c>
      <c r="H25" s="150">
        <v>1979</v>
      </c>
      <c r="I25" s="150" t="s">
        <v>1229</v>
      </c>
      <c r="J25" s="150" t="s">
        <v>4009</v>
      </c>
      <c r="K25" s="151">
        <v>0.36555555555555552</v>
      </c>
      <c r="L25" s="150">
        <v>27</v>
      </c>
      <c r="M25" s="150">
        <v>0</v>
      </c>
      <c r="N25" s="150">
        <f t="shared" si="1"/>
        <v>27</v>
      </c>
      <c r="Q25" s="14">
        <f>VLOOKUP(R25,id!$A:$C,3,0)</f>
        <v>18</v>
      </c>
      <c r="R25" s="14" t="str">
        <f t="shared" si="0"/>
        <v>KapustkaWojciech1979</v>
      </c>
      <c r="S25" s="9" t="str">
        <f t="shared" si="2"/>
        <v>Kapustka</v>
      </c>
      <c r="T25" s="9" t="str">
        <f t="shared" si="3"/>
        <v>Wojciech</v>
      </c>
      <c r="U25" s="9" t="str">
        <f t="shared" si="4"/>
        <v>ArsBona</v>
      </c>
      <c r="V25" s="9">
        <f t="shared" si="5"/>
        <v>1979</v>
      </c>
      <c r="W25" s="9">
        <f t="shared" si="10"/>
        <v>64.199755935976029</v>
      </c>
      <c r="X25" s="9"/>
      <c r="Y25" s="9">
        <f t="shared" si="11"/>
        <v>1.0182370820668694</v>
      </c>
      <c r="Z25" s="9">
        <f t="shared" si="12"/>
        <v>0.9642857142857143</v>
      </c>
      <c r="AA25" s="9">
        <v>1</v>
      </c>
      <c r="AB25" s="9">
        <v>1</v>
      </c>
    </row>
    <row r="26" spans="1:28">
      <c r="A26" s="150">
        <v>26</v>
      </c>
      <c r="B26" s="150"/>
      <c r="C26" s="150">
        <v>25</v>
      </c>
      <c r="D26" s="150">
        <v>108</v>
      </c>
      <c r="E26" s="150" t="s">
        <v>3960</v>
      </c>
      <c r="F26" s="150" t="s">
        <v>151</v>
      </c>
      <c r="G26" s="150" t="s">
        <v>32</v>
      </c>
      <c r="H26" s="150">
        <v>1981</v>
      </c>
      <c r="I26" s="150" t="s">
        <v>1650</v>
      </c>
      <c r="J26" s="150" t="s">
        <v>238</v>
      </c>
      <c r="K26" s="151">
        <v>0.36655092592592592</v>
      </c>
      <c r="L26" s="150">
        <v>27</v>
      </c>
      <c r="M26" s="150">
        <v>0</v>
      </c>
      <c r="N26" s="150">
        <f t="shared" si="1"/>
        <v>27</v>
      </c>
      <c r="Q26" s="14">
        <f>VLOOKUP(R26,id!$A:$C,3,0)</f>
        <v>554</v>
      </c>
      <c r="R26" s="14" t="str">
        <f t="shared" si="0"/>
        <v>JonasWojciech1981</v>
      </c>
      <c r="S26" s="9" t="str">
        <f t="shared" si="2"/>
        <v>Jonas</v>
      </c>
      <c r="T26" s="9" t="str">
        <f t="shared" si="3"/>
        <v>Wojciech</v>
      </c>
      <c r="U26" s="9" t="str">
        <f t="shared" si="4"/>
        <v>Wyrwidęby</v>
      </c>
      <c r="V26" s="9">
        <f>H26</f>
        <v>1981</v>
      </c>
      <c r="W26" s="9">
        <f t="shared" si="10"/>
        <v>64.025421265609936</v>
      </c>
      <c r="X26" s="9"/>
      <c r="Y26" s="9">
        <f t="shared" si="11"/>
        <v>0.99728449636880323</v>
      </c>
      <c r="Z26" s="9">
        <f t="shared" si="12"/>
        <v>1</v>
      </c>
      <c r="AA26" s="9">
        <v>1</v>
      </c>
      <c r="AB26" s="9">
        <v>1</v>
      </c>
    </row>
    <row r="27" spans="1:28">
      <c r="A27" s="150">
        <v>27</v>
      </c>
      <c r="B27" s="150"/>
      <c r="C27" s="150">
        <v>26</v>
      </c>
      <c r="D27" s="150">
        <v>179</v>
      </c>
      <c r="E27" s="150" t="s">
        <v>3751</v>
      </c>
      <c r="F27" s="150" t="s">
        <v>59</v>
      </c>
      <c r="G27" s="150" t="s">
        <v>32</v>
      </c>
      <c r="H27" s="150">
        <v>1978</v>
      </c>
      <c r="I27" s="150" t="s">
        <v>747</v>
      </c>
      <c r="J27" s="150" t="s">
        <v>238</v>
      </c>
      <c r="K27" s="151">
        <v>0.36701388888888886</v>
      </c>
      <c r="L27" s="150">
        <v>27</v>
      </c>
      <c r="M27" s="150">
        <v>0</v>
      </c>
      <c r="N27" s="150">
        <f t="shared" si="1"/>
        <v>27</v>
      </c>
      <c r="Q27" s="14">
        <f>VLOOKUP(R27,id!$A:$C,3,0)</f>
        <v>29</v>
      </c>
      <c r="R27" s="14" t="str">
        <f t="shared" si="0"/>
        <v>RychlikMichał1978</v>
      </c>
      <c r="S27" s="9" t="str">
        <f t="shared" si="2"/>
        <v>Rychlik</v>
      </c>
      <c r="T27" s="9" t="str">
        <f t="shared" si="3"/>
        <v>Michał</v>
      </c>
      <c r="U27" s="9" t="str">
        <f t="shared" si="4"/>
        <v>OrientAkcja</v>
      </c>
      <c r="V27" s="9">
        <f t="shared" si="5"/>
        <v>1978</v>
      </c>
      <c r="W27" s="9">
        <f t="shared" si="10"/>
        <v>63.944657568018506</v>
      </c>
      <c r="X27" s="9"/>
      <c r="Y27" s="9">
        <f t="shared" si="11"/>
        <v>0.99873856827499219</v>
      </c>
      <c r="Z27" s="9">
        <f t="shared" si="12"/>
        <v>1</v>
      </c>
      <c r="AA27" s="9">
        <v>1</v>
      </c>
      <c r="AB27" s="9">
        <v>1</v>
      </c>
    </row>
    <row r="28" spans="1:28">
      <c r="A28" s="150">
        <v>27</v>
      </c>
      <c r="B28" s="150"/>
      <c r="C28" s="150">
        <v>26</v>
      </c>
      <c r="D28" s="150">
        <v>181</v>
      </c>
      <c r="E28" s="150" t="s">
        <v>3757</v>
      </c>
      <c r="F28" s="150" t="s">
        <v>336</v>
      </c>
      <c r="G28" s="150" t="s">
        <v>32</v>
      </c>
      <c r="H28" s="150">
        <v>1967</v>
      </c>
      <c r="I28" s="150" t="s">
        <v>335</v>
      </c>
      <c r="J28" s="150" t="s">
        <v>1318</v>
      </c>
      <c r="K28" s="151">
        <v>0.36701388888888886</v>
      </c>
      <c r="L28" s="150">
        <v>27</v>
      </c>
      <c r="M28" s="150">
        <v>0</v>
      </c>
      <c r="N28" s="150">
        <f t="shared" si="1"/>
        <v>27</v>
      </c>
      <c r="Q28" s="14">
        <f>VLOOKUP(R28,id!$A:$C,3,0)</f>
        <v>16</v>
      </c>
      <c r="R28" s="14" t="str">
        <f t="shared" si="0"/>
        <v>AdamczykJarek1967</v>
      </c>
      <c r="S28" s="9" t="str">
        <f t="shared" si="2"/>
        <v>Adamczyk</v>
      </c>
      <c r="T28" s="9" t="str">
        <f t="shared" si="3"/>
        <v>Jarek</v>
      </c>
      <c r="U28" s="9" t="str">
        <f t="shared" si="4"/>
        <v>Zbieranina z Niesięcina</v>
      </c>
      <c r="V28" s="9">
        <f t="shared" si="5"/>
        <v>1967</v>
      </c>
      <c r="W28" s="9">
        <f t="shared" si="10"/>
        <v>63.944657568018506</v>
      </c>
      <c r="X28" s="9"/>
      <c r="Y28" s="9">
        <f t="shared" si="11"/>
        <v>1</v>
      </c>
      <c r="Z28" s="9">
        <f t="shared" si="12"/>
        <v>1</v>
      </c>
      <c r="AA28" s="9">
        <v>1</v>
      </c>
      <c r="AB28" s="9">
        <v>1</v>
      </c>
    </row>
    <row r="29" spans="1:28">
      <c r="A29" s="150">
        <v>30</v>
      </c>
      <c r="B29" s="150"/>
      <c r="C29" s="150">
        <v>28</v>
      </c>
      <c r="D29" s="150">
        <v>154</v>
      </c>
      <c r="E29" s="150" t="s">
        <v>4163</v>
      </c>
      <c r="F29" s="150" t="s">
        <v>70</v>
      </c>
      <c r="G29" s="150" t="s">
        <v>32</v>
      </c>
      <c r="H29" s="150">
        <v>1973</v>
      </c>
      <c r="I29" s="150" t="s">
        <v>5452</v>
      </c>
      <c r="J29" s="150" t="s">
        <v>201</v>
      </c>
      <c r="K29" s="151">
        <v>0.36979166666666663</v>
      </c>
      <c r="L29" s="150">
        <v>27</v>
      </c>
      <c r="M29" s="150">
        <v>0</v>
      </c>
      <c r="N29" s="150">
        <f t="shared" si="1"/>
        <v>27</v>
      </c>
      <c r="Q29" s="14">
        <f>VLOOKUP(R29,id!$A:$C,3,0)</f>
        <v>555</v>
      </c>
      <c r="R29" s="14" t="str">
        <f t="shared" si="0"/>
        <v>KonopińskiMaciej1973</v>
      </c>
      <c r="S29" s="9" t="str">
        <f t="shared" si="2"/>
        <v>Konopiński</v>
      </c>
      <c r="T29" s="9" t="str">
        <f t="shared" si="3"/>
        <v>Maciej</v>
      </c>
      <c r="U29" s="9" t="str">
        <f t="shared" si="4"/>
        <v>T-Mobile Bikeholicy</v>
      </c>
      <c r="V29" s="9">
        <f>H29</f>
        <v>1973</v>
      </c>
      <c r="W29" s="9">
        <f t="shared" si="10"/>
        <v>63.464322112108512</v>
      </c>
      <c r="X29" s="9"/>
      <c r="Y29" s="9">
        <f t="shared" si="11"/>
        <v>0.99248826291079817</v>
      </c>
      <c r="Z29" s="9">
        <f t="shared" si="12"/>
        <v>1</v>
      </c>
      <c r="AA29" s="9">
        <v>1</v>
      </c>
      <c r="AB29" s="9">
        <v>1</v>
      </c>
    </row>
    <row r="30" spans="1:28">
      <c r="A30" s="150">
        <v>31</v>
      </c>
      <c r="B30" s="150"/>
      <c r="C30" s="150">
        <v>29</v>
      </c>
      <c r="D30" s="150">
        <v>88</v>
      </c>
      <c r="E30" s="150" t="s">
        <v>3750</v>
      </c>
      <c r="F30" s="150" t="s">
        <v>19</v>
      </c>
      <c r="G30" s="150" t="s">
        <v>32</v>
      </c>
      <c r="H30" s="150">
        <v>1964</v>
      </c>
      <c r="I30" s="150" t="s">
        <v>677</v>
      </c>
      <c r="J30" s="150" t="s">
        <v>233</v>
      </c>
      <c r="K30" s="151">
        <v>0.37361111111111112</v>
      </c>
      <c r="L30" s="150">
        <v>27</v>
      </c>
      <c r="M30" s="150">
        <v>0</v>
      </c>
      <c r="N30" s="150">
        <f t="shared" si="1"/>
        <v>27</v>
      </c>
      <c r="Q30" s="14">
        <f>VLOOKUP(R30,id!$A:$C,3,0)</f>
        <v>17</v>
      </c>
      <c r="R30" s="14" t="str">
        <f t="shared" si="0"/>
        <v>LiszkaGrzegorz1964</v>
      </c>
      <c r="S30" s="9" t="str">
        <f t="shared" si="2"/>
        <v>Liszka</v>
      </c>
      <c r="T30" s="9" t="str">
        <f t="shared" si="3"/>
        <v>Grzegorz</v>
      </c>
      <c r="U30" s="9" t="str">
        <f t="shared" si="4"/>
        <v>Trezado BikeTires.pl</v>
      </c>
      <c r="V30" s="9">
        <f t="shared" si="5"/>
        <v>1964</v>
      </c>
      <c r="W30" s="9">
        <f t="shared" si="10"/>
        <v>62.815523280107399</v>
      </c>
      <c r="X30" s="9"/>
      <c r="Y30" s="9">
        <f t="shared" si="11"/>
        <v>0.98977695167286239</v>
      </c>
      <c r="Z30" s="9">
        <f t="shared" si="12"/>
        <v>1</v>
      </c>
      <c r="AA30" s="9">
        <v>1</v>
      </c>
      <c r="AB30" s="9">
        <v>1</v>
      </c>
    </row>
    <row r="31" spans="1:28">
      <c r="A31" s="150">
        <v>32</v>
      </c>
      <c r="B31" s="150"/>
      <c r="C31" s="150">
        <v>30</v>
      </c>
      <c r="D31" s="150">
        <v>99</v>
      </c>
      <c r="E31" s="150" t="s">
        <v>3765</v>
      </c>
      <c r="F31" s="150" t="s">
        <v>59</v>
      </c>
      <c r="G31" s="150" t="s">
        <v>32</v>
      </c>
      <c r="H31" s="150">
        <v>1978</v>
      </c>
      <c r="I31" s="150" t="s">
        <v>5453</v>
      </c>
      <c r="J31" s="150" t="s">
        <v>246</v>
      </c>
      <c r="K31" s="151">
        <v>0.34604166666666664</v>
      </c>
      <c r="L31" s="150">
        <v>26</v>
      </c>
      <c r="M31" s="150">
        <v>0</v>
      </c>
      <c r="N31" s="150">
        <f t="shared" si="1"/>
        <v>26</v>
      </c>
      <c r="Q31" s="14">
        <f>VLOOKUP(R31,id!$A:$C,3,0)</f>
        <v>33</v>
      </c>
      <c r="R31" s="14" t="str">
        <f t="shared" si="0"/>
        <v>MłynarkiewiczMichał1978</v>
      </c>
      <c r="S31" s="9" t="str">
        <f t="shared" si="2"/>
        <v>Młynarkiewicz</v>
      </c>
      <c r="T31" s="9" t="str">
        <f t="shared" si="3"/>
        <v>Michał</v>
      </c>
      <c r="U31" s="9" t="str">
        <f t="shared" si="4"/>
        <v>IMMotion Specialized Team</v>
      </c>
      <c r="V31" s="9">
        <f t="shared" si="5"/>
        <v>1978</v>
      </c>
      <c r="W31" s="9">
        <f t="shared" si="10"/>
        <v>60.489022417881195</v>
      </c>
      <c r="X31" s="9"/>
      <c r="Y31" s="9">
        <f t="shared" si="11"/>
        <v>1.0796708809953843</v>
      </c>
      <c r="Z31" s="9">
        <f t="shared" si="12"/>
        <v>0.96296296296296291</v>
      </c>
      <c r="AA31" s="9">
        <v>1</v>
      </c>
      <c r="AB31" s="9">
        <v>1</v>
      </c>
    </row>
    <row r="32" spans="1:28">
      <c r="A32" s="150">
        <v>33</v>
      </c>
      <c r="B32" s="150"/>
      <c r="C32" s="150">
        <v>31</v>
      </c>
      <c r="D32" s="150">
        <v>22</v>
      </c>
      <c r="E32" s="150" t="s">
        <v>3800</v>
      </c>
      <c r="F32" s="150" t="s">
        <v>19</v>
      </c>
      <c r="G32" s="150" t="s">
        <v>32</v>
      </c>
      <c r="H32" s="150">
        <v>1974</v>
      </c>
      <c r="I32" s="150" t="s">
        <v>185</v>
      </c>
      <c r="J32" s="150" t="s">
        <v>3428</v>
      </c>
      <c r="K32" s="151">
        <v>0.36631944444444442</v>
      </c>
      <c r="L32" s="150">
        <v>26</v>
      </c>
      <c r="M32" s="150">
        <v>0</v>
      </c>
      <c r="N32" s="150">
        <f t="shared" si="1"/>
        <v>26</v>
      </c>
      <c r="Q32" s="14">
        <f>VLOOKUP(R32,id!$A:$C,3,0)</f>
        <v>123</v>
      </c>
      <c r="R32" s="14" t="str">
        <f t="shared" si="0"/>
        <v>RygalskiGrzegorz1974</v>
      </c>
      <c r="S32" s="9" t="str">
        <f t="shared" si="2"/>
        <v>Rygalski</v>
      </c>
      <c r="T32" s="9" t="str">
        <f t="shared" si="3"/>
        <v>Grzegorz</v>
      </c>
      <c r="U32" s="9" t="str">
        <f t="shared" si="4"/>
        <v>Welocypedy</v>
      </c>
      <c r="V32" s="9">
        <f t="shared" si="5"/>
        <v>1974</v>
      </c>
      <c r="W32" s="9">
        <f t="shared" si="10"/>
        <v>57.140625347545402</v>
      </c>
      <c r="X32" s="9"/>
      <c r="Y32" s="9">
        <f t="shared" si="11"/>
        <v>0.94464454976303314</v>
      </c>
      <c r="Z32" s="9">
        <f t="shared" si="12"/>
        <v>1</v>
      </c>
      <c r="AA32" s="9">
        <v>1</v>
      </c>
      <c r="AB32" s="9">
        <v>1</v>
      </c>
    </row>
    <row r="33" spans="1:28">
      <c r="A33" s="150">
        <v>35</v>
      </c>
      <c r="B33" s="150"/>
      <c r="C33" s="150">
        <v>32</v>
      </c>
      <c r="D33" s="150">
        <v>153</v>
      </c>
      <c r="E33" s="150" t="s">
        <v>4168</v>
      </c>
      <c r="F33" s="150" t="s">
        <v>151</v>
      </c>
      <c r="G33" s="150" t="s">
        <v>32</v>
      </c>
      <c r="H33" s="150">
        <v>1959</v>
      </c>
      <c r="I33" s="150" t="s">
        <v>1655</v>
      </c>
      <c r="J33" s="150" t="s">
        <v>4000</v>
      </c>
      <c r="K33" s="151">
        <v>0.37297453703703703</v>
      </c>
      <c r="L33" s="150">
        <v>26</v>
      </c>
      <c r="M33" s="150">
        <v>0</v>
      </c>
      <c r="N33" s="150">
        <f t="shared" si="1"/>
        <v>26</v>
      </c>
      <c r="Q33" s="14">
        <f>VLOOKUP(R33,id!$A:$C,3,0)</f>
        <v>132</v>
      </c>
      <c r="R33" s="14" t="str">
        <f t="shared" si="0"/>
        <v>MałodobryWojciech1959</v>
      </c>
      <c r="S33" s="9" t="str">
        <f t="shared" si="2"/>
        <v>Małodobry</v>
      </c>
      <c r="T33" s="9" t="str">
        <f t="shared" si="3"/>
        <v>Wojciech</v>
      </c>
      <c r="U33" s="9" t="str">
        <f t="shared" si="4"/>
        <v>brak</v>
      </c>
      <c r="V33" s="9">
        <f t="shared" si="5"/>
        <v>1959</v>
      </c>
      <c r="W33" s="9">
        <f t="shared" si="10"/>
        <v>56.121048634594629</v>
      </c>
      <c r="X33" s="9"/>
      <c r="Y33" s="9">
        <f t="shared" si="11"/>
        <v>0.98215671062839405</v>
      </c>
      <c r="Z33" s="9">
        <f t="shared" si="12"/>
        <v>1</v>
      </c>
      <c r="AA33" s="9">
        <v>1</v>
      </c>
      <c r="AB33" s="9">
        <v>1</v>
      </c>
    </row>
    <row r="34" spans="1:28">
      <c r="A34" s="150">
        <v>36</v>
      </c>
      <c r="B34" s="150"/>
      <c r="C34" s="150">
        <v>33</v>
      </c>
      <c r="D34" s="150">
        <v>63</v>
      </c>
      <c r="E34" s="150" t="s">
        <v>5454</v>
      </c>
      <c r="F34" s="150" t="s">
        <v>91</v>
      </c>
      <c r="G34" s="150" t="s">
        <v>32</v>
      </c>
      <c r="H34" s="150">
        <v>1987</v>
      </c>
      <c r="I34" s="150" t="s">
        <v>1324</v>
      </c>
      <c r="J34" s="150" t="s">
        <v>3439</v>
      </c>
      <c r="K34" s="151">
        <v>0.37731481481481483</v>
      </c>
      <c r="L34" s="150">
        <v>27</v>
      </c>
      <c r="M34" s="150">
        <v>-1</v>
      </c>
      <c r="N34" s="150">
        <f t="shared" si="1"/>
        <v>26</v>
      </c>
      <c r="Q34" s="14">
        <f>VLOOKUP(R34,id!$A:$C,3,0)</f>
        <v>556</v>
      </c>
      <c r="R34" s="14" t="str">
        <f t="shared" si="0"/>
        <v>CieślickiMateusz1987</v>
      </c>
      <c r="S34" s="9" t="str">
        <f t="shared" si="2"/>
        <v>Cieślicki</v>
      </c>
      <c r="T34" s="9" t="str">
        <f t="shared" si="3"/>
        <v>Mateusz</v>
      </c>
      <c r="U34" s="9" t="str">
        <f t="shared" si="4"/>
        <v>Azymut Team</v>
      </c>
      <c r="V34" s="9">
        <f t="shared" si="5"/>
        <v>1987</v>
      </c>
      <c r="W34" s="9">
        <f t="shared" si="10"/>
        <v>55.475484424840857</v>
      </c>
      <c r="X34" s="9"/>
      <c r="Y34" s="9">
        <f t="shared" si="11"/>
        <v>0.98849693251533743</v>
      </c>
      <c r="Z34" s="9">
        <f t="shared" si="12"/>
        <v>1</v>
      </c>
      <c r="AA34" s="9">
        <v>1</v>
      </c>
      <c r="AB34" s="9">
        <v>1</v>
      </c>
    </row>
    <row r="35" spans="1:28">
      <c r="A35" s="150">
        <v>37</v>
      </c>
      <c r="B35" s="150"/>
      <c r="C35" s="150">
        <v>34</v>
      </c>
      <c r="D35" s="150">
        <v>72</v>
      </c>
      <c r="E35" s="150" t="s">
        <v>5455</v>
      </c>
      <c r="F35" s="150" t="s">
        <v>22</v>
      </c>
      <c r="G35" s="150" t="s">
        <v>32</v>
      </c>
      <c r="H35" s="150">
        <v>1978</v>
      </c>
      <c r="I35" s="150" t="s">
        <v>1324</v>
      </c>
      <c r="J35" s="150" t="s">
        <v>5456</v>
      </c>
      <c r="K35" s="151">
        <v>0.38179398148148147</v>
      </c>
      <c r="L35" s="150">
        <v>28</v>
      </c>
      <c r="M35" s="150">
        <v>-2</v>
      </c>
      <c r="N35" s="150">
        <f t="shared" si="1"/>
        <v>26</v>
      </c>
      <c r="Q35" s="14">
        <f>VLOOKUP(R35,id!$A:$C,3,0)</f>
        <v>557</v>
      </c>
      <c r="R35" s="14" t="str">
        <f t="shared" si="0"/>
        <v>PytaKrzysztof1978</v>
      </c>
      <c r="S35" s="9" t="str">
        <f t="shared" si="2"/>
        <v>Pyta</v>
      </c>
      <c r="T35" s="9" t="str">
        <f t="shared" si="3"/>
        <v>Krzysztof</v>
      </c>
      <c r="U35" s="9" t="str">
        <f t="shared" si="4"/>
        <v>Azymut Team</v>
      </c>
      <c r="V35" s="9">
        <f t="shared" si="5"/>
        <v>1978</v>
      </c>
      <c r="W35" s="9">
        <f t="shared" si="10"/>
        <v>54.824651900743078</v>
      </c>
      <c r="X35" s="9"/>
      <c r="Y35" s="9">
        <f t="shared" si="11"/>
        <v>0.98826810561736445</v>
      </c>
      <c r="Z35" s="9">
        <f t="shared" si="12"/>
        <v>1</v>
      </c>
      <c r="AA35" s="9">
        <v>1</v>
      </c>
      <c r="AB35" s="9">
        <v>1</v>
      </c>
    </row>
    <row r="36" spans="1:28">
      <c r="A36" s="150">
        <v>38</v>
      </c>
      <c r="B36" s="150"/>
      <c r="C36" s="150">
        <v>35</v>
      </c>
      <c r="D36" s="150">
        <v>35</v>
      </c>
      <c r="E36" s="150" t="s">
        <v>5457</v>
      </c>
      <c r="F36" s="150" t="s">
        <v>5458</v>
      </c>
      <c r="G36" s="150" t="s">
        <v>32</v>
      </c>
      <c r="H36" s="150">
        <v>1982</v>
      </c>
      <c r="I36" s="150" t="s">
        <v>1655</v>
      </c>
      <c r="J36" s="150" t="s">
        <v>4061</v>
      </c>
      <c r="K36" s="151">
        <v>0.36203703703703705</v>
      </c>
      <c r="L36" s="150">
        <v>25</v>
      </c>
      <c r="M36" s="150">
        <v>0</v>
      </c>
      <c r="N36" s="150">
        <f t="shared" si="1"/>
        <v>25</v>
      </c>
      <c r="Q36" s="14">
        <f>VLOOKUP(R36,id!$A:$C,3,0)</f>
        <v>558</v>
      </c>
      <c r="R36" s="14" t="str">
        <f t="shared" si="0"/>
        <v>BardzikBogumil1982</v>
      </c>
      <c r="S36" s="9" t="str">
        <f t="shared" si="2"/>
        <v>Bardzik</v>
      </c>
      <c r="T36" s="9" t="str">
        <f t="shared" si="3"/>
        <v>Bogumil</v>
      </c>
      <c r="U36" s="9" t="str">
        <f t="shared" si="4"/>
        <v>brak</v>
      </c>
      <c r="V36" s="9">
        <f t="shared" si="5"/>
        <v>1982</v>
      </c>
      <c r="W36" s="9">
        <f t="shared" si="10"/>
        <v>52.71601144302219</v>
      </c>
      <c r="X36" s="9"/>
      <c r="Y36" s="9">
        <f t="shared" si="11"/>
        <v>1.0545716112531969</v>
      </c>
      <c r="Z36" s="9">
        <f t="shared" si="12"/>
        <v>0.96153846153846156</v>
      </c>
      <c r="AA36" s="9">
        <v>1</v>
      </c>
      <c r="AB36" s="9">
        <v>1</v>
      </c>
    </row>
    <row r="37" spans="1:28">
      <c r="A37" s="150">
        <v>38</v>
      </c>
      <c r="B37" s="150"/>
      <c r="C37" s="150">
        <v>35</v>
      </c>
      <c r="D37" s="150">
        <v>38</v>
      </c>
      <c r="E37" s="150" t="s">
        <v>4169</v>
      </c>
      <c r="F37" s="150" t="s">
        <v>22</v>
      </c>
      <c r="G37" s="150" t="s">
        <v>32</v>
      </c>
      <c r="H37" s="150">
        <v>1964</v>
      </c>
      <c r="I37" s="150" t="s">
        <v>1655</v>
      </c>
      <c r="J37" s="150" t="s">
        <v>4061</v>
      </c>
      <c r="K37" s="151">
        <v>0.36203703703703705</v>
      </c>
      <c r="L37" s="150">
        <v>25</v>
      </c>
      <c r="M37" s="150">
        <v>0</v>
      </c>
      <c r="N37" s="150">
        <f t="shared" si="1"/>
        <v>25</v>
      </c>
      <c r="Q37" s="14">
        <f>VLOOKUP(R37,id!$A:$C,3,0)</f>
        <v>31</v>
      </c>
      <c r="R37" s="14" t="str">
        <f t="shared" si="0"/>
        <v>CiosekKrzysztof1964</v>
      </c>
      <c r="S37" s="9" t="str">
        <f t="shared" si="2"/>
        <v>Ciosek</v>
      </c>
      <c r="T37" s="9" t="str">
        <f t="shared" si="3"/>
        <v>Krzysztof</v>
      </c>
      <c r="U37" s="9" t="str">
        <f t="shared" si="4"/>
        <v>brak</v>
      </c>
      <c r="V37" s="9">
        <f t="shared" si="5"/>
        <v>1964</v>
      </c>
      <c r="W37" s="9">
        <f t="shared" si="10"/>
        <v>52.71601144302219</v>
      </c>
      <c r="X37" s="9"/>
      <c r="Y37" s="9">
        <f t="shared" si="11"/>
        <v>1</v>
      </c>
      <c r="Z37" s="9">
        <f t="shared" si="12"/>
        <v>1</v>
      </c>
      <c r="AA37" s="9">
        <v>1</v>
      </c>
      <c r="AB37" s="9">
        <v>1</v>
      </c>
    </row>
    <row r="38" spans="1:28">
      <c r="A38" s="150">
        <v>41</v>
      </c>
      <c r="B38" s="150"/>
      <c r="C38" s="150">
        <v>37</v>
      </c>
      <c r="D38" s="150">
        <v>227</v>
      </c>
      <c r="E38" s="150" t="s">
        <v>5459</v>
      </c>
      <c r="F38" s="150" t="s">
        <v>63</v>
      </c>
      <c r="G38" s="150" t="s">
        <v>32</v>
      </c>
      <c r="H38" s="150">
        <v>1990</v>
      </c>
      <c r="I38" s="150" t="s">
        <v>1655</v>
      </c>
      <c r="J38" s="150" t="s">
        <v>3696</v>
      </c>
      <c r="K38" s="151">
        <v>0.3677083333333333</v>
      </c>
      <c r="L38" s="150">
        <v>25</v>
      </c>
      <c r="M38" s="150">
        <v>0</v>
      </c>
      <c r="N38" s="150">
        <f t="shared" si="1"/>
        <v>25</v>
      </c>
      <c r="Q38" s="14">
        <f>VLOOKUP(R38,id!$A:$C,3,0)</f>
        <v>256</v>
      </c>
      <c r="R38" s="14" t="str">
        <f t="shared" ref="R38:R71" si="13">S38&amp;T38&amp;V38</f>
        <v>ŚwitońŁukasz1990</v>
      </c>
      <c r="S38" s="9" t="str">
        <f t="shared" ref="S38:S71" si="14">PROPER(E38)</f>
        <v>Świtoń</v>
      </c>
      <c r="T38" s="9" t="str">
        <f t="shared" ref="T38:T71" si="15">F38</f>
        <v>Łukasz</v>
      </c>
      <c r="U38" s="9" t="str">
        <f t="shared" ref="U38:U71" si="16">I38</f>
        <v>brak</v>
      </c>
      <c r="V38" s="9">
        <f t="shared" ref="V38:V71" si="17">H38</f>
        <v>1990</v>
      </c>
      <c r="W38" s="9">
        <f t="shared" ref="W38:W71" si="18">W37*IF(AA38&lt;1,AA38,IF(AB38&lt;1,AB38,IF(Z38&lt;1,Z38,IF(Y38&lt;1,Y38,1))))</f>
        <v>51.902953665021535</v>
      </c>
      <c r="X38" s="9"/>
      <c r="Y38" s="9">
        <f t="shared" ref="Y38:Y71" si="19">K37/K38</f>
        <v>0.98457664463330197</v>
      </c>
      <c r="Z38" s="9">
        <f t="shared" ref="Z38:Z71" si="20">N38/N37</f>
        <v>1</v>
      </c>
      <c r="AA38" s="9">
        <v>1</v>
      </c>
      <c r="AB38" s="9">
        <v>1</v>
      </c>
    </row>
    <row r="39" spans="1:28">
      <c r="A39" s="150">
        <v>42</v>
      </c>
      <c r="B39" s="150"/>
      <c r="C39" s="150">
        <v>38</v>
      </c>
      <c r="D39" s="150">
        <v>54</v>
      </c>
      <c r="E39" s="150" t="s">
        <v>5460</v>
      </c>
      <c r="F39" s="150" t="s">
        <v>17</v>
      </c>
      <c r="G39" s="150" t="s">
        <v>32</v>
      </c>
      <c r="H39" s="150">
        <v>1977</v>
      </c>
      <c r="I39" s="150" t="s">
        <v>1655</v>
      </c>
      <c r="J39" s="150" t="s">
        <v>238</v>
      </c>
      <c r="K39" s="151">
        <v>0.36984953703703699</v>
      </c>
      <c r="L39" s="150">
        <v>25</v>
      </c>
      <c r="M39" s="150">
        <v>0</v>
      </c>
      <c r="N39" s="150">
        <f t="shared" si="1"/>
        <v>25</v>
      </c>
      <c r="Q39" s="14">
        <f>VLOOKUP(R39,id!$A:$C,3,0)</f>
        <v>194</v>
      </c>
      <c r="R39" s="14" t="str">
        <f t="shared" si="13"/>
        <v>GryszkalisMarcin1977</v>
      </c>
      <c r="S39" s="9" t="str">
        <f t="shared" si="14"/>
        <v>Gryszkalis</v>
      </c>
      <c r="T39" s="9" t="str">
        <f t="shared" si="15"/>
        <v>Marcin</v>
      </c>
      <c r="U39" s="9" t="str">
        <f t="shared" si="16"/>
        <v>brak</v>
      </c>
      <c r="V39" s="9">
        <f t="shared" si="17"/>
        <v>1977</v>
      </c>
      <c r="W39" s="9">
        <f t="shared" si="18"/>
        <v>51.602467154990897</v>
      </c>
      <c r="X39" s="9"/>
      <c r="Y39" s="9">
        <f t="shared" si="19"/>
        <v>0.99421060866844002</v>
      </c>
      <c r="Z39" s="9">
        <f t="shared" si="20"/>
        <v>1</v>
      </c>
      <c r="AA39" s="9">
        <v>1</v>
      </c>
      <c r="AB39" s="9">
        <v>1</v>
      </c>
    </row>
    <row r="40" spans="1:28">
      <c r="A40" s="150">
        <v>43</v>
      </c>
      <c r="B40" s="150"/>
      <c r="C40" s="150">
        <v>39</v>
      </c>
      <c r="D40" s="150">
        <v>89</v>
      </c>
      <c r="E40" s="150" t="s">
        <v>5461</v>
      </c>
      <c r="F40" s="150" t="s">
        <v>241</v>
      </c>
      <c r="G40" s="150" t="s">
        <v>32</v>
      </c>
      <c r="H40" s="150">
        <v>1971</v>
      </c>
      <c r="I40" s="150" t="s">
        <v>1655</v>
      </c>
      <c r="J40" s="150" t="s">
        <v>5462</v>
      </c>
      <c r="K40" s="151">
        <v>0.37106481481481479</v>
      </c>
      <c r="L40" s="150">
        <v>25</v>
      </c>
      <c r="M40" s="150">
        <v>0</v>
      </c>
      <c r="N40" s="150">
        <f t="shared" si="1"/>
        <v>25</v>
      </c>
      <c r="Q40" s="14">
        <f>VLOOKUP(R40,id!$A:$C,3,0)</f>
        <v>559</v>
      </c>
      <c r="R40" s="14" t="str">
        <f t="shared" si="13"/>
        <v>DefecińskiRadosław1971</v>
      </c>
      <c r="S40" s="9" t="str">
        <f t="shared" si="14"/>
        <v>Defeciński</v>
      </c>
      <c r="T40" s="9" t="str">
        <f t="shared" si="15"/>
        <v>Radosław</v>
      </c>
      <c r="U40" s="9" t="str">
        <f t="shared" si="16"/>
        <v>brak</v>
      </c>
      <c r="V40" s="9">
        <f t="shared" si="17"/>
        <v>1971</v>
      </c>
      <c r="W40" s="9">
        <f t="shared" si="18"/>
        <v>51.433463441601184</v>
      </c>
      <c r="X40" s="9"/>
      <c r="Y40" s="9">
        <f t="shared" si="19"/>
        <v>0.99672489082969429</v>
      </c>
      <c r="Z40" s="9">
        <f t="shared" si="20"/>
        <v>1</v>
      </c>
      <c r="AA40" s="9">
        <v>1</v>
      </c>
      <c r="AB40" s="9">
        <v>1</v>
      </c>
    </row>
    <row r="41" spans="1:28">
      <c r="A41" s="150">
        <v>44</v>
      </c>
      <c r="B41" s="150"/>
      <c r="C41" s="150">
        <v>40</v>
      </c>
      <c r="D41" s="150">
        <v>82</v>
      </c>
      <c r="E41" s="150" t="s">
        <v>5463</v>
      </c>
      <c r="F41" s="150" t="s">
        <v>59</v>
      </c>
      <c r="G41" s="150" t="s">
        <v>32</v>
      </c>
      <c r="H41" s="150">
        <v>1989</v>
      </c>
      <c r="I41" s="150" t="s">
        <v>1655</v>
      </c>
      <c r="J41" s="150" t="s">
        <v>5464</v>
      </c>
      <c r="K41" s="151">
        <v>0.35700231481481481</v>
      </c>
      <c r="L41" s="150">
        <v>24</v>
      </c>
      <c r="M41" s="150">
        <v>0</v>
      </c>
      <c r="N41" s="150">
        <f t="shared" si="1"/>
        <v>24</v>
      </c>
      <c r="Q41" s="14">
        <f>VLOOKUP(R41,id!$A:$C,3,0)</f>
        <v>560</v>
      </c>
      <c r="R41" s="14" t="str">
        <f t="shared" si="13"/>
        <v>KalinowskiMichał1989</v>
      </c>
      <c r="S41" s="9" t="str">
        <f t="shared" si="14"/>
        <v>Kalinowski</v>
      </c>
      <c r="T41" s="9" t="str">
        <f t="shared" si="15"/>
        <v>Michał</v>
      </c>
      <c r="U41" s="9" t="str">
        <f t="shared" si="16"/>
        <v>brak</v>
      </c>
      <c r="V41" s="9">
        <f t="shared" si="17"/>
        <v>1989</v>
      </c>
      <c r="W41" s="9">
        <f t="shared" si="18"/>
        <v>49.376124903937132</v>
      </c>
      <c r="X41" s="9"/>
      <c r="Y41" s="9">
        <f t="shared" si="19"/>
        <v>1.0393905008915545</v>
      </c>
      <c r="Z41" s="9">
        <f t="shared" si="20"/>
        <v>0.96</v>
      </c>
      <c r="AA41" s="9">
        <v>1</v>
      </c>
      <c r="AB41" s="9">
        <v>1</v>
      </c>
    </row>
    <row r="42" spans="1:28">
      <c r="A42" s="150">
        <v>45</v>
      </c>
      <c r="B42" s="150"/>
      <c r="C42" s="150">
        <v>41</v>
      </c>
      <c r="D42" s="150">
        <v>157</v>
      </c>
      <c r="E42" s="150" t="s">
        <v>3768</v>
      </c>
      <c r="F42" s="150" t="s">
        <v>26</v>
      </c>
      <c r="G42" s="150" t="s">
        <v>32</v>
      </c>
      <c r="H42" s="150">
        <v>1965</v>
      </c>
      <c r="I42" s="150" t="s">
        <v>1655</v>
      </c>
      <c r="J42" s="150" t="s">
        <v>253</v>
      </c>
      <c r="K42" s="151">
        <v>0.36099537037037038</v>
      </c>
      <c r="L42" s="150">
        <v>24</v>
      </c>
      <c r="M42" s="150">
        <v>0</v>
      </c>
      <c r="N42" s="150">
        <f t="shared" si="1"/>
        <v>24</v>
      </c>
      <c r="Q42" s="14">
        <f>VLOOKUP(R42,id!$A:$C,3,0)</f>
        <v>27</v>
      </c>
      <c r="R42" s="14" t="str">
        <f t="shared" si="13"/>
        <v>SmejdaAndrzej1965</v>
      </c>
      <c r="S42" s="9" t="str">
        <f t="shared" si="14"/>
        <v>Smejda</v>
      </c>
      <c r="T42" s="9" t="str">
        <f t="shared" si="15"/>
        <v>Andrzej</v>
      </c>
      <c r="U42" s="9" t="str">
        <f t="shared" si="16"/>
        <v>brak</v>
      </c>
      <c r="V42" s="9">
        <f t="shared" si="17"/>
        <v>1965</v>
      </c>
      <c r="W42" s="9">
        <f t="shared" si="18"/>
        <v>48.829963855785216</v>
      </c>
      <c r="X42" s="9"/>
      <c r="Y42" s="9">
        <f t="shared" si="19"/>
        <v>0.98893876242385381</v>
      </c>
      <c r="Z42" s="9">
        <f t="shared" si="20"/>
        <v>1</v>
      </c>
      <c r="AA42" s="9">
        <v>1</v>
      </c>
      <c r="AB42" s="9">
        <v>1</v>
      </c>
    </row>
    <row r="43" spans="1:28">
      <c r="A43" s="150">
        <v>46</v>
      </c>
      <c r="B43" s="150"/>
      <c r="C43" s="150">
        <v>42</v>
      </c>
      <c r="D43" s="150">
        <v>165</v>
      </c>
      <c r="E43" s="150" t="s">
        <v>5465</v>
      </c>
      <c r="F43" s="150" t="s">
        <v>26</v>
      </c>
      <c r="G43" s="150" t="s">
        <v>32</v>
      </c>
      <c r="H43" s="150">
        <v>1986</v>
      </c>
      <c r="I43" s="150" t="s">
        <v>1322</v>
      </c>
      <c r="J43" s="150" t="s">
        <v>238</v>
      </c>
      <c r="K43" s="151">
        <v>0.37197916666666664</v>
      </c>
      <c r="L43" s="150">
        <v>24</v>
      </c>
      <c r="M43" s="150">
        <v>0</v>
      </c>
      <c r="N43" s="150">
        <f t="shared" si="1"/>
        <v>24</v>
      </c>
      <c r="Q43" s="14">
        <f>VLOOKUP(R43,id!$A:$C,3,0)</f>
        <v>126</v>
      </c>
      <c r="R43" s="14" t="str">
        <f t="shared" si="13"/>
        <v>JacakAndrzej1986</v>
      </c>
      <c r="S43" s="9" t="str">
        <f t="shared" si="14"/>
        <v>Jacak</v>
      </c>
      <c r="T43" s="9" t="str">
        <f t="shared" si="15"/>
        <v>Andrzej</v>
      </c>
      <c r="U43" s="9" t="str">
        <f t="shared" si="16"/>
        <v>IT Orient</v>
      </c>
      <c r="V43" s="9">
        <f t="shared" si="17"/>
        <v>1986</v>
      </c>
      <c r="W43" s="9">
        <f t="shared" si="18"/>
        <v>47.3881132786316</v>
      </c>
      <c r="X43" s="9"/>
      <c r="Y43" s="9">
        <f t="shared" si="19"/>
        <v>0.97047201219701928</v>
      </c>
      <c r="Z43" s="9">
        <f t="shared" si="20"/>
        <v>1</v>
      </c>
      <c r="AA43" s="9">
        <v>1</v>
      </c>
      <c r="AB43" s="9">
        <v>1</v>
      </c>
    </row>
    <row r="44" spans="1:28">
      <c r="A44" s="150">
        <v>47</v>
      </c>
      <c r="B44" s="150"/>
      <c r="C44" s="150">
        <v>43</v>
      </c>
      <c r="D44" s="150">
        <v>123</v>
      </c>
      <c r="E44" s="150" t="s">
        <v>5466</v>
      </c>
      <c r="F44" s="150" t="s">
        <v>48</v>
      </c>
      <c r="G44" s="150" t="s">
        <v>32</v>
      </c>
      <c r="H44" s="150"/>
      <c r="I44" s="150" t="s">
        <v>5467</v>
      </c>
      <c r="J44" s="150" t="s">
        <v>5468</v>
      </c>
      <c r="K44" s="151">
        <v>0.37488425925925928</v>
      </c>
      <c r="L44" s="150">
        <v>24</v>
      </c>
      <c r="M44" s="150">
        <v>0</v>
      </c>
      <c r="N44" s="150">
        <f t="shared" si="1"/>
        <v>24</v>
      </c>
      <c r="Q44" s="14">
        <f>VLOOKUP(R44,id!$A:$C,3,0)</f>
        <v>561</v>
      </c>
      <c r="R44" s="14" t="str">
        <f t="shared" si="13"/>
        <v>OpaszowskiTomasz0</v>
      </c>
      <c r="S44" s="9" t="str">
        <f t="shared" si="14"/>
        <v>Opaszowski</v>
      </c>
      <c r="T44" s="9" t="str">
        <f t="shared" si="15"/>
        <v>Tomasz</v>
      </c>
      <c r="U44" s="9" t="str">
        <f t="shared" si="16"/>
        <v>Opasz</v>
      </c>
      <c r="V44" s="9">
        <f t="shared" si="17"/>
        <v>0</v>
      </c>
      <c r="W44" s="9">
        <f t="shared" si="18"/>
        <v>47.020888319294251</v>
      </c>
      <c r="X44" s="9"/>
      <c r="Y44" s="9">
        <f t="shared" si="19"/>
        <v>0.99225069465884519</v>
      </c>
      <c r="Z44" s="9">
        <f t="shared" si="20"/>
        <v>1</v>
      </c>
      <c r="AA44" s="9">
        <v>1</v>
      </c>
      <c r="AB44" s="9">
        <v>1</v>
      </c>
    </row>
    <row r="45" spans="1:28">
      <c r="A45" s="150">
        <v>47</v>
      </c>
      <c r="B45" s="150"/>
      <c r="C45" s="150">
        <v>43</v>
      </c>
      <c r="D45" s="150">
        <v>122</v>
      </c>
      <c r="E45" s="150" t="s">
        <v>5469</v>
      </c>
      <c r="F45" s="150" t="s">
        <v>151</v>
      </c>
      <c r="G45" s="150" t="s">
        <v>32</v>
      </c>
      <c r="H45" s="150">
        <v>1970</v>
      </c>
      <c r="I45" s="150" t="s">
        <v>3471</v>
      </c>
      <c r="J45" s="150" t="s">
        <v>4051</v>
      </c>
      <c r="K45" s="151">
        <v>0.37488425925925928</v>
      </c>
      <c r="L45" s="150">
        <v>24</v>
      </c>
      <c r="M45" s="150">
        <v>0</v>
      </c>
      <c r="N45" s="150">
        <f t="shared" si="1"/>
        <v>24</v>
      </c>
      <c r="Q45" s="14">
        <f>VLOOKUP(R45,id!$A:$C,3,0)</f>
        <v>562</v>
      </c>
      <c r="R45" s="14" t="str">
        <f t="shared" si="13"/>
        <v>PasiecznikWojciech1970</v>
      </c>
      <c r="S45" s="9" t="str">
        <f t="shared" si="14"/>
        <v>Pasiecznik</v>
      </c>
      <c r="T45" s="9" t="str">
        <f t="shared" si="15"/>
        <v>Wojciech</v>
      </c>
      <c r="U45" s="9" t="str">
        <f t="shared" si="16"/>
        <v>Wounded Knee</v>
      </c>
      <c r="V45" s="9">
        <f t="shared" si="17"/>
        <v>1970</v>
      </c>
      <c r="W45" s="9">
        <f t="shared" si="18"/>
        <v>47.020888319294251</v>
      </c>
      <c r="X45" s="9"/>
      <c r="Y45" s="9">
        <f t="shared" si="19"/>
        <v>1</v>
      </c>
      <c r="Z45" s="9">
        <f t="shared" si="20"/>
        <v>1</v>
      </c>
      <c r="AA45" s="9">
        <v>1</v>
      </c>
      <c r="AB45" s="9">
        <v>1</v>
      </c>
    </row>
    <row r="46" spans="1:28">
      <c r="A46" s="150">
        <v>49</v>
      </c>
      <c r="B46" s="150"/>
      <c r="C46" s="150">
        <v>45</v>
      </c>
      <c r="D46" s="150">
        <v>2</v>
      </c>
      <c r="E46" s="150" t="s">
        <v>5470</v>
      </c>
      <c r="F46" s="150" t="s">
        <v>46</v>
      </c>
      <c r="G46" s="150" t="s">
        <v>32</v>
      </c>
      <c r="H46" s="150">
        <v>1993</v>
      </c>
      <c r="I46" s="150" t="s">
        <v>5013</v>
      </c>
      <c r="J46" s="150" t="s">
        <v>3441</v>
      </c>
      <c r="K46" s="151">
        <v>0.34812499999999996</v>
      </c>
      <c r="L46" s="150">
        <v>23</v>
      </c>
      <c r="M46" s="150">
        <v>0</v>
      </c>
      <c r="N46" s="150">
        <f t="shared" si="1"/>
        <v>23</v>
      </c>
      <c r="Q46" s="14">
        <f>VLOOKUP(R46,id!$A:$C,3,0)</f>
        <v>262</v>
      </c>
      <c r="R46" s="14" t="str">
        <f t="shared" si="13"/>
        <v>MajtczakBartosz1993</v>
      </c>
      <c r="S46" s="9" t="str">
        <f t="shared" si="14"/>
        <v>Majtczak</v>
      </c>
      <c r="T46" s="9" t="str">
        <f t="shared" si="15"/>
        <v>Bartosz</v>
      </c>
      <c r="U46" s="9" t="str">
        <f t="shared" si="16"/>
        <v>RWD</v>
      </c>
      <c r="V46" s="9">
        <f t="shared" si="17"/>
        <v>1993</v>
      </c>
      <c r="W46" s="9">
        <f t="shared" si="18"/>
        <v>45.061684639323659</v>
      </c>
      <c r="X46" s="9"/>
      <c r="Y46" s="9">
        <f t="shared" si="19"/>
        <v>1.076866812952989</v>
      </c>
      <c r="Z46" s="9">
        <f t="shared" si="20"/>
        <v>0.95833333333333337</v>
      </c>
      <c r="AA46" s="9">
        <v>1</v>
      </c>
      <c r="AB46" s="9">
        <v>1</v>
      </c>
    </row>
    <row r="47" spans="1:28">
      <c r="A47" s="150">
        <v>49</v>
      </c>
      <c r="B47" s="150"/>
      <c r="C47" s="150">
        <v>45</v>
      </c>
      <c r="D47" s="150">
        <v>195</v>
      </c>
      <c r="E47" s="150" t="s">
        <v>5471</v>
      </c>
      <c r="F47" s="150" t="s">
        <v>710</v>
      </c>
      <c r="G47" s="150" t="s">
        <v>32</v>
      </c>
      <c r="H47" s="150">
        <v>1987</v>
      </c>
      <c r="I47" s="150" t="s">
        <v>5024</v>
      </c>
      <c r="J47" s="150" t="s">
        <v>238</v>
      </c>
      <c r="K47" s="151">
        <v>0.34812499999999996</v>
      </c>
      <c r="L47" s="150">
        <v>23</v>
      </c>
      <c r="M47" s="150">
        <v>0</v>
      </c>
      <c r="N47" s="150">
        <f t="shared" si="1"/>
        <v>23</v>
      </c>
      <c r="Q47" s="14">
        <f>VLOOKUP(R47,id!$A:$C,3,0)</f>
        <v>240</v>
      </c>
      <c r="R47" s="14" t="str">
        <f t="shared" si="13"/>
        <v>RogowskiHubert1987</v>
      </c>
      <c r="S47" s="9" t="str">
        <f t="shared" si="14"/>
        <v>Rogowski</v>
      </c>
      <c r="T47" s="9" t="str">
        <f t="shared" si="15"/>
        <v>Hubert</v>
      </c>
      <c r="U47" s="9" t="str">
        <f t="shared" si="16"/>
        <v>banderolka.pl</v>
      </c>
      <c r="V47" s="9">
        <f t="shared" si="17"/>
        <v>1987</v>
      </c>
      <c r="W47" s="9">
        <f t="shared" si="18"/>
        <v>45.061684639323659</v>
      </c>
      <c r="X47" s="9"/>
      <c r="Y47" s="9">
        <f t="shared" si="19"/>
        <v>1</v>
      </c>
      <c r="Z47" s="9">
        <f t="shared" si="20"/>
        <v>1</v>
      </c>
      <c r="AA47" s="9">
        <v>1</v>
      </c>
      <c r="AB47" s="9">
        <v>1</v>
      </c>
    </row>
    <row r="48" spans="1:28">
      <c r="A48" s="150">
        <v>52</v>
      </c>
      <c r="B48" s="150"/>
      <c r="C48" s="150">
        <v>47</v>
      </c>
      <c r="D48" s="150">
        <v>44</v>
      </c>
      <c r="E48" s="150" t="s">
        <v>5435</v>
      </c>
      <c r="F48" s="150" t="s">
        <v>89</v>
      </c>
      <c r="G48" s="150" t="s">
        <v>32</v>
      </c>
      <c r="H48" s="150">
        <v>1972</v>
      </c>
      <c r="I48" s="150" t="s">
        <v>5029</v>
      </c>
      <c r="J48" s="150" t="s">
        <v>5028</v>
      </c>
      <c r="K48" s="151">
        <v>0.36226851851851849</v>
      </c>
      <c r="L48" s="150">
        <v>23</v>
      </c>
      <c r="M48" s="150">
        <v>0</v>
      </c>
      <c r="N48" s="150">
        <f t="shared" si="1"/>
        <v>23</v>
      </c>
      <c r="Q48" s="14">
        <f>VLOOKUP(R48,id!$A:$C,3,0)</f>
        <v>237</v>
      </c>
      <c r="R48" s="14" t="str">
        <f t="shared" si="13"/>
        <v>SzczepaniakTadeusz1972</v>
      </c>
      <c r="S48" s="9" t="str">
        <f t="shared" si="14"/>
        <v>Szczepaniak</v>
      </c>
      <c r="T48" s="9" t="str">
        <f t="shared" si="15"/>
        <v>Tadeusz</v>
      </c>
      <c r="U48" s="9" t="str">
        <f t="shared" si="16"/>
        <v>VerOn Team</v>
      </c>
      <c r="V48" s="9">
        <f t="shared" si="17"/>
        <v>1972</v>
      </c>
      <c r="W48" s="9">
        <f t="shared" si="18"/>
        <v>43.302407366823545</v>
      </c>
      <c r="X48" s="9"/>
      <c r="Y48" s="9">
        <f t="shared" si="19"/>
        <v>0.96095846645367411</v>
      </c>
      <c r="Z48" s="9">
        <f t="shared" si="20"/>
        <v>1</v>
      </c>
      <c r="AA48" s="9">
        <v>1</v>
      </c>
      <c r="AB48" s="9">
        <v>1</v>
      </c>
    </row>
    <row r="49" spans="1:28">
      <c r="A49" s="150">
        <v>54</v>
      </c>
      <c r="B49" s="150"/>
      <c r="C49" s="150">
        <v>48</v>
      </c>
      <c r="D49" s="150">
        <v>104</v>
      </c>
      <c r="E49" s="150" t="s">
        <v>5472</v>
      </c>
      <c r="F49" s="150" t="s">
        <v>45</v>
      </c>
      <c r="G49" s="150" t="s">
        <v>32</v>
      </c>
      <c r="H49" s="150">
        <v>1977</v>
      </c>
      <c r="I49" s="150" t="s">
        <v>1655</v>
      </c>
      <c r="J49" s="150" t="s">
        <v>3951</v>
      </c>
      <c r="K49" s="151">
        <v>0.36724537037037036</v>
      </c>
      <c r="L49" s="150">
        <v>23</v>
      </c>
      <c r="M49" s="150">
        <v>0</v>
      </c>
      <c r="N49" s="150">
        <f t="shared" si="1"/>
        <v>23</v>
      </c>
      <c r="Q49" s="14">
        <f>VLOOKUP(R49,id!$A:$C,3,0)</f>
        <v>241</v>
      </c>
      <c r="R49" s="14" t="str">
        <f t="shared" si="13"/>
        <v>MateraRafał1977</v>
      </c>
      <c r="S49" s="9" t="str">
        <f t="shared" si="14"/>
        <v>Matera</v>
      </c>
      <c r="T49" s="9" t="str">
        <f t="shared" si="15"/>
        <v>Rafał</v>
      </c>
      <c r="U49" s="9" t="str">
        <f t="shared" si="16"/>
        <v>brak</v>
      </c>
      <c r="V49" s="9">
        <f t="shared" si="17"/>
        <v>1977</v>
      </c>
      <c r="W49" s="9">
        <f t="shared" si="18"/>
        <v>42.715579911174814</v>
      </c>
      <c r="X49" s="9"/>
      <c r="Y49" s="9">
        <f t="shared" si="19"/>
        <v>0.98644815631894101</v>
      </c>
      <c r="Z49" s="9">
        <f t="shared" si="20"/>
        <v>1</v>
      </c>
      <c r="AA49" s="9">
        <v>1</v>
      </c>
      <c r="AB49" s="9">
        <v>1</v>
      </c>
    </row>
    <row r="50" spans="1:28">
      <c r="A50" s="150">
        <v>54</v>
      </c>
      <c r="B50" s="150"/>
      <c r="C50" s="150">
        <v>48</v>
      </c>
      <c r="D50" s="150">
        <v>110</v>
      </c>
      <c r="E50" s="150" t="s">
        <v>3952</v>
      </c>
      <c r="F50" s="150" t="s">
        <v>17</v>
      </c>
      <c r="G50" s="150" t="s">
        <v>32</v>
      </c>
      <c r="H50" s="150">
        <v>1975</v>
      </c>
      <c r="I50" s="150" t="s">
        <v>1655</v>
      </c>
      <c r="J50" s="150" t="s">
        <v>3951</v>
      </c>
      <c r="K50" s="151">
        <v>0.36724537037037036</v>
      </c>
      <c r="L50" s="150">
        <v>23</v>
      </c>
      <c r="M50" s="150">
        <v>0</v>
      </c>
      <c r="N50" s="150">
        <f t="shared" si="1"/>
        <v>23</v>
      </c>
      <c r="Q50" s="14">
        <f>VLOOKUP(R50,id!$A:$C,3,0)</f>
        <v>242</v>
      </c>
      <c r="R50" s="14" t="str">
        <f t="shared" si="13"/>
        <v>ProkopMarcin1975</v>
      </c>
      <c r="S50" s="9" t="str">
        <f t="shared" si="14"/>
        <v>Prokop</v>
      </c>
      <c r="T50" s="9" t="str">
        <f t="shared" si="15"/>
        <v>Marcin</v>
      </c>
      <c r="U50" s="9" t="str">
        <f t="shared" si="16"/>
        <v>brak</v>
      </c>
      <c r="V50" s="9">
        <f t="shared" si="17"/>
        <v>1975</v>
      </c>
      <c r="W50" s="9">
        <f t="shared" si="18"/>
        <v>42.715579911174814</v>
      </c>
      <c r="X50" s="9"/>
      <c r="Y50" s="9">
        <f t="shared" si="19"/>
        <v>1</v>
      </c>
      <c r="Z50" s="9">
        <f t="shared" si="20"/>
        <v>1</v>
      </c>
      <c r="AA50" s="9">
        <v>1</v>
      </c>
      <c r="AB50" s="9">
        <v>1</v>
      </c>
    </row>
    <row r="51" spans="1:28">
      <c r="A51" s="150">
        <v>56</v>
      </c>
      <c r="B51" s="150"/>
      <c r="C51" s="150">
        <v>50</v>
      </c>
      <c r="D51" s="150">
        <v>67</v>
      </c>
      <c r="E51" s="150" t="s">
        <v>5473</v>
      </c>
      <c r="F51" s="150" t="s">
        <v>15</v>
      </c>
      <c r="G51" s="150" t="s">
        <v>32</v>
      </c>
      <c r="H51" s="150">
        <v>1987</v>
      </c>
      <c r="I51" s="150" t="s">
        <v>1655</v>
      </c>
      <c r="J51" s="150" t="s">
        <v>4808</v>
      </c>
      <c r="K51" s="151">
        <v>0.37881944444444443</v>
      </c>
      <c r="L51" s="150">
        <v>25</v>
      </c>
      <c r="M51" s="150">
        <v>-2</v>
      </c>
      <c r="N51" s="150">
        <f t="shared" si="1"/>
        <v>23</v>
      </c>
      <c r="Q51" s="14">
        <f>VLOOKUP(R51,id!$A:$C,3,0)</f>
        <v>121</v>
      </c>
      <c r="R51" s="14" t="str">
        <f t="shared" si="13"/>
        <v>KuźniarowiczPiotr1987</v>
      </c>
      <c r="S51" s="9" t="str">
        <f t="shared" si="14"/>
        <v>Kuźniarowicz</v>
      </c>
      <c r="T51" s="9" t="str">
        <f t="shared" si="15"/>
        <v>Piotr</v>
      </c>
      <c r="U51" s="9" t="str">
        <f t="shared" si="16"/>
        <v>brak</v>
      </c>
      <c r="V51" s="9">
        <f t="shared" si="17"/>
        <v>1987</v>
      </c>
      <c r="W51" s="9">
        <f t="shared" si="18"/>
        <v>41.410490393570939</v>
      </c>
      <c r="X51" s="9"/>
      <c r="Y51" s="9">
        <f t="shared" si="19"/>
        <v>0.96944699052856709</v>
      </c>
      <c r="Z51" s="9">
        <f t="shared" si="20"/>
        <v>1</v>
      </c>
      <c r="AA51" s="9">
        <v>1</v>
      </c>
      <c r="AB51" s="9">
        <v>1</v>
      </c>
    </row>
    <row r="52" spans="1:28">
      <c r="A52" s="150">
        <v>58</v>
      </c>
      <c r="B52" s="150"/>
      <c r="C52" s="150">
        <v>51</v>
      </c>
      <c r="D52" s="150">
        <v>50</v>
      </c>
      <c r="E52" s="150" t="s">
        <v>5474</v>
      </c>
      <c r="F52" s="150" t="s">
        <v>17</v>
      </c>
      <c r="G52" s="150" t="s">
        <v>32</v>
      </c>
      <c r="H52" s="150"/>
      <c r="I52" s="150" t="s">
        <v>5475</v>
      </c>
      <c r="J52" s="150" t="s">
        <v>5476</v>
      </c>
      <c r="K52" s="151">
        <v>0.37094907407407401</v>
      </c>
      <c r="L52" s="150">
        <v>22</v>
      </c>
      <c r="M52" s="150">
        <v>0</v>
      </c>
      <c r="N52" s="150">
        <f t="shared" si="1"/>
        <v>22</v>
      </c>
      <c r="Q52" s="14">
        <f>VLOOKUP(R52,id!$A:$C,3,0)</f>
        <v>563</v>
      </c>
      <c r="R52" s="14" t="str">
        <f t="shared" si="13"/>
        <v>SobczakMarcin0</v>
      </c>
      <c r="S52" s="9" t="str">
        <f t="shared" si="14"/>
        <v>Sobczak</v>
      </c>
      <c r="T52" s="9" t="str">
        <f t="shared" si="15"/>
        <v>Marcin</v>
      </c>
      <c r="U52" s="9" t="str">
        <f t="shared" si="16"/>
        <v>Crossbikers</v>
      </c>
      <c r="V52" s="9">
        <f t="shared" si="17"/>
        <v>0</v>
      </c>
      <c r="W52" s="9">
        <f t="shared" si="18"/>
        <v>39.610034289502636</v>
      </c>
      <c r="X52" s="9"/>
      <c r="Y52" s="9">
        <f t="shared" si="19"/>
        <v>1.021216848673947</v>
      </c>
      <c r="Z52" s="9">
        <f t="shared" si="20"/>
        <v>0.95652173913043481</v>
      </c>
      <c r="AA52" s="9">
        <v>1</v>
      </c>
      <c r="AB52" s="9">
        <v>1</v>
      </c>
    </row>
    <row r="53" spans="1:28">
      <c r="A53" s="150">
        <v>59</v>
      </c>
      <c r="B53" s="150"/>
      <c r="C53" s="150">
        <v>52</v>
      </c>
      <c r="D53" s="150">
        <v>155</v>
      </c>
      <c r="E53" s="150" t="s">
        <v>5477</v>
      </c>
      <c r="F53" s="150" t="s">
        <v>19</v>
      </c>
      <c r="G53" s="150" t="s">
        <v>32</v>
      </c>
      <c r="H53" s="150">
        <v>1976</v>
      </c>
      <c r="I53" s="150" t="s">
        <v>5452</v>
      </c>
      <c r="J53" s="150" t="s">
        <v>201</v>
      </c>
      <c r="K53" s="151">
        <v>0.3903935185185185</v>
      </c>
      <c r="L53" s="150">
        <v>27</v>
      </c>
      <c r="M53" s="150">
        <v>-5</v>
      </c>
      <c r="N53" s="150">
        <f t="shared" si="1"/>
        <v>22</v>
      </c>
      <c r="Q53" s="14">
        <f>VLOOKUP(R53,id!$A:$C,3,0)</f>
        <v>564</v>
      </c>
      <c r="R53" s="14" t="str">
        <f t="shared" si="13"/>
        <v>MalickiGrzegorz1976</v>
      </c>
      <c r="S53" s="9" t="str">
        <f t="shared" si="14"/>
        <v>Malicki</v>
      </c>
      <c r="T53" s="9" t="str">
        <f t="shared" si="15"/>
        <v>Grzegorz</v>
      </c>
      <c r="U53" s="9" t="str">
        <f t="shared" si="16"/>
        <v>T-Mobile Bikeholicy</v>
      </c>
      <c r="V53" s="9">
        <f t="shared" si="17"/>
        <v>1976</v>
      </c>
      <c r="W53" s="9">
        <f t="shared" si="18"/>
        <v>37.637165697555865</v>
      </c>
      <c r="X53" s="9"/>
      <c r="Y53" s="9">
        <f t="shared" si="19"/>
        <v>0.95019270678920831</v>
      </c>
      <c r="Z53" s="9">
        <f t="shared" si="20"/>
        <v>1</v>
      </c>
      <c r="AA53" s="9">
        <v>1</v>
      </c>
      <c r="AB53" s="9">
        <v>1</v>
      </c>
    </row>
    <row r="54" spans="1:28">
      <c r="A54" s="150">
        <v>60</v>
      </c>
      <c r="B54" s="150"/>
      <c r="C54" s="150">
        <v>53</v>
      </c>
      <c r="D54" s="150">
        <v>87</v>
      </c>
      <c r="E54" s="150" t="s">
        <v>5478</v>
      </c>
      <c r="F54" s="150" t="s">
        <v>19</v>
      </c>
      <c r="G54" s="150" t="s">
        <v>32</v>
      </c>
      <c r="H54" s="150">
        <v>1971</v>
      </c>
      <c r="I54" s="150" t="s">
        <v>5479</v>
      </c>
      <c r="J54" s="150" t="s">
        <v>5480</v>
      </c>
      <c r="K54" s="151">
        <v>0.36950231481481477</v>
      </c>
      <c r="L54" s="150">
        <v>21</v>
      </c>
      <c r="M54" s="150">
        <v>0</v>
      </c>
      <c r="N54" s="150">
        <f t="shared" si="1"/>
        <v>21</v>
      </c>
      <c r="Q54" s="14">
        <f>VLOOKUP(R54,id!$A:$C,3,0)</f>
        <v>565</v>
      </c>
      <c r="R54" s="14" t="str">
        <f t="shared" si="13"/>
        <v>DominikGrzegorz1971</v>
      </c>
      <c r="S54" s="9" t="str">
        <f t="shared" si="14"/>
        <v>Dominik</v>
      </c>
      <c r="T54" s="9" t="str">
        <f t="shared" si="15"/>
        <v>Grzegorz</v>
      </c>
      <c r="U54" s="9" t="str">
        <f t="shared" si="16"/>
        <v>Niedzielna Grupa Rowerowa</v>
      </c>
      <c r="V54" s="9">
        <f t="shared" si="17"/>
        <v>1971</v>
      </c>
      <c r="W54" s="9">
        <f t="shared" si="18"/>
        <v>35.926385438576055</v>
      </c>
      <c r="X54" s="9"/>
      <c r="Y54" s="9">
        <f t="shared" si="19"/>
        <v>1.056538762725137</v>
      </c>
      <c r="Z54" s="9">
        <f t="shared" si="20"/>
        <v>0.95454545454545459</v>
      </c>
      <c r="AA54" s="9">
        <v>1</v>
      </c>
      <c r="AB54" s="9">
        <v>1</v>
      </c>
    </row>
    <row r="55" spans="1:28">
      <c r="A55" s="150">
        <v>61</v>
      </c>
      <c r="B55" s="150"/>
      <c r="C55" s="150">
        <v>54</v>
      </c>
      <c r="D55" s="150">
        <v>109</v>
      </c>
      <c r="E55" s="150" t="s">
        <v>5481</v>
      </c>
      <c r="F55" s="150" t="s">
        <v>22</v>
      </c>
      <c r="G55" s="150" t="s">
        <v>32</v>
      </c>
      <c r="H55" s="150">
        <v>1966</v>
      </c>
      <c r="I55" s="150" t="s">
        <v>5479</v>
      </c>
      <c r="J55" s="150" t="s">
        <v>5482</v>
      </c>
      <c r="K55" s="151">
        <v>0.36973379629629627</v>
      </c>
      <c r="L55" s="150">
        <v>21</v>
      </c>
      <c r="M55" s="150">
        <v>0</v>
      </c>
      <c r="N55" s="150">
        <f t="shared" si="1"/>
        <v>21</v>
      </c>
      <c r="Q55" s="14">
        <f>VLOOKUP(R55,id!$A:$C,3,0)</f>
        <v>566</v>
      </c>
      <c r="R55" s="14" t="str">
        <f t="shared" si="13"/>
        <v>HapczynKrzysztof1966</v>
      </c>
      <c r="S55" s="9" t="str">
        <f t="shared" si="14"/>
        <v>Hapczyn</v>
      </c>
      <c r="T55" s="9" t="str">
        <f t="shared" si="15"/>
        <v>Krzysztof</v>
      </c>
      <c r="U55" s="9" t="str">
        <f t="shared" si="16"/>
        <v>Niedzielna Grupa Rowerowa</v>
      </c>
      <c r="V55" s="9">
        <f t="shared" si="17"/>
        <v>1966</v>
      </c>
      <c r="W55" s="9">
        <f t="shared" si="18"/>
        <v>35.903892788434511</v>
      </c>
      <c r="X55" s="9"/>
      <c r="Y55" s="9">
        <f t="shared" si="19"/>
        <v>0.99937392393175761</v>
      </c>
      <c r="Z55" s="9">
        <f t="shared" si="20"/>
        <v>1</v>
      </c>
      <c r="AA55" s="9">
        <v>1</v>
      </c>
      <c r="AB55" s="9">
        <v>1</v>
      </c>
    </row>
    <row r="56" spans="1:28">
      <c r="A56" s="150">
        <v>62</v>
      </c>
      <c r="B56" s="150"/>
      <c r="C56" s="150">
        <v>55</v>
      </c>
      <c r="D56" s="150">
        <v>90</v>
      </c>
      <c r="E56" s="150" t="s">
        <v>5483</v>
      </c>
      <c r="F56" s="150" t="s">
        <v>383</v>
      </c>
      <c r="G56" s="150" t="s">
        <v>32</v>
      </c>
      <c r="H56" s="150">
        <v>1971</v>
      </c>
      <c r="I56" s="150" t="s">
        <v>5479</v>
      </c>
      <c r="J56" s="150" t="s">
        <v>5484</v>
      </c>
      <c r="K56" s="151">
        <v>0.37037037037037035</v>
      </c>
      <c r="L56" s="150">
        <v>21</v>
      </c>
      <c r="M56" s="150">
        <v>0</v>
      </c>
      <c r="N56" s="150">
        <f t="shared" si="1"/>
        <v>21</v>
      </c>
      <c r="Q56" s="14">
        <f>VLOOKUP(R56,id!$A:$C,3,0)</f>
        <v>567</v>
      </c>
      <c r="R56" s="14" t="str">
        <f t="shared" si="13"/>
        <v>SzczerbińskiMariusz1971</v>
      </c>
      <c r="S56" s="9" t="str">
        <f t="shared" si="14"/>
        <v>Szczerbiński</v>
      </c>
      <c r="T56" s="9" t="str">
        <f t="shared" si="15"/>
        <v>Mariusz</v>
      </c>
      <c r="U56" s="9" t="str">
        <f t="shared" si="16"/>
        <v>Niedzielna Grupa Rowerowa</v>
      </c>
      <c r="V56" s="9">
        <f t="shared" si="17"/>
        <v>1971</v>
      </c>
      <c r="W56" s="9">
        <f t="shared" si="18"/>
        <v>35.842182972704393</v>
      </c>
      <c r="X56" s="9"/>
      <c r="Y56" s="9">
        <f t="shared" si="19"/>
        <v>0.99828125000000001</v>
      </c>
      <c r="Z56" s="9">
        <f t="shared" si="20"/>
        <v>1</v>
      </c>
      <c r="AA56" s="9">
        <v>1</v>
      </c>
      <c r="AB56" s="9">
        <v>1</v>
      </c>
    </row>
    <row r="57" spans="1:28">
      <c r="A57" s="150">
        <v>63</v>
      </c>
      <c r="B57" s="150"/>
      <c r="C57" s="150">
        <v>56</v>
      </c>
      <c r="D57" s="150">
        <v>32</v>
      </c>
      <c r="E57" s="150" t="s">
        <v>3755</v>
      </c>
      <c r="F57" s="150" t="s">
        <v>48</v>
      </c>
      <c r="G57" s="150" t="s">
        <v>32</v>
      </c>
      <c r="H57" s="150">
        <v>1963</v>
      </c>
      <c r="I57" s="150" t="s">
        <v>223</v>
      </c>
      <c r="J57" s="150" t="s">
        <v>222</v>
      </c>
      <c r="K57" s="151">
        <v>0.37234953703703705</v>
      </c>
      <c r="L57" s="150">
        <v>21</v>
      </c>
      <c r="M57" s="150">
        <v>0</v>
      </c>
      <c r="N57" s="150">
        <f t="shared" si="1"/>
        <v>21</v>
      </c>
      <c r="Q57" s="14">
        <f>VLOOKUP(R57,id!$A:$C,3,0)</f>
        <v>23</v>
      </c>
      <c r="R57" s="14" t="str">
        <f t="shared" si="13"/>
        <v>SójkaTomasz1963</v>
      </c>
      <c r="S57" s="9" t="str">
        <f t="shared" si="14"/>
        <v>Sójka</v>
      </c>
      <c r="T57" s="9" t="str">
        <f t="shared" si="15"/>
        <v>Tomasz</v>
      </c>
      <c r="U57" s="9" t="str">
        <f t="shared" si="16"/>
        <v>RKS Fiedorek</v>
      </c>
      <c r="V57" s="9">
        <f t="shared" si="17"/>
        <v>1963</v>
      </c>
      <c r="W57" s="9">
        <f t="shared" si="18"/>
        <v>35.651669364537639</v>
      </c>
      <c r="X57" s="9"/>
      <c r="Y57" s="9">
        <f t="shared" si="19"/>
        <v>0.99468465388082428</v>
      </c>
      <c r="Z57" s="9">
        <f t="shared" si="20"/>
        <v>1</v>
      </c>
      <c r="AA57" s="9">
        <v>1</v>
      </c>
      <c r="AB57" s="9">
        <v>1</v>
      </c>
    </row>
    <row r="58" spans="1:28">
      <c r="A58" s="150">
        <v>64</v>
      </c>
      <c r="B58" s="150"/>
      <c r="C58" s="150">
        <v>57</v>
      </c>
      <c r="D58" s="150">
        <v>164</v>
      </c>
      <c r="E58" s="150" t="s">
        <v>3740</v>
      </c>
      <c r="F58" s="150" t="s">
        <v>15</v>
      </c>
      <c r="G58" s="150" t="s">
        <v>32</v>
      </c>
      <c r="H58" s="150">
        <v>1989</v>
      </c>
      <c r="I58" s="150" t="s">
        <v>260</v>
      </c>
      <c r="J58" s="150" t="s">
        <v>238</v>
      </c>
      <c r="K58" s="151">
        <v>0.28738425925925926</v>
      </c>
      <c r="L58" s="150">
        <v>20</v>
      </c>
      <c r="M58" s="150">
        <v>0</v>
      </c>
      <c r="N58" s="150">
        <f t="shared" si="1"/>
        <v>20</v>
      </c>
      <c r="Q58" s="14">
        <f>VLOOKUP(R58,id!$A:$C,3,0)</f>
        <v>120</v>
      </c>
      <c r="R58" s="14" t="str">
        <f t="shared" si="13"/>
        <v>ZarzyckiPiotr1989</v>
      </c>
      <c r="S58" s="9" t="str">
        <f t="shared" si="14"/>
        <v>Zarzycki</v>
      </c>
      <c r="T58" s="9" t="str">
        <f t="shared" si="15"/>
        <v>Piotr</v>
      </c>
      <c r="U58" s="9" t="str">
        <f t="shared" si="16"/>
        <v>KTR BikeOrient</v>
      </c>
      <c r="V58" s="9">
        <f t="shared" si="17"/>
        <v>1989</v>
      </c>
      <c r="W58" s="9">
        <f t="shared" si="18"/>
        <v>33.953970823369175</v>
      </c>
      <c r="X58" s="9"/>
      <c r="Y58" s="9">
        <f t="shared" si="19"/>
        <v>1.2956504228755539</v>
      </c>
      <c r="Z58" s="9">
        <f t="shared" si="20"/>
        <v>0.95238095238095233</v>
      </c>
      <c r="AA58" s="9">
        <v>1</v>
      </c>
      <c r="AB58" s="9">
        <v>1</v>
      </c>
    </row>
    <row r="59" spans="1:28">
      <c r="A59" s="150">
        <v>65</v>
      </c>
      <c r="B59" s="150"/>
      <c r="C59" s="150">
        <v>58</v>
      </c>
      <c r="D59" s="150">
        <v>156</v>
      </c>
      <c r="E59" s="150" t="s">
        <v>5485</v>
      </c>
      <c r="F59" s="150" t="s">
        <v>227</v>
      </c>
      <c r="G59" s="150" t="s">
        <v>32</v>
      </c>
      <c r="H59" s="150">
        <v>1978</v>
      </c>
      <c r="I59" s="150" t="s">
        <v>5452</v>
      </c>
      <c r="J59" s="150" t="s">
        <v>201</v>
      </c>
      <c r="K59" s="151">
        <v>0.3454861111111111</v>
      </c>
      <c r="L59" s="150">
        <v>20</v>
      </c>
      <c r="M59" s="150">
        <v>0</v>
      </c>
      <c r="N59" s="150">
        <f t="shared" si="1"/>
        <v>20</v>
      </c>
      <c r="Q59" s="14">
        <f>VLOOKUP(R59,id!$A:$C,3,0)</f>
        <v>189</v>
      </c>
      <c r="R59" s="14" t="str">
        <f t="shared" si="13"/>
        <v>KorzecStaszek1978</v>
      </c>
      <c r="S59" s="9" t="str">
        <f t="shared" si="14"/>
        <v>Korzec</v>
      </c>
      <c r="T59" s="9" t="str">
        <f t="shared" si="15"/>
        <v>Staszek</v>
      </c>
      <c r="U59" s="9" t="str">
        <f t="shared" si="16"/>
        <v>T-Mobile Bikeholicy</v>
      </c>
      <c r="V59" s="9">
        <f t="shared" si="17"/>
        <v>1978</v>
      </c>
      <c r="W59" s="9">
        <f t="shared" si="18"/>
        <v>28.243788795452485</v>
      </c>
      <c r="X59" s="9"/>
      <c r="Y59" s="9">
        <f t="shared" si="19"/>
        <v>0.83182579564489112</v>
      </c>
      <c r="Z59" s="9">
        <f t="shared" si="20"/>
        <v>1</v>
      </c>
      <c r="AA59" s="9">
        <v>1</v>
      </c>
      <c r="AB59" s="9">
        <v>1</v>
      </c>
    </row>
    <row r="60" spans="1:28">
      <c r="A60" s="150">
        <v>66</v>
      </c>
      <c r="B60" s="150"/>
      <c r="C60" s="150">
        <v>59</v>
      </c>
      <c r="D60" s="150">
        <v>193</v>
      </c>
      <c r="E60" s="150" t="s">
        <v>3772</v>
      </c>
      <c r="F60" s="150" t="s">
        <v>19</v>
      </c>
      <c r="G60" s="150" t="s">
        <v>32</v>
      </c>
      <c r="H60" s="150">
        <v>1971</v>
      </c>
      <c r="I60" s="150" t="s">
        <v>1545</v>
      </c>
      <c r="J60" s="150" t="s">
        <v>3441</v>
      </c>
      <c r="K60" s="151">
        <v>0.37233796296296295</v>
      </c>
      <c r="L60" s="150">
        <v>20</v>
      </c>
      <c r="M60" s="150">
        <v>0</v>
      </c>
      <c r="N60" s="150">
        <f t="shared" si="1"/>
        <v>20</v>
      </c>
      <c r="Q60" s="14">
        <f>VLOOKUP(R60,id!$A:$C,3,0)</f>
        <v>252</v>
      </c>
      <c r="R60" s="14" t="str">
        <f t="shared" si="13"/>
        <v>RedoGrzegorz1971</v>
      </c>
      <c r="S60" s="9" t="str">
        <f t="shared" si="14"/>
        <v>Redo</v>
      </c>
      <c r="T60" s="9" t="str">
        <f t="shared" si="15"/>
        <v>Grzegorz</v>
      </c>
      <c r="U60" s="9" t="str">
        <f t="shared" si="16"/>
        <v>Wspomnienie Dziadka</v>
      </c>
      <c r="V60" s="9">
        <f t="shared" si="17"/>
        <v>1971</v>
      </c>
      <c r="W60" s="9">
        <f t="shared" si="18"/>
        <v>26.206934894132939</v>
      </c>
      <c r="X60" s="9"/>
      <c r="Y60" s="9">
        <f t="shared" si="19"/>
        <v>0.92788312092011194</v>
      </c>
      <c r="Z60" s="9">
        <f t="shared" si="20"/>
        <v>1</v>
      </c>
      <c r="AA60" s="9">
        <v>1</v>
      </c>
      <c r="AB60" s="9">
        <v>1</v>
      </c>
    </row>
    <row r="61" spans="1:28">
      <c r="A61" s="150">
        <v>66</v>
      </c>
      <c r="B61" s="150"/>
      <c r="C61" s="150">
        <v>59</v>
      </c>
      <c r="D61" s="150">
        <v>194</v>
      </c>
      <c r="E61" s="150" t="s">
        <v>5486</v>
      </c>
      <c r="F61" s="150" t="s">
        <v>1209</v>
      </c>
      <c r="G61" s="150" t="s">
        <v>32</v>
      </c>
      <c r="H61" s="150">
        <v>1981</v>
      </c>
      <c r="I61" s="150" t="s">
        <v>1545</v>
      </c>
      <c r="J61" s="150" t="s">
        <v>5015</v>
      </c>
      <c r="K61" s="151">
        <v>0.37233796296296295</v>
      </c>
      <c r="L61" s="150">
        <v>20</v>
      </c>
      <c r="M61" s="150">
        <v>0</v>
      </c>
      <c r="N61" s="150">
        <f t="shared" si="1"/>
        <v>20</v>
      </c>
      <c r="Q61" s="14">
        <f>VLOOKUP(R61,id!$A:$C,3,0)</f>
        <v>253</v>
      </c>
      <c r="R61" s="14" t="str">
        <f t="shared" si="13"/>
        <v>UrbanikJanusz1981</v>
      </c>
      <c r="S61" s="9" t="str">
        <f t="shared" si="14"/>
        <v>Urbanik</v>
      </c>
      <c r="T61" s="9" t="str">
        <f t="shared" si="15"/>
        <v>Janusz</v>
      </c>
      <c r="U61" s="9" t="str">
        <f t="shared" si="16"/>
        <v>Wspomnienie Dziadka</v>
      </c>
      <c r="V61" s="9">
        <f t="shared" si="17"/>
        <v>1981</v>
      </c>
      <c r="W61" s="9">
        <f t="shared" si="18"/>
        <v>26.206934894132939</v>
      </c>
      <c r="X61" s="9"/>
      <c r="Y61" s="9">
        <f t="shared" si="19"/>
        <v>1</v>
      </c>
      <c r="Z61" s="9">
        <f t="shared" si="20"/>
        <v>1</v>
      </c>
      <c r="AA61" s="9">
        <v>1</v>
      </c>
      <c r="AB61" s="9">
        <v>1</v>
      </c>
    </row>
    <row r="62" spans="1:28">
      <c r="A62" s="150">
        <v>69</v>
      </c>
      <c r="B62" s="150"/>
      <c r="C62" s="150">
        <v>61</v>
      </c>
      <c r="D62" s="150">
        <v>207</v>
      </c>
      <c r="E62" s="150" t="s">
        <v>3961</v>
      </c>
      <c r="F62" s="150" t="s">
        <v>26</v>
      </c>
      <c r="G62" s="150" t="s">
        <v>32</v>
      </c>
      <c r="H62" s="150">
        <v>1963</v>
      </c>
      <c r="I62" s="150" t="s">
        <v>1655</v>
      </c>
      <c r="J62" s="150" t="s">
        <v>3372</v>
      </c>
      <c r="K62" s="151">
        <v>0.37731481481481483</v>
      </c>
      <c r="L62" s="150">
        <v>21</v>
      </c>
      <c r="M62" s="150">
        <v>-1</v>
      </c>
      <c r="N62" s="150">
        <f t="shared" si="1"/>
        <v>20</v>
      </c>
      <c r="Q62" s="14">
        <f>VLOOKUP(R62,id!$A:$C,3,0)</f>
        <v>30</v>
      </c>
      <c r="R62" s="14" t="str">
        <f t="shared" si="13"/>
        <v>ŻelaskoAndrzej1963</v>
      </c>
      <c r="S62" s="9" t="str">
        <f t="shared" si="14"/>
        <v>Żelasko</v>
      </c>
      <c r="T62" s="9" t="str">
        <f t="shared" si="15"/>
        <v>Andrzej</v>
      </c>
      <c r="U62" s="9" t="str">
        <f t="shared" si="16"/>
        <v>brak</v>
      </c>
      <c r="V62" s="9">
        <f t="shared" si="17"/>
        <v>1963</v>
      </c>
      <c r="W62" s="9">
        <f t="shared" si="18"/>
        <v>25.861260599517074</v>
      </c>
      <c r="X62" s="9"/>
      <c r="Y62" s="9">
        <f t="shared" si="19"/>
        <v>0.98680981595092021</v>
      </c>
      <c r="Z62" s="9">
        <f t="shared" si="20"/>
        <v>1</v>
      </c>
      <c r="AA62" s="9">
        <v>1</v>
      </c>
      <c r="AB62" s="9">
        <v>1</v>
      </c>
    </row>
    <row r="63" spans="1:28">
      <c r="A63" s="150">
        <v>69</v>
      </c>
      <c r="B63" s="150"/>
      <c r="C63" s="150">
        <v>61</v>
      </c>
      <c r="D63" s="150">
        <v>168</v>
      </c>
      <c r="E63" s="150" t="s">
        <v>5487</v>
      </c>
      <c r="F63" s="150" t="s">
        <v>544</v>
      </c>
      <c r="G63" s="150" t="s">
        <v>32</v>
      </c>
      <c r="H63" s="150">
        <v>1986</v>
      </c>
      <c r="I63" s="150" t="s">
        <v>908</v>
      </c>
      <c r="J63" s="150" t="s">
        <v>201</v>
      </c>
      <c r="K63" s="151">
        <v>0.37731481481481483</v>
      </c>
      <c r="L63" s="150">
        <v>21</v>
      </c>
      <c r="M63" s="150">
        <v>-1</v>
      </c>
      <c r="N63" s="150">
        <f t="shared" si="1"/>
        <v>20</v>
      </c>
      <c r="Q63" s="14">
        <f>VLOOKUP(R63,id!$A:$C,3,0)</f>
        <v>131</v>
      </c>
      <c r="R63" s="14" t="str">
        <f t="shared" si="13"/>
        <v>MalawskiFilip1986</v>
      </c>
      <c r="S63" s="9" t="str">
        <f t="shared" si="14"/>
        <v>Malawski</v>
      </c>
      <c r="T63" s="9" t="str">
        <f t="shared" si="15"/>
        <v>Filip</v>
      </c>
      <c r="U63" s="9" t="str">
        <f t="shared" si="16"/>
        <v>Velocilamy</v>
      </c>
      <c r="V63" s="9">
        <f t="shared" si="17"/>
        <v>1986</v>
      </c>
      <c r="W63" s="9">
        <f t="shared" si="18"/>
        <v>25.861260599517074</v>
      </c>
      <c r="X63" s="9"/>
      <c r="Y63" s="9">
        <f t="shared" si="19"/>
        <v>1</v>
      </c>
      <c r="Z63" s="9">
        <f t="shared" si="20"/>
        <v>1</v>
      </c>
      <c r="AA63" s="9">
        <v>1</v>
      </c>
      <c r="AB63" s="9">
        <v>1</v>
      </c>
    </row>
    <row r="64" spans="1:28">
      <c r="A64" s="150">
        <v>69</v>
      </c>
      <c r="B64" s="150"/>
      <c r="C64" s="150">
        <v>61</v>
      </c>
      <c r="D64" s="150">
        <v>167</v>
      </c>
      <c r="E64" s="150" t="s">
        <v>4164</v>
      </c>
      <c r="F64" s="150" t="s">
        <v>19</v>
      </c>
      <c r="G64" s="150" t="s">
        <v>32</v>
      </c>
      <c r="H64" s="150">
        <v>1984</v>
      </c>
      <c r="I64" s="150" t="s">
        <v>805</v>
      </c>
      <c r="J64" s="150" t="s">
        <v>201</v>
      </c>
      <c r="K64" s="151">
        <v>0.37731481481481483</v>
      </c>
      <c r="L64" s="150">
        <v>21</v>
      </c>
      <c r="M64" s="150">
        <v>-1</v>
      </c>
      <c r="N64" s="150">
        <f t="shared" si="1"/>
        <v>20</v>
      </c>
      <c r="Q64" s="14">
        <f>VLOOKUP(R64,id!$A:$C,3,0)</f>
        <v>28</v>
      </c>
      <c r="R64" s="14" t="str">
        <f t="shared" si="13"/>
        <v>CzarnyGrzegorz1984</v>
      </c>
      <c r="S64" s="9" t="str">
        <f t="shared" si="14"/>
        <v>Czarny</v>
      </c>
      <c r="T64" s="9" t="str">
        <f t="shared" si="15"/>
        <v>Grzegorz</v>
      </c>
      <c r="U64" s="9" t="str">
        <f t="shared" si="16"/>
        <v>Szkoła Fechtunku ARAMIS</v>
      </c>
      <c r="V64" s="9">
        <f t="shared" si="17"/>
        <v>1984</v>
      </c>
      <c r="W64" s="9">
        <f t="shared" si="18"/>
        <v>25.861260599517074</v>
      </c>
      <c r="X64" s="9"/>
      <c r="Y64" s="9">
        <f t="shared" si="19"/>
        <v>1</v>
      </c>
      <c r="Z64" s="9">
        <f t="shared" si="20"/>
        <v>1</v>
      </c>
      <c r="AA64" s="9">
        <v>1</v>
      </c>
      <c r="AB64" s="9">
        <v>1</v>
      </c>
    </row>
    <row r="65" spans="1:28">
      <c r="A65" s="150">
        <v>74</v>
      </c>
      <c r="B65" s="150"/>
      <c r="C65" s="150">
        <v>64</v>
      </c>
      <c r="D65" s="150">
        <v>146</v>
      </c>
      <c r="E65" s="150" t="s">
        <v>5488</v>
      </c>
      <c r="F65" s="150" t="s">
        <v>363</v>
      </c>
      <c r="G65" s="150" t="s">
        <v>32</v>
      </c>
      <c r="H65" s="150">
        <v>1971</v>
      </c>
      <c r="I65" s="150" t="s">
        <v>5489</v>
      </c>
      <c r="J65" s="150" t="s">
        <v>5490</v>
      </c>
      <c r="K65" s="151">
        <v>0.3571064814814815</v>
      </c>
      <c r="L65" s="150">
        <v>19</v>
      </c>
      <c r="M65" s="150">
        <v>0</v>
      </c>
      <c r="N65" s="150">
        <f t="shared" si="1"/>
        <v>19</v>
      </c>
      <c r="Q65" s="14">
        <f>VLOOKUP(R65,id!$A:$C,3,0)</f>
        <v>568</v>
      </c>
      <c r="R65" s="14" t="str">
        <f t="shared" si="13"/>
        <v>LaskowskiArkadiusz1971</v>
      </c>
      <c r="S65" s="9" t="str">
        <f t="shared" si="14"/>
        <v>Laskowski</v>
      </c>
      <c r="T65" s="9" t="str">
        <f t="shared" si="15"/>
        <v>Arkadiusz</v>
      </c>
      <c r="U65" s="9" t="str">
        <f t="shared" si="16"/>
        <v>Sąsiedzi</v>
      </c>
      <c r="V65" s="9">
        <f t="shared" si="17"/>
        <v>1971</v>
      </c>
      <c r="W65" s="9">
        <f t="shared" si="18"/>
        <v>24.568197569541219</v>
      </c>
      <c r="X65" s="9"/>
      <c r="Y65" s="9">
        <f t="shared" si="19"/>
        <v>1.0565890970376612</v>
      </c>
      <c r="Z65" s="9">
        <f t="shared" si="20"/>
        <v>0.95</v>
      </c>
      <c r="AA65" s="9">
        <v>1</v>
      </c>
      <c r="AB65" s="9">
        <v>1</v>
      </c>
    </row>
    <row r="66" spans="1:28">
      <c r="A66" s="150">
        <v>75</v>
      </c>
      <c r="B66" s="150"/>
      <c r="C66" s="150">
        <v>65</v>
      </c>
      <c r="D66" s="150">
        <v>160</v>
      </c>
      <c r="E66" s="150" t="s">
        <v>5491</v>
      </c>
      <c r="F66" s="150" t="s">
        <v>19</v>
      </c>
      <c r="G66" s="150" t="s">
        <v>32</v>
      </c>
      <c r="H66" s="150">
        <v>1975</v>
      </c>
      <c r="I66" s="150" t="s">
        <v>5489</v>
      </c>
      <c r="J66" s="150" t="s">
        <v>5490</v>
      </c>
      <c r="K66" s="151">
        <v>0.35716435185185186</v>
      </c>
      <c r="L66" s="150">
        <v>19</v>
      </c>
      <c r="M66" s="150">
        <v>0</v>
      </c>
      <c r="N66" s="150">
        <f t="shared" si="1"/>
        <v>19</v>
      </c>
      <c r="Q66" s="14">
        <f>VLOOKUP(R66,id!$A:$C,3,0)</f>
        <v>569</v>
      </c>
      <c r="R66" s="14" t="str">
        <f t="shared" si="13"/>
        <v>MaturaGrzegorz1975</v>
      </c>
      <c r="S66" s="9" t="str">
        <f t="shared" si="14"/>
        <v>Matura</v>
      </c>
      <c r="T66" s="9" t="str">
        <f t="shared" si="15"/>
        <v>Grzegorz</v>
      </c>
      <c r="U66" s="9" t="str">
        <f t="shared" si="16"/>
        <v>Sąsiedzi</v>
      </c>
      <c r="V66" s="9">
        <f t="shared" si="17"/>
        <v>1975</v>
      </c>
      <c r="W66" s="9">
        <f t="shared" si="18"/>
        <v>24.564216851181982</v>
      </c>
      <c r="X66" s="9"/>
      <c r="Y66" s="9">
        <f t="shared" si="19"/>
        <v>0.99983797271460517</v>
      </c>
      <c r="Z66" s="9">
        <f t="shared" si="20"/>
        <v>1</v>
      </c>
      <c r="AA66" s="9">
        <v>1</v>
      </c>
      <c r="AB66" s="9">
        <v>1</v>
      </c>
    </row>
    <row r="67" spans="1:28">
      <c r="A67" s="150">
        <v>76</v>
      </c>
      <c r="B67" s="150"/>
      <c r="C67" s="150">
        <v>66</v>
      </c>
      <c r="D67" s="150">
        <v>56</v>
      </c>
      <c r="E67" s="150" t="s">
        <v>5492</v>
      </c>
      <c r="F67" s="150" t="s">
        <v>272</v>
      </c>
      <c r="G67" s="150" t="s">
        <v>32</v>
      </c>
      <c r="H67" s="150">
        <v>1994</v>
      </c>
      <c r="I67" s="150" t="s">
        <v>5493</v>
      </c>
      <c r="J67" s="150" t="s">
        <v>201</v>
      </c>
      <c r="K67" s="151">
        <v>0.28969907407407403</v>
      </c>
      <c r="L67" s="150">
        <v>18</v>
      </c>
      <c r="M67" s="150">
        <v>0</v>
      </c>
      <c r="N67" s="150">
        <f t="shared" ref="N67:N71" si="21">L67+M67</f>
        <v>18</v>
      </c>
      <c r="Q67" s="14">
        <f>VLOOKUP(R67,id!$A:$C,3,0)</f>
        <v>570</v>
      </c>
      <c r="R67" s="14" t="str">
        <f t="shared" si="13"/>
        <v>BajsarowiczBartłomiej1994</v>
      </c>
      <c r="S67" s="9" t="str">
        <f t="shared" si="14"/>
        <v>Bajsarowicz</v>
      </c>
      <c r="T67" s="9" t="str">
        <f t="shared" si="15"/>
        <v>Bartłomiej</v>
      </c>
      <c r="U67" s="9" t="str">
        <f t="shared" si="16"/>
        <v>Mikołaj Ski Team</v>
      </c>
      <c r="V67" s="9">
        <f t="shared" si="17"/>
        <v>1994</v>
      </c>
      <c r="W67" s="9">
        <f t="shared" si="18"/>
        <v>23.271363332698719</v>
      </c>
      <c r="X67" s="9"/>
      <c r="Y67" s="9">
        <f t="shared" si="19"/>
        <v>1.2328805433479826</v>
      </c>
      <c r="Z67" s="9">
        <f t="shared" si="20"/>
        <v>0.94736842105263153</v>
      </c>
      <c r="AA67" s="9">
        <v>1</v>
      </c>
      <c r="AB67" s="9">
        <v>1</v>
      </c>
    </row>
    <row r="68" spans="1:28">
      <c r="A68" s="150">
        <v>76</v>
      </c>
      <c r="B68" s="150"/>
      <c r="C68" s="150">
        <v>66</v>
      </c>
      <c r="D68" s="150">
        <v>80</v>
      </c>
      <c r="E68" s="150" t="s">
        <v>5494</v>
      </c>
      <c r="F68" s="150" t="s">
        <v>26</v>
      </c>
      <c r="G68" s="150" t="s">
        <v>32</v>
      </c>
      <c r="H68" s="150">
        <v>1968</v>
      </c>
      <c r="I68" s="150" t="s">
        <v>5493</v>
      </c>
      <c r="J68" s="150" t="s">
        <v>201</v>
      </c>
      <c r="K68" s="151">
        <v>0.28969907407407403</v>
      </c>
      <c r="L68" s="150">
        <v>18</v>
      </c>
      <c r="M68" s="150">
        <v>0</v>
      </c>
      <c r="N68" s="150">
        <f t="shared" si="21"/>
        <v>18</v>
      </c>
      <c r="Q68" s="14">
        <f>VLOOKUP(R68,id!$A:$C,3,0)</f>
        <v>571</v>
      </c>
      <c r="R68" s="14" t="str">
        <f t="shared" si="13"/>
        <v>MasłejAndrzej1968</v>
      </c>
      <c r="S68" s="9" t="str">
        <f t="shared" si="14"/>
        <v>Masłej</v>
      </c>
      <c r="T68" s="9" t="str">
        <f t="shared" si="15"/>
        <v>Andrzej</v>
      </c>
      <c r="U68" s="9" t="str">
        <f t="shared" si="16"/>
        <v>Mikołaj Ski Team</v>
      </c>
      <c r="V68" s="9">
        <f t="shared" si="17"/>
        <v>1968</v>
      </c>
      <c r="W68" s="9">
        <f t="shared" si="18"/>
        <v>23.271363332698719</v>
      </c>
      <c r="X68" s="9"/>
      <c r="Y68" s="9">
        <f t="shared" si="19"/>
        <v>1</v>
      </c>
      <c r="Z68" s="9">
        <f t="shared" si="20"/>
        <v>1</v>
      </c>
      <c r="AA68" s="9">
        <v>1</v>
      </c>
      <c r="AB68" s="9">
        <v>1</v>
      </c>
    </row>
    <row r="69" spans="1:28">
      <c r="A69" s="150">
        <v>78</v>
      </c>
      <c r="B69" s="150"/>
      <c r="C69" s="150">
        <v>68</v>
      </c>
      <c r="D69" s="150">
        <v>39</v>
      </c>
      <c r="E69" s="150" t="s">
        <v>4165</v>
      </c>
      <c r="F69" s="150" t="s">
        <v>141</v>
      </c>
      <c r="G69" s="150" t="s">
        <v>32</v>
      </c>
      <c r="H69" s="150">
        <v>2006</v>
      </c>
      <c r="I69" s="150" t="s">
        <v>1655</v>
      </c>
      <c r="J69" s="150" t="s">
        <v>5437</v>
      </c>
      <c r="K69" s="151">
        <v>0.32291666666666669</v>
      </c>
      <c r="L69" s="150">
        <v>18</v>
      </c>
      <c r="M69" s="150">
        <v>0</v>
      </c>
      <c r="N69" s="150">
        <f t="shared" si="21"/>
        <v>18</v>
      </c>
      <c r="Q69" s="14">
        <f>VLOOKUP(R69,id!$A:$C,3,0)</f>
        <v>572</v>
      </c>
      <c r="R69" s="14" t="str">
        <f t="shared" si="13"/>
        <v>OstaszkiewiczJakub2006</v>
      </c>
      <c r="S69" s="9" t="str">
        <f t="shared" si="14"/>
        <v>Ostaszkiewicz</v>
      </c>
      <c r="T69" s="9" t="str">
        <f t="shared" si="15"/>
        <v>Jakub</v>
      </c>
      <c r="U69" s="9" t="str">
        <f t="shared" si="16"/>
        <v>brak</v>
      </c>
      <c r="V69" s="9">
        <f t="shared" si="17"/>
        <v>2006</v>
      </c>
      <c r="W69" s="9">
        <f t="shared" si="18"/>
        <v>20.877499075894224</v>
      </c>
      <c r="X69" s="9"/>
      <c r="Y69" s="9">
        <f t="shared" si="19"/>
        <v>0.89713261648745501</v>
      </c>
      <c r="Z69" s="9">
        <f t="shared" si="20"/>
        <v>1</v>
      </c>
      <c r="AA69" s="9">
        <v>1</v>
      </c>
      <c r="AB69" s="9">
        <v>1</v>
      </c>
    </row>
    <row r="70" spans="1:28">
      <c r="A70" s="150">
        <v>80</v>
      </c>
      <c r="B70" s="150"/>
      <c r="C70" s="150">
        <v>69</v>
      </c>
      <c r="D70" s="150">
        <v>103</v>
      </c>
      <c r="E70" s="150" t="s">
        <v>5495</v>
      </c>
      <c r="F70" s="150" t="s">
        <v>1316</v>
      </c>
      <c r="G70" s="150" t="s">
        <v>32</v>
      </c>
      <c r="H70" s="150">
        <v>1981</v>
      </c>
      <c r="I70" s="150" t="s">
        <v>1655</v>
      </c>
      <c r="J70" s="150" t="s">
        <v>238</v>
      </c>
      <c r="K70" s="151">
        <v>0.39947916666666672</v>
      </c>
      <c r="L70" s="150">
        <v>26</v>
      </c>
      <c r="M70" s="150">
        <v>-8</v>
      </c>
      <c r="N70" s="150">
        <f t="shared" si="21"/>
        <v>18</v>
      </c>
      <c r="Q70" s="14">
        <f>VLOOKUP(R70,id!$A:$C,3,0)</f>
        <v>573</v>
      </c>
      <c r="R70" s="14" t="str">
        <f t="shared" si="13"/>
        <v>MichalskiMaciek1981</v>
      </c>
      <c r="S70" s="9" t="str">
        <f t="shared" si="14"/>
        <v>Michalski</v>
      </c>
      <c r="T70" s="9" t="str">
        <f t="shared" si="15"/>
        <v>Maciek</v>
      </c>
      <c r="U70" s="9" t="str">
        <f t="shared" si="16"/>
        <v>brak</v>
      </c>
      <c r="V70" s="9">
        <f t="shared" si="17"/>
        <v>1981</v>
      </c>
      <c r="W70" s="9">
        <f t="shared" si="18"/>
        <v>16.876205250396893</v>
      </c>
      <c r="X70" s="9"/>
      <c r="Y70" s="9">
        <f t="shared" si="19"/>
        <v>0.8083441981747066</v>
      </c>
      <c r="Z70" s="9">
        <f t="shared" si="20"/>
        <v>1</v>
      </c>
      <c r="AA70" s="9">
        <v>1</v>
      </c>
      <c r="AB70" s="9">
        <v>1</v>
      </c>
    </row>
    <row r="71" spans="1:28">
      <c r="A71" s="150">
        <v>80</v>
      </c>
      <c r="B71" s="150"/>
      <c r="C71" s="150">
        <v>69</v>
      </c>
      <c r="D71" s="150">
        <v>112</v>
      </c>
      <c r="E71" s="150" t="s">
        <v>5496</v>
      </c>
      <c r="F71" s="150" t="s">
        <v>17</v>
      </c>
      <c r="G71" s="150" t="s">
        <v>32</v>
      </c>
      <c r="H71" s="150">
        <v>1977</v>
      </c>
      <c r="I71" s="150" t="s">
        <v>5497</v>
      </c>
      <c r="J71" s="150" t="s">
        <v>238</v>
      </c>
      <c r="K71" s="151">
        <v>0.39947916666666672</v>
      </c>
      <c r="L71" s="150">
        <v>26</v>
      </c>
      <c r="M71" s="150">
        <v>-8</v>
      </c>
      <c r="N71" s="150">
        <f t="shared" si="21"/>
        <v>18</v>
      </c>
      <c r="Q71" s="14">
        <f>VLOOKUP(R71,id!$A:$C,3,0)</f>
        <v>574</v>
      </c>
      <c r="R71" s="14" t="str">
        <f t="shared" si="13"/>
        <v>GóreckiMarcin1977</v>
      </c>
      <c r="S71" s="9" t="str">
        <f t="shared" si="14"/>
        <v>Górecki</v>
      </c>
      <c r="T71" s="9" t="str">
        <f t="shared" si="15"/>
        <v>Marcin</v>
      </c>
      <c r="U71" s="9" t="str">
        <f t="shared" si="16"/>
        <v>W i R</v>
      </c>
      <c r="V71" s="9">
        <f t="shared" si="17"/>
        <v>1977</v>
      </c>
      <c r="W71" s="9">
        <f t="shared" si="18"/>
        <v>16.876205250396893</v>
      </c>
      <c r="X71" s="9"/>
      <c r="Y71" s="9">
        <f t="shared" si="19"/>
        <v>1</v>
      </c>
      <c r="Z71" s="9">
        <f t="shared" si="20"/>
        <v>1</v>
      </c>
      <c r="AA71" s="9">
        <v>1</v>
      </c>
      <c r="AB71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"/>
  <sheetViews>
    <sheetView workbookViewId="0">
      <selection sqref="A1:C1"/>
    </sheetView>
  </sheetViews>
  <sheetFormatPr defaultRowHeight="14.4"/>
  <cols>
    <col min="1" max="1" width="5.6640625" style="152" bestFit="1" customWidth="1"/>
    <col min="2" max="3" width="3" style="152" bestFit="1" customWidth="1"/>
    <col min="4" max="4" width="8.88671875" style="152"/>
    <col min="5" max="5" width="4" style="152" bestFit="1" customWidth="1"/>
    <col min="6" max="6" width="22.6640625" style="152" bestFit="1" customWidth="1"/>
    <col min="7" max="7" width="10.6640625" style="152" bestFit="1" customWidth="1"/>
    <col min="8" max="8" width="23.88671875" style="152" bestFit="1" customWidth="1"/>
    <col min="9" max="9" width="12.88671875" style="153" bestFit="1" customWidth="1"/>
    <col min="10" max="10" width="13.5546875" style="153" customWidth="1"/>
    <col min="11" max="11" width="5.77734375" style="153" bestFit="1" customWidth="1"/>
    <col min="12" max="12" width="5.109375" style="153" bestFit="1" customWidth="1"/>
    <col min="13" max="13" width="8.109375" style="153" bestFit="1" customWidth="1"/>
    <col min="14" max="16384" width="8.88671875" style="152"/>
  </cols>
  <sheetData>
    <row r="1" spans="1:27" ht="15" customHeight="1" thickBot="1">
      <c r="A1" s="611" t="s">
        <v>137</v>
      </c>
      <c r="B1" s="612"/>
      <c r="C1" s="613"/>
      <c r="D1" s="172"/>
      <c r="E1" s="172"/>
      <c r="F1" s="172"/>
      <c r="G1" s="172"/>
      <c r="H1" s="171"/>
      <c r="I1" s="170"/>
      <c r="J1" s="169"/>
      <c r="K1" s="614" t="s">
        <v>3989</v>
      </c>
      <c r="L1" s="612"/>
      <c r="M1" s="613"/>
    </row>
    <row r="2" spans="1:27" ht="15" thickBot="1">
      <c r="A2" s="168" t="s">
        <v>3988</v>
      </c>
      <c r="B2" s="168" t="s">
        <v>0</v>
      </c>
      <c r="C2" s="167" t="s">
        <v>32</v>
      </c>
      <c r="D2" s="168" t="s">
        <v>3822</v>
      </c>
      <c r="E2" s="168" t="s">
        <v>3541</v>
      </c>
      <c r="F2" s="168" t="s">
        <v>160</v>
      </c>
      <c r="G2" s="168" t="s">
        <v>161</v>
      </c>
      <c r="H2" s="167" t="s">
        <v>3495</v>
      </c>
      <c r="I2" s="168" t="s">
        <v>3987</v>
      </c>
      <c r="J2" s="167" t="s">
        <v>3986</v>
      </c>
      <c r="K2" s="168" t="s">
        <v>3985</v>
      </c>
      <c r="L2" s="168" t="s">
        <v>3404</v>
      </c>
      <c r="M2" s="167" t="s">
        <v>3984</v>
      </c>
      <c r="N2" s="152" t="s">
        <v>73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 ht="15" thickBot="1">
      <c r="A3" s="164">
        <v>12</v>
      </c>
      <c r="B3" s="164">
        <v>1</v>
      </c>
      <c r="C3" s="165"/>
      <c r="D3" s="166" t="s">
        <v>3735</v>
      </c>
      <c r="E3" s="161">
        <v>133</v>
      </c>
      <c r="F3" s="160" t="s">
        <v>3799</v>
      </c>
      <c r="G3" s="160" t="s">
        <v>500</v>
      </c>
      <c r="H3" s="159" t="s">
        <v>1265</v>
      </c>
      <c r="I3" s="158">
        <v>0.76172453703703702</v>
      </c>
      <c r="J3" s="157">
        <v>0.33116898148148149</v>
      </c>
      <c r="K3" s="156">
        <v>23</v>
      </c>
      <c r="L3" s="155">
        <v>0</v>
      </c>
      <c r="M3" s="154">
        <v>23</v>
      </c>
      <c r="N3" s="152">
        <f>VLOOKUP(F3&amp;" "&amp;G3,id!H:I,2,0)</f>
        <v>1973</v>
      </c>
      <c r="P3" s="14">
        <f>VLOOKUP(Q3,id!$A:$C,3,0)</f>
        <v>221</v>
      </c>
      <c r="Q3" s="14" t="str">
        <f t="shared" ref="Q3:Q5" si="0">R3&amp;S3&amp;U3</f>
        <v>CZECZOTTMałgorzata1973</v>
      </c>
      <c r="R3" s="9" t="str">
        <f t="shared" ref="R3:R5" si="1">F3</f>
        <v>CZECZOTT</v>
      </c>
      <c r="S3" s="9" t="str">
        <f t="shared" ref="S3:S5" si="2">G3</f>
        <v>Małgorzata</v>
      </c>
      <c r="T3" s="9" t="str">
        <f t="shared" ref="T3:T5" si="3">H3</f>
        <v>UKA</v>
      </c>
      <c r="U3" s="9">
        <f t="shared" ref="U3:U5" si="4">N3</f>
        <v>1973</v>
      </c>
      <c r="V3" s="9">
        <v>50</v>
      </c>
      <c r="W3" s="21"/>
      <c r="X3" s="9"/>
      <c r="Y3" s="9"/>
      <c r="Z3" s="9"/>
      <c r="AA3" s="9"/>
    </row>
    <row r="4" spans="1:27" ht="15" thickBot="1">
      <c r="A4" s="164">
        <v>13</v>
      </c>
      <c r="B4" s="164">
        <v>2</v>
      </c>
      <c r="C4" s="165"/>
      <c r="D4" s="166" t="s">
        <v>3735</v>
      </c>
      <c r="E4" s="161">
        <v>166</v>
      </c>
      <c r="F4" s="160" t="s">
        <v>3955</v>
      </c>
      <c r="G4" s="160" t="s">
        <v>939</v>
      </c>
      <c r="H4" s="159" t="s">
        <v>747</v>
      </c>
      <c r="I4" s="158">
        <v>0.76267361111111109</v>
      </c>
      <c r="J4" s="157">
        <v>0.33211805555555557</v>
      </c>
      <c r="K4" s="156">
        <v>23</v>
      </c>
      <c r="L4" s="155">
        <v>0</v>
      </c>
      <c r="M4" s="154">
        <v>23</v>
      </c>
      <c r="N4" s="152">
        <f>VLOOKUP(F4&amp;" "&amp;G4,id!H:I,2,0)</f>
        <v>1977</v>
      </c>
      <c r="P4" s="14">
        <f>VLOOKUP(Q4,id!$A:$C,3,0)</f>
        <v>136</v>
      </c>
      <c r="Q4" s="14" t="str">
        <f t="shared" si="0"/>
        <v>NOWIŃSKARenata1977</v>
      </c>
      <c r="R4" s="9" t="str">
        <f t="shared" si="1"/>
        <v>NOWIŃSKA</v>
      </c>
      <c r="S4" s="9" t="str">
        <f t="shared" si="2"/>
        <v>Renata</v>
      </c>
      <c r="T4" s="9" t="str">
        <f t="shared" si="3"/>
        <v>OrientAkcja</v>
      </c>
      <c r="U4" s="9">
        <f t="shared" si="4"/>
        <v>1977</v>
      </c>
      <c r="V4" s="9">
        <f t="shared" ref="V4:V5" si="5">V3*IF(Z4&lt;1,Z4,IF(AA4&lt;1,AA4,IF(Y4&lt;1,Y4,IF(X4&lt;1,X4,1))))</f>
        <v>49.857117964802228</v>
      </c>
      <c r="W4" s="21"/>
      <c r="X4" s="9">
        <f t="shared" ref="X4:X5" si="6">J3/J4</f>
        <v>0.99714235929604456</v>
      </c>
      <c r="Y4" s="9">
        <f t="shared" ref="Y4:Y5" si="7">M4/M3</f>
        <v>1</v>
      </c>
      <c r="Z4" s="9">
        <v>1</v>
      </c>
      <c r="AA4" s="9">
        <v>1</v>
      </c>
    </row>
    <row r="5" spans="1:27" ht="15" thickBot="1">
      <c r="A5" s="164">
        <v>16</v>
      </c>
      <c r="B5" s="164">
        <v>3</v>
      </c>
      <c r="C5" s="165"/>
      <c r="D5" s="166" t="s">
        <v>3735</v>
      </c>
      <c r="E5" s="161">
        <v>162</v>
      </c>
      <c r="F5" s="160" t="s">
        <v>3757</v>
      </c>
      <c r="G5" s="160" t="s">
        <v>334</v>
      </c>
      <c r="H5" s="159" t="s">
        <v>335</v>
      </c>
      <c r="I5" s="158">
        <v>0.76509259259259255</v>
      </c>
      <c r="J5" s="157">
        <v>0.33453703703703702</v>
      </c>
      <c r="K5" s="156">
        <v>23</v>
      </c>
      <c r="L5" s="155">
        <v>1</v>
      </c>
      <c r="M5" s="154">
        <v>22</v>
      </c>
      <c r="N5" s="152">
        <f>VLOOKUP(F5&amp;" "&amp;G5,id!H:I,2,0)</f>
        <v>1975</v>
      </c>
      <c r="P5" s="14">
        <f>VLOOKUP(Q5,id!$A:$C,3,0)</f>
        <v>39</v>
      </c>
      <c r="Q5" s="14" t="str">
        <f t="shared" si="0"/>
        <v>ADAMCZYKEwa1975</v>
      </c>
      <c r="R5" s="9" t="str">
        <f t="shared" si="1"/>
        <v>ADAMCZYK</v>
      </c>
      <c r="S5" s="9" t="str">
        <f t="shared" si="2"/>
        <v>Ewa</v>
      </c>
      <c r="T5" s="9" t="str">
        <f t="shared" si="3"/>
        <v>Zbieranina z Niesięcina</v>
      </c>
      <c r="U5" s="9">
        <f t="shared" si="4"/>
        <v>1975</v>
      </c>
      <c r="V5" s="9">
        <f t="shared" si="5"/>
        <v>47.689417183723869</v>
      </c>
      <c r="W5" s="21"/>
      <c r="X5" s="9">
        <f t="shared" si="6"/>
        <v>0.99276916689731531</v>
      </c>
      <c r="Y5" s="9">
        <f t="shared" si="7"/>
        <v>0.95652173913043481</v>
      </c>
      <c r="Z5" s="9">
        <v>1</v>
      </c>
      <c r="AA5" s="9">
        <v>1</v>
      </c>
    </row>
  </sheetData>
  <mergeCells count="2">
    <mergeCell ref="A1:C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workbookViewId="0"/>
  </sheetViews>
  <sheetFormatPr defaultRowHeight="13.2"/>
  <cols>
    <col min="1" max="1" width="8.88671875" style="21"/>
    <col min="2" max="3" width="23" style="21" customWidth="1"/>
    <col min="4" max="4" width="9" style="21" bestFit="1" customWidth="1"/>
    <col min="5" max="5" width="16.33203125" style="21" bestFit="1" customWidth="1"/>
    <col min="6" max="6" width="22.5546875" style="21" customWidth="1"/>
    <col min="7" max="7" width="4.44140625" style="21" bestFit="1" customWidth="1"/>
    <col min="8" max="10" width="8.88671875" style="21"/>
    <col min="11" max="11" width="8.88671875" style="369"/>
    <col min="12" max="16384" width="8.88671875" style="21"/>
  </cols>
  <sheetData>
    <row r="1" spans="1:24" ht="26.4">
      <c r="A1" s="31" t="s">
        <v>137</v>
      </c>
      <c r="B1" s="41" t="s">
        <v>161</v>
      </c>
      <c r="C1" s="41" t="s">
        <v>160</v>
      </c>
      <c r="D1" s="41" t="s">
        <v>895</v>
      </c>
      <c r="E1" s="41" t="s">
        <v>896</v>
      </c>
      <c r="F1" s="41" t="s">
        <v>1232</v>
      </c>
      <c r="G1" s="33" t="s">
        <v>813</v>
      </c>
      <c r="H1" s="39" t="s">
        <v>1231</v>
      </c>
      <c r="I1" s="40" t="s">
        <v>1230</v>
      </c>
      <c r="J1" s="39" t="s">
        <v>31</v>
      </c>
      <c r="K1" s="368" t="s">
        <v>1490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38">
        <v>1</v>
      </c>
      <c r="B2" s="35" t="s">
        <v>16</v>
      </c>
      <c r="C2" s="35" t="s">
        <v>267</v>
      </c>
      <c r="D2" s="34">
        <v>1979</v>
      </c>
      <c r="E2" s="33" t="s">
        <v>253</v>
      </c>
      <c r="F2" s="51" t="s">
        <v>266</v>
      </c>
      <c r="G2" s="33" t="s">
        <v>32</v>
      </c>
      <c r="H2" s="31">
        <v>2270</v>
      </c>
      <c r="I2" s="30">
        <v>0.36388888888888887</v>
      </c>
      <c r="J2" s="37">
        <v>2270</v>
      </c>
      <c r="K2" s="37"/>
      <c r="M2" s="14">
        <f>VLOOKUP(N2,id!$A:$C,3,0)</f>
        <v>1</v>
      </c>
      <c r="N2" s="14" t="str">
        <f>O2&amp;P2&amp;R2</f>
        <v>BrudłoPaweł1979</v>
      </c>
      <c r="O2" s="9" t="str">
        <f t="shared" ref="O2:O20" si="0">C2</f>
        <v>Brudło</v>
      </c>
      <c r="P2" s="9" t="str">
        <f t="shared" ref="P2:P20" si="1">B2</f>
        <v>Paweł</v>
      </c>
      <c r="Q2" s="9" t="str">
        <f t="shared" ref="Q2:Q20" si="2">F2</f>
        <v>KTE Tramp</v>
      </c>
      <c r="R2" s="9">
        <f t="shared" ref="R2:R20" si="3">D2</f>
        <v>1979</v>
      </c>
      <c r="S2" s="9">
        <v>50</v>
      </c>
      <c r="T2" s="9"/>
      <c r="U2" s="9"/>
      <c r="V2" s="9"/>
      <c r="W2" s="9"/>
      <c r="X2" s="9"/>
    </row>
    <row r="3" spans="1:24">
      <c r="A3" s="36">
        <v>2</v>
      </c>
      <c r="B3" s="35" t="s">
        <v>22</v>
      </c>
      <c r="C3" s="35" t="s">
        <v>55</v>
      </c>
      <c r="D3" s="34">
        <v>1969</v>
      </c>
      <c r="E3" s="33" t="s">
        <v>246</v>
      </c>
      <c r="F3" s="33"/>
      <c r="G3" s="32" t="s">
        <v>32</v>
      </c>
      <c r="H3" s="31">
        <v>2140</v>
      </c>
      <c r="I3" s="30">
        <v>0.36805555555555558</v>
      </c>
      <c r="J3" s="31">
        <v>2140</v>
      </c>
      <c r="K3" s="37"/>
      <c r="M3" s="14">
        <f>VLOOKUP(N3,id!$A:$C,3,0)</f>
        <v>2</v>
      </c>
      <c r="N3" s="14" t="str">
        <f t="shared" ref="N3:N20" si="4">O3&amp;P3&amp;R3</f>
        <v>SzawdzinKrzysztof1969</v>
      </c>
      <c r="O3" s="9" t="str">
        <f t="shared" si="0"/>
        <v>Szawdzin</v>
      </c>
      <c r="P3" s="9" t="str">
        <f t="shared" si="1"/>
        <v>Krzysztof</v>
      </c>
      <c r="Q3" s="9">
        <f t="shared" si="2"/>
        <v>0</v>
      </c>
      <c r="R3" s="9">
        <f t="shared" si="3"/>
        <v>1969</v>
      </c>
      <c r="S3" s="9">
        <f>S2*IF(W3&lt;1,W3,IF(X3&lt;1,X3,IF(V3&lt;1,V3,IF(U3&lt;1,U3,1))))</f>
        <v>47.136563876651984</v>
      </c>
      <c r="T3" s="9"/>
      <c r="U3" s="9">
        <f t="shared" ref="U3:U17" si="5">I2/I3</f>
        <v>0.98867924528301876</v>
      </c>
      <c r="V3" s="9">
        <v>1</v>
      </c>
      <c r="W3" s="9">
        <f t="shared" ref="W3:W17" si="6">H3/H2</f>
        <v>0.94273127753303965</v>
      </c>
      <c r="X3" s="9">
        <v>1</v>
      </c>
    </row>
    <row r="4" spans="1:24">
      <c r="A4" s="36">
        <v>3</v>
      </c>
      <c r="B4" s="35" t="s">
        <v>77</v>
      </c>
      <c r="C4" s="35" t="s">
        <v>78</v>
      </c>
      <c r="D4" s="34">
        <v>1992</v>
      </c>
      <c r="E4" s="33" t="s">
        <v>246</v>
      </c>
      <c r="F4" s="33" t="s">
        <v>162</v>
      </c>
      <c r="G4" s="32" t="s">
        <v>32</v>
      </c>
      <c r="H4" s="31">
        <v>2060</v>
      </c>
      <c r="I4" s="30">
        <v>0.36736111111111108</v>
      </c>
      <c r="J4" s="31">
        <v>2060</v>
      </c>
      <c r="K4" s="37"/>
      <c r="M4" s="14">
        <f>VLOOKUP(N4,id!$A:$C,3,0)</f>
        <v>3</v>
      </c>
      <c r="N4" s="14" t="str">
        <f t="shared" si="4"/>
        <v>JakubekKrystian1992</v>
      </c>
      <c r="O4" s="9" t="str">
        <f t="shared" si="0"/>
        <v>Jakubek</v>
      </c>
      <c r="P4" s="9" t="str">
        <f t="shared" si="1"/>
        <v>Krystian</v>
      </c>
      <c r="Q4" s="9" t="str">
        <f t="shared" si="2"/>
        <v>Mitutoyo AZS Wratislavia</v>
      </c>
      <c r="R4" s="9">
        <f t="shared" si="3"/>
        <v>1992</v>
      </c>
      <c r="S4" s="9">
        <f t="shared" ref="S4:S17" si="7">S3*IF(W4&lt;1,W4,IF(X4&lt;1,X4,IF(V4&lt;1,V4,IF(U4&lt;1,U4,1))))</f>
        <v>45.374449339207047</v>
      </c>
      <c r="T4" s="9"/>
      <c r="U4" s="9">
        <f t="shared" si="5"/>
        <v>1.0018903591682422</v>
      </c>
      <c r="V4" s="9">
        <v>1</v>
      </c>
      <c r="W4" s="9">
        <f t="shared" si="6"/>
        <v>0.96261682242990654</v>
      </c>
      <c r="X4" s="9">
        <v>1</v>
      </c>
    </row>
    <row r="5" spans="1:24">
      <c r="A5" s="31">
        <v>4</v>
      </c>
      <c r="B5" s="35" t="s">
        <v>139</v>
      </c>
      <c r="C5" s="35" t="s">
        <v>157</v>
      </c>
      <c r="D5" s="34">
        <v>1982</v>
      </c>
      <c r="E5" s="33" t="s">
        <v>307</v>
      </c>
      <c r="F5" s="33"/>
      <c r="G5" s="32" t="s">
        <v>32</v>
      </c>
      <c r="H5" s="31">
        <v>2010</v>
      </c>
      <c r="I5" s="30">
        <v>0.3840277777777778</v>
      </c>
      <c r="J5" s="37">
        <v>2140</v>
      </c>
      <c r="K5" s="37">
        <v>130</v>
      </c>
      <c r="M5" s="14">
        <f>VLOOKUP(N5,id!$A:$C,3,0)</f>
        <v>4</v>
      </c>
      <c r="N5" s="14" t="str">
        <f t="shared" si="4"/>
        <v>ŚmiejaDaniel1982</v>
      </c>
      <c r="O5" s="9" t="str">
        <f t="shared" si="0"/>
        <v>Śmieja</v>
      </c>
      <c r="P5" s="9" t="str">
        <f t="shared" si="1"/>
        <v>Daniel</v>
      </c>
      <c r="Q5" s="9">
        <f t="shared" si="2"/>
        <v>0</v>
      </c>
      <c r="R5" s="9">
        <f t="shared" si="3"/>
        <v>1982</v>
      </c>
      <c r="S5" s="9">
        <f t="shared" si="7"/>
        <v>44.27312775330396</v>
      </c>
      <c r="U5" s="9">
        <f t="shared" si="5"/>
        <v>0.9566003616636527</v>
      </c>
      <c r="V5" s="9">
        <v>1</v>
      </c>
      <c r="W5" s="9">
        <f t="shared" si="6"/>
        <v>0.97572815533980584</v>
      </c>
      <c r="X5" s="9">
        <v>1</v>
      </c>
    </row>
    <row r="6" spans="1:24">
      <c r="A6" s="31">
        <v>5</v>
      </c>
      <c r="B6" s="35" t="s">
        <v>15</v>
      </c>
      <c r="C6" s="35" t="s">
        <v>261</v>
      </c>
      <c r="D6" s="34">
        <v>1985</v>
      </c>
      <c r="E6" s="33" t="s">
        <v>201</v>
      </c>
      <c r="F6" s="33" t="s">
        <v>260</v>
      </c>
      <c r="G6" s="32" t="s">
        <v>32</v>
      </c>
      <c r="H6" s="31">
        <v>1970</v>
      </c>
      <c r="I6" s="30">
        <v>0.36388888888888887</v>
      </c>
      <c r="J6" s="31">
        <v>1970</v>
      </c>
      <c r="K6" s="37"/>
      <c r="M6" s="14">
        <f>VLOOKUP(N6,id!$A:$C,3,0)</f>
        <v>5</v>
      </c>
      <c r="N6" s="14" t="str">
        <f t="shared" si="4"/>
        <v>BanaszkiewiczPiotr1985</v>
      </c>
      <c r="O6" s="9" t="str">
        <f t="shared" si="0"/>
        <v>Banaszkiewicz</v>
      </c>
      <c r="P6" s="9" t="str">
        <f t="shared" si="1"/>
        <v>Piotr</v>
      </c>
      <c r="Q6" s="9" t="str">
        <f t="shared" si="2"/>
        <v>KTR BikeOrient</v>
      </c>
      <c r="R6" s="9">
        <f t="shared" si="3"/>
        <v>1985</v>
      </c>
      <c r="S6" s="9">
        <f t="shared" si="7"/>
        <v>43.392070484581495</v>
      </c>
      <c r="U6" s="9">
        <f t="shared" si="5"/>
        <v>1.0553435114503817</v>
      </c>
      <c r="V6" s="9">
        <v>1</v>
      </c>
      <c r="W6" s="9">
        <f t="shared" si="6"/>
        <v>0.98009950248756217</v>
      </c>
      <c r="X6" s="9">
        <v>1</v>
      </c>
    </row>
    <row r="7" spans="1:24">
      <c r="A7" s="31">
        <v>6</v>
      </c>
      <c r="B7" s="35" t="s">
        <v>15</v>
      </c>
      <c r="C7" s="35" t="s">
        <v>4065</v>
      </c>
      <c r="D7" s="34">
        <v>1977</v>
      </c>
      <c r="E7" s="33" t="s">
        <v>4063</v>
      </c>
      <c r="F7" s="33" t="s">
        <v>4064</v>
      </c>
      <c r="G7" s="33" t="s">
        <v>32</v>
      </c>
      <c r="H7" s="31">
        <v>1950</v>
      </c>
      <c r="I7" s="30">
        <v>0.3743055555555555</v>
      </c>
      <c r="J7" s="37">
        <v>1950</v>
      </c>
      <c r="K7" s="37"/>
      <c r="M7" s="14">
        <f>VLOOKUP(N7,id!$A:$C,3,0)</f>
        <v>6</v>
      </c>
      <c r="N7" s="14" t="str">
        <f t="shared" si="4"/>
        <v>MarszałekPiotr1977</v>
      </c>
      <c r="O7" s="9" t="str">
        <f t="shared" si="0"/>
        <v>Marszałek</v>
      </c>
      <c r="P7" s="9" t="str">
        <f t="shared" si="1"/>
        <v>Piotr</v>
      </c>
      <c r="Q7" s="9" t="str">
        <f t="shared" si="2"/>
        <v>InO SCI</v>
      </c>
      <c r="R7" s="9">
        <f t="shared" si="3"/>
        <v>1977</v>
      </c>
      <c r="S7" s="9">
        <f t="shared" si="7"/>
        <v>42.951541850220259</v>
      </c>
      <c r="U7" s="9">
        <f t="shared" si="5"/>
        <v>0.97217068645640081</v>
      </c>
      <c r="V7" s="9">
        <v>1</v>
      </c>
      <c r="W7" s="9">
        <f t="shared" si="6"/>
        <v>0.98984771573604058</v>
      </c>
      <c r="X7" s="9">
        <v>1</v>
      </c>
    </row>
    <row r="8" spans="1:24">
      <c r="A8" s="31">
        <v>7</v>
      </c>
      <c r="B8" s="35" t="s">
        <v>22</v>
      </c>
      <c r="C8" s="35" t="s">
        <v>10</v>
      </c>
      <c r="D8" s="34">
        <v>1975</v>
      </c>
      <c r="E8" s="33" t="s">
        <v>3423</v>
      </c>
      <c r="F8" s="33"/>
      <c r="G8" s="33" t="s">
        <v>32</v>
      </c>
      <c r="H8" s="31">
        <v>1920</v>
      </c>
      <c r="I8" s="30">
        <v>0.37013888888888885</v>
      </c>
      <c r="J8" s="37">
        <v>1920</v>
      </c>
      <c r="K8" s="37"/>
      <c r="M8" s="14">
        <f>VLOOKUP(N8,id!$A:$C,3,0)</f>
        <v>7</v>
      </c>
      <c r="N8" s="14" t="str">
        <f t="shared" si="4"/>
        <v>CecułaKrzysztof1975</v>
      </c>
      <c r="O8" s="9" t="str">
        <f t="shared" si="0"/>
        <v>Cecuła</v>
      </c>
      <c r="P8" s="9" t="str">
        <f t="shared" si="1"/>
        <v>Krzysztof</v>
      </c>
      <c r="Q8" s="9">
        <f t="shared" si="2"/>
        <v>0</v>
      </c>
      <c r="R8" s="9">
        <f t="shared" si="3"/>
        <v>1975</v>
      </c>
      <c r="S8" s="9">
        <f t="shared" si="7"/>
        <v>42.290748898678409</v>
      </c>
      <c r="U8" s="9">
        <f t="shared" si="5"/>
        <v>1.0112570356472794</v>
      </c>
      <c r="V8" s="9">
        <v>1</v>
      </c>
      <c r="W8" s="9">
        <f t="shared" si="6"/>
        <v>0.98461538461538467</v>
      </c>
      <c r="X8" s="9">
        <v>1</v>
      </c>
    </row>
    <row r="9" spans="1:24">
      <c r="A9" s="31">
        <v>8</v>
      </c>
      <c r="B9" s="35" t="s">
        <v>59</v>
      </c>
      <c r="C9" s="35" t="s">
        <v>1530</v>
      </c>
      <c r="D9" s="34">
        <v>1982</v>
      </c>
      <c r="E9" s="33"/>
      <c r="F9" s="33"/>
      <c r="G9" s="32" t="s">
        <v>32</v>
      </c>
      <c r="H9" s="31">
        <v>1860</v>
      </c>
      <c r="I9" s="30">
        <v>0.37291666666666662</v>
      </c>
      <c r="J9" s="31">
        <v>1860</v>
      </c>
      <c r="K9" s="37"/>
      <c r="M9" s="14">
        <f>VLOOKUP(N9,id!$A:$C,3,0)</f>
        <v>8</v>
      </c>
      <c r="N9" s="14" t="str">
        <f t="shared" si="4"/>
        <v>WesołowskiMichał1982</v>
      </c>
      <c r="O9" s="9" t="str">
        <f t="shared" si="0"/>
        <v>Wesołowski</v>
      </c>
      <c r="P9" s="9" t="str">
        <f t="shared" si="1"/>
        <v>Michał</v>
      </c>
      <c r="Q9" s="9">
        <f t="shared" si="2"/>
        <v>0</v>
      </c>
      <c r="R9" s="9">
        <f t="shared" si="3"/>
        <v>1982</v>
      </c>
      <c r="S9" s="9">
        <f t="shared" si="7"/>
        <v>40.969162995594708</v>
      </c>
      <c r="U9" s="9">
        <f t="shared" si="5"/>
        <v>0.99255121042830541</v>
      </c>
      <c r="V9" s="9">
        <v>1</v>
      </c>
      <c r="W9" s="9">
        <f t="shared" si="6"/>
        <v>0.96875</v>
      </c>
      <c r="X9" s="9">
        <v>1</v>
      </c>
    </row>
    <row r="10" spans="1:24">
      <c r="A10" s="31">
        <v>9</v>
      </c>
      <c r="B10" s="35" t="s">
        <v>383</v>
      </c>
      <c r="C10" s="35" t="s">
        <v>836</v>
      </c>
      <c r="D10" s="34">
        <v>1966</v>
      </c>
      <c r="E10" s="33" t="s">
        <v>870</v>
      </c>
      <c r="F10" s="33"/>
      <c r="G10" s="32" t="s">
        <v>32</v>
      </c>
      <c r="H10" s="31">
        <v>1840</v>
      </c>
      <c r="I10" s="30">
        <v>0.36805555555555558</v>
      </c>
      <c r="J10" s="31">
        <v>1840</v>
      </c>
      <c r="K10" s="37"/>
      <c r="M10" s="14">
        <f>VLOOKUP(N10,id!$A:$C,3,0)</f>
        <v>9</v>
      </c>
      <c r="N10" s="14" t="str">
        <f t="shared" si="4"/>
        <v>RudnickiMariusz1966</v>
      </c>
      <c r="O10" s="9" t="str">
        <f t="shared" si="0"/>
        <v>Rudnicki</v>
      </c>
      <c r="P10" s="9" t="str">
        <f t="shared" si="1"/>
        <v>Mariusz</v>
      </c>
      <c r="Q10" s="9">
        <f t="shared" si="2"/>
        <v>0</v>
      </c>
      <c r="R10" s="9">
        <f t="shared" si="3"/>
        <v>1966</v>
      </c>
      <c r="S10" s="9">
        <f t="shared" si="7"/>
        <v>40.528634361233472</v>
      </c>
      <c r="U10" s="9">
        <f t="shared" si="5"/>
        <v>1.0132075471698112</v>
      </c>
      <c r="V10" s="9">
        <v>1</v>
      </c>
      <c r="W10" s="9">
        <f t="shared" si="6"/>
        <v>0.989247311827957</v>
      </c>
      <c r="X10" s="9">
        <v>1</v>
      </c>
    </row>
    <row r="11" spans="1:24">
      <c r="A11" s="31">
        <v>10</v>
      </c>
      <c r="B11" s="35" t="s">
        <v>241</v>
      </c>
      <c r="C11" s="35" t="s">
        <v>245</v>
      </c>
      <c r="D11" s="34">
        <v>1979</v>
      </c>
      <c r="E11" s="33" t="s">
        <v>1323</v>
      </c>
      <c r="F11" s="33"/>
      <c r="G11" s="32" t="s">
        <v>32</v>
      </c>
      <c r="H11" s="31">
        <v>1820</v>
      </c>
      <c r="I11" s="30">
        <v>0.37361111111111112</v>
      </c>
      <c r="J11" s="31">
        <v>1820</v>
      </c>
      <c r="K11" s="37"/>
      <c r="M11" s="14">
        <f>VLOOKUP(N11,id!$A:$C,3,0)</f>
        <v>10</v>
      </c>
      <c r="N11" s="14" t="str">
        <f t="shared" si="4"/>
        <v>WalentowskiRadosław1979</v>
      </c>
      <c r="O11" s="9" t="str">
        <f t="shared" si="0"/>
        <v>Walentowski</v>
      </c>
      <c r="P11" s="9" t="str">
        <f t="shared" si="1"/>
        <v>Radosław</v>
      </c>
      <c r="Q11" s="9">
        <f t="shared" si="2"/>
        <v>0</v>
      </c>
      <c r="R11" s="9">
        <f t="shared" si="3"/>
        <v>1979</v>
      </c>
      <c r="S11" s="9">
        <f t="shared" si="7"/>
        <v>40.088105726872236</v>
      </c>
      <c r="U11" s="9">
        <f t="shared" si="5"/>
        <v>0.98513011152416363</v>
      </c>
      <c r="V11" s="9">
        <v>1</v>
      </c>
      <c r="W11" s="9">
        <f t="shared" si="6"/>
        <v>0.98913043478260865</v>
      </c>
      <c r="X11" s="9">
        <v>1</v>
      </c>
    </row>
    <row r="12" spans="1:24">
      <c r="A12" s="31">
        <v>11</v>
      </c>
      <c r="B12" s="35" t="s">
        <v>92</v>
      </c>
      <c r="C12" s="35" t="s">
        <v>1487</v>
      </c>
      <c r="D12" s="34">
        <v>1972</v>
      </c>
      <c r="E12" s="33"/>
      <c r="F12" s="33"/>
      <c r="G12" s="32" t="s">
        <v>32</v>
      </c>
      <c r="H12" s="31">
        <v>1790</v>
      </c>
      <c r="I12" s="30">
        <v>0.36874999999999997</v>
      </c>
      <c r="J12" s="31">
        <v>1790</v>
      </c>
      <c r="K12" s="37"/>
      <c r="M12" s="14">
        <f>VLOOKUP(N12,id!$A:$C,3,0)</f>
        <v>11</v>
      </c>
      <c r="N12" s="14" t="str">
        <f t="shared" si="4"/>
        <v>KielakSławomir1972</v>
      </c>
      <c r="O12" s="9" t="str">
        <f t="shared" si="0"/>
        <v>Kielak</v>
      </c>
      <c r="P12" s="9" t="str">
        <f t="shared" si="1"/>
        <v>Sławomir</v>
      </c>
      <c r="Q12" s="9">
        <f t="shared" si="2"/>
        <v>0</v>
      </c>
      <c r="R12" s="9">
        <f t="shared" si="3"/>
        <v>1972</v>
      </c>
      <c r="S12" s="9">
        <f t="shared" si="7"/>
        <v>39.427312775330385</v>
      </c>
      <c r="U12" s="9">
        <f t="shared" si="5"/>
        <v>1.0131826741996235</v>
      </c>
      <c r="V12" s="9">
        <v>1</v>
      </c>
      <c r="W12" s="9">
        <f t="shared" si="6"/>
        <v>0.98351648351648346</v>
      </c>
      <c r="X12" s="9">
        <v>1</v>
      </c>
    </row>
    <row r="13" spans="1:24">
      <c r="A13" s="31">
        <v>12</v>
      </c>
      <c r="B13" s="35" t="s">
        <v>16</v>
      </c>
      <c r="C13" s="35" t="s">
        <v>4717</v>
      </c>
      <c r="D13" s="34"/>
      <c r="E13" s="33" t="s">
        <v>4051</v>
      </c>
      <c r="F13" s="33" t="s">
        <v>4719</v>
      </c>
      <c r="G13" s="32" t="s">
        <v>32</v>
      </c>
      <c r="H13" s="31">
        <v>1780</v>
      </c>
      <c r="I13" s="30">
        <v>0.38263888888888892</v>
      </c>
      <c r="J13" s="31">
        <v>1890</v>
      </c>
      <c r="K13" s="37">
        <v>110</v>
      </c>
      <c r="M13" s="14">
        <f>VLOOKUP(N13,id!$A:$C,3,0)</f>
        <v>12</v>
      </c>
      <c r="N13" s="14" t="str">
        <f t="shared" si="4"/>
        <v>MasztalskiPaweł0</v>
      </c>
      <c r="O13" s="9" t="str">
        <f t="shared" si="0"/>
        <v>Masztalski</v>
      </c>
      <c r="P13" s="9" t="str">
        <f t="shared" si="1"/>
        <v>Paweł</v>
      </c>
      <c r="Q13" s="9" t="str">
        <f t="shared" si="2"/>
        <v>Coś nom pizło na łeb</v>
      </c>
      <c r="R13" s="9">
        <f t="shared" si="3"/>
        <v>0</v>
      </c>
      <c r="S13" s="9">
        <f t="shared" si="7"/>
        <v>39.207048458149764</v>
      </c>
      <c r="U13" s="9">
        <f t="shared" si="5"/>
        <v>0.96370235934664228</v>
      </c>
      <c r="V13" s="9">
        <v>1</v>
      </c>
      <c r="W13" s="9">
        <f t="shared" si="6"/>
        <v>0.994413407821229</v>
      </c>
      <c r="X13" s="9">
        <v>1</v>
      </c>
    </row>
    <row r="14" spans="1:24">
      <c r="A14" s="31">
        <v>13</v>
      </c>
      <c r="B14" s="35" t="s">
        <v>63</v>
      </c>
      <c r="C14" s="35" t="s">
        <v>295</v>
      </c>
      <c r="D14" s="34">
        <v>1977</v>
      </c>
      <c r="E14" s="33" t="s">
        <v>253</v>
      </c>
      <c r="F14" s="33"/>
      <c r="G14" s="33" t="s">
        <v>32</v>
      </c>
      <c r="H14" s="31">
        <v>1740</v>
      </c>
      <c r="I14" s="30">
        <v>0.37638888888888888</v>
      </c>
      <c r="J14" s="37">
        <v>1760</v>
      </c>
      <c r="K14" s="37">
        <v>20</v>
      </c>
      <c r="M14" s="14">
        <f>VLOOKUP(N14,id!$A:$C,3,0)</f>
        <v>13</v>
      </c>
      <c r="N14" s="14" t="str">
        <f t="shared" si="4"/>
        <v>SenderekŁukasz1977</v>
      </c>
      <c r="O14" s="9" t="str">
        <f t="shared" si="0"/>
        <v>Senderek</v>
      </c>
      <c r="P14" s="9" t="str">
        <f t="shared" si="1"/>
        <v>Łukasz</v>
      </c>
      <c r="Q14" s="9">
        <f t="shared" si="2"/>
        <v>0</v>
      </c>
      <c r="R14" s="9">
        <f t="shared" si="3"/>
        <v>1977</v>
      </c>
      <c r="S14" s="9">
        <f t="shared" si="7"/>
        <v>38.325991189427292</v>
      </c>
      <c r="U14" s="9">
        <f t="shared" si="5"/>
        <v>1.0166051660516606</v>
      </c>
      <c r="V14" s="9">
        <v>1</v>
      </c>
      <c r="W14" s="9">
        <f t="shared" si="6"/>
        <v>0.97752808988764039</v>
      </c>
      <c r="X14" s="9">
        <v>1</v>
      </c>
    </row>
    <row r="15" spans="1:24">
      <c r="A15" s="36">
        <v>14</v>
      </c>
      <c r="B15" s="35" t="s">
        <v>17</v>
      </c>
      <c r="C15" s="35" t="s">
        <v>1583</v>
      </c>
      <c r="D15" s="34">
        <v>1976</v>
      </c>
      <c r="E15" s="33" t="s">
        <v>1380</v>
      </c>
      <c r="F15" s="33"/>
      <c r="G15" s="32" t="s">
        <v>32</v>
      </c>
      <c r="H15" s="31">
        <v>1670</v>
      </c>
      <c r="I15" s="30">
        <v>0.36736111111111108</v>
      </c>
      <c r="J15" s="31">
        <v>1670</v>
      </c>
      <c r="K15" s="37"/>
      <c r="M15" s="14">
        <f>VLOOKUP(N15,id!$A:$C,3,0)</f>
        <v>14</v>
      </c>
      <c r="N15" s="14" t="str">
        <f t="shared" si="4"/>
        <v>BiałkaMarcin1976</v>
      </c>
      <c r="O15" s="9" t="str">
        <f t="shared" si="0"/>
        <v>Białka</v>
      </c>
      <c r="P15" s="9" t="str">
        <f t="shared" si="1"/>
        <v>Marcin</v>
      </c>
      <c r="Q15" s="9">
        <f t="shared" si="2"/>
        <v>0</v>
      </c>
      <c r="R15" s="9">
        <f t="shared" si="3"/>
        <v>1976</v>
      </c>
      <c r="S15" s="9">
        <f t="shared" si="7"/>
        <v>36.784140969162976</v>
      </c>
      <c r="U15" s="9">
        <f t="shared" si="5"/>
        <v>1.0245746691871456</v>
      </c>
      <c r="V15" s="9">
        <v>1</v>
      </c>
      <c r="W15" s="9">
        <f t="shared" si="6"/>
        <v>0.95977011494252873</v>
      </c>
      <c r="X15" s="9">
        <v>1</v>
      </c>
    </row>
    <row r="16" spans="1:24">
      <c r="A16" s="36">
        <v>15</v>
      </c>
      <c r="B16" s="35" t="s">
        <v>22</v>
      </c>
      <c r="C16" s="35" t="s">
        <v>76</v>
      </c>
      <c r="D16" s="34">
        <v>1954</v>
      </c>
      <c r="E16" s="33" t="s">
        <v>238</v>
      </c>
      <c r="F16" s="33"/>
      <c r="G16" s="32" t="s">
        <v>32</v>
      </c>
      <c r="H16" s="31">
        <v>1650</v>
      </c>
      <c r="I16" s="30">
        <v>0.37013888888888885</v>
      </c>
      <c r="J16" s="31">
        <v>1650</v>
      </c>
      <c r="K16" s="37"/>
      <c r="M16" s="14">
        <f>VLOOKUP(N16,id!$A:$C,3,0)</f>
        <v>15</v>
      </c>
      <c r="N16" s="14" t="str">
        <f t="shared" si="4"/>
        <v>WiktorowskiKrzysztof1954</v>
      </c>
      <c r="O16" s="9" t="str">
        <f t="shared" si="0"/>
        <v>Wiktorowski</v>
      </c>
      <c r="P16" s="9" t="str">
        <f t="shared" si="1"/>
        <v>Krzysztof</v>
      </c>
      <c r="Q16" s="9">
        <f t="shared" si="2"/>
        <v>0</v>
      </c>
      <c r="R16" s="9">
        <f t="shared" si="3"/>
        <v>1954</v>
      </c>
      <c r="S16" s="9">
        <f t="shared" si="7"/>
        <v>36.34361233480174</v>
      </c>
      <c r="U16" s="9">
        <f t="shared" si="5"/>
        <v>0.99249530956848031</v>
      </c>
      <c r="V16" s="9">
        <v>1</v>
      </c>
      <c r="W16" s="9">
        <f t="shared" si="6"/>
        <v>0.9880239520958084</v>
      </c>
      <c r="X16" s="9">
        <v>1</v>
      </c>
    </row>
    <row r="17" spans="1:24" ht="26.4">
      <c r="A17" s="31">
        <v>15</v>
      </c>
      <c r="B17" s="35" t="s">
        <v>336</v>
      </c>
      <c r="C17" s="35" t="s">
        <v>230</v>
      </c>
      <c r="D17" s="34">
        <v>1967</v>
      </c>
      <c r="E17" s="33" t="s">
        <v>1318</v>
      </c>
      <c r="F17" s="33" t="s">
        <v>335</v>
      </c>
      <c r="G17" s="32" t="s">
        <v>32</v>
      </c>
      <c r="H17" s="31">
        <v>1650</v>
      </c>
      <c r="I17" s="30">
        <v>0.37013888888888885</v>
      </c>
      <c r="J17" s="31">
        <v>1650</v>
      </c>
      <c r="K17" s="37"/>
      <c r="M17" s="14">
        <f>VLOOKUP(N17,id!$A:$C,3,0)</f>
        <v>16</v>
      </c>
      <c r="N17" s="14" t="str">
        <f t="shared" si="4"/>
        <v>AdamczykJarek1967</v>
      </c>
      <c r="O17" s="9" t="str">
        <f t="shared" si="0"/>
        <v>Adamczyk</v>
      </c>
      <c r="P17" s="9" t="str">
        <f t="shared" si="1"/>
        <v>Jarek</v>
      </c>
      <c r="Q17" s="9" t="str">
        <f t="shared" si="2"/>
        <v>Zbieranina z Niesięcina</v>
      </c>
      <c r="R17" s="9">
        <f t="shared" si="3"/>
        <v>1967</v>
      </c>
      <c r="S17" s="9">
        <f t="shared" si="7"/>
        <v>36.34361233480174</v>
      </c>
      <c r="U17" s="9">
        <f t="shared" si="5"/>
        <v>1</v>
      </c>
      <c r="V17" s="9">
        <v>1</v>
      </c>
      <c r="W17" s="9">
        <f t="shared" si="6"/>
        <v>1</v>
      </c>
      <c r="X17" s="9">
        <v>1</v>
      </c>
    </row>
    <row r="18" spans="1:24">
      <c r="A18" s="36">
        <v>17</v>
      </c>
      <c r="B18" s="35" t="s">
        <v>19</v>
      </c>
      <c r="C18" s="35" t="s">
        <v>18</v>
      </c>
      <c r="D18" s="34">
        <v>1964</v>
      </c>
      <c r="E18" s="33" t="s">
        <v>233</v>
      </c>
      <c r="F18" s="33" t="s">
        <v>677</v>
      </c>
      <c r="G18" s="32" t="s">
        <v>32</v>
      </c>
      <c r="H18" s="31">
        <v>1620</v>
      </c>
      <c r="I18" s="30">
        <v>0.37361111111111112</v>
      </c>
      <c r="J18" s="31">
        <v>1620</v>
      </c>
      <c r="K18" s="37"/>
      <c r="M18" s="14">
        <f>VLOOKUP(N18,id!$A:$C,3,0)</f>
        <v>17</v>
      </c>
      <c r="N18" s="14" t="str">
        <f t="shared" si="4"/>
        <v>LiszkaGrzegorz1964</v>
      </c>
      <c r="O18" s="9" t="str">
        <f t="shared" si="0"/>
        <v>Liszka</v>
      </c>
      <c r="P18" s="9" t="str">
        <f t="shared" si="1"/>
        <v>Grzegorz</v>
      </c>
      <c r="Q18" s="9" t="str">
        <f t="shared" si="2"/>
        <v>Trezado BikeTires.pl</v>
      </c>
      <c r="R18" s="9">
        <f t="shared" si="3"/>
        <v>1964</v>
      </c>
      <c r="S18" s="9">
        <f t="shared" ref="S18:S35" si="8">S17*IF(W18&lt;1,W18,IF(X18&lt;1,X18,IF(V18&lt;1,V18,IF(U18&lt;1,U18,1))))</f>
        <v>35.68281938325989</v>
      </c>
      <c r="U18" s="9">
        <f t="shared" ref="U18:U35" si="9">I17/I18</f>
        <v>0.99070631970260215</v>
      </c>
      <c r="V18" s="9">
        <v>1</v>
      </c>
      <c r="W18" s="9">
        <f t="shared" ref="W18:W35" si="10">H18/H17</f>
        <v>0.98181818181818181</v>
      </c>
      <c r="X18" s="9">
        <v>1</v>
      </c>
    </row>
    <row r="19" spans="1:24">
      <c r="A19" s="36">
        <v>18</v>
      </c>
      <c r="B19" s="35" t="s">
        <v>151</v>
      </c>
      <c r="C19" s="35" t="s">
        <v>952</v>
      </c>
      <c r="D19" s="34">
        <v>1979</v>
      </c>
      <c r="E19" s="33" t="s">
        <v>4009</v>
      </c>
      <c r="F19" s="33"/>
      <c r="G19" s="32" t="s">
        <v>32</v>
      </c>
      <c r="H19" s="31">
        <v>1610</v>
      </c>
      <c r="I19" s="30">
        <v>0.36458333333333331</v>
      </c>
      <c r="J19" s="31">
        <v>1610</v>
      </c>
      <c r="K19" s="37"/>
      <c r="M19" s="14">
        <f>VLOOKUP(N19,id!$A:$C,3,0)</f>
        <v>18</v>
      </c>
      <c r="N19" s="14" t="str">
        <f t="shared" si="4"/>
        <v>KapustkaWojciech1979</v>
      </c>
      <c r="O19" s="9" t="str">
        <f t="shared" si="0"/>
        <v>Kapustka</v>
      </c>
      <c r="P19" s="9" t="str">
        <f t="shared" si="1"/>
        <v>Wojciech</v>
      </c>
      <c r="Q19" s="9">
        <f t="shared" si="2"/>
        <v>0</v>
      </c>
      <c r="R19" s="9">
        <f t="shared" si="3"/>
        <v>1979</v>
      </c>
      <c r="S19" s="9">
        <f t="shared" si="8"/>
        <v>35.462555066079275</v>
      </c>
      <c r="U19" s="9">
        <f t="shared" si="9"/>
        <v>1.0247619047619048</v>
      </c>
      <c r="V19" s="9">
        <v>1</v>
      </c>
      <c r="W19" s="9">
        <f t="shared" si="10"/>
        <v>0.99382716049382713</v>
      </c>
      <c r="X19" s="9">
        <v>1</v>
      </c>
    </row>
    <row r="20" spans="1:24">
      <c r="A20" s="31">
        <v>19</v>
      </c>
      <c r="B20" s="35" t="s">
        <v>234</v>
      </c>
      <c r="C20" s="35" t="s">
        <v>265</v>
      </c>
      <c r="D20" s="34">
        <v>1963</v>
      </c>
      <c r="E20" s="33" t="s">
        <v>263</v>
      </c>
      <c r="F20" s="33"/>
      <c r="G20" s="32" t="s">
        <v>32</v>
      </c>
      <c r="H20" s="31">
        <v>1600</v>
      </c>
      <c r="I20" s="30">
        <v>0.36944444444444446</v>
      </c>
      <c r="J20" s="31">
        <v>1600</v>
      </c>
      <c r="K20" s="37"/>
      <c r="M20" s="14">
        <f>VLOOKUP(N20,id!$A:$C,3,0)</f>
        <v>19</v>
      </c>
      <c r="N20" s="14" t="str">
        <f t="shared" si="4"/>
        <v>KrólikowskiRoman1963</v>
      </c>
      <c r="O20" s="9" t="str">
        <f t="shared" si="0"/>
        <v>Królikowski</v>
      </c>
      <c r="P20" s="9" t="str">
        <f t="shared" si="1"/>
        <v>Roman</v>
      </c>
      <c r="Q20" s="9">
        <f t="shared" si="2"/>
        <v>0</v>
      </c>
      <c r="R20" s="9">
        <f t="shared" si="3"/>
        <v>1963</v>
      </c>
      <c r="S20" s="9">
        <f t="shared" si="8"/>
        <v>35.242290748898661</v>
      </c>
      <c r="U20" s="9">
        <f t="shared" si="9"/>
        <v>0.98684210526315774</v>
      </c>
      <c r="V20" s="9">
        <v>1</v>
      </c>
      <c r="W20" s="9">
        <f t="shared" si="10"/>
        <v>0.99378881987577639</v>
      </c>
      <c r="X20" s="9">
        <v>1</v>
      </c>
    </row>
    <row r="21" spans="1:24">
      <c r="A21" s="31">
        <v>20</v>
      </c>
      <c r="B21" s="35" t="s">
        <v>49</v>
      </c>
      <c r="C21" s="35" t="s">
        <v>990</v>
      </c>
      <c r="D21" s="34">
        <v>1979</v>
      </c>
      <c r="E21" s="33" t="s">
        <v>253</v>
      </c>
      <c r="F21" s="33" t="s">
        <v>1326</v>
      </c>
      <c r="G21" s="32" t="s">
        <v>32</v>
      </c>
      <c r="H21" s="31">
        <v>1580</v>
      </c>
      <c r="I21" s="30">
        <v>0.37083333333333335</v>
      </c>
      <c r="J21" s="31">
        <v>1580</v>
      </c>
      <c r="K21" s="37"/>
      <c r="M21" s="14">
        <f>VLOOKUP(N21,id!$A:$C,3,0)</f>
        <v>20</v>
      </c>
      <c r="N21" s="14" t="str">
        <f t="shared" ref="N21:N35" si="11">O21&amp;P21&amp;R21</f>
        <v>BelicaRobert1979</v>
      </c>
      <c r="O21" s="9" t="str">
        <f t="shared" ref="O21:O35" si="12">C21</f>
        <v>Belica</v>
      </c>
      <c r="P21" s="9" t="str">
        <f t="shared" ref="P21:P35" si="13">B21</f>
        <v>Robert</v>
      </c>
      <c r="Q21" s="9" t="str">
        <f t="shared" ref="Q21:Q35" si="14">F21</f>
        <v>T-Mobile Cycling Team</v>
      </c>
      <c r="R21" s="9">
        <f t="shared" ref="R21:R35" si="15">D21</f>
        <v>1979</v>
      </c>
      <c r="S21" s="9">
        <f t="shared" si="8"/>
        <v>34.801762114537432</v>
      </c>
      <c r="U21" s="9">
        <f t="shared" si="9"/>
        <v>0.99625468164794007</v>
      </c>
      <c r="V21" s="9">
        <v>1</v>
      </c>
      <c r="W21" s="9">
        <f t="shared" si="10"/>
        <v>0.98750000000000004</v>
      </c>
      <c r="X21" s="9">
        <v>1</v>
      </c>
    </row>
    <row r="22" spans="1:24">
      <c r="A22" s="31">
        <v>21</v>
      </c>
      <c r="B22" s="35" t="s">
        <v>51</v>
      </c>
      <c r="C22" s="35" t="s">
        <v>1639</v>
      </c>
      <c r="D22" s="34">
        <v>1974</v>
      </c>
      <c r="E22" s="33"/>
      <c r="F22" s="33"/>
      <c r="G22" s="32" t="s">
        <v>32</v>
      </c>
      <c r="H22" s="31">
        <v>1570</v>
      </c>
      <c r="I22" s="30">
        <v>0.36944444444444446</v>
      </c>
      <c r="J22" s="31">
        <v>1570</v>
      </c>
      <c r="K22" s="37"/>
      <c r="M22" s="14">
        <f>VLOOKUP(N22,id!$A:$C,3,0)</f>
        <v>21</v>
      </c>
      <c r="N22" s="14" t="str">
        <f t="shared" si="11"/>
        <v>MorońArtur1974</v>
      </c>
      <c r="O22" s="9" t="str">
        <f t="shared" si="12"/>
        <v>Moroń</v>
      </c>
      <c r="P22" s="9" t="str">
        <f t="shared" si="13"/>
        <v>Artur</v>
      </c>
      <c r="Q22" s="9">
        <f t="shared" si="14"/>
        <v>0</v>
      </c>
      <c r="R22" s="9">
        <f t="shared" si="15"/>
        <v>1974</v>
      </c>
      <c r="S22" s="9">
        <f t="shared" si="8"/>
        <v>34.581497797356818</v>
      </c>
      <c r="U22" s="9">
        <f t="shared" si="9"/>
        <v>1.0037593984962405</v>
      </c>
      <c r="V22" s="9">
        <v>1</v>
      </c>
      <c r="W22" s="9">
        <f t="shared" si="10"/>
        <v>0.99367088607594933</v>
      </c>
      <c r="X22" s="9">
        <v>1</v>
      </c>
    </row>
    <row r="23" spans="1:24">
      <c r="A23" s="31">
        <v>22</v>
      </c>
      <c r="B23" s="35" t="s">
        <v>48</v>
      </c>
      <c r="C23" s="35" t="s">
        <v>259</v>
      </c>
      <c r="D23" s="34">
        <v>1982</v>
      </c>
      <c r="E23" s="33" t="s">
        <v>238</v>
      </c>
      <c r="F23" s="33"/>
      <c r="G23" s="32" t="s">
        <v>32</v>
      </c>
      <c r="H23" s="31">
        <v>1550</v>
      </c>
      <c r="I23" s="30">
        <v>0.37083333333333335</v>
      </c>
      <c r="J23" s="31">
        <v>1550</v>
      </c>
      <c r="K23" s="37"/>
      <c r="M23" s="14">
        <f>VLOOKUP(N23,id!$A:$C,3,0)</f>
        <v>22</v>
      </c>
      <c r="N23" s="14" t="str">
        <f t="shared" si="11"/>
        <v>ZadwornyTomasz1982</v>
      </c>
      <c r="O23" s="9" t="str">
        <f t="shared" si="12"/>
        <v>Zadworny</v>
      </c>
      <c r="P23" s="9" t="str">
        <f t="shared" si="13"/>
        <v>Tomasz</v>
      </c>
      <c r="Q23" s="9">
        <f t="shared" si="14"/>
        <v>0</v>
      </c>
      <c r="R23" s="9">
        <f t="shared" si="15"/>
        <v>1982</v>
      </c>
      <c r="S23" s="9">
        <f t="shared" si="8"/>
        <v>34.140969162995582</v>
      </c>
      <c r="U23" s="9">
        <f t="shared" si="9"/>
        <v>0.99625468164794007</v>
      </c>
      <c r="V23" s="9">
        <v>1</v>
      </c>
      <c r="W23" s="9">
        <f t="shared" si="10"/>
        <v>0.98726114649681529</v>
      </c>
      <c r="X23" s="9">
        <v>1</v>
      </c>
    </row>
    <row r="24" spans="1:24">
      <c r="A24" s="31">
        <v>23</v>
      </c>
      <c r="B24" s="35" t="s">
        <v>48</v>
      </c>
      <c r="C24" s="35" t="s">
        <v>69</v>
      </c>
      <c r="D24" s="34">
        <v>1963</v>
      </c>
      <c r="E24" s="33" t="s">
        <v>222</v>
      </c>
      <c r="F24" s="33" t="s">
        <v>223</v>
      </c>
      <c r="G24" s="32" t="s">
        <v>32</v>
      </c>
      <c r="H24" s="31">
        <v>1540</v>
      </c>
      <c r="I24" s="30">
        <v>0.3756944444444445</v>
      </c>
      <c r="J24" s="31">
        <v>1550</v>
      </c>
      <c r="K24" s="37">
        <v>10</v>
      </c>
      <c r="M24" s="14">
        <f>VLOOKUP(N24,id!$A:$C,3,0)</f>
        <v>23</v>
      </c>
      <c r="N24" s="14" t="str">
        <f t="shared" si="11"/>
        <v>SójkaTomasz1963</v>
      </c>
      <c r="O24" s="9" t="str">
        <f t="shared" si="12"/>
        <v>Sójka</v>
      </c>
      <c r="P24" s="9" t="str">
        <f t="shared" si="13"/>
        <v>Tomasz</v>
      </c>
      <c r="Q24" s="9" t="str">
        <f t="shared" si="14"/>
        <v>RKS Fiedorek</v>
      </c>
      <c r="R24" s="9">
        <f t="shared" si="15"/>
        <v>1963</v>
      </c>
      <c r="S24" s="9">
        <f t="shared" si="8"/>
        <v>33.920704845814967</v>
      </c>
      <c r="U24" s="9">
        <f t="shared" si="9"/>
        <v>0.98706099815157111</v>
      </c>
      <c r="V24" s="9">
        <v>1</v>
      </c>
      <c r="W24" s="9">
        <f t="shared" si="10"/>
        <v>0.99354838709677418</v>
      </c>
      <c r="X24" s="9">
        <v>1</v>
      </c>
    </row>
    <row r="25" spans="1:24">
      <c r="A25" s="31">
        <v>24</v>
      </c>
      <c r="B25" s="35" t="s">
        <v>34</v>
      </c>
      <c r="C25" s="35" t="s">
        <v>94</v>
      </c>
      <c r="D25" s="34">
        <v>1978</v>
      </c>
      <c r="E25" s="33" t="s">
        <v>313</v>
      </c>
      <c r="F25" s="33" t="s">
        <v>3789</v>
      </c>
      <c r="G25" s="32" t="s">
        <v>32</v>
      </c>
      <c r="H25" s="31">
        <v>1480</v>
      </c>
      <c r="I25" s="30">
        <v>0.3659722222222222</v>
      </c>
      <c r="J25" s="31">
        <v>1480</v>
      </c>
      <c r="K25" s="37"/>
      <c r="M25" s="14">
        <f>VLOOKUP(N25,id!$A:$C,3,0)</f>
        <v>24</v>
      </c>
      <c r="N25" s="14" t="str">
        <f t="shared" si="11"/>
        <v>SadowskiMarek1978</v>
      </c>
      <c r="O25" s="9" t="str">
        <f t="shared" si="12"/>
        <v>Sadowski</v>
      </c>
      <c r="P25" s="9" t="str">
        <f t="shared" si="13"/>
        <v>Marek</v>
      </c>
      <c r="Q25" s="9" t="str">
        <f t="shared" si="14"/>
        <v>JMDekoratornia.pl</v>
      </c>
      <c r="R25" s="9">
        <f t="shared" si="15"/>
        <v>1978</v>
      </c>
      <c r="S25" s="9">
        <f t="shared" si="8"/>
        <v>32.599118942731266</v>
      </c>
      <c r="U25" s="9">
        <f t="shared" si="9"/>
        <v>1.0265654648956359</v>
      </c>
      <c r="V25" s="9">
        <v>1</v>
      </c>
      <c r="W25" s="9">
        <f t="shared" si="10"/>
        <v>0.96103896103896103</v>
      </c>
      <c r="X25" s="9">
        <v>1</v>
      </c>
    </row>
    <row r="26" spans="1:24">
      <c r="A26" s="31">
        <v>25</v>
      </c>
      <c r="B26" s="35" t="s">
        <v>15</v>
      </c>
      <c r="C26" s="35" t="s">
        <v>1248</v>
      </c>
      <c r="D26" s="34">
        <v>1976</v>
      </c>
      <c r="E26" s="33" t="s">
        <v>1357</v>
      </c>
      <c r="F26" s="33"/>
      <c r="G26" s="32" t="s">
        <v>32</v>
      </c>
      <c r="H26" s="31">
        <v>1390</v>
      </c>
      <c r="I26" s="30">
        <v>0.38541666666666669</v>
      </c>
      <c r="J26" s="31">
        <v>1540</v>
      </c>
      <c r="K26" s="37">
        <v>150</v>
      </c>
      <c r="M26" s="14">
        <f>VLOOKUP(N26,id!$A:$C,3,0)</f>
        <v>25</v>
      </c>
      <c r="N26" s="14" t="str">
        <f t="shared" si="11"/>
        <v>NiewęgłowskiPiotr1976</v>
      </c>
      <c r="O26" s="9" t="str">
        <f t="shared" si="12"/>
        <v>Niewęgłowski</v>
      </c>
      <c r="P26" s="9" t="str">
        <f t="shared" si="13"/>
        <v>Piotr</v>
      </c>
      <c r="Q26" s="9">
        <f t="shared" si="14"/>
        <v>0</v>
      </c>
      <c r="R26" s="9">
        <f t="shared" si="15"/>
        <v>1976</v>
      </c>
      <c r="S26" s="9">
        <f t="shared" si="8"/>
        <v>30.616740088105715</v>
      </c>
      <c r="U26" s="9">
        <f t="shared" si="9"/>
        <v>0.9495495495495494</v>
      </c>
      <c r="V26" s="9">
        <v>1</v>
      </c>
      <c r="W26" s="9">
        <f t="shared" si="10"/>
        <v>0.93918918918918914</v>
      </c>
      <c r="X26" s="9">
        <v>1</v>
      </c>
    </row>
    <row r="27" spans="1:24">
      <c r="A27" s="31">
        <v>26</v>
      </c>
      <c r="B27" s="35" t="s">
        <v>70</v>
      </c>
      <c r="C27" s="35" t="s">
        <v>244</v>
      </c>
      <c r="D27" s="34">
        <v>1984</v>
      </c>
      <c r="E27" s="33" t="s">
        <v>201</v>
      </c>
      <c r="F27" s="33" t="s">
        <v>3469</v>
      </c>
      <c r="G27" s="32" t="s">
        <v>32</v>
      </c>
      <c r="H27" s="31">
        <v>1370</v>
      </c>
      <c r="I27" s="30">
        <v>0.37013888888888885</v>
      </c>
      <c r="J27" s="31">
        <v>1370</v>
      </c>
      <c r="K27" s="37"/>
      <c r="M27" s="14">
        <f>VLOOKUP(N27,id!$A:$C,3,0)</f>
        <v>26</v>
      </c>
      <c r="N27" s="14" t="str">
        <f t="shared" si="11"/>
        <v>KotMaciej1984</v>
      </c>
      <c r="O27" s="9" t="str">
        <f t="shared" si="12"/>
        <v>Kot</v>
      </c>
      <c r="P27" s="9" t="str">
        <f t="shared" si="13"/>
        <v>Maciej</v>
      </c>
      <c r="Q27" s="9" t="str">
        <f t="shared" si="14"/>
        <v>Rajd Hawran</v>
      </c>
      <c r="R27" s="9">
        <f t="shared" si="15"/>
        <v>1984</v>
      </c>
      <c r="S27" s="9">
        <f t="shared" si="8"/>
        <v>30.176211453744482</v>
      </c>
      <c r="U27" s="9">
        <f t="shared" si="9"/>
        <v>1.0412757973733584</v>
      </c>
      <c r="V27" s="9">
        <v>1</v>
      </c>
      <c r="W27" s="9">
        <f t="shared" si="10"/>
        <v>0.98561151079136688</v>
      </c>
      <c r="X27" s="9">
        <v>1</v>
      </c>
    </row>
    <row r="28" spans="1:24">
      <c r="A28" s="31">
        <v>27</v>
      </c>
      <c r="B28" s="35" t="s">
        <v>26</v>
      </c>
      <c r="C28" s="35" t="s">
        <v>29</v>
      </c>
      <c r="D28" s="34">
        <v>1965</v>
      </c>
      <c r="E28" s="33" t="s">
        <v>253</v>
      </c>
      <c r="F28" s="33"/>
      <c r="G28" s="32" t="s">
        <v>32</v>
      </c>
      <c r="H28" s="31">
        <v>1340</v>
      </c>
      <c r="I28" s="30">
        <v>0.36319444444444443</v>
      </c>
      <c r="J28" s="31">
        <v>1340</v>
      </c>
      <c r="K28" s="37"/>
      <c r="M28" s="14">
        <f>VLOOKUP(N28,id!$A:$C,3,0)</f>
        <v>27</v>
      </c>
      <c r="N28" s="14" t="str">
        <f t="shared" si="11"/>
        <v>SmejdaAndrzej1965</v>
      </c>
      <c r="O28" s="9" t="str">
        <f t="shared" si="12"/>
        <v>Smejda</v>
      </c>
      <c r="P28" s="9" t="str">
        <f t="shared" si="13"/>
        <v>Andrzej</v>
      </c>
      <c r="Q28" s="9">
        <f t="shared" si="14"/>
        <v>0</v>
      </c>
      <c r="R28" s="9">
        <f t="shared" si="15"/>
        <v>1965</v>
      </c>
      <c r="S28" s="9">
        <f t="shared" si="8"/>
        <v>29.515418502202632</v>
      </c>
      <c r="U28" s="9">
        <f t="shared" si="9"/>
        <v>1.0191204588910132</v>
      </c>
      <c r="V28" s="9">
        <v>1</v>
      </c>
      <c r="W28" s="9">
        <f t="shared" si="10"/>
        <v>0.97810218978102192</v>
      </c>
      <c r="X28" s="9">
        <v>1</v>
      </c>
    </row>
    <row r="29" spans="1:24" ht="26.4">
      <c r="A29" s="31">
        <v>28</v>
      </c>
      <c r="B29" s="35" t="s">
        <v>19</v>
      </c>
      <c r="C29" s="35" t="s">
        <v>807</v>
      </c>
      <c r="D29" s="34">
        <v>1984</v>
      </c>
      <c r="E29" s="33" t="s">
        <v>201</v>
      </c>
      <c r="F29" s="33" t="s">
        <v>805</v>
      </c>
      <c r="G29" s="32" t="s">
        <v>32</v>
      </c>
      <c r="H29" s="31">
        <v>1330</v>
      </c>
      <c r="I29" s="30">
        <v>0.38055555555555554</v>
      </c>
      <c r="J29" s="31">
        <v>1410</v>
      </c>
      <c r="K29" s="37">
        <v>80</v>
      </c>
      <c r="M29" s="14">
        <f>VLOOKUP(N29,id!$A:$C,3,0)</f>
        <v>28</v>
      </c>
      <c r="N29" s="14" t="str">
        <f t="shared" si="11"/>
        <v>CzarnyGrzegorz1984</v>
      </c>
      <c r="O29" s="9" t="str">
        <f t="shared" si="12"/>
        <v>Czarny</v>
      </c>
      <c r="P29" s="9" t="str">
        <f t="shared" si="13"/>
        <v>Grzegorz</v>
      </c>
      <c r="Q29" s="9" t="str">
        <f t="shared" si="14"/>
        <v>Szkoła Fechtunku ARAMIS</v>
      </c>
      <c r="R29" s="9">
        <f t="shared" si="15"/>
        <v>1984</v>
      </c>
      <c r="S29" s="9">
        <f t="shared" si="8"/>
        <v>29.295154185022014</v>
      </c>
      <c r="U29" s="9">
        <f t="shared" si="9"/>
        <v>0.95437956204379559</v>
      </c>
      <c r="V29" s="9">
        <v>1</v>
      </c>
      <c r="W29" s="9">
        <f t="shared" si="10"/>
        <v>0.9925373134328358</v>
      </c>
      <c r="X29" s="9">
        <v>1</v>
      </c>
    </row>
    <row r="30" spans="1:24">
      <c r="A30" s="31">
        <v>29</v>
      </c>
      <c r="B30" s="35" t="s">
        <v>59</v>
      </c>
      <c r="C30" s="35" t="s">
        <v>748</v>
      </c>
      <c r="D30" s="34">
        <v>1978</v>
      </c>
      <c r="E30" s="33" t="s">
        <v>238</v>
      </c>
      <c r="F30" s="33" t="s">
        <v>747</v>
      </c>
      <c r="G30" s="32" t="s">
        <v>32</v>
      </c>
      <c r="H30" s="31">
        <v>1290</v>
      </c>
      <c r="I30" s="30">
        <v>0.37222222222222223</v>
      </c>
      <c r="J30" s="31">
        <v>1290</v>
      </c>
      <c r="K30" s="37"/>
      <c r="M30" s="14">
        <f>VLOOKUP(N30,id!$A:$C,3,0)</f>
        <v>29</v>
      </c>
      <c r="N30" s="14" t="str">
        <f t="shared" si="11"/>
        <v>RychlikMichał1978</v>
      </c>
      <c r="O30" s="9" t="str">
        <f t="shared" si="12"/>
        <v>Rychlik</v>
      </c>
      <c r="P30" s="9" t="str">
        <f t="shared" si="13"/>
        <v>Michał</v>
      </c>
      <c r="Q30" s="9" t="str">
        <f t="shared" si="14"/>
        <v>OrientAkcja</v>
      </c>
      <c r="R30" s="9">
        <f t="shared" si="15"/>
        <v>1978</v>
      </c>
      <c r="S30" s="9">
        <f t="shared" si="8"/>
        <v>28.414096916299549</v>
      </c>
      <c r="U30" s="9">
        <f t="shared" si="9"/>
        <v>1.0223880597014925</v>
      </c>
      <c r="V30" s="9">
        <v>1</v>
      </c>
      <c r="W30" s="9">
        <f t="shared" si="10"/>
        <v>0.96992481203007519</v>
      </c>
      <c r="X30" s="9">
        <v>1</v>
      </c>
    </row>
    <row r="31" spans="1:24">
      <c r="A31" s="31">
        <v>30</v>
      </c>
      <c r="B31" s="35" t="s">
        <v>26</v>
      </c>
      <c r="C31" s="35" t="s">
        <v>3366</v>
      </c>
      <c r="D31" s="34">
        <v>1963</v>
      </c>
      <c r="E31" s="33" t="s">
        <v>3372</v>
      </c>
      <c r="F31" s="33"/>
      <c r="G31" s="32" t="s">
        <v>32</v>
      </c>
      <c r="H31" s="31">
        <v>1200</v>
      </c>
      <c r="I31" s="30">
        <v>0.38194444444444442</v>
      </c>
      <c r="J31" s="31">
        <v>1300</v>
      </c>
      <c r="K31" s="37">
        <v>100</v>
      </c>
      <c r="M31" s="14">
        <f>VLOOKUP(N31,id!$A:$C,3,0)</f>
        <v>30</v>
      </c>
      <c r="N31" s="14" t="str">
        <f t="shared" si="11"/>
        <v>ŻelaskoAndrzej1963</v>
      </c>
      <c r="O31" s="9" t="str">
        <f t="shared" si="12"/>
        <v>Żelasko</v>
      </c>
      <c r="P31" s="9" t="str">
        <f t="shared" si="13"/>
        <v>Andrzej</v>
      </c>
      <c r="Q31" s="9">
        <f t="shared" si="14"/>
        <v>0</v>
      </c>
      <c r="R31" s="9">
        <f t="shared" si="15"/>
        <v>1963</v>
      </c>
      <c r="S31" s="9">
        <f t="shared" si="8"/>
        <v>26.431718061673998</v>
      </c>
      <c r="U31" s="9">
        <f t="shared" si="9"/>
        <v>0.9745454545454546</v>
      </c>
      <c r="V31" s="9">
        <v>1</v>
      </c>
      <c r="W31" s="9">
        <f t="shared" si="10"/>
        <v>0.93023255813953487</v>
      </c>
      <c r="X31" s="9">
        <v>1</v>
      </c>
    </row>
    <row r="32" spans="1:24">
      <c r="A32" s="31">
        <v>31</v>
      </c>
      <c r="B32" s="35" t="s">
        <v>22</v>
      </c>
      <c r="C32" s="35" t="s">
        <v>1592</v>
      </c>
      <c r="D32" s="34">
        <v>1964</v>
      </c>
      <c r="E32" s="33" t="s">
        <v>4061</v>
      </c>
      <c r="F32" s="33"/>
      <c r="G32" s="32" t="s">
        <v>32</v>
      </c>
      <c r="H32" s="31">
        <v>1150</v>
      </c>
      <c r="I32" s="30">
        <v>0.35416666666666669</v>
      </c>
      <c r="J32" s="31">
        <v>1150</v>
      </c>
      <c r="K32" s="37"/>
      <c r="M32" s="14">
        <f>VLOOKUP(N32,id!$A:$C,3,0)</f>
        <v>31</v>
      </c>
      <c r="N32" s="14" t="str">
        <f t="shared" si="11"/>
        <v>CiosekKrzysztof1964</v>
      </c>
      <c r="O32" s="9" t="str">
        <f t="shared" si="12"/>
        <v>Ciosek</v>
      </c>
      <c r="P32" s="9" t="str">
        <f t="shared" si="13"/>
        <v>Krzysztof</v>
      </c>
      <c r="Q32" s="9">
        <f t="shared" si="14"/>
        <v>0</v>
      </c>
      <c r="R32" s="9">
        <f t="shared" si="15"/>
        <v>1964</v>
      </c>
      <c r="S32" s="9">
        <f t="shared" si="8"/>
        <v>25.330396475770915</v>
      </c>
      <c r="U32" s="9">
        <f t="shared" si="9"/>
        <v>1.0784313725490196</v>
      </c>
      <c r="V32" s="9">
        <v>1</v>
      </c>
      <c r="W32" s="9">
        <f t="shared" si="10"/>
        <v>0.95833333333333337</v>
      </c>
      <c r="X32" s="9">
        <v>1</v>
      </c>
    </row>
    <row r="33" spans="1:24">
      <c r="A33" s="31">
        <v>31</v>
      </c>
      <c r="B33" s="35" t="s">
        <v>437</v>
      </c>
      <c r="C33" s="35" t="s">
        <v>4217</v>
      </c>
      <c r="D33" s="34"/>
      <c r="E33" s="33" t="s">
        <v>4061</v>
      </c>
      <c r="F33" s="33"/>
      <c r="G33" s="32" t="s">
        <v>32</v>
      </c>
      <c r="H33" s="31">
        <v>1150</v>
      </c>
      <c r="I33" s="30">
        <v>0.35416666666666669</v>
      </c>
      <c r="J33" s="31">
        <v>1150</v>
      </c>
      <c r="K33" s="37"/>
      <c r="M33" s="14">
        <f>VLOOKUP(N33,id!$A:$C,3,0)</f>
        <v>32</v>
      </c>
      <c r="N33" s="14" t="str">
        <f t="shared" si="11"/>
        <v>BardzikBogumił1982</v>
      </c>
      <c r="O33" s="9" t="str">
        <f t="shared" si="12"/>
        <v>Bardzik</v>
      </c>
      <c r="P33" s="9" t="str">
        <f t="shared" si="13"/>
        <v>Bogumił</v>
      </c>
      <c r="Q33" s="9">
        <f t="shared" si="14"/>
        <v>0</v>
      </c>
      <c r="R33" s="9">
        <v>1982</v>
      </c>
      <c r="S33" s="9">
        <f t="shared" si="8"/>
        <v>25.330396475770915</v>
      </c>
      <c r="U33" s="9">
        <f t="shared" si="9"/>
        <v>1</v>
      </c>
      <c r="V33" s="9">
        <v>1</v>
      </c>
      <c r="W33" s="9">
        <f t="shared" si="10"/>
        <v>1</v>
      </c>
      <c r="X33" s="9">
        <v>1</v>
      </c>
    </row>
    <row r="34" spans="1:24" ht="26.4">
      <c r="A34" s="31">
        <v>33</v>
      </c>
      <c r="B34" s="35" t="s">
        <v>59</v>
      </c>
      <c r="C34" s="35" t="s">
        <v>1595</v>
      </c>
      <c r="D34" s="34">
        <v>1978</v>
      </c>
      <c r="E34" s="33" t="s">
        <v>246</v>
      </c>
      <c r="F34" s="33" t="s">
        <v>4720</v>
      </c>
      <c r="G34" s="32" t="s">
        <v>32</v>
      </c>
      <c r="H34" s="31">
        <v>1110</v>
      </c>
      <c r="I34" s="30">
        <v>0.33749999999999997</v>
      </c>
      <c r="J34" s="31">
        <v>1110</v>
      </c>
      <c r="K34" s="37"/>
      <c r="M34" s="14">
        <f>VLOOKUP(N34,id!$A:$C,3,0)</f>
        <v>33</v>
      </c>
      <c r="N34" s="14" t="str">
        <f t="shared" si="11"/>
        <v>MłynarkiewiczMichał1978</v>
      </c>
      <c r="O34" s="9" t="str">
        <f t="shared" si="12"/>
        <v>Młynarkiewicz</v>
      </c>
      <c r="P34" s="9" t="str">
        <f t="shared" si="13"/>
        <v>Michał</v>
      </c>
      <c r="Q34" s="9" t="str">
        <f t="shared" si="14"/>
        <v>Immotion Specialized Team Wrocław</v>
      </c>
      <c r="R34" s="9">
        <f t="shared" si="15"/>
        <v>1978</v>
      </c>
      <c r="S34" s="9">
        <f t="shared" si="8"/>
        <v>24.449339207048446</v>
      </c>
      <c r="U34" s="9">
        <f t="shared" si="9"/>
        <v>1.0493827160493829</v>
      </c>
      <c r="V34" s="9">
        <v>1</v>
      </c>
      <c r="W34" s="9">
        <f t="shared" si="10"/>
        <v>0.9652173913043478</v>
      </c>
      <c r="X34" s="9">
        <v>1</v>
      </c>
    </row>
    <row r="35" spans="1:24">
      <c r="A35" s="31">
        <v>34</v>
      </c>
      <c r="B35" s="35" t="s">
        <v>940</v>
      </c>
      <c r="C35" s="35" t="s">
        <v>4716</v>
      </c>
      <c r="D35" s="34">
        <v>1982</v>
      </c>
      <c r="E35" s="33"/>
      <c r="F35" s="33"/>
      <c r="G35" s="32" t="s">
        <v>32</v>
      </c>
      <c r="H35" s="31">
        <v>1080</v>
      </c>
      <c r="I35" s="30">
        <v>0.37291666666666662</v>
      </c>
      <c r="J35" s="31">
        <v>1080</v>
      </c>
      <c r="K35" s="37"/>
      <c r="M35" s="14">
        <f>VLOOKUP(N35,id!$A:$C,3,0)</f>
        <v>34</v>
      </c>
      <c r="N35" s="14" t="str">
        <f t="shared" si="11"/>
        <v>MarczakCezary1982</v>
      </c>
      <c r="O35" s="9" t="str">
        <f t="shared" si="12"/>
        <v>Marczak</v>
      </c>
      <c r="P35" s="9" t="str">
        <f t="shared" si="13"/>
        <v>Cezary</v>
      </c>
      <c r="Q35" s="9">
        <f t="shared" si="14"/>
        <v>0</v>
      </c>
      <c r="R35" s="9">
        <f t="shared" si="15"/>
        <v>1982</v>
      </c>
      <c r="S35" s="9">
        <f t="shared" si="8"/>
        <v>23.788546255506599</v>
      </c>
      <c r="U35" s="9">
        <f t="shared" si="9"/>
        <v>0.9050279329608939</v>
      </c>
      <c r="V35" s="9">
        <v>1</v>
      </c>
      <c r="W35" s="9">
        <f t="shared" si="10"/>
        <v>0.97297297297297303</v>
      </c>
      <c r="X35" s="9">
        <v>1</v>
      </c>
    </row>
    <row r="36" spans="1:24">
      <c r="A36" s="21">
        <v>35</v>
      </c>
      <c r="B36" s="21" t="s">
        <v>1689</v>
      </c>
      <c r="C36" s="21" t="s">
        <v>267</v>
      </c>
      <c r="D36" s="21">
        <v>2010</v>
      </c>
      <c r="E36" s="21" t="s">
        <v>253</v>
      </c>
      <c r="F36" s="21" t="s">
        <v>1262</v>
      </c>
      <c r="G36" s="32" t="s">
        <v>32</v>
      </c>
      <c r="H36" s="21">
        <v>1010</v>
      </c>
      <c r="I36" s="21">
        <v>0.36180555555555555</v>
      </c>
      <c r="J36" s="21">
        <v>1010</v>
      </c>
      <c r="M36" s="14">
        <f>VLOOKUP(N36,id!$A:$C,3,0)</f>
        <v>35</v>
      </c>
      <c r="N36" s="14" t="str">
        <f t="shared" ref="N36:N39" si="16">O36&amp;P36&amp;R36</f>
        <v>BrudłoZbych2010</v>
      </c>
      <c r="O36" s="9" t="str">
        <f t="shared" ref="O36:O39" si="17">C36</f>
        <v>Brudło</v>
      </c>
      <c r="P36" s="9" t="str">
        <f t="shared" ref="P36:P39" si="18">B36</f>
        <v>Zbych</v>
      </c>
      <c r="Q36" s="9" t="str">
        <f t="shared" ref="Q36:Q39" si="19">F36</f>
        <v>Ba-Bi</v>
      </c>
      <c r="R36" s="9">
        <f t="shared" ref="R36:R39" si="20">D36</f>
        <v>2010</v>
      </c>
      <c r="S36" s="9">
        <f t="shared" ref="S36:S39" si="21">S35*IF(W36&lt;1,W36,IF(X36&lt;1,X36,IF(V36&lt;1,V36,IF(U36&lt;1,U36,1))))</f>
        <v>22.246696035242284</v>
      </c>
      <c r="U36" s="9">
        <f t="shared" ref="U36:U39" si="22">I35/I36</f>
        <v>1.0307101727447217</v>
      </c>
      <c r="V36" s="9">
        <v>1</v>
      </c>
      <c r="W36" s="9">
        <f t="shared" ref="W36:W39" si="23">H36/H35</f>
        <v>0.93518518518518523</v>
      </c>
      <c r="X36" s="9">
        <v>1</v>
      </c>
    </row>
    <row r="37" spans="1:24">
      <c r="A37" s="21">
        <v>36</v>
      </c>
      <c r="B37" s="21" t="s">
        <v>19</v>
      </c>
      <c r="C37" s="21" t="s">
        <v>4718</v>
      </c>
      <c r="D37" s="21">
        <v>1977</v>
      </c>
      <c r="G37" s="32" t="s">
        <v>32</v>
      </c>
      <c r="H37" s="21">
        <v>690</v>
      </c>
      <c r="I37" s="21">
        <v>0.20277777777777781</v>
      </c>
      <c r="J37" s="21">
        <v>690</v>
      </c>
      <c r="M37" s="14">
        <f>VLOOKUP(N37,id!$A:$C,3,0)</f>
        <v>36</v>
      </c>
      <c r="N37" s="14" t="str">
        <f t="shared" si="16"/>
        <v>KaźmierczukGrzegorz1977</v>
      </c>
      <c r="O37" s="9" t="str">
        <f t="shared" si="17"/>
        <v>Kaźmierczuk</v>
      </c>
      <c r="P37" s="9" t="str">
        <f t="shared" si="18"/>
        <v>Grzegorz</v>
      </c>
      <c r="Q37" s="9">
        <f t="shared" si="19"/>
        <v>0</v>
      </c>
      <c r="R37" s="9">
        <f t="shared" si="20"/>
        <v>1977</v>
      </c>
      <c r="S37" s="9">
        <f t="shared" si="21"/>
        <v>15.198237885462552</v>
      </c>
      <c r="U37" s="9">
        <f t="shared" si="22"/>
        <v>1.7842465753424654</v>
      </c>
      <c r="V37" s="9">
        <v>1</v>
      </c>
      <c r="W37" s="9">
        <f t="shared" si="23"/>
        <v>0.68316831683168322</v>
      </c>
      <c r="X37" s="9">
        <v>1</v>
      </c>
    </row>
    <row r="38" spans="1:24">
      <c r="A38" s="21">
        <v>37</v>
      </c>
      <c r="B38" s="21" t="s">
        <v>234</v>
      </c>
      <c r="C38" s="21" t="s">
        <v>3369</v>
      </c>
      <c r="D38" s="21">
        <v>1985</v>
      </c>
      <c r="G38" s="32" t="s">
        <v>32</v>
      </c>
      <c r="H38" s="21">
        <v>680</v>
      </c>
      <c r="I38" s="21">
        <v>0.38819444444444445</v>
      </c>
      <c r="J38" s="21">
        <v>870</v>
      </c>
      <c r="K38" s="369">
        <v>190</v>
      </c>
      <c r="M38" s="14">
        <f>VLOOKUP(N38,id!$A:$C,3,0)</f>
        <v>37</v>
      </c>
      <c r="N38" s="14" t="str">
        <f t="shared" si="16"/>
        <v>ZychowiczRoman1985</v>
      </c>
      <c r="O38" s="9" t="str">
        <f t="shared" si="17"/>
        <v>Zychowicz</v>
      </c>
      <c r="P38" s="9" t="str">
        <f t="shared" si="18"/>
        <v>Roman</v>
      </c>
      <c r="Q38" s="9">
        <f t="shared" si="19"/>
        <v>0</v>
      </c>
      <c r="R38" s="9">
        <f t="shared" si="20"/>
        <v>1985</v>
      </c>
      <c r="S38" s="9">
        <f t="shared" si="21"/>
        <v>14.977973568281936</v>
      </c>
      <c r="U38" s="9">
        <f t="shared" si="22"/>
        <v>0.52236135957066199</v>
      </c>
      <c r="V38" s="9">
        <v>1</v>
      </c>
      <c r="W38" s="9">
        <f t="shared" si="23"/>
        <v>0.98550724637681164</v>
      </c>
      <c r="X38" s="9">
        <v>1</v>
      </c>
    </row>
    <row r="39" spans="1:24">
      <c r="A39" s="21">
        <v>38</v>
      </c>
      <c r="B39" s="21" t="s">
        <v>90</v>
      </c>
      <c r="C39" s="21" t="s">
        <v>79</v>
      </c>
      <c r="D39" s="21">
        <v>1984</v>
      </c>
      <c r="E39" s="21" t="s">
        <v>246</v>
      </c>
      <c r="F39" s="21" t="s">
        <v>4721</v>
      </c>
      <c r="G39" s="32" t="s">
        <v>32</v>
      </c>
      <c r="H39" s="21">
        <v>390</v>
      </c>
      <c r="I39" s="21">
        <v>0.17986111111111111</v>
      </c>
      <c r="J39" s="21">
        <v>390</v>
      </c>
      <c r="M39" s="14">
        <f>VLOOKUP(N39,id!$A:$C,3,0)</f>
        <v>38</v>
      </c>
      <c r="N39" s="14" t="str">
        <f t="shared" si="16"/>
        <v>WieczorekJarosław1984</v>
      </c>
      <c r="O39" s="9" t="str">
        <f t="shared" si="17"/>
        <v>Wieczorek</v>
      </c>
      <c r="P39" s="9" t="str">
        <f t="shared" si="18"/>
        <v>Jarosław</v>
      </c>
      <c r="Q39" s="9" t="str">
        <f t="shared" si="19"/>
        <v>Rajd Liczyrzepy</v>
      </c>
      <c r="R39" s="9">
        <f t="shared" si="20"/>
        <v>1984</v>
      </c>
      <c r="S39" s="9">
        <f t="shared" si="21"/>
        <v>8.5903083700440508</v>
      </c>
      <c r="U39" s="9">
        <f t="shared" si="22"/>
        <v>2.1583011583011582</v>
      </c>
      <c r="V39" s="9">
        <v>1</v>
      </c>
      <c r="W39" s="9">
        <f t="shared" si="23"/>
        <v>0.57352941176470584</v>
      </c>
      <c r="X39" s="9">
        <v>1</v>
      </c>
    </row>
  </sheetData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"/>
  <sheetViews>
    <sheetView workbookViewId="0">
      <selection sqref="A1:C1"/>
    </sheetView>
  </sheetViews>
  <sheetFormatPr defaultRowHeight="14.4"/>
  <cols>
    <col min="1" max="1" width="5.6640625" style="152" bestFit="1" customWidth="1"/>
    <col min="2" max="3" width="3" style="152" bestFit="1" customWidth="1"/>
    <col min="4" max="4" width="8.88671875" style="152"/>
    <col min="5" max="5" width="4" style="152" bestFit="1" customWidth="1"/>
    <col min="6" max="6" width="22.6640625" style="152" bestFit="1" customWidth="1"/>
    <col min="7" max="7" width="10.6640625" style="152" bestFit="1" customWidth="1"/>
    <col min="8" max="8" width="23.88671875" style="152" bestFit="1" customWidth="1"/>
    <col min="9" max="9" width="12.88671875" style="153" bestFit="1" customWidth="1"/>
    <col min="10" max="10" width="13.5546875" style="153" customWidth="1"/>
    <col min="11" max="11" width="5.77734375" style="153" bestFit="1" customWidth="1"/>
    <col min="12" max="12" width="5.109375" style="153" bestFit="1" customWidth="1"/>
    <col min="13" max="13" width="8.109375" style="153" bestFit="1" customWidth="1"/>
    <col min="14" max="16384" width="8.88671875" style="152"/>
  </cols>
  <sheetData>
    <row r="1" spans="1:27" ht="15" customHeight="1" thickBot="1">
      <c r="A1" s="611" t="s">
        <v>137</v>
      </c>
      <c r="B1" s="612"/>
      <c r="C1" s="613"/>
      <c r="D1" s="172"/>
      <c r="E1" s="172"/>
      <c r="F1" s="172"/>
      <c r="G1" s="172"/>
      <c r="H1" s="171"/>
      <c r="I1" s="170"/>
      <c r="J1" s="169"/>
      <c r="K1" s="614" t="s">
        <v>3989</v>
      </c>
      <c r="L1" s="612"/>
      <c r="M1" s="613"/>
    </row>
    <row r="2" spans="1:27" ht="15" thickBot="1">
      <c r="A2" s="168" t="s">
        <v>3988</v>
      </c>
      <c r="B2" s="168" t="s">
        <v>0</v>
      </c>
      <c r="C2" s="167" t="s">
        <v>32</v>
      </c>
      <c r="D2" s="168" t="s">
        <v>3822</v>
      </c>
      <c r="E2" s="168" t="s">
        <v>3541</v>
      </c>
      <c r="F2" s="168" t="s">
        <v>160</v>
      </c>
      <c r="G2" s="168" t="s">
        <v>161</v>
      </c>
      <c r="H2" s="167" t="s">
        <v>3495</v>
      </c>
      <c r="I2" s="168" t="s">
        <v>3987</v>
      </c>
      <c r="J2" s="167" t="s">
        <v>3986</v>
      </c>
      <c r="K2" s="168" t="s">
        <v>3985</v>
      </c>
      <c r="L2" s="168" t="s">
        <v>3404</v>
      </c>
      <c r="M2" s="167" t="s">
        <v>3984</v>
      </c>
      <c r="N2" s="152" t="s">
        <v>73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 ht="15" thickBot="1">
      <c r="A3" s="164">
        <v>1</v>
      </c>
      <c r="B3" s="163"/>
      <c r="C3" s="162">
        <v>1</v>
      </c>
      <c r="D3" s="166" t="s">
        <v>3735</v>
      </c>
      <c r="E3" s="161">
        <v>35</v>
      </c>
      <c r="F3" s="160" t="s">
        <v>3770</v>
      </c>
      <c r="G3" s="160" t="s">
        <v>83</v>
      </c>
      <c r="H3" s="159" t="s">
        <v>3980</v>
      </c>
      <c r="I3" s="158">
        <v>0.73211805555555554</v>
      </c>
      <c r="J3" s="157">
        <v>0.30156250000000001</v>
      </c>
      <c r="K3" s="156">
        <v>33</v>
      </c>
      <c r="L3" s="155">
        <v>0</v>
      </c>
      <c r="M3" s="154">
        <v>33</v>
      </c>
      <c r="N3" s="152">
        <f>VLOOKUP(F3&amp;" "&amp;G3,id!H:I,2,0)</f>
        <v>1984</v>
      </c>
      <c r="P3" s="14">
        <f>VLOOKUP(Q3,id!$A:$C,3,0)</f>
        <v>138</v>
      </c>
      <c r="Q3" s="14" t="str">
        <f t="shared" ref="Q3:Q16" si="0">R3&amp;S3&amp;U3</f>
        <v>WOJCIECHOWSKIAdam1984</v>
      </c>
      <c r="R3" s="9" t="str">
        <f>F3</f>
        <v>WOJCIECHOWSKI</v>
      </c>
      <c r="S3" s="9" t="str">
        <f>G3</f>
        <v>Adam</v>
      </c>
      <c r="T3" s="9" t="str">
        <f>H3</f>
        <v>BSK Miód Kozacki</v>
      </c>
      <c r="U3" s="9">
        <f>N3</f>
        <v>1984</v>
      </c>
      <c r="V3" s="9">
        <v>50</v>
      </c>
      <c r="W3" s="21"/>
      <c r="X3" s="9"/>
      <c r="Y3" s="9"/>
      <c r="Z3" s="9"/>
      <c r="AA3" s="9"/>
    </row>
    <row r="4" spans="1:27" ht="15" thickBot="1">
      <c r="A4" s="164">
        <v>2</v>
      </c>
      <c r="B4" s="163"/>
      <c r="C4" s="162">
        <v>2</v>
      </c>
      <c r="D4" s="166" t="s">
        <v>3735</v>
      </c>
      <c r="E4" s="161">
        <v>6</v>
      </c>
      <c r="F4" s="160" t="s">
        <v>3743</v>
      </c>
      <c r="G4" s="160" t="s">
        <v>272</v>
      </c>
      <c r="H4" s="159" t="s">
        <v>143</v>
      </c>
      <c r="I4" s="158">
        <v>0.75990740740740748</v>
      </c>
      <c r="J4" s="157">
        <v>0.32935185185185184</v>
      </c>
      <c r="K4" s="156">
        <v>33</v>
      </c>
      <c r="L4" s="155">
        <v>0</v>
      </c>
      <c r="M4" s="154">
        <v>33</v>
      </c>
      <c r="N4" s="152">
        <f>VLOOKUP(F4&amp;" "&amp;G4,id!H:I,2,0)</f>
        <v>1972</v>
      </c>
      <c r="P4" s="14">
        <f>VLOOKUP(Q4,id!$A:$C,3,0)</f>
        <v>119</v>
      </c>
      <c r="Q4" s="14" t="str">
        <f t="shared" si="0"/>
        <v>BOBERBartłomiej1972</v>
      </c>
      <c r="R4" s="9" t="str">
        <f t="shared" ref="R4:T16" si="1">F4</f>
        <v>BOBER</v>
      </c>
      <c r="S4" s="9" t="str">
        <f t="shared" si="1"/>
        <v>Bartłomiej</v>
      </c>
      <c r="T4" s="9" t="str">
        <f t="shared" si="1"/>
        <v>Harpagan</v>
      </c>
      <c r="U4" s="9">
        <f t="shared" ref="U4:U16" si="2">N4</f>
        <v>1972</v>
      </c>
      <c r="V4" s="9">
        <f t="shared" ref="V4:V13" si="3">V3*IF(Z4&lt;1,Z4,IF(AA4&lt;1,AA4,IF(Y4&lt;1,Y4,IF(X4&lt;1,X4,1))))</f>
        <v>45.781206072533038</v>
      </c>
      <c r="W4" s="21"/>
      <c r="X4" s="9">
        <f>J3/J4</f>
        <v>0.91562412145066074</v>
      </c>
      <c r="Y4" s="9">
        <f>M4/M3</f>
        <v>1</v>
      </c>
      <c r="Z4" s="9">
        <v>1</v>
      </c>
      <c r="AA4" s="9">
        <v>1</v>
      </c>
    </row>
    <row r="5" spans="1:27" ht="15" thickBot="1">
      <c r="A5" s="164">
        <v>3</v>
      </c>
      <c r="B5" s="163"/>
      <c r="C5" s="162">
        <v>3</v>
      </c>
      <c r="D5" s="166" t="s">
        <v>3735</v>
      </c>
      <c r="E5" s="161">
        <v>50</v>
      </c>
      <c r="F5" s="160" t="s">
        <v>683</v>
      </c>
      <c r="G5" s="160" t="s">
        <v>710</v>
      </c>
      <c r="H5" s="159" t="s">
        <v>1655</v>
      </c>
      <c r="I5" s="158">
        <v>0.758275462962963</v>
      </c>
      <c r="J5" s="157">
        <v>0.32771990740740742</v>
      </c>
      <c r="K5" s="156">
        <v>30</v>
      </c>
      <c r="L5" s="155">
        <v>0</v>
      </c>
      <c r="M5" s="154">
        <v>30</v>
      </c>
      <c r="N5" s="152" t="e">
        <f>VLOOKUP(F5&amp;" "&amp;G5,id!H:I,2,0)</f>
        <v>#N/A</v>
      </c>
      <c r="P5" s="14" t="e">
        <f>VLOOKUP(Q5,id!$A:$C,3,0)</f>
        <v>#N/A</v>
      </c>
      <c r="Q5" s="14" t="e">
        <f t="shared" si="0"/>
        <v>#N/A</v>
      </c>
      <c r="R5" s="9" t="str">
        <f t="shared" si="1"/>
        <v>KIELAK</v>
      </c>
      <c r="S5" s="9" t="str">
        <f t="shared" si="1"/>
        <v>Hubert</v>
      </c>
      <c r="T5" s="9" t="str">
        <f t="shared" si="1"/>
        <v>brak</v>
      </c>
      <c r="U5" s="9" t="e">
        <f t="shared" si="2"/>
        <v>#N/A</v>
      </c>
      <c r="V5" s="9">
        <f t="shared" si="3"/>
        <v>41.619278247757308</v>
      </c>
      <c r="W5" s="21"/>
      <c r="X5" s="9">
        <f t="shared" ref="X5:X13" si="4">J4/J5</f>
        <v>1.0049796927423627</v>
      </c>
      <c r="Y5" s="9">
        <f t="shared" ref="Y5:Y13" si="5">M5/M4</f>
        <v>0.90909090909090906</v>
      </c>
      <c r="Z5" s="9">
        <v>1</v>
      </c>
      <c r="AA5" s="9">
        <v>1</v>
      </c>
    </row>
    <row r="6" spans="1:27" ht="15" thickBot="1">
      <c r="A6" s="164">
        <v>4</v>
      </c>
      <c r="B6" s="163"/>
      <c r="C6" s="162">
        <v>4</v>
      </c>
      <c r="D6" s="166" t="s">
        <v>3735</v>
      </c>
      <c r="E6" s="161">
        <v>180</v>
      </c>
      <c r="F6" s="160" t="s">
        <v>3741</v>
      </c>
      <c r="G6" s="160" t="s">
        <v>241</v>
      </c>
      <c r="H6" s="159" t="s">
        <v>236</v>
      </c>
      <c r="I6" s="158">
        <v>0.75748842592592591</v>
      </c>
      <c r="J6" s="157">
        <v>0.32693287037037039</v>
      </c>
      <c r="K6" s="156">
        <v>29</v>
      </c>
      <c r="L6" s="155">
        <v>0</v>
      </c>
      <c r="M6" s="154">
        <v>29</v>
      </c>
      <c r="N6" s="152">
        <f>VLOOKUP(F6&amp;" "&amp;G6,id!H:I,2,0)</f>
        <v>1979</v>
      </c>
      <c r="P6" s="14">
        <f>VLOOKUP(Q6,id!$A:$C,3,0)</f>
        <v>10</v>
      </c>
      <c r="Q6" s="14" t="str">
        <f t="shared" si="0"/>
        <v>WALENTOWSKIRadosław1979</v>
      </c>
      <c r="R6" s="9" t="str">
        <f t="shared" si="1"/>
        <v>WALENTOWSKI</v>
      </c>
      <c r="S6" s="9" t="str">
        <f t="shared" si="1"/>
        <v>Radosław</v>
      </c>
      <c r="T6" s="9" t="str">
        <f t="shared" si="1"/>
        <v>LosMaruderos</v>
      </c>
      <c r="U6" s="9">
        <f t="shared" si="2"/>
        <v>1979</v>
      </c>
      <c r="V6" s="9">
        <f t="shared" si="3"/>
        <v>40.231968972832064</v>
      </c>
      <c r="W6" s="21"/>
      <c r="X6" s="9">
        <f t="shared" si="4"/>
        <v>1.0024073352922434</v>
      </c>
      <c r="Y6" s="9">
        <f t="shared" si="5"/>
        <v>0.96666666666666667</v>
      </c>
      <c r="Z6" s="9">
        <v>1</v>
      </c>
      <c r="AA6" s="9">
        <v>1</v>
      </c>
    </row>
    <row r="7" spans="1:27" ht="15" thickBot="1">
      <c r="A7" s="164">
        <v>5</v>
      </c>
      <c r="B7" s="163"/>
      <c r="C7" s="162">
        <v>5</v>
      </c>
      <c r="D7" s="166" t="s">
        <v>3735</v>
      </c>
      <c r="E7" s="161">
        <v>51</v>
      </c>
      <c r="F7" s="160" t="s">
        <v>683</v>
      </c>
      <c r="G7" s="160" t="s">
        <v>1488</v>
      </c>
      <c r="H7" s="159" t="s">
        <v>1655</v>
      </c>
      <c r="I7" s="158">
        <v>0.76449074074074075</v>
      </c>
      <c r="J7" s="157">
        <v>0.33393518518518522</v>
      </c>
      <c r="K7" s="156">
        <v>30</v>
      </c>
      <c r="L7" s="155">
        <v>1</v>
      </c>
      <c r="M7" s="154">
        <v>29</v>
      </c>
      <c r="N7" s="152">
        <f>VLOOKUP(F7&amp;" "&amp;G7,id!H:I,2,0)</f>
        <v>1999</v>
      </c>
      <c r="P7" s="14">
        <f>VLOOKUP(Q7,id!$A:$C,3,0)</f>
        <v>144</v>
      </c>
      <c r="Q7" s="14" t="str">
        <f t="shared" si="0"/>
        <v>KIELAKIgor1999</v>
      </c>
      <c r="R7" s="9" t="str">
        <f t="shared" si="1"/>
        <v>KIELAK</v>
      </c>
      <c r="S7" s="9" t="str">
        <f t="shared" si="1"/>
        <v>Igor</v>
      </c>
      <c r="T7" s="9" t="str">
        <f t="shared" si="1"/>
        <v>brak</v>
      </c>
      <c r="U7" s="9">
        <f t="shared" si="2"/>
        <v>1999</v>
      </c>
      <c r="V7" s="9">
        <f t="shared" si="3"/>
        <v>39.388341452086067</v>
      </c>
      <c r="W7" s="21"/>
      <c r="X7" s="9">
        <f t="shared" si="4"/>
        <v>0.97903091640094264</v>
      </c>
      <c r="Y7" s="9">
        <f t="shared" si="5"/>
        <v>1</v>
      </c>
      <c r="Z7" s="9">
        <v>1</v>
      </c>
      <c r="AA7" s="9">
        <v>1</v>
      </c>
    </row>
    <row r="8" spans="1:27" ht="15" thickBot="1">
      <c r="A8" s="164">
        <v>6</v>
      </c>
      <c r="B8" s="163"/>
      <c r="C8" s="162">
        <v>6</v>
      </c>
      <c r="D8" s="166" t="s">
        <v>3735</v>
      </c>
      <c r="E8" s="161">
        <v>49</v>
      </c>
      <c r="F8" s="160" t="s">
        <v>683</v>
      </c>
      <c r="G8" s="160" t="s">
        <v>92</v>
      </c>
      <c r="H8" s="159" t="s">
        <v>1655</v>
      </c>
      <c r="I8" s="158">
        <v>0.76471064814814815</v>
      </c>
      <c r="J8" s="157">
        <v>0.33415509259259263</v>
      </c>
      <c r="K8" s="156">
        <v>30</v>
      </c>
      <c r="L8" s="155">
        <v>1</v>
      </c>
      <c r="M8" s="154">
        <v>29</v>
      </c>
      <c r="N8" s="152">
        <f>VLOOKUP(F8&amp;" "&amp;G8,id!H:I,2,0)</f>
        <v>1972</v>
      </c>
      <c r="P8" s="14">
        <f>VLOOKUP(Q8,id!$A:$C,3,0)</f>
        <v>11</v>
      </c>
      <c r="Q8" s="14" t="str">
        <f t="shared" si="0"/>
        <v>KIELAKSławomir1972</v>
      </c>
      <c r="R8" s="9" t="str">
        <f t="shared" si="1"/>
        <v>KIELAK</v>
      </c>
      <c r="S8" s="9" t="str">
        <f t="shared" si="1"/>
        <v>Sławomir</v>
      </c>
      <c r="T8" s="9" t="str">
        <f t="shared" si="1"/>
        <v>brak</v>
      </c>
      <c r="U8" s="9">
        <f t="shared" si="2"/>
        <v>1972</v>
      </c>
      <c r="V8" s="9">
        <f t="shared" si="3"/>
        <v>39.362419991534317</v>
      </c>
      <c r="W8" s="21"/>
      <c r="X8" s="9">
        <f t="shared" si="4"/>
        <v>0.99934190017664781</v>
      </c>
      <c r="Y8" s="9">
        <f t="shared" si="5"/>
        <v>1</v>
      </c>
      <c r="Z8" s="9">
        <v>1</v>
      </c>
      <c r="AA8" s="9">
        <v>1</v>
      </c>
    </row>
    <row r="9" spans="1:27" ht="15" thickBot="1">
      <c r="A9" s="164">
        <v>7</v>
      </c>
      <c r="B9" s="163"/>
      <c r="C9" s="162">
        <v>7</v>
      </c>
      <c r="D9" s="166" t="s">
        <v>3735</v>
      </c>
      <c r="E9" s="161">
        <v>5</v>
      </c>
      <c r="F9" s="160" t="s">
        <v>3983</v>
      </c>
      <c r="G9" s="160" t="s">
        <v>15</v>
      </c>
      <c r="H9" s="159" t="s">
        <v>260</v>
      </c>
      <c r="I9" s="158">
        <v>0.75629629629629624</v>
      </c>
      <c r="J9" s="157">
        <v>0.32574074074074072</v>
      </c>
      <c r="K9" s="156">
        <v>28</v>
      </c>
      <c r="L9" s="155">
        <v>0</v>
      </c>
      <c r="M9" s="154">
        <v>28</v>
      </c>
      <c r="N9" s="152">
        <f>VLOOKUP(F9&amp;" "&amp;G9,id!H:I,2,0)</f>
        <v>1985</v>
      </c>
      <c r="P9" s="14">
        <f>VLOOKUP(Q9,id!$A:$C,3,0)</f>
        <v>5</v>
      </c>
      <c r="Q9" s="14" t="str">
        <f t="shared" si="0"/>
        <v>BANASZKIEWICZPiotr1985</v>
      </c>
      <c r="R9" s="9" t="str">
        <f t="shared" si="1"/>
        <v>BANASZKIEWICZ</v>
      </c>
      <c r="S9" s="9" t="str">
        <f t="shared" si="1"/>
        <v>Piotr</v>
      </c>
      <c r="T9" s="9" t="str">
        <f t="shared" si="1"/>
        <v>KTR BikeOrient</v>
      </c>
      <c r="U9" s="9">
        <f t="shared" si="2"/>
        <v>1985</v>
      </c>
      <c r="V9" s="9">
        <f t="shared" si="3"/>
        <v>38.005095164240032</v>
      </c>
      <c r="W9" s="21"/>
      <c r="X9" s="9">
        <f t="shared" si="4"/>
        <v>1.0258314383172258</v>
      </c>
      <c r="Y9" s="9">
        <f t="shared" si="5"/>
        <v>0.96551724137931039</v>
      </c>
      <c r="Z9" s="9">
        <v>1</v>
      </c>
      <c r="AA9" s="9">
        <v>1</v>
      </c>
    </row>
    <row r="10" spans="1:27" ht="15" thickBot="1">
      <c r="A10" s="164">
        <v>8</v>
      </c>
      <c r="B10" s="163"/>
      <c r="C10" s="162">
        <v>8</v>
      </c>
      <c r="D10" s="166" t="s">
        <v>3735</v>
      </c>
      <c r="E10" s="161">
        <v>9</v>
      </c>
      <c r="F10" s="160" t="s">
        <v>3982</v>
      </c>
      <c r="G10" s="160" t="s">
        <v>59</v>
      </c>
      <c r="H10" s="159" t="s">
        <v>294</v>
      </c>
      <c r="I10" s="158">
        <v>0.76146990740740739</v>
      </c>
      <c r="J10" s="157">
        <v>0.33091435185185186</v>
      </c>
      <c r="K10" s="156">
        <v>27</v>
      </c>
      <c r="L10" s="155">
        <v>0</v>
      </c>
      <c r="M10" s="154">
        <v>27</v>
      </c>
      <c r="N10" s="152" t="e">
        <f>VLOOKUP(F10&amp;" "&amp;G10,id!H:I,2,0)</f>
        <v>#N/A</v>
      </c>
      <c r="P10" s="14" t="e">
        <f>VLOOKUP(Q10,id!$A:$C,3,0)</f>
        <v>#N/A</v>
      </c>
      <c r="Q10" s="14" t="e">
        <f t="shared" si="0"/>
        <v>#N/A</v>
      </c>
      <c r="R10" s="9" t="str">
        <f t="shared" si="1"/>
        <v>SZYPLIŃSKI</v>
      </c>
      <c r="S10" s="9" t="str">
        <f t="shared" si="1"/>
        <v>Michał</v>
      </c>
      <c r="T10" s="9" t="str">
        <f t="shared" si="1"/>
        <v>Team 360°</v>
      </c>
      <c r="U10" s="9" t="e">
        <f t="shared" si="2"/>
        <v>#N/A</v>
      </c>
      <c r="V10" s="9">
        <f t="shared" si="3"/>
        <v>36.647770336945747</v>
      </c>
      <c r="W10" s="21"/>
      <c r="X10" s="9">
        <f t="shared" si="4"/>
        <v>0.98436570948899993</v>
      </c>
      <c r="Y10" s="9">
        <f t="shared" si="5"/>
        <v>0.9642857142857143</v>
      </c>
      <c r="Z10" s="9">
        <v>1</v>
      </c>
      <c r="AA10" s="9">
        <v>1</v>
      </c>
    </row>
    <row r="11" spans="1:27" ht="15" thickBot="1">
      <c r="A11" s="164">
        <v>9</v>
      </c>
      <c r="B11" s="163"/>
      <c r="C11" s="162">
        <v>9</v>
      </c>
      <c r="D11" s="166" t="s">
        <v>3735</v>
      </c>
      <c r="E11" s="161">
        <v>152</v>
      </c>
      <c r="F11" s="160" t="s">
        <v>3960</v>
      </c>
      <c r="G11" s="160" t="s">
        <v>151</v>
      </c>
      <c r="H11" s="159" t="s">
        <v>1650</v>
      </c>
      <c r="I11" s="158">
        <v>0.75253472222222229</v>
      </c>
      <c r="J11" s="157">
        <v>0.32197916666666665</v>
      </c>
      <c r="K11" s="156">
        <v>25</v>
      </c>
      <c r="L11" s="155">
        <v>0</v>
      </c>
      <c r="M11" s="154">
        <v>25</v>
      </c>
      <c r="N11" s="152">
        <f>VLOOKUP(F11&amp;" "&amp;G11,id!H:I,2,0)</f>
        <v>1981</v>
      </c>
      <c r="P11" s="14">
        <f>VLOOKUP(Q11,id!$A:$C,3,0)</f>
        <v>554</v>
      </c>
      <c r="Q11" s="14" t="str">
        <f t="shared" si="0"/>
        <v>JONASWojciech1981</v>
      </c>
      <c r="R11" s="9" t="str">
        <f t="shared" si="1"/>
        <v>JONAS</v>
      </c>
      <c r="S11" s="9" t="str">
        <f t="shared" si="1"/>
        <v>Wojciech</v>
      </c>
      <c r="T11" s="9" t="str">
        <f t="shared" si="1"/>
        <v>Wyrwidęby</v>
      </c>
      <c r="U11" s="9">
        <f t="shared" si="2"/>
        <v>1981</v>
      </c>
      <c r="V11" s="9">
        <f t="shared" si="3"/>
        <v>33.93312068235717</v>
      </c>
      <c r="W11" s="21"/>
      <c r="X11" s="9">
        <f t="shared" si="4"/>
        <v>1.027750817786405</v>
      </c>
      <c r="Y11" s="9">
        <f t="shared" si="5"/>
        <v>0.92592592592592593</v>
      </c>
      <c r="Z11" s="9">
        <v>1</v>
      </c>
      <c r="AA11" s="9">
        <v>1</v>
      </c>
    </row>
    <row r="12" spans="1:27" ht="15" thickBot="1">
      <c r="A12" s="164">
        <v>10</v>
      </c>
      <c r="B12" s="163"/>
      <c r="C12" s="162">
        <v>10</v>
      </c>
      <c r="D12" s="166" t="s">
        <v>3735</v>
      </c>
      <c r="E12" s="161">
        <v>116</v>
      </c>
      <c r="F12" s="160" t="s">
        <v>3765</v>
      </c>
      <c r="G12" s="160" t="s">
        <v>59</v>
      </c>
      <c r="H12" s="159" t="s">
        <v>3981</v>
      </c>
      <c r="I12" s="158">
        <v>0.75657407407407407</v>
      </c>
      <c r="J12" s="157">
        <v>0.32601851851851854</v>
      </c>
      <c r="K12" s="156">
        <v>23</v>
      </c>
      <c r="L12" s="155">
        <v>0</v>
      </c>
      <c r="M12" s="154">
        <v>23</v>
      </c>
      <c r="N12" s="152">
        <f>VLOOKUP(F12&amp;" "&amp;G12,id!H:I,2,0)</f>
        <v>1978</v>
      </c>
      <c r="P12" s="14">
        <f>VLOOKUP(Q12,id!$A:$C,3,0)</f>
        <v>33</v>
      </c>
      <c r="Q12" s="14" t="str">
        <f t="shared" si="0"/>
        <v>MŁYNARKIEWICZMichał1978</v>
      </c>
      <c r="R12" s="9" t="str">
        <f t="shared" si="1"/>
        <v>MŁYNARKIEWICZ</v>
      </c>
      <c r="S12" s="9" t="str">
        <f t="shared" si="1"/>
        <v>Michał</v>
      </c>
      <c r="T12" s="9" t="str">
        <f t="shared" si="1"/>
        <v>IMMotion Team</v>
      </c>
      <c r="U12" s="9">
        <f t="shared" si="2"/>
        <v>1978</v>
      </c>
      <c r="V12" s="9">
        <f t="shared" si="3"/>
        <v>31.218471027768597</v>
      </c>
      <c r="W12" s="21"/>
      <c r="X12" s="9">
        <f t="shared" si="4"/>
        <v>0.98761005396194246</v>
      </c>
      <c r="Y12" s="9">
        <f t="shared" si="5"/>
        <v>0.92</v>
      </c>
      <c r="Z12" s="9">
        <v>1</v>
      </c>
      <c r="AA12" s="9">
        <v>1</v>
      </c>
    </row>
    <row r="13" spans="1:27" ht="15" thickBot="1">
      <c r="A13" s="164">
        <v>11</v>
      </c>
      <c r="B13" s="163"/>
      <c r="C13" s="162">
        <v>11</v>
      </c>
      <c r="D13" s="166" t="s">
        <v>3735</v>
      </c>
      <c r="E13" s="161">
        <v>4</v>
      </c>
      <c r="F13" s="160" t="s">
        <v>3798</v>
      </c>
      <c r="G13" s="160" t="s">
        <v>22</v>
      </c>
      <c r="H13" s="159" t="s">
        <v>1655</v>
      </c>
      <c r="I13" s="158">
        <v>0.75924768518518515</v>
      </c>
      <c r="J13" s="157">
        <v>0.32869212962962963</v>
      </c>
      <c r="K13" s="156">
        <v>23</v>
      </c>
      <c r="L13" s="155">
        <v>0</v>
      </c>
      <c r="M13" s="154">
        <v>23</v>
      </c>
      <c r="N13" s="152">
        <f>VLOOKUP(F13&amp;" "&amp;G13,id!H:I,2,0)</f>
        <v>1954</v>
      </c>
      <c r="P13" s="14">
        <f>VLOOKUP(Q13,id!$A:$C,3,0)</f>
        <v>15</v>
      </c>
      <c r="Q13" s="14" t="str">
        <f t="shared" si="0"/>
        <v>WIKTOROWSKIKrzysztof1954</v>
      </c>
      <c r="R13" s="9" t="str">
        <f t="shared" si="1"/>
        <v>WIKTOROWSKI</v>
      </c>
      <c r="S13" s="9" t="str">
        <f t="shared" si="1"/>
        <v>Krzysztof</v>
      </c>
      <c r="T13" s="9" t="str">
        <f t="shared" si="1"/>
        <v>brak</v>
      </c>
      <c r="U13" s="9">
        <f t="shared" si="2"/>
        <v>1954</v>
      </c>
      <c r="V13" s="9">
        <f t="shared" si="3"/>
        <v>30.964537198851577</v>
      </c>
      <c r="W13" s="21"/>
      <c r="X13" s="9">
        <f t="shared" si="4"/>
        <v>0.9918659107715061</v>
      </c>
      <c r="Y13" s="9">
        <f t="shared" si="5"/>
        <v>1</v>
      </c>
      <c r="Z13" s="9">
        <v>1</v>
      </c>
      <c r="AA13" s="9">
        <v>1</v>
      </c>
    </row>
    <row r="14" spans="1:27" ht="15" thickBot="1">
      <c r="A14" s="164">
        <v>13</v>
      </c>
      <c r="B14" s="163"/>
      <c r="C14" s="162">
        <v>12</v>
      </c>
      <c r="D14" s="166" t="s">
        <v>3735</v>
      </c>
      <c r="E14" s="161">
        <v>163</v>
      </c>
      <c r="F14" s="160" t="s">
        <v>3751</v>
      </c>
      <c r="G14" s="160" t="s">
        <v>59</v>
      </c>
      <c r="H14" s="159" t="s">
        <v>747</v>
      </c>
      <c r="I14" s="158">
        <v>0.76267361111111109</v>
      </c>
      <c r="J14" s="157">
        <v>0.33211805555555557</v>
      </c>
      <c r="K14" s="156">
        <v>23</v>
      </c>
      <c r="L14" s="155">
        <v>0</v>
      </c>
      <c r="M14" s="154">
        <v>23</v>
      </c>
      <c r="N14" s="152">
        <f>VLOOKUP(F14&amp;" "&amp;G14,id!H:I,2,0)</f>
        <v>1978</v>
      </c>
      <c r="P14" s="14">
        <f>VLOOKUP(Q14,id!$A:$C,3,0)</f>
        <v>29</v>
      </c>
      <c r="Q14" s="14" t="str">
        <f t="shared" si="0"/>
        <v>RYCHLIKMichał1978</v>
      </c>
      <c r="R14" s="9" t="str">
        <f t="shared" si="1"/>
        <v>RYCHLIK</v>
      </c>
      <c r="S14" s="9" t="str">
        <f t="shared" si="1"/>
        <v>Michał</v>
      </c>
      <c r="T14" s="9" t="str">
        <f t="shared" si="1"/>
        <v>OrientAkcja</v>
      </c>
      <c r="U14" s="9">
        <f t="shared" si="2"/>
        <v>1978</v>
      </c>
      <c r="V14" s="9">
        <f t="shared" ref="V14:V16" si="6">V13*IF(Z14&lt;1,Z14,IF(AA14&lt;1,AA14,IF(Y14&lt;1,Y14,IF(X14&lt;1,X14,1))))</f>
        <v>30.645126046704512</v>
      </c>
      <c r="W14" s="21"/>
      <c r="X14" s="9">
        <f t="shared" ref="X14:X16" si="7">J13/J14</f>
        <v>0.98968461404425856</v>
      </c>
      <c r="Y14" s="9">
        <f t="shared" ref="Y14:Y16" si="8">M14/M13</f>
        <v>1</v>
      </c>
      <c r="Z14" s="9">
        <v>1</v>
      </c>
      <c r="AA14" s="9">
        <v>1</v>
      </c>
    </row>
    <row r="15" spans="1:27" ht="15" thickBot="1">
      <c r="A15" s="164">
        <v>15</v>
      </c>
      <c r="B15" s="163"/>
      <c r="C15" s="162">
        <v>13</v>
      </c>
      <c r="D15" s="166" t="s">
        <v>3735</v>
      </c>
      <c r="E15" s="161">
        <v>161</v>
      </c>
      <c r="F15" s="160" t="s">
        <v>3757</v>
      </c>
      <c r="G15" s="160" t="s">
        <v>336</v>
      </c>
      <c r="H15" s="159" t="s">
        <v>335</v>
      </c>
      <c r="I15" s="158">
        <v>0.76509259259259255</v>
      </c>
      <c r="J15" s="157">
        <v>0.33453703703703702</v>
      </c>
      <c r="K15" s="156">
        <v>23</v>
      </c>
      <c r="L15" s="155">
        <v>1</v>
      </c>
      <c r="M15" s="154">
        <v>22</v>
      </c>
      <c r="N15" s="152">
        <f>VLOOKUP(F15&amp;" "&amp;G15,id!H:I,2,0)</f>
        <v>1967</v>
      </c>
      <c r="P15" s="14">
        <f>VLOOKUP(Q15,id!$A:$C,3,0)</f>
        <v>16</v>
      </c>
      <c r="Q15" s="14" t="str">
        <f t="shared" si="0"/>
        <v>ADAMCZYKJarek1967</v>
      </c>
      <c r="R15" s="9" t="str">
        <f t="shared" si="1"/>
        <v>ADAMCZYK</v>
      </c>
      <c r="S15" s="9" t="str">
        <f t="shared" si="1"/>
        <v>Jarek</v>
      </c>
      <c r="T15" s="9" t="str">
        <f t="shared" si="1"/>
        <v>Zbieranina z Niesięcina</v>
      </c>
      <c r="U15" s="9">
        <f t="shared" si="2"/>
        <v>1967</v>
      </c>
      <c r="V15" s="9">
        <f t="shared" si="6"/>
        <v>29.312729262065186</v>
      </c>
      <c r="W15" s="21"/>
      <c r="X15" s="9">
        <f t="shared" si="7"/>
        <v>0.99276916689731531</v>
      </c>
      <c r="Y15" s="9">
        <f t="shared" si="8"/>
        <v>0.95652173913043481</v>
      </c>
      <c r="Z15" s="9">
        <v>1</v>
      </c>
      <c r="AA15" s="9">
        <v>1</v>
      </c>
    </row>
    <row r="16" spans="1:27" ht="15" thickBot="1">
      <c r="A16" s="164">
        <v>17</v>
      </c>
      <c r="B16" s="163"/>
      <c r="C16" s="162">
        <v>14</v>
      </c>
      <c r="D16" s="166" t="s">
        <v>3735</v>
      </c>
      <c r="E16" s="161">
        <v>36</v>
      </c>
      <c r="F16" s="160" t="s">
        <v>3736</v>
      </c>
      <c r="G16" s="160" t="s">
        <v>241</v>
      </c>
      <c r="H16" s="159" t="s">
        <v>1655</v>
      </c>
      <c r="I16" s="158">
        <v>0.77770833333333333</v>
      </c>
      <c r="J16" s="157">
        <v>0.34715277777777781</v>
      </c>
      <c r="K16" s="156">
        <v>25</v>
      </c>
      <c r="L16" s="155">
        <v>4</v>
      </c>
      <c r="M16" s="154">
        <v>21</v>
      </c>
      <c r="N16" s="152">
        <f>VLOOKUP(F16&amp;" "&amp;G16,id!H:I,2,0)</f>
        <v>1978</v>
      </c>
      <c r="P16" s="14">
        <f>VLOOKUP(Q16,id!$A:$C,3,0)</f>
        <v>270</v>
      </c>
      <c r="Q16" s="14" t="str">
        <f t="shared" si="0"/>
        <v>GOŁĘBIEWSKIRadosław1978</v>
      </c>
      <c r="R16" s="9" t="str">
        <f t="shared" si="1"/>
        <v>GOŁĘBIEWSKI</v>
      </c>
      <c r="S16" s="9" t="str">
        <f t="shared" si="1"/>
        <v>Radosław</v>
      </c>
      <c r="T16" s="9" t="str">
        <f t="shared" si="1"/>
        <v>brak</v>
      </c>
      <c r="U16" s="9">
        <f t="shared" si="2"/>
        <v>1978</v>
      </c>
      <c r="V16" s="9">
        <f t="shared" si="6"/>
        <v>27.980332477425861</v>
      </c>
      <c r="W16" s="21"/>
      <c r="X16" s="9">
        <f t="shared" si="7"/>
        <v>0.96365939854637583</v>
      </c>
      <c r="Y16" s="9">
        <f t="shared" si="8"/>
        <v>0.95454545454545459</v>
      </c>
      <c r="Z16" s="9">
        <v>1</v>
      </c>
      <c r="AA16" s="9">
        <v>1</v>
      </c>
    </row>
  </sheetData>
  <mergeCells count="2">
    <mergeCell ref="A1:C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"/>
  <sheetViews>
    <sheetView workbookViewId="0">
      <selection sqref="A1:C1"/>
    </sheetView>
  </sheetViews>
  <sheetFormatPr defaultRowHeight="14.4"/>
  <cols>
    <col min="1" max="3" width="4.33203125" style="152" customWidth="1"/>
    <col min="4" max="4" width="5.88671875" style="153" customWidth="1"/>
    <col min="5" max="5" width="11.44140625" style="152" customWidth="1"/>
    <col min="6" max="6" width="17.109375" style="152" customWidth="1"/>
    <col min="7" max="7" width="8.5546875" style="152" hidden="1" customWidth="1"/>
    <col min="8" max="9" width="17.109375" style="152" customWidth="1"/>
    <col min="10" max="12" width="0" style="152" hidden="1" customWidth="1"/>
    <col min="13" max="13" width="5.6640625" style="153" customWidth="1"/>
    <col min="14" max="16384" width="8.88671875" style="152"/>
  </cols>
  <sheetData>
    <row r="1" spans="1:27">
      <c r="A1" s="615" t="s">
        <v>4019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</row>
    <row r="2" spans="1:27" s="188" customFormat="1" ht="20.399999999999999">
      <c r="A2" s="188" t="s">
        <v>4018</v>
      </c>
      <c r="B2" s="188" t="s">
        <v>4017</v>
      </c>
      <c r="C2" s="188" t="s">
        <v>3541</v>
      </c>
      <c r="E2" s="188" t="s">
        <v>161</v>
      </c>
      <c r="F2" s="188" t="s">
        <v>160</v>
      </c>
      <c r="G2" s="188" t="s">
        <v>895</v>
      </c>
      <c r="H2" s="188" t="s">
        <v>4016</v>
      </c>
      <c r="I2" s="188" t="s">
        <v>3502</v>
      </c>
      <c r="J2" s="188" t="s">
        <v>4015</v>
      </c>
      <c r="K2" s="188" t="s">
        <v>4014</v>
      </c>
      <c r="L2" s="188" t="s">
        <v>3820</v>
      </c>
      <c r="M2" s="188" t="s">
        <v>4013</v>
      </c>
      <c r="N2" s="188" t="s">
        <v>39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>
      <c r="A3" s="152" t="s">
        <v>4005</v>
      </c>
      <c r="B3" s="183" t="s">
        <v>3926</v>
      </c>
      <c r="C3" s="182">
        <v>76</v>
      </c>
      <c r="D3" s="179">
        <v>1982</v>
      </c>
      <c r="E3" s="180" t="s">
        <v>409</v>
      </c>
      <c r="F3" s="180" t="s">
        <v>807</v>
      </c>
      <c r="G3" s="180">
        <v>1982</v>
      </c>
      <c r="H3" s="180" t="s">
        <v>201</v>
      </c>
      <c r="I3" s="184" t="s">
        <v>4004</v>
      </c>
      <c r="J3" s="181">
        <v>0.35416666666666669</v>
      </c>
      <c r="K3" s="181">
        <v>0.8930555555555556</v>
      </c>
      <c r="L3" s="180"/>
      <c r="M3" s="179">
        <v>20</v>
      </c>
      <c r="N3" s="178">
        <f>K3-J3+L3</f>
        <v>0.53888888888888897</v>
      </c>
      <c r="P3" s="14">
        <f>VLOOKUP(Q3,id!$A:$C,3,0)</f>
        <v>41</v>
      </c>
      <c r="Q3" s="14" t="str">
        <f t="shared" ref="Q3:Q7" si="0">R3&amp;S3&amp;U3</f>
        <v>CzarnyBarbara1982</v>
      </c>
      <c r="R3" s="9" t="str">
        <f t="shared" ref="R3:R7" si="1">F3</f>
        <v>Czarny</v>
      </c>
      <c r="S3" s="9" t="str">
        <f t="shared" ref="S3:S7" si="2">E3</f>
        <v>Barbara</v>
      </c>
      <c r="T3" s="9" t="str">
        <f t="shared" ref="T3:T7" si="3">I3</f>
        <v>Szkoła Fechtunku Aramis</v>
      </c>
      <c r="U3" s="9">
        <f t="shared" ref="U3:U7" si="4">D3</f>
        <v>1982</v>
      </c>
      <c r="V3" s="9">
        <v>50</v>
      </c>
      <c r="W3" s="21"/>
      <c r="X3" s="9"/>
      <c r="Y3" s="9"/>
      <c r="Z3" s="9"/>
      <c r="AA3" s="9"/>
    </row>
    <row r="4" spans="1:27">
      <c r="A4" s="152" t="s">
        <v>3998</v>
      </c>
      <c r="B4" s="183" t="s">
        <v>3927</v>
      </c>
      <c r="C4" s="182">
        <v>73</v>
      </c>
      <c r="D4" s="179">
        <v>1983</v>
      </c>
      <c r="E4" s="180" t="s">
        <v>1657</v>
      </c>
      <c r="F4" s="180" t="s">
        <v>1625</v>
      </c>
      <c r="G4" s="180">
        <v>1983</v>
      </c>
      <c r="H4" s="180" t="s">
        <v>3997</v>
      </c>
      <c r="I4" s="180"/>
      <c r="J4" s="181">
        <v>0.35416666666666669</v>
      </c>
      <c r="K4" s="181">
        <v>0.91249999999999998</v>
      </c>
      <c r="L4" s="180"/>
      <c r="M4" s="179">
        <v>18</v>
      </c>
      <c r="N4" s="178">
        <f>K4-J4+L4</f>
        <v>0.55833333333333335</v>
      </c>
      <c r="P4" s="14">
        <f>VLOOKUP(Q4,id!$A:$C,3,0)</f>
        <v>133</v>
      </c>
      <c r="Q4" s="14" t="str">
        <f t="shared" si="0"/>
        <v>NieduziakAngelika1983</v>
      </c>
      <c r="R4" s="9" t="str">
        <f t="shared" si="1"/>
        <v>Nieduziak</v>
      </c>
      <c r="S4" s="9" t="str">
        <f t="shared" si="2"/>
        <v>Angelika</v>
      </c>
      <c r="T4" s="9">
        <f t="shared" si="3"/>
        <v>0</v>
      </c>
      <c r="U4" s="9">
        <f t="shared" si="4"/>
        <v>1983</v>
      </c>
      <c r="V4" s="9">
        <f t="shared" ref="V4:V7" si="5">V3*IF(Z4&lt;1,Z4,IF(AA4&lt;1,AA4,IF(Y4&lt;1,Y4,IF(X4&lt;1,X4,1))))</f>
        <v>45</v>
      </c>
      <c r="W4" s="21"/>
      <c r="X4" s="9">
        <f t="shared" ref="X4:X7" si="6">N3/N4</f>
        <v>0.96517412935323399</v>
      </c>
      <c r="Y4" s="9">
        <f t="shared" ref="Y4:Y7" si="7">M4/M3</f>
        <v>0.9</v>
      </c>
      <c r="Z4" s="9">
        <v>1</v>
      </c>
      <c r="AA4" s="9">
        <v>1</v>
      </c>
    </row>
    <row r="5" spans="1:27">
      <c r="A5" s="152" t="s">
        <v>3995</v>
      </c>
      <c r="B5" s="183" t="s">
        <v>3928</v>
      </c>
      <c r="C5" s="182">
        <v>58</v>
      </c>
      <c r="D5" s="179">
        <v>1982</v>
      </c>
      <c r="E5" s="180" t="s">
        <v>276</v>
      </c>
      <c r="F5" s="180" t="s">
        <v>3519</v>
      </c>
      <c r="G5" s="180">
        <v>1982</v>
      </c>
      <c r="H5" s="180" t="s">
        <v>253</v>
      </c>
      <c r="I5" s="180" t="s">
        <v>3</v>
      </c>
      <c r="J5" s="181">
        <v>0.35416666666666669</v>
      </c>
      <c r="K5" s="181">
        <v>0.74722222222222223</v>
      </c>
      <c r="L5" s="180"/>
      <c r="M5" s="179">
        <v>17</v>
      </c>
      <c r="N5" s="178">
        <f>K5-J5+L5</f>
        <v>0.39305555555555555</v>
      </c>
      <c r="P5" s="14">
        <f>VLOOKUP(Q5,id!$A:$C,3,0)</f>
        <v>222</v>
      </c>
      <c r="Q5" s="14" t="str">
        <f t="shared" si="0"/>
        <v>KwitowskaAnna1982</v>
      </c>
      <c r="R5" s="9" t="str">
        <f t="shared" si="1"/>
        <v>Kwitowska</v>
      </c>
      <c r="S5" s="9" t="str">
        <f t="shared" si="2"/>
        <v>Anna</v>
      </c>
      <c r="T5" s="9" t="str">
        <f t="shared" si="3"/>
        <v>Mazurskie Tropy</v>
      </c>
      <c r="U5" s="9">
        <f t="shared" si="4"/>
        <v>1982</v>
      </c>
      <c r="V5" s="9">
        <f t="shared" si="5"/>
        <v>42.5</v>
      </c>
      <c r="W5" s="21"/>
      <c r="X5" s="9">
        <f t="shared" si="6"/>
        <v>1.4204946996466432</v>
      </c>
      <c r="Y5" s="9">
        <f t="shared" si="7"/>
        <v>0.94444444444444442</v>
      </c>
      <c r="Z5" s="9">
        <v>1</v>
      </c>
      <c r="AA5" s="9">
        <v>1</v>
      </c>
    </row>
    <row r="6" spans="1:27">
      <c r="A6" s="152" t="s">
        <v>3993</v>
      </c>
      <c r="B6" s="183" t="s">
        <v>3929</v>
      </c>
      <c r="C6" s="182">
        <v>85</v>
      </c>
      <c r="D6" s="179">
        <v>1980</v>
      </c>
      <c r="E6" s="180" t="s">
        <v>1546</v>
      </c>
      <c r="F6" s="180" t="s">
        <v>244</v>
      </c>
      <c r="G6" s="180">
        <v>1980</v>
      </c>
      <c r="H6" s="180" t="s">
        <v>3992</v>
      </c>
      <c r="I6" s="180"/>
      <c r="J6" s="181">
        <v>0.35416666666666669</v>
      </c>
      <c r="K6" s="181">
        <v>0.90347222222222223</v>
      </c>
      <c r="L6" s="180"/>
      <c r="M6" s="179">
        <v>15</v>
      </c>
      <c r="N6" s="178">
        <f>K6-J6+L6</f>
        <v>0.54930555555555549</v>
      </c>
      <c r="P6" s="14" t="e">
        <f>VLOOKUP(Q6,id!$A:$C,3,0)</f>
        <v>#N/A</v>
      </c>
      <c r="Q6" s="14" t="str">
        <f t="shared" si="0"/>
        <v>KotIwona1980</v>
      </c>
      <c r="R6" s="9" t="str">
        <f t="shared" si="1"/>
        <v>Kot</v>
      </c>
      <c r="S6" s="9" t="str">
        <f t="shared" si="2"/>
        <v>Iwona</v>
      </c>
      <c r="T6" s="9">
        <f t="shared" si="3"/>
        <v>0</v>
      </c>
      <c r="U6" s="9">
        <f t="shared" si="4"/>
        <v>1980</v>
      </c>
      <c r="V6" s="9">
        <f t="shared" si="5"/>
        <v>37.5</v>
      </c>
      <c r="W6" s="21"/>
      <c r="X6" s="9">
        <f t="shared" si="6"/>
        <v>0.71554993678887491</v>
      </c>
      <c r="Y6" s="9">
        <f t="shared" si="7"/>
        <v>0.88235294117647056</v>
      </c>
      <c r="Z6" s="9">
        <v>1</v>
      </c>
      <c r="AA6" s="9">
        <v>1</v>
      </c>
    </row>
    <row r="7" spans="1:27">
      <c r="A7" s="152" t="s">
        <v>3710</v>
      </c>
      <c r="B7" s="152" t="s">
        <v>3710</v>
      </c>
      <c r="C7" s="182">
        <v>89</v>
      </c>
      <c r="D7" s="182">
        <v>1979</v>
      </c>
      <c r="E7" s="180" t="s">
        <v>231</v>
      </c>
      <c r="F7" s="180" t="s">
        <v>232</v>
      </c>
      <c r="G7" s="180">
        <v>1979</v>
      </c>
      <c r="H7" s="180" t="s">
        <v>3965</v>
      </c>
      <c r="I7" s="180" t="s">
        <v>229</v>
      </c>
      <c r="J7" s="181">
        <v>0.35416666666666669</v>
      </c>
      <c r="K7" s="180" t="s">
        <v>3710</v>
      </c>
      <c r="L7" s="180"/>
      <c r="M7" s="179"/>
      <c r="N7" s="178"/>
      <c r="P7" s="14">
        <f>VLOOKUP(Q7,id!$A:$C,3,0)</f>
        <v>137</v>
      </c>
      <c r="Q7" s="14" t="str">
        <f t="shared" si="0"/>
        <v>Motyl-AdamczykAgata1979</v>
      </c>
      <c r="R7" s="9" t="str">
        <f t="shared" si="1"/>
        <v>Motyl-Adamczyk</v>
      </c>
      <c r="S7" s="9" t="str">
        <f t="shared" si="2"/>
        <v>Agata</v>
      </c>
      <c r="T7" s="9" t="str">
        <f t="shared" si="3"/>
        <v>Zdezorientowani</v>
      </c>
      <c r="U7" s="9">
        <f t="shared" si="4"/>
        <v>1979</v>
      </c>
      <c r="V7" s="9">
        <f t="shared" si="5"/>
        <v>0</v>
      </c>
      <c r="W7" s="21"/>
      <c r="X7" s="9" t="e">
        <f t="shared" si="6"/>
        <v>#DIV/0!</v>
      </c>
      <c r="Y7" s="9">
        <f t="shared" si="7"/>
        <v>0</v>
      </c>
      <c r="Z7" s="9">
        <v>1</v>
      </c>
      <c r="AA7" s="9">
        <v>1</v>
      </c>
    </row>
    <row r="8" spans="1:27">
      <c r="C8" s="177"/>
      <c r="D8" s="177"/>
      <c r="E8" s="175"/>
      <c r="F8" s="175"/>
      <c r="G8" s="175"/>
      <c r="H8" s="175"/>
      <c r="I8" s="175"/>
      <c r="J8" s="176"/>
      <c r="K8" s="175"/>
      <c r="L8" s="175"/>
      <c r="M8" s="174"/>
      <c r="N8" s="173"/>
    </row>
  </sheetData>
  <mergeCells count="1">
    <mergeCell ref="A1:N1"/>
  </mergeCells>
  <pageMargins left="0.25" right="0.25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workbookViewId="0">
      <selection sqref="A1:C1"/>
    </sheetView>
  </sheetViews>
  <sheetFormatPr defaultRowHeight="14.4"/>
  <cols>
    <col min="1" max="3" width="4.33203125" style="152" customWidth="1"/>
    <col min="4" max="4" width="5.88671875" style="153" customWidth="1"/>
    <col min="5" max="5" width="11.44140625" style="152" customWidth="1"/>
    <col min="6" max="6" width="17.109375" style="152" customWidth="1"/>
    <col min="7" max="7" width="8.5546875" style="152" hidden="1" customWidth="1"/>
    <col min="8" max="9" width="17.109375" style="152" customWidth="1"/>
    <col min="10" max="12" width="0" style="152" hidden="1" customWidth="1"/>
    <col min="13" max="13" width="5.6640625" style="153" customWidth="1"/>
    <col min="14" max="16384" width="8.88671875" style="152"/>
  </cols>
  <sheetData>
    <row r="1" spans="1:27">
      <c r="A1" s="615" t="s">
        <v>4019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</row>
    <row r="2" spans="1:27" s="188" customFormat="1" ht="20.399999999999999">
      <c r="A2" s="188" t="s">
        <v>4018</v>
      </c>
      <c r="B2" s="188" t="s">
        <v>4017</v>
      </c>
      <c r="C2" s="188" t="s">
        <v>3541</v>
      </c>
      <c r="E2" s="188" t="s">
        <v>161</v>
      </c>
      <c r="F2" s="188" t="s">
        <v>160</v>
      </c>
      <c r="G2" s="188" t="s">
        <v>895</v>
      </c>
      <c r="H2" s="188" t="s">
        <v>4016</v>
      </c>
      <c r="I2" s="188" t="s">
        <v>3502</v>
      </c>
      <c r="J2" s="188" t="s">
        <v>4015</v>
      </c>
      <c r="K2" s="188" t="s">
        <v>4014</v>
      </c>
      <c r="L2" s="188" t="s">
        <v>3820</v>
      </c>
      <c r="M2" s="188" t="s">
        <v>4013</v>
      </c>
      <c r="N2" s="188" t="s">
        <v>39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>
      <c r="A3" s="152" t="s">
        <v>3926</v>
      </c>
      <c r="B3" s="152" t="s">
        <v>3926</v>
      </c>
      <c r="C3" s="182">
        <v>38</v>
      </c>
      <c r="D3" s="182">
        <v>1979</v>
      </c>
      <c r="E3" s="180" t="s">
        <v>15</v>
      </c>
      <c r="F3" s="180" t="s">
        <v>302</v>
      </c>
      <c r="G3" s="180">
        <v>1979</v>
      </c>
      <c r="H3" s="180" t="s">
        <v>253</v>
      </c>
      <c r="I3" s="180" t="s">
        <v>294</v>
      </c>
      <c r="J3" s="181">
        <v>0.35416666666666669</v>
      </c>
      <c r="K3" s="181">
        <v>0.7006944444444444</v>
      </c>
      <c r="L3" s="180"/>
      <c r="M3" s="179">
        <v>25</v>
      </c>
      <c r="N3" s="178">
        <f t="shared" ref="N3:N25" si="0">K3-J3+L3</f>
        <v>0.34652777777777771</v>
      </c>
      <c r="P3" s="14">
        <f>VLOOKUP(Q3,id!$A:$C,3,0)</f>
        <v>139</v>
      </c>
      <c r="Q3" s="14" t="str">
        <f t="shared" ref="Q3:Q9" si="1">R3&amp;S3&amp;U3</f>
        <v>BuciakPiotr1979</v>
      </c>
      <c r="R3" s="9" t="str">
        <f>F3</f>
        <v>Buciak</v>
      </c>
      <c r="S3" s="9" t="str">
        <f>E3</f>
        <v>Piotr</v>
      </c>
      <c r="T3" s="9" t="str">
        <f>I3</f>
        <v>Team 360°</v>
      </c>
      <c r="U3" s="9">
        <f>D3</f>
        <v>1979</v>
      </c>
      <c r="V3" s="9">
        <v>50</v>
      </c>
      <c r="W3" s="21"/>
      <c r="X3" s="9"/>
      <c r="Y3" s="9"/>
      <c r="Z3" s="9"/>
      <c r="AA3" s="9"/>
    </row>
    <row r="4" spans="1:27">
      <c r="A4" s="152" t="s">
        <v>3927</v>
      </c>
      <c r="B4" s="152" t="s">
        <v>3927</v>
      </c>
      <c r="C4" s="182">
        <v>19</v>
      </c>
      <c r="D4" s="179">
        <v>1969</v>
      </c>
      <c r="E4" s="180" t="s">
        <v>22</v>
      </c>
      <c r="F4" s="180" t="s">
        <v>55</v>
      </c>
      <c r="G4" s="180">
        <v>1969</v>
      </c>
      <c r="H4" s="180" t="s">
        <v>246</v>
      </c>
      <c r="I4" s="180"/>
      <c r="J4" s="181">
        <v>0.35416666666666669</v>
      </c>
      <c r="K4" s="181">
        <v>0.73472222222222217</v>
      </c>
      <c r="L4" s="180"/>
      <c r="M4" s="179">
        <v>25</v>
      </c>
      <c r="N4" s="178">
        <f t="shared" si="0"/>
        <v>0.38055555555555548</v>
      </c>
      <c r="P4" s="14">
        <f>VLOOKUP(Q4,id!$A:$C,3,0)</f>
        <v>2</v>
      </c>
      <c r="Q4" s="14" t="str">
        <f t="shared" si="1"/>
        <v>SzawdzinKrzysztof1969</v>
      </c>
      <c r="R4" s="9" t="str">
        <f t="shared" ref="R4:R9" si="2">F4</f>
        <v>Szawdzin</v>
      </c>
      <c r="S4" s="9" t="str">
        <f t="shared" ref="S4:S9" si="3">E4</f>
        <v>Krzysztof</v>
      </c>
      <c r="T4" s="9">
        <f t="shared" ref="T4:T9" si="4">I4</f>
        <v>0</v>
      </c>
      <c r="U4" s="9">
        <f t="shared" ref="U4:U9" si="5">D4</f>
        <v>1969</v>
      </c>
      <c r="V4" s="9">
        <f t="shared" ref="V4:V9" si="6">V3*IF(Z4&lt;1,Z4,IF(AA4&lt;1,AA4,IF(Y4&lt;1,Y4,IF(X4&lt;1,X4,1))))</f>
        <v>45.529197080291972</v>
      </c>
      <c r="W4" s="21"/>
      <c r="X4" s="9">
        <f>N3/N4</f>
        <v>0.91058394160583944</v>
      </c>
      <c r="Y4" s="9">
        <f>M4/M3</f>
        <v>1</v>
      </c>
      <c r="Z4" s="9">
        <v>1</v>
      </c>
      <c r="AA4" s="9">
        <v>1</v>
      </c>
    </row>
    <row r="5" spans="1:27">
      <c r="A5" s="152" t="s">
        <v>3927</v>
      </c>
      <c r="B5" s="152" t="s">
        <v>3927</v>
      </c>
      <c r="C5" s="182">
        <v>21</v>
      </c>
      <c r="D5" s="179">
        <v>1984</v>
      </c>
      <c r="E5" s="180" t="s">
        <v>90</v>
      </c>
      <c r="F5" s="180" t="s">
        <v>79</v>
      </c>
      <c r="G5" s="180">
        <v>1984</v>
      </c>
      <c r="H5" s="180" t="s">
        <v>246</v>
      </c>
      <c r="I5" s="184" t="s">
        <v>1536</v>
      </c>
      <c r="J5" s="181">
        <v>0.35416666666666669</v>
      </c>
      <c r="K5" s="181">
        <v>0.73472222222222217</v>
      </c>
      <c r="L5" s="180"/>
      <c r="M5" s="179">
        <v>25</v>
      </c>
      <c r="N5" s="178">
        <f t="shared" si="0"/>
        <v>0.38055555555555548</v>
      </c>
      <c r="P5" s="14">
        <f>VLOOKUP(Q5,id!$A:$C,3,0)</f>
        <v>38</v>
      </c>
      <c r="Q5" s="14" t="str">
        <f t="shared" si="1"/>
        <v>WieczorekJarosław1984</v>
      </c>
      <c r="R5" s="9" t="str">
        <f t="shared" si="2"/>
        <v>Wieczorek</v>
      </c>
      <c r="S5" s="9" t="str">
        <f t="shared" si="3"/>
        <v>Jarosław</v>
      </c>
      <c r="T5" s="9" t="str">
        <f t="shared" si="4"/>
        <v>Rajd Liczyrzepy / Europa Ubezpieczenia</v>
      </c>
      <c r="U5" s="9">
        <f t="shared" si="5"/>
        <v>1984</v>
      </c>
      <c r="V5" s="9">
        <f t="shared" si="6"/>
        <v>45.529197080291972</v>
      </c>
      <c r="W5" s="21"/>
      <c r="X5" s="9">
        <f t="shared" ref="X5:X9" si="7">N4/N5</f>
        <v>1</v>
      </c>
      <c r="Y5" s="9">
        <f t="shared" ref="Y5:Y9" si="8">M5/M4</f>
        <v>1</v>
      </c>
      <c r="Z5" s="9">
        <v>1</v>
      </c>
      <c r="AA5" s="9">
        <v>1</v>
      </c>
    </row>
    <row r="6" spans="1:27">
      <c r="A6" s="152" t="s">
        <v>3929</v>
      </c>
      <c r="B6" s="152" t="s">
        <v>3929</v>
      </c>
      <c r="C6" s="182">
        <v>62</v>
      </c>
      <c r="D6" s="179">
        <v>1974</v>
      </c>
      <c r="E6" s="180" t="s">
        <v>70</v>
      </c>
      <c r="F6" s="180" t="s">
        <v>4012</v>
      </c>
      <c r="G6" s="180">
        <v>1974</v>
      </c>
      <c r="H6" s="180" t="s">
        <v>201</v>
      </c>
      <c r="I6" s="180" t="s">
        <v>292</v>
      </c>
      <c r="J6" s="181">
        <v>0.35416666666666669</v>
      </c>
      <c r="K6" s="181">
        <v>0.74236111111111114</v>
      </c>
      <c r="L6" s="180"/>
      <c r="M6" s="179">
        <v>25</v>
      </c>
      <c r="N6" s="178">
        <f t="shared" si="0"/>
        <v>0.38819444444444445</v>
      </c>
      <c r="P6" s="14" t="e">
        <f>VLOOKUP(Q6,id!$A:$C,3,0)</f>
        <v>#N/A</v>
      </c>
      <c r="Q6" s="14" t="str">
        <f t="shared" si="1"/>
        <v>WięcekMaciej1974</v>
      </c>
      <c r="R6" s="9" t="str">
        <f t="shared" si="2"/>
        <v>Więcek</v>
      </c>
      <c r="S6" s="9" t="str">
        <f t="shared" si="3"/>
        <v>Maciej</v>
      </c>
      <c r="T6" s="9" t="str">
        <f t="shared" si="4"/>
        <v>inov-8</v>
      </c>
      <c r="U6" s="9">
        <f t="shared" si="5"/>
        <v>1974</v>
      </c>
      <c r="V6" s="9">
        <f t="shared" si="6"/>
        <v>44.633273703041134</v>
      </c>
      <c r="W6" s="21"/>
      <c r="X6" s="9">
        <f t="shared" si="7"/>
        <v>0.98032200357781729</v>
      </c>
      <c r="Y6" s="9">
        <f t="shared" si="8"/>
        <v>1</v>
      </c>
      <c r="Z6" s="9">
        <v>1</v>
      </c>
      <c r="AA6" s="9">
        <v>1</v>
      </c>
    </row>
    <row r="7" spans="1:27">
      <c r="A7" s="152" t="s">
        <v>3930</v>
      </c>
      <c r="B7" s="152" t="s">
        <v>3930</v>
      </c>
      <c r="C7" s="182">
        <v>25</v>
      </c>
      <c r="D7" s="179">
        <v>1963</v>
      </c>
      <c r="E7" s="180" t="s">
        <v>234</v>
      </c>
      <c r="F7" s="180" t="s">
        <v>265</v>
      </c>
      <c r="G7" s="180">
        <v>1963</v>
      </c>
      <c r="H7" s="180" t="s">
        <v>263</v>
      </c>
      <c r="I7" s="180"/>
      <c r="J7" s="181">
        <v>0.35416666666666669</v>
      </c>
      <c r="K7" s="181">
        <v>0.74375000000000002</v>
      </c>
      <c r="L7" s="180"/>
      <c r="M7" s="179">
        <v>25</v>
      </c>
      <c r="N7" s="178">
        <f t="shared" si="0"/>
        <v>0.38958333333333334</v>
      </c>
      <c r="P7" s="14">
        <f>VLOOKUP(Q7,id!$A:$C,3,0)</f>
        <v>19</v>
      </c>
      <c r="Q7" s="14" t="str">
        <f t="shared" si="1"/>
        <v>KrólikowskiRoman1963</v>
      </c>
      <c r="R7" s="9" t="str">
        <f t="shared" si="2"/>
        <v>Królikowski</v>
      </c>
      <c r="S7" s="9" t="str">
        <f t="shared" si="3"/>
        <v>Roman</v>
      </c>
      <c r="T7" s="9">
        <f t="shared" si="4"/>
        <v>0</v>
      </c>
      <c r="U7" s="9">
        <f t="shared" si="5"/>
        <v>1963</v>
      </c>
      <c r="V7" s="9">
        <f t="shared" si="6"/>
        <v>44.474153297682697</v>
      </c>
      <c r="W7" s="21"/>
      <c r="X7" s="9">
        <f t="shared" si="7"/>
        <v>0.99643493761140822</v>
      </c>
      <c r="Y7" s="9">
        <f t="shared" si="8"/>
        <v>1</v>
      </c>
      <c r="Z7" s="9">
        <v>1</v>
      </c>
      <c r="AA7" s="9">
        <v>1</v>
      </c>
    </row>
    <row r="8" spans="1:27">
      <c r="A8" s="152" t="s">
        <v>3931</v>
      </c>
      <c r="B8" s="152" t="s">
        <v>3931</v>
      </c>
      <c r="C8" s="182">
        <v>67</v>
      </c>
      <c r="D8" s="179">
        <v>1979</v>
      </c>
      <c r="E8" s="180" t="s">
        <v>3727</v>
      </c>
      <c r="F8" s="180" t="s">
        <v>3728</v>
      </c>
      <c r="G8" s="180">
        <v>1979</v>
      </c>
      <c r="H8" s="180" t="s">
        <v>3967</v>
      </c>
      <c r="I8" s="180" t="s">
        <v>3723</v>
      </c>
      <c r="J8" s="181">
        <v>0.35416666666666669</v>
      </c>
      <c r="K8" s="181">
        <v>0.78194444444444444</v>
      </c>
      <c r="L8" s="180"/>
      <c r="M8" s="179">
        <v>25</v>
      </c>
      <c r="N8" s="178">
        <f t="shared" si="0"/>
        <v>0.42777777777777776</v>
      </c>
      <c r="P8" s="14">
        <f>VLOOKUP(Q8,id!$A:$C,3,0)</f>
        <v>467</v>
      </c>
      <c r="Q8" s="14" t="str">
        <f t="shared" si="1"/>
        <v>LulekZenon1979</v>
      </c>
      <c r="R8" s="9" t="str">
        <f t="shared" si="2"/>
        <v>Lulek</v>
      </c>
      <c r="S8" s="9" t="str">
        <f t="shared" si="3"/>
        <v>Zenon</v>
      </c>
      <c r="T8" s="9" t="str">
        <f t="shared" si="4"/>
        <v>Fabryka Grzebieni</v>
      </c>
      <c r="U8" s="9">
        <f t="shared" si="5"/>
        <v>1979</v>
      </c>
      <c r="V8" s="9">
        <f t="shared" si="6"/>
        <v>40.503246753246749</v>
      </c>
      <c r="W8" s="21"/>
      <c r="X8" s="9">
        <f t="shared" si="7"/>
        <v>0.91071428571428581</v>
      </c>
      <c r="Y8" s="9">
        <f t="shared" si="8"/>
        <v>1</v>
      </c>
      <c r="Z8" s="9">
        <v>1</v>
      </c>
      <c r="AA8" s="9">
        <v>1</v>
      </c>
    </row>
    <row r="9" spans="1:27">
      <c r="A9" s="152" t="s">
        <v>4011</v>
      </c>
      <c r="B9" s="152" t="s">
        <v>4011</v>
      </c>
      <c r="C9" s="182">
        <v>90</v>
      </c>
      <c r="D9" s="179">
        <v>1980</v>
      </c>
      <c r="E9" s="180" t="s">
        <v>46</v>
      </c>
      <c r="F9" s="180" t="s">
        <v>230</v>
      </c>
      <c r="G9" s="180">
        <v>1980</v>
      </c>
      <c r="H9" s="180" t="s">
        <v>3965</v>
      </c>
      <c r="I9" s="180" t="s">
        <v>229</v>
      </c>
      <c r="J9" s="181">
        <v>0.35416666666666669</v>
      </c>
      <c r="K9" s="181">
        <v>0.80347222222222225</v>
      </c>
      <c r="L9" s="180"/>
      <c r="M9" s="179">
        <v>25</v>
      </c>
      <c r="N9" s="178">
        <f t="shared" si="0"/>
        <v>0.44930555555555557</v>
      </c>
      <c r="P9" s="14">
        <f>VLOOKUP(Q9,id!$A:$C,3,0)</f>
        <v>130</v>
      </c>
      <c r="Q9" s="14" t="str">
        <f t="shared" si="1"/>
        <v>AdamczykBartosz1980</v>
      </c>
      <c r="R9" s="9" t="str">
        <f t="shared" si="2"/>
        <v>Adamczyk</v>
      </c>
      <c r="S9" s="9" t="str">
        <f t="shared" si="3"/>
        <v>Bartosz</v>
      </c>
      <c r="T9" s="9" t="str">
        <f t="shared" si="4"/>
        <v>Zdezorientowani</v>
      </c>
      <c r="U9" s="9">
        <f t="shared" si="5"/>
        <v>1980</v>
      </c>
      <c r="V9" s="9">
        <f t="shared" si="6"/>
        <v>38.56259659969087</v>
      </c>
      <c r="W9" s="21"/>
      <c r="X9" s="9">
        <f t="shared" si="7"/>
        <v>0.95208655332302927</v>
      </c>
      <c r="Y9" s="9">
        <f t="shared" si="8"/>
        <v>1</v>
      </c>
      <c r="Z9" s="9">
        <v>1</v>
      </c>
      <c r="AA9" s="9">
        <v>1</v>
      </c>
    </row>
    <row r="10" spans="1:27">
      <c r="A10" s="152" t="s">
        <v>3943</v>
      </c>
      <c r="B10" s="152" t="s">
        <v>3943</v>
      </c>
      <c r="C10" s="182">
        <v>72</v>
      </c>
      <c r="D10" s="179">
        <v>1973</v>
      </c>
      <c r="E10" s="180" t="s">
        <v>139</v>
      </c>
      <c r="F10" s="180" t="s">
        <v>225</v>
      </c>
      <c r="G10" s="180">
        <v>1973</v>
      </c>
      <c r="H10" s="180" t="s">
        <v>3439</v>
      </c>
      <c r="I10" s="180"/>
      <c r="J10" s="181">
        <v>0.35416666666666669</v>
      </c>
      <c r="K10" s="181">
        <v>0.82777777777777783</v>
      </c>
      <c r="L10" s="180"/>
      <c r="M10" s="179">
        <v>25</v>
      </c>
      <c r="N10" s="178">
        <f t="shared" si="0"/>
        <v>0.47361111111111115</v>
      </c>
      <c r="P10" s="14">
        <f>VLOOKUP(Q10,id!$A:$C,3,0)</f>
        <v>184</v>
      </c>
      <c r="Q10" s="14" t="str">
        <f t="shared" ref="Q10:Q25" si="9">R10&amp;S10&amp;U10</f>
        <v>StaszewskiDaniel1973</v>
      </c>
      <c r="R10" s="9" t="str">
        <f t="shared" ref="R10:R25" si="10">F10</f>
        <v>Staszewski</v>
      </c>
      <c r="S10" s="9" t="str">
        <f t="shared" ref="S10:S25" si="11">E10</f>
        <v>Daniel</v>
      </c>
      <c r="T10" s="9">
        <f t="shared" ref="T10:T25" si="12">I10</f>
        <v>0</v>
      </c>
      <c r="U10" s="9">
        <f t="shared" ref="U10:U25" si="13">D10</f>
        <v>1973</v>
      </c>
      <c r="V10" s="9">
        <f t="shared" ref="V10:V17" si="14">V9*IF(Z10&lt;1,Z10,IF(AA10&lt;1,AA10,IF(Y10&lt;1,Y10,IF(X10&lt;1,X10,1))))</f>
        <v>36.583577712609959</v>
      </c>
      <c r="W10" s="21"/>
      <c r="X10" s="9">
        <f t="shared" ref="X10:X17" si="15">N9/N10</f>
        <v>0.94868035190615829</v>
      </c>
      <c r="Y10" s="9">
        <f t="shared" ref="Y10:Y17" si="16">M10/M9</f>
        <v>1</v>
      </c>
      <c r="Z10" s="9">
        <v>1</v>
      </c>
      <c r="AA10" s="9">
        <v>1</v>
      </c>
    </row>
    <row r="11" spans="1:27">
      <c r="A11" s="152" t="s">
        <v>3944</v>
      </c>
      <c r="B11" s="152" t="s">
        <v>3944</v>
      </c>
      <c r="C11" s="182">
        <v>102</v>
      </c>
      <c r="D11" s="179">
        <v>1963</v>
      </c>
      <c r="E11" s="180" t="s">
        <v>26</v>
      </c>
      <c r="F11" s="180" t="s">
        <v>3366</v>
      </c>
      <c r="G11" s="180">
        <v>1963</v>
      </c>
      <c r="H11" s="180" t="s">
        <v>3372</v>
      </c>
      <c r="I11" s="180"/>
      <c r="J11" s="181">
        <v>0.35416666666666669</v>
      </c>
      <c r="K11" s="181">
        <v>0.84583333333333333</v>
      </c>
      <c r="L11" s="180"/>
      <c r="M11" s="179">
        <v>25</v>
      </c>
      <c r="N11" s="178">
        <f t="shared" si="0"/>
        <v>0.49166666666666664</v>
      </c>
      <c r="P11" s="14">
        <f>VLOOKUP(Q11,id!$A:$C,3,0)</f>
        <v>30</v>
      </c>
      <c r="Q11" s="14" t="str">
        <f t="shared" si="9"/>
        <v>ŻelaskoAndrzej1963</v>
      </c>
      <c r="R11" s="9" t="str">
        <f t="shared" si="10"/>
        <v>Żelasko</v>
      </c>
      <c r="S11" s="9" t="str">
        <f t="shared" si="11"/>
        <v>Andrzej</v>
      </c>
      <c r="T11" s="9">
        <f t="shared" si="12"/>
        <v>0</v>
      </c>
      <c r="U11" s="9">
        <f t="shared" si="13"/>
        <v>1963</v>
      </c>
      <c r="V11" s="9">
        <f t="shared" si="14"/>
        <v>35.240112994350277</v>
      </c>
      <c r="W11" s="21"/>
      <c r="X11" s="9">
        <f t="shared" si="15"/>
        <v>0.96327683615819226</v>
      </c>
      <c r="Y11" s="9">
        <f t="shared" si="16"/>
        <v>1</v>
      </c>
      <c r="Z11" s="9">
        <v>1</v>
      </c>
      <c r="AA11" s="9">
        <v>1</v>
      </c>
    </row>
    <row r="12" spans="1:27">
      <c r="A12" s="152" t="s">
        <v>3945</v>
      </c>
      <c r="B12" s="152" t="s">
        <v>3945</v>
      </c>
      <c r="C12" s="179">
        <v>88</v>
      </c>
      <c r="D12" s="179">
        <v>1964</v>
      </c>
      <c r="E12" s="186" t="s">
        <v>19</v>
      </c>
      <c r="F12" s="186" t="s">
        <v>18</v>
      </c>
      <c r="G12" s="186">
        <v>1964</v>
      </c>
      <c r="H12" s="186" t="s">
        <v>233</v>
      </c>
      <c r="I12" s="186" t="s">
        <v>677</v>
      </c>
      <c r="J12" s="187">
        <v>0.35416666666666669</v>
      </c>
      <c r="K12" s="187">
        <v>0.7895833333333333</v>
      </c>
      <c r="L12" s="186"/>
      <c r="M12" s="179">
        <v>24</v>
      </c>
      <c r="N12" s="185">
        <f t="shared" si="0"/>
        <v>0.43541666666666662</v>
      </c>
      <c r="P12" s="14">
        <f>VLOOKUP(Q12,id!$A:$C,3,0)</f>
        <v>17</v>
      </c>
      <c r="Q12" s="14" t="str">
        <f t="shared" si="9"/>
        <v>LiszkaGrzegorz1964</v>
      </c>
      <c r="R12" s="9" t="str">
        <f t="shared" si="10"/>
        <v>Liszka</v>
      </c>
      <c r="S12" s="9" t="str">
        <f t="shared" si="11"/>
        <v>Grzegorz</v>
      </c>
      <c r="T12" s="9" t="str">
        <f t="shared" si="12"/>
        <v>Trezado BikeTires.pl</v>
      </c>
      <c r="U12" s="9">
        <f t="shared" si="13"/>
        <v>1964</v>
      </c>
      <c r="V12" s="9">
        <f t="shared" si="14"/>
        <v>33.830508474576263</v>
      </c>
      <c r="W12" s="21"/>
      <c r="X12" s="9">
        <f t="shared" si="15"/>
        <v>1.1291866028708135</v>
      </c>
      <c r="Y12" s="9">
        <f t="shared" si="16"/>
        <v>0.96</v>
      </c>
      <c r="Z12" s="9">
        <v>1</v>
      </c>
      <c r="AA12" s="9">
        <v>1</v>
      </c>
    </row>
    <row r="13" spans="1:27">
      <c r="A13" s="152" t="s">
        <v>3946</v>
      </c>
      <c r="B13" s="152" t="s">
        <v>3946</v>
      </c>
      <c r="C13" s="182">
        <v>82</v>
      </c>
      <c r="D13" s="179">
        <v>1980</v>
      </c>
      <c r="E13" s="180" t="s">
        <v>19</v>
      </c>
      <c r="F13" s="180" t="s">
        <v>1476</v>
      </c>
      <c r="G13" s="180">
        <v>1980</v>
      </c>
      <c r="H13" s="180" t="s">
        <v>201</v>
      </c>
      <c r="I13" s="180" t="s">
        <v>1483</v>
      </c>
      <c r="J13" s="181">
        <v>0.35416666666666669</v>
      </c>
      <c r="K13" s="181">
        <v>0.87916666666666676</v>
      </c>
      <c r="L13" s="180"/>
      <c r="M13" s="179">
        <v>24</v>
      </c>
      <c r="N13" s="178">
        <f t="shared" si="0"/>
        <v>0.52500000000000013</v>
      </c>
      <c r="P13" s="14">
        <f>VLOOKUP(Q13,id!$A:$C,3,0)</f>
        <v>188</v>
      </c>
      <c r="Q13" s="14" t="str">
        <f t="shared" si="9"/>
        <v>KwaśnikGrzegorz1980</v>
      </c>
      <c r="R13" s="9" t="str">
        <f t="shared" si="10"/>
        <v>Kwaśnik</v>
      </c>
      <c r="S13" s="9" t="str">
        <f t="shared" si="11"/>
        <v>Grzegorz</v>
      </c>
      <c r="T13" s="9" t="str">
        <f t="shared" si="12"/>
        <v>Midlife Crisis</v>
      </c>
      <c r="U13" s="9">
        <f t="shared" si="13"/>
        <v>1980</v>
      </c>
      <c r="V13" s="9">
        <f t="shared" si="14"/>
        <v>28.057842345977921</v>
      </c>
      <c r="W13" s="21"/>
      <c r="X13" s="9">
        <f t="shared" si="15"/>
        <v>0.82936507936507908</v>
      </c>
      <c r="Y13" s="9">
        <f t="shared" si="16"/>
        <v>1</v>
      </c>
      <c r="Z13" s="9">
        <v>1</v>
      </c>
      <c r="AA13" s="9">
        <v>1</v>
      </c>
    </row>
    <row r="14" spans="1:27">
      <c r="A14" s="152" t="s">
        <v>3947</v>
      </c>
      <c r="B14" s="152" t="s">
        <v>3947</v>
      </c>
      <c r="C14" s="182">
        <v>80</v>
      </c>
      <c r="D14" s="179">
        <v>1980</v>
      </c>
      <c r="E14" s="180" t="s">
        <v>95</v>
      </c>
      <c r="F14" s="180" t="s">
        <v>963</v>
      </c>
      <c r="G14" s="180">
        <v>1980</v>
      </c>
      <c r="H14" s="180" t="s">
        <v>201</v>
      </c>
      <c r="I14" s="180" t="s">
        <v>4010</v>
      </c>
      <c r="J14" s="181">
        <v>0.35416666666666669</v>
      </c>
      <c r="K14" s="181">
        <v>0.87916666666666676</v>
      </c>
      <c r="L14" s="180"/>
      <c r="M14" s="179">
        <v>24</v>
      </c>
      <c r="N14" s="178">
        <f t="shared" si="0"/>
        <v>0.52500000000000013</v>
      </c>
      <c r="P14" s="14">
        <f>VLOOKUP(Q14,id!$A:$C,3,0)</f>
        <v>185</v>
      </c>
      <c r="Q14" s="14" t="str">
        <f t="shared" si="9"/>
        <v>WalczakKarol1980</v>
      </c>
      <c r="R14" s="9" t="str">
        <f t="shared" si="10"/>
        <v>Walczak</v>
      </c>
      <c r="S14" s="9" t="str">
        <f t="shared" si="11"/>
        <v>Karol</v>
      </c>
      <c r="T14" s="9" t="str">
        <f t="shared" si="12"/>
        <v>Midlifecrisis</v>
      </c>
      <c r="U14" s="9">
        <f t="shared" si="13"/>
        <v>1980</v>
      </c>
      <c r="V14" s="9">
        <f t="shared" si="14"/>
        <v>28.057842345977921</v>
      </c>
      <c r="W14" s="21"/>
      <c r="X14" s="9">
        <f t="shared" si="15"/>
        <v>1</v>
      </c>
      <c r="Y14" s="9">
        <f t="shared" si="16"/>
        <v>1</v>
      </c>
      <c r="Z14" s="9">
        <v>1</v>
      </c>
      <c r="AA14" s="9">
        <v>1</v>
      </c>
    </row>
    <row r="15" spans="1:27">
      <c r="A15" s="152" t="s">
        <v>3948</v>
      </c>
      <c r="B15" s="152" t="s">
        <v>3948</v>
      </c>
      <c r="C15" s="182">
        <v>66</v>
      </c>
      <c r="D15" s="179">
        <v>1979</v>
      </c>
      <c r="E15" s="180" t="s">
        <v>151</v>
      </c>
      <c r="F15" s="180" t="s">
        <v>952</v>
      </c>
      <c r="G15" s="180">
        <v>1979</v>
      </c>
      <c r="H15" s="180" t="s">
        <v>4009</v>
      </c>
      <c r="I15" s="180" t="s">
        <v>4008</v>
      </c>
      <c r="J15" s="181">
        <v>0.35416666666666669</v>
      </c>
      <c r="K15" s="181">
        <v>0.91527777777777775</v>
      </c>
      <c r="L15" s="180"/>
      <c r="M15" s="179">
        <v>24</v>
      </c>
      <c r="N15" s="178">
        <f t="shared" si="0"/>
        <v>0.56111111111111112</v>
      </c>
      <c r="P15" s="14">
        <f>VLOOKUP(Q15,id!$A:$C,3,0)</f>
        <v>18</v>
      </c>
      <c r="Q15" s="14" t="str">
        <f t="shared" si="9"/>
        <v>KapustkaWojciech1979</v>
      </c>
      <c r="R15" s="9" t="str">
        <f t="shared" si="10"/>
        <v>Kapustka</v>
      </c>
      <c r="S15" s="9" t="str">
        <f t="shared" si="11"/>
        <v>Wojciech</v>
      </c>
      <c r="T15" s="9" t="str">
        <f t="shared" si="12"/>
        <v>Arsbona</v>
      </c>
      <c r="U15" s="9">
        <f t="shared" si="13"/>
        <v>1979</v>
      </c>
      <c r="V15" s="9">
        <f t="shared" si="14"/>
        <v>26.252139620741726</v>
      </c>
      <c r="W15" s="21"/>
      <c r="X15" s="9">
        <f t="shared" si="15"/>
        <v>0.93564356435643592</v>
      </c>
      <c r="Y15" s="9">
        <f t="shared" si="16"/>
        <v>1</v>
      </c>
      <c r="Z15" s="9">
        <v>1</v>
      </c>
      <c r="AA15" s="9">
        <v>1</v>
      </c>
    </row>
    <row r="16" spans="1:27">
      <c r="A16" s="152" t="s">
        <v>4007</v>
      </c>
      <c r="B16" s="152" t="s">
        <v>4007</v>
      </c>
      <c r="C16" s="182">
        <v>35</v>
      </c>
      <c r="D16" s="179">
        <v>1990</v>
      </c>
      <c r="E16" s="180" t="s">
        <v>379</v>
      </c>
      <c r="F16" s="180" t="s">
        <v>3974</v>
      </c>
      <c r="G16" s="180">
        <v>1990</v>
      </c>
      <c r="H16" s="180" t="s">
        <v>3957</v>
      </c>
      <c r="I16" s="180" t="s">
        <v>3958</v>
      </c>
      <c r="J16" s="181">
        <v>0.35416666666666669</v>
      </c>
      <c r="K16" s="181">
        <v>0.875</v>
      </c>
      <c r="L16" s="180"/>
      <c r="M16" s="179">
        <v>21</v>
      </c>
      <c r="N16" s="178">
        <f t="shared" si="0"/>
        <v>0.52083333333333326</v>
      </c>
      <c r="P16" s="14">
        <f>VLOOKUP(Q16,id!$A:$C,3,0)</f>
        <v>127</v>
      </c>
      <c r="Q16" s="14" t="str">
        <f t="shared" si="9"/>
        <v>DoboszPatryk1990</v>
      </c>
      <c r="R16" s="9" t="str">
        <f t="shared" si="10"/>
        <v>Dobosz</v>
      </c>
      <c r="S16" s="9" t="str">
        <f t="shared" si="11"/>
        <v>Patryk</v>
      </c>
      <c r="T16" s="9" t="str">
        <f t="shared" si="12"/>
        <v>DumboJet</v>
      </c>
      <c r="U16" s="9">
        <f t="shared" si="13"/>
        <v>1990</v>
      </c>
      <c r="V16" s="9">
        <f t="shared" si="14"/>
        <v>22.97062216814901</v>
      </c>
      <c r="W16" s="21"/>
      <c r="X16" s="9">
        <f t="shared" si="15"/>
        <v>1.0773333333333335</v>
      </c>
      <c r="Y16" s="9">
        <f t="shared" si="16"/>
        <v>0.875</v>
      </c>
      <c r="Z16" s="9">
        <v>1</v>
      </c>
      <c r="AA16" s="9">
        <v>1</v>
      </c>
    </row>
    <row r="17" spans="1:27">
      <c r="A17" s="152" t="s">
        <v>4006</v>
      </c>
      <c r="B17" s="152" t="s">
        <v>4006</v>
      </c>
      <c r="C17" s="182">
        <v>22</v>
      </c>
      <c r="D17" s="153">
        <v>1963</v>
      </c>
      <c r="E17" s="180" t="s">
        <v>48</v>
      </c>
      <c r="F17" s="180" t="s">
        <v>69</v>
      </c>
      <c r="G17" s="180">
        <v>1963</v>
      </c>
      <c r="H17" s="180" t="s">
        <v>222</v>
      </c>
      <c r="I17" s="180" t="s">
        <v>223</v>
      </c>
      <c r="J17" s="181">
        <v>0.35416666666666669</v>
      </c>
      <c r="K17" s="181">
        <v>0.91666666666666663</v>
      </c>
      <c r="L17" s="180"/>
      <c r="M17" s="179">
        <v>21</v>
      </c>
      <c r="N17" s="178">
        <f t="shared" si="0"/>
        <v>0.5625</v>
      </c>
      <c r="P17" s="14">
        <f>VLOOKUP(Q17,id!$A:$C,3,0)</f>
        <v>23</v>
      </c>
      <c r="Q17" s="14" t="str">
        <f t="shared" si="9"/>
        <v>SójkaTomasz1963</v>
      </c>
      <c r="R17" s="9" t="str">
        <f t="shared" si="10"/>
        <v>Sójka</v>
      </c>
      <c r="S17" s="9" t="str">
        <f t="shared" si="11"/>
        <v>Tomasz</v>
      </c>
      <c r="T17" s="9" t="str">
        <f t="shared" si="12"/>
        <v>RKS Fiedorek</v>
      </c>
      <c r="U17" s="9">
        <f t="shared" si="13"/>
        <v>1963</v>
      </c>
      <c r="V17" s="9">
        <f t="shared" si="14"/>
        <v>21.269094600137969</v>
      </c>
      <c r="W17" s="21"/>
      <c r="X17" s="9">
        <f t="shared" si="15"/>
        <v>0.92592592592592582</v>
      </c>
      <c r="Y17" s="9">
        <f t="shared" si="16"/>
        <v>1</v>
      </c>
      <c r="Z17" s="9">
        <v>1</v>
      </c>
      <c r="AA17" s="9">
        <v>1</v>
      </c>
    </row>
    <row r="18" spans="1:27">
      <c r="A18" s="152" t="s">
        <v>4005</v>
      </c>
      <c r="B18" s="152" t="s">
        <v>4005</v>
      </c>
      <c r="C18" s="182">
        <v>75</v>
      </c>
      <c r="D18" s="179">
        <v>1984</v>
      </c>
      <c r="E18" s="180" t="s">
        <v>19</v>
      </c>
      <c r="F18" s="180" t="s">
        <v>807</v>
      </c>
      <c r="G18" s="180">
        <v>1984</v>
      </c>
      <c r="H18" s="180" t="s">
        <v>201</v>
      </c>
      <c r="I18" s="184" t="s">
        <v>4004</v>
      </c>
      <c r="J18" s="181">
        <v>0.35416666666666669</v>
      </c>
      <c r="K18" s="181">
        <v>0.8930555555555556</v>
      </c>
      <c r="L18" s="180"/>
      <c r="M18" s="179">
        <v>20</v>
      </c>
      <c r="N18" s="178">
        <f t="shared" si="0"/>
        <v>0.53888888888888897</v>
      </c>
      <c r="P18" s="14">
        <f>VLOOKUP(Q18,id!$A:$C,3,0)</f>
        <v>28</v>
      </c>
      <c r="Q18" s="14" t="str">
        <f t="shared" si="9"/>
        <v>CzarnyGrzegorz1984</v>
      </c>
      <c r="R18" s="9" t="str">
        <f t="shared" si="10"/>
        <v>Czarny</v>
      </c>
      <c r="S18" s="9" t="str">
        <f t="shared" si="11"/>
        <v>Grzegorz</v>
      </c>
      <c r="T18" s="9" t="str">
        <f t="shared" si="12"/>
        <v>Szkoła Fechtunku Aramis</v>
      </c>
      <c r="U18" s="9">
        <f t="shared" si="13"/>
        <v>1984</v>
      </c>
      <c r="V18" s="9">
        <f t="shared" ref="V18:V25" si="17">V17*IF(Z18&lt;1,Z18,IF(AA18&lt;1,AA18,IF(Y18&lt;1,Y18,IF(X18&lt;1,X18,1))))</f>
        <v>20.256280571559969</v>
      </c>
      <c r="W18" s="21"/>
      <c r="X18" s="9">
        <f t="shared" ref="X18:X25" si="18">N17/N18</f>
        <v>1.0438144329896906</v>
      </c>
      <c r="Y18" s="9">
        <f t="shared" ref="Y18:Y25" si="19">M18/M17</f>
        <v>0.95238095238095233</v>
      </c>
      <c r="Z18" s="9">
        <v>1</v>
      </c>
      <c r="AA18" s="9">
        <v>1</v>
      </c>
    </row>
    <row r="19" spans="1:27">
      <c r="A19" s="152" t="s">
        <v>4002</v>
      </c>
      <c r="B19" s="152" t="s">
        <v>4003</v>
      </c>
      <c r="C19" s="182">
        <v>61</v>
      </c>
      <c r="D19" s="179">
        <v>1976</v>
      </c>
      <c r="E19" s="180" t="s">
        <v>17</v>
      </c>
      <c r="F19" s="180" t="s">
        <v>1583</v>
      </c>
      <c r="G19" s="180">
        <v>1976</v>
      </c>
      <c r="H19" s="180" t="s">
        <v>1380</v>
      </c>
      <c r="I19" s="180"/>
      <c r="J19" s="181">
        <v>0.35416666666666669</v>
      </c>
      <c r="K19" s="181">
        <v>0.73125000000000007</v>
      </c>
      <c r="L19" s="180"/>
      <c r="M19" s="179">
        <v>19</v>
      </c>
      <c r="N19" s="178">
        <f t="shared" si="0"/>
        <v>0.37708333333333338</v>
      </c>
      <c r="P19" s="14">
        <f>VLOOKUP(Q19,id!$A:$C,3,0)</f>
        <v>14</v>
      </c>
      <c r="Q19" s="14" t="str">
        <f t="shared" si="9"/>
        <v>BiałkaMarcin1976</v>
      </c>
      <c r="R19" s="9" t="str">
        <f t="shared" si="10"/>
        <v>Białka</v>
      </c>
      <c r="S19" s="9" t="str">
        <f t="shared" si="11"/>
        <v>Marcin</v>
      </c>
      <c r="T19" s="9">
        <f t="shared" si="12"/>
        <v>0</v>
      </c>
      <c r="U19" s="9">
        <f t="shared" si="13"/>
        <v>1976</v>
      </c>
      <c r="V19" s="9">
        <f t="shared" si="17"/>
        <v>19.24346654298197</v>
      </c>
      <c r="W19" s="21"/>
      <c r="X19" s="9">
        <f t="shared" si="18"/>
        <v>1.4290976058931861</v>
      </c>
      <c r="Y19" s="9">
        <f t="shared" si="19"/>
        <v>0.95</v>
      </c>
      <c r="Z19" s="9">
        <v>1</v>
      </c>
      <c r="AA19" s="9">
        <v>1</v>
      </c>
    </row>
    <row r="20" spans="1:27">
      <c r="A20" s="152" t="s">
        <v>4001</v>
      </c>
      <c r="B20" s="152" t="s">
        <v>4002</v>
      </c>
      <c r="C20" s="182">
        <v>37</v>
      </c>
      <c r="D20" s="179">
        <v>1965</v>
      </c>
      <c r="E20" s="180" t="s">
        <v>26</v>
      </c>
      <c r="F20" s="180" t="s">
        <v>29</v>
      </c>
      <c r="G20" s="180">
        <v>1965</v>
      </c>
      <c r="H20" s="180" t="s">
        <v>253</v>
      </c>
      <c r="I20" s="180"/>
      <c r="J20" s="181">
        <v>0.35416666666666669</v>
      </c>
      <c r="K20" s="181">
        <v>0.85555555555555562</v>
      </c>
      <c r="L20" s="180"/>
      <c r="M20" s="179">
        <v>19</v>
      </c>
      <c r="N20" s="178">
        <f t="shared" si="0"/>
        <v>0.50138888888888888</v>
      </c>
      <c r="P20" s="14">
        <f>VLOOKUP(Q20,id!$A:$C,3,0)</f>
        <v>27</v>
      </c>
      <c r="Q20" s="14" t="str">
        <f t="shared" si="9"/>
        <v>SmejdaAndrzej1965</v>
      </c>
      <c r="R20" s="9" t="str">
        <f t="shared" si="10"/>
        <v>Smejda</v>
      </c>
      <c r="S20" s="9" t="str">
        <f t="shared" si="11"/>
        <v>Andrzej</v>
      </c>
      <c r="T20" s="9">
        <f t="shared" si="12"/>
        <v>0</v>
      </c>
      <c r="U20" s="9">
        <f t="shared" si="13"/>
        <v>1965</v>
      </c>
      <c r="V20" s="9">
        <f t="shared" si="17"/>
        <v>14.47257940836456</v>
      </c>
      <c r="W20" s="21"/>
      <c r="X20" s="9">
        <f t="shared" si="18"/>
        <v>0.75207756232686995</v>
      </c>
      <c r="Y20" s="9">
        <f t="shared" si="19"/>
        <v>1</v>
      </c>
      <c r="Z20" s="9">
        <v>1</v>
      </c>
      <c r="AA20" s="9">
        <v>1</v>
      </c>
    </row>
    <row r="21" spans="1:27">
      <c r="A21" s="152" t="s">
        <v>3998</v>
      </c>
      <c r="B21" s="152" t="s">
        <v>4001</v>
      </c>
      <c r="C21" s="182">
        <v>74</v>
      </c>
      <c r="D21" s="179">
        <v>1959</v>
      </c>
      <c r="E21" s="180" t="s">
        <v>151</v>
      </c>
      <c r="F21" s="180" t="s">
        <v>920</v>
      </c>
      <c r="G21" s="180">
        <v>1959</v>
      </c>
      <c r="H21" s="180" t="s">
        <v>4000</v>
      </c>
      <c r="I21" s="180" t="s">
        <v>3999</v>
      </c>
      <c r="J21" s="181">
        <v>0.35416666666666669</v>
      </c>
      <c r="K21" s="181">
        <v>0.91249999999999998</v>
      </c>
      <c r="L21" s="180"/>
      <c r="M21" s="179">
        <v>18</v>
      </c>
      <c r="N21" s="178">
        <f t="shared" si="0"/>
        <v>0.55833333333333335</v>
      </c>
      <c r="P21" s="14">
        <f>VLOOKUP(Q21,id!$A:$C,3,0)</f>
        <v>132</v>
      </c>
      <c r="Q21" s="14" t="str">
        <f t="shared" si="9"/>
        <v>MałodobryWojciech1959</v>
      </c>
      <c r="R21" s="9" t="str">
        <f t="shared" si="10"/>
        <v>Małodobry</v>
      </c>
      <c r="S21" s="9" t="str">
        <f t="shared" si="11"/>
        <v>Wojciech</v>
      </c>
      <c r="T21" s="9" t="str">
        <f t="shared" si="12"/>
        <v>Omega-Miechów</v>
      </c>
      <c r="U21" s="9">
        <f t="shared" si="13"/>
        <v>1959</v>
      </c>
      <c r="V21" s="9">
        <f t="shared" si="17"/>
        <v>13.71086470266116</v>
      </c>
      <c r="W21" s="21"/>
      <c r="X21" s="9">
        <f t="shared" si="18"/>
        <v>0.89800995024875618</v>
      </c>
      <c r="Y21" s="9">
        <f t="shared" si="19"/>
        <v>0.94736842105263153</v>
      </c>
      <c r="Z21" s="9">
        <v>1</v>
      </c>
      <c r="AA21" s="9">
        <v>1</v>
      </c>
    </row>
    <row r="22" spans="1:27">
      <c r="A22" s="152" t="s">
        <v>3993</v>
      </c>
      <c r="B22" s="152" t="s">
        <v>3996</v>
      </c>
      <c r="C22" s="182">
        <v>69</v>
      </c>
      <c r="D22" s="179">
        <v>1985</v>
      </c>
      <c r="E22" s="180" t="s">
        <v>15</v>
      </c>
      <c r="F22" s="180" t="s">
        <v>714</v>
      </c>
      <c r="G22" s="180">
        <v>1985</v>
      </c>
      <c r="H22" s="180" t="s">
        <v>201</v>
      </c>
      <c r="I22" s="180" t="s">
        <v>3469</v>
      </c>
      <c r="J22" s="181">
        <v>0.35416666666666669</v>
      </c>
      <c r="K22" s="181">
        <v>0.90347222222222223</v>
      </c>
      <c r="L22" s="180"/>
      <c r="M22" s="179">
        <v>16</v>
      </c>
      <c r="N22" s="178">
        <f t="shared" si="0"/>
        <v>0.54930555555555549</v>
      </c>
      <c r="P22" s="14">
        <f>VLOOKUP(Q22,id!$A:$C,3,0)</f>
        <v>263</v>
      </c>
      <c r="Q22" s="14" t="str">
        <f t="shared" si="9"/>
        <v>JakubasPiotr1985</v>
      </c>
      <c r="R22" s="9" t="str">
        <f t="shared" si="10"/>
        <v>Jakubas</v>
      </c>
      <c r="S22" s="9" t="str">
        <f t="shared" si="11"/>
        <v>Piotr</v>
      </c>
      <c r="T22" s="9" t="str">
        <f t="shared" si="12"/>
        <v>Rajd Hawran</v>
      </c>
      <c r="U22" s="9">
        <f t="shared" si="13"/>
        <v>1985</v>
      </c>
      <c r="V22" s="9">
        <f t="shared" si="17"/>
        <v>12.187435291254364</v>
      </c>
      <c r="W22" s="21"/>
      <c r="X22" s="9">
        <f t="shared" si="18"/>
        <v>1.0164348925410873</v>
      </c>
      <c r="Y22" s="9">
        <f t="shared" si="19"/>
        <v>0.88888888888888884</v>
      </c>
      <c r="Z22" s="9">
        <v>1</v>
      </c>
      <c r="AA22" s="9">
        <v>1</v>
      </c>
    </row>
    <row r="23" spans="1:27">
      <c r="A23" s="152" t="s">
        <v>3993</v>
      </c>
      <c r="B23" s="152" t="s">
        <v>3995</v>
      </c>
      <c r="C23" s="182">
        <v>91</v>
      </c>
      <c r="D23" s="179">
        <v>1985</v>
      </c>
      <c r="E23" s="180" t="s">
        <v>431</v>
      </c>
      <c r="F23" s="180" t="s">
        <v>713</v>
      </c>
      <c r="G23" s="180">
        <v>1985</v>
      </c>
      <c r="H23" s="180" t="s">
        <v>201</v>
      </c>
      <c r="I23" s="180"/>
      <c r="J23" s="181">
        <v>0.35416666666666669</v>
      </c>
      <c r="K23" s="181">
        <v>0.90347222222222223</v>
      </c>
      <c r="L23" s="180"/>
      <c r="M23" s="179">
        <v>16</v>
      </c>
      <c r="N23" s="178">
        <f t="shared" si="0"/>
        <v>0.54930555555555549</v>
      </c>
      <c r="P23" s="14" t="e">
        <f>VLOOKUP(Q23,id!$A:$C,3,0)</f>
        <v>#N/A</v>
      </c>
      <c r="Q23" s="14" t="str">
        <f t="shared" si="9"/>
        <v>KsiążekMikołaj1985</v>
      </c>
      <c r="R23" s="9" t="str">
        <f t="shared" si="10"/>
        <v>Książek</v>
      </c>
      <c r="S23" s="9" t="str">
        <f t="shared" si="11"/>
        <v>Mikołaj</v>
      </c>
      <c r="T23" s="9">
        <f t="shared" si="12"/>
        <v>0</v>
      </c>
      <c r="U23" s="9">
        <f t="shared" si="13"/>
        <v>1985</v>
      </c>
      <c r="V23" s="9">
        <f t="shared" si="17"/>
        <v>12.187435291254364</v>
      </c>
      <c r="W23" s="21"/>
      <c r="X23" s="9">
        <f t="shared" si="18"/>
        <v>1</v>
      </c>
      <c r="Y23" s="9">
        <f t="shared" si="19"/>
        <v>1</v>
      </c>
      <c r="Z23" s="9">
        <v>1</v>
      </c>
      <c r="AA23" s="9">
        <v>1</v>
      </c>
    </row>
    <row r="24" spans="1:27">
      <c r="A24" s="152" t="s">
        <v>3993</v>
      </c>
      <c r="B24" s="152" t="s">
        <v>3993</v>
      </c>
      <c r="C24" s="182">
        <v>68</v>
      </c>
      <c r="D24" s="179">
        <v>1988</v>
      </c>
      <c r="E24" s="180" t="s">
        <v>51</v>
      </c>
      <c r="F24" s="180" t="s">
        <v>3994</v>
      </c>
      <c r="G24" s="180">
        <v>1988</v>
      </c>
      <c r="H24" s="180" t="s">
        <v>201</v>
      </c>
      <c r="I24" s="180" t="s">
        <v>3469</v>
      </c>
      <c r="J24" s="181">
        <v>0.35416666666666669</v>
      </c>
      <c r="K24" s="181">
        <v>0.90347222222222223</v>
      </c>
      <c r="L24" s="180"/>
      <c r="M24" s="179">
        <v>16</v>
      </c>
      <c r="N24" s="178">
        <f t="shared" si="0"/>
        <v>0.54930555555555549</v>
      </c>
      <c r="P24" s="14">
        <f>VLOOKUP(Q24,id!$A:$C,3,0)</f>
        <v>190</v>
      </c>
      <c r="Q24" s="14" t="str">
        <f t="shared" si="9"/>
        <v>FlisArtur1988</v>
      </c>
      <c r="R24" s="9" t="str">
        <f t="shared" si="10"/>
        <v>Flis</v>
      </c>
      <c r="S24" s="9" t="str">
        <f t="shared" si="11"/>
        <v>Artur</v>
      </c>
      <c r="T24" s="9" t="str">
        <f t="shared" si="12"/>
        <v>Rajd Hawran</v>
      </c>
      <c r="U24" s="9">
        <f t="shared" si="13"/>
        <v>1988</v>
      </c>
      <c r="V24" s="9">
        <f t="shared" si="17"/>
        <v>12.187435291254364</v>
      </c>
      <c r="W24" s="21"/>
      <c r="X24" s="9">
        <f t="shared" si="18"/>
        <v>1</v>
      </c>
      <c r="Y24" s="9">
        <f t="shared" si="19"/>
        <v>1</v>
      </c>
      <c r="Z24" s="9">
        <v>1</v>
      </c>
      <c r="AA24" s="9">
        <v>1</v>
      </c>
    </row>
    <row r="25" spans="1:27">
      <c r="A25" s="152" t="s">
        <v>3991</v>
      </c>
      <c r="B25" s="152" t="s">
        <v>3990</v>
      </c>
      <c r="C25" s="182">
        <v>32</v>
      </c>
      <c r="D25" s="179">
        <v>1978</v>
      </c>
      <c r="E25" s="180" t="s">
        <v>24</v>
      </c>
      <c r="F25" s="180" t="s">
        <v>216</v>
      </c>
      <c r="G25" s="180">
        <v>1978</v>
      </c>
      <c r="H25" s="180" t="s">
        <v>201</v>
      </c>
      <c r="I25" s="180"/>
      <c r="J25" s="181">
        <v>0.35416666666666669</v>
      </c>
      <c r="K25" s="181">
        <v>0.71875</v>
      </c>
      <c r="L25" s="180"/>
      <c r="M25" s="179">
        <v>7</v>
      </c>
      <c r="N25" s="178">
        <f t="shared" si="0"/>
        <v>0.36458333333333331</v>
      </c>
      <c r="P25" s="14">
        <f>VLOOKUP(Q25,id!$A:$C,3,0)</f>
        <v>129</v>
      </c>
      <c r="Q25" s="14" t="str">
        <f t="shared" si="9"/>
        <v>BasterPrzemysław1978</v>
      </c>
      <c r="R25" s="9" t="str">
        <f t="shared" si="10"/>
        <v>Baster</v>
      </c>
      <c r="S25" s="9" t="str">
        <f t="shared" si="11"/>
        <v>Przemysław</v>
      </c>
      <c r="T25" s="9">
        <f t="shared" si="12"/>
        <v>0</v>
      </c>
      <c r="U25" s="9">
        <f t="shared" si="13"/>
        <v>1978</v>
      </c>
      <c r="V25" s="9">
        <f t="shared" si="17"/>
        <v>5.3320029399237843</v>
      </c>
      <c r="W25" s="21"/>
      <c r="X25" s="9">
        <f t="shared" si="18"/>
        <v>1.5066666666666666</v>
      </c>
      <c r="Y25" s="9">
        <f t="shared" si="19"/>
        <v>0.4375</v>
      </c>
      <c r="Z25" s="9">
        <v>1</v>
      </c>
      <c r="AA25" s="9">
        <v>1</v>
      </c>
    </row>
    <row r="26" spans="1:27">
      <c r="C26" s="177"/>
      <c r="D26" s="177"/>
      <c r="E26" s="175"/>
      <c r="F26" s="175"/>
      <c r="G26" s="175"/>
      <c r="H26" s="175"/>
      <c r="I26" s="175"/>
      <c r="J26" s="176"/>
      <c r="K26" s="175"/>
      <c r="L26" s="175"/>
      <c r="M26" s="174"/>
      <c r="N26" s="173"/>
    </row>
  </sheetData>
  <mergeCells count="1">
    <mergeCell ref="A1:N1"/>
  </mergeCells>
  <pageMargins left="0.25" right="0.25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"/>
  <sheetViews>
    <sheetView workbookViewId="0">
      <selection sqref="A1:C1"/>
    </sheetView>
  </sheetViews>
  <sheetFormatPr defaultRowHeight="14.4"/>
  <cols>
    <col min="1" max="1" width="8.6640625" style="189" bestFit="1" customWidth="1"/>
    <col min="2" max="2" width="9.21875" style="189" bestFit="1" customWidth="1"/>
    <col min="3" max="3" width="12.88671875" style="189" bestFit="1" customWidth="1"/>
    <col min="4" max="4" width="12.88671875" style="189" customWidth="1"/>
    <col min="5" max="5" width="12" style="189" bestFit="1" customWidth="1"/>
    <col min="6" max="6" width="34.6640625" style="189" bestFit="1" customWidth="1"/>
    <col min="7" max="7" width="4.6640625" style="189" bestFit="1" customWidth="1"/>
    <col min="8" max="8" width="8.109375" style="189" bestFit="1" customWidth="1"/>
    <col min="9" max="9" width="14.109375" style="189" bestFit="1" customWidth="1"/>
    <col min="10" max="10" width="13.109375" style="189" bestFit="1" customWidth="1"/>
    <col min="11" max="11" width="14.109375" style="189" bestFit="1" customWidth="1"/>
    <col min="12" max="12" width="7.33203125" style="189" bestFit="1" customWidth="1"/>
    <col min="13" max="16384" width="8.88671875" style="189"/>
  </cols>
  <sheetData>
    <row r="1" spans="1:25" ht="24.6">
      <c r="A1" s="616" t="s">
        <v>4050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</row>
    <row r="2" spans="1:25" ht="24.6">
      <c r="A2" s="617" t="s">
        <v>3718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</row>
    <row r="3" spans="1:25" ht="27">
      <c r="A3" s="200" t="s">
        <v>3835</v>
      </c>
      <c r="B3" s="200" t="s">
        <v>161</v>
      </c>
      <c r="C3" s="200" t="s">
        <v>160</v>
      </c>
      <c r="D3" s="200" t="s">
        <v>4049</v>
      </c>
      <c r="E3" s="200" t="s">
        <v>3543</v>
      </c>
      <c r="F3" s="200" t="s">
        <v>3495</v>
      </c>
      <c r="G3" s="200" t="s">
        <v>3837</v>
      </c>
      <c r="H3" s="200" t="s">
        <v>4048</v>
      </c>
      <c r="I3" s="200" t="s">
        <v>4047</v>
      </c>
      <c r="J3" s="200" t="s">
        <v>3734</v>
      </c>
      <c r="K3" s="199" t="s">
        <v>4046</v>
      </c>
      <c r="L3" s="198" t="s">
        <v>137</v>
      </c>
      <c r="N3" s="14" t="s">
        <v>71</v>
      </c>
      <c r="O3" s="14" t="s">
        <v>72</v>
      </c>
      <c r="P3" s="9" t="s">
        <v>99</v>
      </c>
      <c r="Q3" s="9" t="s">
        <v>100</v>
      </c>
      <c r="R3" s="9" t="s">
        <v>75</v>
      </c>
      <c r="S3" s="9" t="s">
        <v>73</v>
      </c>
      <c r="T3" s="9" t="s">
        <v>42</v>
      </c>
      <c r="U3" s="9"/>
      <c r="V3" s="9" t="s">
        <v>39</v>
      </c>
      <c r="W3" s="9" t="s">
        <v>40</v>
      </c>
      <c r="X3" s="9" t="s">
        <v>31</v>
      </c>
      <c r="Y3" s="9" t="s">
        <v>41</v>
      </c>
    </row>
    <row r="4" spans="1:25">
      <c r="A4" s="194" t="s">
        <v>4035</v>
      </c>
      <c r="B4" s="193" t="s">
        <v>3635</v>
      </c>
      <c r="C4" s="190" t="s">
        <v>3436</v>
      </c>
      <c r="D4" s="190">
        <v>1981</v>
      </c>
      <c r="E4" s="193" t="s">
        <v>3442</v>
      </c>
      <c r="F4" s="193"/>
      <c r="G4" s="190" t="s">
        <v>0</v>
      </c>
      <c r="H4" s="190">
        <v>22</v>
      </c>
      <c r="I4" s="192">
        <v>0.29166666666666669</v>
      </c>
      <c r="J4" s="191">
        <v>0.88958333333333339</v>
      </c>
      <c r="K4" s="191">
        <f>IF(J4&lt;&gt;"",J4-I4,"")</f>
        <v>0.59791666666666665</v>
      </c>
      <c r="L4" s="196">
        <v>11</v>
      </c>
      <c r="N4" s="14" t="e">
        <f>VLOOKUP(O4,id!$A:$C,3,0)</f>
        <v>#N/A</v>
      </c>
      <c r="O4" s="14" t="str">
        <f t="shared" ref="O4:O6" si="0">P4&amp;Q4&amp;S4</f>
        <v>OstaszkiewiczJola1981</v>
      </c>
      <c r="P4" s="9" t="str">
        <f t="shared" ref="P4:P6" si="1">C4</f>
        <v>Ostaszkiewicz</v>
      </c>
      <c r="Q4" s="9" t="str">
        <f t="shared" ref="Q4:Q6" si="2">B4</f>
        <v>Jola</v>
      </c>
      <c r="R4" s="9">
        <f t="shared" ref="R4:R6" si="3">F4</f>
        <v>0</v>
      </c>
      <c r="S4" s="9">
        <f t="shared" ref="S4:S6" si="4">D4</f>
        <v>1981</v>
      </c>
      <c r="T4" s="9">
        <v>50</v>
      </c>
      <c r="U4" s="21"/>
      <c r="V4" s="9"/>
      <c r="W4" s="9"/>
      <c r="X4" s="9"/>
      <c r="Y4" s="9"/>
    </row>
    <row r="5" spans="1:25">
      <c r="A5" s="194" t="s">
        <v>4033</v>
      </c>
      <c r="B5" s="193" t="s">
        <v>768</v>
      </c>
      <c r="C5" s="190" t="s">
        <v>3437</v>
      </c>
      <c r="D5" s="190">
        <v>1972</v>
      </c>
      <c r="E5" s="193" t="s">
        <v>3442</v>
      </c>
      <c r="F5" s="193"/>
      <c r="G5" s="190" t="s">
        <v>0</v>
      </c>
      <c r="H5" s="190">
        <v>21</v>
      </c>
      <c r="I5" s="192">
        <v>0.29166666666666669</v>
      </c>
      <c r="J5" s="191">
        <v>0.88958333333333339</v>
      </c>
      <c r="K5" s="191">
        <f>IF(J5&lt;&gt;"",J5-I5,"")</f>
        <v>0.59791666666666665</v>
      </c>
      <c r="L5" s="196">
        <v>13</v>
      </c>
      <c r="N5" s="14">
        <f>VLOOKUP(O5,id!$A:$C,3,0)</f>
        <v>134</v>
      </c>
      <c r="O5" s="14" t="str">
        <f t="shared" si="0"/>
        <v>PokoraKatarzyna1972</v>
      </c>
      <c r="P5" s="9" t="str">
        <f t="shared" si="1"/>
        <v>Pokora</v>
      </c>
      <c r="Q5" s="9" t="str">
        <f t="shared" si="2"/>
        <v>Katarzyna</v>
      </c>
      <c r="R5" s="9">
        <f t="shared" si="3"/>
        <v>0</v>
      </c>
      <c r="S5" s="9">
        <f t="shared" si="4"/>
        <v>1972</v>
      </c>
      <c r="T5" s="9">
        <f t="shared" ref="T5:T6" si="5">T4*IF(X5&lt;1,X5,IF(Y5&lt;1,Y5,IF(W5&lt;1,W5,IF(V5&lt;1,V5,1))))</f>
        <v>47.727272727272727</v>
      </c>
      <c r="U5" s="21"/>
      <c r="V5" s="9">
        <f t="shared" ref="V5:V6" si="6">K4/K5</f>
        <v>1</v>
      </c>
      <c r="W5" s="9">
        <f t="shared" ref="W5:W6" si="7">H5/H4</f>
        <v>0.95454545454545459</v>
      </c>
      <c r="X5" s="9">
        <v>1</v>
      </c>
      <c r="Y5" s="9">
        <v>1</v>
      </c>
    </row>
    <row r="6" spans="1:25">
      <c r="A6" s="194" t="s">
        <v>4031</v>
      </c>
      <c r="B6" s="193" t="s">
        <v>584</v>
      </c>
      <c r="C6" s="190" t="s">
        <v>50</v>
      </c>
      <c r="D6" s="190">
        <v>1996</v>
      </c>
      <c r="E6" s="193" t="s">
        <v>307</v>
      </c>
      <c r="F6" s="193" t="s">
        <v>3934</v>
      </c>
      <c r="G6" s="190" t="s">
        <v>0</v>
      </c>
      <c r="H6" s="190">
        <v>21</v>
      </c>
      <c r="I6" s="192">
        <v>0.29166666666666669</v>
      </c>
      <c r="J6" s="191">
        <v>0.90972222222222221</v>
      </c>
      <c r="K6" s="191">
        <f>IF(J6&lt;&gt;"",J6-I6,"")</f>
        <v>0.61805555555555558</v>
      </c>
      <c r="L6" s="190">
        <v>14</v>
      </c>
      <c r="N6" s="14">
        <f>VLOOKUP(O6,id!$A:$C,3,0)</f>
        <v>192</v>
      </c>
      <c r="O6" s="14" t="str">
        <f t="shared" si="0"/>
        <v>StanekDominika1996</v>
      </c>
      <c r="P6" s="9" t="str">
        <f t="shared" si="1"/>
        <v>Stanek</v>
      </c>
      <c r="Q6" s="9" t="str">
        <f t="shared" si="2"/>
        <v>Dominika</v>
      </c>
      <c r="R6" s="9" t="str">
        <f t="shared" si="3"/>
        <v>Rudy Kot</v>
      </c>
      <c r="S6" s="9">
        <f t="shared" si="4"/>
        <v>1996</v>
      </c>
      <c r="T6" s="9">
        <f t="shared" si="5"/>
        <v>46.172114402451477</v>
      </c>
      <c r="U6" s="21"/>
      <c r="V6" s="9">
        <f t="shared" si="6"/>
        <v>0.96741573033707862</v>
      </c>
      <c r="W6" s="9">
        <f t="shared" si="7"/>
        <v>1</v>
      </c>
      <c r="X6" s="9">
        <v>1</v>
      </c>
      <c r="Y6" s="9">
        <v>1</v>
      </c>
    </row>
  </sheetData>
  <mergeCells count="2">
    <mergeCell ref="A1:L1"/>
    <mergeCell ref="A2:L2"/>
  </mergeCells>
  <conditionalFormatting sqref="A4:L6">
    <cfRule type="expression" dxfId="4" priority="2">
      <formula>IF($G4="M",FALSE,TRUE)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workbookViewId="0">
      <selection sqref="A1:C1"/>
    </sheetView>
  </sheetViews>
  <sheetFormatPr defaultRowHeight="14.4"/>
  <cols>
    <col min="1" max="1" width="8.6640625" style="189" bestFit="1" customWidth="1"/>
    <col min="2" max="2" width="9.21875" style="189" bestFit="1" customWidth="1"/>
    <col min="3" max="3" width="12.88671875" style="189" bestFit="1" customWidth="1"/>
    <col min="4" max="4" width="12.88671875" style="189" customWidth="1"/>
    <col min="5" max="5" width="12" style="189" bestFit="1" customWidth="1"/>
    <col min="6" max="6" width="34.6640625" style="189" bestFit="1" customWidth="1"/>
    <col min="7" max="7" width="4.6640625" style="189" bestFit="1" customWidth="1"/>
    <col min="8" max="8" width="8.109375" style="189" bestFit="1" customWidth="1"/>
    <col min="9" max="9" width="14.109375" style="189" bestFit="1" customWidth="1"/>
    <col min="10" max="10" width="13.109375" style="189" bestFit="1" customWidth="1"/>
    <col min="11" max="11" width="14.109375" style="189" bestFit="1" customWidth="1"/>
    <col min="12" max="12" width="7.33203125" style="189" bestFit="1" customWidth="1"/>
    <col min="13" max="16384" width="8.88671875" style="189"/>
  </cols>
  <sheetData>
    <row r="1" spans="1:25" ht="24.6">
      <c r="A1" s="616" t="s">
        <v>4050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</row>
    <row r="2" spans="1:25" ht="24.6">
      <c r="A2" s="617" t="s">
        <v>3718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</row>
    <row r="3" spans="1:25" ht="27">
      <c r="A3" s="200" t="s">
        <v>3835</v>
      </c>
      <c r="B3" s="200" t="s">
        <v>161</v>
      </c>
      <c r="C3" s="200" t="s">
        <v>160</v>
      </c>
      <c r="D3" s="200" t="s">
        <v>4049</v>
      </c>
      <c r="E3" s="200" t="s">
        <v>3543</v>
      </c>
      <c r="F3" s="200" t="s">
        <v>3495</v>
      </c>
      <c r="G3" s="200" t="s">
        <v>3837</v>
      </c>
      <c r="H3" s="200" t="s">
        <v>4048</v>
      </c>
      <c r="I3" s="200" t="s">
        <v>4047</v>
      </c>
      <c r="J3" s="200" t="s">
        <v>3734</v>
      </c>
      <c r="K3" s="199" t="s">
        <v>4046</v>
      </c>
      <c r="L3" s="198" t="s">
        <v>137</v>
      </c>
      <c r="N3" s="14" t="s">
        <v>71</v>
      </c>
      <c r="O3" s="14" t="s">
        <v>72</v>
      </c>
      <c r="P3" s="9" t="s">
        <v>99</v>
      </c>
      <c r="Q3" s="9" t="s">
        <v>100</v>
      </c>
      <c r="R3" s="9" t="s">
        <v>75</v>
      </c>
      <c r="S3" s="9" t="s">
        <v>73</v>
      </c>
      <c r="T3" s="9" t="s">
        <v>42</v>
      </c>
      <c r="U3" s="9"/>
      <c r="V3" s="9" t="s">
        <v>39</v>
      </c>
      <c r="W3" s="9" t="s">
        <v>40</v>
      </c>
      <c r="X3" s="9" t="s">
        <v>31</v>
      </c>
      <c r="Y3" s="9" t="s">
        <v>41</v>
      </c>
    </row>
    <row r="4" spans="1:25">
      <c r="A4" s="194" t="s">
        <v>4045</v>
      </c>
      <c r="B4" s="193" t="s">
        <v>139</v>
      </c>
      <c r="C4" s="190" t="s">
        <v>157</v>
      </c>
      <c r="D4" s="190">
        <v>1982</v>
      </c>
      <c r="E4" s="193" t="s">
        <v>307</v>
      </c>
      <c r="F4" s="193" t="s">
        <v>164</v>
      </c>
      <c r="G4" s="190" t="s">
        <v>32</v>
      </c>
      <c r="H4" s="190">
        <v>33</v>
      </c>
      <c r="I4" s="192">
        <v>0.29166666666666669</v>
      </c>
      <c r="J4" s="191">
        <v>0.85</v>
      </c>
      <c r="K4" s="191">
        <f t="shared" ref="K4:K18" si="0">IF(J4&lt;&gt;"",J4-I4,"")</f>
        <v>0.55833333333333335</v>
      </c>
      <c r="L4" s="190">
        <v>1</v>
      </c>
      <c r="N4" s="14">
        <f>VLOOKUP(O4,id!$A:$C,3,0)</f>
        <v>4</v>
      </c>
      <c r="O4" s="14" t="str">
        <f t="shared" ref="O4:O7" si="1">P4&amp;Q4&amp;S4</f>
        <v>ŚmiejaDaniel1982</v>
      </c>
      <c r="P4" s="9" t="str">
        <f>C4</f>
        <v>Śmieja</v>
      </c>
      <c r="Q4" s="9" t="str">
        <f>B4</f>
        <v>Daniel</v>
      </c>
      <c r="R4" s="9" t="str">
        <f>F4</f>
        <v>mrdp.pl</v>
      </c>
      <c r="S4" s="9">
        <f>D4</f>
        <v>1982</v>
      </c>
      <c r="T4" s="9">
        <v>50</v>
      </c>
      <c r="U4" s="21"/>
      <c r="V4" s="9"/>
      <c r="W4" s="9"/>
      <c r="X4" s="9"/>
      <c r="Y4" s="9"/>
    </row>
    <row r="5" spans="1:25">
      <c r="A5" s="194" t="s">
        <v>4044</v>
      </c>
      <c r="B5" s="193" t="s">
        <v>77</v>
      </c>
      <c r="C5" s="190" t="s">
        <v>78</v>
      </c>
      <c r="D5" s="190">
        <v>1992</v>
      </c>
      <c r="E5" s="193" t="s">
        <v>246</v>
      </c>
      <c r="F5" s="193" t="s">
        <v>162</v>
      </c>
      <c r="G5" s="190" t="s">
        <v>32</v>
      </c>
      <c r="H5" s="190">
        <v>33</v>
      </c>
      <c r="I5" s="192">
        <v>0.29166666666666669</v>
      </c>
      <c r="J5" s="191">
        <v>0.85972222222222217</v>
      </c>
      <c r="K5" s="191">
        <f t="shared" si="0"/>
        <v>0.56805555555555554</v>
      </c>
      <c r="L5" s="190">
        <v>2</v>
      </c>
      <c r="N5" s="14">
        <f>VLOOKUP(O5,id!$A:$C,3,0)</f>
        <v>3</v>
      </c>
      <c r="O5" s="14" t="str">
        <f t="shared" si="1"/>
        <v>JakubekKrystian1992</v>
      </c>
      <c r="P5" s="9" t="str">
        <f t="shared" ref="P5:P7" si="2">C5</f>
        <v>Jakubek</v>
      </c>
      <c r="Q5" s="9" t="str">
        <f t="shared" ref="Q5:Q7" si="3">B5</f>
        <v>Krystian</v>
      </c>
      <c r="R5" s="9" t="str">
        <f t="shared" ref="R5:R7" si="4">F5</f>
        <v>Mitutoyo AZS Wratislavia</v>
      </c>
      <c r="S5" s="9">
        <f t="shared" ref="S5:S7" si="5">D5</f>
        <v>1992</v>
      </c>
      <c r="T5" s="9">
        <f t="shared" ref="T5:T7" si="6">T4*IF(X5&lt;1,X5,IF(Y5&lt;1,Y5,IF(W5&lt;1,W5,IF(V5&lt;1,V5,1))))</f>
        <v>49.14425427872861</v>
      </c>
      <c r="U5" s="21"/>
      <c r="V5" s="9">
        <f>K4/K5</f>
        <v>0.98288508557457221</v>
      </c>
      <c r="W5" s="9">
        <f>H5/H4</f>
        <v>1</v>
      </c>
      <c r="X5" s="9">
        <v>1</v>
      </c>
      <c r="Y5" s="9">
        <v>1</v>
      </c>
    </row>
    <row r="6" spans="1:25">
      <c r="A6" s="194" t="s">
        <v>4043</v>
      </c>
      <c r="B6" s="193" t="s">
        <v>22</v>
      </c>
      <c r="C6" s="190" t="s">
        <v>55</v>
      </c>
      <c r="D6" s="190">
        <v>1969</v>
      </c>
      <c r="E6" s="193" t="s">
        <v>246</v>
      </c>
      <c r="F6" s="193"/>
      <c r="G6" s="190" t="s">
        <v>32</v>
      </c>
      <c r="H6" s="190">
        <v>30</v>
      </c>
      <c r="I6" s="192">
        <v>0.29166666666666669</v>
      </c>
      <c r="J6" s="191">
        <v>0.87361111111111101</v>
      </c>
      <c r="K6" s="191">
        <f t="shared" si="0"/>
        <v>0.58194444444444438</v>
      </c>
      <c r="L6" s="190">
        <v>3</v>
      </c>
      <c r="N6" s="14">
        <f>VLOOKUP(O6,id!$A:$C,3,0)</f>
        <v>2</v>
      </c>
      <c r="O6" s="14" t="str">
        <f t="shared" si="1"/>
        <v>SzawdzinKrzysztof1969</v>
      </c>
      <c r="P6" s="9" t="str">
        <f t="shared" si="2"/>
        <v>Szawdzin</v>
      </c>
      <c r="Q6" s="9" t="str">
        <f t="shared" si="3"/>
        <v>Krzysztof</v>
      </c>
      <c r="R6" s="9">
        <f t="shared" si="4"/>
        <v>0</v>
      </c>
      <c r="S6" s="9">
        <f t="shared" si="5"/>
        <v>1969</v>
      </c>
      <c r="T6" s="9">
        <f t="shared" si="6"/>
        <v>44.676594798844192</v>
      </c>
      <c r="U6" s="21"/>
      <c r="V6" s="9">
        <f t="shared" ref="V6:V7" si="7">K5/K6</f>
        <v>0.97613365155131271</v>
      </c>
      <c r="W6" s="9">
        <f t="shared" ref="W6:W7" si="8">H6/H5</f>
        <v>0.90909090909090906</v>
      </c>
      <c r="X6" s="9">
        <v>1</v>
      </c>
      <c r="Y6" s="9">
        <v>1</v>
      </c>
    </row>
    <row r="7" spans="1:25">
      <c r="A7" s="194" t="s">
        <v>4042</v>
      </c>
      <c r="B7" s="193" t="s">
        <v>63</v>
      </c>
      <c r="C7" s="190" t="s">
        <v>80</v>
      </c>
      <c r="D7" s="190">
        <v>1986</v>
      </c>
      <c r="E7" s="193" t="s">
        <v>246</v>
      </c>
      <c r="F7" s="193"/>
      <c r="G7" s="190" t="s">
        <v>32</v>
      </c>
      <c r="H7" s="190">
        <v>30</v>
      </c>
      <c r="I7" s="192">
        <v>0.29166666666666669</v>
      </c>
      <c r="J7" s="191">
        <v>0.87361111111111101</v>
      </c>
      <c r="K7" s="191">
        <f t="shared" si="0"/>
        <v>0.58194444444444438</v>
      </c>
      <c r="L7" s="197">
        <v>3</v>
      </c>
      <c r="N7" s="14">
        <f>VLOOKUP(O7,id!$A:$C,3,0)</f>
        <v>116</v>
      </c>
      <c r="O7" s="14" t="str">
        <f t="shared" si="1"/>
        <v>MirowskiŁukasz1986</v>
      </c>
      <c r="P7" s="9" t="str">
        <f t="shared" si="2"/>
        <v>Mirowski</v>
      </c>
      <c r="Q7" s="9" t="str">
        <f t="shared" si="3"/>
        <v>Łukasz</v>
      </c>
      <c r="R7" s="9">
        <f t="shared" si="4"/>
        <v>0</v>
      </c>
      <c r="S7" s="9">
        <f t="shared" si="5"/>
        <v>1986</v>
      </c>
      <c r="T7" s="9">
        <f t="shared" si="6"/>
        <v>44.676594798844192</v>
      </c>
      <c r="U7" s="21"/>
      <c r="V7" s="9">
        <f t="shared" si="7"/>
        <v>1</v>
      </c>
      <c r="W7" s="9">
        <f t="shared" si="8"/>
        <v>1</v>
      </c>
      <c r="X7" s="9">
        <v>1</v>
      </c>
      <c r="Y7" s="9">
        <v>1</v>
      </c>
    </row>
    <row r="8" spans="1:25">
      <c r="A8" s="194" t="s">
        <v>4041</v>
      </c>
      <c r="B8" s="193" t="s">
        <v>241</v>
      </c>
      <c r="C8" s="190" t="s">
        <v>245</v>
      </c>
      <c r="D8" s="190">
        <v>1979</v>
      </c>
      <c r="E8" s="193" t="s">
        <v>1323</v>
      </c>
      <c r="F8" s="193" t="s">
        <v>236</v>
      </c>
      <c r="G8" s="190" t="s">
        <v>32</v>
      </c>
      <c r="H8" s="190">
        <v>28</v>
      </c>
      <c r="I8" s="192">
        <v>0.29166666666666669</v>
      </c>
      <c r="J8" s="191">
        <v>0.85833333333333339</v>
      </c>
      <c r="K8" s="191">
        <f t="shared" si="0"/>
        <v>0.56666666666666665</v>
      </c>
      <c r="L8" s="196">
        <v>5</v>
      </c>
      <c r="N8" s="14">
        <f>VLOOKUP(O8,id!$A:$C,3,0)</f>
        <v>10</v>
      </c>
      <c r="O8" s="14" t="str">
        <f t="shared" ref="O8:O18" si="9">P8&amp;Q8&amp;S8</f>
        <v>WalentowskiRadosław1979</v>
      </c>
      <c r="P8" s="9" t="str">
        <f t="shared" ref="P8:P18" si="10">C8</f>
        <v>Walentowski</v>
      </c>
      <c r="Q8" s="9" t="str">
        <f t="shared" ref="Q8:Q18" si="11">B8</f>
        <v>Radosław</v>
      </c>
      <c r="R8" s="9" t="str">
        <f t="shared" ref="R8:R18" si="12">F8</f>
        <v>LosMaruderos</v>
      </c>
      <c r="S8" s="9">
        <f t="shared" ref="S8:S18" si="13">D8</f>
        <v>1979</v>
      </c>
      <c r="T8" s="9">
        <f t="shared" ref="T8:T13" si="14">T7*IF(X8&lt;1,X8,IF(Y8&lt;1,Y8,IF(W8&lt;1,W8,IF(V8&lt;1,V8,1))))</f>
        <v>41.698155145587911</v>
      </c>
      <c r="U8" s="21"/>
      <c r="V8" s="9">
        <f t="shared" ref="V8:V13" si="15">K7/K8</f>
        <v>1.0269607843137254</v>
      </c>
      <c r="W8" s="9">
        <f t="shared" ref="W8:W13" si="16">H8/H7</f>
        <v>0.93333333333333335</v>
      </c>
      <c r="X8" s="9">
        <v>1</v>
      </c>
      <c r="Y8" s="9">
        <v>1</v>
      </c>
    </row>
    <row r="9" spans="1:25">
      <c r="A9" s="194" t="s">
        <v>4040</v>
      </c>
      <c r="B9" s="193" t="s">
        <v>383</v>
      </c>
      <c r="C9" s="190" t="s">
        <v>836</v>
      </c>
      <c r="D9" s="190">
        <v>1966</v>
      </c>
      <c r="E9" s="193" t="s">
        <v>870</v>
      </c>
      <c r="F9" s="195" t="s">
        <v>871</v>
      </c>
      <c r="G9" s="190" t="s">
        <v>32</v>
      </c>
      <c r="H9" s="190">
        <v>27</v>
      </c>
      <c r="I9" s="192">
        <v>0.29166666666666669</v>
      </c>
      <c r="J9" s="191">
        <v>0.8833333333333333</v>
      </c>
      <c r="K9" s="191">
        <f t="shared" si="0"/>
        <v>0.59166666666666656</v>
      </c>
      <c r="L9" s="190">
        <v>6</v>
      </c>
      <c r="N9" s="14">
        <f>VLOOKUP(O9,id!$A:$C,3,0)</f>
        <v>9</v>
      </c>
      <c r="O9" s="14" t="str">
        <f t="shared" si="9"/>
        <v>RudnickiMariusz1966</v>
      </c>
      <c r="P9" s="9" t="str">
        <f t="shared" si="10"/>
        <v>Rudnicki</v>
      </c>
      <c r="Q9" s="9" t="str">
        <f t="shared" si="11"/>
        <v>Mariusz</v>
      </c>
      <c r="R9" s="9" t="str">
        <f t="shared" si="12"/>
        <v>Orient Express</v>
      </c>
      <c r="S9" s="9">
        <f t="shared" si="13"/>
        <v>1966</v>
      </c>
      <c r="T9" s="9">
        <f t="shared" si="14"/>
        <v>40.208935318959774</v>
      </c>
      <c r="U9" s="21"/>
      <c r="V9" s="9">
        <f t="shared" si="15"/>
        <v>0.9577464788732396</v>
      </c>
      <c r="W9" s="9">
        <f t="shared" si="16"/>
        <v>0.9642857142857143</v>
      </c>
      <c r="X9" s="9">
        <v>1</v>
      </c>
      <c r="Y9" s="9">
        <v>1</v>
      </c>
    </row>
    <row r="10" spans="1:25">
      <c r="A10" s="194" t="s">
        <v>4039</v>
      </c>
      <c r="B10" s="193" t="s">
        <v>48</v>
      </c>
      <c r="C10" s="190" t="s">
        <v>476</v>
      </c>
      <c r="D10" s="190">
        <v>1975</v>
      </c>
      <c r="E10" s="193" t="s">
        <v>3562</v>
      </c>
      <c r="F10" s="193"/>
      <c r="G10" s="190" t="s">
        <v>32</v>
      </c>
      <c r="H10" s="190">
        <v>25</v>
      </c>
      <c r="I10" s="192">
        <v>0.29166666666666669</v>
      </c>
      <c r="J10" s="191">
        <v>0.86388888888888893</v>
      </c>
      <c r="K10" s="191">
        <f t="shared" si="0"/>
        <v>0.57222222222222219</v>
      </c>
      <c r="L10" s="190">
        <v>7</v>
      </c>
      <c r="N10" s="14">
        <f>VLOOKUP(O10,id!$A:$C,3,0)</f>
        <v>61</v>
      </c>
      <c r="O10" s="14" t="str">
        <f t="shared" si="9"/>
        <v>LipińskiTomasz1975</v>
      </c>
      <c r="P10" s="9" t="str">
        <f t="shared" si="10"/>
        <v>Lipiński</v>
      </c>
      <c r="Q10" s="9" t="str">
        <f t="shared" si="11"/>
        <v>Tomasz</v>
      </c>
      <c r="R10" s="9">
        <f t="shared" si="12"/>
        <v>0</v>
      </c>
      <c r="S10" s="9">
        <f t="shared" si="13"/>
        <v>1975</v>
      </c>
      <c r="T10" s="9">
        <f t="shared" si="14"/>
        <v>37.230495665703494</v>
      </c>
      <c r="U10" s="21"/>
      <c r="V10" s="9">
        <f t="shared" si="15"/>
        <v>1.0339805825242718</v>
      </c>
      <c r="W10" s="9">
        <f t="shared" si="16"/>
        <v>0.92592592592592593</v>
      </c>
      <c r="X10" s="9">
        <v>1</v>
      </c>
      <c r="Y10" s="9">
        <v>1</v>
      </c>
    </row>
    <row r="11" spans="1:25">
      <c r="A11" s="194" t="s">
        <v>4038</v>
      </c>
      <c r="B11" s="193" t="s">
        <v>90</v>
      </c>
      <c r="C11" s="190" t="s">
        <v>79</v>
      </c>
      <c r="D11" s="190">
        <v>1984</v>
      </c>
      <c r="E11" s="193" t="s">
        <v>246</v>
      </c>
      <c r="F11" s="195" t="s">
        <v>1536</v>
      </c>
      <c r="G11" s="190" t="s">
        <v>32</v>
      </c>
      <c r="H11" s="190">
        <v>23</v>
      </c>
      <c r="I11" s="192">
        <v>0.29166666666666669</v>
      </c>
      <c r="J11" s="191">
        <v>0.81874999999999998</v>
      </c>
      <c r="K11" s="191">
        <f t="shared" si="0"/>
        <v>0.52708333333333335</v>
      </c>
      <c r="L11" s="190">
        <v>8</v>
      </c>
      <c r="N11" s="14">
        <f>VLOOKUP(O11,id!$A:$C,3,0)</f>
        <v>38</v>
      </c>
      <c r="O11" s="14" t="str">
        <f t="shared" si="9"/>
        <v>WieczorekJarosław1984</v>
      </c>
      <c r="P11" s="9" t="str">
        <f t="shared" si="10"/>
        <v>Wieczorek</v>
      </c>
      <c r="Q11" s="9" t="str">
        <f t="shared" si="11"/>
        <v>Jarosław</v>
      </c>
      <c r="R11" s="9" t="str">
        <f t="shared" si="12"/>
        <v>Rajd Liczyrzepy / Europa Ubezpieczenia</v>
      </c>
      <c r="S11" s="9">
        <f t="shared" si="13"/>
        <v>1984</v>
      </c>
      <c r="T11" s="9">
        <f t="shared" si="14"/>
        <v>34.252056012447213</v>
      </c>
      <c r="U11" s="21"/>
      <c r="V11" s="9">
        <f t="shared" si="15"/>
        <v>1.0856389986824768</v>
      </c>
      <c r="W11" s="9">
        <f t="shared" si="16"/>
        <v>0.92</v>
      </c>
      <c r="X11" s="9">
        <v>1</v>
      </c>
      <c r="Y11" s="9">
        <v>1</v>
      </c>
    </row>
    <row r="12" spans="1:25">
      <c r="A12" s="194" t="s">
        <v>4037</v>
      </c>
      <c r="B12" s="193" t="s">
        <v>48</v>
      </c>
      <c r="C12" s="190" t="s">
        <v>69</v>
      </c>
      <c r="D12" s="190">
        <v>1963</v>
      </c>
      <c r="E12" s="193" t="s">
        <v>222</v>
      </c>
      <c r="F12" s="193" t="s">
        <v>223</v>
      </c>
      <c r="G12" s="190" t="s">
        <v>32</v>
      </c>
      <c r="H12" s="190">
        <v>23</v>
      </c>
      <c r="I12" s="192">
        <v>0.29166666666666669</v>
      </c>
      <c r="J12" s="191">
        <v>0.91111111111111109</v>
      </c>
      <c r="K12" s="191">
        <f t="shared" si="0"/>
        <v>0.61944444444444446</v>
      </c>
      <c r="L12" s="190">
        <v>9</v>
      </c>
      <c r="N12" s="14">
        <f>VLOOKUP(O12,id!$A:$C,3,0)</f>
        <v>23</v>
      </c>
      <c r="O12" s="14" t="str">
        <f t="shared" si="9"/>
        <v>SójkaTomasz1963</v>
      </c>
      <c r="P12" s="9" t="str">
        <f t="shared" si="10"/>
        <v>Sójka</v>
      </c>
      <c r="Q12" s="9" t="str">
        <f t="shared" si="11"/>
        <v>Tomasz</v>
      </c>
      <c r="R12" s="9" t="str">
        <f t="shared" si="12"/>
        <v>RKS Fiedorek</v>
      </c>
      <c r="S12" s="9">
        <f t="shared" si="13"/>
        <v>1963</v>
      </c>
      <c r="T12" s="9">
        <f t="shared" si="14"/>
        <v>29.144966943326718</v>
      </c>
      <c r="U12" s="21"/>
      <c r="V12" s="9">
        <f t="shared" si="15"/>
        <v>0.85089686098654704</v>
      </c>
      <c r="W12" s="9">
        <f t="shared" si="16"/>
        <v>1</v>
      </c>
      <c r="X12" s="9">
        <v>1</v>
      </c>
      <c r="Y12" s="9">
        <v>1</v>
      </c>
    </row>
    <row r="13" spans="1:25">
      <c r="A13" s="194" t="s">
        <v>4036</v>
      </c>
      <c r="B13" s="193" t="s">
        <v>16</v>
      </c>
      <c r="C13" s="190" t="s">
        <v>261</v>
      </c>
      <c r="D13" s="190">
        <v>1987</v>
      </c>
      <c r="E13" s="193" t="s">
        <v>246</v>
      </c>
      <c r="F13" s="195" t="s">
        <v>260</v>
      </c>
      <c r="G13" s="190" t="s">
        <v>32</v>
      </c>
      <c r="H13" s="190">
        <v>22</v>
      </c>
      <c r="I13" s="192">
        <v>0.29166666666666669</v>
      </c>
      <c r="J13" s="191">
        <v>0.81874999999999998</v>
      </c>
      <c r="K13" s="191">
        <f t="shared" si="0"/>
        <v>0.52708333333333335</v>
      </c>
      <c r="L13" s="190">
        <v>10</v>
      </c>
      <c r="N13" s="14" t="e">
        <f>VLOOKUP(O13,id!$A:$C,3,0)</f>
        <v>#N/A</v>
      </c>
      <c r="O13" s="14" t="str">
        <f t="shared" si="9"/>
        <v>BanaszkiewiczPaweł1987</v>
      </c>
      <c r="P13" s="9" t="str">
        <f t="shared" si="10"/>
        <v>Banaszkiewicz</v>
      </c>
      <c r="Q13" s="9" t="str">
        <f t="shared" si="11"/>
        <v>Paweł</v>
      </c>
      <c r="R13" s="9" t="str">
        <f t="shared" si="12"/>
        <v>KTR BikeOrient</v>
      </c>
      <c r="S13" s="9">
        <f t="shared" si="13"/>
        <v>1987</v>
      </c>
      <c r="T13" s="9">
        <f t="shared" si="14"/>
        <v>27.877794467529906</v>
      </c>
      <c r="U13" s="21"/>
      <c r="V13" s="9">
        <f t="shared" si="15"/>
        <v>1.1752305665349143</v>
      </c>
      <c r="W13" s="9">
        <f t="shared" si="16"/>
        <v>0.95652173913043481</v>
      </c>
      <c r="X13" s="9">
        <v>1</v>
      </c>
      <c r="Y13" s="9">
        <v>1</v>
      </c>
    </row>
    <row r="14" spans="1:25">
      <c r="A14" s="194" t="s">
        <v>4034</v>
      </c>
      <c r="B14" s="193" t="s">
        <v>26</v>
      </c>
      <c r="C14" s="190" t="s">
        <v>29</v>
      </c>
      <c r="D14" s="190">
        <v>1965</v>
      </c>
      <c r="E14" s="193" t="s">
        <v>253</v>
      </c>
      <c r="F14" s="193" t="s">
        <v>3511</v>
      </c>
      <c r="G14" s="190" t="s">
        <v>32</v>
      </c>
      <c r="H14" s="190">
        <v>21</v>
      </c>
      <c r="I14" s="192">
        <v>0.29166666666666669</v>
      </c>
      <c r="J14" s="191">
        <v>0.86736111111111114</v>
      </c>
      <c r="K14" s="191">
        <f t="shared" si="0"/>
        <v>0.57569444444444451</v>
      </c>
      <c r="L14" s="190">
        <v>12</v>
      </c>
      <c r="N14" s="14">
        <f>VLOOKUP(O14,id!$A:$C,3,0)</f>
        <v>27</v>
      </c>
      <c r="O14" s="14" t="str">
        <f t="shared" si="9"/>
        <v>SmejdaAndrzej1965</v>
      </c>
      <c r="P14" s="9" t="str">
        <f t="shared" si="10"/>
        <v>Smejda</v>
      </c>
      <c r="Q14" s="9" t="str">
        <f t="shared" si="11"/>
        <v>Andrzej</v>
      </c>
      <c r="R14" s="9" t="str">
        <f t="shared" si="12"/>
        <v>SAnFi</v>
      </c>
      <c r="S14" s="9">
        <f t="shared" si="13"/>
        <v>1965</v>
      </c>
      <c r="T14" s="9">
        <f t="shared" ref="T14:T18" si="17">T13*IF(X14&lt;1,X14,IF(Y14&lt;1,Y14,IF(W14&lt;1,W14,IF(V14&lt;1,V14,1))))</f>
        <v>26.610621991733094</v>
      </c>
      <c r="U14" s="21"/>
      <c r="V14" s="9">
        <f t="shared" ref="V14:V18" si="18">K13/K14</f>
        <v>0.91556091676718931</v>
      </c>
      <c r="W14" s="9">
        <f t="shared" ref="W14:W18" si="19">H14/H13</f>
        <v>0.95454545454545459</v>
      </c>
      <c r="X14" s="9">
        <v>1</v>
      </c>
      <c r="Y14" s="9">
        <v>1</v>
      </c>
    </row>
    <row r="15" spans="1:25">
      <c r="A15" s="194" t="s">
        <v>4032</v>
      </c>
      <c r="B15" s="193" t="s">
        <v>49</v>
      </c>
      <c r="C15" s="190" t="s">
        <v>50</v>
      </c>
      <c r="D15" s="190">
        <v>1967</v>
      </c>
      <c r="E15" s="193" t="s">
        <v>307</v>
      </c>
      <c r="F15" s="195" t="s">
        <v>3934</v>
      </c>
      <c r="G15" s="190" t="s">
        <v>32</v>
      </c>
      <c r="H15" s="190">
        <v>21</v>
      </c>
      <c r="I15" s="192">
        <v>0.29166666666666669</v>
      </c>
      <c r="J15" s="191">
        <v>0.90972222222222221</v>
      </c>
      <c r="K15" s="191">
        <f t="shared" si="0"/>
        <v>0.61805555555555558</v>
      </c>
      <c r="L15" s="190">
        <v>14</v>
      </c>
      <c r="N15" s="14">
        <f>VLOOKUP(O15,id!$A:$C,3,0)</f>
        <v>152</v>
      </c>
      <c r="O15" s="14" t="str">
        <f t="shared" si="9"/>
        <v>StanekRobert1967</v>
      </c>
      <c r="P15" s="9" t="str">
        <f t="shared" si="10"/>
        <v>Stanek</v>
      </c>
      <c r="Q15" s="9" t="str">
        <f t="shared" si="11"/>
        <v>Robert</v>
      </c>
      <c r="R15" s="9" t="str">
        <f t="shared" si="12"/>
        <v>Rudy Kot</v>
      </c>
      <c r="S15" s="9">
        <f t="shared" si="13"/>
        <v>1967</v>
      </c>
      <c r="T15" s="9">
        <f t="shared" si="17"/>
        <v>24.786747900164873</v>
      </c>
      <c r="U15" s="21"/>
      <c r="V15" s="9">
        <f t="shared" si="18"/>
        <v>0.93146067415730349</v>
      </c>
      <c r="W15" s="9">
        <f t="shared" si="19"/>
        <v>1</v>
      </c>
      <c r="X15" s="9">
        <v>1</v>
      </c>
      <c r="Y15" s="9">
        <v>1</v>
      </c>
    </row>
    <row r="16" spans="1:25">
      <c r="A16" s="194" t="s">
        <v>4030</v>
      </c>
      <c r="B16" s="193" t="s">
        <v>45</v>
      </c>
      <c r="C16" s="190" t="s">
        <v>117</v>
      </c>
      <c r="D16" s="190">
        <v>1970</v>
      </c>
      <c r="E16" s="193" t="s">
        <v>1205</v>
      </c>
      <c r="F16" s="193"/>
      <c r="G16" s="190" t="s">
        <v>32</v>
      </c>
      <c r="H16" s="190">
        <v>20</v>
      </c>
      <c r="I16" s="192">
        <v>0.29166666666666669</v>
      </c>
      <c r="J16" s="191">
        <v>0.7729166666666667</v>
      </c>
      <c r="K16" s="191">
        <f t="shared" si="0"/>
        <v>0.48125000000000001</v>
      </c>
      <c r="L16" s="190">
        <v>16</v>
      </c>
      <c r="N16" s="14">
        <f>VLOOKUP(O16,id!$A:$C,3,0)</f>
        <v>196</v>
      </c>
      <c r="O16" s="14" t="str">
        <f t="shared" si="9"/>
        <v>FałowskiRafał1970</v>
      </c>
      <c r="P16" s="9" t="str">
        <f t="shared" si="10"/>
        <v>Fałowski</v>
      </c>
      <c r="Q16" s="9" t="str">
        <f t="shared" si="11"/>
        <v>Rafał</v>
      </c>
      <c r="R16" s="9">
        <f t="shared" si="12"/>
        <v>0</v>
      </c>
      <c r="S16" s="9">
        <f t="shared" si="13"/>
        <v>1970</v>
      </c>
      <c r="T16" s="9">
        <f t="shared" si="17"/>
        <v>23.60642657158559</v>
      </c>
      <c r="U16" s="21"/>
      <c r="V16" s="9">
        <f t="shared" si="18"/>
        <v>1.2842712842712842</v>
      </c>
      <c r="W16" s="9">
        <f t="shared" si="19"/>
        <v>0.95238095238095233</v>
      </c>
      <c r="X16" s="9">
        <v>1</v>
      </c>
      <c r="Y16" s="9">
        <v>1</v>
      </c>
    </row>
    <row r="17" spans="1:25">
      <c r="A17" s="194" t="s">
        <v>4029</v>
      </c>
      <c r="B17" s="193" t="s">
        <v>49</v>
      </c>
      <c r="C17" s="190" t="s">
        <v>990</v>
      </c>
      <c r="D17" s="190">
        <v>1979</v>
      </c>
      <c r="E17" s="193" t="s">
        <v>253</v>
      </c>
      <c r="F17" s="193" t="s">
        <v>1326</v>
      </c>
      <c r="G17" s="190" t="s">
        <v>32</v>
      </c>
      <c r="H17" s="190">
        <v>18</v>
      </c>
      <c r="I17" s="192">
        <v>0.29166666666666669</v>
      </c>
      <c r="J17" s="191">
        <v>0.90416666666666667</v>
      </c>
      <c r="K17" s="191">
        <f t="shared" si="0"/>
        <v>0.61250000000000004</v>
      </c>
      <c r="L17" s="190">
        <v>17</v>
      </c>
      <c r="N17" s="14">
        <f>VLOOKUP(O17,id!$A:$C,3,0)</f>
        <v>20</v>
      </c>
      <c r="O17" s="14" t="str">
        <f t="shared" si="9"/>
        <v>BelicaRobert1979</v>
      </c>
      <c r="P17" s="9" t="str">
        <f t="shared" si="10"/>
        <v>Belica</v>
      </c>
      <c r="Q17" s="9" t="str">
        <f t="shared" si="11"/>
        <v>Robert</v>
      </c>
      <c r="R17" s="9" t="str">
        <f t="shared" si="12"/>
        <v>T-Mobile Cycling Team</v>
      </c>
      <c r="S17" s="9">
        <f t="shared" si="13"/>
        <v>1979</v>
      </c>
      <c r="T17" s="9">
        <f t="shared" si="17"/>
        <v>21.245783914427033</v>
      </c>
      <c r="U17" s="21"/>
      <c r="V17" s="9">
        <f t="shared" si="18"/>
        <v>0.7857142857142857</v>
      </c>
      <c r="W17" s="9">
        <f t="shared" si="19"/>
        <v>0.9</v>
      </c>
      <c r="X17" s="9">
        <v>1</v>
      </c>
      <c r="Y17" s="9">
        <v>1</v>
      </c>
    </row>
    <row r="18" spans="1:25">
      <c r="A18" s="194" t="s">
        <v>4028</v>
      </c>
      <c r="B18" s="193" t="s">
        <v>22</v>
      </c>
      <c r="C18" s="190" t="s">
        <v>1582</v>
      </c>
      <c r="D18" s="190">
        <v>1968</v>
      </c>
      <c r="E18" s="193" t="s">
        <v>4027</v>
      </c>
      <c r="F18" s="193"/>
      <c r="G18" s="190" t="s">
        <v>32</v>
      </c>
      <c r="H18" s="190">
        <v>11</v>
      </c>
      <c r="I18" s="192">
        <v>0.29166666666666669</v>
      </c>
      <c r="J18" s="191">
        <v>0.81180555555555556</v>
      </c>
      <c r="K18" s="191">
        <f t="shared" si="0"/>
        <v>0.52013888888888893</v>
      </c>
      <c r="L18" s="190">
        <v>18</v>
      </c>
      <c r="N18" s="14" t="e">
        <f>VLOOKUP(O18,id!$A:$C,3,0)</f>
        <v>#N/A</v>
      </c>
      <c r="O18" s="14" t="str">
        <f t="shared" si="9"/>
        <v>RajkiewiczKrzysztof1968</v>
      </c>
      <c r="P18" s="9" t="str">
        <f t="shared" si="10"/>
        <v>Rajkiewicz</v>
      </c>
      <c r="Q18" s="9" t="str">
        <f t="shared" si="11"/>
        <v>Krzysztof</v>
      </c>
      <c r="R18" s="9">
        <f t="shared" si="12"/>
        <v>0</v>
      </c>
      <c r="S18" s="9">
        <f t="shared" si="13"/>
        <v>1968</v>
      </c>
      <c r="T18" s="9">
        <f t="shared" si="17"/>
        <v>12.983534614372077</v>
      </c>
      <c r="U18" s="21"/>
      <c r="V18" s="9">
        <f t="shared" si="18"/>
        <v>1.1775700934579438</v>
      </c>
      <c r="W18" s="9">
        <f t="shared" si="19"/>
        <v>0.61111111111111116</v>
      </c>
      <c r="X18" s="9">
        <v>1</v>
      </c>
      <c r="Y18" s="9">
        <v>1</v>
      </c>
    </row>
  </sheetData>
  <mergeCells count="2">
    <mergeCell ref="A1:L1"/>
    <mergeCell ref="A2:L2"/>
  </mergeCells>
  <conditionalFormatting sqref="A4:L18">
    <cfRule type="expression" dxfId="3" priority="2">
      <formula>IF($G4="M",FALSE,TRUE)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3"/>
  <sheetViews>
    <sheetView topLeftCell="C1" workbookViewId="0">
      <selection sqref="A1:C1"/>
    </sheetView>
  </sheetViews>
  <sheetFormatPr defaultRowHeight="13.2"/>
  <cols>
    <col min="1" max="1" width="14.5546875" style="201" hidden="1" customWidth="1"/>
    <col min="2" max="2" width="10" style="201" hidden="1" customWidth="1"/>
    <col min="3" max="3" width="10.33203125" style="201" customWidth="1"/>
    <col min="4" max="4" width="10.5546875" style="201" customWidth="1"/>
    <col min="5" max="5" width="8.5546875" style="201" hidden="1" customWidth="1"/>
    <col min="6" max="6" width="7.88671875" style="201" customWidth="1"/>
    <col min="7" max="7" width="6.33203125" style="201" customWidth="1"/>
    <col min="8" max="8" width="14.44140625" style="201" customWidth="1"/>
    <col min="9" max="9" width="15.6640625" style="201" customWidth="1"/>
    <col min="10" max="10" width="4.88671875" style="201" customWidth="1"/>
    <col min="11" max="11" width="8.88671875" style="230"/>
    <col min="12" max="12" width="27" style="201" customWidth="1"/>
    <col min="13" max="13" width="12.5546875" style="201" customWidth="1"/>
    <col min="14" max="14" width="12.109375" style="201" customWidth="1"/>
    <col min="15" max="15" width="5.109375" style="201" customWidth="1"/>
    <col min="16" max="16" width="7.88671875" style="201" customWidth="1"/>
    <col min="17" max="17" width="7.6640625" style="201" customWidth="1"/>
    <col min="18" max="19" width="4.6640625" style="201" customWidth="1"/>
    <col min="20" max="21" width="5.33203125" style="201" customWidth="1"/>
    <col min="22" max="22" width="5.88671875" style="201" customWidth="1"/>
    <col min="23" max="23" width="6" style="201" customWidth="1"/>
    <col min="24" max="24" width="6.44140625" style="201" customWidth="1"/>
    <col min="25" max="25" width="5.44140625" style="201" customWidth="1"/>
    <col min="26" max="26" width="5.5546875" style="201" customWidth="1"/>
    <col min="27" max="27" width="13.5546875" style="201" hidden="1" customWidth="1"/>
    <col min="28" max="28" width="14.44140625" style="201" hidden="1" customWidth="1"/>
    <col min="29" max="1025" width="14.44140625" style="201" customWidth="1"/>
    <col min="1026" max="16384" width="8.88671875" style="201"/>
  </cols>
  <sheetData>
    <row r="1" spans="1:41" ht="13.8">
      <c r="A1" s="227" t="s">
        <v>4095</v>
      </c>
      <c r="B1" s="227" t="s">
        <v>4094</v>
      </c>
      <c r="C1" s="224" t="s">
        <v>4093</v>
      </c>
      <c r="D1" s="224" t="s">
        <v>4092</v>
      </c>
      <c r="E1" s="224" t="s">
        <v>4091</v>
      </c>
      <c r="F1" s="224" t="s">
        <v>3988</v>
      </c>
      <c r="G1" s="226" t="s">
        <v>3733</v>
      </c>
      <c r="H1" s="226" t="s">
        <v>99</v>
      </c>
      <c r="I1" s="226" t="s">
        <v>4090</v>
      </c>
      <c r="J1" s="226" t="s">
        <v>4089</v>
      </c>
      <c r="K1" s="228" t="s">
        <v>3503</v>
      </c>
      <c r="L1" s="226" t="s">
        <v>4088</v>
      </c>
      <c r="M1" s="226" t="s">
        <v>4087</v>
      </c>
      <c r="N1" s="226" t="s">
        <v>4086</v>
      </c>
      <c r="O1" s="226" t="s">
        <v>3505</v>
      </c>
      <c r="P1" s="226" t="s">
        <v>3971</v>
      </c>
      <c r="Q1" s="226" t="s">
        <v>4085</v>
      </c>
      <c r="R1" s="225" t="s">
        <v>4084</v>
      </c>
      <c r="S1" s="225" t="s">
        <v>4083</v>
      </c>
      <c r="T1" s="225" t="s">
        <v>4082</v>
      </c>
      <c r="U1" s="225" t="s">
        <v>4081</v>
      </c>
      <c r="V1" s="225" t="s">
        <v>4080</v>
      </c>
      <c r="W1" s="225" t="s">
        <v>4079</v>
      </c>
      <c r="X1" s="225" t="s">
        <v>4078</v>
      </c>
      <c r="Y1" s="225" t="s">
        <v>4077</v>
      </c>
      <c r="Z1" s="225" t="s">
        <v>4076</v>
      </c>
      <c r="AA1" s="224" t="s">
        <v>4075</v>
      </c>
      <c r="AB1" s="223"/>
      <c r="AC1" s="223"/>
      <c r="AD1" s="14" t="s">
        <v>71</v>
      </c>
      <c r="AE1" s="14" t="s">
        <v>72</v>
      </c>
      <c r="AF1" s="9" t="s">
        <v>99</v>
      </c>
      <c r="AG1" s="9" t="s">
        <v>100</v>
      </c>
      <c r="AH1" s="9" t="s">
        <v>75</v>
      </c>
      <c r="AI1" s="9" t="s">
        <v>73</v>
      </c>
      <c r="AJ1" s="9" t="s">
        <v>42</v>
      </c>
      <c r="AK1" s="9"/>
      <c r="AL1" s="9" t="s">
        <v>39</v>
      </c>
      <c r="AM1" s="9" t="s">
        <v>40</v>
      </c>
      <c r="AN1" s="9" t="s">
        <v>31</v>
      </c>
      <c r="AO1" s="9" t="s">
        <v>41</v>
      </c>
    </row>
    <row r="2" spans="1:41" ht="13.8">
      <c r="A2" s="220" t="s">
        <v>4074</v>
      </c>
      <c r="B2" s="211">
        <v>600</v>
      </c>
      <c r="C2" s="209">
        <v>1</v>
      </c>
      <c r="D2" s="219"/>
      <c r="E2" s="208"/>
      <c r="F2" s="209">
        <v>12</v>
      </c>
      <c r="G2" s="216">
        <v>186</v>
      </c>
      <c r="H2" s="214" t="s">
        <v>4069</v>
      </c>
      <c r="I2" s="214" t="s">
        <v>4068</v>
      </c>
      <c r="J2" s="214" t="s">
        <v>0</v>
      </c>
      <c r="K2" s="229">
        <v>1986</v>
      </c>
      <c r="L2" s="214"/>
      <c r="M2" s="214" t="s">
        <v>246</v>
      </c>
      <c r="N2" s="206">
        <f t="shared" ref="N2:N13" si="0">IF(ISBLANK(AA2),,AA2-$B$5)</f>
        <v>0.44886574074074104</v>
      </c>
      <c r="O2" s="205">
        <f t="shared" ref="O2:O13" si="1">(10 * R2) + (20 * S2) +(30 * T2) +(40 * U2) +(50 * V2) +(60 * W2) +(70 * X2) +(80 * Y2) +(90 * Z2)</f>
        <v>2190</v>
      </c>
      <c r="P2" s="204">
        <f t="shared" ref="P2:P13" si="2">IF((HOUR(N2)*60 + MINUTE(N2) + (SECOND(N2)/60))&gt;$B$2, IF((HOUR(N2)*60 + MINUTE(N2)+(SECOND(N2)/60)) &gt;$B$3,"NKL",(HOUR(N2)*60 + MINUTE(N2)+ROUNDUP(SECOND(N2)/60,0)-$B$2)*$B$4), 0  )</f>
        <v>47</v>
      </c>
      <c r="Q2" s="203">
        <f t="shared" ref="Q2:Q13" si="3">IF(P2="NKL",-($B$3*$B$4 + 1),O2-P2)</f>
        <v>2143</v>
      </c>
      <c r="R2" s="218"/>
      <c r="S2" s="218">
        <v>2</v>
      </c>
      <c r="T2" s="218">
        <v>3</v>
      </c>
      <c r="U2" s="218">
        <v>1</v>
      </c>
      <c r="V2" s="218">
        <v>4</v>
      </c>
      <c r="W2" s="218">
        <v>7</v>
      </c>
      <c r="X2" s="218">
        <v>8</v>
      </c>
      <c r="Y2" s="218">
        <v>6</v>
      </c>
      <c r="Z2" s="218">
        <v>4</v>
      </c>
      <c r="AA2" s="212">
        <v>0.78914351851851905</v>
      </c>
      <c r="AB2" s="207"/>
      <c r="AD2" s="14">
        <f>VLOOKUP(AE2,id!$A:$C,3,0)</f>
        <v>172</v>
      </c>
      <c r="AE2" s="14" t="str">
        <f t="shared" ref="AE2:AE13" si="4">AF2&amp;AG2&amp;AI2</f>
        <v>BiałaWeronika1986</v>
      </c>
      <c r="AF2" s="9" t="str">
        <f t="shared" ref="AF2:AF13" si="5">H2</f>
        <v>Biała</v>
      </c>
      <c r="AG2" s="9" t="str">
        <f t="shared" ref="AG2:AG13" si="6">I2</f>
        <v>Weronika</v>
      </c>
      <c r="AH2" s="9">
        <f t="shared" ref="AH2:AH13" si="7">L2</f>
        <v>0</v>
      </c>
      <c r="AI2" s="9">
        <f t="shared" ref="AI2:AI13" si="8">K2</f>
        <v>1986</v>
      </c>
      <c r="AJ2" s="9">
        <v>100</v>
      </c>
      <c r="AK2" s="21"/>
      <c r="AL2" s="9"/>
      <c r="AM2" s="9"/>
      <c r="AN2" s="9"/>
      <c r="AO2" s="9"/>
    </row>
    <row r="3" spans="1:41" ht="13.8">
      <c r="A3" s="220" t="s">
        <v>4073</v>
      </c>
      <c r="B3" s="220">
        <v>720</v>
      </c>
      <c r="C3" s="209">
        <v>2</v>
      </c>
      <c r="D3" s="219"/>
      <c r="E3" s="208"/>
      <c r="F3" s="209">
        <v>14</v>
      </c>
      <c r="G3" s="216">
        <v>135</v>
      </c>
      <c r="H3" s="214" t="s">
        <v>1625</v>
      </c>
      <c r="I3" s="214" t="s">
        <v>1657</v>
      </c>
      <c r="J3" s="214" t="s">
        <v>0</v>
      </c>
      <c r="K3" s="229">
        <v>1983</v>
      </c>
      <c r="L3" s="214"/>
      <c r="M3" s="214" t="s">
        <v>3997</v>
      </c>
      <c r="N3" s="206">
        <f t="shared" si="0"/>
        <v>0.451203703703703</v>
      </c>
      <c r="O3" s="205">
        <f t="shared" si="1"/>
        <v>2190</v>
      </c>
      <c r="P3" s="204">
        <f t="shared" si="2"/>
        <v>50</v>
      </c>
      <c r="Q3" s="203">
        <f t="shared" si="3"/>
        <v>2140</v>
      </c>
      <c r="R3" s="213"/>
      <c r="S3" s="213">
        <v>5</v>
      </c>
      <c r="T3" s="213">
        <v>4</v>
      </c>
      <c r="U3" s="213">
        <v>2</v>
      </c>
      <c r="V3" s="213">
        <v>2</v>
      </c>
      <c r="W3" s="213">
        <v>8</v>
      </c>
      <c r="X3" s="213">
        <v>8</v>
      </c>
      <c r="Y3" s="213">
        <v>6</v>
      </c>
      <c r="Z3" s="213">
        <v>3</v>
      </c>
      <c r="AA3" s="217">
        <v>0.79148148148148101</v>
      </c>
      <c r="AB3" s="207"/>
      <c r="AD3" s="14">
        <f>VLOOKUP(AE3,id!$A:$C,3,0)</f>
        <v>133</v>
      </c>
      <c r="AE3" s="14" t="str">
        <f t="shared" si="4"/>
        <v>NieduziakAngelika1983</v>
      </c>
      <c r="AF3" s="9" t="str">
        <f t="shared" si="5"/>
        <v>Nieduziak</v>
      </c>
      <c r="AG3" s="9" t="str">
        <f t="shared" si="6"/>
        <v>Angelika</v>
      </c>
      <c r="AH3" s="9">
        <f t="shared" si="7"/>
        <v>0</v>
      </c>
      <c r="AI3" s="9">
        <f t="shared" si="8"/>
        <v>1983</v>
      </c>
      <c r="AJ3" s="9">
        <f t="shared" ref="AJ3:AJ13" si="9">AJ2*IF(AN3&lt;1,AN3,IF(AO3&lt;1,AO3,IF(AM3&lt;1,AM3,IF(AL3&lt;1,AL3,1))))</f>
        <v>99.860009332711158</v>
      </c>
      <c r="AK3" s="21"/>
      <c r="AL3" s="9">
        <f t="shared" ref="AL3:AL13" si="10">N2/N3</f>
        <v>0.9948183870305789</v>
      </c>
      <c r="AM3" s="9">
        <v>1</v>
      </c>
      <c r="AN3" s="9">
        <f t="shared" ref="AN3:AN13" si="11">Q3/Q2</f>
        <v>0.99860009332711153</v>
      </c>
      <c r="AO3" s="9">
        <f t="shared" ref="AO3:AO13" si="12">AM3^0.2</f>
        <v>1</v>
      </c>
    </row>
    <row r="4" spans="1:41" ht="13.8">
      <c r="A4" s="220" t="s">
        <v>4072</v>
      </c>
      <c r="B4" s="220">
        <v>1</v>
      </c>
      <c r="C4" s="209">
        <v>3</v>
      </c>
      <c r="D4" s="219"/>
      <c r="E4" s="208"/>
      <c r="F4" s="209">
        <v>15</v>
      </c>
      <c r="G4" s="216">
        <v>116</v>
      </c>
      <c r="H4" s="214" t="s">
        <v>198</v>
      </c>
      <c r="I4" s="214" t="s">
        <v>199</v>
      </c>
      <c r="J4" s="214" t="s">
        <v>0</v>
      </c>
      <c r="K4" s="230">
        <v>1980</v>
      </c>
      <c r="L4" s="214"/>
      <c r="M4" s="214" t="s">
        <v>3462</v>
      </c>
      <c r="N4" s="206">
        <f t="shared" si="0"/>
        <v>0.43884259259259195</v>
      </c>
      <c r="O4" s="205">
        <f t="shared" si="1"/>
        <v>2140</v>
      </c>
      <c r="P4" s="204">
        <f t="shared" si="2"/>
        <v>32</v>
      </c>
      <c r="Q4" s="203">
        <f t="shared" si="3"/>
        <v>2108</v>
      </c>
      <c r="R4" s="202"/>
      <c r="S4" s="202"/>
      <c r="T4" s="213">
        <v>4</v>
      </c>
      <c r="U4" s="213">
        <v>2</v>
      </c>
      <c r="V4" s="213">
        <v>4</v>
      </c>
      <c r="W4" s="213">
        <v>6</v>
      </c>
      <c r="X4" s="213">
        <v>9</v>
      </c>
      <c r="Y4" s="213">
        <v>6</v>
      </c>
      <c r="Z4" s="213">
        <v>3</v>
      </c>
      <c r="AA4" s="212">
        <v>0.77912037037036996</v>
      </c>
      <c r="AB4" s="207"/>
      <c r="AD4" s="14">
        <f>VLOOKUP(AE4,id!$A:$C,3,0)</f>
        <v>108</v>
      </c>
      <c r="AE4" s="14" t="str">
        <f t="shared" si="4"/>
        <v>TruszkowskaKamila1980</v>
      </c>
      <c r="AF4" s="9" t="str">
        <f t="shared" si="5"/>
        <v>Truszkowska</v>
      </c>
      <c r="AG4" s="9" t="str">
        <f t="shared" si="6"/>
        <v>Kamila</v>
      </c>
      <c r="AH4" s="9">
        <f t="shared" si="7"/>
        <v>0</v>
      </c>
      <c r="AI4" s="9">
        <f t="shared" si="8"/>
        <v>1980</v>
      </c>
      <c r="AJ4" s="9">
        <f t="shared" si="9"/>
        <v>98.366775548296786</v>
      </c>
      <c r="AK4" s="21"/>
      <c r="AL4" s="9">
        <f t="shared" si="10"/>
        <v>1.0281675282202762</v>
      </c>
      <c r="AM4" s="9">
        <v>1</v>
      </c>
      <c r="AN4" s="9">
        <f t="shared" si="11"/>
        <v>0.98504672897196266</v>
      </c>
      <c r="AO4" s="9">
        <f t="shared" si="12"/>
        <v>1</v>
      </c>
    </row>
    <row r="5" spans="1:41" ht="13.8">
      <c r="A5" s="211" t="s">
        <v>3406</v>
      </c>
      <c r="B5" s="220">
        <v>0.34027777777777801</v>
      </c>
      <c r="C5" s="209">
        <v>4</v>
      </c>
      <c r="D5" s="209"/>
      <c r="E5" s="209"/>
      <c r="F5" s="209">
        <v>16</v>
      </c>
      <c r="G5" s="216">
        <v>66</v>
      </c>
      <c r="H5" s="214" t="s">
        <v>230</v>
      </c>
      <c r="I5" s="214" t="s">
        <v>334</v>
      </c>
      <c r="J5" s="214" t="s">
        <v>0</v>
      </c>
      <c r="K5" s="229">
        <v>1975</v>
      </c>
      <c r="L5" s="214" t="s">
        <v>335</v>
      </c>
      <c r="M5" s="214" t="s">
        <v>1318</v>
      </c>
      <c r="N5" s="206">
        <f t="shared" si="0"/>
        <v>0.43339120370370299</v>
      </c>
      <c r="O5" s="205">
        <f t="shared" si="1"/>
        <v>2120</v>
      </c>
      <c r="P5" s="204">
        <f t="shared" si="2"/>
        <v>25</v>
      </c>
      <c r="Q5" s="203">
        <f t="shared" si="3"/>
        <v>2095</v>
      </c>
      <c r="R5" s="218"/>
      <c r="S5" s="218">
        <v>3</v>
      </c>
      <c r="T5" s="218">
        <v>2</v>
      </c>
      <c r="U5" s="218">
        <v>5</v>
      </c>
      <c r="V5" s="218">
        <v>1</v>
      </c>
      <c r="W5" s="218">
        <v>6</v>
      </c>
      <c r="X5" s="218">
        <v>8</v>
      </c>
      <c r="Y5" s="218">
        <v>7</v>
      </c>
      <c r="Z5" s="218">
        <v>3</v>
      </c>
      <c r="AA5" s="217">
        <v>0.773668981481481</v>
      </c>
      <c r="AB5" s="207"/>
      <c r="AD5" s="14">
        <f>VLOOKUP(AE5,id!$A:$C,3,0)</f>
        <v>39</v>
      </c>
      <c r="AE5" s="14" t="str">
        <f t="shared" si="4"/>
        <v>AdamczykEwa1975</v>
      </c>
      <c r="AF5" s="9" t="str">
        <f t="shared" si="5"/>
        <v>Adamczyk</v>
      </c>
      <c r="AG5" s="9" t="str">
        <f t="shared" si="6"/>
        <v>Ewa</v>
      </c>
      <c r="AH5" s="9" t="str">
        <f t="shared" si="7"/>
        <v>Zbieranina z Niesięcina</v>
      </c>
      <c r="AI5" s="9">
        <f t="shared" si="8"/>
        <v>1975</v>
      </c>
      <c r="AJ5" s="9">
        <f t="shared" si="9"/>
        <v>97.760149323378442</v>
      </c>
      <c r="AK5" s="21"/>
      <c r="AL5" s="9">
        <f t="shared" si="10"/>
        <v>1.0125784483909737</v>
      </c>
      <c r="AM5" s="9">
        <v>1</v>
      </c>
      <c r="AN5" s="9">
        <f t="shared" si="11"/>
        <v>0.99383301707779881</v>
      </c>
      <c r="AO5" s="9">
        <f t="shared" si="12"/>
        <v>1</v>
      </c>
    </row>
    <row r="6" spans="1:41" ht="13.8">
      <c r="A6" s="211" t="s">
        <v>4071</v>
      </c>
      <c r="B6" s="220">
        <v>660</v>
      </c>
      <c r="C6" s="209">
        <v>5</v>
      </c>
      <c r="D6" s="209"/>
      <c r="E6" s="209"/>
      <c r="F6" s="209">
        <v>20</v>
      </c>
      <c r="G6" s="216">
        <v>92</v>
      </c>
      <c r="H6" s="214" t="s">
        <v>716</v>
      </c>
      <c r="I6" s="214" t="s">
        <v>36</v>
      </c>
      <c r="J6" s="214" t="s">
        <v>0</v>
      </c>
      <c r="K6" s="229">
        <v>1984</v>
      </c>
      <c r="L6" s="214" t="s">
        <v>3477</v>
      </c>
      <c r="M6" s="214" t="s">
        <v>201</v>
      </c>
      <c r="N6" s="206">
        <f t="shared" si="0"/>
        <v>0.44348379629629597</v>
      </c>
      <c r="O6" s="205">
        <f t="shared" si="1"/>
        <v>2060</v>
      </c>
      <c r="P6" s="204">
        <f t="shared" si="2"/>
        <v>39</v>
      </c>
      <c r="Q6" s="203">
        <f t="shared" si="3"/>
        <v>2021</v>
      </c>
      <c r="R6" s="218"/>
      <c r="S6" s="218">
        <v>5</v>
      </c>
      <c r="T6" s="218">
        <v>2</v>
      </c>
      <c r="U6" s="218">
        <v>4</v>
      </c>
      <c r="V6" s="218">
        <v>3</v>
      </c>
      <c r="W6" s="218">
        <v>6</v>
      </c>
      <c r="X6" s="218">
        <v>8</v>
      </c>
      <c r="Y6" s="218">
        <v>5</v>
      </c>
      <c r="Z6" s="218">
        <v>3</v>
      </c>
      <c r="AA6" s="212">
        <v>0.78376157407407399</v>
      </c>
      <c r="AB6" s="207"/>
      <c r="AD6" s="14">
        <f>VLOOKUP(AE6,id!$A:$C,3,0)</f>
        <v>40</v>
      </c>
      <c r="AE6" s="14" t="str">
        <f t="shared" si="4"/>
        <v>DudekMagdalena1984</v>
      </c>
      <c r="AF6" s="9" t="str">
        <f t="shared" si="5"/>
        <v>Dudek</v>
      </c>
      <c r="AG6" s="9" t="str">
        <f t="shared" si="6"/>
        <v>Magdalena</v>
      </c>
      <c r="AH6" s="9" t="str">
        <f t="shared" si="7"/>
        <v>Motorola Bike Team/Rajd Hawran</v>
      </c>
      <c r="AI6" s="9">
        <f t="shared" si="8"/>
        <v>1984</v>
      </c>
      <c r="AJ6" s="9">
        <f t="shared" si="9"/>
        <v>94.307046196920211</v>
      </c>
      <c r="AK6" s="21"/>
      <c r="AL6" s="9">
        <f t="shared" si="10"/>
        <v>0.97724247722942725</v>
      </c>
      <c r="AM6" s="9">
        <v>1</v>
      </c>
      <c r="AN6" s="9">
        <f t="shared" si="11"/>
        <v>0.96467780429594274</v>
      </c>
      <c r="AO6" s="9">
        <f t="shared" si="12"/>
        <v>1</v>
      </c>
    </row>
    <row r="7" spans="1:41" ht="13.8">
      <c r="A7" s="211" t="s">
        <v>4070</v>
      </c>
      <c r="B7" s="211">
        <v>30</v>
      </c>
      <c r="C7" s="209">
        <v>6</v>
      </c>
      <c r="D7" s="209"/>
      <c r="E7" s="209"/>
      <c r="F7" s="209">
        <v>23</v>
      </c>
      <c r="G7" s="216">
        <v>22</v>
      </c>
      <c r="H7" s="214" t="s">
        <v>1547</v>
      </c>
      <c r="I7" s="214" t="s">
        <v>1546</v>
      </c>
      <c r="J7" s="214" t="s">
        <v>0</v>
      </c>
      <c r="K7" s="229">
        <v>1972</v>
      </c>
      <c r="L7" s="214"/>
      <c r="M7" s="214" t="s">
        <v>4058</v>
      </c>
      <c r="N7" s="206">
        <f t="shared" si="0"/>
        <v>0.43709490740740697</v>
      </c>
      <c r="O7" s="205">
        <f t="shared" si="1"/>
        <v>2030</v>
      </c>
      <c r="P7" s="204">
        <f t="shared" si="2"/>
        <v>30</v>
      </c>
      <c r="Q7" s="203">
        <f t="shared" si="3"/>
        <v>2000</v>
      </c>
      <c r="R7" s="218">
        <v>4</v>
      </c>
      <c r="S7" s="218">
        <v>2</v>
      </c>
      <c r="T7" s="218">
        <v>2</v>
      </c>
      <c r="U7" s="218">
        <v>4</v>
      </c>
      <c r="V7" s="218">
        <v>2</v>
      </c>
      <c r="W7" s="218">
        <v>4</v>
      </c>
      <c r="X7" s="218">
        <v>8</v>
      </c>
      <c r="Y7" s="218">
        <v>7</v>
      </c>
      <c r="Z7" s="218">
        <v>3</v>
      </c>
      <c r="AA7" s="217">
        <v>0.77737268518518499</v>
      </c>
      <c r="AB7" s="207"/>
      <c r="AD7" s="14">
        <f>VLOOKUP(AE7,id!$A:$C,3,0)</f>
        <v>547</v>
      </c>
      <c r="AE7" s="14" t="str">
        <f t="shared" si="4"/>
        <v>DziewiorIwona1972</v>
      </c>
      <c r="AF7" s="9" t="str">
        <f t="shared" si="5"/>
        <v>Dziewior</v>
      </c>
      <c r="AG7" s="9" t="str">
        <f t="shared" si="6"/>
        <v>Iwona</v>
      </c>
      <c r="AH7" s="9">
        <f t="shared" si="7"/>
        <v>0</v>
      </c>
      <c r="AI7" s="9">
        <f t="shared" si="8"/>
        <v>1972</v>
      </c>
      <c r="AJ7" s="9">
        <f t="shared" si="9"/>
        <v>93.327111525898275</v>
      </c>
      <c r="AK7" s="21"/>
      <c r="AL7" s="9">
        <f t="shared" si="10"/>
        <v>1.0146167085926125</v>
      </c>
      <c r="AM7" s="9">
        <v>1</v>
      </c>
      <c r="AN7" s="9">
        <f t="shared" si="11"/>
        <v>0.98960910440376049</v>
      </c>
      <c r="AO7" s="9">
        <f t="shared" si="12"/>
        <v>1</v>
      </c>
    </row>
    <row r="8" spans="1:41" ht="13.8">
      <c r="A8" s="211"/>
      <c r="B8" s="211"/>
      <c r="C8" s="209">
        <v>7</v>
      </c>
      <c r="D8" s="209"/>
      <c r="E8" s="209"/>
      <c r="F8" s="209">
        <v>25</v>
      </c>
      <c r="G8" s="216">
        <v>60</v>
      </c>
      <c r="H8" s="214" t="s">
        <v>807</v>
      </c>
      <c r="I8" s="214" t="s">
        <v>409</v>
      </c>
      <c r="J8" s="214" t="s">
        <v>0</v>
      </c>
      <c r="K8" s="229">
        <v>1982</v>
      </c>
      <c r="L8" s="214" t="s">
        <v>805</v>
      </c>
      <c r="M8" s="214" t="s">
        <v>201</v>
      </c>
      <c r="N8" s="206">
        <f t="shared" si="0"/>
        <v>0.45457175925925897</v>
      </c>
      <c r="O8" s="205">
        <f t="shared" si="1"/>
        <v>2050</v>
      </c>
      <c r="P8" s="204">
        <f t="shared" si="2"/>
        <v>55</v>
      </c>
      <c r="Q8" s="203">
        <f t="shared" si="3"/>
        <v>1995</v>
      </c>
      <c r="R8" s="218"/>
      <c r="S8" s="218">
        <v>2</v>
      </c>
      <c r="T8" s="218">
        <v>4</v>
      </c>
      <c r="U8" s="218">
        <v>3</v>
      </c>
      <c r="V8" s="218">
        <v>6</v>
      </c>
      <c r="W8" s="218">
        <v>4</v>
      </c>
      <c r="X8" s="218">
        <v>8</v>
      </c>
      <c r="Y8" s="218">
        <v>5</v>
      </c>
      <c r="Z8" s="218">
        <v>3</v>
      </c>
      <c r="AA8" s="217">
        <v>0.79484953703703698</v>
      </c>
      <c r="AB8" s="207"/>
      <c r="AD8" s="14">
        <f>VLOOKUP(AE8,id!$A:$C,3,0)</f>
        <v>41</v>
      </c>
      <c r="AE8" s="14" t="str">
        <f t="shared" si="4"/>
        <v>CzarnyBarbara1982</v>
      </c>
      <c r="AF8" s="9" t="str">
        <f t="shared" si="5"/>
        <v>Czarny</v>
      </c>
      <c r="AG8" s="9" t="str">
        <f t="shared" si="6"/>
        <v>Barbara</v>
      </c>
      <c r="AH8" s="9" t="str">
        <f t="shared" si="7"/>
        <v>Szkoła Fechtunku ARAMIS</v>
      </c>
      <c r="AI8" s="9">
        <f t="shared" si="8"/>
        <v>1982</v>
      </c>
      <c r="AJ8" s="9">
        <f t="shared" si="9"/>
        <v>93.093793747083538</v>
      </c>
      <c r="AK8" s="21"/>
      <c r="AL8" s="9">
        <f t="shared" si="10"/>
        <v>0.96155315085932491</v>
      </c>
      <c r="AM8" s="9">
        <v>1</v>
      </c>
      <c r="AN8" s="9">
        <f t="shared" si="11"/>
        <v>0.99750000000000005</v>
      </c>
      <c r="AO8" s="9">
        <f t="shared" si="12"/>
        <v>1</v>
      </c>
    </row>
    <row r="9" spans="1:41" ht="13.8">
      <c r="A9" s="211"/>
      <c r="B9" s="211"/>
      <c r="C9" s="209">
        <v>8</v>
      </c>
      <c r="D9" s="209"/>
      <c r="E9" s="209"/>
      <c r="F9" s="209">
        <v>29</v>
      </c>
      <c r="G9" s="216">
        <v>51</v>
      </c>
      <c r="H9" s="214" t="s">
        <v>942</v>
      </c>
      <c r="I9" s="214" t="s">
        <v>939</v>
      </c>
      <c r="J9" s="214" t="s">
        <v>0</v>
      </c>
      <c r="K9" s="229">
        <v>1977</v>
      </c>
      <c r="L9" s="214" t="s">
        <v>747</v>
      </c>
      <c r="M9" s="214" t="s">
        <v>238</v>
      </c>
      <c r="N9" s="206">
        <f t="shared" si="0"/>
        <v>0.44605324074074104</v>
      </c>
      <c r="O9" s="205">
        <f t="shared" si="1"/>
        <v>1830</v>
      </c>
      <c r="P9" s="204">
        <f t="shared" si="2"/>
        <v>43</v>
      </c>
      <c r="Q9" s="203">
        <f t="shared" si="3"/>
        <v>1787</v>
      </c>
      <c r="R9" s="202"/>
      <c r="S9" s="213">
        <v>4</v>
      </c>
      <c r="T9" s="213">
        <v>4</v>
      </c>
      <c r="U9" s="213">
        <v>4</v>
      </c>
      <c r="V9" s="213">
        <v>3</v>
      </c>
      <c r="W9" s="213">
        <v>4</v>
      </c>
      <c r="X9" s="213">
        <v>6</v>
      </c>
      <c r="Y9" s="213">
        <v>6</v>
      </c>
      <c r="Z9" s="213">
        <v>2</v>
      </c>
      <c r="AA9" s="217">
        <v>0.78633101851851905</v>
      </c>
      <c r="AB9" s="207"/>
      <c r="AD9" s="14">
        <f>VLOOKUP(AE9,id!$A:$C,3,0)</f>
        <v>136</v>
      </c>
      <c r="AE9" s="14" t="str">
        <f t="shared" si="4"/>
        <v>NowińskaRenata1977</v>
      </c>
      <c r="AF9" s="9" t="str">
        <f t="shared" si="5"/>
        <v>Nowińska</v>
      </c>
      <c r="AG9" s="9" t="str">
        <f t="shared" si="6"/>
        <v>Renata</v>
      </c>
      <c r="AH9" s="9" t="str">
        <f t="shared" si="7"/>
        <v>OrientAkcja</v>
      </c>
      <c r="AI9" s="9">
        <f t="shared" si="8"/>
        <v>1977</v>
      </c>
      <c r="AJ9" s="9">
        <f t="shared" si="9"/>
        <v>83.387774148390108</v>
      </c>
      <c r="AK9" s="21"/>
      <c r="AL9" s="9">
        <f t="shared" si="10"/>
        <v>1.0190975375593541</v>
      </c>
      <c r="AM9" s="9">
        <v>1</v>
      </c>
      <c r="AN9" s="9">
        <f t="shared" si="11"/>
        <v>0.89573934837092728</v>
      </c>
      <c r="AO9" s="9">
        <f t="shared" si="12"/>
        <v>1</v>
      </c>
    </row>
    <row r="10" spans="1:41" ht="13.8">
      <c r="A10" s="211"/>
      <c r="B10" s="211"/>
      <c r="C10" s="209">
        <v>9</v>
      </c>
      <c r="D10" s="209"/>
      <c r="E10" s="209"/>
      <c r="F10" s="209">
        <v>30</v>
      </c>
      <c r="G10" s="216">
        <v>65</v>
      </c>
      <c r="H10" s="214" t="s">
        <v>748</v>
      </c>
      <c r="I10" s="214" t="s">
        <v>276</v>
      </c>
      <c r="J10" s="214" t="s">
        <v>0</v>
      </c>
      <c r="K10" s="229">
        <v>1983</v>
      </c>
      <c r="L10" s="214" t="s">
        <v>747</v>
      </c>
      <c r="M10" s="214" t="s">
        <v>238</v>
      </c>
      <c r="N10" s="206">
        <f t="shared" si="0"/>
        <v>0.44608796296296294</v>
      </c>
      <c r="O10" s="205">
        <f t="shared" si="1"/>
        <v>1830</v>
      </c>
      <c r="P10" s="204">
        <f t="shared" si="2"/>
        <v>43</v>
      </c>
      <c r="Q10" s="203">
        <f t="shared" si="3"/>
        <v>1787</v>
      </c>
      <c r="R10" s="202"/>
      <c r="S10" s="213">
        <v>4</v>
      </c>
      <c r="T10" s="213">
        <v>4</v>
      </c>
      <c r="U10" s="213">
        <v>4</v>
      </c>
      <c r="V10" s="213">
        <v>3</v>
      </c>
      <c r="W10" s="213">
        <v>4</v>
      </c>
      <c r="X10" s="213">
        <v>6</v>
      </c>
      <c r="Y10" s="213">
        <v>6</v>
      </c>
      <c r="Z10" s="213">
        <v>2</v>
      </c>
      <c r="AA10" s="212">
        <v>0.78636574074074095</v>
      </c>
      <c r="AB10" s="207"/>
      <c r="AD10" s="14">
        <f>VLOOKUP(AE10,id!$A:$C,3,0)</f>
        <v>209</v>
      </c>
      <c r="AE10" s="14" t="str">
        <f t="shared" si="4"/>
        <v>RychlikAnna1983</v>
      </c>
      <c r="AF10" s="9" t="str">
        <f t="shared" si="5"/>
        <v>Rychlik</v>
      </c>
      <c r="AG10" s="9" t="str">
        <f t="shared" si="6"/>
        <v>Anna</v>
      </c>
      <c r="AH10" s="9" t="str">
        <f t="shared" si="7"/>
        <v>OrientAkcja</v>
      </c>
      <c r="AI10" s="9">
        <f t="shared" si="8"/>
        <v>1983</v>
      </c>
      <c r="AJ10" s="9">
        <f t="shared" si="9"/>
        <v>83.381283480483859</v>
      </c>
      <c r="AK10" s="21"/>
      <c r="AL10" s="9">
        <f t="shared" si="10"/>
        <v>0.99992216283534918</v>
      </c>
      <c r="AM10" s="9">
        <v>1</v>
      </c>
      <c r="AN10" s="9">
        <f t="shared" si="11"/>
        <v>1</v>
      </c>
      <c r="AO10" s="9">
        <f t="shared" si="12"/>
        <v>1</v>
      </c>
    </row>
    <row r="11" spans="1:41" ht="13.8">
      <c r="A11" s="211"/>
      <c r="B11" s="211"/>
      <c r="C11" s="209">
        <v>10</v>
      </c>
      <c r="D11" s="209"/>
      <c r="E11" s="209"/>
      <c r="F11" s="209">
        <v>41</v>
      </c>
      <c r="G11" s="216">
        <v>137</v>
      </c>
      <c r="H11" s="214" t="s">
        <v>3783</v>
      </c>
      <c r="I11" s="214" t="s">
        <v>36</v>
      </c>
      <c r="J11" s="214" t="s">
        <v>0</v>
      </c>
      <c r="K11" s="229">
        <v>1976</v>
      </c>
      <c r="L11" s="214" t="s">
        <v>549</v>
      </c>
      <c r="M11" s="214" t="s">
        <v>253</v>
      </c>
      <c r="N11" s="206">
        <f t="shared" si="0"/>
        <v>0.38134259259259196</v>
      </c>
      <c r="O11" s="205">
        <f t="shared" si="1"/>
        <v>1540</v>
      </c>
      <c r="P11" s="204">
        <f t="shared" si="2"/>
        <v>0</v>
      </c>
      <c r="Q11" s="203">
        <f t="shared" si="3"/>
        <v>1540</v>
      </c>
      <c r="R11" s="218">
        <v>1</v>
      </c>
      <c r="S11" s="218">
        <v>4</v>
      </c>
      <c r="T11" s="218">
        <v>3</v>
      </c>
      <c r="U11" s="218">
        <v>1</v>
      </c>
      <c r="V11" s="218">
        <v>1</v>
      </c>
      <c r="W11" s="218">
        <v>5</v>
      </c>
      <c r="X11" s="218">
        <v>8</v>
      </c>
      <c r="Y11" s="218">
        <v>4</v>
      </c>
      <c r="Z11" s="218">
        <v>1</v>
      </c>
      <c r="AA11" s="212">
        <v>0.72162037037036997</v>
      </c>
      <c r="AB11" s="207"/>
      <c r="AD11" s="14" t="e">
        <f>VLOOKUP(AE11,id!$A:$C,3,0)</f>
        <v>#N/A</v>
      </c>
      <c r="AE11" s="14" t="str">
        <f t="shared" si="4"/>
        <v>Gruziel-SłomkaMagdalena1976</v>
      </c>
      <c r="AF11" s="9" t="str">
        <f t="shared" si="5"/>
        <v>Gruziel-Słomka</v>
      </c>
      <c r="AG11" s="9" t="str">
        <f t="shared" si="6"/>
        <v>Magdalena</v>
      </c>
      <c r="AH11" s="9" t="str">
        <f t="shared" si="7"/>
        <v>Team 360</v>
      </c>
      <c r="AI11" s="9">
        <f t="shared" si="8"/>
        <v>1976</v>
      </c>
      <c r="AJ11" s="9">
        <f t="shared" si="9"/>
        <v>71.856282350277084</v>
      </c>
      <c r="AK11" s="21"/>
      <c r="AL11" s="9">
        <f t="shared" si="10"/>
        <v>1.1697826878717998</v>
      </c>
      <c r="AM11" s="9">
        <v>1</v>
      </c>
      <c r="AN11" s="9">
        <f t="shared" si="11"/>
        <v>0.86177951874650249</v>
      </c>
      <c r="AO11" s="9">
        <f t="shared" si="12"/>
        <v>1</v>
      </c>
    </row>
    <row r="12" spans="1:41" ht="13.8">
      <c r="A12" s="211"/>
      <c r="B12" s="211"/>
      <c r="C12" s="209">
        <v>11</v>
      </c>
      <c r="D12" s="209"/>
      <c r="E12" s="209"/>
      <c r="F12" s="209">
        <v>46</v>
      </c>
      <c r="G12" s="216">
        <v>40</v>
      </c>
      <c r="H12" s="214" t="s">
        <v>1594</v>
      </c>
      <c r="I12" s="214" t="s">
        <v>992</v>
      </c>
      <c r="J12" s="214" t="s">
        <v>0</v>
      </c>
      <c r="K12" s="229">
        <v>1970</v>
      </c>
      <c r="L12" s="214"/>
      <c r="M12" s="214" t="s">
        <v>1205</v>
      </c>
      <c r="N12" s="206">
        <f t="shared" si="0"/>
        <v>0.41435185185185197</v>
      </c>
      <c r="O12" s="205">
        <f t="shared" si="1"/>
        <v>1410</v>
      </c>
      <c r="P12" s="204">
        <f t="shared" si="2"/>
        <v>0</v>
      </c>
      <c r="Q12" s="203">
        <f t="shared" si="3"/>
        <v>1410</v>
      </c>
      <c r="R12" s="218">
        <v>1</v>
      </c>
      <c r="S12" s="218">
        <v>4</v>
      </c>
      <c r="T12" s="218">
        <v>7</v>
      </c>
      <c r="U12" s="218">
        <v>2</v>
      </c>
      <c r="V12" s="218">
        <v>3</v>
      </c>
      <c r="W12" s="218">
        <v>3</v>
      </c>
      <c r="X12" s="218">
        <v>4</v>
      </c>
      <c r="Y12" s="218">
        <v>3</v>
      </c>
      <c r="Z12" s="218">
        <v>2</v>
      </c>
      <c r="AA12" s="212">
        <v>0.75462962962962998</v>
      </c>
      <c r="AB12" s="207"/>
      <c r="AD12" s="14">
        <f>VLOOKUP(AE12,id!$A:$C,3,0)</f>
        <v>208</v>
      </c>
      <c r="AE12" s="14" t="str">
        <f t="shared" si="4"/>
        <v>FałowskaWioletta1970</v>
      </c>
      <c r="AF12" s="9" t="str">
        <f t="shared" si="5"/>
        <v>Fałowska</v>
      </c>
      <c r="AG12" s="9" t="str">
        <f t="shared" si="6"/>
        <v>Wioletta</v>
      </c>
      <c r="AH12" s="9">
        <f t="shared" si="7"/>
        <v>0</v>
      </c>
      <c r="AI12" s="9">
        <f t="shared" si="8"/>
        <v>1970</v>
      </c>
      <c r="AJ12" s="9">
        <f t="shared" si="9"/>
        <v>65.790492281747206</v>
      </c>
      <c r="AK12" s="21"/>
      <c r="AL12" s="9">
        <f t="shared" si="10"/>
        <v>0.9203351955307244</v>
      </c>
      <c r="AM12" s="9">
        <v>1</v>
      </c>
      <c r="AN12" s="9">
        <f t="shared" si="11"/>
        <v>0.91558441558441561</v>
      </c>
      <c r="AO12" s="9">
        <f t="shared" si="12"/>
        <v>1</v>
      </c>
    </row>
    <row r="13" spans="1:41" ht="13.8">
      <c r="A13" s="211"/>
      <c r="B13" s="211"/>
      <c r="C13" s="209">
        <v>12</v>
      </c>
      <c r="D13" s="209"/>
      <c r="E13" s="209"/>
      <c r="F13" s="209">
        <v>50</v>
      </c>
      <c r="G13" s="216">
        <v>129</v>
      </c>
      <c r="H13" s="214" t="s">
        <v>3824</v>
      </c>
      <c r="I13" s="214" t="s">
        <v>133</v>
      </c>
      <c r="J13" s="214" t="s">
        <v>0</v>
      </c>
      <c r="K13" s="229">
        <v>1991</v>
      </c>
      <c r="L13" s="214"/>
      <c r="M13" s="214" t="s">
        <v>201</v>
      </c>
      <c r="N13" s="206">
        <f t="shared" si="0"/>
        <v>0.43760416666666602</v>
      </c>
      <c r="O13" s="205">
        <f t="shared" si="1"/>
        <v>1330</v>
      </c>
      <c r="P13" s="204">
        <f t="shared" si="2"/>
        <v>31</v>
      </c>
      <c r="Q13" s="203">
        <f t="shared" si="3"/>
        <v>1299</v>
      </c>
      <c r="R13" s="202"/>
      <c r="S13" s="213">
        <v>4</v>
      </c>
      <c r="T13" s="213">
        <v>2</v>
      </c>
      <c r="U13" s="213">
        <v>2</v>
      </c>
      <c r="V13" s="213">
        <v>3</v>
      </c>
      <c r="W13" s="213">
        <v>2</v>
      </c>
      <c r="X13" s="213">
        <v>5</v>
      </c>
      <c r="Y13" s="213">
        <v>5</v>
      </c>
      <c r="Z13" s="213">
        <v>1</v>
      </c>
      <c r="AA13" s="217">
        <v>0.77788194444444403</v>
      </c>
      <c r="AB13" s="207"/>
      <c r="AD13" s="14">
        <f>VLOOKUP(AE13,id!$A:$C,3,0)</f>
        <v>231</v>
      </c>
      <c r="AE13" s="14" t="str">
        <f t="shared" si="4"/>
        <v>MoskałaAgnieszka1991</v>
      </c>
      <c r="AF13" s="9" t="str">
        <f t="shared" si="5"/>
        <v>Moskała</v>
      </c>
      <c r="AG13" s="9" t="str">
        <f t="shared" si="6"/>
        <v>Agnieszka</v>
      </c>
      <c r="AH13" s="9">
        <f t="shared" si="7"/>
        <v>0</v>
      </c>
      <c r="AI13" s="9">
        <f t="shared" si="8"/>
        <v>1991</v>
      </c>
      <c r="AJ13" s="9">
        <f t="shared" si="9"/>
        <v>60.611240761694766</v>
      </c>
      <c r="AK13" s="21"/>
      <c r="AL13" s="9">
        <f t="shared" si="10"/>
        <v>0.94686450316062476</v>
      </c>
      <c r="AM13" s="9">
        <v>1</v>
      </c>
      <c r="AN13" s="9">
        <f t="shared" si="11"/>
        <v>0.9212765957446809</v>
      </c>
      <c r="AO13" s="9">
        <f t="shared" si="12"/>
        <v>1</v>
      </c>
    </row>
  </sheetData>
  <printOptions horizontalCentered="1" gridLines="1"/>
  <pageMargins left="0.7" right="0.7" top="0.75" bottom="0.75" header="0.51180555555555496" footer="0.51180555555555496"/>
  <pageSetup paperSize="9" firstPageNumber="0" fitToHeight="0" pageOrder="overThenDown" orientation="landscape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2"/>
  <sheetViews>
    <sheetView topLeftCell="C1" workbookViewId="0">
      <selection sqref="A1:C1"/>
    </sheetView>
  </sheetViews>
  <sheetFormatPr defaultRowHeight="13.2"/>
  <cols>
    <col min="1" max="1" width="14.5546875" style="201" hidden="1" customWidth="1"/>
    <col min="2" max="2" width="10" style="201" hidden="1" customWidth="1"/>
    <col min="3" max="3" width="10.33203125" style="201" customWidth="1"/>
    <col min="4" max="4" width="10.5546875" style="201" customWidth="1"/>
    <col min="5" max="5" width="8.5546875" style="201" hidden="1" customWidth="1"/>
    <col min="6" max="6" width="7.88671875" style="201" customWidth="1"/>
    <col min="7" max="7" width="6.33203125" style="201" customWidth="1"/>
    <col min="8" max="8" width="14.44140625" style="201" customWidth="1"/>
    <col min="9" max="9" width="15.6640625" style="201" customWidth="1"/>
    <col min="10" max="10" width="4.88671875" style="201" customWidth="1"/>
    <col min="11" max="11" width="8.88671875" style="230"/>
    <col min="12" max="12" width="27" style="201" customWidth="1"/>
    <col min="13" max="13" width="12.5546875" style="201" customWidth="1"/>
    <col min="14" max="14" width="12.109375" style="201" customWidth="1"/>
    <col min="15" max="15" width="5.109375" style="201" customWidth="1"/>
    <col min="16" max="16" width="7.88671875" style="201" customWidth="1"/>
    <col min="17" max="17" width="7.6640625" style="201" customWidth="1"/>
    <col min="18" max="19" width="4.6640625" style="201" customWidth="1"/>
    <col min="20" max="21" width="5.33203125" style="201" customWidth="1"/>
    <col min="22" max="22" width="5.88671875" style="201" customWidth="1"/>
    <col min="23" max="23" width="6" style="201" customWidth="1"/>
    <col min="24" max="24" width="6.44140625" style="201" customWidth="1"/>
    <col min="25" max="25" width="5.44140625" style="201" customWidth="1"/>
    <col min="26" max="26" width="5.5546875" style="201" customWidth="1"/>
    <col min="27" max="27" width="13.5546875" style="201" hidden="1" customWidth="1"/>
    <col min="28" max="28" width="14.44140625" style="201" hidden="1" customWidth="1"/>
    <col min="29" max="1025" width="14.44140625" style="201" customWidth="1"/>
    <col min="1026" max="16384" width="8.88671875" style="201"/>
  </cols>
  <sheetData>
    <row r="1" spans="1:41" ht="13.8">
      <c r="A1" s="227" t="s">
        <v>4095</v>
      </c>
      <c r="B1" s="227" t="s">
        <v>4094</v>
      </c>
      <c r="C1" s="224" t="s">
        <v>4093</v>
      </c>
      <c r="D1" s="224" t="s">
        <v>4092</v>
      </c>
      <c r="E1" s="224" t="s">
        <v>4091</v>
      </c>
      <c r="F1" s="224" t="s">
        <v>3988</v>
      </c>
      <c r="G1" s="226" t="s">
        <v>3733</v>
      </c>
      <c r="H1" s="226" t="s">
        <v>99</v>
      </c>
      <c r="I1" s="226" t="s">
        <v>4090</v>
      </c>
      <c r="J1" s="226" t="s">
        <v>4089</v>
      </c>
      <c r="K1" s="228" t="s">
        <v>3503</v>
      </c>
      <c r="L1" s="226" t="s">
        <v>4088</v>
      </c>
      <c r="M1" s="226" t="s">
        <v>4087</v>
      </c>
      <c r="N1" s="226" t="s">
        <v>4086</v>
      </c>
      <c r="O1" s="226" t="s">
        <v>3505</v>
      </c>
      <c r="P1" s="226" t="s">
        <v>3971</v>
      </c>
      <c r="Q1" s="226" t="s">
        <v>4085</v>
      </c>
      <c r="R1" s="225" t="s">
        <v>4084</v>
      </c>
      <c r="S1" s="225" t="s">
        <v>4083</v>
      </c>
      <c r="T1" s="225" t="s">
        <v>4082</v>
      </c>
      <c r="U1" s="225" t="s">
        <v>4081</v>
      </c>
      <c r="V1" s="225" t="s">
        <v>4080</v>
      </c>
      <c r="W1" s="225" t="s">
        <v>4079</v>
      </c>
      <c r="X1" s="225" t="s">
        <v>4078</v>
      </c>
      <c r="Y1" s="225" t="s">
        <v>4077</v>
      </c>
      <c r="Z1" s="225" t="s">
        <v>4076</v>
      </c>
      <c r="AA1" s="224" t="s">
        <v>4075</v>
      </c>
      <c r="AB1" s="223"/>
      <c r="AC1" s="223"/>
      <c r="AD1" s="14" t="s">
        <v>71</v>
      </c>
      <c r="AE1" s="14" t="s">
        <v>72</v>
      </c>
      <c r="AF1" s="9" t="s">
        <v>99</v>
      </c>
      <c r="AG1" s="9" t="s">
        <v>100</v>
      </c>
      <c r="AH1" s="9" t="s">
        <v>75</v>
      </c>
      <c r="AI1" s="9" t="s">
        <v>73</v>
      </c>
      <c r="AJ1" s="9" t="s">
        <v>42</v>
      </c>
      <c r="AK1" s="9"/>
      <c r="AL1" s="9" t="s">
        <v>39</v>
      </c>
      <c r="AM1" s="9" t="s">
        <v>40</v>
      </c>
      <c r="AN1" s="9" t="s">
        <v>31</v>
      </c>
      <c r="AO1" s="9" t="s">
        <v>41</v>
      </c>
    </row>
    <row r="2" spans="1:41" ht="13.8">
      <c r="A2" s="220" t="s">
        <v>4074</v>
      </c>
      <c r="B2" s="211">
        <f>10*60</f>
        <v>600</v>
      </c>
      <c r="C2" s="209"/>
      <c r="D2" s="219">
        <v>1</v>
      </c>
      <c r="E2" s="208"/>
      <c r="F2" s="208">
        <v>1</v>
      </c>
      <c r="G2" s="216">
        <v>138</v>
      </c>
      <c r="H2" s="214" t="s">
        <v>297</v>
      </c>
      <c r="I2" s="214" t="s">
        <v>16</v>
      </c>
      <c r="J2" s="214" t="s">
        <v>32</v>
      </c>
      <c r="K2" s="229">
        <v>1990</v>
      </c>
      <c r="L2" s="214" t="s">
        <v>289</v>
      </c>
      <c r="M2" s="214" t="s">
        <v>253</v>
      </c>
      <c r="N2" s="206">
        <f t="shared" ref="N2:N42" si="0">IF(ISBLANK(AA2),,AA2-$B$5)</f>
        <v>0.44905092592592599</v>
      </c>
      <c r="O2" s="205">
        <f t="shared" ref="O2:O42" si="1">(10 * R2) + (20 * S2) +(30 * T2) +(40 * U2) +(50 * V2) +(60 * W2) +(70 * X2) +(80 * Y2) +(90 * Z2)</f>
        <v>2880</v>
      </c>
      <c r="P2" s="204">
        <f t="shared" ref="P2:P42" si="2">IF((HOUR(N2)*60 + MINUTE(N2) + (SECOND(N2)/60))&gt;$B$2, IF((HOUR(N2)*60 + MINUTE(N2)+(SECOND(N2)/60)) &gt;$B$3,"NKL",(HOUR(N2)*60 + MINUTE(N2)+ROUNDUP(SECOND(N2)/60,0)-$B$2)*$B$4), 0  )</f>
        <v>47</v>
      </c>
      <c r="Q2" s="203">
        <f t="shared" ref="Q2:Q42" si="3">IF(P2="NKL",-($B$3*$B$4 + 1),O2-P2)</f>
        <v>2833</v>
      </c>
      <c r="R2" s="213">
        <v>1</v>
      </c>
      <c r="S2" s="213">
        <v>6</v>
      </c>
      <c r="T2" s="213">
        <v>7</v>
      </c>
      <c r="U2" s="213">
        <v>5</v>
      </c>
      <c r="V2" s="213">
        <v>6</v>
      </c>
      <c r="W2" s="213">
        <v>8</v>
      </c>
      <c r="X2" s="213">
        <v>8</v>
      </c>
      <c r="Y2" s="213">
        <v>8</v>
      </c>
      <c r="Z2" s="213">
        <v>4</v>
      </c>
      <c r="AA2" s="212">
        <v>0.789328703703704</v>
      </c>
      <c r="AB2" s="207"/>
      <c r="AD2" s="14" t="e">
        <f>VLOOKUP(AE2,id!$A:$C,3,0)</f>
        <v>#N/A</v>
      </c>
      <c r="AE2" s="14" t="str">
        <f t="shared" ref="AE2:AE42" si="4">AF2&amp;AG2&amp;AI2</f>
        <v>SłomkaPaweł1990</v>
      </c>
      <c r="AF2" s="9" t="str">
        <f>H2</f>
        <v>Słomka</v>
      </c>
      <c r="AG2" s="9" t="str">
        <f>I2</f>
        <v>Paweł</v>
      </c>
      <c r="AH2" s="9" t="str">
        <f>L2</f>
        <v>Team360</v>
      </c>
      <c r="AI2" s="9">
        <f>K2</f>
        <v>1990</v>
      </c>
      <c r="AJ2" s="9">
        <v>100</v>
      </c>
      <c r="AK2" s="21"/>
      <c r="AL2" s="9"/>
      <c r="AM2" s="9"/>
      <c r="AN2" s="9"/>
      <c r="AO2" s="9"/>
    </row>
    <row r="3" spans="1:41" ht="13.8">
      <c r="A3" s="220" t="s">
        <v>4073</v>
      </c>
      <c r="B3" s="220">
        <f>12*60</f>
        <v>720</v>
      </c>
      <c r="C3" s="209"/>
      <c r="D3" s="219">
        <v>2</v>
      </c>
      <c r="E3" s="208"/>
      <c r="F3" s="209">
        <v>2</v>
      </c>
      <c r="G3" s="216">
        <v>187</v>
      </c>
      <c r="H3" s="214" t="s">
        <v>245</v>
      </c>
      <c r="I3" s="214" t="s">
        <v>241</v>
      </c>
      <c r="J3" s="214" t="s">
        <v>32</v>
      </c>
      <c r="K3" s="229">
        <v>1979</v>
      </c>
      <c r="L3" s="214" t="s">
        <v>236</v>
      </c>
      <c r="M3" s="214" t="s">
        <v>1323</v>
      </c>
      <c r="N3" s="206">
        <f t="shared" si="0"/>
        <v>0.44909722222222204</v>
      </c>
      <c r="O3" s="205">
        <f t="shared" si="1"/>
        <v>2760</v>
      </c>
      <c r="P3" s="204">
        <f t="shared" si="2"/>
        <v>47</v>
      </c>
      <c r="Q3" s="203">
        <f t="shared" si="3"/>
        <v>2713</v>
      </c>
      <c r="R3" s="202"/>
      <c r="S3" s="213">
        <v>5</v>
      </c>
      <c r="T3" s="213">
        <v>5</v>
      </c>
      <c r="U3" s="213">
        <v>6</v>
      </c>
      <c r="V3" s="213">
        <v>6</v>
      </c>
      <c r="W3" s="213">
        <v>7</v>
      </c>
      <c r="X3" s="213">
        <v>9</v>
      </c>
      <c r="Y3" s="213">
        <v>7</v>
      </c>
      <c r="Z3" s="213">
        <v>4</v>
      </c>
      <c r="AA3" s="212">
        <v>0.78937500000000005</v>
      </c>
      <c r="AB3" s="207"/>
      <c r="AD3" s="14">
        <f>VLOOKUP(AE3,id!$A:$C,3,0)</f>
        <v>10</v>
      </c>
      <c r="AE3" s="14" t="str">
        <f t="shared" si="4"/>
        <v>WalentowskiRadosław1979</v>
      </c>
      <c r="AF3" s="9" t="str">
        <f t="shared" ref="AF3:AG14" si="5">H3</f>
        <v>Walentowski</v>
      </c>
      <c r="AG3" s="9" t="str">
        <f t="shared" si="5"/>
        <v>Radosław</v>
      </c>
      <c r="AH3" s="9" t="str">
        <f t="shared" ref="AH3:AH42" si="6">L3</f>
        <v>LosMaruderos</v>
      </c>
      <c r="AI3" s="9">
        <f t="shared" ref="AI3:AI42" si="7">K3</f>
        <v>1979</v>
      </c>
      <c r="AJ3" s="9">
        <f t="shared" ref="AJ3:AJ12" si="8">AJ2*IF(AN3&lt;1,AN3,IF(AO3&lt;1,AO3,IF(AM3&lt;1,AM3,IF(AL3&lt;1,AL3,1))))</f>
        <v>95.764207553829863</v>
      </c>
      <c r="AK3" s="21"/>
      <c r="AL3" s="9">
        <f>N2/N3</f>
        <v>0.99989691253028246</v>
      </c>
      <c r="AM3" s="9">
        <v>1</v>
      </c>
      <c r="AN3" s="9">
        <f>Q3/Q2</f>
        <v>0.95764207553829861</v>
      </c>
      <c r="AO3" s="9">
        <f>AM3^0.2</f>
        <v>1</v>
      </c>
    </row>
    <row r="4" spans="1:41" ht="13.8">
      <c r="A4" s="220" t="s">
        <v>4072</v>
      </c>
      <c r="B4" s="220">
        <v>1</v>
      </c>
      <c r="C4" s="209"/>
      <c r="D4" s="219">
        <v>3</v>
      </c>
      <c r="E4" s="208"/>
      <c r="F4" s="209">
        <v>3</v>
      </c>
      <c r="G4" s="216">
        <v>120</v>
      </c>
      <c r="H4" s="214" t="s">
        <v>302</v>
      </c>
      <c r="I4" s="214" t="s">
        <v>15</v>
      </c>
      <c r="J4" s="214" t="s">
        <v>32</v>
      </c>
      <c r="K4" s="229">
        <v>1979</v>
      </c>
      <c r="L4" s="214" t="s">
        <v>294</v>
      </c>
      <c r="M4" s="214" t="s">
        <v>253</v>
      </c>
      <c r="N4" s="206">
        <f t="shared" si="0"/>
        <v>0.44894675925925898</v>
      </c>
      <c r="O4" s="205">
        <f t="shared" si="1"/>
        <v>2750</v>
      </c>
      <c r="P4" s="204">
        <f t="shared" si="2"/>
        <v>47</v>
      </c>
      <c r="Q4" s="203">
        <f t="shared" si="3"/>
        <v>2703</v>
      </c>
      <c r="R4" s="218"/>
      <c r="S4" s="218">
        <v>4</v>
      </c>
      <c r="T4" s="218">
        <v>3</v>
      </c>
      <c r="U4" s="218">
        <v>5</v>
      </c>
      <c r="V4" s="218">
        <v>7</v>
      </c>
      <c r="W4" s="218">
        <v>9</v>
      </c>
      <c r="X4" s="218">
        <v>8</v>
      </c>
      <c r="Y4" s="218">
        <v>6</v>
      </c>
      <c r="Z4" s="218">
        <v>5</v>
      </c>
      <c r="AA4" s="212">
        <v>0.78922453703703699</v>
      </c>
      <c r="AB4" s="207"/>
      <c r="AD4" s="14">
        <f>VLOOKUP(AE4,id!$A:$C,3,0)</f>
        <v>139</v>
      </c>
      <c r="AE4" s="14" t="str">
        <f t="shared" si="4"/>
        <v>BuciakPiotr1979</v>
      </c>
      <c r="AF4" s="9" t="str">
        <f t="shared" si="5"/>
        <v>Buciak</v>
      </c>
      <c r="AG4" s="9" t="str">
        <f t="shared" si="5"/>
        <v>Piotr</v>
      </c>
      <c r="AH4" s="9" t="str">
        <f t="shared" si="6"/>
        <v>Team 360°</v>
      </c>
      <c r="AI4" s="9">
        <f t="shared" si="7"/>
        <v>1979</v>
      </c>
      <c r="AJ4" s="9">
        <f t="shared" si="8"/>
        <v>95.411224849982347</v>
      </c>
      <c r="AK4" s="21"/>
      <c r="AL4" s="9">
        <f t="shared" ref="AL4:AL12" si="9">N3/N4</f>
        <v>1.0003351465621699</v>
      </c>
      <c r="AM4" s="9">
        <v>1</v>
      </c>
      <c r="AN4" s="9">
        <f t="shared" ref="AN4:AN12" si="10">Q4/Q3</f>
        <v>0.99631404349428676</v>
      </c>
      <c r="AO4" s="9">
        <f t="shared" ref="AO4:AO12" si="11">AM4^0.2</f>
        <v>1</v>
      </c>
    </row>
    <row r="5" spans="1:41" ht="13.8">
      <c r="A5" s="220" t="s">
        <v>3406</v>
      </c>
      <c r="B5" s="222">
        <v>0.34027777777777801</v>
      </c>
      <c r="C5" s="209"/>
      <c r="D5" s="219">
        <v>4</v>
      </c>
      <c r="E5" s="208"/>
      <c r="F5" s="209">
        <v>4</v>
      </c>
      <c r="G5" s="216">
        <v>183</v>
      </c>
      <c r="H5" s="214" t="s">
        <v>262</v>
      </c>
      <c r="I5" s="214" t="s">
        <v>16</v>
      </c>
      <c r="J5" s="214" t="s">
        <v>32</v>
      </c>
      <c r="K5" s="229">
        <v>1973</v>
      </c>
      <c r="L5" s="214"/>
      <c r="M5" s="214" t="s">
        <v>3720</v>
      </c>
      <c r="N5" s="206">
        <f t="shared" si="0"/>
        <v>0.45328703703703699</v>
      </c>
      <c r="O5" s="205">
        <f t="shared" si="1"/>
        <v>2580</v>
      </c>
      <c r="P5" s="204">
        <f t="shared" si="2"/>
        <v>53</v>
      </c>
      <c r="Q5" s="203">
        <f t="shared" si="3"/>
        <v>2527</v>
      </c>
      <c r="R5" s="218">
        <v>1</v>
      </c>
      <c r="S5" s="218">
        <v>6</v>
      </c>
      <c r="T5" s="218">
        <v>6</v>
      </c>
      <c r="U5" s="218">
        <v>4</v>
      </c>
      <c r="V5" s="218">
        <v>4</v>
      </c>
      <c r="W5" s="218">
        <v>6</v>
      </c>
      <c r="X5" s="218">
        <v>9</v>
      </c>
      <c r="Y5" s="218">
        <v>7</v>
      </c>
      <c r="Z5" s="218">
        <v>4</v>
      </c>
      <c r="AA5" s="212">
        <v>0.793564814814815</v>
      </c>
      <c r="AB5" s="207"/>
      <c r="AD5" s="14">
        <f>VLOOKUP(AE5,id!$A:$C,3,0)</f>
        <v>174</v>
      </c>
      <c r="AE5" s="14" t="str">
        <f t="shared" si="4"/>
        <v>GorczycaPaweł1973</v>
      </c>
      <c r="AF5" s="9" t="str">
        <f t="shared" si="5"/>
        <v>Gorczyca</v>
      </c>
      <c r="AG5" s="9" t="str">
        <f t="shared" si="5"/>
        <v>Paweł</v>
      </c>
      <c r="AH5" s="9">
        <f t="shared" si="6"/>
        <v>0</v>
      </c>
      <c r="AI5" s="9">
        <f t="shared" si="7"/>
        <v>1973</v>
      </c>
      <c r="AJ5" s="9">
        <f t="shared" si="8"/>
        <v>89.198729262266141</v>
      </c>
      <c r="AK5" s="21"/>
      <c r="AL5" s="9">
        <f t="shared" si="9"/>
        <v>0.99042487999182871</v>
      </c>
      <c r="AM5" s="9">
        <v>1</v>
      </c>
      <c r="AN5" s="9">
        <f t="shared" si="10"/>
        <v>0.93488716241213465</v>
      </c>
      <c r="AO5" s="9">
        <f t="shared" si="11"/>
        <v>1</v>
      </c>
    </row>
    <row r="6" spans="1:41" ht="13.8">
      <c r="A6" s="220" t="s">
        <v>4071</v>
      </c>
      <c r="B6" s="220">
        <v>660</v>
      </c>
      <c r="C6" s="209"/>
      <c r="D6" s="219">
        <v>5</v>
      </c>
      <c r="E6" s="208"/>
      <c r="F6" s="209">
        <v>5</v>
      </c>
      <c r="G6" s="216">
        <v>136</v>
      </c>
      <c r="H6" s="214" t="s">
        <v>1583</v>
      </c>
      <c r="I6" s="214" t="s">
        <v>17</v>
      </c>
      <c r="J6" s="214" t="s">
        <v>32</v>
      </c>
      <c r="K6" s="229">
        <v>1976</v>
      </c>
      <c r="L6" s="214"/>
      <c r="M6" s="214" t="s">
        <v>1380</v>
      </c>
      <c r="N6" s="206">
        <f t="shared" si="0"/>
        <v>0.45318287037036997</v>
      </c>
      <c r="O6" s="205">
        <f t="shared" si="1"/>
        <v>2560</v>
      </c>
      <c r="P6" s="204">
        <f t="shared" si="2"/>
        <v>53</v>
      </c>
      <c r="Q6" s="203">
        <f t="shared" si="3"/>
        <v>2507</v>
      </c>
      <c r="R6" s="218">
        <v>1</v>
      </c>
      <c r="S6" s="218">
        <v>5</v>
      </c>
      <c r="T6" s="218">
        <v>6</v>
      </c>
      <c r="U6" s="218">
        <v>4</v>
      </c>
      <c r="V6" s="218">
        <v>4</v>
      </c>
      <c r="W6" s="218">
        <v>6</v>
      </c>
      <c r="X6" s="218">
        <v>9</v>
      </c>
      <c r="Y6" s="218">
        <v>7</v>
      </c>
      <c r="Z6" s="218">
        <v>4</v>
      </c>
      <c r="AA6" s="212">
        <v>0.79346064814814798</v>
      </c>
      <c r="AB6" s="207"/>
      <c r="AD6" s="14">
        <f>VLOOKUP(AE6,id!$A:$C,3,0)</f>
        <v>14</v>
      </c>
      <c r="AE6" s="14" t="str">
        <f t="shared" si="4"/>
        <v>BiałkaMarcin1976</v>
      </c>
      <c r="AF6" s="9" t="str">
        <f t="shared" si="5"/>
        <v>Białka</v>
      </c>
      <c r="AG6" s="9" t="str">
        <f t="shared" si="5"/>
        <v>Marcin</v>
      </c>
      <c r="AH6" s="9">
        <f t="shared" si="6"/>
        <v>0</v>
      </c>
      <c r="AI6" s="9">
        <f t="shared" si="7"/>
        <v>1976</v>
      </c>
      <c r="AJ6" s="9">
        <f t="shared" si="8"/>
        <v>88.492763854571123</v>
      </c>
      <c r="AK6" s="21"/>
      <c r="AL6" s="9">
        <f t="shared" si="9"/>
        <v>1.0002298557016991</v>
      </c>
      <c r="AM6" s="9">
        <v>1</v>
      </c>
      <c r="AN6" s="9">
        <f t="shared" si="10"/>
        <v>0.9920854768500198</v>
      </c>
      <c r="AO6" s="9">
        <f t="shared" si="11"/>
        <v>1</v>
      </c>
    </row>
    <row r="7" spans="1:41" ht="13.8">
      <c r="A7" s="220" t="s">
        <v>4070</v>
      </c>
      <c r="B7" s="220">
        <v>30</v>
      </c>
      <c r="C7" s="209"/>
      <c r="D7" s="219">
        <v>6</v>
      </c>
      <c r="E7" s="208"/>
      <c r="F7" s="209">
        <v>6</v>
      </c>
      <c r="G7" s="216">
        <v>42</v>
      </c>
      <c r="H7" s="214" t="s">
        <v>55</v>
      </c>
      <c r="I7" s="214" t="s">
        <v>22</v>
      </c>
      <c r="J7" s="214" t="s">
        <v>32</v>
      </c>
      <c r="K7" s="229">
        <v>1969</v>
      </c>
      <c r="L7" s="214"/>
      <c r="M7" s="214" t="s">
        <v>246</v>
      </c>
      <c r="N7" s="206">
        <f t="shared" si="0"/>
        <v>0.44305555555555498</v>
      </c>
      <c r="O7" s="205">
        <f t="shared" si="1"/>
        <v>2470</v>
      </c>
      <c r="P7" s="204">
        <f t="shared" si="2"/>
        <v>38</v>
      </c>
      <c r="Q7" s="203">
        <f t="shared" si="3"/>
        <v>2432</v>
      </c>
      <c r="R7" s="202"/>
      <c r="S7" s="213">
        <v>6</v>
      </c>
      <c r="T7" s="213">
        <v>7</v>
      </c>
      <c r="U7" s="213">
        <v>6</v>
      </c>
      <c r="V7" s="213">
        <v>3</v>
      </c>
      <c r="W7" s="213">
        <v>6</v>
      </c>
      <c r="X7" s="213">
        <v>8</v>
      </c>
      <c r="Y7" s="213">
        <v>7</v>
      </c>
      <c r="Z7" s="213">
        <v>3</v>
      </c>
      <c r="AA7" s="212">
        <v>0.78333333333333299</v>
      </c>
      <c r="AB7" s="207"/>
      <c r="AD7" s="14">
        <f>VLOOKUP(AE7,id!$A:$C,3,0)</f>
        <v>2</v>
      </c>
      <c r="AE7" s="14" t="str">
        <f t="shared" si="4"/>
        <v>SzawdzinKrzysztof1969</v>
      </c>
      <c r="AF7" s="9" t="str">
        <f t="shared" si="5"/>
        <v>Szawdzin</v>
      </c>
      <c r="AG7" s="9" t="str">
        <f t="shared" si="5"/>
        <v>Krzysztof</v>
      </c>
      <c r="AH7" s="9">
        <f t="shared" si="6"/>
        <v>0</v>
      </c>
      <c r="AI7" s="9">
        <f t="shared" si="7"/>
        <v>1969</v>
      </c>
      <c r="AJ7" s="9">
        <f t="shared" si="8"/>
        <v>85.84539357571478</v>
      </c>
      <c r="AK7" s="21"/>
      <c r="AL7" s="9">
        <f t="shared" si="9"/>
        <v>1.0228578892372</v>
      </c>
      <c r="AM7" s="9">
        <v>1</v>
      </c>
      <c r="AN7" s="9">
        <f t="shared" si="10"/>
        <v>0.97008376545672115</v>
      </c>
      <c r="AO7" s="9">
        <f t="shared" si="11"/>
        <v>1</v>
      </c>
    </row>
    <row r="8" spans="1:41" ht="13.8">
      <c r="A8" s="211"/>
      <c r="B8" s="211"/>
      <c r="C8" s="209"/>
      <c r="D8" s="219">
        <v>7</v>
      </c>
      <c r="E8" s="208"/>
      <c r="F8" s="209">
        <v>7</v>
      </c>
      <c r="G8" s="216">
        <v>36</v>
      </c>
      <c r="H8" s="214" t="s">
        <v>79</v>
      </c>
      <c r="I8" s="214" t="s">
        <v>90</v>
      </c>
      <c r="J8" s="214" t="s">
        <v>32</v>
      </c>
      <c r="K8" s="229">
        <v>1984</v>
      </c>
      <c r="L8" s="214" t="s">
        <v>1536</v>
      </c>
      <c r="M8" s="214" t="s">
        <v>246</v>
      </c>
      <c r="N8" s="206">
        <f t="shared" si="0"/>
        <v>0.443159722222222</v>
      </c>
      <c r="O8" s="205">
        <f t="shared" si="1"/>
        <v>2470</v>
      </c>
      <c r="P8" s="204">
        <f t="shared" si="2"/>
        <v>39</v>
      </c>
      <c r="Q8" s="203">
        <f t="shared" si="3"/>
        <v>2431</v>
      </c>
      <c r="R8" s="202"/>
      <c r="S8" s="213">
        <v>6</v>
      </c>
      <c r="T8" s="213">
        <v>7</v>
      </c>
      <c r="U8" s="213">
        <v>6</v>
      </c>
      <c r="V8" s="213">
        <v>3</v>
      </c>
      <c r="W8" s="213">
        <v>6</v>
      </c>
      <c r="X8" s="213">
        <v>8</v>
      </c>
      <c r="Y8" s="213">
        <v>7</v>
      </c>
      <c r="Z8" s="213">
        <v>3</v>
      </c>
      <c r="AA8" s="212">
        <v>0.78343750000000001</v>
      </c>
      <c r="AB8" s="207"/>
      <c r="AD8" s="14">
        <f>VLOOKUP(AE8,id!$A:$C,3,0)</f>
        <v>38</v>
      </c>
      <c r="AE8" s="14" t="str">
        <f t="shared" si="4"/>
        <v>WieczorekJarosław1984</v>
      </c>
      <c r="AF8" s="9" t="str">
        <f t="shared" si="5"/>
        <v>Wieczorek</v>
      </c>
      <c r="AG8" s="9" t="str">
        <f t="shared" si="5"/>
        <v>Jarosław</v>
      </c>
      <c r="AH8" s="9" t="str">
        <f t="shared" si="6"/>
        <v>Rajd Liczyrzepy / Europa Ubezpieczenia</v>
      </c>
      <c r="AI8" s="9">
        <f t="shared" si="7"/>
        <v>1984</v>
      </c>
      <c r="AJ8" s="9">
        <f t="shared" si="8"/>
        <v>85.810095305330023</v>
      </c>
      <c r="AK8" s="21"/>
      <c r="AL8" s="9">
        <f t="shared" si="9"/>
        <v>0.99976494554571727</v>
      </c>
      <c r="AM8" s="9">
        <v>1</v>
      </c>
      <c r="AN8" s="9">
        <f t="shared" si="10"/>
        <v>0.99958881578947367</v>
      </c>
      <c r="AO8" s="9">
        <f t="shared" si="11"/>
        <v>1</v>
      </c>
    </row>
    <row r="9" spans="1:41" ht="13.8">
      <c r="A9" s="211"/>
      <c r="B9" s="211"/>
      <c r="C9" s="209"/>
      <c r="D9" s="219">
        <v>8</v>
      </c>
      <c r="E9" s="208"/>
      <c r="F9" s="209">
        <v>8</v>
      </c>
      <c r="G9" s="216">
        <v>188</v>
      </c>
      <c r="H9" s="214" t="s">
        <v>298</v>
      </c>
      <c r="I9" s="214" t="s">
        <v>272</v>
      </c>
      <c r="J9" s="214" t="s">
        <v>32</v>
      </c>
      <c r="K9" s="229">
        <v>1972</v>
      </c>
      <c r="L9" s="214" t="s">
        <v>143</v>
      </c>
      <c r="M9" s="214" t="s">
        <v>3744</v>
      </c>
      <c r="N9" s="206">
        <f t="shared" si="0"/>
        <v>0.42465277777777799</v>
      </c>
      <c r="O9" s="205">
        <f t="shared" si="1"/>
        <v>2410</v>
      </c>
      <c r="P9" s="204">
        <f t="shared" si="2"/>
        <v>12</v>
      </c>
      <c r="Q9" s="203">
        <f t="shared" si="3"/>
        <v>2398</v>
      </c>
      <c r="R9" s="218"/>
      <c r="S9" s="218">
        <v>1</v>
      </c>
      <c r="T9" s="218">
        <v>2</v>
      </c>
      <c r="U9" s="218">
        <v>3</v>
      </c>
      <c r="V9" s="218">
        <v>6</v>
      </c>
      <c r="W9" s="218">
        <v>6</v>
      </c>
      <c r="X9" s="218">
        <v>9</v>
      </c>
      <c r="Y9" s="218">
        <v>7</v>
      </c>
      <c r="Z9" s="218">
        <v>4</v>
      </c>
      <c r="AA9" s="212">
        <v>0.764930555555556</v>
      </c>
      <c r="AB9" s="207"/>
      <c r="AD9" s="14">
        <f>VLOOKUP(AE9,id!$A:$C,3,0)</f>
        <v>119</v>
      </c>
      <c r="AE9" s="14" t="str">
        <f t="shared" si="4"/>
        <v>BoberBartłomiej1972</v>
      </c>
      <c r="AF9" s="9" t="str">
        <f t="shared" si="5"/>
        <v>Bober</v>
      </c>
      <c r="AG9" s="9" t="str">
        <f t="shared" si="5"/>
        <v>Bartłomiej</v>
      </c>
      <c r="AH9" s="9" t="str">
        <f t="shared" si="6"/>
        <v>Harpagan</v>
      </c>
      <c r="AI9" s="9">
        <f t="shared" si="7"/>
        <v>1972</v>
      </c>
      <c r="AJ9" s="9">
        <f t="shared" si="8"/>
        <v>84.645252382633245</v>
      </c>
      <c r="AK9" s="21"/>
      <c r="AL9" s="9">
        <f t="shared" si="9"/>
        <v>1.0435813573180692</v>
      </c>
      <c r="AM9" s="9">
        <v>1</v>
      </c>
      <c r="AN9" s="9">
        <f t="shared" si="10"/>
        <v>0.98642533936651589</v>
      </c>
      <c r="AO9" s="9">
        <f t="shared" si="11"/>
        <v>1</v>
      </c>
    </row>
    <row r="10" spans="1:41" ht="13.8">
      <c r="A10" s="211"/>
      <c r="B10" s="211"/>
      <c r="C10" s="209"/>
      <c r="D10" s="219">
        <v>9</v>
      </c>
      <c r="E10" s="208"/>
      <c r="F10" s="209">
        <v>9</v>
      </c>
      <c r="G10" s="216">
        <v>189</v>
      </c>
      <c r="H10" s="214" t="s">
        <v>152</v>
      </c>
      <c r="I10" s="214" t="s">
        <v>151</v>
      </c>
      <c r="J10" s="214" t="s">
        <v>32</v>
      </c>
      <c r="K10" s="229">
        <v>1970</v>
      </c>
      <c r="L10" s="214"/>
      <c r="M10" s="214" t="s">
        <v>253</v>
      </c>
      <c r="N10" s="206">
        <f t="shared" si="0"/>
        <v>0.44405092592592599</v>
      </c>
      <c r="O10" s="205">
        <f t="shared" si="1"/>
        <v>2330</v>
      </c>
      <c r="P10" s="204">
        <f t="shared" si="2"/>
        <v>40</v>
      </c>
      <c r="Q10" s="203">
        <f t="shared" si="3"/>
        <v>2290</v>
      </c>
      <c r="R10" s="218"/>
      <c r="S10" s="218">
        <v>4</v>
      </c>
      <c r="T10" s="218">
        <v>2</v>
      </c>
      <c r="U10" s="218">
        <v>5</v>
      </c>
      <c r="V10" s="218">
        <v>4</v>
      </c>
      <c r="W10" s="218">
        <v>7</v>
      </c>
      <c r="X10" s="218">
        <v>9</v>
      </c>
      <c r="Y10" s="218">
        <v>7</v>
      </c>
      <c r="Z10" s="218">
        <v>2</v>
      </c>
      <c r="AA10" s="212">
        <v>0.784328703703704</v>
      </c>
      <c r="AB10" s="207"/>
      <c r="AD10" s="14">
        <f>VLOOKUP(AE10,id!$A:$C,3,0)</f>
        <v>63</v>
      </c>
      <c r="AE10" s="14" t="str">
        <f t="shared" si="4"/>
        <v>HołdakowskiWojciech1970</v>
      </c>
      <c r="AF10" s="9" t="str">
        <f t="shared" si="5"/>
        <v>Hołdakowski</v>
      </c>
      <c r="AG10" s="9" t="str">
        <f t="shared" si="5"/>
        <v>Wojciech</v>
      </c>
      <c r="AH10" s="9">
        <f t="shared" si="6"/>
        <v>0</v>
      </c>
      <c r="AI10" s="9">
        <f t="shared" si="7"/>
        <v>1970</v>
      </c>
      <c r="AJ10" s="9">
        <f t="shared" si="8"/>
        <v>80.833039181080125</v>
      </c>
      <c r="AK10" s="21"/>
      <c r="AL10" s="9">
        <f t="shared" si="9"/>
        <v>0.95631548767137609</v>
      </c>
      <c r="AM10" s="9">
        <v>1</v>
      </c>
      <c r="AN10" s="9">
        <f t="shared" si="10"/>
        <v>0.95496246872393664</v>
      </c>
      <c r="AO10" s="9">
        <f t="shared" si="11"/>
        <v>1</v>
      </c>
    </row>
    <row r="11" spans="1:41" ht="13.8">
      <c r="A11" s="211"/>
      <c r="B11" s="211"/>
      <c r="C11" s="209"/>
      <c r="D11" s="219">
        <v>10</v>
      </c>
      <c r="E11" s="208"/>
      <c r="F11" s="209">
        <v>10</v>
      </c>
      <c r="G11" s="216">
        <v>94</v>
      </c>
      <c r="H11" s="214" t="s">
        <v>265</v>
      </c>
      <c r="I11" s="214" t="s">
        <v>234</v>
      </c>
      <c r="J11" s="214" t="s">
        <v>32</v>
      </c>
      <c r="K11" s="229">
        <v>1963</v>
      </c>
      <c r="L11" s="214"/>
      <c r="M11" s="214" t="s">
        <v>263</v>
      </c>
      <c r="N11" s="206">
        <f t="shared" si="0"/>
        <v>0.44872685185185202</v>
      </c>
      <c r="O11" s="205">
        <f t="shared" si="1"/>
        <v>2270</v>
      </c>
      <c r="P11" s="204">
        <f t="shared" si="2"/>
        <v>47</v>
      </c>
      <c r="Q11" s="203">
        <f t="shared" si="3"/>
        <v>2223</v>
      </c>
      <c r="R11" s="202"/>
      <c r="S11" s="213">
        <v>6</v>
      </c>
      <c r="T11" s="213">
        <v>5</v>
      </c>
      <c r="U11" s="213">
        <v>4</v>
      </c>
      <c r="V11" s="213">
        <v>5</v>
      </c>
      <c r="W11" s="213">
        <v>6</v>
      </c>
      <c r="X11" s="213">
        <v>8</v>
      </c>
      <c r="Y11" s="213">
        <v>5</v>
      </c>
      <c r="Z11" s="213">
        <v>3</v>
      </c>
      <c r="AA11" s="221">
        <v>0.78900462962963003</v>
      </c>
      <c r="AB11" s="207"/>
      <c r="AD11" s="14">
        <f>VLOOKUP(AE11,id!$A:$C,3,0)</f>
        <v>19</v>
      </c>
      <c r="AE11" s="14" t="str">
        <f t="shared" si="4"/>
        <v>KrólikowskiRoman1963</v>
      </c>
      <c r="AF11" s="9" t="str">
        <f t="shared" si="5"/>
        <v>Królikowski</v>
      </c>
      <c r="AG11" s="9" t="str">
        <f t="shared" si="5"/>
        <v>Roman</v>
      </c>
      <c r="AH11" s="9">
        <f t="shared" si="6"/>
        <v>0</v>
      </c>
      <c r="AI11" s="9">
        <f t="shared" si="7"/>
        <v>1963</v>
      </c>
      <c r="AJ11" s="9">
        <f t="shared" si="8"/>
        <v>78.468055065301797</v>
      </c>
      <c r="AK11" s="21"/>
      <c r="AL11" s="9">
        <f t="shared" si="9"/>
        <v>0.989579571833892</v>
      </c>
      <c r="AM11" s="9">
        <v>1</v>
      </c>
      <c r="AN11" s="9">
        <f t="shared" si="10"/>
        <v>0.97074235807860265</v>
      </c>
      <c r="AO11" s="9">
        <f t="shared" si="11"/>
        <v>1</v>
      </c>
    </row>
    <row r="12" spans="1:41" ht="13.8">
      <c r="A12" s="211"/>
      <c r="B12" s="211"/>
      <c r="C12" s="209"/>
      <c r="D12" s="219">
        <v>11</v>
      </c>
      <c r="E12" s="208"/>
      <c r="F12" s="209">
        <v>11</v>
      </c>
      <c r="G12" s="216">
        <v>23</v>
      </c>
      <c r="H12" s="214" t="s">
        <v>76</v>
      </c>
      <c r="I12" s="214" t="s">
        <v>22</v>
      </c>
      <c r="J12" s="214" t="s">
        <v>32</v>
      </c>
      <c r="K12" s="229">
        <v>1954</v>
      </c>
      <c r="L12" s="214"/>
      <c r="M12" s="214" t="s">
        <v>238</v>
      </c>
      <c r="N12" s="206">
        <f t="shared" si="0"/>
        <v>0.44494212962962898</v>
      </c>
      <c r="O12" s="205">
        <f t="shared" si="1"/>
        <v>2200</v>
      </c>
      <c r="P12" s="204">
        <f t="shared" si="2"/>
        <v>41</v>
      </c>
      <c r="Q12" s="203">
        <f t="shared" si="3"/>
        <v>2159</v>
      </c>
      <c r="R12" s="202"/>
      <c r="S12" s="213">
        <v>4</v>
      </c>
      <c r="T12" s="213">
        <v>3</v>
      </c>
      <c r="U12" s="213">
        <v>4</v>
      </c>
      <c r="V12" s="213">
        <v>5</v>
      </c>
      <c r="W12" s="213">
        <v>6</v>
      </c>
      <c r="X12" s="213">
        <v>6</v>
      </c>
      <c r="Y12" s="213">
        <v>6</v>
      </c>
      <c r="Z12" s="213">
        <v>4</v>
      </c>
      <c r="AA12" s="212">
        <v>0.78521990740740699</v>
      </c>
      <c r="AB12" s="207"/>
      <c r="AD12" s="14">
        <f>VLOOKUP(AE12,id!$A:$C,3,0)</f>
        <v>15</v>
      </c>
      <c r="AE12" s="14" t="str">
        <f t="shared" si="4"/>
        <v>WiktorowskiKrzysztof1954</v>
      </c>
      <c r="AF12" s="9" t="str">
        <f t="shared" si="5"/>
        <v>Wiktorowski</v>
      </c>
      <c r="AG12" s="9" t="str">
        <f t="shared" si="5"/>
        <v>Krzysztof</v>
      </c>
      <c r="AH12" s="9">
        <f t="shared" si="6"/>
        <v>0</v>
      </c>
      <c r="AI12" s="9">
        <f t="shared" si="7"/>
        <v>1954</v>
      </c>
      <c r="AJ12" s="9">
        <f t="shared" si="8"/>
        <v>76.208965760677714</v>
      </c>
      <c r="AK12" s="21"/>
      <c r="AL12" s="9">
        <f t="shared" si="9"/>
        <v>1.0085060999401729</v>
      </c>
      <c r="AM12" s="9">
        <v>1</v>
      </c>
      <c r="AN12" s="9">
        <f t="shared" si="10"/>
        <v>0.97121007647323432</v>
      </c>
      <c r="AO12" s="9">
        <f t="shared" si="11"/>
        <v>1</v>
      </c>
    </row>
    <row r="13" spans="1:41" ht="13.8">
      <c r="A13" s="211"/>
      <c r="B13" s="220"/>
      <c r="C13" s="209"/>
      <c r="D13" s="219">
        <v>12</v>
      </c>
      <c r="E13" s="208"/>
      <c r="F13" s="209">
        <v>13</v>
      </c>
      <c r="G13" s="216">
        <v>144</v>
      </c>
      <c r="H13" s="214" t="s">
        <v>80</v>
      </c>
      <c r="I13" s="214" t="s">
        <v>63</v>
      </c>
      <c r="J13" s="214" t="s">
        <v>32</v>
      </c>
      <c r="K13" s="229">
        <v>1986</v>
      </c>
      <c r="L13" s="214"/>
      <c r="M13" s="214" t="s">
        <v>246</v>
      </c>
      <c r="N13" s="206">
        <f t="shared" si="0"/>
        <v>0.44890046296296304</v>
      </c>
      <c r="O13" s="205">
        <f t="shared" si="1"/>
        <v>2190</v>
      </c>
      <c r="P13" s="204">
        <f t="shared" si="2"/>
        <v>47</v>
      </c>
      <c r="Q13" s="203">
        <f t="shared" si="3"/>
        <v>2143</v>
      </c>
      <c r="R13" s="202"/>
      <c r="S13" s="213">
        <v>2</v>
      </c>
      <c r="T13" s="213">
        <v>3</v>
      </c>
      <c r="U13" s="213">
        <v>1</v>
      </c>
      <c r="V13" s="213">
        <v>4</v>
      </c>
      <c r="W13" s="213">
        <v>7</v>
      </c>
      <c r="X13" s="213">
        <v>8</v>
      </c>
      <c r="Y13" s="213">
        <v>6</v>
      </c>
      <c r="Z13" s="213">
        <v>4</v>
      </c>
      <c r="AA13" s="217">
        <v>0.78917824074074105</v>
      </c>
      <c r="AB13" s="207"/>
      <c r="AD13" s="14">
        <f>VLOOKUP(AE13,id!$A:$C,3,0)</f>
        <v>116</v>
      </c>
      <c r="AE13" s="14" t="str">
        <f t="shared" si="4"/>
        <v>MirowskiŁukasz1986</v>
      </c>
      <c r="AF13" s="9" t="str">
        <f t="shared" si="5"/>
        <v>Mirowski</v>
      </c>
      <c r="AG13" s="9" t="str">
        <f t="shared" si="5"/>
        <v>Łukasz</v>
      </c>
      <c r="AH13" s="9">
        <f t="shared" si="6"/>
        <v>0</v>
      </c>
      <c r="AI13" s="9">
        <f t="shared" si="7"/>
        <v>1986</v>
      </c>
      <c r="AJ13" s="9">
        <f t="shared" ref="AJ13:AJ42" si="12">AJ12*IF(AN13&lt;1,AN13,IF(AO13&lt;1,AO13,IF(AM13&lt;1,AM13,IF(AL13&lt;1,AL13,1))))</f>
        <v>75.644193434521696</v>
      </c>
      <c r="AK13" s="21"/>
      <c r="AL13" s="9">
        <f t="shared" ref="AL13:AL42" si="13">N12/N13</f>
        <v>0.99118215805079124</v>
      </c>
      <c r="AM13" s="9">
        <v>1</v>
      </c>
      <c r="AN13" s="9">
        <f t="shared" ref="AN13:AN42" si="14">Q13/Q12</f>
        <v>0.99258916164891153</v>
      </c>
      <c r="AO13" s="9">
        <f t="shared" ref="AO13:AO42" si="15">AM13^0.2</f>
        <v>1</v>
      </c>
    </row>
    <row r="14" spans="1:41" ht="13.8">
      <c r="A14" s="211"/>
      <c r="B14" s="211"/>
      <c r="C14" s="209"/>
      <c r="D14" s="209">
        <v>13</v>
      </c>
      <c r="E14" s="209"/>
      <c r="F14" s="209">
        <v>17</v>
      </c>
      <c r="G14" s="216">
        <v>67</v>
      </c>
      <c r="H14" s="214" t="s">
        <v>230</v>
      </c>
      <c r="I14" s="214" t="s">
        <v>336</v>
      </c>
      <c r="J14" s="214" t="s">
        <v>32</v>
      </c>
      <c r="K14" s="229">
        <v>1967</v>
      </c>
      <c r="L14" s="214" t="s">
        <v>335</v>
      </c>
      <c r="M14" s="214" t="s">
        <v>1318</v>
      </c>
      <c r="N14" s="206">
        <f t="shared" si="0"/>
        <v>0.43339120370370299</v>
      </c>
      <c r="O14" s="205">
        <f t="shared" si="1"/>
        <v>2120</v>
      </c>
      <c r="P14" s="204">
        <f t="shared" si="2"/>
        <v>25</v>
      </c>
      <c r="Q14" s="203">
        <f t="shared" si="3"/>
        <v>2095</v>
      </c>
      <c r="R14" s="218"/>
      <c r="S14" s="218">
        <v>3</v>
      </c>
      <c r="T14" s="218">
        <v>2</v>
      </c>
      <c r="U14" s="218">
        <v>5</v>
      </c>
      <c r="V14" s="218">
        <v>1</v>
      </c>
      <c r="W14" s="218">
        <v>6</v>
      </c>
      <c r="X14" s="218">
        <v>8</v>
      </c>
      <c r="Y14" s="218">
        <v>7</v>
      </c>
      <c r="Z14" s="218">
        <v>3</v>
      </c>
      <c r="AA14" s="212">
        <v>0.773668981481481</v>
      </c>
      <c r="AB14" s="207"/>
      <c r="AD14" s="14">
        <f>VLOOKUP(AE14,id!$A:$C,3,0)</f>
        <v>16</v>
      </c>
      <c r="AE14" s="14" t="str">
        <f t="shared" si="4"/>
        <v>AdamczykJarek1967</v>
      </c>
      <c r="AF14" s="9" t="str">
        <f t="shared" si="5"/>
        <v>Adamczyk</v>
      </c>
      <c r="AG14" s="9" t="str">
        <f t="shared" si="5"/>
        <v>Jarek</v>
      </c>
      <c r="AH14" s="9" t="str">
        <f t="shared" si="6"/>
        <v>Zbieranina z Niesięcina</v>
      </c>
      <c r="AI14" s="9">
        <f t="shared" si="7"/>
        <v>1967</v>
      </c>
      <c r="AJ14" s="9">
        <f t="shared" si="12"/>
        <v>73.949876456053644</v>
      </c>
      <c r="AK14" s="21"/>
      <c r="AL14" s="9">
        <f t="shared" si="13"/>
        <v>1.0357858192014975</v>
      </c>
      <c r="AM14" s="9">
        <v>1</v>
      </c>
      <c r="AN14" s="9">
        <f t="shared" si="14"/>
        <v>0.97760149323378442</v>
      </c>
      <c r="AO14" s="9">
        <f t="shared" si="15"/>
        <v>1</v>
      </c>
    </row>
    <row r="15" spans="1:41" ht="13.8">
      <c r="A15" s="211"/>
      <c r="B15" s="211"/>
      <c r="C15" s="209"/>
      <c r="D15" s="209">
        <v>14</v>
      </c>
      <c r="E15" s="209"/>
      <c r="F15" s="209">
        <v>18</v>
      </c>
      <c r="G15" s="216">
        <v>177</v>
      </c>
      <c r="H15" s="214" t="s">
        <v>4067</v>
      </c>
      <c r="I15" s="214" t="s">
        <v>59</v>
      </c>
      <c r="J15" s="214" t="s">
        <v>32</v>
      </c>
      <c r="K15" s="229">
        <v>1981</v>
      </c>
      <c r="L15" s="214"/>
      <c r="M15" s="214" t="s">
        <v>4066</v>
      </c>
      <c r="N15" s="206">
        <f t="shared" si="0"/>
        <v>0.41236111111111096</v>
      </c>
      <c r="O15" s="205">
        <f t="shared" si="1"/>
        <v>2090</v>
      </c>
      <c r="P15" s="204">
        <f t="shared" si="2"/>
        <v>0</v>
      </c>
      <c r="Q15" s="203">
        <f t="shared" si="3"/>
        <v>2090</v>
      </c>
      <c r="R15" s="202"/>
      <c r="S15" s="213">
        <v>4</v>
      </c>
      <c r="T15" s="213">
        <v>5</v>
      </c>
      <c r="U15" s="213">
        <v>5</v>
      </c>
      <c r="V15" s="213">
        <v>4</v>
      </c>
      <c r="W15" s="213">
        <v>6</v>
      </c>
      <c r="X15" s="213">
        <v>5</v>
      </c>
      <c r="Y15" s="213">
        <v>6</v>
      </c>
      <c r="Z15" s="213">
        <v>3</v>
      </c>
      <c r="AA15" s="212">
        <v>0.75263888888888897</v>
      </c>
      <c r="AB15" s="207"/>
      <c r="AD15" s="14" t="e">
        <f>VLOOKUP(AE15,id!$A:$C,3,0)</f>
        <v>#N/A</v>
      </c>
      <c r="AE15" s="14" t="str">
        <f t="shared" si="4"/>
        <v>SoporaMichał1981</v>
      </c>
      <c r="AF15" s="9" t="str">
        <f t="shared" ref="AF15:AG42" si="16">H15</f>
        <v>Sopora</v>
      </c>
      <c r="AG15" s="9" t="str">
        <f t="shared" si="16"/>
        <v>Michał</v>
      </c>
      <c r="AH15" s="9">
        <f t="shared" si="6"/>
        <v>0</v>
      </c>
      <c r="AI15" s="9">
        <f t="shared" si="7"/>
        <v>1981</v>
      </c>
      <c r="AJ15" s="9">
        <f t="shared" si="12"/>
        <v>73.773385104129886</v>
      </c>
      <c r="AK15" s="21"/>
      <c r="AL15" s="9">
        <f t="shared" si="13"/>
        <v>1.0509992141012674</v>
      </c>
      <c r="AM15" s="9">
        <v>1</v>
      </c>
      <c r="AN15" s="9">
        <f t="shared" si="14"/>
        <v>0.99761336515513122</v>
      </c>
      <c r="AO15" s="9">
        <f t="shared" si="15"/>
        <v>1</v>
      </c>
    </row>
    <row r="16" spans="1:41" ht="13.8">
      <c r="A16" s="211"/>
      <c r="B16" s="211"/>
      <c r="C16" s="209"/>
      <c r="D16" s="209">
        <v>15</v>
      </c>
      <c r="E16" s="209"/>
      <c r="F16" s="209">
        <v>19</v>
      </c>
      <c r="G16" s="216">
        <v>184</v>
      </c>
      <c r="H16" s="214" t="s">
        <v>4065</v>
      </c>
      <c r="I16" s="214" t="s">
        <v>15</v>
      </c>
      <c r="J16" s="214" t="s">
        <v>32</v>
      </c>
      <c r="K16" s="229">
        <v>1977</v>
      </c>
      <c r="L16" s="214" t="s">
        <v>4064</v>
      </c>
      <c r="M16" s="214" t="s">
        <v>4063</v>
      </c>
      <c r="N16" s="206">
        <f t="shared" si="0"/>
        <v>0.44900462962962895</v>
      </c>
      <c r="O16" s="205">
        <f t="shared" si="1"/>
        <v>2120</v>
      </c>
      <c r="P16" s="204">
        <f t="shared" si="2"/>
        <v>47</v>
      </c>
      <c r="Q16" s="203">
        <f t="shared" si="3"/>
        <v>2073</v>
      </c>
      <c r="R16" s="213">
        <v>1</v>
      </c>
      <c r="S16" s="213">
        <v>4</v>
      </c>
      <c r="T16" s="213">
        <v>4</v>
      </c>
      <c r="U16" s="213">
        <v>4</v>
      </c>
      <c r="V16" s="213">
        <v>5</v>
      </c>
      <c r="W16" s="213">
        <v>7</v>
      </c>
      <c r="X16" s="213">
        <v>7</v>
      </c>
      <c r="Y16" s="213">
        <v>4</v>
      </c>
      <c r="Z16" s="213">
        <v>3</v>
      </c>
      <c r="AA16" s="212">
        <v>0.78928240740740696</v>
      </c>
      <c r="AB16" s="207"/>
      <c r="AD16" s="14">
        <f>VLOOKUP(AE16,id!$A:$C,3,0)</f>
        <v>6</v>
      </c>
      <c r="AE16" s="14" t="str">
        <f t="shared" si="4"/>
        <v>MarszałekPiotr1977</v>
      </c>
      <c r="AF16" s="9" t="str">
        <f t="shared" si="16"/>
        <v>Marszałek</v>
      </c>
      <c r="AG16" s="9" t="str">
        <f t="shared" si="16"/>
        <v>Piotr</v>
      </c>
      <c r="AH16" s="9" t="str">
        <f t="shared" si="6"/>
        <v>InO SCI</v>
      </c>
      <c r="AI16" s="9">
        <f t="shared" si="7"/>
        <v>1977</v>
      </c>
      <c r="AJ16" s="9">
        <f t="shared" si="12"/>
        <v>73.173314507589126</v>
      </c>
      <c r="AK16" s="21"/>
      <c r="AL16" s="9">
        <f t="shared" si="13"/>
        <v>0.91838944166623815</v>
      </c>
      <c r="AM16" s="9">
        <v>1</v>
      </c>
      <c r="AN16" s="9">
        <f t="shared" si="14"/>
        <v>0.99186602870813401</v>
      </c>
      <c r="AO16" s="9">
        <f t="shared" si="15"/>
        <v>1</v>
      </c>
    </row>
    <row r="17" spans="1:41" ht="13.8">
      <c r="A17" s="211"/>
      <c r="B17" s="211"/>
      <c r="C17" s="209"/>
      <c r="D17" s="209">
        <v>16</v>
      </c>
      <c r="E17" s="209"/>
      <c r="F17" s="209">
        <v>21</v>
      </c>
      <c r="G17" s="216">
        <v>95</v>
      </c>
      <c r="H17" s="214" t="s">
        <v>244</v>
      </c>
      <c r="I17" s="214" t="s">
        <v>70</v>
      </c>
      <c r="J17" s="214" t="s">
        <v>32</v>
      </c>
      <c r="K17" s="229">
        <v>1984</v>
      </c>
      <c r="L17" s="214" t="s">
        <v>3469</v>
      </c>
      <c r="M17" s="214" t="s">
        <v>201</v>
      </c>
      <c r="N17" s="206">
        <f t="shared" si="0"/>
        <v>0.44354166666666595</v>
      </c>
      <c r="O17" s="205">
        <f t="shared" si="1"/>
        <v>2060</v>
      </c>
      <c r="P17" s="204">
        <f t="shared" si="2"/>
        <v>39</v>
      </c>
      <c r="Q17" s="203">
        <f t="shared" si="3"/>
        <v>2021</v>
      </c>
      <c r="R17" s="213"/>
      <c r="S17" s="213">
        <v>5</v>
      </c>
      <c r="T17" s="213">
        <v>2</v>
      </c>
      <c r="U17" s="213">
        <v>4</v>
      </c>
      <c r="V17" s="213">
        <v>3</v>
      </c>
      <c r="W17" s="213">
        <v>6</v>
      </c>
      <c r="X17" s="213">
        <v>8</v>
      </c>
      <c r="Y17" s="213">
        <v>5</v>
      </c>
      <c r="Z17" s="213">
        <v>3</v>
      </c>
      <c r="AA17" s="217">
        <v>0.78381944444444396</v>
      </c>
      <c r="AB17" s="207"/>
      <c r="AD17" s="14">
        <f>VLOOKUP(AE17,id!$A:$C,3,0)</f>
        <v>26</v>
      </c>
      <c r="AE17" s="14" t="str">
        <f t="shared" si="4"/>
        <v>KotMaciej1984</v>
      </c>
      <c r="AF17" s="9" t="str">
        <f t="shared" si="16"/>
        <v>Kot</v>
      </c>
      <c r="AG17" s="9" t="str">
        <f t="shared" si="16"/>
        <v>Maciej</v>
      </c>
      <c r="AH17" s="9" t="str">
        <f t="shared" si="6"/>
        <v>Rajd Hawran</v>
      </c>
      <c r="AI17" s="9">
        <f t="shared" si="7"/>
        <v>1984</v>
      </c>
      <c r="AJ17" s="9">
        <f t="shared" si="12"/>
        <v>71.337804447582059</v>
      </c>
      <c r="AK17" s="21"/>
      <c r="AL17" s="9">
        <f t="shared" si="13"/>
        <v>1.0123166849329368</v>
      </c>
      <c r="AM17" s="9">
        <v>1</v>
      </c>
      <c r="AN17" s="9">
        <f t="shared" si="14"/>
        <v>0.97491558128316447</v>
      </c>
      <c r="AO17" s="9">
        <f t="shared" si="15"/>
        <v>1</v>
      </c>
    </row>
    <row r="18" spans="1:41" ht="13.8">
      <c r="A18" s="211"/>
      <c r="B18" s="211"/>
      <c r="C18" s="209"/>
      <c r="D18" s="209">
        <v>17</v>
      </c>
      <c r="E18" s="209"/>
      <c r="F18" s="209">
        <v>22</v>
      </c>
      <c r="G18" s="216">
        <v>146</v>
      </c>
      <c r="H18" s="214" t="s">
        <v>3994</v>
      </c>
      <c r="I18" s="214" t="s">
        <v>51</v>
      </c>
      <c r="J18" s="214" t="s">
        <v>32</v>
      </c>
      <c r="K18" s="229">
        <v>1988</v>
      </c>
      <c r="L18" s="214" t="s">
        <v>3469</v>
      </c>
      <c r="M18" s="214" t="s">
        <v>4062</v>
      </c>
      <c r="N18" s="206">
        <f t="shared" si="0"/>
        <v>0.44363425925925903</v>
      </c>
      <c r="O18" s="205">
        <f t="shared" si="1"/>
        <v>2060</v>
      </c>
      <c r="P18" s="204">
        <f t="shared" si="2"/>
        <v>39</v>
      </c>
      <c r="Q18" s="203">
        <f t="shared" si="3"/>
        <v>2021</v>
      </c>
      <c r="R18" s="218"/>
      <c r="S18" s="218">
        <v>5</v>
      </c>
      <c r="T18" s="218">
        <v>2</v>
      </c>
      <c r="U18" s="218">
        <v>4</v>
      </c>
      <c r="V18" s="218">
        <v>3</v>
      </c>
      <c r="W18" s="218">
        <v>6</v>
      </c>
      <c r="X18" s="218">
        <v>8</v>
      </c>
      <c r="Y18" s="218">
        <v>5</v>
      </c>
      <c r="Z18" s="218">
        <v>3</v>
      </c>
      <c r="AA18" s="212">
        <v>0.78391203703703705</v>
      </c>
      <c r="AB18" s="207"/>
      <c r="AD18" s="14">
        <f>VLOOKUP(AE18,id!$A:$C,3,0)</f>
        <v>190</v>
      </c>
      <c r="AE18" s="14" t="str">
        <f t="shared" si="4"/>
        <v>FlisArtur1988</v>
      </c>
      <c r="AF18" s="9" t="str">
        <f t="shared" si="16"/>
        <v>Flis</v>
      </c>
      <c r="AG18" s="9" t="str">
        <f t="shared" si="16"/>
        <v>Artur</v>
      </c>
      <c r="AH18" s="9" t="str">
        <f t="shared" si="6"/>
        <v>Rajd Hawran</v>
      </c>
      <c r="AI18" s="9">
        <f t="shared" si="7"/>
        <v>1988</v>
      </c>
      <c r="AJ18" s="9">
        <f t="shared" si="12"/>
        <v>71.322915263246458</v>
      </c>
      <c r="AK18" s="21"/>
      <c r="AL18" s="9">
        <f t="shared" si="13"/>
        <v>0.99979128619879876</v>
      </c>
      <c r="AM18" s="9">
        <v>1</v>
      </c>
      <c r="AN18" s="9">
        <f t="shared" si="14"/>
        <v>1</v>
      </c>
      <c r="AO18" s="9">
        <f t="shared" si="15"/>
        <v>1</v>
      </c>
    </row>
    <row r="19" spans="1:41" ht="13.8">
      <c r="A19" s="211"/>
      <c r="B19" s="211"/>
      <c r="C19" s="209"/>
      <c r="D19" s="209">
        <v>18</v>
      </c>
      <c r="E19" s="209"/>
      <c r="F19" s="209">
        <v>23</v>
      </c>
      <c r="G19" s="216">
        <v>21</v>
      </c>
      <c r="H19" s="214" t="s">
        <v>1547</v>
      </c>
      <c r="I19" s="214" t="s">
        <v>363</v>
      </c>
      <c r="J19" s="214" t="s">
        <v>32</v>
      </c>
      <c r="K19" s="229">
        <v>1972</v>
      </c>
      <c r="L19" s="214"/>
      <c r="M19" s="214" t="s">
        <v>4058</v>
      </c>
      <c r="N19" s="206">
        <f t="shared" si="0"/>
        <v>0.43709490740740697</v>
      </c>
      <c r="O19" s="205">
        <f t="shared" si="1"/>
        <v>2030</v>
      </c>
      <c r="P19" s="204">
        <f t="shared" si="2"/>
        <v>30</v>
      </c>
      <c r="Q19" s="203">
        <f t="shared" si="3"/>
        <v>2000</v>
      </c>
      <c r="R19" s="218">
        <v>4</v>
      </c>
      <c r="S19" s="218">
        <v>2</v>
      </c>
      <c r="T19" s="218">
        <v>2</v>
      </c>
      <c r="U19" s="218">
        <v>4</v>
      </c>
      <c r="V19" s="218">
        <v>2</v>
      </c>
      <c r="W19" s="218">
        <v>4</v>
      </c>
      <c r="X19" s="218">
        <v>8</v>
      </c>
      <c r="Y19" s="218">
        <v>7</v>
      </c>
      <c r="Z19" s="218">
        <v>3</v>
      </c>
      <c r="AA19" s="217">
        <v>0.77737268518518499</v>
      </c>
      <c r="AB19" s="207"/>
      <c r="AD19" s="14">
        <f>VLOOKUP(AE19,id!$A:$C,3,0)</f>
        <v>117</v>
      </c>
      <c r="AE19" s="14" t="str">
        <f t="shared" si="4"/>
        <v>DziewiorArkadiusz1972</v>
      </c>
      <c r="AF19" s="9" t="str">
        <f t="shared" si="16"/>
        <v>Dziewior</v>
      </c>
      <c r="AG19" s="9" t="str">
        <f t="shared" si="16"/>
        <v>Arkadiusz</v>
      </c>
      <c r="AH19" s="9">
        <f t="shared" si="6"/>
        <v>0</v>
      </c>
      <c r="AI19" s="9">
        <f t="shared" si="7"/>
        <v>1972</v>
      </c>
      <c r="AJ19" s="9">
        <f t="shared" si="12"/>
        <v>70.581806297126633</v>
      </c>
      <c r="AK19" s="21"/>
      <c r="AL19" s="9">
        <f t="shared" si="13"/>
        <v>1.0149609426717865</v>
      </c>
      <c r="AM19" s="9">
        <v>1</v>
      </c>
      <c r="AN19" s="9">
        <f t="shared" si="14"/>
        <v>0.98960910440376049</v>
      </c>
      <c r="AO19" s="9">
        <f t="shared" si="15"/>
        <v>1</v>
      </c>
    </row>
    <row r="20" spans="1:41" ht="13.8">
      <c r="A20" s="211"/>
      <c r="B20" s="211"/>
      <c r="C20" s="209"/>
      <c r="D20" s="209">
        <v>19</v>
      </c>
      <c r="E20" s="209"/>
      <c r="F20" s="209">
        <v>26</v>
      </c>
      <c r="G20" s="216">
        <v>59</v>
      </c>
      <c r="H20" s="214" t="s">
        <v>807</v>
      </c>
      <c r="I20" s="214" t="s">
        <v>19</v>
      </c>
      <c r="J20" s="214" t="s">
        <v>32</v>
      </c>
      <c r="K20" s="229">
        <v>1984</v>
      </c>
      <c r="L20" s="214" t="s">
        <v>805</v>
      </c>
      <c r="M20" s="214" t="s">
        <v>201</v>
      </c>
      <c r="N20" s="206">
        <f t="shared" si="0"/>
        <v>0.45467592592592598</v>
      </c>
      <c r="O20" s="205">
        <f t="shared" si="1"/>
        <v>2050</v>
      </c>
      <c r="P20" s="204">
        <f t="shared" si="2"/>
        <v>55</v>
      </c>
      <c r="Q20" s="203">
        <f t="shared" si="3"/>
        <v>1995</v>
      </c>
      <c r="R20" s="218"/>
      <c r="S20" s="218">
        <v>2</v>
      </c>
      <c r="T20" s="218">
        <v>4</v>
      </c>
      <c r="U20" s="218">
        <v>3</v>
      </c>
      <c r="V20" s="218">
        <v>6</v>
      </c>
      <c r="W20" s="218">
        <v>4</v>
      </c>
      <c r="X20" s="218">
        <v>8</v>
      </c>
      <c r="Y20" s="218">
        <v>5</v>
      </c>
      <c r="Z20" s="218">
        <v>3</v>
      </c>
      <c r="AA20" s="217">
        <v>0.794953703703704</v>
      </c>
      <c r="AB20" s="207"/>
      <c r="AD20" s="14">
        <f>VLOOKUP(AE20,id!$A:$C,3,0)</f>
        <v>28</v>
      </c>
      <c r="AE20" s="14" t="str">
        <f t="shared" si="4"/>
        <v>CzarnyGrzegorz1984</v>
      </c>
      <c r="AF20" s="9" t="str">
        <f t="shared" si="16"/>
        <v>Czarny</v>
      </c>
      <c r="AG20" s="9" t="str">
        <f t="shared" si="16"/>
        <v>Grzegorz</v>
      </c>
      <c r="AH20" s="9" t="str">
        <f t="shared" si="6"/>
        <v>Szkoła Fechtunku ARAMIS</v>
      </c>
      <c r="AI20" s="9">
        <f t="shared" si="7"/>
        <v>1984</v>
      </c>
      <c r="AJ20" s="9">
        <f t="shared" si="12"/>
        <v>70.405351781383814</v>
      </c>
      <c r="AK20" s="21"/>
      <c r="AL20" s="9">
        <f t="shared" si="13"/>
        <v>0.96133285816108227</v>
      </c>
      <c r="AM20" s="9">
        <v>1</v>
      </c>
      <c r="AN20" s="9">
        <f t="shared" si="14"/>
        <v>0.99750000000000005</v>
      </c>
      <c r="AO20" s="9">
        <f t="shared" si="15"/>
        <v>1</v>
      </c>
    </row>
    <row r="21" spans="1:41" ht="13.8">
      <c r="A21" s="211"/>
      <c r="B21" s="211"/>
      <c r="C21" s="209"/>
      <c r="D21" s="209">
        <v>20</v>
      </c>
      <c r="E21" s="209"/>
      <c r="F21" s="209">
        <v>27</v>
      </c>
      <c r="G21" s="216">
        <v>79</v>
      </c>
      <c r="H21" s="214" t="s">
        <v>69</v>
      </c>
      <c r="I21" s="214" t="s">
        <v>48</v>
      </c>
      <c r="J21" s="214" t="s">
        <v>32</v>
      </c>
      <c r="K21" s="229">
        <v>1963</v>
      </c>
      <c r="L21" s="214" t="s">
        <v>223</v>
      </c>
      <c r="M21" s="214" t="s">
        <v>222</v>
      </c>
      <c r="N21" s="206">
        <f t="shared" si="0"/>
        <v>0.45987268518518498</v>
      </c>
      <c r="O21" s="205">
        <f t="shared" si="1"/>
        <v>1970</v>
      </c>
      <c r="P21" s="204">
        <f t="shared" si="2"/>
        <v>63</v>
      </c>
      <c r="Q21" s="203">
        <f t="shared" si="3"/>
        <v>1907</v>
      </c>
      <c r="R21" s="213">
        <v>2</v>
      </c>
      <c r="S21" s="202"/>
      <c r="T21" s="213">
        <v>4</v>
      </c>
      <c r="U21" s="213">
        <v>5</v>
      </c>
      <c r="V21" s="213">
        <v>5</v>
      </c>
      <c r="W21" s="213">
        <v>5</v>
      </c>
      <c r="X21" s="213">
        <v>7</v>
      </c>
      <c r="Y21" s="213">
        <v>4</v>
      </c>
      <c r="Z21" s="213">
        <v>3</v>
      </c>
      <c r="AA21" s="212">
        <v>0.80015046296296299</v>
      </c>
      <c r="AB21" s="207"/>
      <c r="AD21" s="14">
        <f>VLOOKUP(AE21,id!$A:$C,3,0)</f>
        <v>23</v>
      </c>
      <c r="AE21" s="14" t="str">
        <f t="shared" si="4"/>
        <v>SójkaTomasz1963</v>
      </c>
      <c r="AF21" s="9" t="str">
        <f t="shared" si="16"/>
        <v>Sójka</v>
      </c>
      <c r="AG21" s="9" t="str">
        <f t="shared" si="16"/>
        <v>Tomasz</v>
      </c>
      <c r="AH21" s="9" t="str">
        <f t="shared" si="6"/>
        <v>RKS Fiedorek</v>
      </c>
      <c r="AI21" s="9">
        <f t="shared" si="7"/>
        <v>1963</v>
      </c>
      <c r="AJ21" s="9">
        <f t="shared" si="12"/>
        <v>67.299752304310246</v>
      </c>
      <c r="AK21" s="21"/>
      <c r="AL21" s="9">
        <f t="shared" si="13"/>
        <v>0.98869956962726258</v>
      </c>
      <c r="AM21" s="9">
        <v>1</v>
      </c>
      <c r="AN21" s="9">
        <f t="shared" si="14"/>
        <v>0.9558897243107769</v>
      </c>
      <c r="AO21" s="9">
        <f t="shared" si="15"/>
        <v>1</v>
      </c>
    </row>
    <row r="22" spans="1:41" ht="13.8">
      <c r="A22" s="211"/>
      <c r="B22" s="211"/>
      <c r="C22" s="209"/>
      <c r="D22" s="209">
        <v>21</v>
      </c>
      <c r="E22" s="209"/>
      <c r="F22" s="209">
        <v>28</v>
      </c>
      <c r="G22" s="216">
        <v>109</v>
      </c>
      <c r="H22" s="214" t="s">
        <v>29</v>
      </c>
      <c r="I22" s="214" t="s">
        <v>26</v>
      </c>
      <c r="J22" s="214" t="s">
        <v>32</v>
      </c>
      <c r="K22" s="229">
        <v>1965</v>
      </c>
      <c r="L22" s="214"/>
      <c r="M22" s="214" t="s">
        <v>253</v>
      </c>
      <c r="N22" s="206">
        <f t="shared" si="0"/>
        <v>0.45114583333333302</v>
      </c>
      <c r="O22" s="205">
        <f t="shared" si="1"/>
        <v>1950</v>
      </c>
      <c r="P22" s="204">
        <f t="shared" si="2"/>
        <v>50</v>
      </c>
      <c r="Q22" s="203">
        <f t="shared" si="3"/>
        <v>1900</v>
      </c>
      <c r="R22" s="202"/>
      <c r="S22" s="213">
        <v>2</v>
      </c>
      <c r="T22" s="213">
        <v>3</v>
      </c>
      <c r="U22" s="213">
        <v>2</v>
      </c>
      <c r="V22" s="213">
        <v>5</v>
      </c>
      <c r="W22" s="213">
        <v>7</v>
      </c>
      <c r="X22" s="213">
        <v>7</v>
      </c>
      <c r="Y22" s="213">
        <v>5</v>
      </c>
      <c r="Z22" s="213">
        <v>2</v>
      </c>
      <c r="AA22" s="212">
        <v>0.79142361111111104</v>
      </c>
      <c r="AB22" s="207"/>
      <c r="AD22" s="14">
        <f>VLOOKUP(AE22,id!$A:$C,3,0)</f>
        <v>27</v>
      </c>
      <c r="AE22" s="14" t="str">
        <f t="shared" si="4"/>
        <v>SmejdaAndrzej1965</v>
      </c>
      <c r="AF22" s="9" t="str">
        <f t="shared" si="16"/>
        <v>Smejda</v>
      </c>
      <c r="AG22" s="9" t="str">
        <f t="shared" si="16"/>
        <v>Andrzej</v>
      </c>
      <c r="AH22" s="9">
        <f t="shared" si="6"/>
        <v>0</v>
      </c>
      <c r="AI22" s="9">
        <f t="shared" si="7"/>
        <v>1965</v>
      </c>
      <c r="AJ22" s="9">
        <f t="shared" si="12"/>
        <v>67.0527159822703</v>
      </c>
      <c r="AK22" s="21"/>
      <c r="AL22" s="9">
        <f t="shared" si="13"/>
        <v>1.0193437491982864</v>
      </c>
      <c r="AM22" s="9">
        <v>1</v>
      </c>
      <c r="AN22" s="9">
        <f t="shared" si="14"/>
        <v>0.99632931305715788</v>
      </c>
      <c r="AO22" s="9">
        <f t="shared" si="15"/>
        <v>1</v>
      </c>
    </row>
    <row r="23" spans="1:41" ht="13.8">
      <c r="A23" s="211"/>
      <c r="B23" s="211"/>
      <c r="C23" s="209"/>
      <c r="D23" s="209">
        <v>22</v>
      </c>
      <c r="E23" s="209"/>
      <c r="F23" s="209">
        <v>31</v>
      </c>
      <c r="G23" s="216">
        <v>87</v>
      </c>
      <c r="H23" s="214" t="s">
        <v>3366</v>
      </c>
      <c r="I23" s="214" t="s">
        <v>26</v>
      </c>
      <c r="J23" s="214" t="s">
        <v>32</v>
      </c>
      <c r="K23" s="229">
        <v>1963</v>
      </c>
      <c r="L23" s="214"/>
      <c r="M23" s="214" t="s">
        <v>3372</v>
      </c>
      <c r="N23" s="206">
        <f t="shared" si="0"/>
        <v>0.41616898148148096</v>
      </c>
      <c r="O23" s="205">
        <f t="shared" si="1"/>
        <v>1750</v>
      </c>
      <c r="P23" s="204">
        <f t="shared" si="2"/>
        <v>0</v>
      </c>
      <c r="Q23" s="203">
        <f t="shared" si="3"/>
        <v>1750</v>
      </c>
      <c r="R23" s="213">
        <v>1</v>
      </c>
      <c r="S23" s="213">
        <v>2</v>
      </c>
      <c r="T23" s="213">
        <v>3</v>
      </c>
      <c r="U23" s="213">
        <v>2</v>
      </c>
      <c r="V23" s="213">
        <v>3</v>
      </c>
      <c r="W23" s="213">
        <v>4</v>
      </c>
      <c r="X23" s="213">
        <v>8</v>
      </c>
      <c r="Y23" s="213">
        <v>5</v>
      </c>
      <c r="Z23" s="213">
        <v>2</v>
      </c>
      <c r="AA23" s="212">
        <v>0.75644675925925897</v>
      </c>
      <c r="AB23" s="207"/>
      <c r="AD23" s="14">
        <f>VLOOKUP(AE23,id!$A:$C,3,0)</f>
        <v>30</v>
      </c>
      <c r="AE23" s="14" t="str">
        <f t="shared" si="4"/>
        <v>ŻelaskoAndrzej1963</v>
      </c>
      <c r="AF23" s="9" t="str">
        <f t="shared" si="16"/>
        <v>Żelasko</v>
      </c>
      <c r="AG23" s="9" t="str">
        <f t="shared" si="16"/>
        <v>Andrzej</v>
      </c>
      <c r="AH23" s="9">
        <f t="shared" si="6"/>
        <v>0</v>
      </c>
      <c r="AI23" s="9">
        <f t="shared" si="7"/>
        <v>1963</v>
      </c>
      <c r="AJ23" s="9">
        <f t="shared" si="12"/>
        <v>61.7590805099858</v>
      </c>
      <c r="AK23" s="21"/>
      <c r="AL23" s="9">
        <f t="shared" si="13"/>
        <v>1.0840448313263071</v>
      </c>
      <c r="AM23" s="9">
        <v>1</v>
      </c>
      <c r="AN23" s="9">
        <f t="shared" si="14"/>
        <v>0.92105263157894735</v>
      </c>
      <c r="AO23" s="9">
        <f t="shared" si="15"/>
        <v>1</v>
      </c>
    </row>
    <row r="24" spans="1:41" ht="13.8">
      <c r="A24" s="211"/>
      <c r="B24" s="211"/>
      <c r="C24" s="209"/>
      <c r="D24" s="209">
        <v>23</v>
      </c>
      <c r="E24" s="209"/>
      <c r="F24" s="209">
        <v>32</v>
      </c>
      <c r="G24" s="216">
        <v>39</v>
      </c>
      <c r="H24" s="214" t="s">
        <v>748</v>
      </c>
      <c r="I24" s="214" t="s">
        <v>59</v>
      </c>
      <c r="J24" s="214" t="s">
        <v>32</v>
      </c>
      <c r="K24" s="229">
        <v>1978</v>
      </c>
      <c r="L24" s="214" t="s">
        <v>747</v>
      </c>
      <c r="M24" s="214" t="s">
        <v>238</v>
      </c>
      <c r="N24" s="206">
        <f t="shared" si="0"/>
        <v>0.45475694444444403</v>
      </c>
      <c r="O24" s="205">
        <f t="shared" si="1"/>
        <v>1760</v>
      </c>
      <c r="P24" s="204">
        <f t="shared" si="2"/>
        <v>55</v>
      </c>
      <c r="Q24" s="203">
        <f t="shared" si="3"/>
        <v>1705</v>
      </c>
      <c r="R24" s="202"/>
      <c r="S24" s="213">
        <v>4</v>
      </c>
      <c r="T24" s="213">
        <v>3</v>
      </c>
      <c r="U24" s="213">
        <v>5</v>
      </c>
      <c r="V24" s="213">
        <v>3</v>
      </c>
      <c r="W24" s="213">
        <v>3</v>
      </c>
      <c r="X24" s="213">
        <v>8</v>
      </c>
      <c r="Y24" s="213">
        <v>4</v>
      </c>
      <c r="Z24" s="213">
        <v>2</v>
      </c>
      <c r="AA24" s="212">
        <v>0.79503472222222205</v>
      </c>
      <c r="AB24" s="207"/>
      <c r="AD24" s="14">
        <f>VLOOKUP(AE24,id!$A:$C,3,0)</f>
        <v>29</v>
      </c>
      <c r="AE24" s="14" t="str">
        <f t="shared" si="4"/>
        <v>RychlikMichał1978</v>
      </c>
      <c r="AF24" s="9" t="str">
        <f t="shared" si="16"/>
        <v>Rychlik</v>
      </c>
      <c r="AG24" s="9" t="str">
        <f t="shared" si="16"/>
        <v>Michał</v>
      </c>
      <c r="AH24" s="9" t="str">
        <f t="shared" si="6"/>
        <v>OrientAkcja</v>
      </c>
      <c r="AI24" s="9">
        <f t="shared" si="7"/>
        <v>1978</v>
      </c>
      <c r="AJ24" s="9">
        <f t="shared" si="12"/>
        <v>60.170989868300452</v>
      </c>
      <c r="AK24" s="21"/>
      <c r="AL24" s="9">
        <f t="shared" si="13"/>
        <v>0.91514596217963373</v>
      </c>
      <c r="AM24" s="9">
        <v>1</v>
      </c>
      <c r="AN24" s="9">
        <f t="shared" si="14"/>
        <v>0.97428571428571431</v>
      </c>
      <c r="AO24" s="9">
        <f t="shared" si="15"/>
        <v>1</v>
      </c>
    </row>
    <row r="25" spans="1:41" ht="13.8">
      <c r="A25" s="211"/>
      <c r="B25" s="211"/>
      <c r="C25" s="209"/>
      <c r="D25" s="209">
        <v>24</v>
      </c>
      <c r="E25" s="209"/>
      <c r="F25" s="209">
        <v>33</v>
      </c>
      <c r="G25" s="216">
        <v>88</v>
      </c>
      <c r="H25" s="214" t="s">
        <v>1592</v>
      </c>
      <c r="I25" s="214" t="s">
        <v>22</v>
      </c>
      <c r="J25" s="214" t="s">
        <v>32</v>
      </c>
      <c r="K25" s="229">
        <v>1964</v>
      </c>
      <c r="L25" s="214"/>
      <c r="M25" s="214" t="s">
        <v>4061</v>
      </c>
      <c r="N25" s="206">
        <f t="shared" si="0"/>
        <v>0.41560185185185194</v>
      </c>
      <c r="O25" s="205">
        <f t="shared" si="1"/>
        <v>1660</v>
      </c>
      <c r="P25" s="204">
        <f t="shared" si="2"/>
        <v>0</v>
      </c>
      <c r="Q25" s="203">
        <f t="shared" si="3"/>
        <v>1660</v>
      </c>
      <c r="R25" s="218"/>
      <c r="S25" s="218">
        <v>5</v>
      </c>
      <c r="T25" s="218">
        <v>5</v>
      </c>
      <c r="U25" s="218">
        <v>3</v>
      </c>
      <c r="V25" s="218">
        <v>3</v>
      </c>
      <c r="W25" s="218">
        <v>3</v>
      </c>
      <c r="X25" s="218">
        <v>3</v>
      </c>
      <c r="Y25" s="218">
        <v>6</v>
      </c>
      <c r="Z25" s="218">
        <v>3</v>
      </c>
      <c r="AA25" s="212">
        <v>0.75587962962962996</v>
      </c>
      <c r="AB25" s="207"/>
      <c r="AD25" s="14">
        <f>VLOOKUP(AE25,id!$A:$C,3,0)</f>
        <v>31</v>
      </c>
      <c r="AE25" s="14" t="str">
        <f t="shared" si="4"/>
        <v>CiosekKrzysztof1964</v>
      </c>
      <c r="AF25" s="9" t="str">
        <f t="shared" si="16"/>
        <v>Ciosek</v>
      </c>
      <c r="AG25" s="9" t="str">
        <f t="shared" si="16"/>
        <v>Krzysztof</v>
      </c>
      <c r="AH25" s="9">
        <f t="shared" si="6"/>
        <v>0</v>
      </c>
      <c r="AI25" s="9">
        <f t="shared" si="7"/>
        <v>1964</v>
      </c>
      <c r="AJ25" s="9">
        <f t="shared" si="12"/>
        <v>58.582899226615105</v>
      </c>
      <c r="AK25" s="21"/>
      <c r="AL25" s="9">
        <f t="shared" si="13"/>
        <v>1.094212988749024</v>
      </c>
      <c r="AM25" s="9">
        <v>1</v>
      </c>
      <c r="AN25" s="9">
        <f t="shared" si="14"/>
        <v>0.97360703812316718</v>
      </c>
      <c r="AO25" s="9">
        <f t="shared" si="15"/>
        <v>1</v>
      </c>
    </row>
    <row r="26" spans="1:41" ht="13.8">
      <c r="A26" s="211"/>
      <c r="B26" s="211"/>
      <c r="C26" s="209"/>
      <c r="D26" s="209">
        <v>25</v>
      </c>
      <c r="E26" s="209"/>
      <c r="F26" s="209">
        <v>34</v>
      </c>
      <c r="G26" s="216">
        <v>102</v>
      </c>
      <c r="H26" s="214" t="s">
        <v>213</v>
      </c>
      <c r="I26" s="214" t="s">
        <v>144</v>
      </c>
      <c r="J26" s="214" t="s">
        <v>32</v>
      </c>
      <c r="K26" s="229">
        <v>1971</v>
      </c>
      <c r="L26" s="214" t="s">
        <v>1312</v>
      </c>
      <c r="M26" s="214" t="s">
        <v>4060</v>
      </c>
      <c r="N26" s="206">
        <f t="shared" si="0"/>
        <v>0.41585648148148102</v>
      </c>
      <c r="O26" s="205">
        <f t="shared" si="1"/>
        <v>1630</v>
      </c>
      <c r="P26" s="204">
        <f t="shared" si="2"/>
        <v>0</v>
      </c>
      <c r="Q26" s="203">
        <f t="shared" si="3"/>
        <v>1630</v>
      </c>
      <c r="R26" s="213">
        <v>1</v>
      </c>
      <c r="S26" s="213">
        <v>3</v>
      </c>
      <c r="T26" s="213">
        <v>4</v>
      </c>
      <c r="U26" s="213">
        <v>3</v>
      </c>
      <c r="V26" s="213">
        <v>1</v>
      </c>
      <c r="W26" s="213">
        <v>4</v>
      </c>
      <c r="X26" s="213">
        <v>4</v>
      </c>
      <c r="Y26" s="213">
        <v>6</v>
      </c>
      <c r="Z26" s="213">
        <v>3</v>
      </c>
      <c r="AA26" s="217">
        <v>0.75613425925925903</v>
      </c>
      <c r="AB26" s="207"/>
      <c r="AD26" s="14" t="e">
        <f>VLOOKUP(AE26,id!$A:$C,3,0)</f>
        <v>#N/A</v>
      </c>
      <c r="AE26" s="14" t="str">
        <f t="shared" si="4"/>
        <v>KaweckiDariusz1971</v>
      </c>
      <c r="AF26" s="9" t="str">
        <f t="shared" si="16"/>
        <v>Kawecki</v>
      </c>
      <c r="AG26" s="9" t="str">
        <f t="shared" si="16"/>
        <v>Dariusz</v>
      </c>
      <c r="AH26" s="9" t="str">
        <f t="shared" si="6"/>
        <v>ETISOFT BIKE TEAM</v>
      </c>
      <c r="AI26" s="9">
        <f t="shared" si="7"/>
        <v>1971</v>
      </c>
      <c r="AJ26" s="9">
        <f t="shared" si="12"/>
        <v>57.524172132158206</v>
      </c>
      <c r="AK26" s="21"/>
      <c r="AL26" s="9">
        <f t="shared" si="13"/>
        <v>0.99938769830225571</v>
      </c>
      <c r="AM26" s="9">
        <v>1</v>
      </c>
      <c r="AN26" s="9">
        <f t="shared" si="14"/>
        <v>0.98192771084337349</v>
      </c>
      <c r="AO26" s="9">
        <f t="shared" si="15"/>
        <v>1</v>
      </c>
    </row>
    <row r="27" spans="1:41" ht="13.8">
      <c r="A27" s="211"/>
      <c r="B27" s="211"/>
      <c r="C27" s="209"/>
      <c r="D27" s="209">
        <v>25</v>
      </c>
      <c r="E27" s="209"/>
      <c r="F27" s="209">
        <v>34</v>
      </c>
      <c r="G27" s="216">
        <v>7</v>
      </c>
      <c r="H27" s="214" t="s">
        <v>837</v>
      </c>
      <c r="I27" s="214" t="s">
        <v>22</v>
      </c>
      <c r="J27" s="214" t="s">
        <v>32</v>
      </c>
      <c r="K27" s="229">
        <v>1963</v>
      </c>
      <c r="L27" s="214"/>
      <c r="M27" s="214" t="s">
        <v>870</v>
      </c>
      <c r="N27" s="206">
        <f t="shared" si="0"/>
        <v>0.41585648148148102</v>
      </c>
      <c r="O27" s="205">
        <f t="shared" si="1"/>
        <v>1630</v>
      </c>
      <c r="P27" s="204">
        <f t="shared" si="2"/>
        <v>0</v>
      </c>
      <c r="Q27" s="203">
        <f t="shared" si="3"/>
        <v>1630</v>
      </c>
      <c r="R27" s="213">
        <v>1</v>
      </c>
      <c r="S27" s="213">
        <v>3</v>
      </c>
      <c r="T27" s="213">
        <v>4</v>
      </c>
      <c r="U27" s="213">
        <v>3</v>
      </c>
      <c r="V27" s="213">
        <v>1</v>
      </c>
      <c r="W27" s="213">
        <v>4</v>
      </c>
      <c r="X27" s="213">
        <v>4</v>
      </c>
      <c r="Y27" s="213">
        <v>6</v>
      </c>
      <c r="Z27" s="213">
        <v>3</v>
      </c>
      <c r="AA27" s="217">
        <v>0.75613425925925903</v>
      </c>
      <c r="AB27" s="207"/>
      <c r="AD27" s="14">
        <f>VLOOKUP(AE27,id!$A:$C,3,0)</f>
        <v>128</v>
      </c>
      <c r="AE27" s="14" t="str">
        <f t="shared" si="4"/>
        <v>KowalskiKrzysztof1963</v>
      </c>
      <c r="AF27" s="9" t="str">
        <f t="shared" si="16"/>
        <v>Kowalski</v>
      </c>
      <c r="AG27" s="9" t="str">
        <f t="shared" si="16"/>
        <v>Krzysztof</v>
      </c>
      <c r="AH27" s="9">
        <f t="shared" si="6"/>
        <v>0</v>
      </c>
      <c r="AI27" s="9">
        <f t="shared" si="7"/>
        <v>1963</v>
      </c>
      <c r="AJ27" s="9">
        <f t="shared" si="12"/>
        <v>57.524172132158206</v>
      </c>
      <c r="AK27" s="21"/>
      <c r="AL27" s="9">
        <f t="shared" si="13"/>
        <v>1</v>
      </c>
      <c r="AM27" s="9">
        <v>1</v>
      </c>
      <c r="AN27" s="9">
        <f t="shared" si="14"/>
        <v>1</v>
      </c>
      <c r="AO27" s="9">
        <f t="shared" si="15"/>
        <v>1</v>
      </c>
    </row>
    <row r="28" spans="1:41" ht="13.8">
      <c r="A28" s="211"/>
      <c r="B28" s="211"/>
      <c r="C28" s="209"/>
      <c r="D28" s="209">
        <v>25</v>
      </c>
      <c r="E28" s="209"/>
      <c r="F28" s="209">
        <v>34</v>
      </c>
      <c r="G28" s="216">
        <v>111</v>
      </c>
      <c r="H28" s="214" t="s">
        <v>4059</v>
      </c>
      <c r="I28" s="214" t="s">
        <v>17</v>
      </c>
      <c r="J28" s="214" t="s">
        <v>32</v>
      </c>
      <c r="K28" s="229">
        <v>1984</v>
      </c>
      <c r="L28" s="214" t="s">
        <v>212</v>
      </c>
      <c r="M28" s="214" t="s">
        <v>4058</v>
      </c>
      <c r="N28" s="206">
        <f t="shared" si="0"/>
        <v>0.41585648148148102</v>
      </c>
      <c r="O28" s="205">
        <f t="shared" si="1"/>
        <v>1630</v>
      </c>
      <c r="P28" s="204">
        <f t="shared" si="2"/>
        <v>0</v>
      </c>
      <c r="Q28" s="203">
        <f t="shared" si="3"/>
        <v>1630</v>
      </c>
      <c r="R28" s="213">
        <v>1</v>
      </c>
      <c r="S28" s="213">
        <v>3</v>
      </c>
      <c r="T28" s="213">
        <v>4</v>
      </c>
      <c r="U28" s="213">
        <v>3</v>
      </c>
      <c r="V28" s="213">
        <v>1</v>
      </c>
      <c r="W28" s="213">
        <v>4</v>
      </c>
      <c r="X28" s="213">
        <v>4</v>
      </c>
      <c r="Y28" s="213">
        <v>6</v>
      </c>
      <c r="Z28" s="213">
        <v>3</v>
      </c>
      <c r="AA28" s="217">
        <v>0.75613425925925903</v>
      </c>
      <c r="AB28" s="207"/>
      <c r="AD28" s="14" t="e">
        <f>VLOOKUP(AE28,id!$A:$C,3,0)</f>
        <v>#N/A</v>
      </c>
      <c r="AE28" s="14" t="str">
        <f t="shared" si="4"/>
        <v>PronczukMarcin1984</v>
      </c>
      <c r="AF28" s="9" t="str">
        <f t="shared" si="16"/>
        <v>Pronczuk</v>
      </c>
      <c r="AG28" s="9" t="str">
        <f t="shared" si="16"/>
        <v>Marcin</v>
      </c>
      <c r="AH28" s="9" t="str">
        <f t="shared" si="6"/>
        <v>Etisoft Bike Team</v>
      </c>
      <c r="AI28" s="9">
        <f t="shared" si="7"/>
        <v>1984</v>
      </c>
      <c r="AJ28" s="9">
        <f t="shared" si="12"/>
        <v>57.524172132158206</v>
      </c>
      <c r="AK28" s="21"/>
      <c r="AL28" s="9">
        <f t="shared" si="13"/>
        <v>1</v>
      </c>
      <c r="AM28" s="9">
        <v>1</v>
      </c>
      <c r="AN28" s="9">
        <f t="shared" si="14"/>
        <v>1</v>
      </c>
      <c r="AO28" s="9">
        <f t="shared" si="15"/>
        <v>1</v>
      </c>
    </row>
    <row r="29" spans="1:41" ht="13.8">
      <c r="A29" s="211"/>
      <c r="B29" s="211"/>
      <c r="C29" s="209"/>
      <c r="D29" s="209">
        <v>25</v>
      </c>
      <c r="E29" s="209"/>
      <c r="F29" s="209">
        <v>34</v>
      </c>
      <c r="G29" s="216">
        <v>8</v>
      </c>
      <c r="H29" s="214" t="s">
        <v>836</v>
      </c>
      <c r="I29" s="214" t="s">
        <v>383</v>
      </c>
      <c r="J29" s="214" t="s">
        <v>32</v>
      </c>
      <c r="K29" s="229">
        <v>1966</v>
      </c>
      <c r="L29" s="214"/>
      <c r="M29" s="214" t="s">
        <v>870</v>
      </c>
      <c r="N29" s="206">
        <f t="shared" si="0"/>
        <v>0.41585648148148102</v>
      </c>
      <c r="O29" s="205">
        <f t="shared" si="1"/>
        <v>1630</v>
      </c>
      <c r="P29" s="204">
        <f t="shared" si="2"/>
        <v>0</v>
      </c>
      <c r="Q29" s="203">
        <f t="shared" si="3"/>
        <v>1630</v>
      </c>
      <c r="R29" s="213">
        <v>1</v>
      </c>
      <c r="S29" s="213">
        <v>3</v>
      </c>
      <c r="T29" s="213">
        <v>4</v>
      </c>
      <c r="U29" s="213">
        <v>3</v>
      </c>
      <c r="V29" s="213">
        <v>1</v>
      </c>
      <c r="W29" s="213">
        <v>4</v>
      </c>
      <c r="X29" s="213">
        <v>4</v>
      </c>
      <c r="Y29" s="213">
        <v>6</v>
      </c>
      <c r="Z29" s="213">
        <v>3</v>
      </c>
      <c r="AA29" s="217">
        <v>0.75613425925925903</v>
      </c>
      <c r="AB29" s="207"/>
      <c r="AD29" s="14">
        <f>VLOOKUP(AE29,id!$A:$C,3,0)</f>
        <v>9</v>
      </c>
      <c r="AE29" s="14" t="str">
        <f t="shared" si="4"/>
        <v>RudnickiMariusz1966</v>
      </c>
      <c r="AF29" s="9" t="str">
        <f t="shared" si="16"/>
        <v>Rudnicki</v>
      </c>
      <c r="AG29" s="9" t="str">
        <f t="shared" si="16"/>
        <v>Mariusz</v>
      </c>
      <c r="AH29" s="9">
        <f t="shared" si="6"/>
        <v>0</v>
      </c>
      <c r="AI29" s="9">
        <f t="shared" si="7"/>
        <v>1966</v>
      </c>
      <c r="AJ29" s="9">
        <f t="shared" si="12"/>
        <v>57.524172132158206</v>
      </c>
      <c r="AK29" s="21"/>
      <c r="AL29" s="9">
        <f t="shared" si="13"/>
        <v>1</v>
      </c>
      <c r="AM29" s="9">
        <v>1</v>
      </c>
      <c r="AN29" s="9">
        <f t="shared" si="14"/>
        <v>1</v>
      </c>
      <c r="AO29" s="9">
        <f t="shared" si="15"/>
        <v>1</v>
      </c>
    </row>
    <row r="30" spans="1:41" ht="13.8">
      <c r="A30" s="211"/>
      <c r="B30" s="211"/>
      <c r="C30" s="209"/>
      <c r="D30" s="209">
        <v>29</v>
      </c>
      <c r="E30" s="209"/>
      <c r="F30" s="209">
        <v>38</v>
      </c>
      <c r="G30" s="216">
        <v>145</v>
      </c>
      <c r="H30" s="214" t="s">
        <v>1248</v>
      </c>
      <c r="I30" s="214" t="s">
        <v>15</v>
      </c>
      <c r="J30" s="214" t="s">
        <v>32</v>
      </c>
      <c r="K30" s="229">
        <v>1976</v>
      </c>
      <c r="L30" s="214"/>
      <c r="M30" s="214" t="s">
        <v>1357</v>
      </c>
      <c r="N30" s="206">
        <f t="shared" si="0"/>
        <v>0.43618055555555502</v>
      </c>
      <c r="O30" s="205">
        <f t="shared" si="1"/>
        <v>1610</v>
      </c>
      <c r="P30" s="204">
        <f t="shared" si="2"/>
        <v>29</v>
      </c>
      <c r="Q30" s="203">
        <f t="shared" si="3"/>
        <v>1581</v>
      </c>
      <c r="R30" s="213"/>
      <c r="S30" s="213">
        <v>4</v>
      </c>
      <c r="T30" s="213">
        <v>6</v>
      </c>
      <c r="U30" s="213">
        <v>3</v>
      </c>
      <c r="V30" s="213">
        <v>3</v>
      </c>
      <c r="W30" s="213">
        <v>4</v>
      </c>
      <c r="X30" s="213">
        <v>6</v>
      </c>
      <c r="Y30" s="213">
        <v>3</v>
      </c>
      <c r="Z30" s="213">
        <v>2</v>
      </c>
      <c r="AA30" s="217">
        <v>0.77645833333333303</v>
      </c>
      <c r="AB30" s="207"/>
      <c r="AD30" s="14">
        <f>VLOOKUP(AE30,id!$A:$C,3,0)</f>
        <v>25</v>
      </c>
      <c r="AE30" s="14" t="str">
        <f t="shared" si="4"/>
        <v>NiewęgłowskiPiotr1976</v>
      </c>
      <c r="AF30" s="9" t="str">
        <f t="shared" si="16"/>
        <v>Niewęgłowski</v>
      </c>
      <c r="AG30" s="9" t="str">
        <f t="shared" si="16"/>
        <v>Piotr</v>
      </c>
      <c r="AH30" s="9">
        <f t="shared" si="6"/>
        <v>0</v>
      </c>
      <c r="AI30" s="9">
        <f t="shared" si="7"/>
        <v>1976</v>
      </c>
      <c r="AJ30" s="9">
        <f t="shared" si="12"/>
        <v>55.794917877878603</v>
      </c>
      <c r="AK30" s="21"/>
      <c r="AL30" s="9">
        <f t="shared" si="13"/>
        <v>0.95340444727485019</v>
      </c>
      <c r="AM30" s="9">
        <v>1</v>
      </c>
      <c r="AN30" s="9">
        <f t="shared" si="14"/>
        <v>0.96993865030674842</v>
      </c>
      <c r="AO30" s="9">
        <f t="shared" si="15"/>
        <v>1</v>
      </c>
    </row>
    <row r="31" spans="1:41" ht="13.8">
      <c r="A31" s="211"/>
      <c r="B31" s="211"/>
      <c r="C31" s="209"/>
      <c r="D31" s="209">
        <v>30</v>
      </c>
      <c r="E31" s="209"/>
      <c r="F31" s="209">
        <v>39</v>
      </c>
      <c r="G31" s="216">
        <v>28</v>
      </c>
      <c r="H31" s="214" t="s">
        <v>94</v>
      </c>
      <c r="I31" s="214" t="s">
        <v>34</v>
      </c>
      <c r="J31" s="214" t="s">
        <v>32</v>
      </c>
      <c r="K31" s="229">
        <v>1978</v>
      </c>
      <c r="L31" s="214" t="s">
        <v>158</v>
      </c>
      <c r="M31" s="214" t="s">
        <v>313</v>
      </c>
      <c r="N31" s="206">
        <f t="shared" si="0"/>
        <v>0.39873842592592601</v>
      </c>
      <c r="O31" s="205">
        <f t="shared" si="1"/>
        <v>1570</v>
      </c>
      <c r="P31" s="204">
        <f t="shared" si="2"/>
        <v>0</v>
      </c>
      <c r="Q31" s="203">
        <f t="shared" si="3"/>
        <v>1570</v>
      </c>
      <c r="R31" s="202"/>
      <c r="S31" s="213">
        <v>2</v>
      </c>
      <c r="T31" s="213">
        <v>2</v>
      </c>
      <c r="U31" s="213">
        <v>1</v>
      </c>
      <c r="V31" s="213">
        <v>2</v>
      </c>
      <c r="W31" s="213">
        <v>3</v>
      </c>
      <c r="X31" s="213">
        <v>7</v>
      </c>
      <c r="Y31" s="213">
        <v>6</v>
      </c>
      <c r="Z31" s="213">
        <v>2</v>
      </c>
      <c r="AA31" s="212">
        <v>0.73901620370370402</v>
      </c>
      <c r="AB31" s="207"/>
      <c r="AD31" s="14">
        <f>VLOOKUP(AE31,id!$A:$C,3,0)</f>
        <v>24</v>
      </c>
      <c r="AE31" s="14" t="str">
        <f t="shared" si="4"/>
        <v>SadowskiMarek1978</v>
      </c>
      <c r="AF31" s="9" t="str">
        <f t="shared" si="16"/>
        <v>Sadowski</v>
      </c>
      <c r="AG31" s="9" t="str">
        <f t="shared" si="16"/>
        <v>Marek</v>
      </c>
      <c r="AH31" s="9" t="str">
        <f t="shared" si="6"/>
        <v>GR3miasto</v>
      </c>
      <c r="AI31" s="9">
        <f t="shared" si="7"/>
        <v>1978</v>
      </c>
      <c r="AJ31" s="9">
        <f t="shared" si="12"/>
        <v>55.406717943244409</v>
      </c>
      <c r="AK31" s="21"/>
      <c r="AL31" s="9">
        <f t="shared" si="13"/>
        <v>1.0939014832660865</v>
      </c>
      <c r="AM31" s="9">
        <v>1</v>
      </c>
      <c r="AN31" s="9">
        <f t="shared" si="14"/>
        <v>0.99304237824161923</v>
      </c>
      <c r="AO31" s="9">
        <f t="shared" si="15"/>
        <v>1</v>
      </c>
    </row>
    <row r="32" spans="1:41" ht="13.8">
      <c r="A32" s="211"/>
      <c r="B32" s="211"/>
      <c r="C32" s="209"/>
      <c r="D32" s="209">
        <v>31</v>
      </c>
      <c r="E32" s="209"/>
      <c r="F32" s="209">
        <v>40</v>
      </c>
      <c r="G32" s="216">
        <v>53</v>
      </c>
      <c r="H32" s="214" t="s">
        <v>67</v>
      </c>
      <c r="I32" s="214" t="s">
        <v>15</v>
      </c>
      <c r="J32" s="214" t="s">
        <v>32</v>
      </c>
      <c r="K32" s="229">
        <v>1963</v>
      </c>
      <c r="L32" s="214" t="s">
        <v>3432</v>
      </c>
      <c r="M32" s="214" t="s">
        <v>307</v>
      </c>
      <c r="N32" s="206">
        <f t="shared" si="0"/>
        <v>0.39879629629629598</v>
      </c>
      <c r="O32" s="205">
        <f t="shared" si="1"/>
        <v>1570</v>
      </c>
      <c r="P32" s="204">
        <f t="shared" si="2"/>
        <v>0</v>
      </c>
      <c r="Q32" s="203">
        <f t="shared" si="3"/>
        <v>1570</v>
      </c>
      <c r="R32" s="202"/>
      <c r="S32" s="213">
        <v>2</v>
      </c>
      <c r="T32" s="213">
        <v>2</v>
      </c>
      <c r="U32" s="213">
        <v>1</v>
      </c>
      <c r="V32" s="213">
        <v>2</v>
      </c>
      <c r="W32" s="213">
        <v>3</v>
      </c>
      <c r="X32" s="213">
        <v>7</v>
      </c>
      <c r="Y32" s="213">
        <v>6</v>
      </c>
      <c r="Z32" s="213">
        <v>2</v>
      </c>
      <c r="AA32" s="212">
        <v>0.73907407407407399</v>
      </c>
      <c r="AB32" s="207"/>
      <c r="AD32" s="14">
        <f>VLOOKUP(AE32,id!$A:$C,3,0)</f>
        <v>155</v>
      </c>
      <c r="AE32" s="14" t="str">
        <f t="shared" si="4"/>
        <v>SzajdukPiotr1963</v>
      </c>
      <c r="AF32" s="9" t="str">
        <f t="shared" si="16"/>
        <v>Szajduk</v>
      </c>
      <c r="AG32" s="9" t="str">
        <f t="shared" si="16"/>
        <v>Piotr</v>
      </c>
      <c r="AH32" s="9" t="str">
        <f t="shared" si="6"/>
        <v>WRZASKUN</v>
      </c>
      <c r="AI32" s="9">
        <f t="shared" si="7"/>
        <v>1963</v>
      </c>
      <c r="AJ32" s="9">
        <f t="shared" si="12"/>
        <v>55.398677729937162</v>
      </c>
      <c r="AK32" s="21"/>
      <c r="AL32" s="9">
        <f t="shared" si="13"/>
        <v>0.99985488739261763</v>
      </c>
      <c r="AM32" s="9">
        <v>1</v>
      </c>
      <c r="AN32" s="9">
        <f t="shared" si="14"/>
        <v>1</v>
      </c>
      <c r="AO32" s="9">
        <f t="shared" si="15"/>
        <v>1</v>
      </c>
    </row>
    <row r="33" spans="1:41" ht="13.8">
      <c r="A33" s="211"/>
      <c r="B33" s="211"/>
      <c r="C33" s="209"/>
      <c r="D33" s="209">
        <v>32</v>
      </c>
      <c r="E33" s="209"/>
      <c r="F33" s="209">
        <v>42</v>
      </c>
      <c r="G33" s="216">
        <v>178</v>
      </c>
      <c r="H33" s="214" t="s">
        <v>1614</v>
      </c>
      <c r="I33" s="214" t="s">
        <v>398</v>
      </c>
      <c r="J33" s="214" t="s">
        <v>32</v>
      </c>
      <c r="K33" s="229">
        <v>1980</v>
      </c>
      <c r="L33" s="214"/>
      <c r="M33" s="214" t="s">
        <v>4058</v>
      </c>
      <c r="N33" s="206">
        <f t="shared" si="0"/>
        <v>0.415219907407407</v>
      </c>
      <c r="O33" s="205">
        <f t="shared" si="1"/>
        <v>1540</v>
      </c>
      <c r="P33" s="204">
        <f t="shared" si="2"/>
        <v>0</v>
      </c>
      <c r="Q33" s="203">
        <f t="shared" si="3"/>
        <v>1540</v>
      </c>
      <c r="R33" s="213">
        <v>1</v>
      </c>
      <c r="S33" s="213">
        <v>4</v>
      </c>
      <c r="T33" s="213">
        <v>2</v>
      </c>
      <c r="U33" s="213">
        <v>2</v>
      </c>
      <c r="V33" s="213">
        <v>3</v>
      </c>
      <c r="W33" s="213">
        <v>4</v>
      </c>
      <c r="X33" s="213">
        <v>6</v>
      </c>
      <c r="Y33" s="213">
        <v>4</v>
      </c>
      <c r="Z33" s="213">
        <v>2</v>
      </c>
      <c r="AA33" s="212">
        <v>0.75549768518518501</v>
      </c>
      <c r="AB33" s="207"/>
      <c r="AD33" s="14" t="e">
        <f>VLOOKUP(AE33,id!$A:$C,3,0)</f>
        <v>#N/A</v>
      </c>
      <c r="AE33" s="14" t="str">
        <f t="shared" si="4"/>
        <v>SujkowskiSzymon1980</v>
      </c>
      <c r="AF33" s="9" t="str">
        <f t="shared" si="16"/>
        <v>Sujkowski</v>
      </c>
      <c r="AG33" s="9" t="str">
        <f t="shared" si="16"/>
        <v>Szymon</v>
      </c>
      <c r="AH33" s="9">
        <f t="shared" si="6"/>
        <v>0</v>
      </c>
      <c r="AI33" s="9">
        <f t="shared" si="7"/>
        <v>1980</v>
      </c>
      <c r="AJ33" s="9">
        <f t="shared" si="12"/>
        <v>54.340104270129444</v>
      </c>
      <c r="AK33" s="21"/>
      <c r="AL33" s="9">
        <f t="shared" si="13"/>
        <v>0.96044599303135914</v>
      </c>
      <c r="AM33" s="9">
        <v>1</v>
      </c>
      <c r="AN33" s="9">
        <f t="shared" si="14"/>
        <v>0.98089171974522293</v>
      </c>
      <c r="AO33" s="9">
        <f t="shared" si="15"/>
        <v>1</v>
      </c>
    </row>
    <row r="34" spans="1:41" ht="13.8">
      <c r="A34" s="211"/>
      <c r="B34" s="211"/>
      <c r="C34" s="209"/>
      <c r="D34" s="209">
        <v>33</v>
      </c>
      <c r="E34" s="209"/>
      <c r="F34" s="209">
        <v>43</v>
      </c>
      <c r="G34" s="216">
        <v>45</v>
      </c>
      <c r="H34" s="214" t="s">
        <v>952</v>
      </c>
      <c r="I34" s="214" t="s">
        <v>151</v>
      </c>
      <c r="J34" s="214" t="s">
        <v>32</v>
      </c>
      <c r="K34" s="229">
        <v>1979</v>
      </c>
      <c r="L34" s="214"/>
      <c r="M34" s="214" t="s">
        <v>4009</v>
      </c>
      <c r="N34" s="206">
        <f t="shared" si="0"/>
        <v>0.44283564814814802</v>
      </c>
      <c r="O34" s="205">
        <f t="shared" si="1"/>
        <v>1560</v>
      </c>
      <c r="P34" s="204">
        <f t="shared" si="2"/>
        <v>38</v>
      </c>
      <c r="Q34" s="203">
        <f t="shared" si="3"/>
        <v>1522</v>
      </c>
      <c r="R34" s="218"/>
      <c r="S34" s="218"/>
      <c r="T34" s="218">
        <v>5</v>
      </c>
      <c r="U34" s="218">
        <v>3</v>
      </c>
      <c r="V34" s="218">
        <v>4</v>
      </c>
      <c r="W34" s="218">
        <v>3</v>
      </c>
      <c r="X34" s="218">
        <v>7</v>
      </c>
      <c r="Y34" s="218">
        <v>3</v>
      </c>
      <c r="Z34" s="218">
        <v>2</v>
      </c>
      <c r="AA34" s="212">
        <v>0.78311342592592603</v>
      </c>
      <c r="AB34" s="207"/>
      <c r="AD34" s="14">
        <f>VLOOKUP(AE34,id!$A:$C,3,0)</f>
        <v>18</v>
      </c>
      <c r="AE34" s="14" t="str">
        <f t="shared" si="4"/>
        <v>KapustkaWojciech1979</v>
      </c>
      <c r="AF34" s="9" t="str">
        <f t="shared" si="16"/>
        <v>Kapustka</v>
      </c>
      <c r="AG34" s="9" t="str">
        <f t="shared" si="16"/>
        <v>Wojciech</v>
      </c>
      <c r="AH34" s="9">
        <f t="shared" si="6"/>
        <v>0</v>
      </c>
      <c r="AI34" s="9">
        <f t="shared" si="7"/>
        <v>1979</v>
      </c>
      <c r="AJ34" s="9">
        <f t="shared" si="12"/>
        <v>53.704960194244819</v>
      </c>
      <c r="AK34" s="21"/>
      <c r="AL34" s="9">
        <f t="shared" si="13"/>
        <v>0.93763884895846883</v>
      </c>
      <c r="AM34" s="9">
        <v>1</v>
      </c>
      <c r="AN34" s="9">
        <f t="shared" si="14"/>
        <v>0.98831168831168836</v>
      </c>
      <c r="AO34" s="9">
        <f t="shared" si="15"/>
        <v>1</v>
      </c>
    </row>
    <row r="35" spans="1:41" ht="13.8">
      <c r="A35" s="211"/>
      <c r="B35" s="211"/>
      <c r="C35" s="209"/>
      <c r="D35" s="209">
        <v>34</v>
      </c>
      <c r="E35" s="209"/>
      <c r="F35" s="209">
        <v>44</v>
      </c>
      <c r="G35" s="216">
        <v>100</v>
      </c>
      <c r="H35" s="214" t="s">
        <v>953</v>
      </c>
      <c r="I35" s="214" t="s">
        <v>954</v>
      </c>
      <c r="J35" s="214" t="s">
        <v>32</v>
      </c>
      <c r="K35" s="229">
        <v>1979</v>
      </c>
      <c r="L35" s="214"/>
      <c r="M35" s="214" t="s">
        <v>4057</v>
      </c>
      <c r="N35" s="206">
        <f t="shared" si="0"/>
        <v>0.44290509259259203</v>
      </c>
      <c r="O35" s="205">
        <f t="shared" si="1"/>
        <v>1560</v>
      </c>
      <c r="P35" s="204">
        <f t="shared" si="2"/>
        <v>38</v>
      </c>
      <c r="Q35" s="203">
        <f t="shared" si="3"/>
        <v>1522</v>
      </c>
      <c r="R35" s="202"/>
      <c r="S35" s="202"/>
      <c r="T35" s="213">
        <v>5</v>
      </c>
      <c r="U35" s="213">
        <v>3</v>
      </c>
      <c r="V35" s="213">
        <v>4</v>
      </c>
      <c r="W35" s="213">
        <v>3</v>
      </c>
      <c r="X35" s="213">
        <v>7</v>
      </c>
      <c r="Y35" s="213">
        <v>3</v>
      </c>
      <c r="Z35" s="213">
        <v>2</v>
      </c>
      <c r="AA35" s="217">
        <v>0.78318287037037004</v>
      </c>
      <c r="AB35" s="207"/>
      <c r="AD35" s="14">
        <f>VLOOKUP(AE35,id!$A:$C,3,0)</f>
        <v>236</v>
      </c>
      <c r="AE35" s="14" t="str">
        <f t="shared" si="4"/>
        <v>KucharczykSeweryn1979</v>
      </c>
      <c r="AF35" s="9" t="str">
        <f t="shared" si="16"/>
        <v>Kucharczyk</v>
      </c>
      <c r="AG35" s="9" t="str">
        <f t="shared" si="16"/>
        <v>Seweryn</v>
      </c>
      <c r="AH35" s="9">
        <f t="shared" si="6"/>
        <v>0</v>
      </c>
      <c r="AI35" s="9">
        <f t="shared" si="7"/>
        <v>1979</v>
      </c>
      <c r="AJ35" s="9">
        <f t="shared" si="12"/>
        <v>53.69653962923676</v>
      </c>
      <c r="AK35" s="21"/>
      <c r="AL35" s="9">
        <f t="shared" si="13"/>
        <v>0.99984320694070705</v>
      </c>
      <c r="AM35" s="9">
        <v>1</v>
      </c>
      <c r="AN35" s="9">
        <f t="shared" si="14"/>
        <v>1</v>
      </c>
      <c r="AO35" s="9">
        <f t="shared" si="15"/>
        <v>1</v>
      </c>
    </row>
    <row r="36" spans="1:41" ht="13.8">
      <c r="A36" s="211"/>
      <c r="B36" s="211"/>
      <c r="C36" s="209"/>
      <c r="D36" s="209">
        <v>35</v>
      </c>
      <c r="E36" s="209"/>
      <c r="F36" s="209">
        <v>45</v>
      </c>
      <c r="G36" s="216">
        <v>35</v>
      </c>
      <c r="H36" s="214" t="s">
        <v>117</v>
      </c>
      <c r="I36" s="214" t="s">
        <v>45</v>
      </c>
      <c r="J36" s="214" t="s">
        <v>32</v>
      </c>
      <c r="K36" s="229">
        <v>1970</v>
      </c>
      <c r="L36" s="214"/>
      <c r="M36" s="214" t="s">
        <v>1205</v>
      </c>
      <c r="N36" s="206">
        <f t="shared" si="0"/>
        <v>0.41430555555555504</v>
      </c>
      <c r="O36" s="205">
        <f t="shared" si="1"/>
        <v>1410</v>
      </c>
      <c r="P36" s="204">
        <f t="shared" si="2"/>
        <v>0</v>
      </c>
      <c r="Q36" s="203">
        <f t="shared" si="3"/>
        <v>1410</v>
      </c>
      <c r="R36" s="218">
        <v>1</v>
      </c>
      <c r="S36" s="218">
        <v>4</v>
      </c>
      <c r="T36" s="218">
        <v>7</v>
      </c>
      <c r="U36" s="218">
        <v>2</v>
      </c>
      <c r="V36" s="218">
        <v>3</v>
      </c>
      <c r="W36" s="218">
        <v>3</v>
      </c>
      <c r="X36" s="218">
        <v>4</v>
      </c>
      <c r="Y36" s="218">
        <v>3</v>
      </c>
      <c r="Z36" s="218">
        <v>2</v>
      </c>
      <c r="AA36" s="212">
        <v>0.75458333333333305</v>
      </c>
      <c r="AB36" s="207"/>
      <c r="AD36" s="14">
        <f>VLOOKUP(AE36,id!$A:$C,3,0)</f>
        <v>196</v>
      </c>
      <c r="AE36" s="14" t="str">
        <f t="shared" si="4"/>
        <v>FałowskiRafał1970</v>
      </c>
      <c r="AF36" s="9" t="str">
        <f t="shared" si="16"/>
        <v>Fałowski</v>
      </c>
      <c r="AG36" s="9" t="str">
        <f t="shared" si="16"/>
        <v>Rafał</v>
      </c>
      <c r="AH36" s="9">
        <f t="shared" si="6"/>
        <v>0</v>
      </c>
      <c r="AI36" s="9">
        <f t="shared" si="7"/>
        <v>1970</v>
      </c>
      <c r="AJ36" s="9">
        <f t="shared" si="12"/>
        <v>49.74515169331395</v>
      </c>
      <c r="AK36" s="21"/>
      <c r="AL36" s="9">
        <f t="shared" si="13"/>
        <v>1.0690300592244943</v>
      </c>
      <c r="AM36" s="9">
        <v>1</v>
      </c>
      <c r="AN36" s="9">
        <f t="shared" si="14"/>
        <v>0.92641261498028904</v>
      </c>
      <c r="AO36" s="9">
        <f t="shared" si="15"/>
        <v>1</v>
      </c>
    </row>
    <row r="37" spans="1:41" ht="13.8">
      <c r="A37" s="211"/>
      <c r="B37" s="211"/>
      <c r="C37" s="210"/>
      <c r="D37" s="209">
        <v>36</v>
      </c>
      <c r="E37" s="209"/>
      <c r="F37" s="209">
        <v>47</v>
      </c>
      <c r="G37" s="216">
        <v>159</v>
      </c>
      <c r="H37" s="214" t="s">
        <v>216</v>
      </c>
      <c r="I37" s="214" t="s">
        <v>24</v>
      </c>
      <c r="J37" s="214" t="s">
        <v>32</v>
      </c>
      <c r="K37" s="229">
        <v>1978</v>
      </c>
      <c r="L37" s="214"/>
      <c r="M37" s="214" t="s">
        <v>201</v>
      </c>
      <c r="N37" s="206">
        <f t="shared" si="0"/>
        <v>0.448356481481481</v>
      </c>
      <c r="O37" s="205">
        <f t="shared" si="1"/>
        <v>1450</v>
      </c>
      <c r="P37" s="204">
        <f t="shared" si="2"/>
        <v>46</v>
      </c>
      <c r="Q37" s="203">
        <f t="shared" si="3"/>
        <v>1404</v>
      </c>
      <c r="R37" s="218">
        <v>1</v>
      </c>
      <c r="S37" s="218">
        <v>3</v>
      </c>
      <c r="T37" s="218">
        <v>4</v>
      </c>
      <c r="U37" s="218">
        <v>4</v>
      </c>
      <c r="V37" s="218">
        <v>3</v>
      </c>
      <c r="W37" s="218">
        <v>2</v>
      </c>
      <c r="X37" s="218">
        <v>6</v>
      </c>
      <c r="Y37" s="218">
        <v>4</v>
      </c>
      <c r="Z37" s="218">
        <v>1</v>
      </c>
      <c r="AA37" s="212">
        <v>0.78863425925925901</v>
      </c>
      <c r="AB37" s="207"/>
      <c r="AD37" s="14">
        <f>VLOOKUP(AE37,id!$A:$C,3,0)</f>
        <v>129</v>
      </c>
      <c r="AE37" s="14" t="str">
        <f t="shared" si="4"/>
        <v>BasterPrzemysław1978</v>
      </c>
      <c r="AF37" s="9" t="str">
        <f t="shared" si="16"/>
        <v>Baster</v>
      </c>
      <c r="AG37" s="9" t="str">
        <f t="shared" si="16"/>
        <v>Przemysław</v>
      </c>
      <c r="AH37" s="9">
        <f t="shared" si="6"/>
        <v>0</v>
      </c>
      <c r="AI37" s="9">
        <f t="shared" si="7"/>
        <v>1978</v>
      </c>
      <c r="AJ37" s="9">
        <f t="shared" si="12"/>
        <v>49.533470196746656</v>
      </c>
      <c r="AK37" s="21"/>
      <c r="AL37" s="9">
        <f t="shared" si="13"/>
        <v>0.92405390056275472</v>
      </c>
      <c r="AM37" s="9">
        <v>1</v>
      </c>
      <c r="AN37" s="9">
        <f t="shared" si="14"/>
        <v>0.99574468085106382</v>
      </c>
      <c r="AO37" s="9">
        <f t="shared" si="15"/>
        <v>1</v>
      </c>
    </row>
    <row r="38" spans="1:41" ht="13.8">
      <c r="A38" s="211"/>
      <c r="B38" s="211"/>
      <c r="C38" s="209"/>
      <c r="D38" s="209">
        <v>37</v>
      </c>
      <c r="E38" s="209"/>
      <c r="F38" s="209">
        <v>48</v>
      </c>
      <c r="G38" s="216">
        <v>185</v>
      </c>
      <c r="H38" s="214" t="s">
        <v>237</v>
      </c>
      <c r="I38" s="214" t="s">
        <v>22</v>
      </c>
      <c r="J38" s="214" t="s">
        <v>32</v>
      </c>
      <c r="K38" s="229">
        <v>1975</v>
      </c>
      <c r="L38" s="214" t="s">
        <v>312</v>
      </c>
      <c r="M38" s="214" t="s">
        <v>1323</v>
      </c>
      <c r="N38" s="206">
        <f t="shared" si="0"/>
        <v>0.44880787037036995</v>
      </c>
      <c r="O38" s="205">
        <f t="shared" si="1"/>
        <v>1420</v>
      </c>
      <c r="P38" s="204">
        <f t="shared" si="2"/>
        <v>47</v>
      </c>
      <c r="Q38" s="203">
        <f t="shared" si="3"/>
        <v>1373</v>
      </c>
      <c r="R38" s="213">
        <v>2</v>
      </c>
      <c r="S38" s="213">
        <v>3</v>
      </c>
      <c r="T38" s="213">
        <v>6</v>
      </c>
      <c r="U38" s="213">
        <v>2</v>
      </c>
      <c r="V38" s="213">
        <v>3</v>
      </c>
      <c r="W38" s="213">
        <v>4</v>
      </c>
      <c r="X38" s="213">
        <v>5</v>
      </c>
      <c r="Y38" s="213">
        <v>2</v>
      </c>
      <c r="Z38" s="213">
        <v>2</v>
      </c>
      <c r="AA38" s="212">
        <v>0.78908564814814797</v>
      </c>
      <c r="AB38" s="207"/>
      <c r="AD38" s="14">
        <f>VLOOKUP(AE38,id!$A:$C,3,0)</f>
        <v>199</v>
      </c>
      <c r="AE38" s="14" t="str">
        <f t="shared" si="4"/>
        <v>Melon-MikaKrzysztof1975</v>
      </c>
      <c r="AF38" s="9" t="str">
        <f t="shared" si="16"/>
        <v>Melon-Mika</v>
      </c>
      <c r="AG38" s="9" t="str">
        <f t="shared" si="16"/>
        <v>Krzysztof</v>
      </c>
      <c r="AH38" s="9" t="str">
        <f t="shared" si="6"/>
        <v>Los Maruderos</v>
      </c>
      <c r="AI38" s="9">
        <f t="shared" si="7"/>
        <v>1975</v>
      </c>
      <c r="AJ38" s="9">
        <f t="shared" si="12"/>
        <v>48.439782464482306</v>
      </c>
      <c r="AK38" s="21"/>
      <c r="AL38" s="9">
        <f t="shared" si="13"/>
        <v>0.99899424916832125</v>
      </c>
      <c r="AM38" s="9">
        <v>1</v>
      </c>
      <c r="AN38" s="9">
        <f t="shared" si="14"/>
        <v>0.97792022792022792</v>
      </c>
      <c r="AO38" s="9">
        <f t="shared" si="15"/>
        <v>1</v>
      </c>
    </row>
    <row r="39" spans="1:41" ht="13.8">
      <c r="A39" s="211"/>
      <c r="B39" s="211"/>
      <c r="C39" s="209"/>
      <c r="D39" s="209">
        <v>38</v>
      </c>
      <c r="E39" s="209"/>
      <c r="F39" s="209">
        <v>49</v>
      </c>
      <c r="G39" s="216">
        <v>126</v>
      </c>
      <c r="H39" s="214" t="s">
        <v>714</v>
      </c>
      <c r="I39" s="214" t="s">
        <v>15</v>
      </c>
      <c r="J39" s="214" t="s">
        <v>32</v>
      </c>
      <c r="K39" s="229">
        <v>1985</v>
      </c>
      <c r="L39" s="214" t="s">
        <v>3469</v>
      </c>
      <c r="M39" s="214" t="s">
        <v>201</v>
      </c>
      <c r="N39" s="206">
        <f t="shared" si="0"/>
        <v>0.43753472222222201</v>
      </c>
      <c r="O39" s="205">
        <f t="shared" si="1"/>
        <v>1400</v>
      </c>
      <c r="P39" s="204">
        <f t="shared" si="2"/>
        <v>31</v>
      </c>
      <c r="Q39" s="203">
        <f t="shared" si="3"/>
        <v>1369</v>
      </c>
      <c r="R39" s="218"/>
      <c r="S39" s="218">
        <v>4</v>
      </c>
      <c r="T39" s="218">
        <v>2</v>
      </c>
      <c r="U39" s="218">
        <v>2</v>
      </c>
      <c r="V39" s="218">
        <v>3</v>
      </c>
      <c r="W39" s="218">
        <v>2</v>
      </c>
      <c r="X39" s="218">
        <v>6</v>
      </c>
      <c r="Y39" s="218">
        <v>5</v>
      </c>
      <c r="Z39" s="218">
        <v>1</v>
      </c>
      <c r="AA39" s="212">
        <v>0.77781250000000002</v>
      </c>
      <c r="AB39" s="207"/>
      <c r="AD39" s="14">
        <f>VLOOKUP(AE39,id!$A:$C,3,0)</f>
        <v>263</v>
      </c>
      <c r="AE39" s="14" t="str">
        <f t="shared" si="4"/>
        <v>JakubasPiotr1985</v>
      </c>
      <c r="AF39" s="9" t="str">
        <f t="shared" si="16"/>
        <v>Jakubas</v>
      </c>
      <c r="AG39" s="9" t="str">
        <f t="shared" si="16"/>
        <v>Piotr</v>
      </c>
      <c r="AH39" s="9" t="str">
        <f t="shared" si="6"/>
        <v>Rajd Hawran</v>
      </c>
      <c r="AI39" s="9">
        <f t="shared" si="7"/>
        <v>1985</v>
      </c>
      <c r="AJ39" s="9">
        <f t="shared" si="12"/>
        <v>48.298661466770774</v>
      </c>
      <c r="AK39" s="21"/>
      <c r="AL39" s="9">
        <f t="shared" si="13"/>
        <v>1.0257651509139483</v>
      </c>
      <c r="AM39" s="9">
        <v>1</v>
      </c>
      <c r="AN39" s="9">
        <f t="shared" si="14"/>
        <v>0.99708667152221409</v>
      </c>
      <c r="AO39" s="9">
        <f t="shared" si="15"/>
        <v>1</v>
      </c>
    </row>
    <row r="40" spans="1:41" ht="13.8">
      <c r="A40" s="211"/>
      <c r="B40" s="211"/>
      <c r="C40" s="210"/>
      <c r="D40" s="209">
        <v>39</v>
      </c>
      <c r="E40" s="209"/>
      <c r="F40" s="209">
        <v>51</v>
      </c>
      <c r="G40" s="216">
        <v>121</v>
      </c>
      <c r="H40" s="214" t="s">
        <v>138</v>
      </c>
      <c r="I40" s="214" t="s">
        <v>26</v>
      </c>
      <c r="J40" s="214" t="s">
        <v>32</v>
      </c>
      <c r="K40" s="229">
        <v>1951</v>
      </c>
      <c r="L40" s="214" t="s">
        <v>143</v>
      </c>
      <c r="M40" s="214" t="s">
        <v>3462</v>
      </c>
      <c r="N40" s="206">
        <f t="shared" si="0"/>
        <v>0.46204861111111095</v>
      </c>
      <c r="O40" s="205">
        <f t="shared" si="1"/>
        <v>1160</v>
      </c>
      <c r="P40" s="204">
        <f t="shared" si="2"/>
        <v>66</v>
      </c>
      <c r="Q40" s="203">
        <f t="shared" si="3"/>
        <v>1094</v>
      </c>
      <c r="R40" s="202"/>
      <c r="S40" s="213">
        <v>2</v>
      </c>
      <c r="T40" s="213">
        <v>1</v>
      </c>
      <c r="U40" s="213">
        <v>2</v>
      </c>
      <c r="V40" s="213">
        <v>3</v>
      </c>
      <c r="W40" s="213">
        <v>4</v>
      </c>
      <c r="X40" s="213">
        <v>4</v>
      </c>
      <c r="Y40" s="213">
        <v>2</v>
      </c>
      <c r="Z40" s="213">
        <v>2</v>
      </c>
      <c r="AA40" s="217">
        <v>0.80232638888888896</v>
      </c>
      <c r="AB40" s="207"/>
      <c r="AD40" s="14">
        <f>VLOOKUP(AE40,id!$A:$C,3,0)</f>
        <v>104</v>
      </c>
      <c r="AE40" s="14" t="str">
        <f t="shared" si="4"/>
        <v>PiwakowskiAndrzej1951</v>
      </c>
      <c r="AF40" s="9" t="str">
        <f t="shared" si="16"/>
        <v>Piwakowski</v>
      </c>
      <c r="AG40" s="9" t="str">
        <f t="shared" si="16"/>
        <v>Andrzej</v>
      </c>
      <c r="AH40" s="9" t="str">
        <f t="shared" si="6"/>
        <v>Harpagan</v>
      </c>
      <c r="AI40" s="9">
        <f t="shared" si="7"/>
        <v>1951</v>
      </c>
      <c r="AJ40" s="9">
        <f t="shared" si="12"/>
        <v>38.596592874103159</v>
      </c>
      <c r="AK40" s="21"/>
      <c r="AL40" s="9">
        <f t="shared" si="13"/>
        <v>0.94694521680318611</v>
      </c>
      <c r="AM40" s="9">
        <v>1</v>
      </c>
      <c r="AN40" s="9">
        <f t="shared" si="14"/>
        <v>0.79912344777209643</v>
      </c>
      <c r="AO40" s="9">
        <f t="shared" si="15"/>
        <v>1</v>
      </c>
    </row>
    <row r="41" spans="1:41" ht="13.8">
      <c r="A41" s="211"/>
      <c r="B41" s="211"/>
      <c r="C41" s="210"/>
      <c r="D41" s="209">
        <v>40</v>
      </c>
      <c r="E41" s="209"/>
      <c r="F41" s="209">
        <v>52</v>
      </c>
      <c r="G41" s="216">
        <v>54</v>
      </c>
      <c r="H41" s="214" t="s">
        <v>4056</v>
      </c>
      <c r="I41" s="214" t="s">
        <v>234</v>
      </c>
      <c r="J41" s="214" t="s">
        <v>32</v>
      </c>
      <c r="K41" s="229">
        <v>1954</v>
      </c>
      <c r="L41" s="214" t="s">
        <v>4055</v>
      </c>
      <c r="M41" s="214" t="s">
        <v>4054</v>
      </c>
      <c r="N41" s="206">
        <f t="shared" si="0"/>
        <v>0.42642361111111093</v>
      </c>
      <c r="O41" s="205">
        <f t="shared" si="1"/>
        <v>970</v>
      </c>
      <c r="P41" s="204">
        <f t="shared" si="2"/>
        <v>15</v>
      </c>
      <c r="Q41" s="203">
        <f t="shared" si="3"/>
        <v>955</v>
      </c>
      <c r="R41" s="213">
        <v>1</v>
      </c>
      <c r="S41" s="213">
        <v>2</v>
      </c>
      <c r="T41" s="213">
        <v>4</v>
      </c>
      <c r="U41" s="213">
        <v>1</v>
      </c>
      <c r="V41" s="202"/>
      <c r="W41" s="213">
        <v>1</v>
      </c>
      <c r="X41" s="213">
        <v>4</v>
      </c>
      <c r="Y41" s="213">
        <v>3</v>
      </c>
      <c r="Z41" s="213">
        <v>2</v>
      </c>
      <c r="AA41" s="212">
        <v>0.76670138888888895</v>
      </c>
      <c r="AB41" s="207"/>
      <c r="AD41" s="14" t="e">
        <f>VLOOKUP(AE41,id!$A:$C,3,0)</f>
        <v>#N/A</v>
      </c>
      <c r="AE41" s="14" t="str">
        <f t="shared" si="4"/>
        <v>WiktorowiczRoman1954</v>
      </c>
      <c r="AF41" s="9" t="str">
        <f t="shared" si="16"/>
        <v>Wiktorowicz</v>
      </c>
      <c r="AG41" s="9" t="str">
        <f t="shared" si="16"/>
        <v>Roman</v>
      </c>
      <c r="AH41" s="9" t="str">
        <f t="shared" si="6"/>
        <v>Hard Bike Tęcza Tenczynek</v>
      </c>
      <c r="AI41" s="9">
        <f t="shared" si="7"/>
        <v>1954</v>
      </c>
      <c r="AJ41" s="9">
        <f t="shared" si="12"/>
        <v>33.692638203627531</v>
      </c>
      <c r="AK41" s="21"/>
      <c r="AL41" s="9">
        <f t="shared" si="13"/>
        <v>1.0835436853676412</v>
      </c>
      <c r="AM41" s="9">
        <v>1</v>
      </c>
      <c r="AN41" s="9">
        <f t="shared" si="14"/>
        <v>0.87294332723948809</v>
      </c>
      <c r="AO41" s="9">
        <f t="shared" si="15"/>
        <v>1</v>
      </c>
    </row>
    <row r="42" spans="1:41" ht="13.8">
      <c r="A42" s="211"/>
      <c r="B42" s="211"/>
      <c r="C42" s="210"/>
      <c r="D42" s="209">
        <v>41</v>
      </c>
      <c r="E42" s="209"/>
      <c r="F42" s="209">
        <v>53</v>
      </c>
      <c r="G42" s="216">
        <v>5</v>
      </c>
      <c r="H42" s="214" t="s">
        <v>4053</v>
      </c>
      <c r="I42" s="214" t="s">
        <v>70</v>
      </c>
      <c r="J42" s="214" t="s">
        <v>32</v>
      </c>
      <c r="K42" s="229">
        <v>1971</v>
      </c>
      <c r="L42" s="215" t="s">
        <v>4052</v>
      </c>
      <c r="M42" s="214" t="s">
        <v>4051</v>
      </c>
      <c r="N42" s="206">
        <f t="shared" si="0"/>
        <v>0.41024305555555496</v>
      </c>
      <c r="O42" s="205">
        <f t="shared" si="1"/>
        <v>740</v>
      </c>
      <c r="P42" s="204">
        <f t="shared" si="2"/>
        <v>0</v>
      </c>
      <c r="Q42" s="203">
        <f t="shared" si="3"/>
        <v>740</v>
      </c>
      <c r="R42" s="213">
        <v>1</v>
      </c>
      <c r="S42" s="213">
        <v>2</v>
      </c>
      <c r="T42" s="213">
        <v>4</v>
      </c>
      <c r="U42" s="213">
        <v>4</v>
      </c>
      <c r="V42" s="213">
        <v>1</v>
      </c>
      <c r="W42" s="213">
        <v>1</v>
      </c>
      <c r="X42" s="213">
        <v>2</v>
      </c>
      <c r="Y42" s="213">
        <v>2</v>
      </c>
      <c r="Z42" s="202"/>
      <c r="AA42" s="212">
        <v>0.75052083333333297</v>
      </c>
      <c r="AB42" s="207"/>
      <c r="AD42" s="14" t="e">
        <f>VLOOKUP(AE42,id!$A:$C,3,0)</f>
        <v>#N/A</v>
      </c>
      <c r="AE42" s="14" t="str">
        <f t="shared" si="4"/>
        <v>MatuszczykMaciej1971</v>
      </c>
      <c r="AF42" s="9" t="str">
        <f t="shared" si="16"/>
        <v>Matuszczyk</v>
      </c>
      <c r="AG42" s="9" t="str">
        <f t="shared" si="16"/>
        <v>Maciej</v>
      </c>
      <c r="AH42" s="9" t="str">
        <f t="shared" si="6"/>
        <v>CZPTychy.pl</v>
      </c>
      <c r="AI42" s="9">
        <f t="shared" si="7"/>
        <v>1971</v>
      </c>
      <c r="AJ42" s="9">
        <f t="shared" si="12"/>
        <v>26.107384576632853</v>
      </c>
      <c r="AK42" s="21"/>
      <c r="AL42" s="9">
        <f t="shared" si="13"/>
        <v>1.0394413880660189</v>
      </c>
      <c r="AM42" s="9">
        <v>1</v>
      </c>
      <c r="AN42" s="9">
        <f t="shared" si="14"/>
        <v>0.77486910994764402</v>
      </c>
      <c r="AO42" s="9">
        <f t="shared" si="15"/>
        <v>1</v>
      </c>
    </row>
  </sheetData>
  <hyperlinks>
    <hyperlink ref="L42" r:id="rId1"/>
  </hyperlinks>
  <printOptions horizontalCentered="1" gridLines="1"/>
  <pageMargins left="0.7" right="0.7" top="0.75" bottom="0.75" header="0.51180555555555496" footer="0.51180555555555496"/>
  <pageSetup paperSize="9" firstPageNumber="0" fitToHeight="0" pageOrder="overThenDown" orientation="landscape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sqref="A1:C1"/>
    </sheetView>
  </sheetViews>
  <sheetFormatPr defaultRowHeight="14.4"/>
  <cols>
    <col min="1" max="4" width="8.88671875" style="231"/>
    <col min="5" max="5" width="14.33203125" style="231" bestFit="1" customWidth="1"/>
    <col min="6" max="16384" width="8.88671875" style="231"/>
  </cols>
  <sheetData>
    <row r="1" spans="1:20">
      <c r="A1" s="231" t="s">
        <v>4098</v>
      </c>
    </row>
    <row r="2" spans="1:20">
      <c r="A2" s="231" t="s">
        <v>137</v>
      </c>
      <c r="B2" s="231" t="s">
        <v>161</v>
      </c>
      <c r="C2" s="231" t="s">
        <v>160</v>
      </c>
      <c r="D2" s="231" t="s">
        <v>3503</v>
      </c>
      <c r="E2" s="231" t="s">
        <v>4107</v>
      </c>
      <c r="F2" s="231" t="s">
        <v>4106</v>
      </c>
      <c r="G2" s="231" t="s">
        <v>3504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231">
        <v>1</v>
      </c>
      <c r="B3" s="231" t="s">
        <v>61</v>
      </c>
      <c r="C3" s="231" t="s">
        <v>60</v>
      </c>
      <c r="D3" s="231">
        <v>1981</v>
      </c>
      <c r="E3" s="231">
        <v>1708</v>
      </c>
      <c r="F3" s="231">
        <v>21</v>
      </c>
      <c r="G3" s="232">
        <v>0.34512731481481485</v>
      </c>
      <c r="I3" s="14" t="e">
        <f>VLOOKUP(J3,id!$A:$C,3,0)</f>
        <v>#N/A</v>
      </c>
      <c r="J3" s="14" t="str">
        <f t="shared" ref="J3:J8" si="0">K3&amp;L3&amp;N3</f>
        <v>BlankDanuta1981</v>
      </c>
      <c r="K3" s="9" t="str">
        <f t="shared" ref="K3:K8" si="1">C3</f>
        <v>Blank</v>
      </c>
      <c r="L3" s="9" t="str">
        <f t="shared" ref="L3:L8" si="2">B3</f>
        <v>Danuta</v>
      </c>
      <c r="M3" s="9"/>
      <c r="N3" s="9">
        <f t="shared" ref="N3:N8" si="3">D3</f>
        <v>1981</v>
      </c>
      <c r="O3" s="9">
        <v>50</v>
      </c>
      <c r="P3" s="21"/>
      <c r="Q3" s="9"/>
      <c r="R3" s="9"/>
      <c r="S3" s="9"/>
      <c r="T3" s="9"/>
    </row>
    <row r="4" spans="1:20">
      <c r="A4" s="231">
        <v>2</v>
      </c>
      <c r="B4" s="231" t="s">
        <v>500</v>
      </c>
      <c r="C4" s="231" t="s">
        <v>577</v>
      </c>
      <c r="D4" s="231">
        <v>1979</v>
      </c>
      <c r="E4" s="231">
        <v>1732</v>
      </c>
      <c r="F4" s="231">
        <v>16</v>
      </c>
      <c r="G4" s="232">
        <v>0.33533564814814815</v>
      </c>
      <c r="I4" s="14" t="e">
        <f>VLOOKUP(J4,id!$A:$C,3,0)</f>
        <v>#N/A</v>
      </c>
      <c r="J4" s="14" t="str">
        <f t="shared" si="0"/>
        <v>JarosiewiczMałgorzata1979</v>
      </c>
      <c r="K4" s="9" t="str">
        <f t="shared" si="1"/>
        <v>Jarosiewicz</v>
      </c>
      <c r="L4" s="9" t="str">
        <f t="shared" si="2"/>
        <v>Małgorzata</v>
      </c>
      <c r="M4" s="9"/>
      <c r="N4" s="9">
        <f t="shared" si="3"/>
        <v>1979</v>
      </c>
      <c r="O4" s="9">
        <f t="shared" ref="O4:O8" si="4">O3*IF(S4&lt;1,S4,IF(T4&lt;1,T4,IF(R4&lt;1,R4,IF(Q4&lt;1,Q4,1))))</f>
        <v>38.095238095238095</v>
      </c>
      <c r="P4" s="21"/>
      <c r="Q4" s="9">
        <f t="shared" ref="Q4:Q8" si="5">G3/G4</f>
        <v>1.0291995996272392</v>
      </c>
      <c r="R4" s="9">
        <f t="shared" ref="R4:R8" si="6">F4/F3</f>
        <v>0.76190476190476186</v>
      </c>
      <c r="S4" s="9">
        <v>1</v>
      </c>
      <c r="T4" s="9">
        <v>1</v>
      </c>
    </row>
    <row r="5" spans="1:20">
      <c r="A5" s="231">
        <v>3</v>
      </c>
      <c r="B5" s="231" t="s">
        <v>768</v>
      </c>
      <c r="C5" s="231" t="s">
        <v>1306</v>
      </c>
      <c r="D5" s="231">
        <v>1988</v>
      </c>
      <c r="E5" s="231">
        <v>1727</v>
      </c>
      <c r="F5" s="231">
        <v>16</v>
      </c>
      <c r="G5" s="232">
        <v>0.36359953703703707</v>
      </c>
      <c r="I5" s="14" t="e">
        <f>VLOOKUP(J5,id!$A:$C,3,0)</f>
        <v>#N/A</v>
      </c>
      <c r="J5" s="14" t="str">
        <f t="shared" si="0"/>
        <v>LipińskaKatarzyna1988</v>
      </c>
      <c r="K5" s="9" t="str">
        <f t="shared" si="1"/>
        <v>Lipińska</v>
      </c>
      <c r="L5" s="9" t="str">
        <f t="shared" si="2"/>
        <v>Katarzyna</v>
      </c>
      <c r="M5" s="9"/>
      <c r="N5" s="9">
        <f t="shared" si="3"/>
        <v>1988</v>
      </c>
      <c r="O5" s="9">
        <f t="shared" si="4"/>
        <v>35.13395936123932</v>
      </c>
      <c r="P5" s="21"/>
      <c r="Q5" s="9">
        <f t="shared" si="5"/>
        <v>0.9222664332325321</v>
      </c>
      <c r="R5" s="9">
        <f t="shared" si="6"/>
        <v>1</v>
      </c>
      <c r="S5" s="9">
        <v>1</v>
      </c>
      <c r="T5" s="9">
        <v>1</v>
      </c>
    </row>
    <row r="6" spans="1:20">
      <c r="A6" s="231">
        <v>4</v>
      </c>
      <c r="B6" s="231" t="s">
        <v>3635</v>
      </c>
      <c r="C6" s="231" t="s">
        <v>3436</v>
      </c>
      <c r="D6" s="231">
        <v>1981</v>
      </c>
      <c r="E6" s="231">
        <v>1735</v>
      </c>
      <c r="F6" s="231">
        <v>14</v>
      </c>
      <c r="G6" s="232">
        <v>0.35405092592592591</v>
      </c>
      <c r="I6" s="14" t="e">
        <f>VLOOKUP(J6,id!$A:$C,3,0)</f>
        <v>#N/A</v>
      </c>
      <c r="J6" s="14" t="str">
        <f t="shared" si="0"/>
        <v>OstaszkiewiczJola1981</v>
      </c>
      <c r="K6" s="9" t="str">
        <f t="shared" si="1"/>
        <v>Ostaszkiewicz</v>
      </c>
      <c r="L6" s="9" t="str">
        <f t="shared" si="2"/>
        <v>Jola</v>
      </c>
      <c r="M6" s="9"/>
      <c r="N6" s="9">
        <f t="shared" si="3"/>
        <v>1981</v>
      </c>
      <c r="O6" s="9">
        <f t="shared" si="4"/>
        <v>30.742214441084407</v>
      </c>
      <c r="P6" s="21"/>
      <c r="Q6" s="9">
        <f t="shared" si="5"/>
        <v>1.0269695979078131</v>
      </c>
      <c r="R6" s="9">
        <f t="shared" si="6"/>
        <v>0.875</v>
      </c>
      <c r="S6" s="9">
        <v>1</v>
      </c>
      <c r="T6" s="9">
        <v>1</v>
      </c>
    </row>
    <row r="7" spans="1:20">
      <c r="A7" s="231">
        <v>5</v>
      </c>
      <c r="B7" s="231" t="s">
        <v>36</v>
      </c>
      <c r="C7" s="231" t="s">
        <v>3783</v>
      </c>
      <c r="D7" s="231">
        <v>1976</v>
      </c>
      <c r="E7" s="231">
        <v>1751</v>
      </c>
      <c r="F7" s="231">
        <v>12</v>
      </c>
      <c r="G7" s="232">
        <v>0.29821759259259256</v>
      </c>
      <c r="I7" s="14" t="e">
        <f>VLOOKUP(J7,id!$A:$C,3,0)</f>
        <v>#N/A</v>
      </c>
      <c r="J7" s="14" t="str">
        <f t="shared" si="0"/>
        <v>Gruziel-SłomkaMagdalena1976</v>
      </c>
      <c r="K7" s="9" t="str">
        <f t="shared" si="1"/>
        <v>Gruziel-Słomka</v>
      </c>
      <c r="L7" s="9" t="str">
        <f t="shared" si="2"/>
        <v>Magdalena</v>
      </c>
      <c r="M7" s="9"/>
      <c r="N7" s="9">
        <f t="shared" si="3"/>
        <v>1976</v>
      </c>
      <c r="O7" s="9">
        <f t="shared" si="4"/>
        <v>26.35046952092949</v>
      </c>
      <c r="P7" s="21"/>
      <c r="Q7" s="9">
        <f t="shared" si="5"/>
        <v>1.187223472793604</v>
      </c>
      <c r="R7" s="9">
        <f t="shared" si="6"/>
        <v>0.8571428571428571</v>
      </c>
      <c r="S7" s="9">
        <v>1</v>
      </c>
      <c r="T7" s="9">
        <v>1</v>
      </c>
    </row>
    <row r="8" spans="1:20">
      <c r="A8" s="231">
        <v>6</v>
      </c>
      <c r="B8" s="231" t="s">
        <v>500</v>
      </c>
      <c r="C8" s="231" t="s">
        <v>4097</v>
      </c>
      <c r="D8" s="231">
        <v>1982</v>
      </c>
      <c r="E8" s="231">
        <v>1712</v>
      </c>
      <c r="F8" s="231">
        <v>11</v>
      </c>
      <c r="G8" s="232">
        <v>0.36177083333333332</v>
      </c>
      <c r="I8" s="14" t="e">
        <f>VLOOKUP(J8,id!$A:$C,3,0)</f>
        <v>#N/A</v>
      </c>
      <c r="J8" s="14" t="str">
        <f t="shared" si="0"/>
        <v>SamborMałgorzata1982</v>
      </c>
      <c r="K8" s="9" t="str">
        <f t="shared" si="1"/>
        <v>Sambor</v>
      </c>
      <c r="L8" s="9" t="str">
        <f t="shared" si="2"/>
        <v>Małgorzata</v>
      </c>
      <c r="M8" s="9"/>
      <c r="N8" s="9">
        <f t="shared" si="3"/>
        <v>1982</v>
      </c>
      <c r="O8" s="9">
        <f t="shared" si="4"/>
        <v>24.15459706085203</v>
      </c>
      <c r="P8" s="21"/>
      <c r="Q8" s="9">
        <f t="shared" si="5"/>
        <v>0.82432735067344909</v>
      </c>
      <c r="R8" s="9">
        <f t="shared" si="6"/>
        <v>0.91666666666666663</v>
      </c>
      <c r="S8" s="9">
        <v>1</v>
      </c>
      <c r="T8" s="9"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workbookViewId="0">
      <selection sqref="A1:C1"/>
    </sheetView>
  </sheetViews>
  <sheetFormatPr defaultRowHeight="14.4"/>
  <cols>
    <col min="1" max="4" width="8.88671875" style="231"/>
    <col min="5" max="5" width="14.33203125" style="231" bestFit="1" customWidth="1"/>
    <col min="6" max="16384" width="8.88671875" style="231"/>
  </cols>
  <sheetData>
    <row r="1" spans="1:20">
      <c r="A1" s="231" t="s">
        <v>4108</v>
      </c>
    </row>
    <row r="2" spans="1:20">
      <c r="A2" s="231" t="s">
        <v>137</v>
      </c>
      <c r="B2" s="231" t="s">
        <v>161</v>
      </c>
      <c r="C2" s="231" t="s">
        <v>160</v>
      </c>
      <c r="D2" s="231" t="s">
        <v>3503</v>
      </c>
      <c r="E2" s="231" t="s">
        <v>4107</v>
      </c>
      <c r="F2" s="231" t="s">
        <v>4106</v>
      </c>
      <c r="G2" s="231" t="s">
        <v>3504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231">
        <v>1</v>
      </c>
      <c r="B3" s="231" t="s">
        <v>16</v>
      </c>
      <c r="C3" s="231" t="s">
        <v>297</v>
      </c>
      <c r="D3" s="231">
        <v>1990</v>
      </c>
      <c r="E3" s="231">
        <v>1750</v>
      </c>
      <c r="F3" s="231">
        <v>24</v>
      </c>
      <c r="G3" s="232">
        <v>0.2991550925925926</v>
      </c>
      <c r="I3" s="14" t="e">
        <f>VLOOKUP(J3,id!$A:$C,3,0)</f>
        <v>#N/A</v>
      </c>
      <c r="J3" s="14" t="str">
        <f t="shared" ref="J3:J39" si="0">K3&amp;L3&amp;N3</f>
        <v>SłomkaPaweł1990</v>
      </c>
      <c r="K3" s="9" t="str">
        <f>C3</f>
        <v>Słomka</v>
      </c>
      <c r="L3" s="9" t="str">
        <f>B3</f>
        <v>Paweł</v>
      </c>
      <c r="M3" s="9"/>
      <c r="N3" s="9">
        <f>D3</f>
        <v>1990</v>
      </c>
      <c r="O3" s="9">
        <v>50</v>
      </c>
      <c r="P3" s="21"/>
      <c r="Q3" s="9"/>
      <c r="R3" s="9"/>
      <c r="S3" s="9"/>
      <c r="T3" s="9"/>
    </row>
    <row r="4" spans="1:20">
      <c r="A4" s="231">
        <v>2</v>
      </c>
      <c r="B4" s="231" t="s">
        <v>15</v>
      </c>
      <c r="C4" s="231" t="s">
        <v>302</v>
      </c>
      <c r="D4" s="231">
        <v>1979</v>
      </c>
      <c r="E4" s="231">
        <v>1719</v>
      </c>
      <c r="F4" s="231">
        <v>24</v>
      </c>
      <c r="G4" s="232">
        <v>0.30026620370370372</v>
      </c>
      <c r="I4" s="14">
        <f>VLOOKUP(J4,id!$A:$C,3,0)</f>
        <v>139</v>
      </c>
      <c r="J4" s="14" t="str">
        <f t="shared" si="0"/>
        <v>BuciakPiotr1979</v>
      </c>
      <c r="K4" s="9" t="str">
        <f t="shared" ref="K4:K39" si="1">C4</f>
        <v>Buciak</v>
      </c>
      <c r="L4" s="9" t="str">
        <f t="shared" ref="L4:L39" si="2">B4</f>
        <v>Piotr</v>
      </c>
      <c r="M4" s="9"/>
      <c r="N4" s="9">
        <f t="shared" ref="N4:N39" si="3">D4</f>
        <v>1979</v>
      </c>
      <c r="O4" s="9">
        <f t="shared" ref="O4:O39" si="4">O3*IF(S4&lt;1,S4,IF(T4&lt;1,T4,IF(R4&lt;1,R4,IF(Q4&lt;1,Q4,1))))</f>
        <v>49.814978992406431</v>
      </c>
      <c r="P4" s="21"/>
      <c r="Q4" s="9">
        <f>G3/G4</f>
        <v>0.99629957984812856</v>
      </c>
      <c r="R4" s="9">
        <f>F4/F3</f>
        <v>1</v>
      </c>
      <c r="S4" s="9">
        <v>1</v>
      </c>
      <c r="T4" s="9">
        <v>1</v>
      </c>
    </row>
    <row r="5" spans="1:20">
      <c r="A5" s="231">
        <v>3</v>
      </c>
      <c r="B5" s="231" t="s">
        <v>139</v>
      </c>
      <c r="C5" s="231" t="s">
        <v>157</v>
      </c>
      <c r="D5" s="231">
        <v>1982</v>
      </c>
      <c r="E5" s="231">
        <v>1752</v>
      </c>
      <c r="F5" s="231">
        <v>24</v>
      </c>
      <c r="G5" s="232">
        <v>0.30321759259259257</v>
      </c>
      <c r="I5" s="14">
        <f>VLOOKUP(J5,id!$A:$C,3,0)</f>
        <v>4</v>
      </c>
      <c r="J5" s="14" t="str">
        <f t="shared" si="0"/>
        <v>ŚmiejaDaniel1982</v>
      </c>
      <c r="K5" s="9" t="str">
        <f t="shared" si="1"/>
        <v>Śmieja</v>
      </c>
      <c r="L5" s="9" t="str">
        <f t="shared" si="2"/>
        <v>Daniel</v>
      </c>
      <c r="M5" s="9"/>
      <c r="N5" s="9">
        <f t="shared" si="3"/>
        <v>1982</v>
      </c>
      <c r="O5" s="9">
        <f t="shared" si="4"/>
        <v>49.330101534468291</v>
      </c>
      <c r="P5" s="21"/>
      <c r="Q5" s="9">
        <f>G4/G5</f>
        <v>0.99026643255210334</v>
      </c>
      <c r="R5" s="9">
        <f>F5/F4</f>
        <v>1</v>
      </c>
      <c r="S5" s="9">
        <v>1</v>
      </c>
      <c r="T5" s="9">
        <v>1</v>
      </c>
    </row>
    <row r="6" spans="1:20">
      <c r="A6" s="231">
        <v>4</v>
      </c>
      <c r="B6" s="231" t="s">
        <v>77</v>
      </c>
      <c r="C6" s="231" t="s">
        <v>78</v>
      </c>
      <c r="D6" s="231">
        <v>1992</v>
      </c>
      <c r="E6" s="231">
        <v>1734</v>
      </c>
      <c r="F6" s="231">
        <v>24</v>
      </c>
      <c r="G6" s="232">
        <v>0.34313657407407411</v>
      </c>
      <c r="I6" s="14">
        <f>VLOOKUP(J6,id!$A:$C,3,0)</f>
        <v>3</v>
      </c>
      <c r="J6" s="14" t="str">
        <f t="shared" si="0"/>
        <v>JakubekKrystian1992</v>
      </c>
      <c r="K6" s="9" t="str">
        <f t="shared" si="1"/>
        <v>Jakubek</v>
      </c>
      <c r="L6" s="9" t="str">
        <f t="shared" si="2"/>
        <v>Krystian</v>
      </c>
      <c r="M6" s="9"/>
      <c r="N6" s="9">
        <f t="shared" si="3"/>
        <v>1992</v>
      </c>
      <c r="O6" s="9">
        <f t="shared" si="4"/>
        <v>43.591257125510168</v>
      </c>
      <c r="P6" s="21"/>
      <c r="Q6" s="9">
        <f t="shared" ref="Q6:Q39" si="5">G5/G6</f>
        <v>0.88366445171518182</v>
      </c>
      <c r="R6" s="9">
        <f t="shared" ref="R6:R39" si="6">F6/F5</f>
        <v>1</v>
      </c>
      <c r="S6" s="9">
        <v>1</v>
      </c>
      <c r="T6" s="9">
        <v>1</v>
      </c>
    </row>
    <row r="7" spans="1:20">
      <c r="A7" s="231">
        <v>5</v>
      </c>
      <c r="B7" s="231" t="s">
        <v>151</v>
      </c>
      <c r="C7" s="231" t="s">
        <v>138</v>
      </c>
      <c r="D7" s="231">
        <v>1977</v>
      </c>
      <c r="E7" s="231">
        <v>1730</v>
      </c>
      <c r="F7" s="231">
        <v>24</v>
      </c>
      <c r="G7" s="232">
        <v>0.35172453703703704</v>
      </c>
      <c r="I7" s="14">
        <f>VLOOKUP(J7,id!$A:$C,3,0)</f>
        <v>45</v>
      </c>
      <c r="J7" s="14" t="str">
        <f t="shared" si="0"/>
        <v>PiwakowskiWojciech1977</v>
      </c>
      <c r="K7" s="9" t="str">
        <f t="shared" si="1"/>
        <v>Piwakowski</v>
      </c>
      <c r="L7" s="9" t="str">
        <f t="shared" si="2"/>
        <v>Wojciech</v>
      </c>
      <c r="M7" s="9"/>
      <c r="N7" s="9">
        <f t="shared" si="3"/>
        <v>1977</v>
      </c>
      <c r="O7" s="9">
        <f t="shared" si="4"/>
        <v>42.526901181348514</v>
      </c>
      <c r="P7" s="21"/>
      <c r="Q7" s="9">
        <f t="shared" si="5"/>
        <v>0.97558327026226599</v>
      </c>
      <c r="R7" s="9">
        <f t="shared" si="6"/>
        <v>1</v>
      </c>
      <c r="S7" s="9">
        <v>1</v>
      </c>
      <c r="T7" s="9">
        <v>1</v>
      </c>
    </row>
    <row r="8" spans="1:20">
      <c r="A8" s="231">
        <v>6</v>
      </c>
      <c r="B8" s="231" t="s">
        <v>272</v>
      </c>
      <c r="C8" s="231" t="s">
        <v>298</v>
      </c>
      <c r="D8" s="231">
        <v>1972</v>
      </c>
      <c r="E8" s="231">
        <v>1707</v>
      </c>
      <c r="F8" s="231">
        <v>23</v>
      </c>
      <c r="G8" s="232">
        <v>0.35486111111111113</v>
      </c>
      <c r="I8" s="14">
        <f>VLOOKUP(J8,id!$A:$C,3,0)</f>
        <v>119</v>
      </c>
      <c r="J8" s="14" t="str">
        <f t="shared" si="0"/>
        <v>BoberBartłomiej1972</v>
      </c>
      <c r="K8" s="9" t="str">
        <f t="shared" si="1"/>
        <v>Bober</v>
      </c>
      <c r="L8" s="9" t="str">
        <f t="shared" si="2"/>
        <v>Bartłomiej</v>
      </c>
      <c r="M8" s="9"/>
      <c r="N8" s="9">
        <f t="shared" si="3"/>
        <v>1972</v>
      </c>
      <c r="O8" s="9">
        <f t="shared" si="4"/>
        <v>40.754946965458991</v>
      </c>
      <c r="P8" s="21"/>
      <c r="Q8" s="9">
        <f t="shared" si="5"/>
        <v>0.99116112198303974</v>
      </c>
      <c r="R8" s="9">
        <f t="shared" si="6"/>
        <v>0.95833333333333337</v>
      </c>
      <c r="S8" s="9">
        <v>1</v>
      </c>
      <c r="T8" s="9">
        <v>1</v>
      </c>
    </row>
    <row r="9" spans="1:20">
      <c r="A9" s="231">
        <v>7</v>
      </c>
      <c r="B9" s="231" t="s">
        <v>151</v>
      </c>
      <c r="C9" s="231" t="s">
        <v>152</v>
      </c>
      <c r="D9" s="231">
        <v>1970</v>
      </c>
      <c r="E9" s="231">
        <v>1746</v>
      </c>
      <c r="F9" s="231">
        <v>23</v>
      </c>
      <c r="G9" s="232">
        <v>0.35506944444444444</v>
      </c>
      <c r="I9" s="14">
        <f>VLOOKUP(J9,id!$A:$C,3,0)</f>
        <v>63</v>
      </c>
      <c r="J9" s="14" t="str">
        <f t="shared" si="0"/>
        <v>HołdakowskiWojciech1970</v>
      </c>
      <c r="K9" s="9" t="str">
        <f t="shared" si="1"/>
        <v>Hołdakowski</v>
      </c>
      <c r="L9" s="9" t="str">
        <f t="shared" si="2"/>
        <v>Wojciech</v>
      </c>
      <c r="M9" s="9"/>
      <c r="N9" s="9">
        <f t="shared" si="3"/>
        <v>1970</v>
      </c>
      <c r="O9" s="9">
        <f t="shared" si="4"/>
        <v>40.731034420789257</v>
      </c>
      <c r="P9" s="21"/>
      <c r="Q9" s="9">
        <f t="shared" si="5"/>
        <v>0.99941326031683952</v>
      </c>
      <c r="R9" s="9">
        <f t="shared" si="6"/>
        <v>1</v>
      </c>
      <c r="S9" s="9">
        <v>1</v>
      </c>
      <c r="T9" s="9">
        <v>1</v>
      </c>
    </row>
    <row r="10" spans="1:20">
      <c r="A10" s="231">
        <v>8</v>
      </c>
      <c r="B10" s="231" t="s">
        <v>15</v>
      </c>
      <c r="C10" s="231" t="s">
        <v>1248</v>
      </c>
      <c r="D10" s="231">
        <v>1976</v>
      </c>
      <c r="E10" s="231">
        <v>1748</v>
      </c>
      <c r="F10" s="231">
        <v>22</v>
      </c>
      <c r="G10" s="232">
        <v>0.35655092592592591</v>
      </c>
      <c r="I10" s="14">
        <f>VLOOKUP(J10,id!$A:$C,3,0)</f>
        <v>25</v>
      </c>
      <c r="J10" s="14" t="str">
        <f t="shared" si="0"/>
        <v>NiewęgłowskiPiotr1976</v>
      </c>
      <c r="K10" s="9" t="str">
        <f t="shared" si="1"/>
        <v>Niewęgłowski</v>
      </c>
      <c r="L10" s="9" t="str">
        <f t="shared" si="2"/>
        <v>Piotr</v>
      </c>
      <c r="M10" s="9"/>
      <c r="N10" s="9">
        <f t="shared" si="3"/>
        <v>1976</v>
      </c>
      <c r="O10" s="9">
        <f t="shared" si="4"/>
        <v>38.960119880754945</v>
      </c>
      <c r="P10" s="21"/>
      <c r="Q10" s="9">
        <f t="shared" si="5"/>
        <v>0.99584496526650657</v>
      </c>
      <c r="R10" s="9">
        <f t="shared" si="6"/>
        <v>0.95652173913043481</v>
      </c>
      <c r="S10" s="9">
        <v>1</v>
      </c>
      <c r="T10" s="9">
        <v>1</v>
      </c>
    </row>
    <row r="11" spans="1:20">
      <c r="A11" s="231">
        <v>9</v>
      </c>
      <c r="B11" s="231" t="s">
        <v>25</v>
      </c>
      <c r="C11" s="231" t="s">
        <v>2</v>
      </c>
      <c r="D11" s="231">
        <v>1958</v>
      </c>
      <c r="E11" s="231">
        <v>1738</v>
      </c>
      <c r="F11" s="231">
        <v>22</v>
      </c>
      <c r="G11" s="232">
        <v>0.37230324074074073</v>
      </c>
      <c r="I11" s="14" t="e">
        <f>VLOOKUP(J11,id!$A:$C,3,0)</f>
        <v>#N/A</v>
      </c>
      <c r="J11" s="14" t="str">
        <f t="shared" si="0"/>
        <v>Herman-IżyckiLeszek1958</v>
      </c>
      <c r="K11" s="9" t="str">
        <f t="shared" si="1"/>
        <v>Herman-Iżycki</v>
      </c>
      <c r="L11" s="9" t="str">
        <f t="shared" si="2"/>
        <v>Leszek</v>
      </c>
      <c r="M11" s="9"/>
      <c r="N11" s="9">
        <f t="shared" si="3"/>
        <v>1958</v>
      </c>
      <c r="O11" s="9">
        <f t="shared" si="4"/>
        <v>37.311699973467746</v>
      </c>
      <c r="P11" s="21"/>
      <c r="Q11" s="9">
        <f t="shared" si="5"/>
        <v>0.95768955762116459</v>
      </c>
      <c r="R11" s="9">
        <f t="shared" si="6"/>
        <v>1</v>
      </c>
      <c r="S11" s="9">
        <v>1</v>
      </c>
      <c r="T11" s="9">
        <v>1</v>
      </c>
    </row>
    <row r="12" spans="1:20">
      <c r="A12" s="231">
        <v>10</v>
      </c>
      <c r="B12" s="231" t="s">
        <v>383</v>
      </c>
      <c r="C12" s="231" t="s">
        <v>1191</v>
      </c>
      <c r="D12" s="231">
        <v>1973</v>
      </c>
      <c r="E12" s="231">
        <v>1705</v>
      </c>
      <c r="F12" s="231">
        <v>21</v>
      </c>
      <c r="G12" s="232">
        <v>0.34506944444444443</v>
      </c>
      <c r="I12" s="14" t="e">
        <f>VLOOKUP(J12,id!$A:$C,3,0)</f>
        <v>#N/A</v>
      </c>
      <c r="J12" s="14" t="str">
        <f t="shared" si="0"/>
        <v>BożyczkoMariusz1973</v>
      </c>
      <c r="K12" s="9" t="str">
        <f t="shared" si="1"/>
        <v>Bożyczko</v>
      </c>
      <c r="L12" s="9" t="str">
        <f t="shared" si="2"/>
        <v>Mariusz</v>
      </c>
      <c r="M12" s="9"/>
      <c r="N12" s="9">
        <f t="shared" si="3"/>
        <v>1973</v>
      </c>
      <c r="O12" s="9">
        <f t="shared" si="4"/>
        <v>35.615713611037393</v>
      </c>
      <c r="P12" s="21"/>
      <c r="Q12" s="9">
        <f t="shared" si="5"/>
        <v>1.0789226537868115</v>
      </c>
      <c r="R12" s="9">
        <f t="shared" si="6"/>
        <v>0.95454545454545459</v>
      </c>
      <c r="S12" s="9">
        <v>1</v>
      </c>
      <c r="T12" s="9">
        <v>1</v>
      </c>
    </row>
    <row r="13" spans="1:20">
      <c r="A13" s="231">
        <v>11</v>
      </c>
      <c r="B13" s="231" t="s">
        <v>63</v>
      </c>
      <c r="C13" s="231" t="s">
        <v>62</v>
      </c>
      <c r="D13" s="231">
        <v>1981</v>
      </c>
      <c r="E13" s="231">
        <v>1700</v>
      </c>
      <c r="F13" s="231">
        <v>21</v>
      </c>
      <c r="G13" s="232">
        <v>0.34518518518518521</v>
      </c>
      <c r="I13" s="14" t="e">
        <f>VLOOKUP(J13,id!$A:$C,3,0)</f>
        <v>#N/A</v>
      </c>
      <c r="J13" s="14" t="str">
        <f t="shared" si="0"/>
        <v>WronaŁukasz1981</v>
      </c>
      <c r="K13" s="9" t="str">
        <f t="shared" si="1"/>
        <v>Wrona</v>
      </c>
      <c r="L13" s="9" t="str">
        <f t="shared" si="2"/>
        <v>Łukasz</v>
      </c>
      <c r="M13" s="9"/>
      <c r="N13" s="9">
        <f t="shared" si="3"/>
        <v>1981</v>
      </c>
      <c r="O13" s="9">
        <f t="shared" si="4"/>
        <v>35.603771646977897</v>
      </c>
      <c r="P13" s="21"/>
      <c r="Q13" s="9">
        <f t="shared" si="5"/>
        <v>0.99966469957081538</v>
      </c>
      <c r="R13" s="9">
        <f t="shared" si="6"/>
        <v>1</v>
      </c>
      <c r="S13" s="9">
        <v>1</v>
      </c>
      <c r="T13" s="9">
        <v>1</v>
      </c>
    </row>
    <row r="14" spans="1:20">
      <c r="A14" s="231">
        <v>12</v>
      </c>
      <c r="B14" s="231" t="s">
        <v>16</v>
      </c>
      <c r="C14" s="231" t="s">
        <v>933</v>
      </c>
      <c r="D14" s="231">
        <v>1976</v>
      </c>
      <c r="E14" s="231">
        <v>1702</v>
      </c>
      <c r="F14" s="231">
        <v>21</v>
      </c>
      <c r="G14" s="232">
        <v>0.34554398148148152</v>
      </c>
      <c r="I14" s="14" t="e">
        <f>VLOOKUP(J14,id!$A:$C,3,0)</f>
        <v>#N/A</v>
      </c>
      <c r="J14" s="14" t="str">
        <f t="shared" si="0"/>
        <v>KosiorekPaweł1976</v>
      </c>
      <c r="K14" s="9" t="str">
        <f t="shared" si="1"/>
        <v>Kosiorek</v>
      </c>
      <c r="L14" s="9" t="str">
        <f t="shared" si="2"/>
        <v>Paweł</v>
      </c>
      <c r="M14" s="9"/>
      <c r="N14" s="9">
        <f t="shared" si="3"/>
        <v>1976</v>
      </c>
      <c r="O14" s="9">
        <f t="shared" si="4"/>
        <v>35.566802398240455</v>
      </c>
      <c r="P14" s="21"/>
      <c r="Q14" s="9">
        <f t="shared" si="5"/>
        <v>0.99896164796516496</v>
      </c>
      <c r="R14" s="9">
        <f t="shared" si="6"/>
        <v>1</v>
      </c>
      <c r="S14" s="9">
        <v>1</v>
      </c>
      <c r="T14" s="9">
        <v>1</v>
      </c>
    </row>
    <row r="15" spans="1:20">
      <c r="A15" s="231">
        <v>13</v>
      </c>
      <c r="B15" s="231" t="s">
        <v>48</v>
      </c>
      <c r="C15" s="231" t="s">
        <v>85</v>
      </c>
      <c r="D15" s="231">
        <v>1982</v>
      </c>
      <c r="E15" s="231">
        <v>1756</v>
      </c>
      <c r="F15" s="231">
        <v>21</v>
      </c>
      <c r="G15" s="232">
        <v>0.35946759259259259</v>
      </c>
      <c r="I15" s="14">
        <f>VLOOKUP(J15,id!$A:$C,3,0)</f>
        <v>122</v>
      </c>
      <c r="J15" s="14" t="str">
        <f t="shared" si="0"/>
        <v>StefańskiTomasz1982</v>
      </c>
      <c r="K15" s="9" t="str">
        <f t="shared" si="1"/>
        <v>Stefański</v>
      </c>
      <c r="L15" s="9" t="str">
        <f t="shared" si="2"/>
        <v>Tomasz</v>
      </c>
      <c r="M15" s="9"/>
      <c r="N15" s="9">
        <f t="shared" si="3"/>
        <v>1982</v>
      </c>
      <c r="O15" s="9">
        <f t="shared" si="4"/>
        <v>34.189158529186322</v>
      </c>
      <c r="P15" s="21"/>
      <c r="Q15" s="9">
        <f t="shared" si="5"/>
        <v>0.96126601841715509</v>
      </c>
      <c r="R15" s="9">
        <f t="shared" si="6"/>
        <v>1</v>
      </c>
      <c r="S15" s="9">
        <v>1</v>
      </c>
      <c r="T15" s="9">
        <v>1</v>
      </c>
    </row>
    <row r="16" spans="1:20">
      <c r="A16" s="231">
        <v>14</v>
      </c>
      <c r="B16" s="231" t="s">
        <v>59</v>
      </c>
      <c r="C16" s="231" t="s">
        <v>1564</v>
      </c>
      <c r="D16" s="231">
        <v>1982</v>
      </c>
      <c r="E16" s="231">
        <v>1722</v>
      </c>
      <c r="F16" s="231">
        <v>21</v>
      </c>
      <c r="G16" s="232">
        <v>0.36692129629629627</v>
      </c>
      <c r="I16" s="14" t="e">
        <f>VLOOKUP(J16,id!$A:$C,3,0)</f>
        <v>#N/A</v>
      </c>
      <c r="J16" s="14" t="str">
        <f t="shared" si="0"/>
        <v>SzyplińskiMichał1982</v>
      </c>
      <c r="K16" s="9" t="str">
        <f t="shared" si="1"/>
        <v>Szypliński</v>
      </c>
      <c r="L16" s="9" t="str">
        <f t="shared" si="2"/>
        <v>Michał</v>
      </c>
      <c r="M16" s="9"/>
      <c r="N16" s="9">
        <f t="shared" si="3"/>
        <v>1982</v>
      </c>
      <c r="O16" s="9">
        <f t="shared" si="4"/>
        <v>33.494633953677017</v>
      </c>
      <c r="P16" s="21"/>
      <c r="Q16" s="9">
        <f t="shared" si="5"/>
        <v>0.97968582423821848</v>
      </c>
      <c r="R16" s="9">
        <f t="shared" si="6"/>
        <v>1</v>
      </c>
      <c r="S16" s="9">
        <v>1</v>
      </c>
      <c r="T16" s="9">
        <v>1</v>
      </c>
    </row>
    <row r="17" spans="1:20">
      <c r="A17" s="231">
        <v>15</v>
      </c>
      <c r="B17" s="231" t="s">
        <v>26</v>
      </c>
      <c r="C17" s="231" t="s">
        <v>29</v>
      </c>
      <c r="D17" s="231">
        <v>1965</v>
      </c>
      <c r="E17" s="231">
        <v>1745</v>
      </c>
      <c r="F17" s="231">
        <v>20</v>
      </c>
      <c r="G17" s="232">
        <v>0.3601273148148148</v>
      </c>
      <c r="I17" s="14">
        <f>VLOOKUP(J17,id!$A:$C,3,0)</f>
        <v>27</v>
      </c>
      <c r="J17" s="14" t="str">
        <f t="shared" si="0"/>
        <v>SmejdaAndrzej1965</v>
      </c>
      <c r="K17" s="9" t="str">
        <f t="shared" si="1"/>
        <v>Smejda</v>
      </c>
      <c r="L17" s="9" t="str">
        <f t="shared" si="2"/>
        <v>Andrzej</v>
      </c>
      <c r="M17" s="9"/>
      <c r="N17" s="9">
        <f t="shared" si="3"/>
        <v>1965</v>
      </c>
      <c r="O17" s="9">
        <f t="shared" si="4"/>
        <v>31.899651384454302</v>
      </c>
      <c r="P17" s="21"/>
      <c r="Q17" s="9">
        <f t="shared" si="5"/>
        <v>1.0188654989554877</v>
      </c>
      <c r="R17" s="9">
        <f t="shared" si="6"/>
        <v>0.95238095238095233</v>
      </c>
      <c r="S17" s="9">
        <v>1</v>
      </c>
      <c r="T17" s="9">
        <v>1</v>
      </c>
    </row>
    <row r="18" spans="1:20">
      <c r="A18" s="231">
        <v>16</v>
      </c>
      <c r="B18" s="231" t="s">
        <v>83</v>
      </c>
      <c r="C18" s="231" t="s">
        <v>97</v>
      </c>
      <c r="D18" s="231">
        <v>1983</v>
      </c>
      <c r="E18" s="231">
        <v>1736</v>
      </c>
      <c r="F18" s="231">
        <v>19</v>
      </c>
      <c r="G18" s="232">
        <v>0.36201388888888886</v>
      </c>
      <c r="I18" s="14">
        <f>VLOOKUP(J18,id!$A:$C,3,0)</f>
        <v>377</v>
      </c>
      <c r="J18" s="14" t="str">
        <f t="shared" si="0"/>
        <v>GrabowskiAdam1983</v>
      </c>
      <c r="K18" s="9" t="str">
        <f t="shared" si="1"/>
        <v>Grabowski</v>
      </c>
      <c r="L18" s="9" t="str">
        <f t="shared" si="2"/>
        <v>Adam</v>
      </c>
      <c r="M18" s="9"/>
      <c r="N18" s="9">
        <f t="shared" si="3"/>
        <v>1983</v>
      </c>
      <c r="O18" s="9">
        <f t="shared" si="4"/>
        <v>30.304668815231587</v>
      </c>
      <c r="P18" s="21"/>
      <c r="Q18" s="9">
        <f t="shared" si="5"/>
        <v>0.9947886693522604</v>
      </c>
      <c r="R18" s="9">
        <f t="shared" si="6"/>
        <v>0.95</v>
      </c>
      <c r="S18" s="9">
        <v>1</v>
      </c>
      <c r="T18" s="9">
        <v>1</v>
      </c>
    </row>
    <row r="19" spans="1:20">
      <c r="A19" s="231">
        <v>17</v>
      </c>
      <c r="B19" s="231" t="s">
        <v>363</v>
      </c>
      <c r="C19" s="231" t="s">
        <v>932</v>
      </c>
      <c r="D19" s="231">
        <v>1981</v>
      </c>
      <c r="E19" s="231">
        <v>1740</v>
      </c>
      <c r="F19" s="231">
        <v>19</v>
      </c>
      <c r="G19" s="232">
        <v>0.36383101851851851</v>
      </c>
      <c r="I19" s="14" t="e">
        <f>VLOOKUP(J19,id!$A:$C,3,0)</f>
        <v>#N/A</v>
      </c>
      <c r="J19" s="14" t="str">
        <f t="shared" si="0"/>
        <v>NiegowskiArkadiusz1981</v>
      </c>
      <c r="K19" s="9" t="str">
        <f t="shared" si="1"/>
        <v>Niegowski</v>
      </c>
      <c r="L19" s="9" t="str">
        <f t="shared" si="2"/>
        <v>Arkadiusz</v>
      </c>
      <c r="M19" s="9"/>
      <c r="N19" s="9">
        <f t="shared" si="3"/>
        <v>1981</v>
      </c>
      <c r="O19" s="9">
        <f t="shared" si="4"/>
        <v>30.153314178552996</v>
      </c>
      <c r="P19" s="21"/>
      <c r="Q19" s="9">
        <f t="shared" si="5"/>
        <v>0.99500556704310472</v>
      </c>
      <c r="R19" s="9">
        <f t="shared" si="6"/>
        <v>1</v>
      </c>
      <c r="S19" s="9">
        <v>1</v>
      </c>
      <c r="T19" s="9">
        <v>1</v>
      </c>
    </row>
    <row r="20" spans="1:20">
      <c r="A20" s="231">
        <v>18</v>
      </c>
      <c r="B20" s="231" t="s">
        <v>15</v>
      </c>
      <c r="C20" s="231" t="s">
        <v>153</v>
      </c>
      <c r="D20" s="231">
        <v>1977</v>
      </c>
      <c r="E20" s="231">
        <v>1706</v>
      </c>
      <c r="F20" s="231">
        <v>18</v>
      </c>
      <c r="G20" s="232">
        <v>0.37140046296296297</v>
      </c>
      <c r="I20" s="14" t="e">
        <f>VLOOKUP(J20,id!$A:$C,3,0)</f>
        <v>#N/A</v>
      </c>
      <c r="J20" s="14" t="str">
        <f t="shared" si="0"/>
        <v>OrzołPiotr1977</v>
      </c>
      <c r="K20" s="9" t="str">
        <f t="shared" si="1"/>
        <v>Orzoł</v>
      </c>
      <c r="L20" s="9" t="str">
        <f t="shared" si="2"/>
        <v>Piotr</v>
      </c>
      <c r="M20" s="9"/>
      <c r="N20" s="9">
        <f t="shared" si="3"/>
        <v>1977</v>
      </c>
      <c r="O20" s="9">
        <f t="shared" si="4"/>
        <v>28.566297642839679</v>
      </c>
      <c r="P20" s="21"/>
      <c r="Q20" s="9">
        <f t="shared" si="5"/>
        <v>0.97961918414409921</v>
      </c>
      <c r="R20" s="9">
        <f t="shared" si="6"/>
        <v>0.94736842105263153</v>
      </c>
      <c r="S20" s="9">
        <v>1</v>
      </c>
      <c r="T20" s="9">
        <v>1</v>
      </c>
    </row>
    <row r="21" spans="1:20">
      <c r="A21" s="231">
        <v>19</v>
      </c>
      <c r="B21" s="231" t="s">
        <v>742</v>
      </c>
      <c r="C21" s="231" t="s">
        <v>98</v>
      </c>
      <c r="D21" s="231">
        <v>1971</v>
      </c>
      <c r="E21" s="231">
        <v>1709</v>
      </c>
      <c r="F21" s="231">
        <v>18</v>
      </c>
      <c r="G21" s="232">
        <v>0.37153935185185188</v>
      </c>
      <c r="I21" s="14" t="e">
        <f>VLOOKUP(J21,id!$A:$C,3,0)</f>
        <v>#N/A</v>
      </c>
      <c r="J21" s="14" t="str">
        <f t="shared" si="0"/>
        <v>WiśniewskiWłodzimierz1971</v>
      </c>
      <c r="K21" s="9" t="str">
        <f t="shared" si="1"/>
        <v>Wiśniewski</v>
      </c>
      <c r="L21" s="9" t="str">
        <f t="shared" si="2"/>
        <v>Włodzimierz</v>
      </c>
      <c r="M21" s="9"/>
      <c r="N21" s="9">
        <f t="shared" si="3"/>
        <v>1971</v>
      </c>
      <c r="O21" s="9">
        <f t="shared" si="4"/>
        <v>28.555618985735101</v>
      </c>
      <c r="P21" s="21"/>
      <c r="Q21" s="9">
        <f t="shared" si="5"/>
        <v>0.99962617986978597</v>
      </c>
      <c r="R21" s="9">
        <f t="shared" si="6"/>
        <v>1</v>
      </c>
      <c r="S21" s="9">
        <v>1</v>
      </c>
      <c r="T21" s="9">
        <v>1</v>
      </c>
    </row>
    <row r="22" spans="1:20">
      <c r="A22" s="231">
        <v>20</v>
      </c>
      <c r="B22" s="231" t="s">
        <v>26</v>
      </c>
      <c r="C22" s="231" t="s">
        <v>1173</v>
      </c>
      <c r="D22" s="231">
        <v>1977</v>
      </c>
      <c r="E22" s="231">
        <v>1710</v>
      </c>
      <c r="F22" s="231">
        <v>18</v>
      </c>
      <c r="G22" s="232">
        <v>0.37168981481481483</v>
      </c>
      <c r="I22" s="14" t="e">
        <f>VLOOKUP(J22,id!$A:$C,3,0)</f>
        <v>#N/A</v>
      </c>
      <c r="J22" s="14" t="str">
        <f t="shared" si="0"/>
        <v>LindemannAndrzej1977</v>
      </c>
      <c r="K22" s="9" t="str">
        <f t="shared" si="1"/>
        <v>Lindemann</v>
      </c>
      <c r="L22" s="9" t="str">
        <f t="shared" si="2"/>
        <v>Andrzej</v>
      </c>
      <c r="M22" s="9"/>
      <c r="N22" s="9">
        <f t="shared" si="3"/>
        <v>1977</v>
      </c>
      <c r="O22" s="9">
        <f t="shared" si="4"/>
        <v>28.544059446381098</v>
      </c>
      <c r="P22" s="21"/>
      <c r="Q22" s="9">
        <f t="shared" si="5"/>
        <v>0.99959519212804393</v>
      </c>
      <c r="R22" s="9">
        <f t="shared" si="6"/>
        <v>1</v>
      </c>
      <c r="S22" s="9">
        <v>1</v>
      </c>
      <c r="T22" s="9">
        <v>1</v>
      </c>
    </row>
    <row r="23" spans="1:20">
      <c r="A23" s="231">
        <v>21</v>
      </c>
      <c r="B23" s="231" t="s">
        <v>16</v>
      </c>
      <c r="C23" s="231" t="s">
        <v>4105</v>
      </c>
      <c r="D23" s="231">
        <v>1974</v>
      </c>
      <c r="E23" s="231">
        <v>1739</v>
      </c>
      <c r="F23" s="231">
        <v>17</v>
      </c>
      <c r="G23" s="232">
        <v>0.35980324074074077</v>
      </c>
      <c r="I23" s="14" t="e">
        <f>VLOOKUP(J23,id!$A:$C,3,0)</f>
        <v>#N/A</v>
      </c>
      <c r="J23" s="14" t="str">
        <f t="shared" si="0"/>
        <v>PiekarskiPaweł1974</v>
      </c>
      <c r="K23" s="9" t="str">
        <f t="shared" si="1"/>
        <v>Piekarski</v>
      </c>
      <c r="L23" s="9" t="str">
        <f t="shared" si="2"/>
        <v>Paweł</v>
      </c>
      <c r="M23" s="9"/>
      <c r="N23" s="9">
        <f t="shared" si="3"/>
        <v>1974</v>
      </c>
      <c r="O23" s="9">
        <f t="shared" si="4"/>
        <v>26.95827836602659</v>
      </c>
      <c r="P23" s="21"/>
      <c r="Q23" s="9">
        <f t="shared" si="5"/>
        <v>1.0330363174317239</v>
      </c>
      <c r="R23" s="9">
        <f t="shared" si="6"/>
        <v>0.94444444444444442</v>
      </c>
      <c r="S23" s="9">
        <v>1</v>
      </c>
      <c r="T23" s="9">
        <v>1</v>
      </c>
    </row>
    <row r="24" spans="1:20">
      <c r="A24" s="231">
        <v>22</v>
      </c>
      <c r="B24" s="231" t="s">
        <v>22</v>
      </c>
      <c r="C24" s="231" t="s">
        <v>1015</v>
      </c>
      <c r="D24" s="231">
        <v>1993</v>
      </c>
      <c r="E24" s="231">
        <v>1757</v>
      </c>
      <c r="F24" s="231">
        <v>17</v>
      </c>
      <c r="G24" s="232">
        <v>0.36332175925925925</v>
      </c>
      <c r="I24" s="14" t="e">
        <f>VLOOKUP(J24,id!$A:$C,3,0)</f>
        <v>#N/A</v>
      </c>
      <c r="J24" s="14" t="str">
        <f t="shared" si="0"/>
        <v>UrbanKrzysztof1993</v>
      </c>
      <c r="K24" s="9" t="str">
        <f t="shared" si="1"/>
        <v>Urban</v>
      </c>
      <c r="L24" s="9" t="str">
        <f t="shared" si="2"/>
        <v>Krzysztof</v>
      </c>
      <c r="M24" s="9"/>
      <c r="N24" s="9">
        <f t="shared" si="3"/>
        <v>1993</v>
      </c>
      <c r="O24" s="9">
        <f t="shared" si="4"/>
        <v>26.697206191732302</v>
      </c>
      <c r="P24" s="21"/>
      <c r="Q24" s="9">
        <f t="shared" si="5"/>
        <v>0.9903156955815362</v>
      </c>
      <c r="R24" s="9">
        <f t="shared" si="6"/>
        <v>1</v>
      </c>
      <c r="S24" s="9">
        <v>1</v>
      </c>
      <c r="T24" s="9">
        <v>1</v>
      </c>
    </row>
    <row r="25" spans="1:20">
      <c r="A25" s="231">
        <v>23</v>
      </c>
      <c r="B25" s="231" t="s">
        <v>151</v>
      </c>
      <c r="C25" s="231" t="s">
        <v>4104</v>
      </c>
      <c r="D25" s="231">
        <v>1983</v>
      </c>
      <c r="E25" s="231">
        <v>1753</v>
      </c>
      <c r="F25" s="231">
        <v>17</v>
      </c>
      <c r="G25" s="232">
        <v>0.3634722222222222</v>
      </c>
      <c r="I25" s="14" t="e">
        <f>VLOOKUP(J25,id!$A:$C,3,0)</f>
        <v>#N/A</v>
      </c>
      <c r="J25" s="14" t="str">
        <f t="shared" si="0"/>
        <v>NamiotkoWojciech1983</v>
      </c>
      <c r="K25" s="9" t="str">
        <f t="shared" si="1"/>
        <v>Namiotko</v>
      </c>
      <c r="L25" s="9" t="str">
        <f t="shared" si="2"/>
        <v>Wojciech</v>
      </c>
      <c r="M25" s="9"/>
      <c r="N25" s="9">
        <f t="shared" si="3"/>
        <v>1983</v>
      </c>
      <c r="O25" s="9">
        <f t="shared" si="4"/>
        <v>26.686154616121154</v>
      </c>
      <c r="P25" s="21"/>
      <c r="Q25" s="9">
        <f t="shared" si="5"/>
        <v>0.99958603999490514</v>
      </c>
      <c r="R25" s="9">
        <f t="shared" si="6"/>
        <v>1</v>
      </c>
      <c r="S25" s="9">
        <v>1</v>
      </c>
      <c r="T25" s="9">
        <v>1</v>
      </c>
    </row>
    <row r="26" spans="1:20">
      <c r="A26" s="231">
        <v>24</v>
      </c>
      <c r="B26" s="231" t="s">
        <v>139</v>
      </c>
      <c r="C26" s="231" t="s">
        <v>4103</v>
      </c>
      <c r="D26" s="231">
        <v>1980</v>
      </c>
      <c r="E26" s="231">
        <v>1741</v>
      </c>
      <c r="F26" s="231">
        <v>16</v>
      </c>
      <c r="G26" s="232">
        <v>0.31793981481481481</v>
      </c>
      <c r="I26" s="14">
        <f>VLOOKUP(J26,id!$A:$C,3,0)</f>
        <v>516</v>
      </c>
      <c r="J26" s="14" t="str">
        <f t="shared" si="0"/>
        <v>RadzkiDaniel1980</v>
      </c>
      <c r="K26" s="9" t="str">
        <f t="shared" si="1"/>
        <v>Radzki</v>
      </c>
      <c r="L26" s="9" t="str">
        <f t="shared" si="2"/>
        <v>Daniel</v>
      </c>
      <c r="M26" s="9"/>
      <c r="N26" s="9">
        <f t="shared" si="3"/>
        <v>1980</v>
      </c>
      <c r="O26" s="9">
        <f t="shared" si="4"/>
        <v>25.11638081517285</v>
      </c>
      <c r="P26" s="21"/>
      <c r="Q26" s="9">
        <f t="shared" si="5"/>
        <v>1.1432107753913359</v>
      </c>
      <c r="R26" s="9">
        <f t="shared" si="6"/>
        <v>0.94117647058823528</v>
      </c>
      <c r="S26" s="9">
        <v>1</v>
      </c>
      <c r="T26" s="9">
        <v>1</v>
      </c>
    </row>
    <row r="27" spans="1:20">
      <c r="A27" s="231">
        <v>25</v>
      </c>
      <c r="B27" s="231" t="s">
        <v>315</v>
      </c>
      <c r="C27" s="231" t="s">
        <v>4102</v>
      </c>
      <c r="D27" s="231">
        <v>1962</v>
      </c>
      <c r="E27" s="231">
        <v>1725</v>
      </c>
      <c r="F27" s="231">
        <v>16</v>
      </c>
      <c r="G27" s="232">
        <v>0.3180324074074074</v>
      </c>
      <c r="I27" s="14" t="e">
        <f>VLOOKUP(J27,id!$A:$C,3,0)</f>
        <v>#N/A</v>
      </c>
      <c r="J27" s="14" t="str">
        <f t="shared" si="0"/>
        <v>ZagożdżonWitold1962</v>
      </c>
      <c r="K27" s="9" t="str">
        <f t="shared" si="1"/>
        <v>Zagożdżon</v>
      </c>
      <c r="L27" s="9" t="str">
        <f t="shared" si="2"/>
        <v>Witold</v>
      </c>
      <c r="M27" s="9"/>
      <c r="N27" s="9">
        <f t="shared" si="3"/>
        <v>1962</v>
      </c>
      <c r="O27" s="9">
        <f t="shared" si="4"/>
        <v>25.109068381716217</v>
      </c>
      <c r="P27" s="21"/>
      <c r="Q27" s="9">
        <f t="shared" si="5"/>
        <v>0.99970885799548737</v>
      </c>
      <c r="R27" s="9">
        <f t="shared" si="6"/>
        <v>1</v>
      </c>
      <c r="S27" s="9">
        <v>1</v>
      </c>
      <c r="T27" s="9">
        <v>1</v>
      </c>
    </row>
    <row r="28" spans="1:20">
      <c r="A28" s="231">
        <v>26</v>
      </c>
      <c r="B28" s="231" t="s">
        <v>59</v>
      </c>
      <c r="C28" s="231" t="s">
        <v>1090</v>
      </c>
      <c r="D28" s="231">
        <v>1979</v>
      </c>
      <c r="E28" s="231">
        <v>1724</v>
      </c>
      <c r="F28" s="231">
        <v>16</v>
      </c>
      <c r="G28" s="232">
        <v>0.33504629629629629</v>
      </c>
      <c r="I28" s="14" t="e">
        <f>VLOOKUP(J28,id!$A:$C,3,0)</f>
        <v>#N/A</v>
      </c>
      <c r="J28" s="14" t="str">
        <f t="shared" si="0"/>
        <v>KulwikowskiMichał1979</v>
      </c>
      <c r="K28" s="9" t="str">
        <f t="shared" si="1"/>
        <v>Kulwikowski</v>
      </c>
      <c r="L28" s="9" t="str">
        <f t="shared" si="2"/>
        <v>Michał</v>
      </c>
      <c r="M28" s="9"/>
      <c r="N28" s="9">
        <f t="shared" si="3"/>
        <v>1979</v>
      </c>
      <c r="O28" s="9">
        <f t="shared" si="4"/>
        <v>23.834012055851812</v>
      </c>
      <c r="P28" s="21"/>
      <c r="Q28" s="9">
        <f t="shared" si="5"/>
        <v>0.94921928976095071</v>
      </c>
      <c r="R28" s="9">
        <f t="shared" si="6"/>
        <v>1</v>
      </c>
      <c r="S28" s="9">
        <v>1</v>
      </c>
      <c r="T28" s="9">
        <v>1</v>
      </c>
    </row>
    <row r="29" spans="1:20">
      <c r="A29" s="231">
        <v>27</v>
      </c>
      <c r="B29" s="231" t="s">
        <v>151</v>
      </c>
      <c r="C29" s="231" t="s">
        <v>581</v>
      </c>
      <c r="D29" s="231">
        <v>1975</v>
      </c>
      <c r="E29" s="231">
        <v>1723</v>
      </c>
      <c r="F29" s="231">
        <v>16</v>
      </c>
      <c r="G29" s="232">
        <v>0.33506944444444442</v>
      </c>
      <c r="I29" s="14">
        <f>VLOOKUP(J29,id!$A:$C,3,0)</f>
        <v>59</v>
      </c>
      <c r="J29" s="14" t="str">
        <f t="shared" si="0"/>
        <v>BróżWojciech1975</v>
      </c>
      <c r="K29" s="9" t="str">
        <f t="shared" si="1"/>
        <v>Bróż</v>
      </c>
      <c r="L29" s="9" t="str">
        <f t="shared" si="2"/>
        <v>Wojciech</v>
      </c>
      <c r="M29" s="9"/>
      <c r="N29" s="9">
        <f t="shared" si="3"/>
        <v>1975</v>
      </c>
      <c r="O29" s="9">
        <f t="shared" si="4"/>
        <v>23.832365491979214</v>
      </c>
      <c r="P29" s="21"/>
      <c r="Q29" s="9">
        <f t="shared" si="5"/>
        <v>0.99993091537132994</v>
      </c>
      <c r="R29" s="9">
        <f t="shared" si="6"/>
        <v>1</v>
      </c>
      <c r="S29" s="9">
        <v>1</v>
      </c>
      <c r="T29" s="9">
        <v>1</v>
      </c>
    </row>
    <row r="30" spans="1:20">
      <c r="A30" s="231">
        <v>28</v>
      </c>
      <c r="B30" s="231" t="s">
        <v>241</v>
      </c>
      <c r="C30" s="231" t="s">
        <v>577</v>
      </c>
      <c r="D30" s="231">
        <v>1976</v>
      </c>
      <c r="E30" s="231">
        <v>1733</v>
      </c>
      <c r="F30" s="231">
        <v>16</v>
      </c>
      <c r="G30" s="232">
        <v>0.33519675925925929</v>
      </c>
      <c r="I30" s="14" t="e">
        <f>VLOOKUP(J30,id!$A:$C,3,0)</f>
        <v>#N/A</v>
      </c>
      <c r="J30" s="14" t="str">
        <f t="shared" si="0"/>
        <v>JarosiewiczRadosław1976</v>
      </c>
      <c r="K30" s="9" t="str">
        <f t="shared" si="1"/>
        <v>Jarosiewicz</v>
      </c>
      <c r="L30" s="9" t="str">
        <f t="shared" si="2"/>
        <v>Radosław</v>
      </c>
      <c r="M30" s="9"/>
      <c r="N30" s="9">
        <f t="shared" si="3"/>
        <v>1976</v>
      </c>
      <c r="O30" s="9">
        <f t="shared" si="4"/>
        <v>23.823313455778397</v>
      </c>
      <c r="P30" s="21"/>
      <c r="Q30" s="9">
        <f t="shared" si="5"/>
        <v>0.999620178861227</v>
      </c>
      <c r="R30" s="9">
        <f t="shared" si="6"/>
        <v>1</v>
      </c>
      <c r="S30" s="9">
        <v>1</v>
      </c>
      <c r="T30" s="9">
        <v>1</v>
      </c>
    </row>
    <row r="31" spans="1:20">
      <c r="A31" s="231">
        <v>29</v>
      </c>
      <c r="B31" s="231" t="s">
        <v>365</v>
      </c>
      <c r="C31" s="231" t="s">
        <v>582</v>
      </c>
      <c r="D31" s="231">
        <v>1984</v>
      </c>
      <c r="E31" s="231">
        <v>1726</v>
      </c>
      <c r="F31" s="231">
        <v>16</v>
      </c>
      <c r="G31" s="232">
        <v>0.33555555555555555</v>
      </c>
      <c r="I31" s="14">
        <f>VLOOKUP(J31,id!$A:$C,3,0)</f>
        <v>60</v>
      </c>
      <c r="J31" s="14" t="str">
        <f t="shared" si="0"/>
        <v>PolewkoWaldemar1984</v>
      </c>
      <c r="K31" s="9" t="str">
        <f t="shared" si="1"/>
        <v>Polewko</v>
      </c>
      <c r="L31" s="9" t="str">
        <f t="shared" si="2"/>
        <v>Waldemar</v>
      </c>
      <c r="M31" s="9"/>
      <c r="N31" s="9">
        <f t="shared" si="3"/>
        <v>1984</v>
      </c>
      <c r="O31" s="9">
        <f t="shared" si="4"/>
        <v>23.797840128062852</v>
      </c>
      <c r="P31" s="21"/>
      <c r="Q31" s="9">
        <f t="shared" si="5"/>
        <v>0.99893073951434885</v>
      </c>
      <c r="R31" s="9">
        <f t="shared" si="6"/>
        <v>1</v>
      </c>
      <c r="S31" s="9">
        <v>1</v>
      </c>
      <c r="T31" s="9">
        <v>1</v>
      </c>
    </row>
    <row r="32" spans="1:20">
      <c r="A32" s="231">
        <v>30</v>
      </c>
      <c r="B32" s="231" t="s">
        <v>91</v>
      </c>
      <c r="C32" s="231" t="s">
        <v>576</v>
      </c>
      <c r="D32" s="231">
        <v>1982</v>
      </c>
      <c r="E32" s="231">
        <v>1749</v>
      </c>
      <c r="F32" s="231">
        <v>16</v>
      </c>
      <c r="G32" s="232">
        <v>0.33761574074074074</v>
      </c>
      <c r="I32" s="14">
        <f>VLOOKUP(J32,id!$A:$C,3,0)</f>
        <v>72</v>
      </c>
      <c r="J32" s="14" t="str">
        <f t="shared" si="0"/>
        <v>CisońMateusz1982</v>
      </c>
      <c r="K32" s="9" t="str">
        <f t="shared" si="1"/>
        <v>Cisoń</v>
      </c>
      <c r="L32" s="9" t="str">
        <f t="shared" si="2"/>
        <v>Mateusz</v>
      </c>
      <c r="M32" s="9"/>
      <c r="N32" s="9">
        <f t="shared" si="3"/>
        <v>1982</v>
      </c>
      <c r="O32" s="9">
        <f t="shared" si="4"/>
        <v>23.652621905820986</v>
      </c>
      <c r="P32" s="21"/>
      <c r="Q32" s="9">
        <f t="shared" si="5"/>
        <v>0.99389784024682892</v>
      </c>
      <c r="R32" s="9">
        <f t="shared" si="6"/>
        <v>1</v>
      </c>
      <c r="S32" s="9">
        <v>1</v>
      </c>
      <c r="T32" s="9">
        <v>1</v>
      </c>
    </row>
    <row r="33" spans="1:20">
      <c r="A33" s="231">
        <v>31</v>
      </c>
      <c r="B33" s="231" t="s">
        <v>59</v>
      </c>
      <c r="C33" s="231" t="s">
        <v>1633</v>
      </c>
      <c r="D33" s="231">
        <v>1980</v>
      </c>
      <c r="E33" s="231">
        <v>1737</v>
      </c>
      <c r="F33" s="231">
        <v>16</v>
      </c>
      <c r="G33" s="232">
        <v>0.36505787037037035</v>
      </c>
      <c r="I33" s="14" t="e">
        <f>VLOOKUP(J33,id!$A:$C,3,0)</f>
        <v>#N/A</v>
      </c>
      <c r="J33" s="14" t="str">
        <f t="shared" si="0"/>
        <v>Ścibor-RylskiMichał1980</v>
      </c>
      <c r="K33" s="9" t="str">
        <f t="shared" si="1"/>
        <v>Ścibor-Rylski</v>
      </c>
      <c r="L33" s="9" t="str">
        <f t="shared" si="2"/>
        <v>Michał</v>
      </c>
      <c r="M33" s="9"/>
      <c r="N33" s="9">
        <f t="shared" si="3"/>
        <v>1980</v>
      </c>
      <c r="O33" s="9">
        <f t="shared" si="4"/>
        <v>21.874607050911457</v>
      </c>
      <c r="P33" s="21"/>
      <c r="Q33" s="9">
        <f t="shared" si="5"/>
        <v>0.92482800164864787</v>
      </c>
      <c r="R33" s="9">
        <f t="shared" si="6"/>
        <v>1</v>
      </c>
      <c r="S33" s="9">
        <v>1</v>
      </c>
      <c r="T33" s="9">
        <v>1</v>
      </c>
    </row>
    <row r="34" spans="1:20">
      <c r="A34" s="231">
        <v>32</v>
      </c>
      <c r="B34" s="231" t="s">
        <v>15</v>
      </c>
      <c r="C34" s="231" t="s">
        <v>761</v>
      </c>
      <c r="D34" s="231">
        <v>1975</v>
      </c>
      <c r="E34" s="231">
        <v>1701</v>
      </c>
      <c r="F34" s="231">
        <v>12</v>
      </c>
      <c r="G34" s="232">
        <v>0.35736111111111107</v>
      </c>
      <c r="I34" s="14">
        <f>VLOOKUP(J34,id!$A:$C,3,0)</f>
        <v>522</v>
      </c>
      <c r="J34" s="14" t="str">
        <f t="shared" si="0"/>
        <v>KuncewiczPiotr1975</v>
      </c>
      <c r="K34" s="9" t="str">
        <f t="shared" si="1"/>
        <v>Kuncewicz</v>
      </c>
      <c r="L34" s="9" t="str">
        <f t="shared" si="2"/>
        <v>Piotr</v>
      </c>
      <c r="M34" s="9"/>
      <c r="N34" s="9">
        <f t="shared" si="3"/>
        <v>1975</v>
      </c>
      <c r="O34" s="9">
        <f t="shared" si="4"/>
        <v>16.405955288183591</v>
      </c>
      <c r="P34" s="21"/>
      <c r="Q34" s="9">
        <f t="shared" si="5"/>
        <v>1.0215377639590622</v>
      </c>
      <c r="R34" s="9">
        <f t="shared" si="6"/>
        <v>0.75</v>
      </c>
      <c r="S34" s="9">
        <v>1</v>
      </c>
      <c r="T34" s="9">
        <v>1</v>
      </c>
    </row>
    <row r="35" spans="1:20">
      <c r="A35" s="231">
        <v>33</v>
      </c>
      <c r="B35" s="231" t="s">
        <v>193</v>
      </c>
      <c r="C35" s="231" t="s">
        <v>757</v>
      </c>
      <c r="D35" s="231">
        <v>1975</v>
      </c>
      <c r="E35" s="231">
        <v>1721</v>
      </c>
      <c r="F35" s="231">
        <v>12</v>
      </c>
      <c r="G35" s="232">
        <v>0.36582175925925925</v>
      </c>
      <c r="I35" s="14">
        <f>VLOOKUP(J35,id!$A:$C,3,0)</f>
        <v>524</v>
      </c>
      <c r="J35" s="14" t="str">
        <f t="shared" si="0"/>
        <v>SawkoKamil1975</v>
      </c>
      <c r="K35" s="9" t="str">
        <f t="shared" si="1"/>
        <v>Sawko</v>
      </c>
      <c r="L35" s="9" t="str">
        <f t="shared" si="2"/>
        <v>Kamil</v>
      </c>
      <c r="M35" s="9"/>
      <c r="N35" s="9">
        <f t="shared" si="3"/>
        <v>1975</v>
      </c>
      <c r="O35" s="9">
        <f t="shared" si="4"/>
        <v>16.026521829909722</v>
      </c>
      <c r="P35" s="21"/>
      <c r="Q35" s="9">
        <f t="shared" si="5"/>
        <v>0.97687221185180495</v>
      </c>
      <c r="R35" s="9">
        <f t="shared" si="6"/>
        <v>1</v>
      </c>
      <c r="S35" s="9">
        <v>1</v>
      </c>
      <c r="T35" s="9">
        <v>1</v>
      </c>
    </row>
    <row r="36" spans="1:20">
      <c r="A36" s="231">
        <v>34</v>
      </c>
      <c r="B36" s="231" t="s">
        <v>15</v>
      </c>
      <c r="C36" s="231" t="s">
        <v>1630</v>
      </c>
      <c r="D36" s="231">
        <v>1990</v>
      </c>
      <c r="E36" s="231">
        <v>1713</v>
      </c>
      <c r="F36" s="231">
        <v>11</v>
      </c>
      <c r="G36" s="232">
        <v>0.36172453703703705</v>
      </c>
      <c r="I36" s="14">
        <f>VLOOKUP(J36,id!$A:$C,3,0)</f>
        <v>409</v>
      </c>
      <c r="J36" s="14" t="str">
        <f t="shared" si="0"/>
        <v>FilipekPiotr1990</v>
      </c>
      <c r="K36" s="9" t="str">
        <f t="shared" si="1"/>
        <v>Filipek</v>
      </c>
      <c r="L36" s="9" t="str">
        <f t="shared" si="2"/>
        <v>Piotr</v>
      </c>
      <c r="M36" s="9"/>
      <c r="N36" s="9">
        <f t="shared" si="3"/>
        <v>1990</v>
      </c>
      <c r="O36" s="9">
        <f t="shared" si="4"/>
        <v>14.690978344083911</v>
      </c>
      <c r="P36" s="21"/>
      <c r="Q36" s="9">
        <f t="shared" si="5"/>
        <v>1.0113269126163889</v>
      </c>
      <c r="R36" s="9">
        <f t="shared" si="6"/>
        <v>0.91666666666666663</v>
      </c>
      <c r="S36" s="9">
        <v>1</v>
      </c>
      <c r="T36" s="9">
        <v>1</v>
      </c>
    </row>
    <row r="37" spans="1:20">
      <c r="A37" s="231">
        <v>35</v>
      </c>
      <c r="B37" s="231" t="s">
        <v>26</v>
      </c>
      <c r="C37" s="231" t="s">
        <v>138</v>
      </c>
      <c r="D37" s="231">
        <v>1951</v>
      </c>
      <c r="E37" s="231">
        <v>1703</v>
      </c>
      <c r="F37" s="231">
        <v>8</v>
      </c>
      <c r="G37" s="232">
        <v>0.37070601851851853</v>
      </c>
      <c r="I37" s="14">
        <f>VLOOKUP(J37,id!$A:$C,3,0)</f>
        <v>104</v>
      </c>
      <c r="J37" s="14" t="str">
        <f t="shared" si="0"/>
        <v>PiwakowskiAndrzej1951</v>
      </c>
      <c r="K37" s="9" t="str">
        <f t="shared" si="1"/>
        <v>Piwakowski</v>
      </c>
      <c r="L37" s="9" t="str">
        <f t="shared" si="2"/>
        <v>Andrzej</v>
      </c>
      <c r="M37" s="9"/>
      <c r="N37" s="9">
        <f t="shared" si="3"/>
        <v>1951</v>
      </c>
      <c r="O37" s="9">
        <f t="shared" si="4"/>
        <v>10.684347886606481</v>
      </c>
      <c r="P37" s="21"/>
      <c r="Q37" s="9">
        <f t="shared" si="5"/>
        <v>0.97577195666427297</v>
      </c>
      <c r="R37" s="9">
        <f t="shared" si="6"/>
        <v>0.72727272727272729</v>
      </c>
      <c r="S37" s="9">
        <v>1</v>
      </c>
      <c r="T37" s="9">
        <v>1</v>
      </c>
    </row>
    <row r="38" spans="1:20">
      <c r="A38" s="231">
        <v>36</v>
      </c>
      <c r="B38" s="231" t="s">
        <v>398</v>
      </c>
      <c r="C38" s="231" t="s">
        <v>4101</v>
      </c>
      <c r="D38" s="231">
        <v>1979</v>
      </c>
      <c r="E38" s="231">
        <v>1744</v>
      </c>
      <c r="F38" s="231">
        <v>1</v>
      </c>
      <c r="G38" s="232">
        <v>0.34791666666666665</v>
      </c>
      <c r="I38" s="14" t="e">
        <f>VLOOKUP(J38,id!$A:$C,3,0)</f>
        <v>#N/A</v>
      </c>
      <c r="J38" s="14" t="str">
        <f t="shared" si="0"/>
        <v>SzewczykSzymon1979</v>
      </c>
      <c r="K38" s="9" t="str">
        <f t="shared" si="1"/>
        <v>Szewczyk</v>
      </c>
      <c r="L38" s="9" t="str">
        <f t="shared" si="2"/>
        <v>Szymon</v>
      </c>
      <c r="M38" s="9"/>
      <c r="N38" s="9">
        <f t="shared" si="3"/>
        <v>1979</v>
      </c>
      <c r="O38" s="9">
        <f t="shared" si="4"/>
        <v>1.3355434858258102</v>
      </c>
      <c r="P38" s="21"/>
      <c r="Q38" s="9">
        <f t="shared" si="5"/>
        <v>1.0655023286759815</v>
      </c>
      <c r="R38" s="9">
        <f t="shared" si="6"/>
        <v>0.125</v>
      </c>
      <c r="S38" s="9">
        <v>1</v>
      </c>
      <c r="T38" s="9">
        <v>1</v>
      </c>
    </row>
    <row r="39" spans="1:20">
      <c r="A39" s="231" t="s">
        <v>4100</v>
      </c>
      <c r="B39" s="231" t="s">
        <v>59</v>
      </c>
      <c r="C39" s="231" t="s">
        <v>4099</v>
      </c>
      <c r="D39" s="231">
        <v>1977</v>
      </c>
      <c r="E39" s="231">
        <v>1742</v>
      </c>
      <c r="F39" s="231">
        <v>0</v>
      </c>
      <c r="G39" s="232">
        <v>0.12856481481481483</v>
      </c>
      <c r="I39" s="14" t="e">
        <f>VLOOKUP(J39,id!$A:$C,3,0)</f>
        <v>#N/A</v>
      </c>
      <c r="J39" s="14" t="str">
        <f t="shared" si="0"/>
        <v>KujawaMichał1977</v>
      </c>
      <c r="K39" s="9" t="str">
        <f t="shared" si="1"/>
        <v>Kujawa</v>
      </c>
      <c r="L39" s="9" t="str">
        <f t="shared" si="2"/>
        <v>Michał</v>
      </c>
      <c r="M39" s="9"/>
      <c r="N39" s="9">
        <f t="shared" si="3"/>
        <v>1977</v>
      </c>
      <c r="O39" s="9">
        <f t="shared" si="4"/>
        <v>0</v>
      </c>
      <c r="P39" s="21"/>
      <c r="Q39" s="9">
        <f t="shared" si="5"/>
        <v>2.706157724162765</v>
      </c>
      <c r="R39" s="9">
        <f t="shared" si="6"/>
        <v>0</v>
      </c>
      <c r="S39" s="9">
        <v>1</v>
      </c>
      <c r="T39" s="9">
        <v>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9"/>
  <sheetViews>
    <sheetView workbookViewId="0">
      <selection sqref="A1:C1"/>
    </sheetView>
  </sheetViews>
  <sheetFormatPr defaultRowHeight="13.8"/>
  <cols>
    <col min="1" max="5" width="8.88671875" style="233"/>
    <col min="6" max="6" width="0" style="233" hidden="1" customWidth="1"/>
    <col min="7" max="7" width="17.77734375" style="233" bestFit="1" customWidth="1"/>
    <col min="8" max="8" width="8.88671875" style="233"/>
    <col min="9" max="9" width="11.21875" style="233" bestFit="1" customWidth="1"/>
    <col min="10" max="10" width="15" style="233" bestFit="1" customWidth="1"/>
    <col min="11" max="16384" width="8.88671875" style="233"/>
  </cols>
  <sheetData>
    <row r="1" spans="1:255" ht="14.4" customHeight="1">
      <c r="A1" s="618" t="s">
        <v>3832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</row>
    <row r="2" spans="1:255" ht="28.95" customHeight="1">
      <c r="A2" s="239" t="s">
        <v>4132</v>
      </c>
      <c r="B2" s="239" t="s">
        <v>32</v>
      </c>
      <c r="C2" s="239" t="s">
        <v>0</v>
      </c>
      <c r="D2" s="239" t="s">
        <v>3835</v>
      </c>
      <c r="E2" s="239" t="s">
        <v>4131</v>
      </c>
      <c r="F2" s="239"/>
      <c r="G2" s="239" t="s">
        <v>4130</v>
      </c>
      <c r="H2" s="239" t="s">
        <v>4129</v>
      </c>
      <c r="I2" s="239" t="s">
        <v>4128</v>
      </c>
      <c r="J2" s="239" t="s">
        <v>160</v>
      </c>
      <c r="K2" s="239" t="s">
        <v>3503</v>
      </c>
      <c r="L2" s="234"/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</row>
    <row r="3" spans="1:255" ht="14.4" customHeight="1">
      <c r="A3" s="237">
        <v>11</v>
      </c>
      <c r="B3" s="237"/>
      <c r="C3" s="237">
        <v>1</v>
      </c>
      <c r="D3" s="237">
        <v>147</v>
      </c>
      <c r="E3" s="238">
        <v>0.81874999999999998</v>
      </c>
      <c r="F3" s="238">
        <v>0.33333333333333298</v>
      </c>
      <c r="G3" s="238">
        <f t="shared" ref="G3:G9" si="0">E3-F3</f>
        <v>0.485416666666667</v>
      </c>
      <c r="H3" s="237">
        <v>16</v>
      </c>
      <c r="I3" s="236" t="s">
        <v>199</v>
      </c>
      <c r="J3" s="235" t="s">
        <v>198</v>
      </c>
      <c r="K3" s="234" t="s">
        <v>4110</v>
      </c>
      <c r="L3" s="234"/>
      <c r="M3" s="14">
        <f>VLOOKUP(N3,id!$A:$C,3,0)</f>
        <v>108</v>
      </c>
      <c r="N3" s="14" t="str">
        <f t="shared" ref="N3:N9" si="1">O3&amp;P3&amp;R3</f>
        <v>TruszkowskaKamila1980</v>
      </c>
      <c r="O3" s="9" t="str">
        <f t="shared" ref="O3:O9" si="2">J3</f>
        <v>Truszkowska</v>
      </c>
      <c r="P3" s="125" t="str">
        <f t="shared" ref="P3:P9" si="3">I3</f>
        <v>Kamila</v>
      </c>
      <c r="Q3" s="9"/>
      <c r="R3" s="9" t="str">
        <f t="shared" ref="R3:R9" si="4">K3</f>
        <v>1980</v>
      </c>
      <c r="S3" s="9">
        <v>50</v>
      </c>
      <c r="T3" s="21"/>
      <c r="U3" s="9"/>
      <c r="V3" s="9"/>
      <c r="W3" s="9"/>
      <c r="X3" s="9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</row>
    <row r="4" spans="1:255" ht="14.4" customHeight="1">
      <c r="A4" s="237">
        <v>13</v>
      </c>
      <c r="B4" s="237"/>
      <c r="C4" s="237">
        <v>2</v>
      </c>
      <c r="D4" s="237">
        <v>142</v>
      </c>
      <c r="E4" s="238">
        <v>0.82916666666666705</v>
      </c>
      <c r="F4" s="238">
        <v>0.33333333333333298</v>
      </c>
      <c r="G4" s="238">
        <f t="shared" si="0"/>
        <v>0.49583333333333407</v>
      </c>
      <c r="H4" s="237">
        <v>16</v>
      </c>
      <c r="I4" s="236" t="s">
        <v>36</v>
      </c>
      <c r="J4" s="235" t="s">
        <v>716</v>
      </c>
      <c r="K4" s="234" t="s">
        <v>4109</v>
      </c>
      <c r="L4" s="234"/>
      <c r="M4" s="14">
        <f>VLOOKUP(N4,id!$A:$C,3,0)</f>
        <v>40</v>
      </c>
      <c r="N4" s="14" t="str">
        <f t="shared" si="1"/>
        <v>DudekMagdalena1984</v>
      </c>
      <c r="O4" s="9" t="str">
        <f t="shared" si="2"/>
        <v>Dudek</v>
      </c>
      <c r="P4" s="125" t="str">
        <f t="shared" si="3"/>
        <v>Magdalena</v>
      </c>
      <c r="Q4" s="9"/>
      <c r="R4" s="9" t="str">
        <f t="shared" si="4"/>
        <v>1984</v>
      </c>
      <c r="S4" s="9">
        <f t="shared" ref="S4:S9" si="5">S3*IF(W4&lt;1,W4,IF(X4&lt;1,X4,IF(V4&lt;1,V4,IF(U4&lt;1,U4,1))))</f>
        <v>48.949579831932731</v>
      </c>
      <c r="T4" s="21"/>
      <c r="U4" s="9">
        <f t="shared" ref="U4:U8" si="6">G3/G4</f>
        <v>0.97899159663865465</v>
      </c>
      <c r="V4" s="9">
        <f t="shared" ref="V4:V8" si="7">H4/H3</f>
        <v>1</v>
      </c>
      <c r="W4" s="9">
        <v>1</v>
      </c>
      <c r="X4" s="9">
        <v>1</v>
      </c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DJ4" s="234"/>
      <c r="DK4" s="234"/>
      <c r="DL4" s="234"/>
      <c r="DM4" s="234"/>
      <c r="DN4" s="234"/>
      <c r="DO4" s="234"/>
      <c r="DP4" s="234"/>
      <c r="DQ4" s="234"/>
      <c r="DR4" s="234"/>
      <c r="DS4" s="234"/>
      <c r="DT4" s="234"/>
      <c r="DU4" s="234"/>
      <c r="DV4" s="234"/>
      <c r="DW4" s="234"/>
      <c r="DX4" s="234"/>
      <c r="DY4" s="234"/>
      <c r="DZ4" s="234"/>
      <c r="EA4" s="234"/>
      <c r="EB4" s="234"/>
      <c r="EC4" s="234"/>
      <c r="ED4" s="234"/>
      <c r="EE4" s="234"/>
      <c r="EF4" s="234"/>
      <c r="EG4" s="234"/>
      <c r="EH4" s="234"/>
      <c r="EI4" s="234"/>
      <c r="EJ4" s="234"/>
      <c r="EK4" s="234"/>
      <c r="EL4" s="234"/>
      <c r="EM4" s="234"/>
      <c r="EN4" s="234"/>
      <c r="EO4" s="234"/>
      <c r="EP4" s="234"/>
      <c r="EQ4" s="234"/>
      <c r="ER4" s="234"/>
      <c r="ES4" s="234"/>
      <c r="ET4" s="234"/>
      <c r="EU4" s="234"/>
      <c r="EV4" s="234"/>
      <c r="EW4" s="234"/>
      <c r="EX4" s="234"/>
      <c r="EY4" s="234"/>
      <c r="EZ4" s="234"/>
      <c r="FA4" s="234"/>
      <c r="FB4" s="234"/>
      <c r="FC4" s="234"/>
      <c r="FD4" s="234"/>
      <c r="FE4" s="234"/>
      <c r="FF4" s="234"/>
      <c r="FG4" s="234"/>
      <c r="FH4" s="234"/>
      <c r="FI4" s="234"/>
      <c r="FJ4" s="234"/>
      <c r="FK4" s="234"/>
      <c r="FL4" s="234"/>
      <c r="FM4" s="234"/>
      <c r="FN4" s="234"/>
      <c r="FO4" s="234"/>
      <c r="FP4" s="234"/>
      <c r="FQ4" s="234"/>
      <c r="FR4" s="234"/>
      <c r="FS4" s="234"/>
      <c r="FT4" s="234"/>
      <c r="FU4" s="234"/>
      <c r="FV4" s="234"/>
      <c r="FW4" s="234"/>
      <c r="FX4" s="234"/>
      <c r="FY4" s="234"/>
      <c r="FZ4" s="234"/>
      <c r="GA4" s="234"/>
      <c r="GB4" s="234"/>
      <c r="GC4" s="234"/>
      <c r="GD4" s="234"/>
      <c r="GE4" s="234"/>
      <c r="GF4" s="234"/>
      <c r="GG4" s="234"/>
      <c r="GH4" s="234"/>
      <c r="GI4" s="234"/>
      <c r="GJ4" s="234"/>
      <c r="GK4" s="234"/>
      <c r="GL4" s="234"/>
      <c r="GM4" s="234"/>
      <c r="GN4" s="234"/>
      <c r="GO4" s="234"/>
      <c r="GP4" s="234"/>
      <c r="GQ4" s="234"/>
      <c r="GR4" s="234"/>
      <c r="GS4" s="234"/>
      <c r="GT4" s="234"/>
      <c r="GU4" s="234"/>
      <c r="GV4" s="234"/>
      <c r="GW4" s="234"/>
      <c r="GX4" s="234"/>
      <c r="GY4" s="234"/>
      <c r="GZ4" s="234"/>
      <c r="HA4" s="234"/>
      <c r="HB4" s="234"/>
      <c r="HC4" s="234"/>
      <c r="HD4" s="234"/>
      <c r="HE4" s="234"/>
      <c r="HF4" s="234"/>
      <c r="HG4" s="234"/>
      <c r="HH4" s="234"/>
      <c r="HI4" s="234"/>
      <c r="HJ4" s="234"/>
      <c r="HK4" s="234"/>
      <c r="HL4" s="234"/>
      <c r="HM4" s="234"/>
      <c r="HN4" s="234"/>
      <c r="HO4" s="234"/>
      <c r="HP4" s="234"/>
      <c r="HQ4" s="234"/>
      <c r="HR4" s="234"/>
      <c r="HS4" s="234"/>
      <c r="HT4" s="234"/>
      <c r="HU4" s="234"/>
      <c r="HV4" s="234"/>
      <c r="HW4" s="234"/>
      <c r="HX4" s="234"/>
      <c r="HY4" s="234"/>
      <c r="HZ4" s="234"/>
      <c r="IA4" s="234"/>
      <c r="IB4" s="234"/>
      <c r="IC4" s="234"/>
      <c r="ID4" s="234"/>
      <c r="IE4" s="234"/>
      <c r="IF4" s="234"/>
      <c r="IG4" s="234"/>
      <c r="IH4" s="234"/>
      <c r="II4" s="234"/>
      <c r="IJ4" s="234"/>
      <c r="IK4" s="234"/>
      <c r="IL4" s="234"/>
      <c r="IM4" s="234"/>
      <c r="IN4" s="234"/>
      <c r="IO4" s="234"/>
      <c r="IP4" s="234"/>
      <c r="IQ4" s="234"/>
      <c r="IR4" s="234"/>
      <c r="IS4" s="234"/>
      <c r="IT4" s="234"/>
      <c r="IU4" s="234"/>
    </row>
    <row r="5" spans="1:255" ht="14.4" customHeight="1">
      <c r="A5" s="237">
        <v>18</v>
      </c>
      <c r="B5" s="237"/>
      <c r="C5" s="237">
        <v>3</v>
      </c>
      <c r="D5" s="237">
        <v>185</v>
      </c>
      <c r="E5" s="238">
        <v>0.874305555555556</v>
      </c>
      <c r="F5" s="238">
        <v>0.33333333333333298</v>
      </c>
      <c r="G5" s="238">
        <f t="shared" si="0"/>
        <v>0.54097222222222308</v>
      </c>
      <c r="H5" s="237">
        <v>16</v>
      </c>
      <c r="I5" s="236" t="s">
        <v>409</v>
      </c>
      <c r="J5" s="235" t="s">
        <v>807</v>
      </c>
      <c r="K5" s="234" t="s">
        <v>4121</v>
      </c>
      <c r="L5" s="234"/>
      <c r="M5" s="14">
        <f>VLOOKUP(N5,id!$A:$C,3,0)</f>
        <v>41</v>
      </c>
      <c r="N5" s="14" t="str">
        <f t="shared" si="1"/>
        <v>CzarnyBarbara1982</v>
      </c>
      <c r="O5" s="9" t="str">
        <f t="shared" si="2"/>
        <v>Czarny</v>
      </c>
      <c r="P5" s="125" t="str">
        <f t="shared" si="3"/>
        <v>Barbara</v>
      </c>
      <c r="Q5" s="9"/>
      <c r="R5" s="9" t="str">
        <f t="shared" si="4"/>
        <v>1982</v>
      </c>
      <c r="S5" s="9">
        <f t="shared" si="5"/>
        <v>44.865211810012795</v>
      </c>
      <c r="T5" s="21"/>
      <c r="U5" s="9">
        <f t="shared" si="6"/>
        <v>0.91655969191270847</v>
      </c>
      <c r="V5" s="9">
        <f t="shared" si="7"/>
        <v>1</v>
      </c>
      <c r="W5" s="9">
        <v>1</v>
      </c>
      <c r="X5" s="9">
        <v>1</v>
      </c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  <c r="IM5" s="234"/>
      <c r="IN5" s="234"/>
      <c r="IO5" s="234"/>
      <c r="IP5" s="234"/>
      <c r="IQ5" s="234"/>
      <c r="IR5" s="234"/>
      <c r="IS5" s="234"/>
      <c r="IT5" s="234"/>
      <c r="IU5" s="234"/>
    </row>
    <row r="6" spans="1:255" ht="14.4" customHeight="1">
      <c r="A6" s="237">
        <v>21</v>
      </c>
      <c r="B6" s="237"/>
      <c r="C6" s="237">
        <v>4</v>
      </c>
      <c r="D6" s="237">
        <v>64</v>
      </c>
      <c r="E6" s="238">
        <v>0.90763888888888899</v>
      </c>
      <c r="F6" s="238">
        <v>0.33333333333333298</v>
      </c>
      <c r="G6" s="238">
        <f t="shared" si="0"/>
        <v>0.57430555555555607</v>
      </c>
      <c r="H6" s="237">
        <v>14</v>
      </c>
      <c r="I6" s="236" t="s">
        <v>334</v>
      </c>
      <c r="J6" s="235" t="s">
        <v>230</v>
      </c>
      <c r="K6" s="234" t="s">
        <v>4118</v>
      </c>
      <c r="L6" s="234"/>
      <c r="M6" s="14">
        <f>VLOOKUP(N6,id!$A:$C,3,0)</f>
        <v>39</v>
      </c>
      <c r="N6" s="14" t="str">
        <f t="shared" si="1"/>
        <v>AdamczykEwa1975</v>
      </c>
      <c r="O6" s="9" t="str">
        <f t="shared" si="2"/>
        <v>Adamczyk</v>
      </c>
      <c r="P6" s="125" t="str">
        <f t="shared" si="3"/>
        <v>Ewa</v>
      </c>
      <c r="Q6" s="9"/>
      <c r="R6" s="9" t="str">
        <f t="shared" si="4"/>
        <v>1975</v>
      </c>
      <c r="S6" s="9">
        <f t="shared" si="5"/>
        <v>39.257060333761196</v>
      </c>
      <c r="T6" s="21"/>
      <c r="U6" s="9">
        <f t="shared" si="6"/>
        <v>0.94195888754534529</v>
      </c>
      <c r="V6" s="9">
        <f t="shared" si="7"/>
        <v>0.875</v>
      </c>
      <c r="W6" s="9">
        <v>1</v>
      </c>
      <c r="X6" s="9">
        <v>1</v>
      </c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34"/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234"/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234"/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234"/>
      <c r="DS6" s="234"/>
      <c r="DT6" s="234"/>
      <c r="DU6" s="234"/>
      <c r="DV6" s="234"/>
      <c r="DW6" s="234"/>
      <c r="DX6" s="234"/>
      <c r="DY6" s="234"/>
      <c r="DZ6" s="234"/>
      <c r="EA6" s="234"/>
      <c r="EB6" s="234"/>
      <c r="EC6" s="234"/>
      <c r="ED6" s="234"/>
      <c r="EE6" s="234"/>
      <c r="EF6" s="234"/>
      <c r="EG6" s="234"/>
      <c r="EH6" s="234"/>
      <c r="EI6" s="234"/>
      <c r="EJ6" s="234"/>
      <c r="EK6" s="234"/>
      <c r="EL6" s="234"/>
      <c r="EM6" s="234"/>
      <c r="EN6" s="234"/>
      <c r="EO6" s="234"/>
      <c r="EP6" s="234"/>
      <c r="EQ6" s="234"/>
      <c r="ER6" s="234"/>
      <c r="ES6" s="234"/>
      <c r="ET6" s="234"/>
      <c r="EU6" s="234"/>
      <c r="EV6" s="234"/>
      <c r="EW6" s="234"/>
      <c r="EX6" s="234"/>
      <c r="EY6" s="234"/>
      <c r="EZ6" s="234"/>
      <c r="FA6" s="234"/>
      <c r="FB6" s="234"/>
      <c r="FC6" s="234"/>
      <c r="FD6" s="234"/>
      <c r="FE6" s="234"/>
      <c r="FF6" s="234"/>
      <c r="FG6" s="234"/>
      <c r="FH6" s="234"/>
      <c r="FI6" s="234"/>
      <c r="FJ6" s="234"/>
      <c r="FK6" s="234"/>
      <c r="FL6" s="234"/>
      <c r="FM6" s="234"/>
      <c r="FN6" s="234"/>
      <c r="FO6" s="234"/>
      <c r="FP6" s="234"/>
      <c r="FQ6" s="234"/>
      <c r="FR6" s="234"/>
      <c r="FS6" s="234"/>
      <c r="FT6" s="234"/>
      <c r="FU6" s="234"/>
      <c r="FV6" s="234"/>
      <c r="FW6" s="234"/>
      <c r="FX6" s="234"/>
      <c r="FY6" s="234"/>
      <c r="FZ6" s="234"/>
      <c r="GA6" s="234"/>
      <c r="GB6" s="234"/>
      <c r="GC6" s="234"/>
      <c r="GD6" s="234"/>
      <c r="GE6" s="234"/>
      <c r="GF6" s="234"/>
      <c r="GG6" s="234"/>
      <c r="GH6" s="234"/>
      <c r="GI6" s="234"/>
      <c r="GJ6" s="234"/>
      <c r="GK6" s="234"/>
      <c r="GL6" s="234"/>
      <c r="GM6" s="234"/>
      <c r="GN6" s="234"/>
      <c r="GO6" s="234"/>
      <c r="GP6" s="234"/>
      <c r="GQ6" s="234"/>
      <c r="GR6" s="234"/>
      <c r="GS6" s="234"/>
      <c r="GT6" s="234"/>
      <c r="GU6" s="234"/>
      <c r="GV6" s="234"/>
      <c r="GW6" s="234"/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4"/>
      <c r="HI6" s="234"/>
      <c r="HJ6" s="234"/>
      <c r="HK6" s="234"/>
      <c r="HL6" s="234"/>
      <c r="HM6" s="234"/>
      <c r="HN6" s="234"/>
      <c r="HO6" s="234"/>
      <c r="HP6" s="234"/>
      <c r="HQ6" s="234"/>
      <c r="HR6" s="234"/>
      <c r="HS6" s="234"/>
      <c r="HT6" s="234"/>
      <c r="HU6" s="234"/>
      <c r="HV6" s="234"/>
      <c r="HW6" s="234"/>
      <c r="HX6" s="234"/>
      <c r="HY6" s="234"/>
      <c r="HZ6" s="234"/>
      <c r="IA6" s="234"/>
      <c r="IB6" s="234"/>
      <c r="IC6" s="234"/>
      <c r="ID6" s="234"/>
      <c r="IE6" s="234"/>
      <c r="IF6" s="234"/>
      <c r="IG6" s="234"/>
      <c r="IH6" s="234"/>
      <c r="II6" s="234"/>
      <c r="IJ6" s="234"/>
      <c r="IK6" s="234"/>
      <c r="IL6" s="234"/>
      <c r="IM6" s="234"/>
      <c r="IN6" s="234"/>
      <c r="IO6" s="234"/>
      <c r="IP6" s="234"/>
      <c r="IQ6" s="234"/>
      <c r="IR6" s="234"/>
      <c r="IS6" s="234"/>
      <c r="IT6" s="234"/>
      <c r="IU6" s="234"/>
    </row>
    <row r="7" spans="1:255" ht="14.4" customHeight="1">
      <c r="A7" s="237">
        <v>28</v>
      </c>
      <c r="B7" s="237"/>
      <c r="C7" s="237">
        <v>5</v>
      </c>
      <c r="D7" s="237">
        <v>15</v>
      </c>
      <c r="E7" s="238">
        <v>0.80694444444444402</v>
      </c>
      <c r="F7" s="238">
        <v>0.33333333333333298</v>
      </c>
      <c r="G7" s="238">
        <f t="shared" si="0"/>
        <v>0.47361111111111104</v>
      </c>
      <c r="H7" s="237">
        <v>10</v>
      </c>
      <c r="I7" s="236" t="s">
        <v>133</v>
      </c>
      <c r="J7" s="235" t="s">
        <v>1640</v>
      </c>
      <c r="K7" s="234" t="s">
        <v>4109</v>
      </c>
      <c r="L7" s="234"/>
      <c r="M7" s="14" t="e">
        <f>VLOOKUP(N7,id!$A:$C,3,0)</f>
        <v>#N/A</v>
      </c>
      <c r="N7" s="14" t="str">
        <f t="shared" si="1"/>
        <v>KopećAgnieszka1984</v>
      </c>
      <c r="O7" s="9" t="str">
        <f t="shared" si="2"/>
        <v>Kopeć</v>
      </c>
      <c r="P7" s="125" t="str">
        <f t="shared" si="3"/>
        <v>Agnieszka</v>
      </c>
      <c r="Q7" s="9"/>
      <c r="R7" s="9" t="str">
        <f t="shared" si="4"/>
        <v>1984</v>
      </c>
      <c r="S7" s="9">
        <f t="shared" si="5"/>
        <v>28.040757381257997</v>
      </c>
      <c r="T7" s="21"/>
      <c r="U7" s="9">
        <f t="shared" si="6"/>
        <v>1.2126099706744882</v>
      </c>
      <c r="V7" s="9">
        <f t="shared" si="7"/>
        <v>0.7142857142857143</v>
      </c>
      <c r="W7" s="9">
        <v>1</v>
      </c>
      <c r="X7" s="9">
        <v>1</v>
      </c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/>
      <c r="DA7" s="234"/>
      <c r="DB7" s="234"/>
      <c r="DC7" s="234"/>
      <c r="DD7" s="234"/>
      <c r="DE7" s="234"/>
      <c r="DF7" s="234"/>
      <c r="DG7" s="234"/>
      <c r="DH7" s="234"/>
      <c r="DI7" s="234"/>
      <c r="DJ7" s="234"/>
      <c r="DK7" s="234"/>
      <c r="DL7" s="234"/>
      <c r="DM7" s="234"/>
      <c r="DN7" s="234"/>
      <c r="DO7" s="234"/>
      <c r="DP7" s="234"/>
      <c r="DQ7" s="234"/>
      <c r="DR7" s="234"/>
      <c r="DS7" s="234"/>
      <c r="DT7" s="234"/>
      <c r="DU7" s="234"/>
      <c r="DV7" s="234"/>
      <c r="DW7" s="234"/>
      <c r="DX7" s="234"/>
      <c r="DY7" s="234"/>
      <c r="DZ7" s="234"/>
      <c r="EA7" s="234"/>
      <c r="EB7" s="234"/>
      <c r="EC7" s="234"/>
      <c r="ED7" s="234"/>
      <c r="EE7" s="234"/>
      <c r="EF7" s="234"/>
      <c r="EG7" s="234"/>
      <c r="EH7" s="234"/>
      <c r="EI7" s="234"/>
      <c r="EJ7" s="234"/>
      <c r="EK7" s="234"/>
      <c r="EL7" s="234"/>
      <c r="EM7" s="234"/>
      <c r="EN7" s="234"/>
      <c r="EO7" s="234"/>
      <c r="EP7" s="234"/>
      <c r="EQ7" s="234"/>
      <c r="ER7" s="234"/>
      <c r="ES7" s="234"/>
      <c r="ET7" s="234"/>
      <c r="EU7" s="234"/>
      <c r="EV7" s="234"/>
      <c r="EW7" s="234"/>
      <c r="EX7" s="234"/>
      <c r="EY7" s="234"/>
      <c r="EZ7" s="234"/>
      <c r="FA7" s="234"/>
      <c r="FB7" s="234"/>
      <c r="FC7" s="234"/>
      <c r="FD7" s="234"/>
      <c r="FE7" s="234"/>
      <c r="FF7" s="234"/>
      <c r="FG7" s="234"/>
      <c r="FH7" s="234"/>
      <c r="FI7" s="234"/>
      <c r="FJ7" s="234"/>
      <c r="FK7" s="234"/>
      <c r="FL7" s="234"/>
      <c r="FM7" s="234"/>
      <c r="FN7" s="234"/>
      <c r="FO7" s="234"/>
      <c r="FP7" s="234"/>
      <c r="FQ7" s="234"/>
      <c r="FR7" s="234"/>
      <c r="FS7" s="234"/>
      <c r="FT7" s="234"/>
      <c r="FU7" s="234"/>
      <c r="FV7" s="234"/>
      <c r="FW7" s="234"/>
      <c r="FX7" s="234"/>
      <c r="FY7" s="234"/>
      <c r="FZ7" s="234"/>
      <c r="GA7" s="234"/>
      <c r="GB7" s="234"/>
      <c r="GC7" s="234"/>
      <c r="GD7" s="234"/>
      <c r="GE7" s="234"/>
      <c r="GF7" s="234"/>
      <c r="GG7" s="234"/>
      <c r="GH7" s="234"/>
      <c r="GI7" s="234"/>
      <c r="GJ7" s="234"/>
      <c r="GK7" s="234"/>
      <c r="GL7" s="234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  <c r="GX7" s="234"/>
      <c r="GY7" s="234"/>
      <c r="GZ7" s="234"/>
      <c r="HA7" s="234"/>
      <c r="HB7" s="234"/>
      <c r="HC7" s="234"/>
      <c r="HD7" s="234"/>
      <c r="HE7" s="234"/>
      <c r="HF7" s="234"/>
      <c r="HG7" s="234"/>
      <c r="HH7" s="234"/>
      <c r="HI7" s="234"/>
      <c r="HJ7" s="234"/>
      <c r="HK7" s="234"/>
      <c r="HL7" s="234"/>
      <c r="HM7" s="234"/>
      <c r="HN7" s="234"/>
      <c r="HO7" s="234"/>
      <c r="HP7" s="234"/>
      <c r="HQ7" s="234"/>
      <c r="HR7" s="234"/>
      <c r="HS7" s="234"/>
      <c r="HT7" s="234"/>
      <c r="HU7" s="234"/>
      <c r="HV7" s="234"/>
      <c r="HW7" s="234"/>
      <c r="HX7" s="234"/>
      <c r="HY7" s="234"/>
      <c r="HZ7" s="234"/>
      <c r="IA7" s="234"/>
      <c r="IB7" s="234"/>
      <c r="IC7" s="234"/>
      <c r="ID7" s="234"/>
      <c r="IE7" s="234"/>
      <c r="IF7" s="234"/>
      <c r="IG7" s="234"/>
      <c r="IH7" s="234"/>
      <c r="II7" s="234"/>
      <c r="IJ7" s="234"/>
      <c r="IK7" s="234"/>
      <c r="IL7" s="234"/>
      <c r="IM7" s="234"/>
      <c r="IN7" s="234"/>
      <c r="IO7" s="234"/>
      <c r="IP7" s="234"/>
      <c r="IQ7" s="234"/>
      <c r="IR7" s="234"/>
      <c r="IS7" s="234"/>
      <c r="IT7" s="234"/>
      <c r="IU7" s="234"/>
    </row>
    <row r="8" spans="1:255" ht="14.4" customHeight="1">
      <c r="A8" s="237">
        <v>32</v>
      </c>
      <c r="B8" s="237"/>
      <c r="C8" s="237">
        <v>6</v>
      </c>
      <c r="D8" s="237">
        <v>146</v>
      </c>
      <c r="E8" s="238">
        <v>0.81736111111111098</v>
      </c>
      <c r="F8" s="238">
        <v>0.33333333333333298</v>
      </c>
      <c r="G8" s="238">
        <f t="shared" si="0"/>
        <v>0.484027777777778</v>
      </c>
      <c r="H8" s="237">
        <v>9</v>
      </c>
      <c r="I8" s="236" t="s">
        <v>133</v>
      </c>
      <c r="J8" s="235" t="s">
        <v>3824</v>
      </c>
      <c r="K8" s="234" t="s">
        <v>4111</v>
      </c>
      <c r="L8" s="234"/>
      <c r="M8" s="14">
        <f>VLOOKUP(N8,id!$A:$C,3,0)</f>
        <v>231</v>
      </c>
      <c r="N8" s="14" t="str">
        <f t="shared" si="1"/>
        <v>MoskałaAgnieszka1991</v>
      </c>
      <c r="O8" s="9" t="str">
        <f t="shared" si="2"/>
        <v>Moskała</v>
      </c>
      <c r="P8" s="125" t="str">
        <f t="shared" si="3"/>
        <v>Agnieszka</v>
      </c>
      <c r="Q8" s="9"/>
      <c r="R8" s="9" t="str">
        <f t="shared" si="4"/>
        <v>1991</v>
      </c>
      <c r="S8" s="9">
        <f t="shared" si="5"/>
        <v>25.236681643132197</v>
      </c>
      <c r="T8" s="21"/>
      <c r="U8" s="9">
        <f t="shared" si="6"/>
        <v>0.97847919655667082</v>
      </c>
      <c r="V8" s="9">
        <f t="shared" si="7"/>
        <v>0.9</v>
      </c>
      <c r="W8" s="9">
        <v>1</v>
      </c>
      <c r="X8" s="9">
        <v>1</v>
      </c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  <c r="BO8" s="234"/>
      <c r="BP8" s="234"/>
      <c r="BQ8" s="234"/>
      <c r="BR8" s="234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  <c r="CJ8" s="234"/>
      <c r="CK8" s="234"/>
      <c r="CL8" s="234"/>
      <c r="CM8" s="234"/>
      <c r="CN8" s="234"/>
      <c r="CO8" s="234"/>
      <c r="CP8" s="234"/>
      <c r="CQ8" s="234"/>
      <c r="CR8" s="234"/>
      <c r="CS8" s="234"/>
      <c r="CT8" s="234"/>
      <c r="CU8" s="234"/>
      <c r="CV8" s="234"/>
      <c r="CW8" s="234"/>
      <c r="CX8" s="234"/>
      <c r="CY8" s="234"/>
      <c r="CZ8" s="234"/>
      <c r="DA8" s="234"/>
      <c r="DB8" s="234"/>
      <c r="DC8" s="234"/>
      <c r="DD8" s="234"/>
      <c r="DE8" s="234"/>
      <c r="DF8" s="234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34"/>
      <c r="DR8" s="234"/>
      <c r="DS8" s="234"/>
      <c r="DT8" s="234"/>
      <c r="DU8" s="234"/>
      <c r="DV8" s="234"/>
      <c r="DW8" s="234"/>
      <c r="DX8" s="234"/>
      <c r="DY8" s="234"/>
      <c r="DZ8" s="234"/>
      <c r="EA8" s="234"/>
      <c r="EB8" s="234"/>
      <c r="EC8" s="234"/>
      <c r="ED8" s="234"/>
      <c r="EE8" s="234"/>
      <c r="EF8" s="234"/>
      <c r="EG8" s="234"/>
      <c r="EH8" s="234"/>
      <c r="EI8" s="234"/>
      <c r="EJ8" s="234"/>
      <c r="EK8" s="234"/>
      <c r="EL8" s="234"/>
      <c r="EM8" s="234"/>
      <c r="EN8" s="234"/>
      <c r="EO8" s="234"/>
      <c r="EP8" s="234"/>
      <c r="EQ8" s="234"/>
      <c r="ER8" s="234"/>
      <c r="ES8" s="234"/>
      <c r="ET8" s="234"/>
      <c r="EU8" s="234"/>
      <c r="EV8" s="234"/>
      <c r="EW8" s="234"/>
      <c r="EX8" s="234"/>
      <c r="EY8" s="234"/>
      <c r="EZ8" s="234"/>
      <c r="FA8" s="234"/>
      <c r="FB8" s="234"/>
      <c r="FC8" s="234"/>
      <c r="FD8" s="234"/>
      <c r="FE8" s="234"/>
      <c r="FF8" s="234"/>
      <c r="FG8" s="234"/>
      <c r="FH8" s="234"/>
      <c r="FI8" s="234"/>
      <c r="FJ8" s="234"/>
      <c r="FK8" s="234"/>
      <c r="FL8" s="234"/>
      <c r="FM8" s="234"/>
      <c r="FN8" s="234"/>
      <c r="FO8" s="234"/>
      <c r="FP8" s="234"/>
      <c r="FQ8" s="234"/>
      <c r="FR8" s="234"/>
      <c r="FS8" s="234"/>
      <c r="FT8" s="234"/>
      <c r="FU8" s="234"/>
      <c r="FV8" s="234"/>
      <c r="FW8" s="234"/>
      <c r="FX8" s="234"/>
      <c r="FY8" s="234"/>
      <c r="FZ8" s="234"/>
      <c r="GA8" s="234"/>
      <c r="GB8" s="234"/>
      <c r="GC8" s="234"/>
      <c r="GD8" s="234"/>
      <c r="GE8" s="234"/>
      <c r="GF8" s="234"/>
      <c r="GG8" s="234"/>
      <c r="GH8" s="234"/>
      <c r="GI8" s="234"/>
      <c r="GJ8" s="234"/>
      <c r="GK8" s="234"/>
      <c r="GL8" s="234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  <c r="GX8" s="234"/>
      <c r="GY8" s="234"/>
      <c r="GZ8" s="234"/>
      <c r="HA8" s="234"/>
      <c r="HB8" s="234"/>
      <c r="HC8" s="234"/>
      <c r="HD8" s="234"/>
      <c r="HE8" s="234"/>
      <c r="HF8" s="234"/>
      <c r="HG8" s="234"/>
      <c r="HH8" s="234"/>
      <c r="HI8" s="234"/>
      <c r="HJ8" s="234"/>
      <c r="HK8" s="234"/>
      <c r="HL8" s="234"/>
      <c r="HM8" s="234"/>
      <c r="HN8" s="234"/>
      <c r="HO8" s="234"/>
      <c r="HP8" s="234"/>
      <c r="HQ8" s="234"/>
      <c r="HR8" s="234"/>
      <c r="HS8" s="234"/>
      <c r="HT8" s="234"/>
      <c r="HU8" s="234"/>
      <c r="HV8" s="234"/>
      <c r="HW8" s="234"/>
      <c r="HX8" s="234"/>
      <c r="HY8" s="234"/>
      <c r="HZ8" s="234"/>
      <c r="IA8" s="234"/>
      <c r="IB8" s="234"/>
      <c r="IC8" s="234"/>
      <c r="ID8" s="234"/>
      <c r="IE8" s="234"/>
      <c r="IF8" s="234"/>
      <c r="IG8" s="234"/>
      <c r="IH8" s="234"/>
      <c r="II8" s="234"/>
      <c r="IJ8" s="234"/>
      <c r="IK8" s="234"/>
      <c r="IL8" s="234"/>
      <c r="IM8" s="234"/>
      <c r="IN8" s="234"/>
      <c r="IO8" s="234"/>
      <c r="IP8" s="234"/>
      <c r="IQ8" s="234"/>
      <c r="IR8" s="234"/>
      <c r="IS8" s="234"/>
      <c r="IT8" s="234"/>
      <c r="IU8" s="234"/>
    </row>
    <row r="9" spans="1:255" ht="14.4" customHeight="1">
      <c r="A9" s="237">
        <v>33</v>
      </c>
      <c r="B9" s="237"/>
      <c r="C9" s="237">
        <v>7</v>
      </c>
      <c r="D9" s="237">
        <v>188</v>
      </c>
      <c r="E9" s="238">
        <v>0.81874999999999998</v>
      </c>
      <c r="F9" s="238">
        <v>0.33333333333333298</v>
      </c>
      <c r="G9" s="238">
        <f t="shared" si="0"/>
        <v>0.485416666666667</v>
      </c>
      <c r="H9" s="237">
        <v>9</v>
      </c>
      <c r="I9" s="236" t="s">
        <v>1546</v>
      </c>
      <c r="J9" s="235" t="s">
        <v>244</v>
      </c>
      <c r="K9" s="234" t="s">
        <v>4110</v>
      </c>
      <c r="L9" s="234"/>
      <c r="M9" s="14" t="e">
        <f>VLOOKUP(N9,id!$A:$C,3,0)</f>
        <v>#N/A</v>
      </c>
      <c r="N9" s="14" t="str">
        <f t="shared" si="1"/>
        <v>KotIwona1980</v>
      </c>
      <c r="O9" s="9" t="str">
        <f t="shared" si="2"/>
        <v>Kot</v>
      </c>
      <c r="P9" s="125" t="str">
        <f t="shared" si="3"/>
        <v>Iwona</v>
      </c>
      <c r="Q9" s="9"/>
      <c r="R9" s="9" t="str">
        <f t="shared" si="4"/>
        <v>1980</v>
      </c>
      <c r="S9" s="9">
        <f t="shared" si="5"/>
        <v>25.164473684210495</v>
      </c>
      <c r="T9" s="21"/>
      <c r="U9" s="9">
        <f t="shared" ref="U9" si="8">G8/G9</f>
        <v>0.99713876967095827</v>
      </c>
      <c r="V9" s="9">
        <f t="shared" ref="V9" si="9">H9/H8</f>
        <v>1</v>
      </c>
      <c r="W9" s="9">
        <v>1</v>
      </c>
      <c r="X9" s="9">
        <v>1</v>
      </c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  <c r="CK9" s="234"/>
      <c r="CL9" s="234"/>
      <c r="CM9" s="234"/>
      <c r="CN9" s="234"/>
      <c r="CO9" s="23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34"/>
      <c r="DB9" s="234"/>
      <c r="DC9" s="234"/>
      <c r="DD9" s="234"/>
      <c r="DE9" s="234"/>
      <c r="DF9" s="234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34"/>
      <c r="DR9" s="234"/>
      <c r="DS9" s="234"/>
      <c r="DT9" s="234"/>
      <c r="DU9" s="234"/>
      <c r="DV9" s="234"/>
      <c r="DW9" s="234"/>
      <c r="DX9" s="234"/>
      <c r="DY9" s="234"/>
      <c r="DZ9" s="234"/>
      <c r="EA9" s="234"/>
      <c r="EB9" s="234"/>
      <c r="EC9" s="234"/>
      <c r="ED9" s="234"/>
      <c r="EE9" s="234"/>
      <c r="EF9" s="234"/>
      <c r="EG9" s="234"/>
      <c r="EH9" s="234"/>
      <c r="EI9" s="234"/>
      <c r="EJ9" s="234"/>
      <c r="EK9" s="234"/>
      <c r="EL9" s="234"/>
      <c r="EM9" s="234"/>
      <c r="EN9" s="234"/>
      <c r="EO9" s="234"/>
      <c r="EP9" s="234"/>
      <c r="EQ9" s="234"/>
      <c r="ER9" s="234"/>
      <c r="ES9" s="234"/>
      <c r="ET9" s="234"/>
      <c r="EU9" s="234"/>
      <c r="EV9" s="234"/>
      <c r="EW9" s="234"/>
      <c r="EX9" s="234"/>
      <c r="EY9" s="234"/>
      <c r="EZ9" s="234"/>
      <c r="FA9" s="234"/>
      <c r="FB9" s="234"/>
      <c r="FC9" s="234"/>
      <c r="FD9" s="234"/>
      <c r="FE9" s="234"/>
      <c r="FF9" s="234"/>
      <c r="FG9" s="234"/>
      <c r="FH9" s="234"/>
      <c r="FI9" s="234"/>
      <c r="FJ9" s="234"/>
      <c r="FK9" s="234"/>
      <c r="FL9" s="234"/>
      <c r="FM9" s="234"/>
      <c r="FN9" s="234"/>
      <c r="FO9" s="234"/>
      <c r="FP9" s="234"/>
      <c r="FQ9" s="234"/>
      <c r="FR9" s="234"/>
      <c r="FS9" s="234"/>
      <c r="FT9" s="234"/>
      <c r="FU9" s="234"/>
      <c r="FV9" s="234"/>
      <c r="FW9" s="234"/>
      <c r="FX9" s="234"/>
      <c r="FY9" s="234"/>
      <c r="FZ9" s="234"/>
      <c r="GA9" s="234"/>
      <c r="GB9" s="234"/>
      <c r="GC9" s="234"/>
      <c r="GD9" s="234"/>
      <c r="GE9" s="234"/>
      <c r="GF9" s="234"/>
      <c r="GG9" s="234"/>
      <c r="GH9" s="234"/>
      <c r="GI9" s="234"/>
      <c r="GJ9" s="234"/>
      <c r="GK9" s="234"/>
      <c r="GL9" s="234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  <c r="GX9" s="234"/>
      <c r="GY9" s="234"/>
      <c r="GZ9" s="234"/>
      <c r="HA9" s="234"/>
      <c r="HB9" s="234"/>
      <c r="HC9" s="234"/>
      <c r="HD9" s="234"/>
      <c r="HE9" s="234"/>
      <c r="HF9" s="234"/>
      <c r="HG9" s="234"/>
      <c r="HH9" s="234"/>
      <c r="HI9" s="234"/>
      <c r="HJ9" s="234"/>
      <c r="HK9" s="234"/>
      <c r="HL9" s="234"/>
      <c r="HM9" s="234"/>
      <c r="HN9" s="234"/>
      <c r="HO9" s="234"/>
      <c r="HP9" s="234"/>
      <c r="HQ9" s="234"/>
      <c r="HR9" s="234"/>
      <c r="HS9" s="234"/>
      <c r="HT9" s="234"/>
      <c r="HU9" s="234"/>
      <c r="HV9" s="234"/>
      <c r="HW9" s="234"/>
      <c r="HX9" s="234"/>
      <c r="HY9" s="234"/>
      <c r="HZ9" s="234"/>
      <c r="IA9" s="234"/>
      <c r="IB9" s="234"/>
      <c r="IC9" s="234"/>
      <c r="ID9" s="234"/>
      <c r="IE9" s="234"/>
      <c r="IF9" s="234"/>
      <c r="IG9" s="234"/>
      <c r="IH9" s="234"/>
      <c r="II9" s="234"/>
      <c r="IJ9" s="234"/>
      <c r="IK9" s="234"/>
      <c r="IL9" s="234"/>
      <c r="IM9" s="234"/>
      <c r="IN9" s="234"/>
      <c r="IO9" s="234"/>
      <c r="IP9" s="234"/>
      <c r="IQ9" s="234"/>
      <c r="IR9" s="234"/>
      <c r="IS9" s="234"/>
      <c r="IT9" s="234"/>
      <c r="IU9" s="234"/>
    </row>
  </sheetData>
  <mergeCells count="1">
    <mergeCell ref="A1:K1"/>
  </mergeCells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"/>
  <sheetViews>
    <sheetView workbookViewId="0"/>
  </sheetViews>
  <sheetFormatPr defaultRowHeight="13.2"/>
  <cols>
    <col min="4" max="4" width="10.5546875" bestFit="1" customWidth="1"/>
  </cols>
  <sheetData>
    <row r="1" spans="1:20">
      <c r="A1" t="s">
        <v>99</v>
      </c>
      <c r="B1" t="s">
        <v>100</v>
      </c>
      <c r="C1" t="s">
        <v>3465</v>
      </c>
      <c r="D1" t="s">
        <v>39</v>
      </c>
      <c r="E1" t="s">
        <v>3466</v>
      </c>
      <c r="F1" t="s">
        <v>3467</v>
      </c>
      <c r="G1" t="s">
        <v>3448</v>
      </c>
      <c r="I1" s="14" t="s">
        <v>71</v>
      </c>
      <c r="J1" s="14" t="s">
        <v>72</v>
      </c>
      <c r="K1" s="9" t="s">
        <v>99</v>
      </c>
      <c r="L1" s="9" t="s">
        <v>100</v>
      </c>
      <c r="M1" s="9" t="s">
        <v>75</v>
      </c>
      <c r="N1" s="9" t="s">
        <v>73</v>
      </c>
      <c r="O1" s="9" t="s">
        <v>42</v>
      </c>
      <c r="P1" s="9"/>
      <c r="Q1" s="9" t="s">
        <v>39</v>
      </c>
      <c r="R1" s="9" t="s">
        <v>40</v>
      </c>
      <c r="S1" s="9" t="s">
        <v>31</v>
      </c>
      <c r="T1" s="9" t="s">
        <v>41</v>
      </c>
    </row>
    <row r="2" spans="1:20" ht="28.2">
      <c r="A2" s="379" t="s">
        <v>198</v>
      </c>
      <c r="B2" s="379" t="s">
        <v>199</v>
      </c>
      <c r="C2" s="91"/>
      <c r="D2" s="383">
        <v>0.32343749999999993</v>
      </c>
      <c r="E2" s="379">
        <v>32</v>
      </c>
      <c r="F2" s="96">
        <v>1</v>
      </c>
      <c r="G2" s="379">
        <v>1980</v>
      </c>
      <c r="I2" s="14">
        <f>VLOOKUP(J2,id!$A:$C,3,0)</f>
        <v>108</v>
      </c>
      <c r="J2" s="14" t="str">
        <f t="shared" ref="J2" si="0">K2&amp;L2&amp;N2</f>
        <v>TruszkowskaKamila1980</v>
      </c>
      <c r="K2" s="9" t="str">
        <f t="shared" ref="K2" si="1">A2</f>
        <v>Truszkowska</v>
      </c>
      <c r="L2" s="9" t="str">
        <f>B2</f>
        <v>Kamila</v>
      </c>
      <c r="M2" s="9">
        <f>C2</f>
        <v>0</v>
      </c>
      <c r="N2" s="9">
        <f>G2</f>
        <v>1980</v>
      </c>
      <c r="O2" s="9">
        <v>50</v>
      </c>
      <c r="P2" s="9"/>
      <c r="Q2" s="9"/>
      <c r="R2" s="9"/>
      <c r="S2" s="9"/>
      <c r="T2" s="9"/>
    </row>
    <row r="3" spans="1:20" ht="27.6">
      <c r="A3" s="380" t="s">
        <v>221</v>
      </c>
      <c r="B3" s="380" t="s">
        <v>635</v>
      </c>
      <c r="D3" s="384">
        <v>0.31655092592592593</v>
      </c>
      <c r="E3" s="380">
        <v>27</v>
      </c>
      <c r="G3" s="380"/>
      <c r="I3" s="14">
        <f>VLOOKUP(J3,id!$A:$C,3,0)</f>
        <v>109</v>
      </c>
      <c r="J3" s="14" t="str">
        <f t="shared" ref="J3:J9" si="2">K3&amp;L3&amp;N3</f>
        <v>TomaszczykAlicja0</v>
      </c>
      <c r="K3" s="9" t="str">
        <f t="shared" ref="K3:K9" si="3">A3</f>
        <v>Tomaszczyk</v>
      </c>
      <c r="L3" s="9" t="str">
        <f t="shared" ref="L3:L9" si="4">B3</f>
        <v>Alicja</v>
      </c>
      <c r="M3" s="9">
        <f t="shared" ref="M3:M9" si="5">C3</f>
        <v>0</v>
      </c>
      <c r="N3" s="9">
        <f t="shared" ref="N3:N9" si="6">G3</f>
        <v>0</v>
      </c>
      <c r="O3" s="9">
        <f t="shared" ref="O3:O7" si="7">O2*IF(S3&lt;1,S3,IF(T3&lt;1,T3,IF(R3&lt;1,R3,IF(Q3&lt;1,Q3,1))))</f>
        <v>42.1875</v>
      </c>
      <c r="P3" s="9"/>
      <c r="Q3" s="9">
        <f>D3/D2</f>
        <v>0.97870817677580979</v>
      </c>
      <c r="R3" s="9">
        <v>1</v>
      </c>
      <c r="S3" s="9">
        <f>E3/E2</f>
        <v>0.84375</v>
      </c>
      <c r="T3" s="9">
        <v>1</v>
      </c>
    </row>
    <row r="4" spans="1:20" ht="27.6">
      <c r="A4" s="381" t="s">
        <v>484</v>
      </c>
      <c r="B4" s="381" t="s">
        <v>483</v>
      </c>
      <c r="D4" s="385">
        <v>0.33200231481481479</v>
      </c>
      <c r="E4" s="381">
        <v>24</v>
      </c>
      <c r="G4" s="381">
        <v>1970</v>
      </c>
      <c r="I4" s="14">
        <f>VLOOKUP(J4,id!$A:$C,3,0)</f>
        <v>110</v>
      </c>
      <c r="J4" s="14" t="str">
        <f t="shared" si="2"/>
        <v>BłędowskaAleksandra1970</v>
      </c>
      <c r="K4" s="9" t="str">
        <f t="shared" si="3"/>
        <v>Błędowska</v>
      </c>
      <c r="L4" s="9" t="str">
        <f t="shared" si="4"/>
        <v>Aleksandra</v>
      </c>
      <c r="M4" s="9">
        <f t="shared" si="5"/>
        <v>0</v>
      </c>
      <c r="N4" s="9">
        <f t="shared" si="6"/>
        <v>1970</v>
      </c>
      <c r="O4" s="9">
        <f t="shared" si="7"/>
        <v>37.5</v>
      </c>
      <c r="P4" s="9"/>
      <c r="Q4" s="9">
        <f t="shared" ref="Q4:Q7" si="8">D4/D3</f>
        <v>1.0488117001828152</v>
      </c>
      <c r="R4" s="9">
        <v>1</v>
      </c>
      <c r="S4" s="9">
        <f t="shared" ref="S4:S7" si="9">E4/E3</f>
        <v>0.88888888888888884</v>
      </c>
      <c r="T4" s="9">
        <v>1</v>
      </c>
    </row>
    <row r="5" spans="1:20" ht="27.6">
      <c r="A5" s="382" t="s">
        <v>1806</v>
      </c>
      <c r="B5" s="382" t="s">
        <v>276</v>
      </c>
      <c r="D5" s="375">
        <v>0.31965277777777779</v>
      </c>
      <c r="E5" s="372">
        <v>23</v>
      </c>
      <c r="G5" s="382">
        <v>1982</v>
      </c>
      <c r="I5" s="14">
        <f>VLOOKUP(J5,id!$A:$C,3,0)</f>
        <v>111</v>
      </c>
      <c r="J5" s="14" t="str">
        <f t="shared" si="2"/>
        <v>WojciechowskaAnna1982</v>
      </c>
      <c r="K5" s="9" t="str">
        <f t="shared" si="3"/>
        <v>Wojciechowska</v>
      </c>
      <c r="L5" s="9" t="str">
        <f t="shared" si="4"/>
        <v>Anna</v>
      </c>
      <c r="M5" s="9">
        <f t="shared" si="5"/>
        <v>0</v>
      </c>
      <c r="N5" s="9">
        <f t="shared" si="6"/>
        <v>1982</v>
      </c>
      <c r="O5" s="9">
        <f t="shared" si="7"/>
        <v>35.9375</v>
      </c>
      <c r="P5" s="9"/>
      <c r="Q5" s="9">
        <f t="shared" si="8"/>
        <v>0.96280285863691839</v>
      </c>
      <c r="R5" s="9">
        <v>1</v>
      </c>
      <c r="S5" s="9">
        <f t="shared" si="9"/>
        <v>0.95833333333333337</v>
      </c>
      <c r="T5" s="9">
        <v>1</v>
      </c>
    </row>
    <row r="6" spans="1:20" ht="27.6">
      <c r="A6" s="382" t="s">
        <v>739</v>
      </c>
      <c r="B6" s="382" t="s">
        <v>133</v>
      </c>
      <c r="D6" s="375">
        <v>0.3265162037037036</v>
      </c>
      <c r="E6" s="372">
        <v>16</v>
      </c>
      <c r="G6" s="382">
        <v>1983</v>
      </c>
      <c r="I6" s="14">
        <f>VLOOKUP(J6,id!$A:$C,3,0)</f>
        <v>112</v>
      </c>
      <c r="J6" s="14" t="str">
        <f t="shared" si="2"/>
        <v>KowalskaAgnieszka1983</v>
      </c>
      <c r="K6" s="9" t="str">
        <f t="shared" si="3"/>
        <v>Kowalska</v>
      </c>
      <c r="L6" s="9" t="str">
        <f t="shared" si="4"/>
        <v>Agnieszka</v>
      </c>
      <c r="M6" s="9">
        <f t="shared" si="5"/>
        <v>0</v>
      </c>
      <c r="N6" s="9">
        <f t="shared" si="6"/>
        <v>1983</v>
      </c>
      <c r="O6" s="9">
        <f t="shared" si="7"/>
        <v>25</v>
      </c>
      <c r="P6" s="9"/>
      <c r="Q6" s="9">
        <f t="shared" si="8"/>
        <v>1.0214715040915341</v>
      </c>
      <c r="R6" s="9">
        <v>1</v>
      </c>
      <c r="S6" s="9">
        <f t="shared" si="9"/>
        <v>0.69565217391304346</v>
      </c>
      <c r="T6" s="9">
        <v>1</v>
      </c>
    </row>
    <row r="7" spans="1:20" ht="27.6">
      <c r="A7" s="382" t="s">
        <v>739</v>
      </c>
      <c r="B7" s="382" t="s">
        <v>4741</v>
      </c>
      <c r="D7" s="375">
        <v>0.3265162037037036</v>
      </c>
      <c r="E7" s="372">
        <v>16</v>
      </c>
      <c r="G7" s="372"/>
      <c r="I7" s="14">
        <f>VLOOKUP(J7,id!$A:$C,3,0)</f>
        <v>113</v>
      </c>
      <c r="J7" s="14" t="str">
        <f t="shared" si="2"/>
        <v>KowalskaWioleta0</v>
      </c>
      <c r="K7" s="9" t="str">
        <f t="shared" si="3"/>
        <v>Kowalska</v>
      </c>
      <c r="L7" s="9" t="str">
        <f t="shared" si="4"/>
        <v>Wioleta</v>
      </c>
      <c r="M7" s="9">
        <f t="shared" si="5"/>
        <v>0</v>
      </c>
      <c r="N7" s="9">
        <f t="shared" si="6"/>
        <v>0</v>
      </c>
      <c r="O7" s="9">
        <f t="shared" si="7"/>
        <v>25</v>
      </c>
      <c r="P7" s="9"/>
      <c r="Q7" s="9">
        <f t="shared" si="8"/>
        <v>1</v>
      </c>
      <c r="R7" s="9">
        <v>1</v>
      </c>
      <c r="S7" s="9">
        <f t="shared" si="9"/>
        <v>1</v>
      </c>
      <c r="T7" s="9">
        <v>1</v>
      </c>
    </row>
    <row r="8" spans="1:20" ht="13.8">
      <c r="A8" s="382" t="s">
        <v>602</v>
      </c>
      <c r="B8" s="382" t="s">
        <v>5507</v>
      </c>
      <c r="D8" s="375">
        <v>0.32656249999999998</v>
      </c>
      <c r="E8" s="372">
        <v>12</v>
      </c>
      <c r="G8" s="382">
        <v>1975</v>
      </c>
      <c r="I8" s="14">
        <f>VLOOKUP(J8,id!$A:$C,3,0)</f>
        <v>114</v>
      </c>
      <c r="J8" s="14" t="str">
        <f t="shared" si="2"/>
        <v>NowakMagda1975</v>
      </c>
      <c r="K8" s="9" t="str">
        <f t="shared" si="3"/>
        <v>Nowak</v>
      </c>
      <c r="L8" s="9" t="str">
        <f t="shared" si="4"/>
        <v>Magda</v>
      </c>
      <c r="M8" s="9">
        <f t="shared" si="5"/>
        <v>0</v>
      </c>
      <c r="N8" s="9">
        <f t="shared" si="6"/>
        <v>1975</v>
      </c>
      <c r="O8" s="9">
        <f t="shared" ref="O8:O9" si="10">O7*IF(S8&lt;1,S8,IF(T8&lt;1,T8,IF(R8&lt;1,R8,IF(Q8&lt;1,Q8,1))))</f>
        <v>18.75</v>
      </c>
      <c r="P8" s="9"/>
      <c r="Q8" s="9">
        <f t="shared" ref="Q8:Q9" si="11">D8/D7</f>
        <v>1.0001417886639965</v>
      </c>
      <c r="R8" s="9">
        <v>1</v>
      </c>
      <c r="S8" s="9">
        <f t="shared" ref="S8:S9" si="12">E8/E7</f>
        <v>0.75</v>
      </c>
      <c r="T8" s="9">
        <v>1</v>
      </c>
    </row>
    <row r="9" spans="1:20" ht="27.6">
      <c r="A9" s="382" t="s">
        <v>4740</v>
      </c>
      <c r="B9" s="382" t="s">
        <v>4742</v>
      </c>
      <c r="D9" s="375">
        <v>0.32656249999999998</v>
      </c>
      <c r="E9" s="372">
        <v>11</v>
      </c>
      <c r="G9" s="382">
        <v>2010</v>
      </c>
      <c r="I9" s="14">
        <f>VLOOKUP(J9,id!$A:$C,3,0)</f>
        <v>115</v>
      </c>
      <c r="J9" s="14" t="str">
        <f t="shared" si="2"/>
        <v>WitkowskaTelimena2010</v>
      </c>
      <c r="K9" s="9" t="str">
        <f t="shared" si="3"/>
        <v>Witkowska</v>
      </c>
      <c r="L9" s="9" t="str">
        <f t="shared" si="4"/>
        <v>Telimena</v>
      </c>
      <c r="M9" s="9">
        <f t="shared" si="5"/>
        <v>0</v>
      </c>
      <c r="N9" s="9">
        <f t="shared" si="6"/>
        <v>2010</v>
      </c>
      <c r="O9" s="9">
        <f t="shared" si="10"/>
        <v>17.1875</v>
      </c>
      <c r="P9" s="9"/>
      <c r="Q9" s="9">
        <f t="shared" si="11"/>
        <v>1</v>
      </c>
      <c r="R9" s="9">
        <v>1</v>
      </c>
      <c r="S9" s="9">
        <f t="shared" si="12"/>
        <v>0.91666666666666663</v>
      </c>
      <c r="T9" s="9">
        <v>1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9"/>
  <sheetViews>
    <sheetView workbookViewId="0">
      <selection sqref="A1:C1"/>
    </sheetView>
  </sheetViews>
  <sheetFormatPr defaultRowHeight="13.8"/>
  <cols>
    <col min="1" max="5" width="8.88671875" style="233"/>
    <col min="6" max="6" width="0" style="233" hidden="1" customWidth="1"/>
    <col min="7" max="7" width="17.77734375" style="233" bestFit="1" customWidth="1"/>
    <col min="8" max="8" width="8.88671875" style="233"/>
    <col min="9" max="9" width="11.21875" style="233" bestFit="1" customWidth="1"/>
    <col min="10" max="10" width="15" style="233" bestFit="1" customWidth="1"/>
    <col min="11" max="16384" width="8.88671875" style="233"/>
  </cols>
  <sheetData>
    <row r="1" spans="1:255" ht="14.4" customHeight="1">
      <c r="A1" s="618" t="s">
        <v>3832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</row>
    <row r="2" spans="1:255" ht="28.95" customHeight="1">
      <c r="A2" s="239" t="s">
        <v>4132</v>
      </c>
      <c r="B2" s="239" t="s">
        <v>32</v>
      </c>
      <c r="C2" s="239" t="s">
        <v>0</v>
      </c>
      <c r="D2" s="239" t="s">
        <v>3835</v>
      </c>
      <c r="E2" s="239" t="s">
        <v>4131</v>
      </c>
      <c r="F2" s="239"/>
      <c r="G2" s="239" t="s">
        <v>4130</v>
      </c>
      <c r="H2" s="239" t="s">
        <v>4129</v>
      </c>
      <c r="I2" s="239" t="s">
        <v>4128</v>
      </c>
      <c r="J2" s="239" t="s">
        <v>160</v>
      </c>
      <c r="K2" s="239" t="s">
        <v>3503</v>
      </c>
      <c r="L2" s="234"/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  <c r="BR2" s="234"/>
      <c r="BS2" s="234"/>
      <c r="BT2" s="23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234"/>
      <c r="CN2" s="234"/>
      <c r="CO2" s="234"/>
      <c r="CP2" s="234"/>
      <c r="CQ2" s="234"/>
      <c r="CR2" s="234"/>
      <c r="CS2" s="234"/>
      <c r="CT2" s="234"/>
      <c r="CU2" s="234"/>
      <c r="CV2" s="234"/>
      <c r="CW2" s="234"/>
      <c r="CX2" s="234"/>
      <c r="CY2" s="234"/>
      <c r="CZ2" s="234"/>
      <c r="DA2" s="234"/>
      <c r="DB2" s="234"/>
      <c r="DC2" s="234"/>
      <c r="DD2" s="234"/>
      <c r="DE2" s="234"/>
      <c r="DF2" s="234"/>
      <c r="DG2" s="234"/>
      <c r="DH2" s="234"/>
      <c r="DI2" s="234"/>
      <c r="DJ2" s="234"/>
      <c r="DK2" s="234"/>
      <c r="DL2" s="234"/>
      <c r="DM2" s="234"/>
      <c r="DN2" s="234"/>
      <c r="DO2" s="234"/>
      <c r="DP2" s="234"/>
      <c r="DQ2" s="234"/>
      <c r="DR2" s="234"/>
      <c r="DS2" s="234"/>
      <c r="DT2" s="234"/>
      <c r="DU2" s="234"/>
      <c r="DV2" s="234"/>
      <c r="DW2" s="234"/>
      <c r="DX2" s="234"/>
      <c r="DY2" s="234"/>
      <c r="DZ2" s="234"/>
      <c r="EA2" s="234"/>
      <c r="EB2" s="234"/>
      <c r="EC2" s="234"/>
      <c r="ED2" s="234"/>
      <c r="EE2" s="234"/>
      <c r="EF2" s="234"/>
      <c r="EG2" s="234"/>
      <c r="EH2" s="234"/>
      <c r="EI2" s="234"/>
      <c r="EJ2" s="234"/>
      <c r="EK2" s="234"/>
      <c r="EL2" s="234"/>
      <c r="EM2" s="234"/>
      <c r="EN2" s="234"/>
      <c r="EO2" s="234"/>
      <c r="EP2" s="234"/>
      <c r="EQ2" s="234"/>
      <c r="ER2" s="234"/>
      <c r="ES2" s="234"/>
      <c r="ET2" s="234"/>
      <c r="EU2" s="234"/>
      <c r="EV2" s="234"/>
      <c r="EW2" s="234"/>
      <c r="EX2" s="234"/>
      <c r="EY2" s="234"/>
      <c r="EZ2" s="234"/>
      <c r="FA2" s="234"/>
      <c r="FB2" s="234"/>
      <c r="FC2" s="234"/>
      <c r="FD2" s="234"/>
      <c r="FE2" s="234"/>
      <c r="FF2" s="234"/>
      <c r="FG2" s="234"/>
      <c r="FH2" s="234"/>
      <c r="FI2" s="234"/>
      <c r="FJ2" s="234"/>
      <c r="FK2" s="234"/>
      <c r="FL2" s="234"/>
      <c r="FM2" s="234"/>
      <c r="FN2" s="234"/>
      <c r="FO2" s="234"/>
      <c r="FP2" s="234"/>
      <c r="FQ2" s="234"/>
      <c r="FR2" s="234"/>
      <c r="FS2" s="234"/>
      <c r="FT2" s="234"/>
      <c r="FU2" s="234"/>
      <c r="FV2" s="234"/>
      <c r="FW2" s="234"/>
      <c r="FX2" s="234"/>
      <c r="FY2" s="234"/>
      <c r="FZ2" s="234"/>
      <c r="GA2" s="234"/>
      <c r="GB2" s="234"/>
      <c r="GC2" s="234"/>
      <c r="GD2" s="234"/>
      <c r="GE2" s="234"/>
      <c r="GF2" s="234"/>
      <c r="GG2" s="234"/>
      <c r="GH2" s="234"/>
      <c r="GI2" s="234"/>
      <c r="GJ2" s="234"/>
      <c r="GK2" s="234"/>
      <c r="GL2" s="234"/>
      <c r="GM2" s="234"/>
      <c r="GN2" s="234"/>
      <c r="GO2" s="234"/>
      <c r="GP2" s="234"/>
      <c r="GQ2" s="234"/>
      <c r="GR2" s="234"/>
      <c r="GS2" s="234"/>
      <c r="GT2" s="234"/>
      <c r="GU2" s="234"/>
      <c r="GV2" s="234"/>
      <c r="GW2" s="234"/>
      <c r="GX2" s="234"/>
      <c r="GY2" s="234"/>
      <c r="GZ2" s="234"/>
      <c r="HA2" s="234"/>
      <c r="HB2" s="234"/>
      <c r="HC2" s="234"/>
      <c r="HD2" s="234"/>
      <c r="HE2" s="234"/>
      <c r="HF2" s="234"/>
      <c r="HG2" s="234"/>
      <c r="HH2" s="234"/>
      <c r="HI2" s="234"/>
      <c r="HJ2" s="234"/>
      <c r="HK2" s="234"/>
      <c r="HL2" s="234"/>
      <c r="HM2" s="234"/>
      <c r="HN2" s="234"/>
      <c r="HO2" s="234"/>
      <c r="HP2" s="234"/>
      <c r="HQ2" s="234"/>
      <c r="HR2" s="234"/>
      <c r="HS2" s="234"/>
      <c r="HT2" s="234"/>
      <c r="HU2" s="234"/>
      <c r="HV2" s="234"/>
      <c r="HW2" s="234"/>
      <c r="HX2" s="234"/>
      <c r="HY2" s="234"/>
      <c r="HZ2" s="234"/>
      <c r="IA2" s="234"/>
      <c r="IB2" s="234"/>
      <c r="IC2" s="234"/>
      <c r="ID2" s="234"/>
      <c r="IE2" s="234"/>
      <c r="IF2" s="234"/>
      <c r="IG2" s="234"/>
      <c r="IH2" s="234"/>
      <c r="II2" s="234"/>
      <c r="IJ2" s="234"/>
      <c r="IK2" s="234"/>
      <c r="IL2" s="234"/>
      <c r="IM2" s="234"/>
      <c r="IN2" s="234"/>
      <c r="IO2" s="234"/>
      <c r="IP2" s="234"/>
      <c r="IQ2" s="234"/>
      <c r="IR2" s="234"/>
      <c r="IS2" s="234"/>
      <c r="IT2" s="234"/>
      <c r="IU2" s="234"/>
    </row>
    <row r="3" spans="1:255" ht="14.4" customHeight="1">
      <c r="A3" s="237">
        <v>1</v>
      </c>
      <c r="B3" s="237">
        <v>1</v>
      </c>
      <c r="C3" s="237"/>
      <c r="D3" s="237">
        <v>165</v>
      </c>
      <c r="E3" s="238">
        <v>0.64305555555555605</v>
      </c>
      <c r="F3" s="238">
        <v>0.33333333333333298</v>
      </c>
      <c r="G3" s="238">
        <f t="shared" ref="G3:G29" si="0">E3-F3</f>
        <v>0.30972222222222306</v>
      </c>
      <c r="H3" s="237">
        <v>16</v>
      </c>
      <c r="I3" s="236" t="s">
        <v>269</v>
      </c>
      <c r="J3" s="235" t="s">
        <v>270</v>
      </c>
      <c r="K3" s="234" t="s">
        <v>4120</v>
      </c>
      <c r="L3" s="234"/>
      <c r="M3" s="14" t="e">
        <f>VLOOKUP(N3,id!$A:$C,3,0)</f>
        <v>#N/A</v>
      </c>
      <c r="N3" s="14" t="str">
        <f t="shared" ref="N3:N29" si="1">O3&amp;P3&amp;R3</f>
        <v>MossoczyZbigniew1973</v>
      </c>
      <c r="O3" s="9" t="str">
        <f>J3</f>
        <v>Mossoczy</v>
      </c>
      <c r="P3" s="125" t="str">
        <f>I3</f>
        <v>Zbigniew</v>
      </c>
      <c r="Q3" s="9"/>
      <c r="R3" s="9" t="str">
        <f>K3</f>
        <v>1973</v>
      </c>
      <c r="S3" s="9">
        <v>50</v>
      </c>
      <c r="T3" s="21"/>
      <c r="U3" s="9"/>
      <c r="V3" s="9"/>
      <c r="W3" s="9"/>
      <c r="X3" s="9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  <c r="DZ3" s="234"/>
      <c r="EA3" s="234"/>
      <c r="EB3" s="234"/>
      <c r="EC3" s="234"/>
      <c r="ED3" s="234"/>
      <c r="EE3" s="234"/>
      <c r="EF3" s="234"/>
      <c r="EG3" s="234"/>
      <c r="EH3" s="234"/>
      <c r="EI3" s="234"/>
      <c r="EJ3" s="234"/>
      <c r="EK3" s="234"/>
      <c r="EL3" s="234"/>
      <c r="EM3" s="234"/>
      <c r="EN3" s="234"/>
      <c r="EO3" s="234"/>
      <c r="EP3" s="234"/>
      <c r="EQ3" s="234"/>
      <c r="ER3" s="234"/>
      <c r="ES3" s="234"/>
      <c r="ET3" s="234"/>
      <c r="EU3" s="234"/>
      <c r="EV3" s="234"/>
      <c r="EW3" s="234"/>
      <c r="EX3" s="234"/>
      <c r="EY3" s="234"/>
      <c r="EZ3" s="234"/>
      <c r="FA3" s="234"/>
      <c r="FB3" s="234"/>
      <c r="FC3" s="234"/>
      <c r="FD3" s="234"/>
      <c r="FE3" s="234"/>
      <c r="FF3" s="234"/>
      <c r="FG3" s="234"/>
      <c r="FH3" s="234"/>
      <c r="FI3" s="234"/>
      <c r="FJ3" s="234"/>
      <c r="FK3" s="234"/>
      <c r="FL3" s="234"/>
      <c r="FM3" s="234"/>
      <c r="FN3" s="234"/>
      <c r="FO3" s="234"/>
      <c r="FP3" s="234"/>
      <c r="FQ3" s="234"/>
      <c r="FR3" s="234"/>
      <c r="FS3" s="234"/>
      <c r="FT3" s="234"/>
      <c r="FU3" s="234"/>
      <c r="FV3" s="234"/>
      <c r="FW3" s="234"/>
      <c r="FX3" s="234"/>
      <c r="FY3" s="234"/>
      <c r="FZ3" s="234"/>
      <c r="GA3" s="234"/>
      <c r="GB3" s="234"/>
      <c r="GC3" s="234"/>
      <c r="GD3" s="234"/>
      <c r="GE3" s="234"/>
      <c r="GF3" s="234"/>
      <c r="GG3" s="234"/>
      <c r="GH3" s="234"/>
      <c r="GI3" s="234"/>
      <c r="GJ3" s="234"/>
      <c r="GK3" s="234"/>
      <c r="GL3" s="234"/>
      <c r="GM3" s="234"/>
      <c r="GN3" s="234"/>
      <c r="GO3" s="234"/>
      <c r="GP3" s="234"/>
      <c r="GQ3" s="234"/>
      <c r="GR3" s="234"/>
      <c r="GS3" s="234"/>
      <c r="GT3" s="234"/>
      <c r="GU3" s="234"/>
      <c r="GV3" s="234"/>
      <c r="GW3" s="234"/>
      <c r="GX3" s="234"/>
      <c r="GY3" s="234"/>
      <c r="GZ3" s="234"/>
      <c r="HA3" s="234"/>
      <c r="HB3" s="234"/>
      <c r="HC3" s="234"/>
      <c r="HD3" s="234"/>
      <c r="HE3" s="234"/>
      <c r="HF3" s="234"/>
      <c r="HG3" s="234"/>
      <c r="HH3" s="234"/>
      <c r="HI3" s="234"/>
      <c r="HJ3" s="234"/>
      <c r="HK3" s="234"/>
      <c r="HL3" s="234"/>
      <c r="HM3" s="234"/>
      <c r="HN3" s="234"/>
      <c r="HO3" s="234"/>
      <c r="HP3" s="234"/>
      <c r="HQ3" s="234"/>
      <c r="HR3" s="234"/>
      <c r="HS3" s="234"/>
      <c r="HT3" s="234"/>
      <c r="HU3" s="234"/>
      <c r="HV3" s="234"/>
      <c r="HW3" s="234"/>
      <c r="HX3" s="234"/>
      <c r="HY3" s="234"/>
      <c r="HZ3" s="234"/>
      <c r="IA3" s="234"/>
      <c r="IB3" s="234"/>
      <c r="IC3" s="234"/>
      <c r="ID3" s="234"/>
      <c r="IE3" s="234"/>
      <c r="IF3" s="234"/>
      <c r="IG3" s="234"/>
      <c r="IH3" s="234"/>
      <c r="II3" s="234"/>
      <c r="IJ3" s="234"/>
      <c r="IK3" s="234"/>
      <c r="IL3" s="234"/>
      <c r="IM3" s="234"/>
      <c r="IN3" s="234"/>
      <c r="IO3" s="234"/>
      <c r="IP3" s="234"/>
      <c r="IQ3" s="234"/>
      <c r="IR3" s="234"/>
      <c r="IS3" s="234"/>
      <c r="IT3" s="234"/>
      <c r="IU3" s="234"/>
    </row>
    <row r="4" spans="1:255" ht="14.4" customHeight="1">
      <c r="A4" s="237">
        <v>2</v>
      </c>
      <c r="B4" s="237">
        <v>2</v>
      </c>
      <c r="C4" s="237"/>
      <c r="D4" s="237">
        <v>154</v>
      </c>
      <c r="E4" s="238">
        <v>0.67847222222222203</v>
      </c>
      <c r="F4" s="238">
        <v>0.33333333333333298</v>
      </c>
      <c r="G4" s="238">
        <f t="shared" si="0"/>
        <v>0.34513888888888905</v>
      </c>
      <c r="H4" s="237">
        <v>16</v>
      </c>
      <c r="I4" s="236" t="s">
        <v>83</v>
      </c>
      <c r="J4" s="235" t="s">
        <v>300</v>
      </c>
      <c r="K4" s="234" t="s">
        <v>4109</v>
      </c>
      <c r="L4" s="234"/>
      <c r="M4" s="14">
        <f>VLOOKUP(N4,id!$A:$C,3,0)</f>
        <v>138</v>
      </c>
      <c r="N4" s="14" t="str">
        <f t="shared" si="1"/>
        <v>WojciechowskiAdam1984</v>
      </c>
      <c r="O4" s="9" t="str">
        <f t="shared" ref="O4:O29" si="2">J4</f>
        <v>Wojciechowski</v>
      </c>
      <c r="P4" s="125" t="str">
        <f t="shared" ref="P4:P29" si="3">I4</f>
        <v>Adam</v>
      </c>
      <c r="Q4" s="9"/>
      <c r="R4" s="9" t="str">
        <f t="shared" ref="R4:R29" si="4">K4</f>
        <v>1984</v>
      </c>
      <c r="S4" s="9">
        <f t="shared" ref="S4:S12" si="5">S3*IF(W4&lt;1,W4,IF(X4&lt;1,X4,IF(V4&lt;1,V4,IF(U4&lt;1,U4,1))))</f>
        <v>44.869215291750599</v>
      </c>
      <c r="T4" s="21"/>
      <c r="U4" s="9">
        <f>G3/G4</f>
        <v>0.89738430583501205</v>
      </c>
      <c r="V4" s="9">
        <f>H4/H3</f>
        <v>1</v>
      </c>
      <c r="W4" s="9">
        <v>1</v>
      </c>
      <c r="X4" s="9">
        <v>1</v>
      </c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  <c r="CQ4" s="234"/>
      <c r="CR4" s="234"/>
      <c r="CS4" s="234"/>
      <c r="CT4" s="234"/>
      <c r="CU4" s="234"/>
      <c r="CV4" s="234"/>
      <c r="CW4" s="234"/>
      <c r="CX4" s="234"/>
      <c r="CY4" s="234"/>
      <c r="CZ4" s="234"/>
      <c r="DA4" s="234"/>
      <c r="DB4" s="234"/>
      <c r="DC4" s="234"/>
      <c r="DD4" s="234"/>
      <c r="DE4" s="234"/>
      <c r="DF4" s="234"/>
      <c r="DG4" s="234"/>
      <c r="DH4" s="234"/>
      <c r="DI4" s="234"/>
      <c r="DJ4" s="234"/>
      <c r="DK4" s="234"/>
      <c r="DL4" s="234"/>
      <c r="DM4" s="234"/>
      <c r="DN4" s="234"/>
      <c r="DO4" s="234"/>
      <c r="DP4" s="234"/>
      <c r="DQ4" s="234"/>
      <c r="DR4" s="234"/>
      <c r="DS4" s="234"/>
      <c r="DT4" s="234"/>
      <c r="DU4" s="234"/>
      <c r="DV4" s="234"/>
      <c r="DW4" s="234"/>
      <c r="DX4" s="234"/>
      <c r="DY4" s="234"/>
      <c r="DZ4" s="234"/>
      <c r="EA4" s="234"/>
      <c r="EB4" s="234"/>
      <c r="EC4" s="234"/>
      <c r="ED4" s="234"/>
      <c r="EE4" s="234"/>
      <c r="EF4" s="234"/>
      <c r="EG4" s="234"/>
      <c r="EH4" s="234"/>
      <c r="EI4" s="234"/>
      <c r="EJ4" s="234"/>
      <c r="EK4" s="234"/>
      <c r="EL4" s="234"/>
      <c r="EM4" s="234"/>
      <c r="EN4" s="234"/>
      <c r="EO4" s="234"/>
      <c r="EP4" s="234"/>
      <c r="EQ4" s="234"/>
      <c r="ER4" s="234"/>
      <c r="ES4" s="234"/>
      <c r="ET4" s="234"/>
      <c r="EU4" s="234"/>
      <c r="EV4" s="234"/>
      <c r="EW4" s="234"/>
      <c r="EX4" s="234"/>
      <c r="EY4" s="234"/>
      <c r="EZ4" s="234"/>
      <c r="FA4" s="234"/>
      <c r="FB4" s="234"/>
      <c r="FC4" s="234"/>
      <c r="FD4" s="234"/>
      <c r="FE4" s="234"/>
      <c r="FF4" s="234"/>
      <c r="FG4" s="234"/>
      <c r="FH4" s="234"/>
      <c r="FI4" s="234"/>
      <c r="FJ4" s="234"/>
      <c r="FK4" s="234"/>
      <c r="FL4" s="234"/>
      <c r="FM4" s="234"/>
      <c r="FN4" s="234"/>
      <c r="FO4" s="234"/>
      <c r="FP4" s="234"/>
      <c r="FQ4" s="234"/>
      <c r="FR4" s="234"/>
      <c r="FS4" s="234"/>
      <c r="FT4" s="234"/>
      <c r="FU4" s="234"/>
      <c r="FV4" s="234"/>
      <c r="FW4" s="234"/>
      <c r="FX4" s="234"/>
      <c r="FY4" s="234"/>
      <c r="FZ4" s="234"/>
      <c r="GA4" s="234"/>
      <c r="GB4" s="234"/>
      <c r="GC4" s="234"/>
      <c r="GD4" s="234"/>
      <c r="GE4" s="234"/>
      <c r="GF4" s="234"/>
      <c r="GG4" s="234"/>
      <c r="GH4" s="234"/>
      <c r="GI4" s="234"/>
      <c r="GJ4" s="234"/>
      <c r="GK4" s="234"/>
      <c r="GL4" s="234"/>
      <c r="GM4" s="234"/>
      <c r="GN4" s="234"/>
      <c r="GO4" s="234"/>
      <c r="GP4" s="234"/>
      <c r="GQ4" s="234"/>
      <c r="GR4" s="234"/>
      <c r="GS4" s="234"/>
      <c r="GT4" s="234"/>
      <c r="GU4" s="234"/>
      <c r="GV4" s="234"/>
      <c r="GW4" s="234"/>
      <c r="GX4" s="234"/>
      <c r="GY4" s="234"/>
      <c r="GZ4" s="234"/>
      <c r="HA4" s="234"/>
      <c r="HB4" s="234"/>
      <c r="HC4" s="234"/>
      <c r="HD4" s="234"/>
      <c r="HE4" s="234"/>
      <c r="HF4" s="234"/>
      <c r="HG4" s="234"/>
      <c r="HH4" s="234"/>
      <c r="HI4" s="234"/>
      <c r="HJ4" s="234"/>
      <c r="HK4" s="234"/>
      <c r="HL4" s="234"/>
      <c r="HM4" s="234"/>
      <c r="HN4" s="234"/>
      <c r="HO4" s="234"/>
      <c r="HP4" s="234"/>
      <c r="HQ4" s="234"/>
      <c r="HR4" s="234"/>
      <c r="HS4" s="234"/>
      <c r="HT4" s="234"/>
      <c r="HU4" s="234"/>
      <c r="HV4" s="234"/>
      <c r="HW4" s="234"/>
      <c r="HX4" s="234"/>
      <c r="HY4" s="234"/>
      <c r="HZ4" s="234"/>
      <c r="IA4" s="234"/>
      <c r="IB4" s="234"/>
      <c r="IC4" s="234"/>
      <c r="ID4" s="234"/>
      <c r="IE4" s="234"/>
      <c r="IF4" s="234"/>
      <c r="IG4" s="234"/>
      <c r="IH4" s="234"/>
      <c r="II4" s="234"/>
      <c r="IJ4" s="234"/>
      <c r="IK4" s="234"/>
      <c r="IL4" s="234"/>
      <c r="IM4" s="234"/>
      <c r="IN4" s="234"/>
      <c r="IO4" s="234"/>
      <c r="IP4" s="234"/>
      <c r="IQ4" s="234"/>
      <c r="IR4" s="234"/>
      <c r="IS4" s="234"/>
      <c r="IT4" s="234"/>
      <c r="IU4" s="234"/>
    </row>
    <row r="5" spans="1:255" ht="14.4" customHeight="1">
      <c r="A5" s="237">
        <v>3</v>
      </c>
      <c r="B5" s="237">
        <v>3</v>
      </c>
      <c r="C5" s="237"/>
      <c r="D5" s="237">
        <v>95</v>
      </c>
      <c r="E5" s="238">
        <v>0.68125000000000002</v>
      </c>
      <c r="F5" s="238">
        <v>0.33333333333333298</v>
      </c>
      <c r="G5" s="238">
        <f t="shared" si="0"/>
        <v>0.34791666666666704</v>
      </c>
      <c r="H5" s="237">
        <v>16</v>
      </c>
      <c r="I5" s="236" t="s">
        <v>63</v>
      </c>
      <c r="J5" s="235" t="s">
        <v>80</v>
      </c>
      <c r="K5" s="234" t="s">
        <v>4113</v>
      </c>
      <c r="L5" s="234"/>
      <c r="M5" s="14">
        <f>VLOOKUP(N5,id!$A:$C,3,0)</f>
        <v>116</v>
      </c>
      <c r="N5" s="14" t="str">
        <f t="shared" si="1"/>
        <v>MirowskiŁukasz1986</v>
      </c>
      <c r="O5" s="9" t="str">
        <f t="shared" si="2"/>
        <v>Mirowski</v>
      </c>
      <c r="P5" s="125" t="str">
        <f t="shared" si="3"/>
        <v>Łukasz</v>
      </c>
      <c r="Q5" s="9"/>
      <c r="R5" s="9" t="str">
        <f t="shared" si="4"/>
        <v>1986</v>
      </c>
      <c r="S5" s="9">
        <f t="shared" si="5"/>
        <v>44.510978043912239</v>
      </c>
      <c r="T5" s="21"/>
      <c r="U5" s="9">
        <f t="shared" ref="U5:U12" si="6">G4/G5</f>
        <v>0.9920159680638716</v>
      </c>
      <c r="V5" s="9">
        <f t="shared" ref="V5:V12" si="7">H5/H4</f>
        <v>1</v>
      </c>
      <c r="W5" s="9">
        <v>1</v>
      </c>
      <c r="X5" s="9">
        <v>1</v>
      </c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  <c r="IM5" s="234"/>
      <c r="IN5" s="234"/>
      <c r="IO5" s="234"/>
      <c r="IP5" s="234"/>
      <c r="IQ5" s="234"/>
      <c r="IR5" s="234"/>
      <c r="IS5" s="234"/>
      <c r="IT5" s="234"/>
      <c r="IU5" s="234"/>
    </row>
    <row r="6" spans="1:255" ht="14.4" customHeight="1">
      <c r="A6" s="237">
        <v>4</v>
      </c>
      <c r="B6" s="237">
        <v>4</v>
      </c>
      <c r="C6" s="237"/>
      <c r="D6" s="237">
        <v>94</v>
      </c>
      <c r="E6" s="238">
        <v>0.70833333333333304</v>
      </c>
      <c r="F6" s="238">
        <v>0.33333333333333298</v>
      </c>
      <c r="G6" s="238">
        <f t="shared" si="0"/>
        <v>0.37500000000000006</v>
      </c>
      <c r="H6" s="237">
        <v>16</v>
      </c>
      <c r="I6" s="236" t="s">
        <v>16</v>
      </c>
      <c r="J6" s="235" t="s">
        <v>262</v>
      </c>
      <c r="K6" s="234" t="s">
        <v>4120</v>
      </c>
      <c r="L6" s="234"/>
      <c r="M6" s="14">
        <f>VLOOKUP(N6,id!$A:$C,3,0)</f>
        <v>174</v>
      </c>
      <c r="N6" s="14" t="str">
        <f t="shared" si="1"/>
        <v>GorczycaPaweł1973</v>
      </c>
      <c r="O6" s="9" t="str">
        <f t="shared" si="2"/>
        <v>Gorczyca</v>
      </c>
      <c r="P6" s="125" t="str">
        <f t="shared" si="3"/>
        <v>Paweł</v>
      </c>
      <c r="Q6" s="9"/>
      <c r="R6" s="9" t="str">
        <f t="shared" si="4"/>
        <v>1973</v>
      </c>
      <c r="S6" s="9">
        <f t="shared" si="5"/>
        <v>41.29629629629639</v>
      </c>
      <c r="T6" s="21"/>
      <c r="U6" s="9">
        <f t="shared" si="6"/>
        <v>0.92777777777777859</v>
      </c>
      <c r="V6" s="9">
        <f t="shared" si="7"/>
        <v>1</v>
      </c>
      <c r="W6" s="9">
        <v>1</v>
      </c>
      <c r="X6" s="9">
        <v>1</v>
      </c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34"/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4"/>
      <c r="CR6" s="234"/>
      <c r="CS6" s="234"/>
      <c r="CT6" s="234"/>
      <c r="CU6" s="234"/>
      <c r="CV6" s="234"/>
      <c r="CW6" s="234"/>
      <c r="CX6" s="234"/>
      <c r="CY6" s="234"/>
      <c r="CZ6" s="234"/>
      <c r="DA6" s="234"/>
      <c r="DB6" s="234"/>
      <c r="DC6" s="234"/>
      <c r="DD6" s="234"/>
      <c r="DE6" s="234"/>
      <c r="DF6" s="234"/>
      <c r="DG6" s="234"/>
      <c r="DH6" s="234"/>
      <c r="DI6" s="234"/>
      <c r="DJ6" s="234"/>
      <c r="DK6" s="234"/>
      <c r="DL6" s="234"/>
      <c r="DM6" s="234"/>
      <c r="DN6" s="234"/>
      <c r="DO6" s="234"/>
      <c r="DP6" s="234"/>
      <c r="DQ6" s="234"/>
      <c r="DR6" s="234"/>
      <c r="DS6" s="234"/>
      <c r="DT6" s="234"/>
      <c r="DU6" s="234"/>
      <c r="DV6" s="234"/>
      <c r="DW6" s="234"/>
      <c r="DX6" s="234"/>
      <c r="DY6" s="234"/>
      <c r="DZ6" s="234"/>
      <c r="EA6" s="234"/>
      <c r="EB6" s="234"/>
      <c r="EC6" s="234"/>
      <c r="ED6" s="234"/>
      <c r="EE6" s="234"/>
      <c r="EF6" s="234"/>
      <c r="EG6" s="234"/>
      <c r="EH6" s="234"/>
      <c r="EI6" s="234"/>
      <c r="EJ6" s="234"/>
      <c r="EK6" s="234"/>
      <c r="EL6" s="234"/>
      <c r="EM6" s="234"/>
      <c r="EN6" s="234"/>
      <c r="EO6" s="234"/>
      <c r="EP6" s="234"/>
      <c r="EQ6" s="234"/>
      <c r="ER6" s="234"/>
      <c r="ES6" s="234"/>
      <c r="ET6" s="234"/>
      <c r="EU6" s="234"/>
      <c r="EV6" s="234"/>
      <c r="EW6" s="234"/>
      <c r="EX6" s="234"/>
      <c r="EY6" s="234"/>
      <c r="EZ6" s="234"/>
      <c r="FA6" s="234"/>
      <c r="FB6" s="234"/>
      <c r="FC6" s="234"/>
      <c r="FD6" s="234"/>
      <c r="FE6" s="234"/>
      <c r="FF6" s="234"/>
      <c r="FG6" s="234"/>
      <c r="FH6" s="234"/>
      <c r="FI6" s="234"/>
      <c r="FJ6" s="234"/>
      <c r="FK6" s="234"/>
      <c r="FL6" s="234"/>
      <c r="FM6" s="234"/>
      <c r="FN6" s="234"/>
      <c r="FO6" s="234"/>
      <c r="FP6" s="234"/>
      <c r="FQ6" s="234"/>
      <c r="FR6" s="234"/>
      <c r="FS6" s="234"/>
      <c r="FT6" s="234"/>
      <c r="FU6" s="234"/>
      <c r="FV6" s="234"/>
      <c r="FW6" s="234"/>
      <c r="FX6" s="234"/>
      <c r="FY6" s="234"/>
      <c r="FZ6" s="234"/>
      <c r="GA6" s="234"/>
      <c r="GB6" s="234"/>
      <c r="GC6" s="234"/>
      <c r="GD6" s="234"/>
      <c r="GE6" s="234"/>
      <c r="GF6" s="234"/>
      <c r="GG6" s="234"/>
      <c r="GH6" s="234"/>
      <c r="GI6" s="234"/>
      <c r="GJ6" s="234"/>
      <c r="GK6" s="234"/>
      <c r="GL6" s="234"/>
      <c r="GM6" s="234"/>
      <c r="GN6" s="234"/>
      <c r="GO6" s="234"/>
      <c r="GP6" s="234"/>
      <c r="GQ6" s="234"/>
      <c r="GR6" s="234"/>
      <c r="GS6" s="234"/>
      <c r="GT6" s="234"/>
      <c r="GU6" s="234"/>
      <c r="GV6" s="234"/>
      <c r="GW6" s="234"/>
      <c r="GX6" s="234"/>
      <c r="GY6" s="234"/>
      <c r="GZ6" s="234"/>
      <c r="HA6" s="234"/>
      <c r="HB6" s="234"/>
      <c r="HC6" s="234"/>
      <c r="HD6" s="234"/>
      <c r="HE6" s="234"/>
      <c r="HF6" s="234"/>
      <c r="HG6" s="234"/>
      <c r="HH6" s="234"/>
      <c r="HI6" s="234"/>
      <c r="HJ6" s="234"/>
      <c r="HK6" s="234"/>
      <c r="HL6" s="234"/>
      <c r="HM6" s="234"/>
      <c r="HN6" s="234"/>
      <c r="HO6" s="234"/>
      <c r="HP6" s="234"/>
      <c r="HQ6" s="234"/>
      <c r="HR6" s="234"/>
      <c r="HS6" s="234"/>
      <c r="HT6" s="234"/>
      <c r="HU6" s="234"/>
      <c r="HV6" s="234"/>
      <c r="HW6" s="234"/>
      <c r="HX6" s="234"/>
      <c r="HY6" s="234"/>
      <c r="HZ6" s="234"/>
      <c r="IA6" s="234"/>
      <c r="IB6" s="234"/>
      <c r="IC6" s="234"/>
      <c r="ID6" s="234"/>
      <c r="IE6" s="234"/>
      <c r="IF6" s="234"/>
      <c r="IG6" s="234"/>
      <c r="IH6" s="234"/>
      <c r="II6" s="234"/>
      <c r="IJ6" s="234"/>
      <c r="IK6" s="234"/>
      <c r="IL6" s="234"/>
      <c r="IM6" s="234"/>
      <c r="IN6" s="234"/>
      <c r="IO6" s="234"/>
      <c r="IP6" s="234"/>
      <c r="IQ6" s="234"/>
      <c r="IR6" s="234"/>
      <c r="IS6" s="234"/>
      <c r="IT6" s="234"/>
      <c r="IU6" s="234"/>
    </row>
    <row r="7" spans="1:255" ht="14.4" customHeight="1">
      <c r="A7" s="237">
        <v>5</v>
      </c>
      <c r="B7" s="237">
        <v>5</v>
      </c>
      <c r="C7" s="237"/>
      <c r="D7" s="237">
        <v>163</v>
      </c>
      <c r="E7" s="238">
        <v>0.74791666666666701</v>
      </c>
      <c r="F7" s="238">
        <v>0.33333333333333298</v>
      </c>
      <c r="G7" s="238">
        <f t="shared" si="0"/>
        <v>0.41458333333333403</v>
      </c>
      <c r="H7" s="237">
        <v>16</v>
      </c>
      <c r="I7" s="236" t="s">
        <v>241</v>
      </c>
      <c r="J7" s="235" t="s">
        <v>245</v>
      </c>
      <c r="K7" s="234" t="s">
        <v>4125</v>
      </c>
      <c r="L7" s="234"/>
      <c r="M7" s="14">
        <f>VLOOKUP(N7,id!$A:$C,3,0)</f>
        <v>10</v>
      </c>
      <c r="N7" s="14" t="str">
        <f t="shared" si="1"/>
        <v>WalentowskiRadosław1979</v>
      </c>
      <c r="O7" s="9" t="str">
        <f t="shared" si="2"/>
        <v>Walentowski</v>
      </c>
      <c r="P7" s="125" t="str">
        <f t="shared" si="3"/>
        <v>Radosław</v>
      </c>
      <c r="Q7" s="9"/>
      <c r="R7" s="9" t="str">
        <f t="shared" si="4"/>
        <v>1979</v>
      </c>
      <c r="S7" s="9">
        <f t="shared" si="5"/>
        <v>37.353433835845919</v>
      </c>
      <c r="T7" s="21"/>
      <c r="U7" s="9">
        <f t="shared" si="6"/>
        <v>0.90452261306532522</v>
      </c>
      <c r="V7" s="9">
        <f t="shared" si="7"/>
        <v>1</v>
      </c>
      <c r="W7" s="9">
        <v>1</v>
      </c>
      <c r="X7" s="9">
        <v>1</v>
      </c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/>
      <c r="DA7" s="234"/>
      <c r="DB7" s="234"/>
      <c r="DC7" s="234"/>
      <c r="DD7" s="234"/>
      <c r="DE7" s="234"/>
      <c r="DF7" s="234"/>
      <c r="DG7" s="234"/>
      <c r="DH7" s="234"/>
      <c r="DI7" s="234"/>
      <c r="DJ7" s="234"/>
      <c r="DK7" s="234"/>
      <c r="DL7" s="234"/>
      <c r="DM7" s="234"/>
      <c r="DN7" s="234"/>
      <c r="DO7" s="234"/>
      <c r="DP7" s="234"/>
      <c r="DQ7" s="234"/>
      <c r="DR7" s="234"/>
      <c r="DS7" s="234"/>
      <c r="DT7" s="234"/>
      <c r="DU7" s="234"/>
      <c r="DV7" s="234"/>
      <c r="DW7" s="234"/>
      <c r="DX7" s="234"/>
      <c r="DY7" s="234"/>
      <c r="DZ7" s="234"/>
      <c r="EA7" s="234"/>
      <c r="EB7" s="234"/>
      <c r="EC7" s="234"/>
      <c r="ED7" s="234"/>
      <c r="EE7" s="234"/>
      <c r="EF7" s="234"/>
      <c r="EG7" s="234"/>
      <c r="EH7" s="234"/>
      <c r="EI7" s="234"/>
      <c r="EJ7" s="234"/>
      <c r="EK7" s="234"/>
      <c r="EL7" s="234"/>
      <c r="EM7" s="234"/>
      <c r="EN7" s="234"/>
      <c r="EO7" s="234"/>
      <c r="EP7" s="234"/>
      <c r="EQ7" s="234"/>
      <c r="ER7" s="234"/>
      <c r="ES7" s="234"/>
      <c r="ET7" s="234"/>
      <c r="EU7" s="234"/>
      <c r="EV7" s="234"/>
      <c r="EW7" s="234"/>
      <c r="EX7" s="234"/>
      <c r="EY7" s="234"/>
      <c r="EZ7" s="234"/>
      <c r="FA7" s="234"/>
      <c r="FB7" s="234"/>
      <c r="FC7" s="234"/>
      <c r="FD7" s="234"/>
      <c r="FE7" s="234"/>
      <c r="FF7" s="234"/>
      <c r="FG7" s="234"/>
      <c r="FH7" s="234"/>
      <c r="FI7" s="234"/>
      <c r="FJ7" s="234"/>
      <c r="FK7" s="234"/>
      <c r="FL7" s="234"/>
      <c r="FM7" s="234"/>
      <c r="FN7" s="234"/>
      <c r="FO7" s="234"/>
      <c r="FP7" s="234"/>
      <c r="FQ7" s="234"/>
      <c r="FR7" s="234"/>
      <c r="FS7" s="234"/>
      <c r="FT7" s="234"/>
      <c r="FU7" s="234"/>
      <c r="FV7" s="234"/>
      <c r="FW7" s="234"/>
      <c r="FX7" s="234"/>
      <c r="FY7" s="234"/>
      <c r="FZ7" s="234"/>
      <c r="GA7" s="234"/>
      <c r="GB7" s="234"/>
      <c r="GC7" s="234"/>
      <c r="GD7" s="234"/>
      <c r="GE7" s="234"/>
      <c r="GF7" s="234"/>
      <c r="GG7" s="234"/>
      <c r="GH7" s="234"/>
      <c r="GI7" s="234"/>
      <c r="GJ7" s="234"/>
      <c r="GK7" s="234"/>
      <c r="GL7" s="234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  <c r="GX7" s="234"/>
      <c r="GY7" s="234"/>
      <c r="GZ7" s="234"/>
      <c r="HA7" s="234"/>
      <c r="HB7" s="234"/>
      <c r="HC7" s="234"/>
      <c r="HD7" s="234"/>
      <c r="HE7" s="234"/>
      <c r="HF7" s="234"/>
      <c r="HG7" s="234"/>
      <c r="HH7" s="234"/>
      <c r="HI7" s="234"/>
      <c r="HJ7" s="234"/>
      <c r="HK7" s="234"/>
      <c r="HL7" s="234"/>
      <c r="HM7" s="234"/>
      <c r="HN7" s="234"/>
      <c r="HO7" s="234"/>
      <c r="HP7" s="234"/>
      <c r="HQ7" s="234"/>
      <c r="HR7" s="234"/>
      <c r="HS7" s="234"/>
      <c r="HT7" s="234"/>
      <c r="HU7" s="234"/>
      <c r="HV7" s="234"/>
      <c r="HW7" s="234"/>
      <c r="HX7" s="234"/>
      <c r="HY7" s="234"/>
      <c r="HZ7" s="234"/>
      <c r="IA7" s="234"/>
      <c r="IB7" s="234"/>
      <c r="IC7" s="234"/>
      <c r="ID7" s="234"/>
      <c r="IE7" s="234"/>
      <c r="IF7" s="234"/>
      <c r="IG7" s="234"/>
      <c r="IH7" s="234"/>
      <c r="II7" s="234"/>
      <c r="IJ7" s="234"/>
      <c r="IK7" s="234"/>
      <c r="IL7" s="234"/>
      <c r="IM7" s="234"/>
      <c r="IN7" s="234"/>
      <c r="IO7" s="234"/>
      <c r="IP7" s="234"/>
      <c r="IQ7" s="234"/>
      <c r="IR7" s="234"/>
      <c r="IS7" s="234"/>
      <c r="IT7" s="234"/>
      <c r="IU7" s="234"/>
    </row>
    <row r="8" spans="1:255" ht="14.4" customHeight="1">
      <c r="A8" s="237">
        <v>6</v>
      </c>
      <c r="B8" s="237">
        <v>6</v>
      </c>
      <c r="C8" s="237"/>
      <c r="D8" s="237">
        <v>155</v>
      </c>
      <c r="E8" s="238">
        <v>0.75</v>
      </c>
      <c r="F8" s="238">
        <v>0.33333333333333298</v>
      </c>
      <c r="G8" s="238">
        <f t="shared" si="0"/>
        <v>0.41666666666666702</v>
      </c>
      <c r="H8" s="237">
        <v>16</v>
      </c>
      <c r="I8" s="236" t="s">
        <v>234</v>
      </c>
      <c r="J8" s="235" t="s">
        <v>265</v>
      </c>
      <c r="K8" s="234" t="s">
        <v>4122</v>
      </c>
      <c r="L8" s="234"/>
      <c r="M8" s="14">
        <f>VLOOKUP(N8,id!$A:$C,3,0)</f>
        <v>19</v>
      </c>
      <c r="N8" s="14" t="str">
        <f t="shared" si="1"/>
        <v>KrólikowskiRoman1963</v>
      </c>
      <c r="O8" s="9" t="str">
        <f t="shared" si="2"/>
        <v>Królikowski</v>
      </c>
      <c r="P8" s="125" t="str">
        <f t="shared" si="3"/>
        <v>Roman</v>
      </c>
      <c r="Q8" s="9"/>
      <c r="R8" s="9" t="str">
        <f t="shared" si="4"/>
        <v>1963</v>
      </c>
      <c r="S8" s="9">
        <f t="shared" si="5"/>
        <v>37.166666666666721</v>
      </c>
      <c r="T8" s="21"/>
      <c r="U8" s="9">
        <f t="shared" si="6"/>
        <v>0.99500000000000077</v>
      </c>
      <c r="V8" s="9">
        <f t="shared" si="7"/>
        <v>1</v>
      </c>
      <c r="W8" s="9">
        <v>1</v>
      </c>
      <c r="X8" s="9">
        <v>1</v>
      </c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  <c r="BO8" s="234"/>
      <c r="BP8" s="234"/>
      <c r="BQ8" s="234"/>
      <c r="BR8" s="234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  <c r="CJ8" s="234"/>
      <c r="CK8" s="234"/>
      <c r="CL8" s="234"/>
      <c r="CM8" s="234"/>
      <c r="CN8" s="234"/>
      <c r="CO8" s="234"/>
      <c r="CP8" s="234"/>
      <c r="CQ8" s="234"/>
      <c r="CR8" s="234"/>
      <c r="CS8" s="234"/>
      <c r="CT8" s="234"/>
      <c r="CU8" s="234"/>
      <c r="CV8" s="234"/>
      <c r="CW8" s="234"/>
      <c r="CX8" s="234"/>
      <c r="CY8" s="234"/>
      <c r="CZ8" s="234"/>
      <c r="DA8" s="234"/>
      <c r="DB8" s="234"/>
      <c r="DC8" s="234"/>
      <c r="DD8" s="234"/>
      <c r="DE8" s="234"/>
      <c r="DF8" s="234"/>
      <c r="DG8" s="234"/>
      <c r="DH8" s="234"/>
      <c r="DI8" s="234"/>
      <c r="DJ8" s="234"/>
      <c r="DK8" s="234"/>
      <c r="DL8" s="234"/>
      <c r="DM8" s="234"/>
      <c r="DN8" s="234"/>
      <c r="DO8" s="234"/>
      <c r="DP8" s="234"/>
      <c r="DQ8" s="234"/>
      <c r="DR8" s="234"/>
      <c r="DS8" s="234"/>
      <c r="DT8" s="234"/>
      <c r="DU8" s="234"/>
      <c r="DV8" s="234"/>
      <c r="DW8" s="234"/>
      <c r="DX8" s="234"/>
      <c r="DY8" s="234"/>
      <c r="DZ8" s="234"/>
      <c r="EA8" s="234"/>
      <c r="EB8" s="234"/>
      <c r="EC8" s="234"/>
      <c r="ED8" s="234"/>
      <c r="EE8" s="234"/>
      <c r="EF8" s="234"/>
      <c r="EG8" s="234"/>
      <c r="EH8" s="234"/>
      <c r="EI8" s="234"/>
      <c r="EJ8" s="234"/>
      <c r="EK8" s="234"/>
      <c r="EL8" s="234"/>
      <c r="EM8" s="234"/>
      <c r="EN8" s="234"/>
      <c r="EO8" s="234"/>
      <c r="EP8" s="234"/>
      <c r="EQ8" s="234"/>
      <c r="ER8" s="234"/>
      <c r="ES8" s="234"/>
      <c r="ET8" s="234"/>
      <c r="EU8" s="234"/>
      <c r="EV8" s="234"/>
      <c r="EW8" s="234"/>
      <c r="EX8" s="234"/>
      <c r="EY8" s="234"/>
      <c r="EZ8" s="234"/>
      <c r="FA8" s="234"/>
      <c r="FB8" s="234"/>
      <c r="FC8" s="234"/>
      <c r="FD8" s="234"/>
      <c r="FE8" s="234"/>
      <c r="FF8" s="234"/>
      <c r="FG8" s="234"/>
      <c r="FH8" s="234"/>
      <c r="FI8" s="234"/>
      <c r="FJ8" s="234"/>
      <c r="FK8" s="234"/>
      <c r="FL8" s="234"/>
      <c r="FM8" s="234"/>
      <c r="FN8" s="234"/>
      <c r="FO8" s="234"/>
      <c r="FP8" s="234"/>
      <c r="FQ8" s="234"/>
      <c r="FR8" s="234"/>
      <c r="FS8" s="234"/>
      <c r="FT8" s="234"/>
      <c r="FU8" s="234"/>
      <c r="FV8" s="234"/>
      <c r="FW8" s="234"/>
      <c r="FX8" s="234"/>
      <c r="FY8" s="234"/>
      <c r="FZ8" s="234"/>
      <c r="GA8" s="234"/>
      <c r="GB8" s="234"/>
      <c r="GC8" s="234"/>
      <c r="GD8" s="234"/>
      <c r="GE8" s="234"/>
      <c r="GF8" s="234"/>
      <c r="GG8" s="234"/>
      <c r="GH8" s="234"/>
      <c r="GI8" s="234"/>
      <c r="GJ8" s="234"/>
      <c r="GK8" s="234"/>
      <c r="GL8" s="234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  <c r="GX8" s="234"/>
      <c r="GY8" s="234"/>
      <c r="GZ8" s="234"/>
      <c r="HA8" s="234"/>
      <c r="HB8" s="234"/>
      <c r="HC8" s="234"/>
      <c r="HD8" s="234"/>
      <c r="HE8" s="234"/>
      <c r="HF8" s="234"/>
      <c r="HG8" s="234"/>
      <c r="HH8" s="234"/>
      <c r="HI8" s="234"/>
      <c r="HJ8" s="234"/>
      <c r="HK8" s="234"/>
      <c r="HL8" s="234"/>
      <c r="HM8" s="234"/>
      <c r="HN8" s="234"/>
      <c r="HO8" s="234"/>
      <c r="HP8" s="234"/>
      <c r="HQ8" s="234"/>
      <c r="HR8" s="234"/>
      <c r="HS8" s="234"/>
      <c r="HT8" s="234"/>
      <c r="HU8" s="234"/>
      <c r="HV8" s="234"/>
      <c r="HW8" s="234"/>
      <c r="HX8" s="234"/>
      <c r="HY8" s="234"/>
      <c r="HZ8" s="234"/>
      <c r="IA8" s="234"/>
      <c r="IB8" s="234"/>
      <c r="IC8" s="234"/>
      <c r="ID8" s="234"/>
      <c r="IE8" s="234"/>
      <c r="IF8" s="234"/>
      <c r="IG8" s="234"/>
      <c r="IH8" s="234"/>
      <c r="II8" s="234"/>
      <c r="IJ8" s="234"/>
      <c r="IK8" s="234"/>
      <c r="IL8" s="234"/>
      <c r="IM8" s="234"/>
      <c r="IN8" s="234"/>
      <c r="IO8" s="234"/>
      <c r="IP8" s="234"/>
      <c r="IQ8" s="234"/>
      <c r="IR8" s="234"/>
      <c r="IS8" s="234"/>
      <c r="IT8" s="234"/>
      <c r="IU8" s="234"/>
    </row>
    <row r="9" spans="1:255" ht="14.4" customHeight="1">
      <c r="A9" s="237">
        <v>7</v>
      </c>
      <c r="B9" s="237">
        <v>6</v>
      </c>
      <c r="C9" s="237"/>
      <c r="D9" s="237">
        <v>74</v>
      </c>
      <c r="E9" s="238">
        <v>0.75</v>
      </c>
      <c r="F9" s="238">
        <v>0.33333333333333298</v>
      </c>
      <c r="G9" s="238">
        <f t="shared" si="0"/>
        <v>0.41666666666666702</v>
      </c>
      <c r="H9" s="237">
        <v>16</v>
      </c>
      <c r="I9" s="236" t="s">
        <v>90</v>
      </c>
      <c r="J9" s="235" t="s">
        <v>79</v>
      </c>
      <c r="K9" s="234" t="s">
        <v>4109</v>
      </c>
      <c r="L9" s="234"/>
      <c r="M9" s="14">
        <f>VLOOKUP(N9,id!$A:$C,3,0)</f>
        <v>38</v>
      </c>
      <c r="N9" s="14" t="str">
        <f t="shared" si="1"/>
        <v>WieczorekJarosław1984</v>
      </c>
      <c r="O9" s="9" t="str">
        <f t="shared" si="2"/>
        <v>Wieczorek</v>
      </c>
      <c r="P9" s="125" t="str">
        <f t="shared" si="3"/>
        <v>Jarosław</v>
      </c>
      <c r="Q9" s="9"/>
      <c r="R9" s="9" t="str">
        <f t="shared" si="4"/>
        <v>1984</v>
      </c>
      <c r="S9" s="9">
        <f t="shared" si="5"/>
        <v>37.166666666666721</v>
      </c>
      <c r="T9" s="21"/>
      <c r="U9" s="9">
        <f t="shared" si="6"/>
        <v>1</v>
      </c>
      <c r="V9" s="9">
        <f t="shared" si="7"/>
        <v>1</v>
      </c>
      <c r="W9" s="9">
        <v>1</v>
      </c>
      <c r="X9" s="9">
        <v>1</v>
      </c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  <c r="CJ9" s="234"/>
      <c r="CK9" s="234"/>
      <c r="CL9" s="234"/>
      <c r="CM9" s="234"/>
      <c r="CN9" s="234"/>
      <c r="CO9" s="234"/>
      <c r="CP9" s="234"/>
      <c r="CQ9" s="234"/>
      <c r="CR9" s="234"/>
      <c r="CS9" s="234"/>
      <c r="CT9" s="234"/>
      <c r="CU9" s="234"/>
      <c r="CV9" s="234"/>
      <c r="CW9" s="234"/>
      <c r="CX9" s="234"/>
      <c r="CY9" s="234"/>
      <c r="CZ9" s="234"/>
      <c r="DA9" s="234"/>
      <c r="DB9" s="234"/>
      <c r="DC9" s="234"/>
      <c r="DD9" s="234"/>
      <c r="DE9" s="234"/>
      <c r="DF9" s="234"/>
      <c r="DG9" s="234"/>
      <c r="DH9" s="234"/>
      <c r="DI9" s="234"/>
      <c r="DJ9" s="234"/>
      <c r="DK9" s="234"/>
      <c r="DL9" s="234"/>
      <c r="DM9" s="234"/>
      <c r="DN9" s="234"/>
      <c r="DO9" s="234"/>
      <c r="DP9" s="234"/>
      <c r="DQ9" s="234"/>
      <c r="DR9" s="234"/>
      <c r="DS9" s="234"/>
      <c r="DT9" s="234"/>
      <c r="DU9" s="234"/>
      <c r="DV9" s="234"/>
      <c r="DW9" s="234"/>
      <c r="DX9" s="234"/>
      <c r="DY9" s="234"/>
      <c r="DZ9" s="234"/>
      <c r="EA9" s="234"/>
      <c r="EB9" s="234"/>
      <c r="EC9" s="234"/>
      <c r="ED9" s="234"/>
      <c r="EE9" s="234"/>
      <c r="EF9" s="234"/>
      <c r="EG9" s="234"/>
      <c r="EH9" s="234"/>
      <c r="EI9" s="234"/>
      <c r="EJ9" s="234"/>
      <c r="EK9" s="234"/>
      <c r="EL9" s="234"/>
      <c r="EM9" s="234"/>
      <c r="EN9" s="234"/>
      <c r="EO9" s="234"/>
      <c r="EP9" s="234"/>
      <c r="EQ9" s="234"/>
      <c r="ER9" s="234"/>
      <c r="ES9" s="234"/>
      <c r="ET9" s="234"/>
      <c r="EU9" s="234"/>
      <c r="EV9" s="234"/>
      <c r="EW9" s="234"/>
      <c r="EX9" s="234"/>
      <c r="EY9" s="234"/>
      <c r="EZ9" s="234"/>
      <c r="FA9" s="234"/>
      <c r="FB9" s="234"/>
      <c r="FC9" s="234"/>
      <c r="FD9" s="234"/>
      <c r="FE9" s="234"/>
      <c r="FF9" s="234"/>
      <c r="FG9" s="234"/>
      <c r="FH9" s="234"/>
      <c r="FI9" s="234"/>
      <c r="FJ9" s="234"/>
      <c r="FK9" s="234"/>
      <c r="FL9" s="234"/>
      <c r="FM9" s="234"/>
      <c r="FN9" s="234"/>
      <c r="FO9" s="234"/>
      <c r="FP9" s="234"/>
      <c r="FQ9" s="234"/>
      <c r="FR9" s="234"/>
      <c r="FS9" s="234"/>
      <c r="FT9" s="234"/>
      <c r="FU9" s="234"/>
      <c r="FV9" s="234"/>
      <c r="FW9" s="234"/>
      <c r="FX9" s="234"/>
      <c r="FY9" s="234"/>
      <c r="FZ9" s="234"/>
      <c r="GA9" s="234"/>
      <c r="GB9" s="234"/>
      <c r="GC9" s="234"/>
      <c r="GD9" s="234"/>
      <c r="GE9" s="234"/>
      <c r="GF9" s="234"/>
      <c r="GG9" s="234"/>
      <c r="GH9" s="234"/>
      <c r="GI9" s="234"/>
      <c r="GJ9" s="234"/>
      <c r="GK9" s="234"/>
      <c r="GL9" s="234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  <c r="GX9" s="234"/>
      <c r="GY9" s="234"/>
      <c r="GZ9" s="234"/>
      <c r="HA9" s="234"/>
      <c r="HB9" s="234"/>
      <c r="HC9" s="234"/>
      <c r="HD9" s="234"/>
      <c r="HE9" s="234"/>
      <c r="HF9" s="234"/>
      <c r="HG9" s="234"/>
      <c r="HH9" s="234"/>
      <c r="HI9" s="234"/>
      <c r="HJ9" s="234"/>
      <c r="HK9" s="234"/>
      <c r="HL9" s="234"/>
      <c r="HM9" s="234"/>
      <c r="HN9" s="234"/>
      <c r="HO9" s="234"/>
      <c r="HP9" s="234"/>
      <c r="HQ9" s="234"/>
      <c r="HR9" s="234"/>
      <c r="HS9" s="234"/>
      <c r="HT9" s="234"/>
      <c r="HU9" s="234"/>
      <c r="HV9" s="234"/>
      <c r="HW9" s="234"/>
      <c r="HX9" s="234"/>
      <c r="HY9" s="234"/>
      <c r="HZ9" s="234"/>
      <c r="IA9" s="234"/>
      <c r="IB9" s="234"/>
      <c r="IC9" s="234"/>
      <c r="ID9" s="234"/>
      <c r="IE9" s="234"/>
      <c r="IF9" s="234"/>
      <c r="IG9" s="234"/>
      <c r="IH9" s="234"/>
      <c r="II9" s="234"/>
      <c r="IJ9" s="234"/>
      <c r="IK9" s="234"/>
      <c r="IL9" s="234"/>
      <c r="IM9" s="234"/>
      <c r="IN9" s="234"/>
      <c r="IO9" s="234"/>
      <c r="IP9" s="234"/>
      <c r="IQ9" s="234"/>
      <c r="IR9" s="234"/>
      <c r="IS9" s="234"/>
      <c r="IT9" s="234"/>
      <c r="IU9" s="234"/>
    </row>
    <row r="10" spans="1:255" ht="14.4" customHeight="1">
      <c r="A10" s="237">
        <v>8</v>
      </c>
      <c r="B10" s="237">
        <v>8</v>
      </c>
      <c r="C10" s="237"/>
      <c r="D10" s="237">
        <v>75</v>
      </c>
      <c r="E10" s="238">
        <v>0.77638888888888902</v>
      </c>
      <c r="F10" s="238">
        <v>0.33333333333333298</v>
      </c>
      <c r="G10" s="238">
        <f t="shared" si="0"/>
        <v>0.44305555555555604</v>
      </c>
      <c r="H10" s="237">
        <v>16</v>
      </c>
      <c r="I10" s="236" t="s">
        <v>22</v>
      </c>
      <c r="J10" s="235" t="s">
        <v>76</v>
      </c>
      <c r="K10" s="234" t="s">
        <v>4127</v>
      </c>
      <c r="L10" s="234"/>
      <c r="M10" s="14">
        <f>VLOOKUP(N10,id!$A:$C,3,0)</f>
        <v>15</v>
      </c>
      <c r="N10" s="14" t="str">
        <f t="shared" si="1"/>
        <v>WiktorowskiKrzysztof1954</v>
      </c>
      <c r="O10" s="9" t="str">
        <f t="shared" si="2"/>
        <v>Wiktorowski</v>
      </c>
      <c r="P10" s="125" t="str">
        <f t="shared" si="3"/>
        <v>Krzysztof</v>
      </c>
      <c r="Q10" s="9"/>
      <c r="R10" s="9" t="str">
        <f t="shared" si="4"/>
        <v>1954</v>
      </c>
      <c r="S10" s="9">
        <f t="shared" si="5"/>
        <v>34.952978056426375</v>
      </c>
      <c r="T10" s="21"/>
      <c r="U10" s="9">
        <f t="shared" si="6"/>
        <v>0.94043887147335403</v>
      </c>
      <c r="V10" s="9">
        <f t="shared" si="7"/>
        <v>1</v>
      </c>
      <c r="W10" s="9">
        <v>1</v>
      </c>
      <c r="X10" s="9">
        <v>1</v>
      </c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34"/>
      <c r="DU10" s="234"/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</row>
    <row r="11" spans="1:255" ht="14.4" customHeight="1">
      <c r="A11" s="237">
        <v>9</v>
      </c>
      <c r="B11" s="237">
        <v>9</v>
      </c>
      <c r="C11" s="237"/>
      <c r="D11" s="237">
        <v>90</v>
      </c>
      <c r="E11" s="238">
        <v>0.78125</v>
      </c>
      <c r="F11" s="238">
        <v>0.33333333333333298</v>
      </c>
      <c r="G11" s="238">
        <f t="shared" si="0"/>
        <v>0.44791666666666702</v>
      </c>
      <c r="H11" s="237">
        <v>16</v>
      </c>
      <c r="I11" s="236" t="s">
        <v>16</v>
      </c>
      <c r="J11" s="235" t="s">
        <v>267</v>
      </c>
      <c r="K11" s="234" t="s">
        <v>4125</v>
      </c>
      <c r="L11" s="234"/>
      <c r="M11" s="14">
        <f>VLOOKUP(N11,id!$A:$C,3,0)</f>
        <v>1</v>
      </c>
      <c r="N11" s="14" t="str">
        <f t="shared" si="1"/>
        <v>BrudłoPaweł1979</v>
      </c>
      <c r="O11" s="9" t="str">
        <f t="shared" si="2"/>
        <v>Brudło</v>
      </c>
      <c r="P11" s="125" t="str">
        <f t="shared" si="3"/>
        <v>Paweł</v>
      </c>
      <c r="Q11" s="9"/>
      <c r="R11" s="9" t="str">
        <f t="shared" si="4"/>
        <v>1979</v>
      </c>
      <c r="S11" s="9">
        <f t="shared" si="5"/>
        <v>34.573643410852767</v>
      </c>
      <c r="T11" s="21"/>
      <c r="U11" s="9">
        <f t="shared" si="6"/>
        <v>0.98914728682170572</v>
      </c>
      <c r="V11" s="9">
        <f t="shared" si="7"/>
        <v>1</v>
      </c>
      <c r="W11" s="9">
        <v>1</v>
      </c>
      <c r="X11" s="9">
        <v>1</v>
      </c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</row>
    <row r="12" spans="1:255" ht="14.4" customHeight="1">
      <c r="A12" s="237">
        <v>10</v>
      </c>
      <c r="B12" s="237">
        <v>10</v>
      </c>
      <c r="C12" s="237"/>
      <c r="D12" s="237">
        <v>200</v>
      </c>
      <c r="E12" s="238">
        <v>0.78263888888888899</v>
      </c>
      <c r="F12" s="238">
        <v>0.33333333333333298</v>
      </c>
      <c r="G12" s="238">
        <f t="shared" si="0"/>
        <v>0.44930555555555601</v>
      </c>
      <c r="H12" s="237">
        <v>16</v>
      </c>
      <c r="I12" s="236" t="s">
        <v>70</v>
      </c>
      <c r="J12" s="235" t="s">
        <v>4126</v>
      </c>
      <c r="K12" s="234" t="s">
        <v>4125</v>
      </c>
      <c r="L12" s="234"/>
      <c r="M12" s="14" t="e">
        <f>VLOOKUP(N12,id!$A:$C,3,0)</f>
        <v>#N/A</v>
      </c>
      <c r="N12" s="14" t="str">
        <f t="shared" si="1"/>
        <v>MierzwaMaciej1979</v>
      </c>
      <c r="O12" s="9" t="str">
        <f t="shared" si="2"/>
        <v>Mierzwa</v>
      </c>
      <c r="P12" s="125" t="str">
        <f t="shared" si="3"/>
        <v>Maciej</v>
      </c>
      <c r="Q12" s="9"/>
      <c r="R12" s="9" t="str">
        <f t="shared" si="4"/>
        <v>1979</v>
      </c>
      <c r="S12" s="9">
        <f t="shared" si="5"/>
        <v>34.466769706336983</v>
      </c>
      <c r="T12" s="21"/>
      <c r="U12" s="9">
        <f t="shared" si="6"/>
        <v>0.99690880989180808</v>
      </c>
      <c r="V12" s="9">
        <f t="shared" si="7"/>
        <v>1</v>
      </c>
      <c r="W12" s="9">
        <v>1</v>
      </c>
      <c r="X12" s="9">
        <v>1</v>
      </c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</row>
    <row r="13" spans="1:255" ht="14.4" customHeight="1">
      <c r="A13" s="237">
        <v>12</v>
      </c>
      <c r="B13" s="237">
        <v>11</v>
      </c>
      <c r="C13" s="237"/>
      <c r="D13" s="237">
        <v>37</v>
      </c>
      <c r="E13" s="238">
        <v>0.82916666666666705</v>
      </c>
      <c r="F13" s="238">
        <v>0.33333333333333298</v>
      </c>
      <c r="G13" s="238">
        <f t="shared" si="0"/>
        <v>0.49583333333333407</v>
      </c>
      <c r="H13" s="237">
        <v>16</v>
      </c>
      <c r="I13" s="236" t="s">
        <v>51</v>
      </c>
      <c r="J13" s="235" t="s">
        <v>3994</v>
      </c>
      <c r="K13" s="234" t="s">
        <v>4124</v>
      </c>
      <c r="L13" s="234"/>
      <c r="M13" s="14">
        <f>VLOOKUP(N13,id!$A:$C,3,0)</f>
        <v>190</v>
      </c>
      <c r="N13" s="14" t="str">
        <f t="shared" si="1"/>
        <v>FlisArtur1988</v>
      </c>
      <c r="O13" s="9" t="str">
        <f t="shared" si="2"/>
        <v>Flis</v>
      </c>
      <c r="P13" s="125" t="str">
        <f t="shared" si="3"/>
        <v>Artur</v>
      </c>
      <c r="Q13" s="9"/>
      <c r="R13" s="9" t="str">
        <f t="shared" si="4"/>
        <v>1988</v>
      </c>
      <c r="S13" s="9">
        <f t="shared" ref="S13:S29" si="8">S12*IF(W13&lt;1,W13,IF(X13&lt;1,X13,IF(V13&lt;1,V13,IF(U13&lt;1,U13,1))))</f>
        <v>31.232492997198904</v>
      </c>
      <c r="T13" s="21"/>
      <c r="U13" s="9">
        <f t="shared" ref="U13:U29" si="9">G12/G13</f>
        <v>0.90616246498599395</v>
      </c>
      <c r="V13" s="9">
        <f t="shared" ref="V13:V29" si="10">H13/H12</f>
        <v>1</v>
      </c>
      <c r="W13" s="9">
        <v>1</v>
      </c>
      <c r="X13" s="9">
        <v>1</v>
      </c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</row>
    <row r="14" spans="1:255" ht="14.4" customHeight="1">
      <c r="A14" s="237">
        <v>14</v>
      </c>
      <c r="B14" s="237">
        <v>12</v>
      </c>
      <c r="C14" s="237"/>
      <c r="D14" s="237">
        <v>201</v>
      </c>
      <c r="E14" s="238">
        <v>0.84722222222222199</v>
      </c>
      <c r="F14" s="238">
        <v>0.33333333333333298</v>
      </c>
      <c r="G14" s="238">
        <f t="shared" si="0"/>
        <v>0.51388888888888906</v>
      </c>
      <c r="H14" s="237">
        <v>16</v>
      </c>
      <c r="I14" s="236" t="s">
        <v>48</v>
      </c>
      <c r="J14" s="235" t="s">
        <v>259</v>
      </c>
      <c r="K14" s="234" t="s">
        <v>4121</v>
      </c>
      <c r="L14" s="234"/>
      <c r="M14" s="14">
        <f>VLOOKUP(N14,id!$A:$C,3,0)</f>
        <v>22</v>
      </c>
      <c r="N14" s="14" t="str">
        <f t="shared" si="1"/>
        <v>ZadwornyTomasz1982</v>
      </c>
      <c r="O14" s="9" t="str">
        <f t="shared" si="2"/>
        <v>Zadworny</v>
      </c>
      <c r="P14" s="125" t="str">
        <f t="shared" si="3"/>
        <v>Tomasz</v>
      </c>
      <c r="Q14" s="9"/>
      <c r="R14" s="9" t="str">
        <f t="shared" si="4"/>
        <v>1982</v>
      </c>
      <c r="S14" s="9">
        <f t="shared" si="8"/>
        <v>30.135135135135194</v>
      </c>
      <c r="T14" s="21"/>
      <c r="U14" s="9">
        <f t="shared" si="9"/>
        <v>0.964864864864866</v>
      </c>
      <c r="V14" s="9">
        <f t="shared" si="10"/>
        <v>1</v>
      </c>
      <c r="W14" s="9">
        <v>1</v>
      </c>
      <c r="X14" s="9">
        <v>1</v>
      </c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</row>
    <row r="15" spans="1:255" ht="14.4" customHeight="1">
      <c r="A15" s="237">
        <v>15</v>
      </c>
      <c r="B15" s="237">
        <v>13</v>
      </c>
      <c r="C15" s="237"/>
      <c r="D15" s="237">
        <v>183</v>
      </c>
      <c r="E15" s="238">
        <v>0.85555555555555596</v>
      </c>
      <c r="F15" s="238">
        <v>0.33333333333333298</v>
      </c>
      <c r="G15" s="238">
        <f t="shared" si="0"/>
        <v>0.52222222222222303</v>
      </c>
      <c r="H15" s="237">
        <v>16</v>
      </c>
      <c r="I15" s="236" t="s">
        <v>19</v>
      </c>
      <c r="J15" s="235" t="s">
        <v>18</v>
      </c>
      <c r="K15" s="234" t="s">
        <v>4123</v>
      </c>
      <c r="L15" s="234"/>
      <c r="M15" s="14">
        <f>VLOOKUP(N15,id!$A:$C,3,0)</f>
        <v>17</v>
      </c>
      <c r="N15" s="14" t="str">
        <f t="shared" si="1"/>
        <v>LiszkaGrzegorz1964</v>
      </c>
      <c r="O15" s="9" t="str">
        <f t="shared" si="2"/>
        <v>Liszka</v>
      </c>
      <c r="P15" s="125" t="str">
        <f t="shared" si="3"/>
        <v>Grzegorz</v>
      </c>
      <c r="Q15" s="9"/>
      <c r="R15" s="9" t="str">
        <f t="shared" si="4"/>
        <v>1964</v>
      </c>
      <c r="S15" s="9">
        <f t="shared" si="8"/>
        <v>29.654255319148959</v>
      </c>
      <c r="T15" s="21"/>
      <c r="U15" s="9">
        <f t="shared" si="9"/>
        <v>0.98404255319148815</v>
      </c>
      <c r="V15" s="9">
        <f t="shared" si="10"/>
        <v>1</v>
      </c>
      <c r="W15" s="9">
        <v>1</v>
      </c>
      <c r="X15" s="9">
        <v>1</v>
      </c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</row>
    <row r="16" spans="1:255" ht="14.4" customHeight="1">
      <c r="A16" s="237">
        <v>16</v>
      </c>
      <c r="B16" s="237">
        <v>14</v>
      </c>
      <c r="C16" s="237"/>
      <c r="D16" s="237">
        <v>186</v>
      </c>
      <c r="E16" s="238">
        <v>0.874305555555556</v>
      </c>
      <c r="F16" s="238">
        <v>0.33333333333333298</v>
      </c>
      <c r="G16" s="238">
        <f t="shared" si="0"/>
        <v>0.54097222222222308</v>
      </c>
      <c r="H16" s="237">
        <v>16</v>
      </c>
      <c r="I16" s="236" t="s">
        <v>19</v>
      </c>
      <c r="J16" s="235" t="s">
        <v>807</v>
      </c>
      <c r="K16" s="234" t="s">
        <v>4109</v>
      </c>
      <c r="L16" s="234"/>
      <c r="M16" s="14">
        <f>VLOOKUP(N16,id!$A:$C,3,0)</f>
        <v>28</v>
      </c>
      <c r="N16" s="14" t="str">
        <f t="shared" si="1"/>
        <v>CzarnyGrzegorz1984</v>
      </c>
      <c r="O16" s="9" t="str">
        <f t="shared" si="2"/>
        <v>Czarny</v>
      </c>
      <c r="P16" s="125" t="str">
        <f t="shared" si="3"/>
        <v>Grzegorz</v>
      </c>
      <c r="Q16" s="9"/>
      <c r="R16" s="9" t="str">
        <f t="shared" si="4"/>
        <v>1984</v>
      </c>
      <c r="S16" s="9">
        <f t="shared" si="8"/>
        <v>28.626444159178458</v>
      </c>
      <c r="T16" s="21"/>
      <c r="U16" s="9">
        <f t="shared" si="9"/>
        <v>0.96534017971758668</v>
      </c>
      <c r="V16" s="9">
        <f t="shared" si="10"/>
        <v>1</v>
      </c>
      <c r="W16" s="9">
        <v>1</v>
      </c>
      <c r="X16" s="9">
        <v>1</v>
      </c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</row>
    <row r="17" spans="1:255" ht="14.4" customHeight="1">
      <c r="A17" s="237">
        <v>17</v>
      </c>
      <c r="B17" s="237">
        <v>14</v>
      </c>
      <c r="C17" s="237"/>
      <c r="D17" s="237">
        <v>97</v>
      </c>
      <c r="E17" s="238">
        <v>0.874305555555556</v>
      </c>
      <c r="F17" s="238">
        <v>0.33333333333333298</v>
      </c>
      <c r="G17" s="238">
        <f t="shared" si="0"/>
        <v>0.54097222222222308</v>
      </c>
      <c r="H17" s="237">
        <v>16</v>
      </c>
      <c r="I17" s="236" t="s">
        <v>26</v>
      </c>
      <c r="J17" s="235" t="s">
        <v>3366</v>
      </c>
      <c r="K17" s="234" t="s">
        <v>4122</v>
      </c>
      <c r="L17" s="234"/>
      <c r="M17" s="14">
        <f>VLOOKUP(N17,id!$A:$C,3,0)</f>
        <v>30</v>
      </c>
      <c r="N17" s="14" t="str">
        <f t="shared" si="1"/>
        <v>ŻelaskoAndrzej1963</v>
      </c>
      <c r="O17" s="9" t="str">
        <f t="shared" si="2"/>
        <v>Żelasko</v>
      </c>
      <c r="P17" s="125" t="str">
        <f t="shared" si="3"/>
        <v>Andrzej</v>
      </c>
      <c r="Q17" s="9"/>
      <c r="R17" s="9" t="str">
        <f t="shared" si="4"/>
        <v>1963</v>
      </c>
      <c r="S17" s="9">
        <f t="shared" si="8"/>
        <v>28.626444159178458</v>
      </c>
      <c r="T17" s="21"/>
      <c r="U17" s="9">
        <f t="shared" si="9"/>
        <v>1</v>
      </c>
      <c r="V17" s="9">
        <f t="shared" si="10"/>
        <v>1</v>
      </c>
      <c r="W17" s="9">
        <v>1</v>
      </c>
      <c r="X17" s="9">
        <v>1</v>
      </c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</row>
    <row r="18" spans="1:255" ht="14.4" customHeight="1">
      <c r="A18" s="237">
        <v>19</v>
      </c>
      <c r="B18" s="237">
        <v>16</v>
      </c>
      <c r="C18" s="237"/>
      <c r="D18" s="237">
        <v>191</v>
      </c>
      <c r="E18" s="238">
        <v>0.89722222222222203</v>
      </c>
      <c r="F18" s="238">
        <v>0.33333333333333298</v>
      </c>
      <c r="G18" s="238">
        <f t="shared" si="0"/>
        <v>0.56388888888888911</v>
      </c>
      <c r="H18" s="237">
        <v>16</v>
      </c>
      <c r="I18" s="236" t="s">
        <v>139</v>
      </c>
      <c r="J18" s="235" t="s">
        <v>225</v>
      </c>
      <c r="K18" s="234" t="s">
        <v>4120</v>
      </c>
      <c r="L18" s="234"/>
      <c r="M18" s="14">
        <f>VLOOKUP(N18,id!$A:$C,3,0)</f>
        <v>184</v>
      </c>
      <c r="N18" s="14" t="str">
        <f t="shared" si="1"/>
        <v>StaszewskiDaniel1973</v>
      </c>
      <c r="O18" s="9" t="str">
        <f t="shared" si="2"/>
        <v>Staszewski</v>
      </c>
      <c r="P18" s="125" t="str">
        <f t="shared" si="3"/>
        <v>Daniel</v>
      </c>
      <c r="Q18" s="9"/>
      <c r="R18" s="9" t="str">
        <f t="shared" si="4"/>
        <v>1973</v>
      </c>
      <c r="S18" s="9">
        <f t="shared" si="8"/>
        <v>27.463054187192174</v>
      </c>
      <c r="T18" s="21"/>
      <c r="U18" s="9">
        <f t="shared" si="9"/>
        <v>0.95935960591133118</v>
      </c>
      <c r="V18" s="9">
        <f t="shared" si="10"/>
        <v>1</v>
      </c>
      <c r="W18" s="9">
        <v>1</v>
      </c>
      <c r="X18" s="9">
        <v>1</v>
      </c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</row>
    <row r="19" spans="1:255" ht="14.4" customHeight="1">
      <c r="A19" s="237">
        <v>20</v>
      </c>
      <c r="B19" s="237">
        <v>17</v>
      </c>
      <c r="C19" s="237"/>
      <c r="D19" s="237">
        <v>65</v>
      </c>
      <c r="E19" s="238">
        <v>0.90763888888888899</v>
      </c>
      <c r="F19" s="238">
        <v>0.33333333333333298</v>
      </c>
      <c r="G19" s="238">
        <f t="shared" si="0"/>
        <v>0.57430555555555607</v>
      </c>
      <c r="H19" s="237">
        <v>14</v>
      </c>
      <c r="I19" s="236" t="s">
        <v>336</v>
      </c>
      <c r="J19" s="235" t="s">
        <v>230</v>
      </c>
      <c r="K19" s="234" t="s">
        <v>4114</v>
      </c>
      <c r="L19" s="234"/>
      <c r="M19" s="14">
        <f>VLOOKUP(N19,id!$A:$C,3,0)</f>
        <v>16</v>
      </c>
      <c r="N19" s="14" t="str">
        <f t="shared" si="1"/>
        <v>AdamczykJarek1967</v>
      </c>
      <c r="O19" s="9" t="str">
        <f t="shared" si="2"/>
        <v>Adamczyk</v>
      </c>
      <c r="P19" s="125" t="str">
        <f t="shared" si="3"/>
        <v>Jarek</v>
      </c>
      <c r="Q19" s="9"/>
      <c r="R19" s="9" t="str">
        <f t="shared" si="4"/>
        <v>1967</v>
      </c>
      <c r="S19" s="9">
        <f t="shared" si="8"/>
        <v>24.030172413793153</v>
      </c>
      <c r="T19" s="21"/>
      <c r="U19" s="9">
        <f t="shared" si="9"/>
        <v>0.98186215235791974</v>
      </c>
      <c r="V19" s="9">
        <f t="shared" si="10"/>
        <v>0.875</v>
      </c>
      <c r="W19" s="9">
        <v>1</v>
      </c>
      <c r="X19" s="9">
        <v>1</v>
      </c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</row>
    <row r="20" spans="1:255" ht="14.4" customHeight="1">
      <c r="A20" s="237">
        <v>22</v>
      </c>
      <c r="B20" s="237">
        <v>18</v>
      </c>
      <c r="C20" s="237"/>
      <c r="D20" s="237">
        <v>135</v>
      </c>
      <c r="E20" s="238">
        <v>0.86388888888888904</v>
      </c>
      <c r="F20" s="238">
        <v>0.33333333333333298</v>
      </c>
      <c r="G20" s="238">
        <f t="shared" si="0"/>
        <v>0.53055555555555611</v>
      </c>
      <c r="H20" s="237">
        <v>13</v>
      </c>
      <c r="I20" s="236" t="s">
        <v>21</v>
      </c>
      <c r="J20" s="235" t="s">
        <v>1303</v>
      </c>
      <c r="K20" s="234" t="s">
        <v>4119</v>
      </c>
      <c r="L20" s="234"/>
      <c r="M20" s="14">
        <f>VLOOKUP(N20,id!$A:$C,3,0)</f>
        <v>517</v>
      </c>
      <c r="N20" s="14" t="str">
        <f t="shared" si="1"/>
        <v>SkorupowskiJacek1966</v>
      </c>
      <c r="O20" s="9" t="str">
        <f t="shared" si="2"/>
        <v>Skorupowski</v>
      </c>
      <c r="P20" s="125" t="str">
        <f t="shared" si="3"/>
        <v>Jacek</v>
      </c>
      <c r="Q20" s="9"/>
      <c r="R20" s="9" t="str">
        <f t="shared" si="4"/>
        <v>1966</v>
      </c>
      <c r="S20" s="9">
        <f t="shared" si="8"/>
        <v>22.313731527093644</v>
      </c>
      <c r="T20" s="21"/>
      <c r="U20" s="9">
        <f t="shared" si="9"/>
        <v>1.082460732984293</v>
      </c>
      <c r="V20" s="9">
        <f t="shared" si="10"/>
        <v>0.9285714285714286</v>
      </c>
      <c r="W20" s="9">
        <v>1</v>
      </c>
      <c r="X20" s="9">
        <v>1</v>
      </c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</row>
    <row r="21" spans="1:255" ht="14.4" customHeight="1">
      <c r="A21" s="237">
        <v>23</v>
      </c>
      <c r="B21" s="237">
        <v>19</v>
      </c>
      <c r="C21" s="237"/>
      <c r="D21" s="237">
        <v>136</v>
      </c>
      <c r="E21" s="238">
        <v>0.86458333333333304</v>
      </c>
      <c r="F21" s="238">
        <v>0.33333333333333298</v>
      </c>
      <c r="G21" s="238">
        <f t="shared" si="0"/>
        <v>0.53125</v>
      </c>
      <c r="H21" s="237">
        <v>13</v>
      </c>
      <c r="I21" s="236" t="s">
        <v>1526</v>
      </c>
      <c r="J21" s="235" t="s">
        <v>1525</v>
      </c>
      <c r="K21" s="234" t="s">
        <v>4118</v>
      </c>
      <c r="L21" s="234"/>
      <c r="M21" s="14">
        <f>VLOOKUP(N21,id!$A:$C,3,0)</f>
        <v>518</v>
      </c>
      <c r="N21" s="14" t="str">
        <f t="shared" si="1"/>
        <v>WasiakGerard1975</v>
      </c>
      <c r="O21" s="9" t="str">
        <f t="shared" si="2"/>
        <v>Wasiak</v>
      </c>
      <c r="P21" s="125" t="str">
        <f t="shared" si="3"/>
        <v>Gerard</v>
      </c>
      <c r="Q21" s="9"/>
      <c r="R21" s="9" t="str">
        <f t="shared" si="4"/>
        <v>1975</v>
      </c>
      <c r="S21" s="9">
        <f t="shared" si="8"/>
        <v>22.284563250587663</v>
      </c>
      <c r="T21" s="21"/>
      <c r="U21" s="9">
        <f t="shared" si="9"/>
        <v>0.99869281045751734</v>
      </c>
      <c r="V21" s="9">
        <f t="shared" si="10"/>
        <v>1</v>
      </c>
      <c r="W21" s="9">
        <v>1</v>
      </c>
      <c r="X21" s="9">
        <v>1</v>
      </c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4"/>
      <c r="IA21" s="234"/>
      <c r="IB21" s="234"/>
      <c r="IC21" s="234"/>
      <c r="ID21" s="234"/>
      <c r="IE21" s="234"/>
      <c r="IF21" s="234"/>
      <c r="IG21" s="234"/>
      <c r="IH21" s="234"/>
      <c r="II21" s="234"/>
      <c r="IJ21" s="234"/>
      <c r="IK21" s="234"/>
      <c r="IL21" s="234"/>
      <c r="IM21" s="234"/>
      <c r="IN21" s="234"/>
      <c r="IO21" s="234"/>
      <c r="IP21" s="234"/>
      <c r="IQ21" s="234"/>
      <c r="IR21" s="234"/>
      <c r="IS21" s="234"/>
      <c r="IT21" s="234"/>
      <c r="IU21" s="234"/>
    </row>
    <row r="22" spans="1:255" ht="14.4" customHeight="1">
      <c r="A22" s="237">
        <v>24</v>
      </c>
      <c r="B22" s="237">
        <v>20</v>
      </c>
      <c r="C22" s="237"/>
      <c r="D22" s="237">
        <v>158</v>
      </c>
      <c r="E22" s="238">
        <v>0.80208333333333304</v>
      </c>
      <c r="F22" s="238">
        <v>0.33333333333333298</v>
      </c>
      <c r="G22" s="238">
        <f t="shared" si="0"/>
        <v>0.46875000000000006</v>
      </c>
      <c r="H22" s="237">
        <v>12</v>
      </c>
      <c r="I22" s="236" t="s">
        <v>26</v>
      </c>
      <c r="J22" s="235" t="s">
        <v>29</v>
      </c>
      <c r="K22" s="234" t="s">
        <v>4117</v>
      </c>
      <c r="L22" s="234"/>
      <c r="M22" s="14">
        <f>VLOOKUP(N22,id!$A:$C,3,0)</f>
        <v>27</v>
      </c>
      <c r="N22" s="14" t="str">
        <f t="shared" si="1"/>
        <v>SmejdaAndrzej1965</v>
      </c>
      <c r="O22" s="9" t="str">
        <f t="shared" si="2"/>
        <v>Smejda</v>
      </c>
      <c r="P22" s="125" t="str">
        <f t="shared" si="3"/>
        <v>Andrzej</v>
      </c>
      <c r="Q22" s="9"/>
      <c r="R22" s="9" t="str">
        <f t="shared" si="4"/>
        <v>1965</v>
      </c>
      <c r="S22" s="9">
        <f t="shared" si="8"/>
        <v>20.570366077465536</v>
      </c>
      <c r="T22" s="21"/>
      <c r="U22" s="9">
        <f t="shared" si="9"/>
        <v>1.1333333333333333</v>
      </c>
      <c r="V22" s="9">
        <f t="shared" si="10"/>
        <v>0.92307692307692313</v>
      </c>
      <c r="W22" s="9">
        <v>1</v>
      </c>
      <c r="X22" s="9">
        <v>1</v>
      </c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4"/>
      <c r="IA22" s="234"/>
      <c r="IB22" s="234"/>
      <c r="IC22" s="234"/>
      <c r="ID22" s="234"/>
      <c r="IE22" s="234"/>
      <c r="IF22" s="234"/>
      <c r="IG22" s="234"/>
      <c r="IH22" s="234"/>
      <c r="II22" s="234"/>
      <c r="IJ22" s="234"/>
      <c r="IK22" s="234"/>
      <c r="IL22" s="234"/>
      <c r="IM22" s="234"/>
      <c r="IN22" s="234"/>
      <c r="IO22" s="234"/>
      <c r="IP22" s="234"/>
      <c r="IQ22" s="234"/>
      <c r="IR22" s="234"/>
      <c r="IS22" s="234"/>
      <c r="IT22" s="234"/>
      <c r="IU22" s="234"/>
    </row>
    <row r="23" spans="1:255" ht="14.4" customHeight="1">
      <c r="A23" s="237">
        <v>25</v>
      </c>
      <c r="B23" s="237">
        <v>21</v>
      </c>
      <c r="C23" s="237"/>
      <c r="D23" s="237">
        <v>170</v>
      </c>
      <c r="E23" s="238">
        <v>0.72291666666666698</v>
      </c>
      <c r="F23" s="238">
        <v>0.33333333333333298</v>
      </c>
      <c r="G23" s="238">
        <f t="shared" si="0"/>
        <v>0.389583333333334</v>
      </c>
      <c r="H23" s="237">
        <v>10</v>
      </c>
      <c r="I23" s="236" t="s">
        <v>17</v>
      </c>
      <c r="J23" s="235" t="s">
        <v>1634</v>
      </c>
      <c r="K23" s="234" t="s">
        <v>4116</v>
      </c>
      <c r="L23" s="234"/>
      <c r="M23" s="14" t="e">
        <f>VLOOKUP(N23,id!$A:$C,3,0)</f>
        <v>#N/A</v>
      </c>
      <c r="N23" s="14" t="str">
        <f t="shared" si="1"/>
        <v>FrankeMarcin1978</v>
      </c>
      <c r="O23" s="9" t="str">
        <f t="shared" si="2"/>
        <v>Franke</v>
      </c>
      <c r="P23" s="125" t="str">
        <f t="shared" si="3"/>
        <v>Marcin</v>
      </c>
      <c r="Q23" s="9"/>
      <c r="R23" s="9" t="str">
        <f t="shared" si="4"/>
        <v>1978</v>
      </c>
      <c r="S23" s="9">
        <f t="shared" si="8"/>
        <v>17.141971731221282</v>
      </c>
      <c r="T23" s="21"/>
      <c r="U23" s="9">
        <f t="shared" si="9"/>
        <v>1.2032085561497308</v>
      </c>
      <c r="V23" s="9">
        <f t="shared" si="10"/>
        <v>0.83333333333333337</v>
      </c>
      <c r="W23" s="9">
        <v>1</v>
      </c>
      <c r="X23" s="9">
        <v>1</v>
      </c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4"/>
      <c r="IA23" s="234"/>
      <c r="IB23" s="234"/>
      <c r="IC23" s="234"/>
      <c r="ID23" s="234"/>
      <c r="IE23" s="234"/>
      <c r="IF23" s="234"/>
      <c r="IG23" s="234"/>
      <c r="IH23" s="234"/>
      <c r="II23" s="234"/>
      <c r="IJ23" s="234"/>
      <c r="IK23" s="234"/>
      <c r="IL23" s="234"/>
      <c r="IM23" s="234"/>
      <c r="IN23" s="234"/>
      <c r="IO23" s="234"/>
      <c r="IP23" s="234"/>
      <c r="IQ23" s="234"/>
      <c r="IR23" s="234"/>
      <c r="IS23" s="234"/>
      <c r="IT23" s="234"/>
      <c r="IU23" s="234"/>
    </row>
    <row r="24" spans="1:255" ht="14.4" customHeight="1">
      <c r="A24" s="237">
        <v>26</v>
      </c>
      <c r="B24" s="237">
        <v>21</v>
      </c>
      <c r="C24" s="237"/>
      <c r="D24" s="237">
        <v>34</v>
      </c>
      <c r="E24" s="238">
        <v>0.72291666666666698</v>
      </c>
      <c r="F24" s="238">
        <v>0.33333333333333298</v>
      </c>
      <c r="G24" s="238">
        <f t="shared" si="0"/>
        <v>0.389583333333334</v>
      </c>
      <c r="H24" s="237">
        <v>10</v>
      </c>
      <c r="I24" s="236" t="s">
        <v>151</v>
      </c>
      <c r="J24" s="235" t="s">
        <v>915</v>
      </c>
      <c r="K24" s="234" t="s">
        <v>4115</v>
      </c>
      <c r="L24" s="234"/>
      <c r="M24" s="14">
        <f>VLOOKUP(N24,id!$A:$C,3,0)</f>
        <v>562</v>
      </c>
      <c r="N24" s="14" t="str">
        <f t="shared" si="1"/>
        <v>PasiecznikWojciech1970</v>
      </c>
      <c r="O24" s="9" t="str">
        <f t="shared" si="2"/>
        <v>Pasiecznik</v>
      </c>
      <c r="P24" s="125" t="str">
        <f t="shared" si="3"/>
        <v>Wojciech</v>
      </c>
      <c r="Q24" s="9"/>
      <c r="R24" s="9" t="str">
        <f t="shared" si="4"/>
        <v>1970</v>
      </c>
      <c r="S24" s="9">
        <f t="shared" si="8"/>
        <v>17.141971731221282</v>
      </c>
      <c r="T24" s="21"/>
      <c r="U24" s="9">
        <f t="shared" si="9"/>
        <v>1</v>
      </c>
      <c r="V24" s="9">
        <f t="shared" si="10"/>
        <v>1</v>
      </c>
      <c r="W24" s="9">
        <v>1</v>
      </c>
      <c r="X24" s="9">
        <v>1</v>
      </c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  <c r="EV24" s="234"/>
      <c r="EW24" s="234"/>
      <c r="EX24" s="234"/>
      <c r="EY24" s="234"/>
      <c r="EZ24" s="234"/>
      <c r="FA24" s="234"/>
      <c r="FB24" s="234"/>
      <c r="FC24" s="234"/>
      <c r="FD24" s="234"/>
      <c r="FE24" s="234"/>
      <c r="FF24" s="234"/>
      <c r="FG24" s="234"/>
      <c r="FH24" s="234"/>
      <c r="FI24" s="234"/>
      <c r="FJ24" s="234"/>
      <c r="FK24" s="234"/>
      <c r="FL24" s="234"/>
      <c r="FM24" s="234"/>
      <c r="FN24" s="234"/>
      <c r="FO24" s="234"/>
      <c r="FP24" s="234"/>
      <c r="FQ24" s="234"/>
      <c r="FR24" s="234"/>
      <c r="FS24" s="234"/>
      <c r="FT24" s="234"/>
      <c r="FU24" s="234"/>
      <c r="FV24" s="234"/>
      <c r="FW24" s="234"/>
      <c r="FX24" s="234"/>
      <c r="FY24" s="234"/>
      <c r="FZ24" s="234"/>
      <c r="GA24" s="234"/>
      <c r="GB24" s="234"/>
      <c r="GC24" s="234"/>
      <c r="GD24" s="234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  <c r="GW24" s="234"/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4"/>
      <c r="HI24" s="234"/>
      <c r="HJ24" s="234"/>
      <c r="HK24" s="234"/>
      <c r="HL24" s="234"/>
      <c r="HM24" s="234"/>
      <c r="HN24" s="234"/>
      <c r="HO24" s="234"/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4"/>
      <c r="IA24" s="234"/>
      <c r="IB24" s="234"/>
      <c r="IC24" s="234"/>
      <c r="ID24" s="234"/>
      <c r="IE24" s="234"/>
      <c r="IF24" s="234"/>
      <c r="IG24" s="234"/>
      <c r="IH24" s="234"/>
      <c r="II24" s="234"/>
      <c r="IJ24" s="234"/>
      <c r="IK24" s="234"/>
      <c r="IL24" s="234"/>
      <c r="IM24" s="234"/>
      <c r="IN24" s="234"/>
      <c r="IO24" s="234"/>
      <c r="IP24" s="234"/>
      <c r="IQ24" s="234"/>
      <c r="IR24" s="234"/>
      <c r="IS24" s="234"/>
      <c r="IT24" s="234"/>
      <c r="IU24" s="234"/>
    </row>
    <row r="25" spans="1:255" ht="14.4" customHeight="1">
      <c r="A25" s="237">
        <v>27</v>
      </c>
      <c r="B25" s="237">
        <v>23</v>
      </c>
      <c r="C25" s="237"/>
      <c r="D25" s="237">
        <v>180</v>
      </c>
      <c r="E25" s="238">
        <v>0.80694444444444402</v>
      </c>
      <c r="F25" s="238">
        <v>0.33333333333333298</v>
      </c>
      <c r="G25" s="238">
        <f t="shared" si="0"/>
        <v>0.47361111111111104</v>
      </c>
      <c r="H25" s="237">
        <v>10</v>
      </c>
      <c r="I25" s="236" t="s">
        <v>49</v>
      </c>
      <c r="J25" s="235" t="s">
        <v>1637</v>
      </c>
      <c r="K25" s="234" t="s">
        <v>4114</v>
      </c>
      <c r="L25" s="234"/>
      <c r="M25" s="14" t="e">
        <f>VLOOKUP(N25,id!$A:$C,3,0)</f>
        <v>#N/A</v>
      </c>
      <c r="N25" s="14" t="str">
        <f t="shared" si="1"/>
        <v>KopczewskiRobert1967</v>
      </c>
      <c r="O25" s="9" t="str">
        <f t="shared" si="2"/>
        <v>Kopczewski</v>
      </c>
      <c r="P25" s="125" t="str">
        <f t="shared" si="3"/>
        <v>Robert</v>
      </c>
      <c r="Q25" s="9"/>
      <c r="R25" s="9" t="str">
        <f t="shared" si="4"/>
        <v>1967</v>
      </c>
      <c r="S25" s="9">
        <f t="shared" si="8"/>
        <v>14.100654166004629</v>
      </c>
      <c r="T25" s="21"/>
      <c r="U25" s="9">
        <f t="shared" si="9"/>
        <v>0.82258064516129181</v>
      </c>
      <c r="V25" s="9">
        <f t="shared" si="10"/>
        <v>1</v>
      </c>
      <c r="W25" s="9">
        <v>1</v>
      </c>
      <c r="X25" s="9">
        <v>1</v>
      </c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</row>
    <row r="26" spans="1:255" ht="14.4" customHeight="1">
      <c r="A26" s="237">
        <v>29</v>
      </c>
      <c r="B26" s="237">
        <v>24</v>
      </c>
      <c r="C26" s="237"/>
      <c r="D26" s="237">
        <v>192</v>
      </c>
      <c r="E26" s="238">
        <v>0.86944444444444402</v>
      </c>
      <c r="F26" s="238">
        <v>0.33333333333333298</v>
      </c>
      <c r="G26" s="238">
        <f t="shared" si="0"/>
        <v>0.53611111111111098</v>
      </c>
      <c r="H26" s="237">
        <v>10</v>
      </c>
      <c r="I26" s="236" t="s">
        <v>48</v>
      </c>
      <c r="J26" s="235" t="s">
        <v>900</v>
      </c>
      <c r="K26" s="234" t="s">
        <v>4113</v>
      </c>
      <c r="L26" s="234"/>
      <c r="M26" s="14" t="e">
        <f>VLOOKUP(N26,id!$A:$C,3,0)</f>
        <v>#N/A</v>
      </c>
      <c r="N26" s="14" t="str">
        <f t="shared" si="1"/>
        <v>ChmielarzTomasz1986</v>
      </c>
      <c r="O26" s="9" t="str">
        <f t="shared" si="2"/>
        <v>Chmielarz</v>
      </c>
      <c r="P26" s="125" t="str">
        <f t="shared" si="3"/>
        <v>Tomasz</v>
      </c>
      <c r="Q26" s="9"/>
      <c r="R26" s="9" t="str">
        <f t="shared" si="4"/>
        <v>1986</v>
      </c>
      <c r="S26" s="9">
        <f t="shared" si="8"/>
        <v>12.456795519708754</v>
      </c>
      <c r="T26" s="21"/>
      <c r="U26" s="9">
        <f t="shared" si="9"/>
        <v>0.88341968911917101</v>
      </c>
      <c r="V26" s="9">
        <f t="shared" si="10"/>
        <v>1</v>
      </c>
      <c r="W26" s="9">
        <v>1</v>
      </c>
      <c r="X26" s="9">
        <v>1</v>
      </c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</row>
    <row r="27" spans="1:255" ht="14.4" customHeight="1">
      <c r="A27" s="237">
        <v>30</v>
      </c>
      <c r="B27" s="237">
        <v>24</v>
      </c>
      <c r="C27" s="237"/>
      <c r="D27" s="237">
        <v>144</v>
      </c>
      <c r="E27" s="238">
        <v>0.86944444444444402</v>
      </c>
      <c r="F27" s="238">
        <v>0.33333333333333298</v>
      </c>
      <c r="G27" s="238">
        <f t="shared" si="0"/>
        <v>0.53611111111111098</v>
      </c>
      <c r="H27" s="237">
        <v>10</v>
      </c>
      <c r="I27" s="236" t="s">
        <v>15</v>
      </c>
      <c r="J27" s="235" t="s">
        <v>714</v>
      </c>
      <c r="K27" s="234" t="s">
        <v>4112</v>
      </c>
      <c r="L27" s="234"/>
      <c r="M27" s="14">
        <f>VLOOKUP(N27,id!$A:$C,3,0)</f>
        <v>263</v>
      </c>
      <c r="N27" s="14" t="str">
        <f t="shared" si="1"/>
        <v>JakubasPiotr1985</v>
      </c>
      <c r="O27" s="9" t="str">
        <f t="shared" si="2"/>
        <v>Jakubas</v>
      </c>
      <c r="P27" s="125" t="str">
        <f t="shared" si="3"/>
        <v>Piotr</v>
      </c>
      <c r="Q27" s="9"/>
      <c r="R27" s="9" t="str">
        <f t="shared" si="4"/>
        <v>1985</v>
      </c>
      <c r="S27" s="9">
        <f t="shared" si="8"/>
        <v>12.456795519708754</v>
      </c>
      <c r="T27" s="21"/>
      <c r="U27" s="9">
        <f t="shared" si="9"/>
        <v>1</v>
      </c>
      <c r="V27" s="9">
        <f t="shared" si="10"/>
        <v>1</v>
      </c>
      <c r="W27" s="9">
        <v>1</v>
      </c>
      <c r="X27" s="9">
        <v>1</v>
      </c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</row>
    <row r="28" spans="1:255" ht="14.4" customHeight="1">
      <c r="A28" s="237">
        <v>31</v>
      </c>
      <c r="B28" s="237">
        <v>26</v>
      </c>
      <c r="C28" s="237"/>
      <c r="D28" s="237">
        <v>143</v>
      </c>
      <c r="E28" s="238">
        <v>0.86944444444444402</v>
      </c>
      <c r="F28" s="238">
        <v>0.33333333333333298</v>
      </c>
      <c r="G28" s="238">
        <f t="shared" si="0"/>
        <v>0.53611111111111098</v>
      </c>
      <c r="H28" s="237">
        <v>10</v>
      </c>
      <c r="I28" s="236" t="s">
        <v>431</v>
      </c>
      <c r="J28" s="235" t="s">
        <v>713</v>
      </c>
      <c r="K28" s="234" t="s">
        <v>4112</v>
      </c>
      <c r="L28" s="234"/>
      <c r="M28" s="14" t="e">
        <f>VLOOKUP(N28,id!$A:$C,3,0)</f>
        <v>#N/A</v>
      </c>
      <c r="N28" s="14" t="str">
        <f t="shared" si="1"/>
        <v>KsiążekMikołaj1985</v>
      </c>
      <c r="O28" s="9" t="str">
        <f t="shared" si="2"/>
        <v>Książek</v>
      </c>
      <c r="P28" s="125" t="str">
        <f t="shared" si="3"/>
        <v>Mikołaj</v>
      </c>
      <c r="Q28" s="9"/>
      <c r="R28" s="9" t="str">
        <f t="shared" si="4"/>
        <v>1985</v>
      </c>
      <c r="S28" s="9">
        <f t="shared" si="8"/>
        <v>12.456795519708754</v>
      </c>
      <c r="T28" s="21"/>
      <c r="U28" s="9">
        <f t="shared" si="9"/>
        <v>1</v>
      </c>
      <c r="V28" s="9">
        <f t="shared" si="10"/>
        <v>1</v>
      </c>
      <c r="W28" s="9">
        <v>1</v>
      </c>
      <c r="X28" s="9">
        <v>1</v>
      </c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</row>
    <row r="29" spans="1:255" ht="14.4" customHeight="1">
      <c r="A29" s="237">
        <v>34</v>
      </c>
      <c r="B29" s="237">
        <v>27</v>
      </c>
      <c r="C29" s="237"/>
      <c r="D29" s="237">
        <v>141</v>
      </c>
      <c r="E29" s="238">
        <v>0.72083333333333299</v>
      </c>
      <c r="F29" s="238">
        <v>0.33333333333333298</v>
      </c>
      <c r="G29" s="238">
        <f t="shared" si="0"/>
        <v>0.38750000000000001</v>
      </c>
      <c r="H29" s="237">
        <v>8</v>
      </c>
      <c r="I29" s="236" t="s">
        <v>70</v>
      </c>
      <c r="J29" s="235" t="s">
        <v>244</v>
      </c>
      <c r="K29" s="234" t="s">
        <v>4109</v>
      </c>
      <c r="L29" s="234"/>
      <c r="M29" s="14">
        <f>VLOOKUP(N29,id!$A:$C,3,0)</f>
        <v>26</v>
      </c>
      <c r="N29" s="14" t="str">
        <f t="shared" si="1"/>
        <v>KotMaciej1984</v>
      </c>
      <c r="O29" s="9" t="str">
        <f t="shared" si="2"/>
        <v>Kot</v>
      </c>
      <c r="P29" s="125" t="str">
        <f t="shared" si="3"/>
        <v>Maciej</v>
      </c>
      <c r="Q29" s="9"/>
      <c r="R29" s="9" t="str">
        <f t="shared" si="4"/>
        <v>1984</v>
      </c>
      <c r="S29" s="9">
        <f t="shared" si="8"/>
        <v>9.9654364157670035</v>
      </c>
      <c r="T29" s="21"/>
      <c r="U29" s="9">
        <f t="shared" si="9"/>
        <v>1.3835125448028671</v>
      </c>
      <c r="V29" s="9">
        <f t="shared" si="10"/>
        <v>0.8</v>
      </c>
      <c r="W29" s="9">
        <v>1</v>
      </c>
      <c r="X29" s="9">
        <v>1</v>
      </c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</row>
  </sheetData>
  <mergeCells count="1">
    <mergeCell ref="A1:K1"/>
  </mergeCells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"/>
  <sheetViews>
    <sheetView workbookViewId="0">
      <selection sqref="A1:C1"/>
    </sheetView>
  </sheetViews>
  <sheetFormatPr defaultRowHeight="14.4"/>
  <cols>
    <col min="1" max="1" width="8.88671875" style="261"/>
    <col min="2" max="2" width="9.109375" style="261" customWidth="1"/>
    <col min="3" max="3" width="13.33203125" style="261" customWidth="1"/>
    <col min="4" max="16384" width="8.88671875" style="261"/>
  </cols>
  <sheetData>
    <row r="1" spans="1:22">
      <c r="A1" s="619" t="s">
        <v>4192</v>
      </c>
      <c r="B1" s="619"/>
      <c r="C1" s="619"/>
      <c r="D1" s="619"/>
      <c r="E1" s="619"/>
      <c r="F1" s="619"/>
      <c r="G1" s="619"/>
      <c r="H1" s="619"/>
    </row>
    <row r="2" spans="1:22" ht="28.8">
      <c r="A2" s="263" t="s">
        <v>3410</v>
      </c>
      <c r="B2" s="265" t="s">
        <v>4191</v>
      </c>
      <c r="C2" s="263" t="s">
        <v>160</v>
      </c>
      <c r="D2" s="263" t="s">
        <v>161</v>
      </c>
      <c r="E2" s="265" t="s">
        <v>4190</v>
      </c>
      <c r="F2" s="265" t="s">
        <v>3504</v>
      </c>
      <c r="G2" s="263" t="s">
        <v>3447</v>
      </c>
      <c r="H2" s="272" t="s">
        <v>137</v>
      </c>
      <c r="I2" s="261" t="s">
        <v>4194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273">
        <v>1</v>
      </c>
      <c r="B3" s="273">
        <v>42</v>
      </c>
      <c r="C3" s="273" t="s">
        <v>198</v>
      </c>
      <c r="D3" s="273" t="s">
        <v>199</v>
      </c>
      <c r="E3" s="275"/>
      <c r="F3" s="274">
        <v>0.25170138888888888</v>
      </c>
      <c r="G3" s="273">
        <v>34</v>
      </c>
      <c r="H3" s="262">
        <v>1</v>
      </c>
      <c r="I3" s="280">
        <v>1980</v>
      </c>
      <c r="K3" s="14">
        <f>VLOOKUP(L3,id!$A:$C,3,0)</f>
        <v>108</v>
      </c>
      <c r="L3" s="14" t="str">
        <f t="shared" ref="L3:L8" si="0">M3&amp;N3&amp;P3</f>
        <v>TruszkowskaKamila1980</v>
      </c>
      <c r="M3" s="9" t="str">
        <f>C3</f>
        <v>Truszkowska</v>
      </c>
      <c r="N3" s="125" t="str">
        <f>D3</f>
        <v>Kamila</v>
      </c>
      <c r="O3" s="9">
        <f>E3</f>
        <v>0</v>
      </c>
      <c r="P3" s="9">
        <f>I3</f>
        <v>1980</v>
      </c>
      <c r="Q3" s="9">
        <v>100</v>
      </c>
      <c r="R3" s="21"/>
      <c r="S3" s="9"/>
      <c r="T3" s="9"/>
      <c r="U3" s="9"/>
      <c r="V3" s="9"/>
    </row>
    <row r="4" spans="1:22">
      <c r="A4" s="278">
        <v>2</v>
      </c>
      <c r="B4" s="278">
        <v>34</v>
      </c>
      <c r="C4" s="278" t="s">
        <v>1219</v>
      </c>
      <c r="D4" s="278" t="s">
        <v>1218</v>
      </c>
      <c r="E4" s="278" t="s">
        <v>4193</v>
      </c>
      <c r="F4" s="279">
        <v>0.31812499999999999</v>
      </c>
      <c r="G4" s="278">
        <v>28</v>
      </c>
      <c r="H4" s="278">
        <v>2</v>
      </c>
      <c r="I4" s="277">
        <v>1976</v>
      </c>
      <c r="K4" s="14">
        <f>VLOOKUP(L4,id!$A:$C,3,0)</f>
        <v>148</v>
      </c>
      <c r="L4" s="14" t="str">
        <f t="shared" si="0"/>
        <v>NowackaElżbieta1976</v>
      </c>
      <c r="M4" s="9" t="str">
        <f t="shared" ref="M4:O8" si="1">C4</f>
        <v>Nowacka</v>
      </c>
      <c r="N4" s="125" t="str">
        <f t="shared" si="1"/>
        <v>Elżbieta</v>
      </c>
      <c r="O4" s="9" t="str">
        <f t="shared" si="1"/>
        <v>Roweria / Nietoperze</v>
      </c>
      <c r="P4" s="9">
        <f t="shared" ref="P4:P8" si="2">I4</f>
        <v>1976</v>
      </c>
      <c r="Q4" s="9">
        <f t="shared" ref="Q4:Q8" si="3">Q3*IF(U4&lt;1,U4,IF(V4&lt;1,V4,IF(T4&lt;1,T4,IF(S4&lt;1,S4,1))))</f>
        <v>82.35294117647058</v>
      </c>
      <c r="R4" s="21"/>
      <c r="S4" s="9">
        <f>F3/F4</f>
        <v>0.79120279414974892</v>
      </c>
      <c r="T4" s="9">
        <v>1</v>
      </c>
      <c r="U4" s="9">
        <f>G4/G3</f>
        <v>0.82352941176470584</v>
      </c>
      <c r="V4" s="9">
        <v>1</v>
      </c>
    </row>
    <row r="5" spans="1:22">
      <c r="A5" s="273">
        <v>3</v>
      </c>
      <c r="B5" s="273">
        <v>16</v>
      </c>
      <c r="C5" s="273" t="s">
        <v>331</v>
      </c>
      <c r="D5" s="273" t="s">
        <v>332</v>
      </c>
      <c r="E5" s="273" t="s">
        <v>310</v>
      </c>
      <c r="F5" s="274">
        <v>0.31648148148148147</v>
      </c>
      <c r="G5" s="273">
        <v>19</v>
      </c>
      <c r="H5" s="273">
        <v>3</v>
      </c>
      <c r="I5" s="276">
        <v>1959</v>
      </c>
      <c r="K5" s="14">
        <f>VLOOKUP(L5,id!$A:$C,3,0)</f>
        <v>544</v>
      </c>
      <c r="L5" s="14" t="str">
        <f t="shared" si="0"/>
        <v>KoniecznaKrystyna1959</v>
      </c>
      <c r="M5" s="9" t="str">
        <f t="shared" si="1"/>
        <v>Konieczna</v>
      </c>
      <c r="N5" s="125" t="str">
        <f t="shared" si="1"/>
        <v>Krystyna</v>
      </c>
      <c r="O5" s="9" t="str">
        <f t="shared" si="1"/>
        <v>Grupa Rowerowa Lipka</v>
      </c>
      <c r="P5" s="9">
        <f t="shared" si="2"/>
        <v>1959</v>
      </c>
      <c r="Q5" s="9">
        <f t="shared" si="3"/>
        <v>55.882352941176471</v>
      </c>
      <c r="R5" s="21"/>
      <c r="S5" s="9">
        <f t="shared" ref="S5:S8" si="4">F4/F5</f>
        <v>1.0051930953774137</v>
      </c>
      <c r="T5" s="9">
        <v>1</v>
      </c>
      <c r="U5" s="9">
        <f t="shared" ref="U5:U8" si="5">G5/G4</f>
        <v>0.6785714285714286</v>
      </c>
      <c r="V5" s="9">
        <v>1</v>
      </c>
    </row>
    <row r="6" spans="1:22">
      <c r="A6" s="278">
        <v>4</v>
      </c>
      <c r="B6" s="263">
        <v>37</v>
      </c>
      <c r="C6" s="263" t="s">
        <v>267</v>
      </c>
      <c r="D6" s="263" t="s">
        <v>806</v>
      </c>
      <c r="E6" s="265" t="s">
        <v>1262</v>
      </c>
      <c r="F6" s="264">
        <v>0.31744212962962964</v>
      </c>
      <c r="G6" s="263">
        <v>19</v>
      </c>
      <c r="H6" s="262">
        <v>4</v>
      </c>
      <c r="I6" s="261">
        <v>2007</v>
      </c>
      <c r="K6" s="14">
        <f>VLOOKUP(L6,id!$A:$C,3,0)</f>
        <v>43</v>
      </c>
      <c r="L6" s="14" t="str">
        <f t="shared" si="0"/>
        <v>BrudłoBasia2007</v>
      </c>
      <c r="M6" s="9" t="str">
        <f t="shared" si="1"/>
        <v>Brudło</v>
      </c>
      <c r="N6" s="125" t="str">
        <f t="shared" si="1"/>
        <v>Basia</v>
      </c>
      <c r="O6" s="9" t="str">
        <f t="shared" si="1"/>
        <v>Ba-Bi</v>
      </c>
      <c r="P6" s="9">
        <f t="shared" si="2"/>
        <v>2007</v>
      </c>
      <c r="Q6" s="9">
        <f t="shared" si="3"/>
        <v>55.71324092403578</v>
      </c>
      <c r="R6" s="21"/>
      <c r="S6" s="9">
        <f t="shared" si="4"/>
        <v>0.99697378495642974</v>
      </c>
      <c r="T6" s="9">
        <v>1</v>
      </c>
      <c r="U6" s="9">
        <f t="shared" si="5"/>
        <v>1</v>
      </c>
      <c r="V6" s="9">
        <v>1</v>
      </c>
    </row>
    <row r="7" spans="1:22">
      <c r="A7" s="273">
        <v>5</v>
      </c>
      <c r="B7" s="263">
        <v>41</v>
      </c>
      <c r="C7" s="263" t="s">
        <v>1687</v>
      </c>
      <c r="D7" s="263" t="s">
        <v>1688</v>
      </c>
      <c r="E7" s="265" t="s">
        <v>1262</v>
      </c>
      <c r="F7" s="264">
        <v>0.31744212962962964</v>
      </c>
      <c r="G7" s="263">
        <v>19</v>
      </c>
      <c r="H7" s="278">
        <v>5</v>
      </c>
      <c r="I7" s="261">
        <v>1977</v>
      </c>
      <c r="K7" s="14">
        <f>VLOOKUP(L7,id!$A:$C,3,0)</f>
        <v>44</v>
      </c>
      <c r="L7" s="14" t="str">
        <f t="shared" si="0"/>
        <v>Pacowska-BrudłoOla1977</v>
      </c>
      <c r="M7" s="9" t="str">
        <f t="shared" si="1"/>
        <v>Pacowska-Brudło</v>
      </c>
      <c r="N7" s="125" t="str">
        <f t="shared" si="1"/>
        <v>Ola</v>
      </c>
      <c r="O7" s="9" t="str">
        <f t="shared" si="1"/>
        <v>Ba-Bi</v>
      </c>
      <c r="P7" s="9">
        <f t="shared" si="2"/>
        <v>1977</v>
      </c>
      <c r="Q7" s="9">
        <f t="shared" si="3"/>
        <v>55.71324092403578</v>
      </c>
      <c r="R7" s="21"/>
      <c r="S7" s="9">
        <f t="shared" si="4"/>
        <v>1</v>
      </c>
      <c r="T7" s="9">
        <v>1</v>
      </c>
      <c r="U7" s="9">
        <f t="shared" si="5"/>
        <v>1</v>
      </c>
      <c r="V7" s="9">
        <v>1</v>
      </c>
    </row>
    <row r="8" spans="1:22">
      <c r="A8" s="278">
        <v>6</v>
      </c>
      <c r="B8" s="273">
        <v>57</v>
      </c>
      <c r="C8" s="273" t="s">
        <v>739</v>
      </c>
      <c r="D8" s="273" t="s">
        <v>133</v>
      </c>
      <c r="E8" s="275" t="s">
        <v>4208</v>
      </c>
      <c r="F8" s="274">
        <v>0.31707175925925929</v>
      </c>
      <c r="G8" s="273">
        <v>11</v>
      </c>
      <c r="H8" s="273">
        <v>6</v>
      </c>
      <c r="I8" s="273">
        <v>1983</v>
      </c>
      <c r="K8" s="14">
        <f>VLOOKUP(L8,id!$A:$C,3,0)</f>
        <v>112</v>
      </c>
      <c r="L8" s="14" t="str">
        <f t="shared" si="0"/>
        <v>KowalskaAgnieszka1983</v>
      </c>
      <c r="M8" s="9" t="str">
        <f t="shared" si="1"/>
        <v>Kowalska</v>
      </c>
      <c r="N8" s="125" t="str">
        <f t="shared" si="1"/>
        <v>Agnieszka</v>
      </c>
      <c r="O8" s="9" t="str">
        <f t="shared" si="1"/>
        <v>Aga</v>
      </c>
      <c r="P8" s="9">
        <f t="shared" si="2"/>
        <v>1983</v>
      </c>
      <c r="Q8" s="9">
        <f t="shared" si="3"/>
        <v>32.255034219178611</v>
      </c>
      <c r="R8" s="21"/>
      <c r="S8" s="9">
        <f t="shared" si="4"/>
        <v>1.0011680963679503</v>
      </c>
      <c r="T8" s="9">
        <v>1</v>
      </c>
      <c r="U8" s="9">
        <f t="shared" si="5"/>
        <v>0.57894736842105265</v>
      </c>
      <c r="V8" s="9">
        <v>1</v>
      </c>
    </row>
  </sheetData>
  <mergeCells count="1">
    <mergeCell ref="A1:H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workbookViewId="0">
      <selection sqref="A1:C1"/>
    </sheetView>
  </sheetViews>
  <sheetFormatPr defaultRowHeight="14.4"/>
  <cols>
    <col min="1" max="1" width="6" style="261" customWidth="1"/>
    <col min="2" max="2" width="5.88671875" style="261" customWidth="1"/>
    <col min="3" max="3" width="13.5546875" style="261" customWidth="1"/>
    <col min="4" max="4" width="12.109375" style="261" customWidth="1"/>
    <col min="5" max="5" width="18" style="261" customWidth="1"/>
    <col min="6" max="6" width="8.88671875" style="261"/>
    <col min="7" max="7" width="6" style="261" customWidth="1"/>
    <col min="8" max="16384" width="8.88671875" style="261"/>
  </cols>
  <sheetData>
    <row r="1" spans="1:22">
      <c r="A1" s="619" t="s">
        <v>4192</v>
      </c>
      <c r="B1" s="619"/>
      <c r="C1" s="619"/>
      <c r="D1" s="619"/>
      <c r="E1" s="619"/>
      <c r="F1" s="619"/>
      <c r="G1" s="619"/>
      <c r="H1" s="619"/>
    </row>
    <row r="2" spans="1:22" ht="28.8">
      <c r="A2" s="263" t="s">
        <v>3410</v>
      </c>
      <c r="B2" s="265" t="s">
        <v>4191</v>
      </c>
      <c r="C2" s="263" t="s">
        <v>160</v>
      </c>
      <c r="D2" s="263" t="s">
        <v>161</v>
      </c>
      <c r="E2" s="265" t="s">
        <v>4190</v>
      </c>
      <c r="F2" s="265" t="s">
        <v>3504</v>
      </c>
      <c r="G2" s="263" t="s">
        <v>3447</v>
      </c>
      <c r="H2" s="272" t="s">
        <v>137</v>
      </c>
      <c r="I2" s="261" t="s">
        <v>4189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266">
        <v>1</v>
      </c>
      <c r="B3" s="266">
        <v>60</v>
      </c>
      <c r="C3" s="266" t="s">
        <v>1295</v>
      </c>
      <c r="D3" s="266" t="s">
        <v>383</v>
      </c>
      <c r="E3" s="271" t="s">
        <v>827</v>
      </c>
      <c r="F3" s="270">
        <v>0.26553240740740741</v>
      </c>
      <c r="G3" s="266">
        <v>38</v>
      </c>
      <c r="H3" s="262">
        <v>1</v>
      </c>
      <c r="I3" s="261">
        <v>1980</v>
      </c>
      <c r="K3" s="14">
        <f>VLOOKUP(L3,id!$A:$C,3,0)</f>
        <v>51</v>
      </c>
      <c r="L3" s="14" t="str">
        <f t="shared" ref="L3:L7" si="0">M3&amp;N3&amp;P3</f>
        <v>ŁosiewiczMariusz1980</v>
      </c>
      <c r="M3" s="9" t="str">
        <f>C3</f>
        <v>Łosiewicz</v>
      </c>
      <c r="N3" s="125" t="str">
        <f>D3</f>
        <v>Mariusz</v>
      </c>
      <c r="O3" s="9" t="str">
        <f>E3</f>
        <v>Morenka Team</v>
      </c>
      <c r="P3" s="9">
        <f>I3</f>
        <v>1980</v>
      </c>
      <c r="Q3" s="9">
        <v>100</v>
      </c>
      <c r="R3" s="21"/>
      <c r="S3" s="9"/>
      <c r="T3" s="9"/>
      <c r="U3" s="9"/>
      <c r="V3" s="9"/>
    </row>
    <row r="4" spans="1:22">
      <c r="A4" s="266">
        <v>2</v>
      </c>
      <c r="B4" s="266">
        <v>5</v>
      </c>
      <c r="C4" s="266" t="s">
        <v>302</v>
      </c>
      <c r="D4" s="266" t="s">
        <v>15</v>
      </c>
      <c r="E4" s="271" t="s">
        <v>4199</v>
      </c>
      <c r="F4" s="270">
        <v>0.26553240740740741</v>
      </c>
      <c r="G4" s="266">
        <v>38</v>
      </c>
      <c r="H4" s="262">
        <v>1</v>
      </c>
      <c r="I4" s="261">
        <v>1979</v>
      </c>
      <c r="K4" s="14">
        <f>VLOOKUP(L4,id!$A:$C,3,0)</f>
        <v>139</v>
      </c>
      <c r="L4" s="14" t="str">
        <f t="shared" si="0"/>
        <v>BuciakPiotr1979</v>
      </c>
      <c r="M4" s="9" t="str">
        <f t="shared" ref="M4:M7" si="1">C4</f>
        <v>Buciak</v>
      </c>
      <c r="N4" s="125" t="str">
        <f t="shared" ref="N4:N7" si="2">D4</f>
        <v>Piotr</v>
      </c>
      <c r="O4" s="9" t="str">
        <f t="shared" ref="O4:O7" si="3">E4</f>
        <v xml:space="preserve">Team360 </v>
      </c>
      <c r="P4" s="9">
        <f t="shared" ref="P4:P7" si="4">I4</f>
        <v>1979</v>
      </c>
      <c r="Q4" s="9">
        <f t="shared" ref="Q4:Q7" si="5">Q3*IF(U4&lt;1,U4,IF(V4&lt;1,V4,IF(T4&lt;1,T4,IF(S4&lt;1,S4,1))))</f>
        <v>100</v>
      </c>
      <c r="R4" s="21"/>
      <c r="S4" s="9">
        <f>F3/F4</f>
        <v>1</v>
      </c>
      <c r="T4" s="9">
        <v>1</v>
      </c>
      <c r="U4" s="9">
        <f>G4/G3</f>
        <v>1</v>
      </c>
      <c r="V4" s="9">
        <v>1</v>
      </c>
    </row>
    <row r="5" spans="1:22">
      <c r="A5" s="267">
        <v>3</v>
      </c>
      <c r="B5" s="267">
        <v>1</v>
      </c>
      <c r="C5" s="267" t="s">
        <v>267</v>
      </c>
      <c r="D5" s="267" t="s">
        <v>16</v>
      </c>
      <c r="E5" s="269" t="s">
        <v>266</v>
      </c>
      <c r="F5" s="268">
        <v>0.27167824074074071</v>
      </c>
      <c r="G5" s="267">
        <v>38</v>
      </c>
      <c r="H5" s="262">
        <v>3</v>
      </c>
      <c r="I5" s="261">
        <v>1979</v>
      </c>
      <c r="K5" s="14">
        <f>VLOOKUP(L5,id!$A:$C,3,0)</f>
        <v>1</v>
      </c>
      <c r="L5" s="14" t="str">
        <f t="shared" si="0"/>
        <v>BrudłoPaweł1979</v>
      </c>
      <c r="M5" s="9" t="str">
        <f t="shared" si="1"/>
        <v>Brudło</v>
      </c>
      <c r="N5" s="125" t="str">
        <f t="shared" si="2"/>
        <v>Paweł</v>
      </c>
      <c r="O5" s="9" t="str">
        <f t="shared" si="3"/>
        <v>KTE Tramp</v>
      </c>
      <c r="P5" s="9">
        <f t="shared" si="4"/>
        <v>1979</v>
      </c>
      <c r="Q5" s="9">
        <f t="shared" si="5"/>
        <v>97.73782643888724</v>
      </c>
      <c r="R5" s="21"/>
      <c r="S5" s="9">
        <f t="shared" ref="S5:S7" si="6">F4/F5</f>
        <v>0.97737826438887243</v>
      </c>
      <c r="T5" s="9">
        <v>1</v>
      </c>
      <c r="U5" s="9">
        <f t="shared" ref="U5:U7" si="7">G5/G4</f>
        <v>1</v>
      </c>
      <c r="V5" s="9">
        <v>1</v>
      </c>
    </row>
    <row r="6" spans="1:22">
      <c r="A6" s="266">
        <v>4</v>
      </c>
      <c r="B6" s="263">
        <v>2</v>
      </c>
      <c r="C6" s="263" t="s">
        <v>245</v>
      </c>
      <c r="D6" s="263" t="s">
        <v>241</v>
      </c>
      <c r="E6" s="265" t="s">
        <v>312</v>
      </c>
      <c r="F6" s="264">
        <v>0.28414351851851855</v>
      </c>
      <c r="G6" s="263">
        <v>38</v>
      </c>
      <c r="H6" s="262">
        <v>4</v>
      </c>
      <c r="I6" s="261">
        <v>1979</v>
      </c>
      <c r="K6" s="14">
        <f>VLOOKUP(L6,id!$A:$C,3,0)</f>
        <v>10</v>
      </c>
      <c r="L6" s="14" t="str">
        <f t="shared" si="0"/>
        <v>WalentowskiRadosław1979</v>
      </c>
      <c r="M6" s="9" t="str">
        <f t="shared" si="1"/>
        <v>Walentowski</v>
      </c>
      <c r="N6" s="125" t="str">
        <f t="shared" si="2"/>
        <v>Radosław</v>
      </c>
      <c r="O6" s="9" t="str">
        <f t="shared" si="3"/>
        <v>Los Maruderos</v>
      </c>
      <c r="P6" s="9">
        <f t="shared" si="4"/>
        <v>1979</v>
      </c>
      <c r="Q6" s="9">
        <f t="shared" si="5"/>
        <v>93.450101832993866</v>
      </c>
      <c r="R6" s="21"/>
      <c r="S6" s="9">
        <f t="shared" si="6"/>
        <v>0.95613034623217896</v>
      </c>
      <c r="T6" s="9">
        <v>1</v>
      </c>
      <c r="U6" s="9">
        <f t="shared" si="7"/>
        <v>1</v>
      </c>
      <c r="V6" s="9">
        <v>1</v>
      </c>
    </row>
    <row r="7" spans="1:22">
      <c r="A7" s="266">
        <v>5</v>
      </c>
      <c r="B7" s="263">
        <v>10</v>
      </c>
      <c r="C7" s="263" t="s">
        <v>1801</v>
      </c>
      <c r="D7" s="263" t="s">
        <v>241</v>
      </c>
      <c r="E7" s="265">
        <v>0</v>
      </c>
      <c r="F7" s="264">
        <v>0.30311342592592594</v>
      </c>
      <c r="G7" s="263">
        <v>38</v>
      </c>
      <c r="H7" s="262">
        <v>5</v>
      </c>
      <c r="I7" s="261">
        <v>1978</v>
      </c>
      <c r="K7" s="14">
        <f>VLOOKUP(L7,id!$A:$C,3,0)</f>
        <v>270</v>
      </c>
      <c r="L7" s="14" t="str">
        <f t="shared" si="0"/>
        <v>GołębiewskiRadosław1978</v>
      </c>
      <c r="M7" s="9" t="str">
        <f t="shared" si="1"/>
        <v>Gołębiewski</v>
      </c>
      <c r="N7" s="125" t="str">
        <f t="shared" si="2"/>
        <v>Radosław</v>
      </c>
      <c r="O7" s="9">
        <f t="shared" si="3"/>
        <v>0</v>
      </c>
      <c r="P7" s="9">
        <f t="shared" si="4"/>
        <v>1978</v>
      </c>
      <c r="Q7" s="9">
        <f t="shared" si="5"/>
        <v>87.601664821108074</v>
      </c>
      <c r="R7" s="21"/>
      <c r="S7" s="9">
        <f t="shared" si="6"/>
        <v>0.9374164725648173</v>
      </c>
      <c r="T7" s="9">
        <v>1</v>
      </c>
      <c r="U7" s="9">
        <f t="shared" si="7"/>
        <v>1</v>
      </c>
      <c r="V7" s="9">
        <v>1</v>
      </c>
    </row>
    <row r="8" spans="1:22">
      <c r="A8" s="267">
        <v>6</v>
      </c>
      <c r="B8" s="263">
        <v>14</v>
      </c>
      <c r="C8" s="263" t="s">
        <v>265</v>
      </c>
      <c r="D8" s="263" t="s">
        <v>234</v>
      </c>
      <c r="E8" s="265">
        <v>0</v>
      </c>
      <c r="F8" s="264">
        <v>0.32049768518518518</v>
      </c>
      <c r="G8" s="263">
        <v>38</v>
      </c>
      <c r="H8" s="262">
        <v>6</v>
      </c>
      <c r="I8" s="261">
        <v>1963</v>
      </c>
      <c r="K8" s="14">
        <f>VLOOKUP(L8,id!$A:$C,3,0)</f>
        <v>19</v>
      </c>
      <c r="L8" s="14" t="str">
        <f t="shared" ref="L8:L48" si="8">M8&amp;N8&amp;P8</f>
        <v>KrólikowskiRoman1963</v>
      </c>
      <c r="M8" s="9" t="str">
        <f t="shared" ref="M8:M48" si="9">C8</f>
        <v>Królikowski</v>
      </c>
      <c r="N8" s="125" t="str">
        <f t="shared" ref="N8:N48" si="10">D8</f>
        <v>Roman</v>
      </c>
      <c r="O8" s="9">
        <f t="shared" ref="O8:O48" si="11">E8</f>
        <v>0</v>
      </c>
      <c r="P8" s="9">
        <f t="shared" ref="P8:P48" si="12">I8</f>
        <v>1963</v>
      </c>
      <c r="Q8" s="9">
        <f t="shared" ref="Q8:Q47" si="13">Q7*IF(U8&lt;1,U8,IF(V8&lt;1,V8,IF(T8&lt;1,T8,IF(S8&lt;1,S8,1))))</f>
        <v>82.850023473330666</v>
      </c>
      <c r="R8" s="21"/>
      <c r="S8" s="9">
        <f t="shared" ref="S8:S48" si="14">F7/F8</f>
        <v>0.94575854970929185</v>
      </c>
      <c r="T8" s="9">
        <v>1</v>
      </c>
      <c r="U8" s="9">
        <f t="shared" ref="U8:U48" si="15">G8/G7</f>
        <v>1</v>
      </c>
      <c r="V8" s="9">
        <v>1</v>
      </c>
    </row>
    <row r="9" spans="1:22">
      <c r="A9" s="266">
        <v>7</v>
      </c>
      <c r="B9" s="263">
        <v>48</v>
      </c>
      <c r="C9" s="263" t="s">
        <v>18</v>
      </c>
      <c r="D9" s="263" t="s">
        <v>19</v>
      </c>
      <c r="E9" s="265" t="s">
        <v>4200</v>
      </c>
      <c r="F9" s="264">
        <v>0.32049768518518518</v>
      </c>
      <c r="G9" s="263">
        <v>38</v>
      </c>
      <c r="H9" s="262">
        <v>6</v>
      </c>
      <c r="I9" s="261">
        <v>1964</v>
      </c>
      <c r="K9" s="14">
        <f>VLOOKUP(L9,id!$A:$C,3,0)</f>
        <v>17</v>
      </c>
      <c r="L9" s="14" t="str">
        <f t="shared" si="8"/>
        <v>LiszkaGrzegorz1964</v>
      </c>
      <c r="M9" s="9" t="str">
        <f t="shared" si="9"/>
        <v>Liszka</v>
      </c>
      <c r="N9" s="125" t="str">
        <f t="shared" si="10"/>
        <v>Grzegorz</v>
      </c>
      <c r="O9" s="9" t="str">
        <f t="shared" si="11"/>
        <v>Trezado Biketires.pl</v>
      </c>
      <c r="P9" s="9">
        <f t="shared" si="12"/>
        <v>1964</v>
      </c>
      <c r="Q9" s="9">
        <f t="shared" si="13"/>
        <v>82.850023473330666</v>
      </c>
      <c r="R9" s="21"/>
      <c r="S9" s="9">
        <f t="shared" si="14"/>
        <v>1</v>
      </c>
      <c r="T9" s="9">
        <v>1</v>
      </c>
      <c r="U9" s="9">
        <f t="shared" si="15"/>
        <v>1</v>
      </c>
      <c r="V9" s="9">
        <v>1</v>
      </c>
    </row>
    <row r="10" spans="1:22">
      <c r="A10" s="266">
        <v>8</v>
      </c>
      <c r="B10" s="263">
        <v>44</v>
      </c>
      <c r="C10" s="263" t="s">
        <v>85</v>
      </c>
      <c r="D10" s="263" t="s">
        <v>48</v>
      </c>
      <c r="E10" s="265">
        <v>0</v>
      </c>
      <c r="F10" s="264">
        <v>0.32831018518518518</v>
      </c>
      <c r="G10" s="263">
        <v>37</v>
      </c>
      <c r="H10" s="262">
        <v>8</v>
      </c>
      <c r="I10" s="261">
        <v>1982</v>
      </c>
      <c r="K10" s="14">
        <f>VLOOKUP(L10,id!$A:$C,3,0)</f>
        <v>122</v>
      </c>
      <c r="L10" s="14" t="str">
        <f t="shared" si="8"/>
        <v>StefańskiTomasz1982</v>
      </c>
      <c r="M10" s="9" t="str">
        <f t="shared" si="9"/>
        <v>Stefański</v>
      </c>
      <c r="N10" s="125" t="str">
        <f t="shared" si="10"/>
        <v>Tomasz</v>
      </c>
      <c r="O10" s="9">
        <f t="shared" si="11"/>
        <v>0</v>
      </c>
      <c r="P10" s="9">
        <f t="shared" si="12"/>
        <v>1982</v>
      </c>
      <c r="Q10" s="9">
        <f t="shared" si="13"/>
        <v>80.6697596977167</v>
      </c>
      <c r="R10" s="21"/>
      <c r="S10" s="9">
        <f t="shared" si="14"/>
        <v>0.97620390608474938</v>
      </c>
      <c r="T10" s="9">
        <v>1</v>
      </c>
      <c r="U10" s="9">
        <f t="shared" si="15"/>
        <v>0.97368421052631582</v>
      </c>
      <c r="V10" s="9">
        <v>1</v>
      </c>
    </row>
    <row r="11" spans="1:22">
      <c r="A11" s="267">
        <v>9</v>
      </c>
      <c r="B11" s="263">
        <v>35</v>
      </c>
      <c r="C11" s="263" t="s">
        <v>662</v>
      </c>
      <c r="D11" s="263" t="s">
        <v>92</v>
      </c>
      <c r="E11" s="265" t="s">
        <v>4201</v>
      </c>
      <c r="F11" s="264">
        <v>0.33064814814814814</v>
      </c>
      <c r="G11" s="263">
        <v>36</v>
      </c>
      <c r="H11" s="262">
        <v>9</v>
      </c>
      <c r="I11" s="261">
        <v>1972</v>
      </c>
      <c r="K11" s="14">
        <f>VLOOKUP(L11,id!$A:$C,3,0)</f>
        <v>73</v>
      </c>
      <c r="L11" s="14" t="str">
        <f t="shared" si="8"/>
        <v>ĆwirkoSławomir1972</v>
      </c>
      <c r="M11" s="9" t="str">
        <f t="shared" si="9"/>
        <v>Ćwirko</v>
      </c>
      <c r="N11" s="125" t="str">
        <f t="shared" si="10"/>
        <v>Sławomir</v>
      </c>
      <c r="O11" s="9" t="str">
        <f t="shared" si="11"/>
        <v>STOPA</v>
      </c>
      <c r="P11" s="9">
        <f t="shared" si="12"/>
        <v>1972</v>
      </c>
      <c r="Q11" s="9">
        <f t="shared" si="13"/>
        <v>78.489495922102734</v>
      </c>
      <c r="R11" s="21"/>
      <c r="S11" s="9">
        <f t="shared" si="14"/>
        <v>0.99292915149817984</v>
      </c>
      <c r="T11" s="9">
        <v>1</v>
      </c>
      <c r="U11" s="9">
        <f t="shared" si="15"/>
        <v>0.97297297297297303</v>
      </c>
      <c r="V11" s="9">
        <v>1</v>
      </c>
    </row>
    <row r="12" spans="1:22">
      <c r="A12" s="266">
        <v>10</v>
      </c>
      <c r="B12" s="263">
        <v>36</v>
      </c>
      <c r="C12" s="263" t="s">
        <v>1216</v>
      </c>
      <c r="D12" s="263" t="s">
        <v>269</v>
      </c>
      <c r="E12" s="265" t="s">
        <v>1217</v>
      </c>
      <c r="F12" s="264">
        <v>0.33064814814814814</v>
      </c>
      <c r="G12" s="263">
        <v>36</v>
      </c>
      <c r="H12" s="262">
        <v>9</v>
      </c>
      <c r="I12" s="261">
        <v>1977</v>
      </c>
      <c r="K12" s="14">
        <f>VLOOKUP(L12,id!$A:$C,3,0)</f>
        <v>153</v>
      </c>
      <c r="L12" s="14" t="str">
        <f t="shared" si="8"/>
        <v>KowalZbigniew1977</v>
      </c>
      <c r="M12" s="9" t="str">
        <f t="shared" si="9"/>
        <v>Kowal</v>
      </c>
      <c r="N12" s="125" t="str">
        <f t="shared" si="10"/>
        <v>Zbigniew</v>
      </c>
      <c r="O12" s="9" t="str">
        <f t="shared" si="11"/>
        <v>STOPA SŁUPSK</v>
      </c>
      <c r="P12" s="9">
        <f t="shared" si="12"/>
        <v>1977</v>
      </c>
      <c r="Q12" s="9">
        <f t="shared" si="13"/>
        <v>78.489495922102734</v>
      </c>
      <c r="R12" s="21"/>
      <c r="S12" s="9">
        <f t="shared" si="14"/>
        <v>1</v>
      </c>
      <c r="T12" s="9">
        <v>1</v>
      </c>
      <c r="U12" s="9">
        <f t="shared" si="15"/>
        <v>1</v>
      </c>
      <c r="V12" s="9">
        <v>1</v>
      </c>
    </row>
    <row r="13" spans="1:22">
      <c r="A13" s="266">
        <v>11</v>
      </c>
      <c r="B13" s="263">
        <v>6</v>
      </c>
      <c r="C13" s="263" t="s">
        <v>152</v>
      </c>
      <c r="D13" s="263" t="s">
        <v>151</v>
      </c>
      <c r="E13" s="265" t="s">
        <v>4202</v>
      </c>
      <c r="F13" s="264">
        <v>0.31798611111111114</v>
      </c>
      <c r="G13" s="263">
        <v>35</v>
      </c>
      <c r="H13" s="262">
        <v>11</v>
      </c>
      <c r="I13" s="261">
        <v>1970</v>
      </c>
      <c r="K13" s="14">
        <f>VLOOKUP(L13,id!$A:$C,3,0)</f>
        <v>63</v>
      </c>
      <c r="L13" s="14" t="str">
        <f t="shared" si="8"/>
        <v>HołdakowskiWojciech1970</v>
      </c>
      <c r="M13" s="9" t="str">
        <f t="shared" si="9"/>
        <v>Hołdakowski</v>
      </c>
      <c r="N13" s="125" t="str">
        <f t="shared" si="10"/>
        <v>Wojciech</v>
      </c>
      <c r="O13" s="9" t="str">
        <f t="shared" si="11"/>
        <v>,</v>
      </c>
      <c r="P13" s="9">
        <f t="shared" si="12"/>
        <v>1970</v>
      </c>
      <c r="Q13" s="9">
        <f t="shared" si="13"/>
        <v>76.309232146488768</v>
      </c>
      <c r="R13" s="21"/>
      <c r="S13" s="9">
        <f t="shared" si="14"/>
        <v>1.0398194656766395</v>
      </c>
      <c r="T13" s="9">
        <v>1</v>
      </c>
      <c r="U13" s="9">
        <f t="shared" si="15"/>
        <v>0.97222222222222221</v>
      </c>
      <c r="V13" s="9">
        <v>1</v>
      </c>
    </row>
    <row r="14" spans="1:22">
      <c r="A14" s="267">
        <v>12</v>
      </c>
      <c r="B14" s="263">
        <v>50</v>
      </c>
      <c r="C14" s="263" t="s">
        <v>50</v>
      </c>
      <c r="D14" s="263" t="s">
        <v>49</v>
      </c>
      <c r="E14" s="265" t="s">
        <v>3934</v>
      </c>
      <c r="F14" s="264">
        <v>0.31798611111111114</v>
      </c>
      <c r="G14" s="263">
        <v>35</v>
      </c>
      <c r="H14" s="262">
        <v>11</v>
      </c>
      <c r="I14" s="261">
        <v>1967</v>
      </c>
      <c r="K14" s="14">
        <f>VLOOKUP(L14,id!$A:$C,3,0)</f>
        <v>152</v>
      </c>
      <c r="L14" s="14" t="str">
        <f t="shared" si="8"/>
        <v>StanekRobert1967</v>
      </c>
      <c r="M14" s="9" t="str">
        <f t="shared" si="9"/>
        <v>Stanek</v>
      </c>
      <c r="N14" s="125" t="str">
        <f t="shared" si="10"/>
        <v>Robert</v>
      </c>
      <c r="O14" s="9" t="str">
        <f t="shared" si="11"/>
        <v>Rudy Kot</v>
      </c>
      <c r="P14" s="9">
        <f t="shared" si="12"/>
        <v>1967</v>
      </c>
      <c r="Q14" s="9">
        <f t="shared" si="13"/>
        <v>76.309232146488768</v>
      </c>
      <c r="R14" s="21"/>
      <c r="S14" s="9">
        <f t="shared" si="14"/>
        <v>1</v>
      </c>
      <c r="T14" s="9">
        <v>1</v>
      </c>
      <c r="U14" s="9">
        <f t="shared" si="15"/>
        <v>1</v>
      </c>
      <c r="V14" s="9">
        <v>1</v>
      </c>
    </row>
    <row r="15" spans="1:22">
      <c r="A15" s="266">
        <v>13</v>
      </c>
      <c r="B15" s="263">
        <v>13</v>
      </c>
      <c r="C15" s="263" t="s">
        <v>309</v>
      </c>
      <c r="D15" s="263" t="s">
        <v>48</v>
      </c>
      <c r="E15" s="265" t="s">
        <v>4203</v>
      </c>
      <c r="F15" s="264">
        <v>0.32325231481481481</v>
      </c>
      <c r="G15" s="263">
        <v>34</v>
      </c>
      <c r="H15" s="262">
        <v>13</v>
      </c>
      <c r="I15" s="261">
        <v>1967</v>
      </c>
      <c r="K15" s="14" t="e">
        <f>VLOOKUP(L15,id!$A:$C,3,0)</f>
        <v>#N/A</v>
      </c>
      <c r="L15" s="14" t="str">
        <f t="shared" si="8"/>
        <v>JankowskiTomasz1967</v>
      </c>
      <c r="M15" s="9" t="str">
        <f t="shared" si="9"/>
        <v>Jankowski</v>
      </c>
      <c r="N15" s="125" t="str">
        <f t="shared" si="10"/>
        <v>Tomasz</v>
      </c>
      <c r="O15" s="9" t="str">
        <f t="shared" si="11"/>
        <v>ZTF</v>
      </c>
      <c r="P15" s="9">
        <f t="shared" si="12"/>
        <v>1967</v>
      </c>
      <c r="Q15" s="9">
        <f t="shared" si="13"/>
        <v>74.128968370874802</v>
      </c>
      <c r="R15" s="21"/>
      <c r="S15" s="9">
        <f t="shared" si="14"/>
        <v>0.98370868989222682</v>
      </c>
      <c r="T15" s="9">
        <v>1</v>
      </c>
      <c r="U15" s="9">
        <f t="shared" si="15"/>
        <v>0.97142857142857142</v>
      </c>
      <c r="V15" s="9">
        <v>1</v>
      </c>
    </row>
    <row r="16" spans="1:22">
      <c r="A16" s="266">
        <v>14</v>
      </c>
      <c r="B16" s="263">
        <v>40</v>
      </c>
      <c r="C16" s="263" t="s">
        <v>640</v>
      </c>
      <c r="D16" s="263" t="s">
        <v>48</v>
      </c>
      <c r="E16" s="265" t="s">
        <v>1447</v>
      </c>
      <c r="F16" s="264">
        <v>0.32325231481481481</v>
      </c>
      <c r="G16" s="263">
        <v>33</v>
      </c>
      <c r="H16" s="262">
        <v>13</v>
      </c>
      <c r="I16" s="261">
        <v>1975</v>
      </c>
      <c r="K16" s="14">
        <f>VLOOKUP(L16,id!$A:$C,3,0)</f>
        <v>67</v>
      </c>
      <c r="L16" s="14" t="str">
        <f t="shared" si="8"/>
        <v>PopczykTomasz1975</v>
      </c>
      <c r="M16" s="9" t="str">
        <f t="shared" si="9"/>
        <v>Popczyk</v>
      </c>
      <c r="N16" s="125" t="str">
        <f t="shared" si="10"/>
        <v>Tomasz</v>
      </c>
      <c r="O16" s="9" t="str">
        <f t="shared" si="11"/>
        <v>Sekator</v>
      </c>
      <c r="P16" s="9">
        <f t="shared" si="12"/>
        <v>1975</v>
      </c>
      <c r="Q16" s="9">
        <f t="shared" si="13"/>
        <v>71.948704595260836</v>
      </c>
      <c r="R16" s="21"/>
      <c r="S16" s="9">
        <f t="shared" si="14"/>
        <v>1</v>
      </c>
      <c r="T16" s="9">
        <v>1</v>
      </c>
      <c r="U16" s="9">
        <f t="shared" si="15"/>
        <v>0.97058823529411764</v>
      </c>
      <c r="V16" s="9">
        <v>1</v>
      </c>
    </row>
    <row r="17" spans="1:22">
      <c r="A17" s="267">
        <v>15</v>
      </c>
      <c r="B17" s="263">
        <v>47</v>
      </c>
      <c r="C17" s="263" t="s">
        <v>101</v>
      </c>
      <c r="D17" s="263" t="s">
        <v>48</v>
      </c>
      <c r="E17" s="265">
        <v>0</v>
      </c>
      <c r="F17" s="264">
        <v>0.32766203703703706</v>
      </c>
      <c r="G17" s="263">
        <v>33</v>
      </c>
      <c r="H17" s="262">
        <v>15</v>
      </c>
      <c r="I17" s="261">
        <v>1978</v>
      </c>
      <c r="K17" s="14" t="e">
        <f>VLOOKUP(L17,id!$A:$C,3,0)</f>
        <v>#N/A</v>
      </c>
      <c r="L17" s="14" t="str">
        <f t="shared" si="8"/>
        <v>ProcekTomasz1978</v>
      </c>
      <c r="M17" s="9" t="str">
        <f t="shared" si="9"/>
        <v>Procek</v>
      </c>
      <c r="N17" s="125" t="str">
        <f t="shared" si="10"/>
        <v>Tomasz</v>
      </c>
      <c r="O17" s="9">
        <f t="shared" si="11"/>
        <v>0</v>
      </c>
      <c r="P17" s="9">
        <f t="shared" si="12"/>
        <v>1978</v>
      </c>
      <c r="Q17" s="9">
        <f t="shared" si="13"/>
        <v>70.980408712152581</v>
      </c>
      <c r="R17" s="21"/>
      <c r="S17" s="9">
        <f t="shared" si="14"/>
        <v>0.98654185800070637</v>
      </c>
      <c r="T17" s="9">
        <v>1</v>
      </c>
      <c r="U17" s="9">
        <f t="shared" si="15"/>
        <v>1</v>
      </c>
      <c r="V17" s="9">
        <v>1</v>
      </c>
    </row>
    <row r="18" spans="1:22">
      <c r="A18" s="266">
        <v>16</v>
      </c>
      <c r="B18" s="263">
        <v>46</v>
      </c>
      <c r="C18" s="263" t="s">
        <v>94</v>
      </c>
      <c r="D18" s="263" t="s">
        <v>34</v>
      </c>
      <c r="E18" s="265" t="s">
        <v>158</v>
      </c>
      <c r="F18" s="264">
        <v>0.32766203703703706</v>
      </c>
      <c r="G18" s="263">
        <v>33</v>
      </c>
      <c r="H18" s="262">
        <v>15</v>
      </c>
      <c r="I18" s="261">
        <v>1978</v>
      </c>
      <c r="K18" s="14">
        <f>VLOOKUP(L18,id!$A:$C,3,0)</f>
        <v>24</v>
      </c>
      <c r="L18" s="14" t="str">
        <f t="shared" si="8"/>
        <v>SadowskiMarek1978</v>
      </c>
      <c r="M18" s="9" t="str">
        <f t="shared" si="9"/>
        <v>Sadowski</v>
      </c>
      <c r="N18" s="125" t="str">
        <f t="shared" si="10"/>
        <v>Marek</v>
      </c>
      <c r="O18" s="9" t="str">
        <f t="shared" si="11"/>
        <v>GR3miasto</v>
      </c>
      <c r="P18" s="9">
        <f t="shared" si="12"/>
        <v>1978</v>
      </c>
      <c r="Q18" s="9">
        <f t="shared" si="13"/>
        <v>70.980408712152581</v>
      </c>
      <c r="R18" s="21"/>
      <c r="S18" s="9">
        <f t="shared" si="14"/>
        <v>1</v>
      </c>
      <c r="T18" s="9">
        <v>1</v>
      </c>
      <c r="U18" s="9">
        <f t="shared" si="15"/>
        <v>1</v>
      </c>
      <c r="V18" s="9">
        <v>1</v>
      </c>
    </row>
    <row r="19" spans="1:22">
      <c r="A19" s="266">
        <v>17</v>
      </c>
      <c r="B19" s="263">
        <v>36</v>
      </c>
      <c r="C19" s="263" t="s">
        <v>1642</v>
      </c>
      <c r="D19" s="263" t="s">
        <v>26</v>
      </c>
      <c r="E19" s="265">
        <v>0</v>
      </c>
      <c r="F19" s="264">
        <v>0.32946759259259256</v>
      </c>
      <c r="G19" s="263">
        <v>33</v>
      </c>
      <c r="H19" s="262">
        <v>17</v>
      </c>
      <c r="I19" s="261">
        <v>1988</v>
      </c>
      <c r="K19" s="14">
        <f>VLOOKUP(L19,id!$A:$C,3,0)</f>
        <v>50</v>
      </c>
      <c r="L19" s="14" t="str">
        <f t="shared" si="8"/>
        <v>Żmuda-TrzebiatowskiAndrzej1988</v>
      </c>
      <c r="M19" s="9" t="str">
        <f t="shared" si="9"/>
        <v>Żmuda-Trzebiatowski</v>
      </c>
      <c r="N19" s="125" t="str">
        <f t="shared" si="10"/>
        <v>Andrzej</v>
      </c>
      <c r="O19" s="9">
        <f t="shared" si="11"/>
        <v>0</v>
      </c>
      <c r="P19" s="9">
        <f t="shared" si="12"/>
        <v>1988</v>
      </c>
      <c r="Q19" s="9">
        <f t="shared" si="13"/>
        <v>70.591420313392817</v>
      </c>
      <c r="R19" s="21"/>
      <c r="S19" s="9">
        <f t="shared" si="14"/>
        <v>0.99451977798074909</v>
      </c>
      <c r="T19" s="9">
        <v>1</v>
      </c>
      <c r="U19" s="9">
        <f t="shared" si="15"/>
        <v>1</v>
      </c>
      <c r="V19" s="9">
        <v>1</v>
      </c>
    </row>
    <row r="20" spans="1:22">
      <c r="A20" s="267">
        <v>18</v>
      </c>
      <c r="B20" s="263">
        <v>59</v>
      </c>
      <c r="C20" s="263" t="s">
        <v>748</v>
      </c>
      <c r="D20" s="263" t="s">
        <v>59</v>
      </c>
      <c r="E20" s="265" t="s">
        <v>747</v>
      </c>
      <c r="F20" s="264">
        <v>0.32981481481481484</v>
      </c>
      <c r="G20" s="263">
        <v>33</v>
      </c>
      <c r="H20" s="262">
        <v>18</v>
      </c>
      <c r="I20" s="261">
        <v>1978</v>
      </c>
      <c r="K20" s="14">
        <f>VLOOKUP(L20,id!$A:$C,3,0)</f>
        <v>29</v>
      </c>
      <c r="L20" s="14" t="str">
        <f t="shared" si="8"/>
        <v>RychlikMichał1978</v>
      </c>
      <c r="M20" s="9" t="str">
        <f t="shared" si="9"/>
        <v>Rychlik</v>
      </c>
      <c r="N20" s="125" t="str">
        <f t="shared" si="10"/>
        <v>Michał</v>
      </c>
      <c r="O20" s="9" t="str">
        <f t="shared" si="11"/>
        <v>OrientAkcja</v>
      </c>
      <c r="P20" s="9">
        <f t="shared" si="12"/>
        <v>1978</v>
      </c>
      <c r="Q20" s="9">
        <f t="shared" si="13"/>
        <v>70.517103124685548</v>
      </c>
      <c r="R20" s="21"/>
      <c r="S20" s="9">
        <f t="shared" si="14"/>
        <v>0.99894722066254893</v>
      </c>
      <c r="T20" s="9">
        <v>1</v>
      </c>
      <c r="U20" s="9">
        <f t="shared" si="15"/>
        <v>1</v>
      </c>
      <c r="V20" s="9">
        <v>1</v>
      </c>
    </row>
    <row r="21" spans="1:22">
      <c r="A21" s="266">
        <v>19</v>
      </c>
      <c r="B21" s="263">
        <v>19</v>
      </c>
      <c r="C21" s="263" t="s">
        <v>4209</v>
      </c>
      <c r="D21" s="263" t="s">
        <v>17</v>
      </c>
      <c r="E21" s="265" t="s">
        <v>827</v>
      </c>
      <c r="F21" s="264">
        <v>0.30177083333333332</v>
      </c>
      <c r="G21" s="263">
        <v>32</v>
      </c>
      <c r="H21" s="262">
        <v>19</v>
      </c>
      <c r="I21" s="261">
        <v>1986</v>
      </c>
      <c r="K21" s="14" t="e">
        <f>VLOOKUP(L21,id!$A:$C,3,0)</f>
        <v>#N/A</v>
      </c>
      <c r="L21" s="14" t="str">
        <f t="shared" si="8"/>
        <v>SontowskiMarcin1986</v>
      </c>
      <c r="M21" s="9" t="str">
        <f t="shared" si="9"/>
        <v>Sontowski</v>
      </c>
      <c r="N21" s="125" t="str">
        <f t="shared" si="10"/>
        <v>Marcin</v>
      </c>
      <c r="O21" s="9" t="str">
        <f t="shared" si="11"/>
        <v>Morenka Team</v>
      </c>
      <c r="P21" s="9">
        <f t="shared" si="12"/>
        <v>1986</v>
      </c>
      <c r="Q21" s="9">
        <f t="shared" si="13"/>
        <v>68.380221211816291</v>
      </c>
      <c r="R21" s="21"/>
      <c r="S21" s="9">
        <f t="shared" si="14"/>
        <v>1.0929313849576192</v>
      </c>
      <c r="T21" s="9">
        <v>1</v>
      </c>
      <c r="U21" s="9">
        <f t="shared" si="15"/>
        <v>0.96969696969696972</v>
      </c>
      <c r="V21" s="9">
        <v>1</v>
      </c>
    </row>
    <row r="22" spans="1:22">
      <c r="A22" s="266">
        <v>20</v>
      </c>
      <c r="B22" s="263">
        <v>7</v>
      </c>
      <c r="C22" s="263" t="s">
        <v>67</v>
      </c>
      <c r="D22" s="263" t="s">
        <v>15</v>
      </c>
      <c r="E22" s="265" t="s">
        <v>3432</v>
      </c>
      <c r="F22" s="264">
        <v>0.31664351851851852</v>
      </c>
      <c r="G22" s="263">
        <v>32</v>
      </c>
      <c r="H22" s="262">
        <v>20</v>
      </c>
      <c r="I22" s="261">
        <v>1963</v>
      </c>
      <c r="K22" s="14">
        <f>VLOOKUP(L22,id!$A:$C,3,0)</f>
        <v>155</v>
      </c>
      <c r="L22" s="14" t="str">
        <f t="shared" si="8"/>
        <v>SzajdukPiotr1963</v>
      </c>
      <c r="M22" s="9" t="str">
        <f t="shared" si="9"/>
        <v>Szajduk</v>
      </c>
      <c r="N22" s="125" t="str">
        <f t="shared" si="10"/>
        <v>Piotr</v>
      </c>
      <c r="O22" s="9" t="str">
        <f t="shared" si="11"/>
        <v>WRZASKUN</v>
      </c>
      <c r="P22" s="9">
        <f t="shared" si="12"/>
        <v>1963</v>
      </c>
      <c r="Q22" s="9">
        <f t="shared" si="13"/>
        <v>65.168415368655829</v>
      </c>
      <c r="R22" s="21"/>
      <c r="S22" s="9">
        <f t="shared" si="14"/>
        <v>0.95303019226551644</v>
      </c>
      <c r="T22" s="9">
        <v>1</v>
      </c>
      <c r="U22" s="9">
        <f t="shared" si="15"/>
        <v>1</v>
      </c>
      <c r="V22" s="9">
        <v>1</v>
      </c>
    </row>
    <row r="23" spans="1:22">
      <c r="A23" s="267">
        <v>21</v>
      </c>
      <c r="B23" s="263">
        <v>25</v>
      </c>
      <c r="C23" s="263" t="s">
        <v>555</v>
      </c>
      <c r="D23" s="263" t="s">
        <v>554</v>
      </c>
      <c r="E23" s="265" t="s">
        <v>553</v>
      </c>
      <c r="F23" s="264">
        <v>0.32181712962962966</v>
      </c>
      <c r="G23" s="263">
        <v>32</v>
      </c>
      <c r="H23" s="262">
        <v>21</v>
      </c>
      <c r="I23" s="261">
        <v>1978</v>
      </c>
      <c r="K23" s="14" t="e">
        <f>VLOOKUP(L23,id!$A:$C,3,0)</f>
        <v>#N/A</v>
      </c>
      <c r="L23" s="14" t="str">
        <f t="shared" si="8"/>
        <v>BorkoRyszard1978</v>
      </c>
      <c r="M23" s="9" t="str">
        <f t="shared" si="9"/>
        <v>Borko</v>
      </c>
      <c r="N23" s="125" t="str">
        <f t="shared" si="10"/>
        <v>Ryszard</v>
      </c>
      <c r="O23" s="9" t="str">
        <f t="shared" si="11"/>
        <v>KS Pidrina Gdynia</v>
      </c>
      <c r="P23" s="9">
        <f t="shared" si="12"/>
        <v>1978</v>
      </c>
      <c r="Q23" s="9">
        <f t="shared" si="13"/>
        <v>64.120751938704771</v>
      </c>
      <c r="R23" s="21"/>
      <c r="S23" s="9">
        <f t="shared" si="14"/>
        <v>0.98392375472037397</v>
      </c>
      <c r="T23" s="9">
        <v>1</v>
      </c>
      <c r="U23" s="9">
        <f t="shared" si="15"/>
        <v>1</v>
      </c>
      <c r="V23" s="9">
        <v>1</v>
      </c>
    </row>
    <row r="24" spans="1:22">
      <c r="A24" s="266">
        <v>22</v>
      </c>
      <c r="B24" s="263">
        <v>30</v>
      </c>
      <c r="C24" s="263" t="s">
        <v>1462</v>
      </c>
      <c r="D24" s="263" t="s">
        <v>241</v>
      </c>
      <c r="E24" s="265" t="s">
        <v>553</v>
      </c>
      <c r="F24" s="264">
        <v>0.32192129629629629</v>
      </c>
      <c r="G24" s="263">
        <v>32</v>
      </c>
      <c r="H24" s="262">
        <v>22</v>
      </c>
      <c r="I24" s="261">
        <v>1974</v>
      </c>
      <c r="K24" s="14">
        <f>VLOOKUP(L24,id!$A:$C,3,0)</f>
        <v>358</v>
      </c>
      <c r="L24" s="14" t="str">
        <f t="shared" si="8"/>
        <v>LaskowskiRadosław1974</v>
      </c>
      <c r="M24" s="9" t="str">
        <f t="shared" si="9"/>
        <v>Laskowski</v>
      </c>
      <c r="N24" s="125" t="str">
        <f t="shared" si="10"/>
        <v>Radosław</v>
      </c>
      <c r="O24" s="9" t="str">
        <f t="shared" si="11"/>
        <v>KS Pidrina Gdynia</v>
      </c>
      <c r="P24" s="9">
        <f t="shared" si="12"/>
        <v>1974</v>
      </c>
      <c r="Q24" s="9">
        <f t="shared" si="13"/>
        <v>64.100003870557501</v>
      </c>
      <c r="R24" s="21"/>
      <c r="S24" s="9">
        <f t="shared" si="14"/>
        <v>0.99967642194578277</v>
      </c>
      <c r="T24" s="9">
        <v>1</v>
      </c>
      <c r="U24" s="9">
        <f t="shared" si="15"/>
        <v>1</v>
      </c>
      <c r="V24" s="9">
        <v>1</v>
      </c>
    </row>
    <row r="25" spans="1:22">
      <c r="A25" s="266">
        <v>23</v>
      </c>
      <c r="B25" s="263">
        <v>29</v>
      </c>
      <c r="C25" s="263" t="s">
        <v>225</v>
      </c>
      <c r="D25" s="263" t="s">
        <v>139</v>
      </c>
      <c r="E25" s="265">
        <v>0</v>
      </c>
      <c r="F25" s="264">
        <v>0.31836805555555553</v>
      </c>
      <c r="G25" s="263">
        <v>31</v>
      </c>
      <c r="H25" s="262">
        <v>23</v>
      </c>
      <c r="I25" s="261">
        <v>1973</v>
      </c>
      <c r="K25" s="14">
        <f>VLOOKUP(L25,id!$A:$C,3,0)</f>
        <v>184</v>
      </c>
      <c r="L25" s="14" t="str">
        <f t="shared" si="8"/>
        <v>StaszewskiDaniel1973</v>
      </c>
      <c r="M25" s="9" t="str">
        <f t="shared" si="9"/>
        <v>Staszewski</v>
      </c>
      <c r="N25" s="125" t="str">
        <f t="shared" si="10"/>
        <v>Daniel</v>
      </c>
      <c r="O25" s="9">
        <f t="shared" si="11"/>
        <v>0</v>
      </c>
      <c r="P25" s="9">
        <f t="shared" si="12"/>
        <v>1973</v>
      </c>
      <c r="Q25" s="9">
        <f t="shared" si="13"/>
        <v>62.096878749602581</v>
      </c>
      <c r="R25" s="21"/>
      <c r="S25" s="9">
        <f t="shared" si="14"/>
        <v>1.0111607954338897</v>
      </c>
      <c r="T25" s="9">
        <v>1</v>
      </c>
      <c r="U25" s="9">
        <f t="shared" si="15"/>
        <v>0.96875</v>
      </c>
      <c r="V25" s="9">
        <v>1</v>
      </c>
    </row>
    <row r="26" spans="1:22" ht="28.8">
      <c r="A26" s="267">
        <v>24</v>
      </c>
      <c r="B26" s="263">
        <v>15</v>
      </c>
      <c r="C26" s="263" t="s">
        <v>295</v>
      </c>
      <c r="D26" s="263" t="s">
        <v>63</v>
      </c>
      <c r="E26" s="265" t="s">
        <v>3745</v>
      </c>
      <c r="F26" s="264">
        <v>0.31988425925925928</v>
      </c>
      <c r="G26" s="263">
        <v>31</v>
      </c>
      <c r="H26" s="262">
        <v>24</v>
      </c>
      <c r="I26" s="261">
        <v>1977</v>
      </c>
      <c r="K26" s="14">
        <f>VLOOKUP(L26,id!$A:$C,3,0)</f>
        <v>13</v>
      </c>
      <c r="L26" s="14" t="str">
        <f t="shared" si="8"/>
        <v>SenderekŁukasz1977</v>
      </c>
      <c r="M26" s="9" t="str">
        <f t="shared" si="9"/>
        <v>Senderek</v>
      </c>
      <c r="N26" s="125" t="str">
        <f t="shared" si="10"/>
        <v>Łukasz</v>
      </c>
      <c r="O26" s="9" t="str">
        <f t="shared" si="11"/>
        <v>Rajd Piachulec Orient</v>
      </c>
      <c r="P26" s="9">
        <f t="shared" si="12"/>
        <v>1977</v>
      </c>
      <c r="Q26" s="9">
        <f t="shared" si="13"/>
        <v>61.802548801118675</v>
      </c>
      <c r="R26" s="21"/>
      <c r="S26" s="9">
        <f t="shared" si="14"/>
        <v>0.99526014907012073</v>
      </c>
      <c r="T26" s="9">
        <v>1</v>
      </c>
      <c r="U26" s="9">
        <f t="shared" si="15"/>
        <v>1</v>
      </c>
      <c r="V26" s="9">
        <v>1</v>
      </c>
    </row>
    <row r="27" spans="1:22" ht="28.8">
      <c r="A27" s="266">
        <v>25</v>
      </c>
      <c r="B27" s="263">
        <v>39</v>
      </c>
      <c r="C27" s="263" t="s">
        <v>580</v>
      </c>
      <c r="D27" s="263" t="s">
        <v>63</v>
      </c>
      <c r="E27" s="265" t="s">
        <v>3463</v>
      </c>
      <c r="F27" s="264">
        <v>0.31648148148148147</v>
      </c>
      <c r="G27" s="263">
        <v>30</v>
      </c>
      <c r="H27" s="262">
        <v>25</v>
      </c>
      <c r="I27" s="261">
        <v>1979</v>
      </c>
      <c r="K27" s="14">
        <f>VLOOKUP(L27,id!$A:$C,3,0)</f>
        <v>58</v>
      </c>
      <c r="L27" s="14" t="str">
        <f t="shared" si="8"/>
        <v>BallerstadtŁukasz1979</v>
      </c>
      <c r="M27" s="9" t="str">
        <f t="shared" si="9"/>
        <v>Ballerstadt</v>
      </c>
      <c r="N27" s="125" t="str">
        <f t="shared" si="10"/>
        <v>Łukasz</v>
      </c>
      <c r="O27" s="9" t="str">
        <f t="shared" si="11"/>
        <v>BIKE NOW BEER LATER</v>
      </c>
      <c r="P27" s="9">
        <f t="shared" si="12"/>
        <v>1979</v>
      </c>
      <c r="Q27" s="9">
        <f t="shared" si="13"/>
        <v>59.808918194630976</v>
      </c>
      <c r="R27" s="21"/>
      <c r="S27" s="9">
        <f t="shared" si="14"/>
        <v>1.0107519016968989</v>
      </c>
      <c r="T27" s="9">
        <v>1</v>
      </c>
      <c r="U27" s="9">
        <f t="shared" si="15"/>
        <v>0.967741935483871</v>
      </c>
      <c r="V27" s="9">
        <v>1</v>
      </c>
    </row>
    <row r="28" spans="1:22" ht="28.8">
      <c r="A28" s="266">
        <v>26</v>
      </c>
      <c r="B28" s="263">
        <v>43</v>
      </c>
      <c r="C28" s="263" t="s">
        <v>581</v>
      </c>
      <c r="D28" s="263" t="s">
        <v>151</v>
      </c>
      <c r="E28" s="265" t="s">
        <v>3463</v>
      </c>
      <c r="F28" s="264">
        <v>0.31648148148148147</v>
      </c>
      <c r="G28" s="263">
        <v>30</v>
      </c>
      <c r="H28" s="262">
        <v>25</v>
      </c>
      <c r="I28" s="261">
        <v>1975</v>
      </c>
      <c r="K28" s="14">
        <f>VLOOKUP(L28,id!$A:$C,3,0)</f>
        <v>59</v>
      </c>
      <c r="L28" s="14" t="str">
        <f t="shared" si="8"/>
        <v>BróżWojciech1975</v>
      </c>
      <c r="M28" s="9" t="str">
        <f t="shared" si="9"/>
        <v>Bróż</v>
      </c>
      <c r="N28" s="125" t="str">
        <f t="shared" si="10"/>
        <v>Wojciech</v>
      </c>
      <c r="O28" s="9" t="str">
        <f t="shared" si="11"/>
        <v>BIKE NOW BEER LATER</v>
      </c>
      <c r="P28" s="9">
        <f t="shared" si="12"/>
        <v>1975</v>
      </c>
      <c r="Q28" s="9">
        <f t="shared" si="13"/>
        <v>59.808918194630976</v>
      </c>
      <c r="R28" s="21"/>
      <c r="S28" s="9">
        <f t="shared" si="14"/>
        <v>1</v>
      </c>
      <c r="T28" s="9">
        <v>1</v>
      </c>
      <c r="U28" s="9">
        <f t="shared" si="15"/>
        <v>1</v>
      </c>
      <c r="V28" s="9">
        <v>1</v>
      </c>
    </row>
    <row r="29" spans="1:22" ht="28.8">
      <c r="A29" s="267">
        <v>27</v>
      </c>
      <c r="B29" s="263">
        <v>18</v>
      </c>
      <c r="C29" s="263" t="s">
        <v>47</v>
      </c>
      <c r="D29" s="263" t="s">
        <v>48</v>
      </c>
      <c r="E29" s="265" t="s">
        <v>4204</v>
      </c>
      <c r="F29" s="264">
        <v>0.32893518518518516</v>
      </c>
      <c r="G29" s="263">
        <v>30</v>
      </c>
      <c r="H29" s="262">
        <v>27</v>
      </c>
      <c r="I29" s="261">
        <v>1960</v>
      </c>
      <c r="K29" s="14">
        <f>VLOOKUP(L29,id!$A:$C,3,0)</f>
        <v>541</v>
      </c>
      <c r="L29" s="14" t="str">
        <f t="shared" si="8"/>
        <v>KoniecznyTomasz1960</v>
      </c>
      <c r="M29" s="9" t="str">
        <f t="shared" si="9"/>
        <v>Konieczny</v>
      </c>
      <c r="N29" s="125" t="str">
        <f t="shared" si="10"/>
        <v>Tomasz</v>
      </c>
      <c r="O29" s="9" t="str">
        <f t="shared" si="11"/>
        <v>Grupa Rowerowa Lipka 2</v>
      </c>
      <c r="P29" s="9">
        <f t="shared" si="12"/>
        <v>1960</v>
      </c>
      <c r="Q29" s="9">
        <f t="shared" si="13"/>
        <v>57.544512987825108</v>
      </c>
      <c r="R29" s="21"/>
      <c r="S29" s="9">
        <f t="shared" si="14"/>
        <v>0.96213933849401834</v>
      </c>
      <c r="T29" s="9">
        <v>1</v>
      </c>
      <c r="U29" s="9">
        <f t="shared" si="15"/>
        <v>1</v>
      </c>
      <c r="V29" s="9">
        <v>1</v>
      </c>
    </row>
    <row r="30" spans="1:22">
      <c r="A30" s="266">
        <v>28</v>
      </c>
      <c r="B30" s="263">
        <v>22</v>
      </c>
      <c r="C30" s="263" t="s">
        <v>476</v>
      </c>
      <c r="D30" s="263" t="s">
        <v>48</v>
      </c>
      <c r="E30" s="265">
        <v>0</v>
      </c>
      <c r="F30" s="264">
        <v>0.33031250000000001</v>
      </c>
      <c r="G30" s="263">
        <v>30</v>
      </c>
      <c r="H30" s="262">
        <v>28</v>
      </c>
      <c r="I30" s="261">
        <v>1975</v>
      </c>
      <c r="K30" s="14">
        <f>VLOOKUP(L30,id!$A:$C,3,0)</f>
        <v>61</v>
      </c>
      <c r="L30" s="14" t="str">
        <f t="shared" si="8"/>
        <v>LipińskiTomasz1975</v>
      </c>
      <c r="M30" s="9" t="str">
        <f t="shared" si="9"/>
        <v>Lipiński</v>
      </c>
      <c r="N30" s="125" t="str">
        <f t="shared" si="10"/>
        <v>Tomasz</v>
      </c>
      <c r="O30" s="9">
        <f t="shared" si="11"/>
        <v>0</v>
      </c>
      <c r="P30" s="9">
        <f t="shared" si="12"/>
        <v>1975</v>
      </c>
      <c r="Q30" s="9">
        <f t="shared" si="13"/>
        <v>57.304567753389726</v>
      </c>
      <c r="R30" s="21"/>
      <c r="S30" s="9">
        <f t="shared" si="14"/>
        <v>0.99583026735344604</v>
      </c>
      <c r="T30" s="9">
        <v>1</v>
      </c>
      <c r="U30" s="9">
        <f t="shared" si="15"/>
        <v>1</v>
      </c>
      <c r="V30" s="9">
        <v>1</v>
      </c>
    </row>
    <row r="31" spans="1:22">
      <c r="A31" s="266">
        <v>29</v>
      </c>
      <c r="B31" s="263">
        <v>17</v>
      </c>
      <c r="C31" s="263" t="s">
        <v>93</v>
      </c>
      <c r="D31" s="263" t="s">
        <v>92</v>
      </c>
      <c r="E31" s="265">
        <v>0</v>
      </c>
      <c r="F31" s="264">
        <v>0.3222916666666667</v>
      </c>
      <c r="G31" s="263">
        <v>29</v>
      </c>
      <c r="H31" s="262">
        <v>29</v>
      </c>
      <c r="I31" s="261">
        <v>1974</v>
      </c>
      <c r="K31" s="14">
        <f>VLOOKUP(L31,id!$A:$C,3,0)</f>
        <v>82</v>
      </c>
      <c r="L31" s="14" t="str">
        <f t="shared" si="8"/>
        <v>MakowiecSławomir1974</v>
      </c>
      <c r="M31" s="9" t="str">
        <f t="shared" si="9"/>
        <v>Makowiec</v>
      </c>
      <c r="N31" s="125" t="str">
        <f t="shared" si="10"/>
        <v>Sławomir</v>
      </c>
      <c r="O31" s="9">
        <f t="shared" si="11"/>
        <v>0</v>
      </c>
      <c r="P31" s="9">
        <f t="shared" si="12"/>
        <v>1974</v>
      </c>
      <c r="Q31" s="9">
        <f t="shared" si="13"/>
        <v>55.394415494943402</v>
      </c>
      <c r="R31" s="21"/>
      <c r="S31" s="9">
        <f t="shared" si="14"/>
        <v>1.0248868778280542</v>
      </c>
      <c r="T31" s="9">
        <v>1</v>
      </c>
      <c r="U31" s="9">
        <f t="shared" si="15"/>
        <v>0.96666666666666667</v>
      </c>
      <c r="V31" s="9">
        <v>1</v>
      </c>
    </row>
    <row r="32" spans="1:22">
      <c r="A32" s="267">
        <v>30</v>
      </c>
      <c r="B32" s="263">
        <v>8</v>
      </c>
      <c r="C32" s="263" t="s">
        <v>28</v>
      </c>
      <c r="D32" s="263" t="s">
        <v>25</v>
      </c>
      <c r="E32" s="265" t="s">
        <v>150</v>
      </c>
      <c r="F32" s="264">
        <v>0.31461805555555555</v>
      </c>
      <c r="G32" s="263">
        <v>28</v>
      </c>
      <c r="H32" s="262">
        <v>30</v>
      </c>
      <c r="I32" s="261">
        <v>1958</v>
      </c>
      <c r="K32" s="14">
        <f>VLOOKUP(L32,id!$A:$C,3,0)</f>
        <v>74</v>
      </c>
      <c r="L32" s="14" t="str">
        <f t="shared" si="8"/>
        <v>OrłowskiLeszek1958</v>
      </c>
      <c r="M32" s="9" t="str">
        <f t="shared" si="9"/>
        <v>Orłowski</v>
      </c>
      <c r="N32" s="125" t="str">
        <f t="shared" si="10"/>
        <v>Leszek</v>
      </c>
      <c r="O32" s="9" t="str">
        <f t="shared" si="11"/>
        <v>Troll Team</v>
      </c>
      <c r="P32" s="9">
        <f t="shared" si="12"/>
        <v>1958</v>
      </c>
      <c r="Q32" s="9">
        <f t="shared" si="13"/>
        <v>53.484263236497078</v>
      </c>
      <c r="R32" s="21"/>
      <c r="S32" s="9">
        <f t="shared" si="14"/>
        <v>1.024390243902439</v>
      </c>
      <c r="T32" s="9">
        <v>1</v>
      </c>
      <c r="U32" s="9">
        <f t="shared" si="15"/>
        <v>0.96551724137931039</v>
      </c>
      <c r="V32" s="9">
        <v>1</v>
      </c>
    </row>
    <row r="33" spans="1:22">
      <c r="A33" s="266">
        <v>31</v>
      </c>
      <c r="B33" s="263">
        <v>9</v>
      </c>
      <c r="C33" s="263" t="s">
        <v>27</v>
      </c>
      <c r="D33" s="263" t="s">
        <v>25</v>
      </c>
      <c r="E33" s="265" t="s">
        <v>150</v>
      </c>
      <c r="F33" s="264">
        <v>0.31461805555555555</v>
      </c>
      <c r="G33" s="263">
        <v>28</v>
      </c>
      <c r="H33" s="262">
        <v>30</v>
      </c>
      <c r="I33" s="261">
        <v>1958</v>
      </c>
      <c r="K33" s="14">
        <f>VLOOKUP(L33,id!$A:$C,3,0)</f>
        <v>102</v>
      </c>
      <c r="L33" s="14" t="str">
        <f t="shared" si="8"/>
        <v>PapisLeszek1958</v>
      </c>
      <c r="M33" s="9" t="str">
        <f t="shared" si="9"/>
        <v>Papis</v>
      </c>
      <c r="N33" s="125" t="str">
        <f t="shared" si="10"/>
        <v>Leszek</v>
      </c>
      <c r="O33" s="9" t="str">
        <f t="shared" si="11"/>
        <v>Troll Team</v>
      </c>
      <c r="P33" s="9">
        <f t="shared" si="12"/>
        <v>1958</v>
      </c>
      <c r="Q33" s="9">
        <f t="shared" si="13"/>
        <v>53.484263236497078</v>
      </c>
      <c r="R33" s="21"/>
      <c r="S33" s="9">
        <f t="shared" si="14"/>
        <v>1</v>
      </c>
      <c r="T33" s="9">
        <v>1</v>
      </c>
      <c r="U33" s="9">
        <f t="shared" si="15"/>
        <v>1</v>
      </c>
      <c r="V33" s="9">
        <v>1</v>
      </c>
    </row>
    <row r="34" spans="1:22">
      <c r="A34" s="266">
        <v>32</v>
      </c>
      <c r="B34" s="263">
        <v>31</v>
      </c>
      <c r="C34" s="263" t="s">
        <v>360</v>
      </c>
      <c r="D34" s="263" t="s">
        <v>269</v>
      </c>
      <c r="E34" s="265">
        <v>0</v>
      </c>
      <c r="F34" s="264">
        <v>0.31461805555555555</v>
      </c>
      <c r="G34" s="263">
        <v>28</v>
      </c>
      <c r="H34" s="262">
        <v>30</v>
      </c>
      <c r="I34" s="261">
        <v>1958</v>
      </c>
      <c r="K34" s="14">
        <f>VLOOKUP(L34,id!$A:$C,3,0)</f>
        <v>75</v>
      </c>
      <c r="L34" s="14" t="str">
        <f t="shared" si="8"/>
        <v>PiątkowskiZbigniew1958</v>
      </c>
      <c r="M34" s="9" t="str">
        <f t="shared" si="9"/>
        <v>Piątkowski</v>
      </c>
      <c r="N34" s="125" t="str">
        <f t="shared" si="10"/>
        <v>Zbigniew</v>
      </c>
      <c r="O34" s="9">
        <f t="shared" si="11"/>
        <v>0</v>
      </c>
      <c r="P34" s="9">
        <f t="shared" si="12"/>
        <v>1958</v>
      </c>
      <c r="Q34" s="9">
        <f t="shared" si="13"/>
        <v>53.484263236497078</v>
      </c>
      <c r="R34" s="21"/>
      <c r="S34" s="9">
        <f t="shared" si="14"/>
        <v>1</v>
      </c>
      <c r="T34" s="9">
        <v>1</v>
      </c>
      <c r="U34" s="9">
        <f t="shared" si="15"/>
        <v>1</v>
      </c>
      <c r="V34" s="9">
        <v>1</v>
      </c>
    </row>
    <row r="35" spans="1:22">
      <c r="A35" s="267">
        <v>33</v>
      </c>
      <c r="B35" s="263">
        <v>21</v>
      </c>
      <c r="C35" s="263" t="s">
        <v>1278</v>
      </c>
      <c r="D35" s="263" t="s">
        <v>788</v>
      </c>
      <c r="E35" s="265" t="s">
        <v>824</v>
      </c>
      <c r="F35" s="264">
        <v>0.31895833333333334</v>
      </c>
      <c r="G35" s="263">
        <v>28</v>
      </c>
      <c r="H35" s="262">
        <v>33</v>
      </c>
      <c r="I35" s="261">
        <v>1975</v>
      </c>
      <c r="K35" s="14">
        <f>VLOOKUP(L35,id!$A:$C,3,0)</f>
        <v>156</v>
      </c>
      <c r="L35" s="14" t="str">
        <f t="shared" si="8"/>
        <v>BeszterdaSebastian1975</v>
      </c>
      <c r="M35" s="9" t="str">
        <f t="shared" si="9"/>
        <v>Beszterda</v>
      </c>
      <c r="N35" s="125" t="str">
        <f t="shared" si="10"/>
        <v>Sebastian</v>
      </c>
      <c r="O35" s="9" t="str">
        <f t="shared" si="11"/>
        <v>Nietoperze Koszalin</v>
      </c>
      <c r="P35" s="9">
        <f t="shared" si="12"/>
        <v>1975</v>
      </c>
      <c r="Q35" s="9">
        <f t="shared" si="13"/>
        <v>52.756467361844109</v>
      </c>
      <c r="R35" s="21"/>
      <c r="S35" s="9">
        <f t="shared" si="14"/>
        <v>0.98639233616372735</v>
      </c>
      <c r="T35" s="9">
        <v>1</v>
      </c>
      <c r="U35" s="9">
        <f t="shared" si="15"/>
        <v>1</v>
      </c>
      <c r="V35" s="9">
        <v>1</v>
      </c>
    </row>
    <row r="36" spans="1:22">
      <c r="A36" s="266">
        <v>34</v>
      </c>
      <c r="B36" s="263">
        <v>4</v>
      </c>
      <c r="C36" s="263" t="s">
        <v>87</v>
      </c>
      <c r="D36" s="263" t="s">
        <v>19</v>
      </c>
      <c r="E36" s="265" t="s">
        <v>185</v>
      </c>
      <c r="F36" s="264">
        <v>0.31430555555555556</v>
      </c>
      <c r="G36" s="263">
        <v>27</v>
      </c>
      <c r="H36" s="262">
        <v>34</v>
      </c>
      <c r="I36" s="261">
        <v>1974</v>
      </c>
      <c r="K36" s="14">
        <f>VLOOKUP(L36,id!$A:$C,3,0)</f>
        <v>123</v>
      </c>
      <c r="L36" s="14" t="str">
        <f t="shared" si="8"/>
        <v>RygalskiGrzegorz1974</v>
      </c>
      <c r="M36" s="9" t="str">
        <f t="shared" si="9"/>
        <v>Rygalski</v>
      </c>
      <c r="N36" s="125" t="str">
        <f t="shared" si="10"/>
        <v>Grzegorz</v>
      </c>
      <c r="O36" s="9" t="str">
        <f t="shared" si="11"/>
        <v>Welocypedy</v>
      </c>
      <c r="P36" s="9">
        <f t="shared" si="12"/>
        <v>1974</v>
      </c>
      <c r="Q36" s="9">
        <f t="shared" si="13"/>
        <v>50.872307813206824</v>
      </c>
      <c r="R36" s="21"/>
      <c r="S36" s="9">
        <f t="shared" si="14"/>
        <v>1.0148033583738401</v>
      </c>
      <c r="T36" s="9">
        <v>1</v>
      </c>
      <c r="U36" s="9">
        <f t="shared" si="15"/>
        <v>0.9642857142857143</v>
      </c>
      <c r="V36" s="9">
        <v>1</v>
      </c>
    </row>
    <row r="37" spans="1:22">
      <c r="A37" s="266">
        <v>35</v>
      </c>
      <c r="B37" s="263">
        <v>55</v>
      </c>
      <c r="C37" s="263" t="s">
        <v>4210</v>
      </c>
      <c r="D37" s="263" t="s">
        <v>467</v>
      </c>
      <c r="E37" s="265" t="s">
        <v>4205</v>
      </c>
      <c r="F37" s="264">
        <v>0.32824074074074078</v>
      </c>
      <c r="G37" s="263">
        <v>20</v>
      </c>
      <c r="H37" s="262">
        <v>35</v>
      </c>
      <c r="I37" s="261">
        <v>1990</v>
      </c>
      <c r="K37" s="14">
        <f>VLOOKUP(L37,id!$A:$C,3,0)</f>
        <v>66</v>
      </c>
      <c r="L37" s="14" t="str">
        <f t="shared" si="8"/>
        <v>SzymanekDawid1990</v>
      </c>
      <c r="M37" s="9" t="str">
        <f t="shared" si="9"/>
        <v>Szymanek</v>
      </c>
      <c r="N37" s="125" t="str">
        <f t="shared" si="10"/>
        <v>Dawid</v>
      </c>
      <c r="O37" s="9" t="str">
        <f t="shared" si="11"/>
        <v>...</v>
      </c>
      <c r="P37" s="9">
        <f t="shared" si="12"/>
        <v>1990</v>
      </c>
      <c r="Q37" s="9">
        <f t="shared" si="13"/>
        <v>37.683190972745791</v>
      </c>
      <c r="R37" s="21"/>
      <c r="S37" s="9">
        <f t="shared" si="14"/>
        <v>0.95754583921015501</v>
      </c>
      <c r="T37" s="9">
        <v>1</v>
      </c>
      <c r="U37" s="9">
        <f t="shared" si="15"/>
        <v>0.7407407407407407</v>
      </c>
      <c r="V37" s="9">
        <v>1</v>
      </c>
    </row>
    <row r="38" spans="1:22">
      <c r="A38" s="267">
        <v>36</v>
      </c>
      <c r="B38" s="263">
        <v>12</v>
      </c>
      <c r="C38" s="263" t="s">
        <v>1190</v>
      </c>
      <c r="D38" s="263" t="s">
        <v>467</v>
      </c>
      <c r="E38" s="265">
        <v>0</v>
      </c>
      <c r="F38" s="264">
        <v>0.32913194444444444</v>
      </c>
      <c r="G38" s="263">
        <v>20</v>
      </c>
      <c r="H38" s="262">
        <v>36</v>
      </c>
      <c r="I38" s="261">
        <v>1979</v>
      </c>
      <c r="K38" s="14">
        <f>VLOOKUP(L38,id!$A:$C,3,0)</f>
        <v>282</v>
      </c>
      <c r="L38" s="14" t="str">
        <f t="shared" si="8"/>
        <v>KaussDawid1979</v>
      </c>
      <c r="M38" s="9" t="str">
        <f t="shared" si="9"/>
        <v>Kauss</v>
      </c>
      <c r="N38" s="125" t="str">
        <f t="shared" si="10"/>
        <v>Dawid</v>
      </c>
      <c r="O38" s="9">
        <f t="shared" si="11"/>
        <v>0</v>
      </c>
      <c r="P38" s="9">
        <f t="shared" si="12"/>
        <v>1979</v>
      </c>
      <c r="Q38" s="9">
        <f t="shared" si="13"/>
        <v>37.581154692375101</v>
      </c>
      <c r="R38" s="21"/>
      <c r="S38" s="9">
        <f t="shared" si="14"/>
        <v>0.99729226008369387</v>
      </c>
      <c r="T38" s="9">
        <v>1</v>
      </c>
      <c r="U38" s="9">
        <f t="shared" si="15"/>
        <v>1</v>
      </c>
      <c r="V38" s="9">
        <v>1</v>
      </c>
    </row>
    <row r="39" spans="1:22">
      <c r="A39" s="266">
        <v>37</v>
      </c>
      <c r="B39" s="263">
        <v>11</v>
      </c>
      <c r="C39" s="263" t="s">
        <v>1676</v>
      </c>
      <c r="D39" s="263" t="s">
        <v>19</v>
      </c>
      <c r="E39" s="265" t="s">
        <v>1669</v>
      </c>
      <c r="F39" s="264">
        <v>0.32935185185185184</v>
      </c>
      <c r="G39" s="263">
        <v>20</v>
      </c>
      <c r="H39" s="262">
        <v>37</v>
      </c>
      <c r="I39" s="261">
        <v>1979</v>
      </c>
      <c r="K39" s="14" t="e">
        <f>VLOOKUP(L39,id!$A:$C,3,0)</f>
        <v>#N/A</v>
      </c>
      <c r="L39" s="14" t="str">
        <f t="shared" si="8"/>
        <v>GałązkaGrzegorz1979</v>
      </c>
      <c r="M39" s="9" t="str">
        <f t="shared" si="9"/>
        <v>Gałązka</v>
      </c>
      <c r="N39" s="125" t="str">
        <f t="shared" si="10"/>
        <v>Grzegorz</v>
      </c>
      <c r="O39" s="9" t="str">
        <f t="shared" si="11"/>
        <v>Road to nowhere</v>
      </c>
      <c r="P39" s="9">
        <f t="shared" si="12"/>
        <v>1979</v>
      </c>
      <c r="Q39" s="9">
        <f t="shared" si="13"/>
        <v>37.55606184941913</v>
      </c>
      <c r="R39" s="21"/>
      <c r="S39" s="9">
        <f t="shared" si="14"/>
        <v>0.99933230250210847</v>
      </c>
      <c r="T39" s="9">
        <v>1</v>
      </c>
      <c r="U39" s="9">
        <f t="shared" si="15"/>
        <v>1</v>
      </c>
      <c r="V39" s="9">
        <v>1</v>
      </c>
    </row>
    <row r="40" spans="1:22" ht="43.2">
      <c r="A40" s="266">
        <v>38</v>
      </c>
      <c r="B40" s="263">
        <v>33</v>
      </c>
      <c r="C40" s="263" t="s">
        <v>1678</v>
      </c>
      <c r="D40" s="263" t="s">
        <v>467</v>
      </c>
      <c r="E40" s="265" t="s">
        <v>4206</v>
      </c>
      <c r="F40" s="264">
        <v>0.32946759259259256</v>
      </c>
      <c r="G40" s="263">
        <v>20</v>
      </c>
      <c r="H40" s="262">
        <v>38</v>
      </c>
      <c r="I40" s="261">
        <v>1977</v>
      </c>
      <c r="K40" s="14" t="e">
        <f>VLOOKUP(L40,id!$A:$C,3,0)</f>
        <v>#N/A</v>
      </c>
      <c r="L40" s="14" t="str">
        <f t="shared" si="8"/>
        <v>SobekDawid1977</v>
      </c>
      <c r="M40" s="9" t="str">
        <f t="shared" si="9"/>
        <v>Sobek</v>
      </c>
      <c r="N40" s="125" t="str">
        <f t="shared" si="10"/>
        <v>Dawid</v>
      </c>
      <c r="O40" s="9" t="str">
        <f t="shared" si="11"/>
        <v>Maximum Optimal Power Distribution One Man Team</v>
      </c>
      <c r="P40" s="9">
        <f t="shared" si="12"/>
        <v>1977</v>
      </c>
      <c r="Q40" s="9">
        <f t="shared" si="13"/>
        <v>37.542868544476597</v>
      </c>
      <c r="R40" s="21"/>
      <c r="S40" s="9">
        <f t="shared" si="14"/>
        <v>0.99964870371671477</v>
      </c>
      <c r="T40" s="9">
        <v>1</v>
      </c>
      <c r="U40" s="9">
        <f t="shared" si="15"/>
        <v>1</v>
      </c>
      <c r="V40" s="9">
        <v>1</v>
      </c>
    </row>
    <row r="41" spans="1:22">
      <c r="A41" s="267">
        <v>39</v>
      </c>
      <c r="B41" s="263">
        <v>28</v>
      </c>
      <c r="C41" s="263" t="s">
        <v>4198</v>
      </c>
      <c r="D41" s="263" t="s">
        <v>45</v>
      </c>
      <c r="E41" s="265" t="s">
        <v>4207</v>
      </c>
      <c r="F41" s="264">
        <v>0.3301736111111111</v>
      </c>
      <c r="G41" s="263">
        <v>20</v>
      </c>
      <c r="H41" s="262">
        <v>39</v>
      </c>
      <c r="I41" s="261">
        <v>1978</v>
      </c>
      <c r="K41" s="14" t="e">
        <f>VLOOKUP(L41,id!$A:$C,3,0)</f>
        <v>#N/A</v>
      </c>
      <c r="L41" s="14" t="str">
        <f t="shared" si="8"/>
        <v>ButnyRafał1978</v>
      </c>
      <c r="M41" s="9" t="str">
        <f t="shared" si="9"/>
        <v>Butny</v>
      </c>
      <c r="N41" s="125" t="str">
        <f t="shared" si="10"/>
        <v>Rafał</v>
      </c>
      <c r="O41" s="9" t="str">
        <f t="shared" si="11"/>
        <v>Road to Nowhere</v>
      </c>
      <c r="P41" s="9">
        <f t="shared" si="12"/>
        <v>1978</v>
      </c>
      <c r="Q41" s="9">
        <f t="shared" si="13"/>
        <v>37.46258968651</v>
      </c>
      <c r="R41" s="21"/>
      <c r="S41" s="9">
        <f t="shared" si="14"/>
        <v>0.99786167490447641</v>
      </c>
      <c r="T41" s="9">
        <v>1</v>
      </c>
      <c r="U41" s="9">
        <f t="shared" si="15"/>
        <v>1</v>
      </c>
      <c r="V41" s="9">
        <v>1</v>
      </c>
    </row>
    <row r="42" spans="1:22">
      <c r="A42" s="266">
        <v>40</v>
      </c>
      <c r="B42" s="263">
        <v>38</v>
      </c>
      <c r="C42" s="263" t="s">
        <v>267</v>
      </c>
      <c r="D42" s="263" t="s">
        <v>1689</v>
      </c>
      <c r="E42" s="265" t="s">
        <v>1262</v>
      </c>
      <c r="F42" s="264">
        <v>0.31744212962962964</v>
      </c>
      <c r="G42" s="263">
        <v>19</v>
      </c>
      <c r="H42" s="262">
        <v>40</v>
      </c>
      <c r="I42" s="261">
        <v>2010</v>
      </c>
      <c r="K42" s="14">
        <f>VLOOKUP(L42,id!$A:$C,3,0)</f>
        <v>35</v>
      </c>
      <c r="L42" s="14" t="str">
        <f t="shared" si="8"/>
        <v>BrudłoZbych2010</v>
      </c>
      <c r="M42" s="9" t="str">
        <f t="shared" si="9"/>
        <v>Brudło</v>
      </c>
      <c r="N42" s="125" t="str">
        <f t="shared" si="10"/>
        <v>Zbych</v>
      </c>
      <c r="O42" s="9" t="str">
        <f t="shared" si="11"/>
        <v>Ba-Bi</v>
      </c>
      <c r="P42" s="9">
        <f t="shared" si="12"/>
        <v>2010</v>
      </c>
      <c r="Q42" s="9">
        <f t="shared" si="13"/>
        <v>35.589460202184497</v>
      </c>
      <c r="R42" s="21"/>
      <c r="S42" s="9">
        <f t="shared" si="14"/>
        <v>1.0401064644328581</v>
      </c>
      <c r="T42" s="9">
        <v>1</v>
      </c>
      <c r="U42" s="9">
        <f t="shared" si="15"/>
        <v>0.95</v>
      </c>
      <c r="V42" s="9">
        <v>1</v>
      </c>
    </row>
    <row r="43" spans="1:22">
      <c r="A43" s="267">
        <v>41</v>
      </c>
      <c r="B43" s="263">
        <v>23</v>
      </c>
      <c r="C43" s="263" t="s">
        <v>393</v>
      </c>
      <c r="D43" s="263" t="s">
        <v>49</v>
      </c>
      <c r="E43" s="265">
        <v>0</v>
      </c>
      <c r="F43" s="264">
        <v>0.34836805555555556</v>
      </c>
      <c r="G43" s="263">
        <v>16</v>
      </c>
      <c r="H43" s="262">
        <v>41</v>
      </c>
      <c r="I43" s="261">
        <v>1974</v>
      </c>
      <c r="K43" s="14">
        <f>VLOOKUP(L43,id!$A:$C,3,0)</f>
        <v>54</v>
      </c>
      <c r="L43" s="14" t="str">
        <f t="shared" si="8"/>
        <v>PotockiRobert1974</v>
      </c>
      <c r="M43" s="9" t="str">
        <f t="shared" si="9"/>
        <v>Potocki</v>
      </c>
      <c r="N43" s="125" t="str">
        <f t="shared" si="10"/>
        <v>Robert</v>
      </c>
      <c r="O43" s="9">
        <f t="shared" si="11"/>
        <v>0</v>
      </c>
      <c r="P43" s="9">
        <f t="shared" si="12"/>
        <v>1974</v>
      </c>
      <c r="Q43" s="9">
        <f t="shared" si="13"/>
        <v>29.970071749207996</v>
      </c>
      <c r="R43" s="21"/>
      <c r="S43" s="9">
        <f t="shared" si="14"/>
        <v>0.9112262865875943</v>
      </c>
      <c r="T43" s="9">
        <v>1</v>
      </c>
      <c r="U43" s="9">
        <f t="shared" si="15"/>
        <v>0.84210526315789469</v>
      </c>
      <c r="V43" s="9">
        <v>1</v>
      </c>
    </row>
    <row r="44" spans="1:22">
      <c r="A44" s="266">
        <v>42</v>
      </c>
      <c r="B44" s="263">
        <v>24</v>
      </c>
      <c r="C44" s="263" t="s">
        <v>393</v>
      </c>
      <c r="D44" s="263" t="s">
        <v>392</v>
      </c>
      <c r="E44" s="265" t="s">
        <v>391</v>
      </c>
      <c r="F44" s="264">
        <v>0.34902777777777777</v>
      </c>
      <c r="G44" s="263">
        <v>15</v>
      </c>
      <c r="H44" s="262">
        <v>42</v>
      </c>
      <c r="I44" s="261">
        <v>1969</v>
      </c>
      <c r="K44" s="14">
        <f>VLOOKUP(L44,id!$A:$C,3,0)</f>
        <v>48</v>
      </c>
      <c r="L44" s="14" t="str">
        <f t="shared" si="8"/>
        <v>PotockiMirosław1969</v>
      </c>
      <c r="M44" s="9" t="str">
        <f t="shared" si="9"/>
        <v>Potocki</v>
      </c>
      <c r="N44" s="125" t="str">
        <f t="shared" si="10"/>
        <v>Mirosław</v>
      </c>
      <c r="O44" s="9" t="str">
        <f t="shared" si="11"/>
        <v>GREY WOLF</v>
      </c>
      <c r="P44" s="9">
        <f t="shared" si="12"/>
        <v>1969</v>
      </c>
      <c r="Q44" s="9">
        <f t="shared" si="13"/>
        <v>28.096942264882497</v>
      </c>
      <c r="R44" s="21"/>
      <c r="S44" s="9">
        <f t="shared" si="14"/>
        <v>0.99810982888977318</v>
      </c>
      <c r="T44" s="9">
        <v>1</v>
      </c>
      <c r="U44" s="9">
        <f t="shared" si="15"/>
        <v>0.9375</v>
      </c>
      <c r="V44" s="9">
        <v>1</v>
      </c>
    </row>
    <row r="45" spans="1:22">
      <c r="A45" s="267">
        <v>43</v>
      </c>
      <c r="B45" s="263">
        <v>32</v>
      </c>
      <c r="C45" s="263" t="s">
        <v>432</v>
      </c>
      <c r="D45" s="263" t="s">
        <v>431</v>
      </c>
      <c r="E45" s="265" t="s">
        <v>343</v>
      </c>
      <c r="F45" s="264">
        <v>0.34902777777777777</v>
      </c>
      <c r="G45" s="263">
        <v>15</v>
      </c>
      <c r="H45" s="262">
        <v>43</v>
      </c>
      <c r="I45" s="261">
        <v>1978</v>
      </c>
      <c r="K45" s="14">
        <f>VLOOKUP(L45,id!$A:$C,3,0)</f>
        <v>49</v>
      </c>
      <c r="L45" s="14" t="str">
        <f t="shared" si="8"/>
        <v>WalińskiMikołaj1978</v>
      </c>
      <c r="M45" s="9" t="str">
        <f t="shared" si="9"/>
        <v>Waliński</v>
      </c>
      <c r="N45" s="125" t="str">
        <f t="shared" si="10"/>
        <v>Mikołaj</v>
      </c>
      <c r="O45" s="9" t="str">
        <f t="shared" si="11"/>
        <v>Grey Wolf</v>
      </c>
      <c r="P45" s="9">
        <f t="shared" si="12"/>
        <v>1978</v>
      </c>
      <c r="Q45" s="9">
        <f t="shared" si="13"/>
        <v>28.096942264882497</v>
      </c>
      <c r="R45" s="21"/>
      <c r="S45" s="9">
        <f t="shared" si="14"/>
        <v>1</v>
      </c>
      <c r="T45" s="9">
        <v>1</v>
      </c>
      <c r="U45" s="9">
        <f t="shared" si="15"/>
        <v>1</v>
      </c>
      <c r="V45" s="9">
        <v>1</v>
      </c>
    </row>
    <row r="46" spans="1:22">
      <c r="A46" s="266">
        <v>44</v>
      </c>
      <c r="B46" s="263">
        <v>42</v>
      </c>
      <c r="C46" s="263" t="s">
        <v>397</v>
      </c>
      <c r="D46" s="263" t="s">
        <v>63</v>
      </c>
      <c r="E46" s="265" t="s">
        <v>396</v>
      </c>
      <c r="F46" s="264">
        <v>0.25170138888888888</v>
      </c>
      <c r="G46" s="263">
        <v>14</v>
      </c>
      <c r="H46" s="262">
        <v>44</v>
      </c>
      <c r="I46" s="261">
        <v>1976</v>
      </c>
      <c r="K46" s="14" t="e">
        <f>VLOOKUP(L46,id!$A:$C,3,0)</f>
        <v>#N/A</v>
      </c>
      <c r="L46" s="14" t="str">
        <f t="shared" si="8"/>
        <v>RybińskiŁukasz1976</v>
      </c>
      <c r="M46" s="9" t="str">
        <f t="shared" si="9"/>
        <v>Rybiński</v>
      </c>
      <c r="N46" s="125" t="str">
        <f t="shared" si="10"/>
        <v>Łukasz</v>
      </c>
      <c r="O46" s="9" t="str">
        <f t="shared" si="11"/>
        <v>W to drugie lewo</v>
      </c>
      <c r="P46" s="9">
        <f t="shared" si="12"/>
        <v>1976</v>
      </c>
      <c r="Q46" s="9">
        <f t="shared" si="13"/>
        <v>26.223812780556997</v>
      </c>
      <c r="R46" s="21"/>
      <c r="S46" s="9">
        <f t="shared" si="14"/>
        <v>1.3866740240033109</v>
      </c>
      <c r="T46" s="9">
        <v>1</v>
      </c>
      <c r="U46" s="9">
        <f t="shared" si="15"/>
        <v>0.93333333333333335</v>
      </c>
      <c r="V46" s="9">
        <v>1</v>
      </c>
    </row>
    <row r="47" spans="1:22">
      <c r="A47" s="267">
        <v>45</v>
      </c>
      <c r="B47" s="263">
        <v>34</v>
      </c>
      <c r="C47" s="263" t="s">
        <v>4195</v>
      </c>
      <c r="D47" s="263" t="s">
        <v>83</v>
      </c>
      <c r="E47" s="265">
        <v>0</v>
      </c>
      <c r="F47" s="264">
        <v>0.31707175925925929</v>
      </c>
      <c r="G47" s="263">
        <v>11</v>
      </c>
      <c r="H47" s="262">
        <v>45</v>
      </c>
      <c r="I47" s="261">
        <v>1988</v>
      </c>
      <c r="K47" s="14" t="e">
        <f>VLOOKUP(L47,id!$A:$C,3,0)</f>
        <v>#N/A</v>
      </c>
      <c r="L47" s="14" t="str">
        <f t="shared" si="8"/>
        <v>SzczepaniakAdam1988</v>
      </c>
      <c r="M47" s="9" t="str">
        <f t="shared" si="9"/>
        <v>Szczepaniak</v>
      </c>
      <c r="N47" s="125" t="str">
        <f t="shared" si="10"/>
        <v>Adam</v>
      </c>
      <c r="O47" s="9">
        <f t="shared" si="11"/>
        <v>0</v>
      </c>
      <c r="P47" s="9">
        <f t="shared" si="12"/>
        <v>1988</v>
      </c>
      <c r="Q47" s="9">
        <f t="shared" si="13"/>
        <v>20.604424327580496</v>
      </c>
      <c r="R47" s="21"/>
      <c r="S47" s="9">
        <f t="shared" si="14"/>
        <v>0.79383099105676203</v>
      </c>
      <c r="T47" s="9">
        <v>1</v>
      </c>
      <c r="U47" s="9">
        <f t="shared" si="15"/>
        <v>0.7857142857142857</v>
      </c>
      <c r="V47" s="9">
        <v>1</v>
      </c>
    </row>
    <row r="48" spans="1:22">
      <c r="A48" s="266">
        <v>46</v>
      </c>
      <c r="B48" s="263">
        <v>45</v>
      </c>
      <c r="C48" s="263" t="s">
        <v>4196</v>
      </c>
      <c r="D48" s="263" t="s">
        <v>22</v>
      </c>
      <c r="E48" s="265" t="s">
        <v>4197</v>
      </c>
      <c r="F48" s="264">
        <v>0.36481481481481487</v>
      </c>
      <c r="G48" s="263">
        <v>-26</v>
      </c>
      <c r="H48" s="262">
        <v>46</v>
      </c>
      <c r="I48" s="261">
        <v>1973</v>
      </c>
      <c r="K48" s="14" t="e">
        <f>VLOOKUP(L48,id!$A:$C,3,0)</f>
        <v>#N/A</v>
      </c>
      <c r="L48" s="14" t="str">
        <f t="shared" si="8"/>
        <v>KwidzińskiKrzysztof1973</v>
      </c>
      <c r="M48" s="9" t="str">
        <f t="shared" si="9"/>
        <v>Kwidziński</v>
      </c>
      <c r="N48" s="125" t="str">
        <f t="shared" si="10"/>
        <v>Krzysztof</v>
      </c>
      <c r="O48" s="9" t="str">
        <f t="shared" si="11"/>
        <v>Purtki</v>
      </c>
      <c r="P48" s="9">
        <f t="shared" si="12"/>
        <v>1973</v>
      </c>
      <c r="Q48" s="9">
        <v>0</v>
      </c>
      <c r="R48" s="21"/>
      <c r="S48" s="9">
        <f t="shared" si="14"/>
        <v>0.86913071065989844</v>
      </c>
      <c r="T48" s="9">
        <v>1</v>
      </c>
      <c r="U48" s="9">
        <f t="shared" si="15"/>
        <v>-2.3636363636363638</v>
      </c>
      <c r="V48" s="9">
        <v>1</v>
      </c>
    </row>
  </sheetData>
  <mergeCells count="1">
    <mergeCell ref="A1:H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9"/>
  <sheetViews>
    <sheetView workbookViewId="0">
      <selection sqref="A1:C1"/>
    </sheetView>
  </sheetViews>
  <sheetFormatPr defaultRowHeight="13.2"/>
  <cols>
    <col min="1" max="1" width="4" bestFit="1" customWidth="1"/>
    <col min="4" max="4" width="11.33203125" bestFit="1" customWidth="1"/>
    <col min="7" max="7" width="5.5546875" bestFit="1" customWidth="1"/>
    <col min="8" max="8" width="8.109375" bestFit="1" customWidth="1"/>
    <col min="9" max="9" width="3.44140625" bestFit="1" customWidth="1"/>
  </cols>
  <sheetData>
    <row r="2" spans="1:23">
      <c r="A2" t="s">
        <v>3733</v>
      </c>
      <c r="B2" t="s">
        <v>160</v>
      </c>
      <c r="C2" t="s">
        <v>161</v>
      </c>
      <c r="D2" t="s">
        <v>3812</v>
      </c>
      <c r="G2" t="s">
        <v>4014</v>
      </c>
      <c r="H2" t="s">
        <v>39</v>
      </c>
      <c r="I2" t="s">
        <v>3505</v>
      </c>
      <c r="J2" t="s">
        <v>73</v>
      </c>
      <c r="L2" s="14" t="s">
        <v>71</v>
      </c>
      <c r="M2" s="14" t="s">
        <v>72</v>
      </c>
      <c r="N2" s="9" t="s">
        <v>99</v>
      </c>
      <c r="O2" s="9" t="s">
        <v>100</v>
      </c>
      <c r="P2" s="9" t="s">
        <v>75</v>
      </c>
      <c r="Q2" s="9" t="s">
        <v>73</v>
      </c>
      <c r="R2" s="9" t="s">
        <v>42</v>
      </c>
      <c r="S2" s="9"/>
      <c r="T2" s="9" t="s">
        <v>39</v>
      </c>
      <c r="U2" s="9" t="s">
        <v>40</v>
      </c>
      <c r="V2" s="9" t="s">
        <v>31</v>
      </c>
      <c r="W2" s="9" t="s">
        <v>41</v>
      </c>
    </row>
    <row r="3" spans="1:23">
      <c r="A3">
        <v>206</v>
      </c>
      <c r="B3" t="s">
        <v>55</v>
      </c>
      <c r="C3" t="s">
        <v>22</v>
      </c>
      <c r="D3" t="s">
        <v>246</v>
      </c>
      <c r="E3" t="s">
        <v>3718</v>
      </c>
      <c r="F3" t="s">
        <v>32</v>
      </c>
      <c r="G3" s="149">
        <v>0.85069444444444453</v>
      </c>
      <c r="H3" s="250">
        <v>0.51736111111111105</v>
      </c>
      <c r="I3">
        <v>29</v>
      </c>
      <c r="J3">
        <v>1969</v>
      </c>
      <c r="L3" s="14">
        <f>VLOOKUP(M3,id!$A:$C,3,0)</f>
        <v>2</v>
      </c>
      <c r="M3" s="14" t="str">
        <f t="shared" ref="M3:M5" si="0">N3&amp;O3&amp;Q3</f>
        <v>SzawdzinKrzysztof1969</v>
      </c>
      <c r="N3" s="9" t="str">
        <f>B3</f>
        <v>Szawdzin</v>
      </c>
      <c r="O3" s="125" t="str">
        <f>C3</f>
        <v>Krzysztof</v>
      </c>
      <c r="P3" s="9"/>
      <c r="Q3" s="9">
        <f>J3</f>
        <v>1969</v>
      </c>
      <c r="R3" s="9">
        <v>50</v>
      </c>
      <c r="S3" s="21"/>
      <c r="T3" s="9"/>
      <c r="U3" s="9"/>
      <c r="V3" s="9"/>
      <c r="W3" s="9"/>
    </row>
    <row r="4" spans="1:23">
      <c r="A4">
        <v>207</v>
      </c>
      <c r="B4" t="s">
        <v>79</v>
      </c>
      <c r="C4" t="s">
        <v>90</v>
      </c>
      <c r="D4" t="s">
        <v>246</v>
      </c>
      <c r="E4" t="s">
        <v>3718</v>
      </c>
      <c r="F4" t="s">
        <v>32</v>
      </c>
      <c r="G4" s="149">
        <v>0.85069444444444453</v>
      </c>
      <c r="H4" s="250">
        <v>0.51736111111111105</v>
      </c>
      <c r="I4">
        <v>29</v>
      </c>
      <c r="J4">
        <v>1984</v>
      </c>
      <c r="L4" s="14">
        <f>VLOOKUP(M4,id!$A:$C,3,0)</f>
        <v>38</v>
      </c>
      <c r="M4" s="14" t="str">
        <f t="shared" si="0"/>
        <v>WieczorekJarosław1984</v>
      </c>
      <c r="N4" s="9" t="str">
        <f t="shared" ref="N4:N5" si="1">B4</f>
        <v>Wieczorek</v>
      </c>
      <c r="O4" s="125" t="str">
        <f t="shared" ref="O4:O5" si="2">C4</f>
        <v>Jarosław</v>
      </c>
      <c r="P4" s="9"/>
      <c r="Q4" s="9">
        <f t="shared" ref="Q4:Q5" si="3">J4</f>
        <v>1984</v>
      </c>
      <c r="R4" s="9">
        <f t="shared" ref="R4:R5" si="4">R3*IF(V4&lt;1,V4,IF(W4&lt;1,W4,IF(U4&lt;1,U4,IF(T4&lt;1,T4,1))))</f>
        <v>50</v>
      </c>
      <c r="S4" s="21"/>
      <c r="T4" s="9">
        <f>H3/H4</f>
        <v>1</v>
      </c>
      <c r="U4" s="9">
        <f>I4/I3</f>
        <v>1</v>
      </c>
      <c r="V4" s="9">
        <v>1</v>
      </c>
      <c r="W4" s="9">
        <v>1</v>
      </c>
    </row>
    <row r="5" spans="1:23">
      <c r="A5">
        <v>204</v>
      </c>
      <c r="B5" t="s">
        <v>69</v>
      </c>
      <c r="C5" t="s">
        <v>48</v>
      </c>
      <c r="D5" t="s">
        <v>222</v>
      </c>
      <c r="E5" t="s">
        <v>3718</v>
      </c>
      <c r="F5" t="s">
        <v>32</v>
      </c>
      <c r="G5" s="149">
        <v>7.4305555555555555E-2</v>
      </c>
      <c r="H5" s="250">
        <v>0.74097222222222225</v>
      </c>
      <c r="I5">
        <v>28</v>
      </c>
      <c r="J5">
        <v>1963</v>
      </c>
      <c r="L5" s="14">
        <f>VLOOKUP(M5,id!$A:$C,3,0)</f>
        <v>23</v>
      </c>
      <c r="M5" s="14" t="str">
        <f t="shared" si="0"/>
        <v>SójkaTomasz1963</v>
      </c>
      <c r="N5" s="9" t="str">
        <f t="shared" si="1"/>
        <v>Sójka</v>
      </c>
      <c r="O5" s="125" t="str">
        <f t="shared" si="2"/>
        <v>Tomasz</v>
      </c>
      <c r="P5" s="9"/>
      <c r="Q5" s="9">
        <f t="shared" si="3"/>
        <v>1963</v>
      </c>
      <c r="R5" s="9">
        <f t="shared" si="4"/>
        <v>48.275862068965516</v>
      </c>
      <c r="S5" s="21"/>
      <c r="T5" s="9">
        <f>H4/H5</f>
        <v>0.69821930646672903</v>
      </c>
      <c r="U5" s="9">
        <f>I5/I4</f>
        <v>0.96551724137931039</v>
      </c>
      <c r="V5" s="9">
        <v>1</v>
      </c>
      <c r="W5" s="9">
        <v>1</v>
      </c>
    </row>
    <row r="6" spans="1:23">
      <c r="A6">
        <v>202</v>
      </c>
      <c r="B6" t="s">
        <v>836</v>
      </c>
      <c r="C6" t="s">
        <v>383</v>
      </c>
      <c r="D6" t="s">
        <v>870</v>
      </c>
      <c r="E6" t="s">
        <v>3718</v>
      </c>
      <c r="F6" t="s">
        <v>32</v>
      </c>
      <c r="G6" s="149">
        <v>0.97916666666666663</v>
      </c>
      <c r="H6" s="250">
        <v>0.64583333333333337</v>
      </c>
      <c r="I6">
        <v>25</v>
      </c>
      <c r="J6">
        <v>1966</v>
      </c>
      <c r="L6" s="14">
        <f>VLOOKUP(M6,id!$A:$C,3,0)</f>
        <v>9</v>
      </c>
      <c r="M6" s="14" t="str">
        <f t="shared" ref="M6:M9" si="5">N6&amp;O6&amp;Q6</f>
        <v>RudnickiMariusz1966</v>
      </c>
      <c r="N6" s="9" t="str">
        <f t="shared" ref="N6:N9" si="6">B6</f>
        <v>Rudnicki</v>
      </c>
      <c r="O6" s="125" t="str">
        <f t="shared" ref="O6:O9" si="7">C6</f>
        <v>Mariusz</v>
      </c>
      <c r="P6" s="9"/>
      <c r="Q6" s="9">
        <f t="shared" ref="Q6:Q9" si="8">J6</f>
        <v>1966</v>
      </c>
      <c r="R6" s="9">
        <f t="shared" ref="R6:R9" si="9">R5*IF(V6&lt;1,V6,IF(W6&lt;1,W6,IF(U6&lt;1,U6,IF(T6&lt;1,T6,1))))</f>
        <v>43.103448275862071</v>
      </c>
      <c r="S6" s="21"/>
      <c r="T6" s="9">
        <f t="shared" ref="T6:T9" si="10">H5/H6</f>
        <v>1.1473118279569892</v>
      </c>
      <c r="U6" s="9">
        <f t="shared" ref="U6:U9" si="11">I6/I5</f>
        <v>0.8928571428571429</v>
      </c>
      <c r="V6" s="9">
        <v>1</v>
      </c>
      <c r="W6" s="9">
        <v>1</v>
      </c>
    </row>
    <row r="7" spans="1:23">
      <c r="A7">
        <v>203</v>
      </c>
      <c r="B7" t="s">
        <v>837</v>
      </c>
      <c r="C7" t="s">
        <v>22</v>
      </c>
      <c r="D7" t="s">
        <v>870</v>
      </c>
      <c r="E7" t="s">
        <v>3718</v>
      </c>
      <c r="F7" t="s">
        <v>32</v>
      </c>
      <c r="G7" s="149">
        <v>0.97916666666666663</v>
      </c>
      <c r="H7" s="250">
        <v>0.64583333333333337</v>
      </c>
      <c r="I7">
        <v>25</v>
      </c>
      <c r="J7">
        <v>1963</v>
      </c>
      <c r="L7" s="14">
        <f>VLOOKUP(M7,id!$A:$C,3,0)</f>
        <v>128</v>
      </c>
      <c r="M7" s="14" t="str">
        <f t="shared" si="5"/>
        <v>KowalskiKrzysztof1963</v>
      </c>
      <c r="N7" s="9" t="str">
        <f t="shared" si="6"/>
        <v>Kowalski</v>
      </c>
      <c r="O7" s="125" t="str">
        <f t="shared" si="7"/>
        <v>Krzysztof</v>
      </c>
      <c r="P7" s="9"/>
      <c r="Q7" s="9">
        <f t="shared" si="8"/>
        <v>1963</v>
      </c>
      <c r="R7" s="9">
        <f t="shared" si="9"/>
        <v>43.103448275862071</v>
      </c>
      <c r="S7" s="21"/>
      <c r="T7" s="9">
        <f t="shared" si="10"/>
        <v>1</v>
      </c>
      <c r="U7" s="9">
        <f t="shared" si="11"/>
        <v>1</v>
      </c>
      <c r="V7" s="9">
        <v>1</v>
      </c>
      <c r="W7" s="9">
        <v>1</v>
      </c>
    </row>
    <row r="8" spans="1:23">
      <c r="A8">
        <v>201</v>
      </c>
      <c r="B8" t="s">
        <v>1583</v>
      </c>
      <c r="C8" t="s">
        <v>17</v>
      </c>
      <c r="D8" t="s">
        <v>1380</v>
      </c>
      <c r="E8" t="s">
        <v>3718</v>
      </c>
      <c r="F8" t="s">
        <v>32</v>
      </c>
      <c r="G8" s="149">
        <v>0.85763888888888884</v>
      </c>
      <c r="H8" s="250">
        <v>0.52430555555555558</v>
      </c>
      <c r="I8">
        <v>24</v>
      </c>
      <c r="J8">
        <v>1976</v>
      </c>
      <c r="L8" s="14">
        <f>VLOOKUP(M8,id!$A:$C,3,0)</f>
        <v>14</v>
      </c>
      <c r="M8" s="14" t="str">
        <f t="shared" si="5"/>
        <v>BiałkaMarcin1976</v>
      </c>
      <c r="N8" s="9" t="str">
        <f t="shared" si="6"/>
        <v>Białka</v>
      </c>
      <c r="O8" s="125" t="str">
        <f t="shared" si="7"/>
        <v>Marcin</v>
      </c>
      <c r="P8" s="9"/>
      <c r="Q8" s="9">
        <f t="shared" si="8"/>
        <v>1976</v>
      </c>
      <c r="R8" s="9">
        <f t="shared" si="9"/>
        <v>41.379310344827587</v>
      </c>
      <c r="S8" s="21"/>
      <c r="T8" s="9">
        <f t="shared" si="10"/>
        <v>1.2317880794701987</v>
      </c>
      <c r="U8" s="9">
        <f t="shared" si="11"/>
        <v>0.96</v>
      </c>
      <c r="V8" s="9">
        <v>1</v>
      </c>
      <c r="W8" s="9">
        <v>1</v>
      </c>
    </row>
    <row r="9" spans="1:23">
      <c r="A9">
        <v>205</v>
      </c>
      <c r="B9" t="s">
        <v>10</v>
      </c>
      <c r="C9" t="s">
        <v>22</v>
      </c>
      <c r="D9" t="s">
        <v>3423</v>
      </c>
      <c r="E9" t="s">
        <v>3718</v>
      </c>
      <c r="F9" t="s">
        <v>32</v>
      </c>
      <c r="H9" t="s">
        <v>3710</v>
      </c>
      <c r="I9">
        <v>0</v>
      </c>
      <c r="J9">
        <v>1975</v>
      </c>
      <c r="L9" s="14">
        <f>VLOOKUP(M9,id!$A:$C,3,0)</f>
        <v>7</v>
      </c>
      <c r="M9" s="14" t="str">
        <f t="shared" si="5"/>
        <v>CecułaKrzysztof1975</v>
      </c>
      <c r="N9" s="9" t="str">
        <f t="shared" si="6"/>
        <v>Cecuła</v>
      </c>
      <c r="O9" s="125" t="str">
        <f t="shared" si="7"/>
        <v>Krzysztof</v>
      </c>
      <c r="P9" s="9"/>
      <c r="Q9" s="9">
        <f t="shared" si="8"/>
        <v>1975</v>
      </c>
      <c r="R9" s="9">
        <f t="shared" si="9"/>
        <v>0</v>
      </c>
      <c r="S9" s="21"/>
      <c r="T9" s="9" t="e">
        <f t="shared" si="10"/>
        <v>#VALUE!</v>
      </c>
      <c r="U9" s="9">
        <f t="shared" si="11"/>
        <v>0</v>
      </c>
      <c r="V9" s="9">
        <v>1</v>
      </c>
      <c r="W9" s="9">
        <v>1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workbookViewId="0">
      <selection sqref="A1:C1"/>
    </sheetView>
  </sheetViews>
  <sheetFormatPr defaultRowHeight="14.4"/>
  <cols>
    <col min="1" max="1" width="8.88671875" style="244"/>
    <col min="2" max="2" width="11.109375" style="244" customWidth="1"/>
    <col min="3" max="4" width="25.44140625" style="244" customWidth="1"/>
    <col min="5" max="5" width="16.5546875" style="244" customWidth="1"/>
    <col min="6" max="6" width="18.44140625" style="244" customWidth="1"/>
    <col min="7" max="7" width="19.44140625" style="244" bestFit="1" customWidth="1"/>
    <col min="8" max="16384" width="8.88671875" style="244"/>
  </cols>
  <sheetData>
    <row r="1" spans="1:22" ht="21">
      <c r="A1" s="249" t="s">
        <v>4139</v>
      </c>
      <c r="B1" s="248"/>
      <c r="C1" s="248"/>
      <c r="D1" s="248"/>
      <c r="E1" s="248"/>
      <c r="F1" s="248"/>
      <c r="G1" s="248"/>
      <c r="H1" s="248"/>
      <c r="I1" s="248"/>
    </row>
    <row r="2" spans="1:22" ht="18">
      <c r="A2" s="247" t="s">
        <v>3811</v>
      </c>
      <c r="B2" s="247" t="s">
        <v>3467</v>
      </c>
      <c r="C2" s="247" t="s">
        <v>161</v>
      </c>
      <c r="D2" s="247" t="s">
        <v>160</v>
      </c>
      <c r="E2" s="247" t="s">
        <v>3812</v>
      </c>
      <c r="F2" s="247" t="s">
        <v>4138</v>
      </c>
      <c r="G2" s="247" t="s">
        <v>4137</v>
      </c>
      <c r="H2" s="247" t="s">
        <v>39</v>
      </c>
      <c r="I2" s="247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245">
        <v>1</v>
      </c>
      <c r="B3" s="245">
        <v>1</v>
      </c>
      <c r="C3" s="245" t="s">
        <v>151</v>
      </c>
      <c r="D3" s="245" t="s">
        <v>138</v>
      </c>
      <c r="E3" s="245" t="s">
        <v>3462</v>
      </c>
      <c r="F3" s="245"/>
      <c r="G3" s="245">
        <v>22</v>
      </c>
      <c r="H3" s="246">
        <v>0.30902777777777779</v>
      </c>
      <c r="I3" s="245">
        <v>1977</v>
      </c>
      <c r="K3" s="14">
        <f>VLOOKUP(L3,id!$A:$C,3,0)</f>
        <v>45</v>
      </c>
      <c r="L3" s="14" t="str">
        <f t="shared" ref="L3:L7" si="0">M3&amp;N3&amp;P3</f>
        <v>PiwakowskiWojciech1977</v>
      </c>
      <c r="M3" s="9" t="str">
        <f>D3</f>
        <v>Piwakowski</v>
      </c>
      <c r="N3" s="125" t="str">
        <f>C3</f>
        <v>Wojciech</v>
      </c>
      <c r="O3" s="9">
        <f>F3</f>
        <v>0</v>
      </c>
      <c r="P3" s="9">
        <f>I3</f>
        <v>1977</v>
      </c>
      <c r="Q3" s="9">
        <v>50</v>
      </c>
      <c r="R3" s="21"/>
      <c r="S3" s="9"/>
      <c r="T3" s="9"/>
      <c r="U3" s="9"/>
      <c r="V3" s="9"/>
    </row>
    <row r="4" spans="1:22">
      <c r="A4" s="245">
        <v>2</v>
      </c>
      <c r="B4" s="245">
        <v>2</v>
      </c>
      <c r="C4" s="245" t="s">
        <v>365</v>
      </c>
      <c r="D4" s="245" t="s">
        <v>1738</v>
      </c>
      <c r="E4" s="245" t="s">
        <v>3609</v>
      </c>
      <c r="F4" s="245" t="s">
        <v>3815</v>
      </c>
      <c r="G4" s="245">
        <v>20</v>
      </c>
      <c r="H4" s="246">
        <v>0.45208333333333334</v>
      </c>
      <c r="I4" s="245">
        <v>1982</v>
      </c>
      <c r="K4" s="14">
        <f>VLOOKUP(L4,id!$A:$C,3,0)</f>
        <v>52</v>
      </c>
      <c r="L4" s="14" t="str">
        <f t="shared" si="0"/>
        <v>DargaczWaldemar1982</v>
      </c>
      <c r="M4" s="9" t="str">
        <f t="shared" ref="M4:M7" si="1">D4</f>
        <v>Dargacz</v>
      </c>
      <c r="N4" s="125" t="str">
        <f t="shared" ref="N4:N7" si="2">C4</f>
        <v>Waldemar</v>
      </c>
      <c r="O4" s="9" t="str">
        <f t="shared" ref="O4:O7" si="3">F4</f>
        <v>Pidżamersi</v>
      </c>
      <c r="P4" s="9">
        <f t="shared" ref="P4:P7" si="4">I4</f>
        <v>1982</v>
      </c>
      <c r="Q4" s="9">
        <f t="shared" ref="Q4:Q7" si="5">Q3*IF(U4&lt;1,U4,IF(V4&lt;1,V4,IF(T4&lt;1,T4,IF(S4&lt;1,S4,1))))</f>
        <v>45.454545454545453</v>
      </c>
      <c r="R4" s="21"/>
      <c r="S4" s="9">
        <f>H3/H4</f>
        <v>0.68356374807987719</v>
      </c>
      <c r="T4" s="9">
        <f>G4/G3</f>
        <v>0.90909090909090906</v>
      </c>
      <c r="U4" s="9">
        <v>1</v>
      </c>
      <c r="V4" s="9">
        <v>1</v>
      </c>
    </row>
    <row r="5" spans="1:22">
      <c r="A5" s="245">
        <v>3</v>
      </c>
      <c r="B5" s="245"/>
      <c r="C5" s="245" t="s">
        <v>22</v>
      </c>
      <c r="D5" s="245" t="s">
        <v>1114</v>
      </c>
      <c r="E5" s="245" t="s">
        <v>3462</v>
      </c>
      <c r="F5" s="245" t="s">
        <v>4136</v>
      </c>
      <c r="G5" s="245">
        <v>20</v>
      </c>
      <c r="H5" s="246">
        <v>0.45208333333333334</v>
      </c>
      <c r="I5" s="245">
        <v>1978</v>
      </c>
      <c r="K5" s="14">
        <f>VLOOKUP(L5,id!$A:$C,3,0)</f>
        <v>68</v>
      </c>
      <c r="L5" s="14" t="str">
        <f t="shared" si="0"/>
        <v>LuksKrzysztof1978</v>
      </c>
      <c r="M5" s="9" t="str">
        <f t="shared" si="1"/>
        <v>Luks</v>
      </c>
      <c r="N5" s="125" t="str">
        <f t="shared" si="2"/>
        <v>Krzysztof</v>
      </c>
      <c r="O5" s="9" t="str">
        <f t="shared" si="3"/>
        <v>Lukstorpeda</v>
      </c>
      <c r="P5" s="9">
        <f t="shared" si="4"/>
        <v>1978</v>
      </c>
      <c r="Q5" s="9">
        <f t="shared" si="5"/>
        <v>45.454545454545453</v>
      </c>
      <c r="R5" s="21"/>
      <c r="S5" s="9">
        <f t="shared" ref="S5:S7" si="6">H4/H5</f>
        <v>1</v>
      </c>
      <c r="T5" s="9">
        <f t="shared" ref="T5:T7" si="7">G5/G4</f>
        <v>1</v>
      </c>
      <c r="U5" s="9">
        <v>1</v>
      </c>
      <c r="V5" s="9">
        <v>1</v>
      </c>
    </row>
    <row r="6" spans="1:22">
      <c r="A6" s="245">
        <v>4</v>
      </c>
      <c r="B6" s="245">
        <v>3</v>
      </c>
      <c r="C6" s="245" t="s">
        <v>141</v>
      </c>
      <c r="D6" s="245" t="s">
        <v>180</v>
      </c>
      <c r="E6" s="245" t="s">
        <v>3462</v>
      </c>
      <c r="F6" s="245"/>
      <c r="G6" s="245">
        <v>19</v>
      </c>
      <c r="H6" s="246">
        <v>0.37291666666666662</v>
      </c>
      <c r="I6" s="245">
        <v>1983</v>
      </c>
      <c r="K6" s="14">
        <f>VLOOKUP(L6,id!$A:$C,3,0)</f>
        <v>57</v>
      </c>
      <c r="L6" s="14" t="str">
        <f t="shared" si="0"/>
        <v>SzumańskiJakub1983</v>
      </c>
      <c r="M6" s="9" t="str">
        <f t="shared" si="1"/>
        <v>Szumański</v>
      </c>
      <c r="N6" s="125" t="str">
        <f t="shared" si="2"/>
        <v>Jakub</v>
      </c>
      <c r="O6" s="9">
        <f t="shared" si="3"/>
        <v>0</v>
      </c>
      <c r="P6" s="9">
        <f t="shared" si="4"/>
        <v>1983</v>
      </c>
      <c r="Q6" s="9">
        <f t="shared" si="5"/>
        <v>43.18181818181818</v>
      </c>
      <c r="R6" s="21"/>
      <c r="S6" s="9">
        <f t="shared" si="6"/>
        <v>1.2122905027932962</v>
      </c>
      <c r="T6" s="9">
        <f t="shared" si="7"/>
        <v>0.95</v>
      </c>
      <c r="U6" s="9">
        <v>1</v>
      </c>
      <c r="V6" s="9">
        <v>1</v>
      </c>
    </row>
    <row r="7" spans="1:22">
      <c r="A7" s="245">
        <v>5</v>
      </c>
      <c r="B7" s="245">
        <v>4</v>
      </c>
      <c r="C7" s="245" t="s">
        <v>19</v>
      </c>
      <c r="D7" s="245" t="s">
        <v>1501</v>
      </c>
      <c r="E7" s="245" t="s">
        <v>3462</v>
      </c>
      <c r="F7" s="245"/>
      <c r="G7" s="245">
        <v>15</v>
      </c>
      <c r="H7" s="246">
        <v>0.52569444444444446</v>
      </c>
      <c r="I7" s="245">
        <v>1973</v>
      </c>
      <c r="K7" s="14" t="e">
        <f>VLOOKUP(L7,id!$A:$C,3,0)</f>
        <v>#N/A</v>
      </c>
      <c r="L7" s="14" t="str">
        <f t="shared" si="0"/>
        <v>SzawkałoGrzegorz1973</v>
      </c>
      <c r="M7" s="9" t="str">
        <f t="shared" si="1"/>
        <v>Szawkało</v>
      </c>
      <c r="N7" s="125" t="str">
        <f t="shared" si="2"/>
        <v>Grzegorz</v>
      </c>
      <c r="O7" s="9">
        <f t="shared" si="3"/>
        <v>0</v>
      </c>
      <c r="P7" s="9">
        <f t="shared" si="4"/>
        <v>1973</v>
      </c>
      <c r="Q7" s="9">
        <f t="shared" si="5"/>
        <v>34.090909090909086</v>
      </c>
      <c r="R7" s="21"/>
      <c r="S7" s="9">
        <f t="shared" si="6"/>
        <v>0.70937912813738424</v>
      </c>
      <c r="T7" s="9">
        <f t="shared" si="7"/>
        <v>0.78947368421052633</v>
      </c>
      <c r="U7" s="9">
        <v>1</v>
      </c>
      <c r="V7" s="9">
        <v>1</v>
      </c>
    </row>
    <row r="8" spans="1:22">
      <c r="A8" s="245">
        <v>6</v>
      </c>
      <c r="B8" s="245"/>
      <c r="C8" s="245" t="s">
        <v>92</v>
      </c>
      <c r="D8" s="245" t="s">
        <v>1080</v>
      </c>
      <c r="E8" s="245" t="s">
        <v>3462</v>
      </c>
      <c r="F8" s="245"/>
      <c r="G8" s="245">
        <v>15</v>
      </c>
      <c r="H8" s="246">
        <v>0.52569444444444446</v>
      </c>
      <c r="I8" s="245">
        <v>1981</v>
      </c>
      <c r="K8" s="14">
        <f>VLOOKUP(L8,id!$A:$C,3,0)</f>
        <v>65</v>
      </c>
      <c r="L8" s="14" t="str">
        <f t="shared" ref="L8:L12" si="8">M8&amp;N8&amp;P8</f>
        <v>WejherSławomir1981</v>
      </c>
      <c r="M8" s="9" t="str">
        <f t="shared" ref="M8:M12" si="9">D8</f>
        <v>Wejher</v>
      </c>
      <c r="N8" s="125" t="str">
        <f t="shared" ref="N8:N12" si="10">C8</f>
        <v>Sławomir</v>
      </c>
      <c r="O8" s="9">
        <f t="shared" ref="O8:O12" si="11">F8</f>
        <v>0</v>
      </c>
      <c r="P8" s="9">
        <f t="shared" ref="P8:P12" si="12">I8</f>
        <v>1981</v>
      </c>
      <c r="Q8" s="9">
        <f t="shared" ref="Q8:Q12" si="13">Q7*IF(U8&lt;1,U8,IF(V8&lt;1,V8,IF(T8&lt;1,T8,IF(S8&lt;1,S8,1))))</f>
        <v>34.090909090909086</v>
      </c>
      <c r="R8" s="21"/>
      <c r="S8" s="9">
        <f t="shared" ref="S8:S12" si="14">H7/H8</f>
        <v>1</v>
      </c>
      <c r="T8" s="9">
        <f t="shared" ref="T8:T12" si="15">G8/G7</f>
        <v>1</v>
      </c>
      <c r="U8" s="9">
        <v>1</v>
      </c>
      <c r="V8" s="9">
        <v>1</v>
      </c>
    </row>
    <row r="9" spans="1:22">
      <c r="A9" s="245">
        <v>7</v>
      </c>
      <c r="B9" s="245">
        <v>5</v>
      </c>
      <c r="C9" s="245" t="s">
        <v>15</v>
      </c>
      <c r="D9" s="245" t="s">
        <v>4135</v>
      </c>
      <c r="E9" s="245" t="s">
        <v>3462</v>
      </c>
      <c r="F9" s="245" t="s">
        <v>4134</v>
      </c>
      <c r="G9" s="245">
        <v>11</v>
      </c>
      <c r="H9" s="246">
        <v>0.3215277777777778</v>
      </c>
      <c r="I9" s="245">
        <v>1984</v>
      </c>
      <c r="K9" s="14" t="e">
        <f>VLOOKUP(L9,id!$A:$C,3,0)</f>
        <v>#N/A</v>
      </c>
      <c r="L9" s="14" t="str">
        <f t="shared" si="8"/>
        <v>WróblewskiPiotr1984</v>
      </c>
      <c r="M9" s="9" t="str">
        <f t="shared" si="9"/>
        <v>Wróblewski</v>
      </c>
      <c r="N9" s="125" t="str">
        <f t="shared" si="10"/>
        <v>Piotr</v>
      </c>
      <c r="O9" s="9" t="str">
        <f t="shared" si="11"/>
        <v>ZPP</v>
      </c>
      <c r="P9" s="9">
        <f t="shared" si="12"/>
        <v>1984</v>
      </c>
      <c r="Q9" s="9">
        <f t="shared" si="13"/>
        <v>24.999999999999996</v>
      </c>
      <c r="R9" s="21"/>
      <c r="S9" s="9">
        <f t="shared" si="14"/>
        <v>1.6349892008639308</v>
      </c>
      <c r="T9" s="9">
        <f t="shared" si="15"/>
        <v>0.73333333333333328</v>
      </c>
      <c r="U9" s="9">
        <v>1</v>
      </c>
      <c r="V9" s="9">
        <v>1</v>
      </c>
    </row>
    <row r="10" spans="1:22">
      <c r="A10" s="245">
        <v>8</v>
      </c>
      <c r="B10" s="245">
        <v>6</v>
      </c>
      <c r="C10" s="245" t="s">
        <v>15</v>
      </c>
      <c r="D10" s="245" t="s">
        <v>1630</v>
      </c>
      <c r="E10" s="245" t="s">
        <v>3425</v>
      </c>
      <c r="F10" s="245"/>
      <c r="G10" s="245">
        <v>11</v>
      </c>
      <c r="H10" s="246">
        <v>0.35625000000000001</v>
      </c>
      <c r="I10" s="245">
        <v>1990</v>
      </c>
      <c r="K10" s="14">
        <f>VLOOKUP(L10,id!$A:$C,3,0)</f>
        <v>409</v>
      </c>
      <c r="L10" s="14" t="str">
        <f t="shared" si="8"/>
        <v>FilipekPiotr1990</v>
      </c>
      <c r="M10" s="9" t="str">
        <f t="shared" si="9"/>
        <v>Filipek</v>
      </c>
      <c r="N10" s="125" t="str">
        <f t="shared" si="10"/>
        <v>Piotr</v>
      </c>
      <c r="O10" s="9">
        <f t="shared" si="11"/>
        <v>0</v>
      </c>
      <c r="P10" s="9">
        <f t="shared" si="12"/>
        <v>1990</v>
      </c>
      <c r="Q10" s="9">
        <f t="shared" si="13"/>
        <v>22.563352826510719</v>
      </c>
      <c r="R10" s="21"/>
      <c r="S10" s="9">
        <f t="shared" si="14"/>
        <v>0.90253411306042886</v>
      </c>
      <c r="T10" s="9">
        <f t="shared" si="15"/>
        <v>1</v>
      </c>
      <c r="U10" s="9">
        <v>1</v>
      </c>
      <c r="V10" s="9">
        <v>1</v>
      </c>
    </row>
    <row r="11" spans="1:22">
      <c r="A11" s="245">
        <v>9</v>
      </c>
      <c r="B11" s="245"/>
      <c r="C11" s="245" t="s">
        <v>322</v>
      </c>
      <c r="D11" s="245" t="s">
        <v>190</v>
      </c>
      <c r="E11" s="245" t="s">
        <v>3425</v>
      </c>
      <c r="F11" s="245"/>
      <c r="G11" s="245">
        <v>11</v>
      </c>
      <c r="H11" s="246">
        <v>0.35625000000000001</v>
      </c>
      <c r="I11" s="245">
        <v>1990</v>
      </c>
      <c r="K11" s="14">
        <f>VLOOKUP(L11,id!$A:$C,3,0)</f>
        <v>382</v>
      </c>
      <c r="L11" s="14" t="str">
        <f t="shared" si="8"/>
        <v>WysockiAdrian1990</v>
      </c>
      <c r="M11" s="9" t="str">
        <f t="shared" si="9"/>
        <v>Wysocki</v>
      </c>
      <c r="N11" s="125" t="str">
        <f t="shared" si="10"/>
        <v>Adrian</v>
      </c>
      <c r="O11" s="9">
        <f t="shared" si="11"/>
        <v>0</v>
      </c>
      <c r="P11" s="9">
        <f t="shared" si="12"/>
        <v>1990</v>
      </c>
      <c r="Q11" s="9">
        <f t="shared" si="13"/>
        <v>22.563352826510719</v>
      </c>
      <c r="R11" s="21"/>
      <c r="S11" s="9">
        <f t="shared" si="14"/>
        <v>1</v>
      </c>
      <c r="T11" s="9">
        <f t="shared" si="15"/>
        <v>1</v>
      </c>
      <c r="U11" s="9">
        <v>1</v>
      </c>
      <c r="V11" s="9">
        <v>1</v>
      </c>
    </row>
    <row r="12" spans="1:22">
      <c r="A12" s="245">
        <v>10</v>
      </c>
      <c r="B12" s="245">
        <v>7</v>
      </c>
      <c r="C12" s="245" t="s">
        <v>26</v>
      </c>
      <c r="D12" s="245" t="s">
        <v>138</v>
      </c>
      <c r="E12" s="245" t="s">
        <v>3462</v>
      </c>
      <c r="F12" s="245" t="s">
        <v>143</v>
      </c>
      <c r="G12" s="245">
        <v>9</v>
      </c>
      <c r="H12" s="246">
        <v>0.36249999999999999</v>
      </c>
      <c r="I12" s="245">
        <v>1951</v>
      </c>
      <c r="K12" s="14">
        <f>VLOOKUP(L12,id!$A:$C,3,0)</f>
        <v>104</v>
      </c>
      <c r="L12" s="14" t="str">
        <f t="shared" si="8"/>
        <v>PiwakowskiAndrzej1951</v>
      </c>
      <c r="M12" s="9" t="str">
        <f t="shared" si="9"/>
        <v>Piwakowski</v>
      </c>
      <c r="N12" s="125" t="str">
        <f t="shared" si="10"/>
        <v>Andrzej</v>
      </c>
      <c r="O12" s="9" t="str">
        <f t="shared" si="11"/>
        <v>Harpagan</v>
      </c>
      <c r="P12" s="9">
        <f t="shared" si="12"/>
        <v>1951</v>
      </c>
      <c r="Q12" s="9">
        <f t="shared" si="13"/>
        <v>18.460925039872407</v>
      </c>
      <c r="R12" s="21"/>
      <c r="S12" s="9">
        <f t="shared" si="14"/>
        <v>0.98275862068965525</v>
      </c>
      <c r="T12" s="9">
        <f t="shared" si="15"/>
        <v>0.81818181818181823</v>
      </c>
      <c r="U12" s="9">
        <v>1</v>
      </c>
      <c r="V12" s="9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>
      <selection sqref="A1:C1"/>
    </sheetView>
  </sheetViews>
  <sheetFormatPr defaultColWidth="11.5546875" defaultRowHeight="13.2"/>
  <cols>
    <col min="1" max="5" width="11.5546875" style="21"/>
    <col min="6" max="6" width="11.5546875" style="253"/>
    <col min="7" max="7" width="11.5546875" style="252"/>
    <col min="8" max="8" width="11.5546875" style="251"/>
    <col min="9" max="16384" width="11.5546875" style="21"/>
  </cols>
  <sheetData>
    <row r="1" spans="1:21" ht="14.4">
      <c r="A1" s="258" t="s">
        <v>3725</v>
      </c>
      <c r="B1" s="258" t="s">
        <v>161</v>
      </c>
      <c r="C1" s="258" t="s">
        <v>160</v>
      </c>
      <c r="D1" s="258" t="s">
        <v>3837</v>
      </c>
      <c r="E1" s="258" t="s">
        <v>3543</v>
      </c>
      <c r="F1" s="260" t="s">
        <v>895</v>
      </c>
      <c r="G1" s="259" t="s">
        <v>4159</v>
      </c>
      <c r="H1" s="259" t="s">
        <v>39</v>
      </c>
      <c r="I1" s="258"/>
      <c r="J1" s="14" t="s">
        <v>71</v>
      </c>
      <c r="K1" s="14" t="s">
        <v>72</v>
      </c>
      <c r="L1" s="9" t="s">
        <v>99</v>
      </c>
      <c r="M1" s="9" t="s">
        <v>100</v>
      </c>
      <c r="N1" s="9" t="s">
        <v>75</v>
      </c>
      <c r="O1" s="9" t="s">
        <v>73</v>
      </c>
      <c r="P1" s="9" t="s">
        <v>42</v>
      </c>
      <c r="Q1" s="9"/>
      <c r="R1" s="9" t="s">
        <v>39</v>
      </c>
      <c r="S1" s="9" t="s">
        <v>40</v>
      </c>
      <c r="T1" s="9" t="s">
        <v>31</v>
      </c>
      <c r="U1" s="9" t="s">
        <v>41</v>
      </c>
    </row>
    <row r="2" spans="1:21">
      <c r="A2" s="254" t="s">
        <v>4144</v>
      </c>
      <c r="B2" s="254" t="s">
        <v>806</v>
      </c>
      <c r="C2" s="254" t="s">
        <v>267</v>
      </c>
      <c r="D2" s="254" t="s">
        <v>0</v>
      </c>
      <c r="E2" s="254" t="s">
        <v>253</v>
      </c>
      <c r="F2" s="257" t="s">
        <v>4148</v>
      </c>
      <c r="G2" s="256">
        <v>18</v>
      </c>
      <c r="H2" s="255">
        <v>0.39398148148148149</v>
      </c>
      <c r="I2" s="254"/>
      <c r="J2" s="14">
        <f>VLOOKUP(K2,id!$A:$C,3,0)</f>
        <v>43</v>
      </c>
      <c r="K2" s="14" t="str">
        <f t="shared" ref="K2:K3" si="0">L2&amp;M2&amp;O2</f>
        <v>BrudłoBasia2007</v>
      </c>
      <c r="L2" s="9" t="str">
        <f t="shared" ref="L2:L3" si="1">C2</f>
        <v>Brudło</v>
      </c>
      <c r="M2" s="125" t="str">
        <f t="shared" ref="M2:M3" si="2">B2</f>
        <v>Basia</v>
      </c>
      <c r="N2" s="9"/>
      <c r="O2" s="9" t="str">
        <f t="shared" ref="O2:O3" si="3">F2</f>
        <v>2007</v>
      </c>
      <c r="P2" s="9">
        <v>50</v>
      </c>
      <c r="R2" s="9"/>
      <c r="S2" s="9"/>
      <c r="T2" s="9"/>
      <c r="U2" s="9"/>
    </row>
    <row r="3" spans="1:21">
      <c r="A3" s="254" t="s">
        <v>4144</v>
      </c>
      <c r="B3" s="254" t="s">
        <v>1688</v>
      </c>
      <c r="C3" s="254" t="s">
        <v>1687</v>
      </c>
      <c r="D3" s="254" t="s">
        <v>0</v>
      </c>
      <c r="E3" s="254" t="s">
        <v>253</v>
      </c>
      <c r="F3" s="257" t="s">
        <v>4146</v>
      </c>
      <c r="G3" s="256">
        <v>18</v>
      </c>
      <c r="H3" s="255">
        <v>0.39415509259259257</v>
      </c>
      <c r="I3" s="254"/>
      <c r="J3" s="14">
        <f>VLOOKUP(K3,id!$A:$C,3,0)</f>
        <v>44</v>
      </c>
      <c r="K3" s="14" t="str">
        <f t="shared" si="0"/>
        <v>Pacowska-BrudłoOla1977</v>
      </c>
      <c r="L3" s="9" t="str">
        <f t="shared" si="1"/>
        <v>Pacowska-Brudło</v>
      </c>
      <c r="M3" s="125" t="str">
        <f t="shared" si="2"/>
        <v>Ola</v>
      </c>
      <c r="N3" s="9"/>
      <c r="O3" s="9" t="str">
        <f t="shared" si="3"/>
        <v>1977</v>
      </c>
      <c r="P3" s="9">
        <f t="shared" ref="P3" si="4">P2*IF(T3&lt;1,T3,IF(U3&lt;1,U3,IF(S3&lt;1,S3,IF(R3&lt;1,R3,1))))</f>
        <v>49.977976802231687</v>
      </c>
      <c r="R3" s="9">
        <f t="shared" ref="R3" si="5">H2/H3</f>
        <v>0.99955953604463377</v>
      </c>
      <c r="S3" s="9">
        <f t="shared" ref="S3" si="6">G3/G2</f>
        <v>1</v>
      </c>
      <c r="T3" s="9">
        <v>1</v>
      </c>
      <c r="U3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workbookViewId="0">
      <selection sqref="A1:C1"/>
    </sheetView>
  </sheetViews>
  <sheetFormatPr defaultColWidth="11.5546875" defaultRowHeight="13.2"/>
  <cols>
    <col min="1" max="5" width="11.5546875" style="21"/>
    <col min="6" max="6" width="11.5546875" style="253"/>
    <col min="7" max="7" width="11.5546875" style="252"/>
    <col min="8" max="8" width="11.5546875" style="251"/>
    <col min="9" max="16384" width="11.5546875" style="21"/>
  </cols>
  <sheetData>
    <row r="1" spans="1:21" ht="14.4">
      <c r="A1" s="258" t="s">
        <v>3725</v>
      </c>
      <c r="B1" s="258" t="s">
        <v>161</v>
      </c>
      <c r="C1" s="258" t="s">
        <v>160</v>
      </c>
      <c r="D1" s="258" t="s">
        <v>3837</v>
      </c>
      <c r="E1" s="258" t="s">
        <v>3543</v>
      </c>
      <c r="F1" s="260" t="s">
        <v>895</v>
      </c>
      <c r="G1" s="259" t="s">
        <v>4159</v>
      </c>
      <c r="H1" s="259" t="s">
        <v>39</v>
      </c>
      <c r="I1" s="258"/>
      <c r="J1" s="14" t="s">
        <v>71</v>
      </c>
      <c r="K1" s="14" t="s">
        <v>72</v>
      </c>
      <c r="L1" s="9" t="s">
        <v>99</v>
      </c>
      <c r="M1" s="9" t="s">
        <v>100</v>
      </c>
      <c r="N1" s="9" t="s">
        <v>75</v>
      </c>
      <c r="O1" s="9" t="s">
        <v>73</v>
      </c>
      <c r="P1" s="9" t="s">
        <v>42</v>
      </c>
      <c r="Q1" s="9"/>
      <c r="R1" s="9" t="s">
        <v>39</v>
      </c>
      <c r="S1" s="9" t="s">
        <v>40</v>
      </c>
      <c r="T1" s="9" t="s">
        <v>31</v>
      </c>
      <c r="U1" s="9" t="s">
        <v>41</v>
      </c>
    </row>
    <row r="2" spans="1:21">
      <c r="A2" s="254" t="s">
        <v>4144</v>
      </c>
      <c r="B2" s="254" t="s">
        <v>16</v>
      </c>
      <c r="C2" s="254" t="s">
        <v>267</v>
      </c>
      <c r="D2" s="254" t="s">
        <v>32</v>
      </c>
      <c r="E2" s="254" t="s">
        <v>253</v>
      </c>
      <c r="F2" s="257" t="s">
        <v>4125</v>
      </c>
      <c r="G2" s="256">
        <v>34</v>
      </c>
      <c r="H2" s="255">
        <v>0.23657407407407408</v>
      </c>
      <c r="I2" s="254"/>
      <c r="J2" s="14">
        <f>VLOOKUP(K2,id!$A:$C,3,0)</f>
        <v>1</v>
      </c>
      <c r="K2" s="14" t="str">
        <f t="shared" ref="K2:K20" si="0">L2&amp;M2&amp;O2</f>
        <v>BrudłoPaweł1979</v>
      </c>
      <c r="L2" s="9" t="str">
        <f>C2</f>
        <v>Brudło</v>
      </c>
      <c r="M2" s="125" t="str">
        <f>B2</f>
        <v>Paweł</v>
      </c>
      <c r="N2" s="9"/>
      <c r="O2" s="9" t="str">
        <f>F2</f>
        <v>1979</v>
      </c>
      <c r="P2" s="9">
        <v>50</v>
      </c>
      <c r="R2" s="9"/>
      <c r="S2" s="9"/>
      <c r="T2" s="9"/>
      <c r="U2" s="9"/>
    </row>
    <row r="3" spans="1:21">
      <c r="A3" s="254" t="s">
        <v>4144</v>
      </c>
      <c r="B3" s="254" t="s">
        <v>1652</v>
      </c>
      <c r="C3" s="254" t="s">
        <v>3512</v>
      </c>
      <c r="D3" s="254" t="s">
        <v>32</v>
      </c>
      <c r="E3" s="254" t="s">
        <v>253</v>
      </c>
      <c r="F3" s="257" t="s">
        <v>4158</v>
      </c>
      <c r="G3" s="256">
        <v>34</v>
      </c>
      <c r="H3" s="255">
        <v>0.24837962962962962</v>
      </c>
      <c r="I3" s="254"/>
      <c r="J3" s="14" t="e">
        <f>VLOOKUP(K3,id!$A:$C,3,0)</f>
        <v>#N/A</v>
      </c>
      <c r="K3" s="14" t="str">
        <f t="shared" si="0"/>
        <v>KasejaJanek1987</v>
      </c>
      <c r="L3" s="9" t="str">
        <f t="shared" ref="L3:L20" si="1">C3</f>
        <v>Kaseja</v>
      </c>
      <c r="M3" s="125" t="str">
        <f t="shared" ref="M3:M20" si="2">B3</f>
        <v>Janek</v>
      </c>
      <c r="N3" s="9"/>
      <c r="O3" s="9" t="str">
        <f t="shared" ref="O3:O20" si="3">F3</f>
        <v>1987</v>
      </c>
      <c r="P3" s="9">
        <f t="shared" ref="P3:P20" si="4">P2*IF(T3&lt;1,T3,IF(U3&lt;1,U3,IF(S3&lt;1,S3,IF(R3&lt;1,R3,1))))</f>
        <v>47.623485554520038</v>
      </c>
      <c r="R3" s="9">
        <f>H2/H3</f>
        <v>0.95246971109040079</v>
      </c>
      <c r="S3" s="9">
        <f>G3/G2</f>
        <v>1</v>
      </c>
      <c r="T3" s="9">
        <v>1</v>
      </c>
      <c r="U3" s="9">
        <v>1</v>
      </c>
    </row>
    <row r="4" spans="1:21">
      <c r="A4" s="254" t="s">
        <v>4144</v>
      </c>
      <c r="B4" s="254" t="s">
        <v>15</v>
      </c>
      <c r="C4" s="254" t="s">
        <v>302</v>
      </c>
      <c r="D4" s="254" t="s">
        <v>32</v>
      </c>
      <c r="E4" s="254" t="s">
        <v>253</v>
      </c>
      <c r="F4" s="257" t="s">
        <v>4125</v>
      </c>
      <c r="G4" s="256">
        <v>34</v>
      </c>
      <c r="H4" s="255">
        <v>0.24872685185185187</v>
      </c>
      <c r="I4" s="254"/>
      <c r="J4" s="14">
        <f>VLOOKUP(K4,id!$A:$C,3,0)</f>
        <v>139</v>
      </c>
      <c r="K4" s="14" t="str">
        <f t="shared" si="0"/>
        <v>BuciakPiotr1979</v>
      </c>
      <c r="L4" s="9" t="str">
        <f t="shared" si="1"/>
        <v>Buciak</v>
      </c>
      <c r="M4" s="125" t="str">
        <f t="shared" si="2"/>
        <v>Piotr</v>
      </c>
      <c r="N4" s="9"/>
      <c r="O4" s="9" t="str">
        <f t="shared" si="3"/>
        <v>1979</v>
      </c>
      <c r="P4" s="9">
        <f t="shared" si="4"/>
        <v>47.557003257328979</v>
      </c>
      <c r="R4" s="9">
        <f t="shared" ref="R4:R13" si="5">H3/H4</f>
        <v>0.99860400186133069</v>
      </c>
      <c r="S4" s="9">
        <f t="shared" ref="S4:S13" si="6">G4/G3</f>
        <v>1</v>
      </c>
      <c r="T4" s="9">
        <v>1</v>
      </c>
      <c r="U4" s="9">
        <v>1</v>
      </c>
    </row>
    <row r="5" spans="1:21">
      <c r="A5" s="254" t="s">
        <v>4144</v>
      </c>
      <c r="B5" s="254" t="s">
        <v>16</v>
      </c>
      <c r="C5" s="254" t="s">
        <v>297</v>
      </c>
      <c r="D5" s="254" t="s">
        <v>32</v>
      </c>
      <c r="E5" s="254" t="s">
        <v>253</v>
      </c>
      <c r="F5" s="257" t="s">
        <v>4157</v>
      </c>
      <c r="G5" s="256">
        <v>34</v>
      </c>
      <c r="H5" s="255">
        <v>0.25335648148148149</v>
      </c>
      <c r="I5" s="254"/>
      <c r="J5" s="14" t="e">
        <f>VLOOKUP(K5,id!$A:$C,3,0)</f>
        <v>#N/A</v>
      </c>
      <c r="K5" s="14" t="str">
        <f t="shared" si="0"/>
        <v>SłomkaPaweł1990</v>
      </c>
      <c r="L5" s="9" t="str">
        <f t="shared" si="1"/>
        <v>Słomka</v>
      </c>
      <c r="M5" s="125" t="str">
        <f t="shared" si="2"/>
        <v>Paweł</v>
      </c>
      <c r="N5" s="9"/>
      <c r="O5" s="9" t="str">
        <f t="shared" si="3"/>
        <v>1990</v>
      </c>
      <c r="P5" s="9">
        <f t="shared" si="4"/>
        <v>46.687985381452705</v>
      </c>
      <c r="R5" s="9">
        <f t="shared" si="5"/>
        <v>0.98172681589767019</v>
      </c>
      <c r="S5" s="9">
        <f t="shared" si="6"/>
        <v>1</v>
      </c>
      <c r="T5" s="9">
        <v>1</v>
      </c>
      <c r="U5" s="9">
        <v>1</v>
      </c>
    </row>
    <row r="6" spans="1:21">
      <c r="A6" s="254" t="s">
        <v>4144</v>
      </c>
      <c r="B6" s="254" t="s">
        <v>92</v>
      </c>
      <c r="C6" s="254" t="s">
        <v>1487</v>
      </c>
      <c r="D6" s="254" t="s">
        <v>32</v>
      </c>
      <c r="E6" s="254" t="s">
        <v>4155</v>
      </c>
      <c r="F6" s="257" t="s">
        <v>4156</v>
      </c>
      <c r="G6" s="256">
        <v>34</v>
      </c>
      <c r="H6" s="255">
        <v>0.2578125</v>
      </c>
      <c r="I6" s="254"/>
      <c r="J6" s="14">
        <f>VLOOKUP(K6,id!$A:$C,3,0)</f>
        <v>11</v>
      </c>
      <c r="K6" s="14" t="str">
        <f t="shared" si="0"/>
        <v>KielakSławomir1972</v>
      </c>
      <c r="L6" s="9" t="str">
        <f t="shared" si="1"/>
        <v>Kielak</v>
      </c>
      <c r="M6" s="125" t="str">
        <f t="shared" si="2"/>
        <v>Sławomir</v>
      </c>
      <c r="N6" s="9"/>
      <c r="O6" s="9" t="str">
        <f t="shared" si="3"/>
        <v>1972</v>
      </c>
      <c r="P6" s="9">
        <f t="shared" si="4"/>
        <v>45.881032547699199</v>
      </c>
      <c r="R6" s="9">
        <f t="shared" si="5"/>
        <v>0.98271604938271606</v>
      </c>
      <c r="S6" s="9">
        <f t="shared" si="6"/>
        <v>1</v>
      </c>
      <c r="T6" s="9">
        <v>1</v>
      </c>
      <c r="U6" s="9">
        <v>1</v>
      </c>
    </row>
    <row r="7" spans="1:21">
      <c r="A7" s="254" t="s">
        <v>4144</v>
      </c>
      <c r="B7" s="254" t="s">
        <v>710</v>
      </c>
      <c r="C7" s="254" t="s">
        <v>1487</v>
      </c>
      <c r="D7" s="254" t="s">
        <v>32</v>
      </c>
      <c r="E7" s="254" t="s">
        <v>4155</v>
      </c>
      <c r="F7" s="257" t="s">
        <v>4154</v>
      </c>
      <c r="G7" s="256">
        <v>34</v>
      </c>
      <c r="H7" s="255">
        <v>0.2578125</v>
      </c>
      <c r="I7" s="254"/>
      <c r="J7" s="14" t="e">
        <f>VLOOKUP(K7,id!$A:$C,3,0)</f>
        <v>#N/A</v>
      </c>
      <c r="K7" s="14" t="str">
        <f t="shared" si="0"/>
        <v>KielakHubert1996</v>
      </c>
      <c r="L7" s="9" t="str">
        <f t="shared" si="1"/>
        <v>Kielak</v>
      </c>
      <c r="M7" s="125" t="str">
        <f t="shared" si="2"/>
        <v>Hubert</v>
      </c>
      <c r="N7" s="9"/>
      <c r="O7" s="9" t="str">
        <f t="shared" si="3"/>
        <v>1996</v>
      </c>
      <c r="P7" s="9">
        <f t="shared" si="4"/>
        <v>45.881032547699199</v>
      </c>
      <c r="R7" s="9">
        <f t="shared" si="5"/>
        <v>1</v>
      </c>
      <c r="S7" s="9">
        <f t="shared" si="6"/>
        <v>1</v>
      </c>
      <c r="T7" s="9">
        <v>1</v>
      </c>
      <c r="U7" s="9">
        <v>1</v>
      </c>
    </row>
    <row r="8" spans="1:21">
      <c r="A8" s="254" t="s">
        <v>4144</v>
      </c>
      <c r="B8" s="254" t="s">
        <v>63</v>
      </c>
      <c r="C8" s="254" t="s">
        <v>295</v>
      </c>
      <c r="D8" s="254" t="s">
        <v>32</v>
      </c>
      <c r="E8" s="254" t="s">
        <v>253</v>
      </c>
      <c r="F8" s="257" t="s">
        <v>4146</v>
      </c>
      <c r="G8" s="256">
        <v>34</v>
      </c>
      <c r="H8" s="255">
        <v>0.28258101851851852</v>
      </c>
      <c r="I8" s="254"/>
      <c r="J8" s="14">
        <f>VLOOKUP(K8,id!$A:$C,3,0)</f>
        <v>13</v>
      </c>
      <c r="K8" s="14" t="str">
        <f t="shared" si="0"/>
        <v>SenderekŁukasz1977</v>
      </c>
      <c r="L8" s="9" t="str">
        <f t="shared" si="1"/>
        <v>Senderek</v>
      </c>
      <c r="M8" s="125" t="str">
        <f t="shared" si="2"/>
        <v>Łukasz</v>
      </c>
      <c r="N8" s="9"/>
      <c r="O8" s="9" t="str">
        <f t="shared" si="3"/>
        <v>1977</v>
      </c>
      <c r="P8" s="9">
        <f t="shared" si="4"/>
        <v>41.85951259471635</v>
      </c>
      <c r="R8" s="9">
        <f t="shared" si="5"/>
        <v>0.91234896579971325</v>
      </c>
      <c r="S8" s="9">
        <f t="shared" si="6"/>
        <v>1</v>
      </c>
      <c r="T8" s="9">
        <v>1</v>
      </c>
      <c r="U8" s="9">
        <v>1</v>
      </c>
    </row>
    <row r="9" spans="1:21">
      <c r="A9" s="254" t="s">
        <v>4144</v>
      </c>
      <c r="B9" s="254" t="s">
        <v>92</v>
      </c>
      <c r="C9" s="254" t="s">
        <v>1690</v>
      </c>
      <c r="D9" s="254" t="s">
        <v>32</v>
      </c>
      <c r="E9" s="254" t="s">
        <v>1371</v>
      </c>
      <c r="F9" s="257">
        <v>1967</v>
      </c>
      <c r="G9" s="256">
        <v>34</v>
      </c>
      <c r="H9" s="255">
        <v>0.3767361111111111</v>
      </c>
      <c r="I9" s="254"/>
      <c r="J9" s="14" t="e">
        <f>VLOOKUP(K9,id!$A:$C,3,0)</f>
        <v>#N/A</v>
      </c>
      <c r="K9" s="14" t="str">
        <f t="shared" si="0"/>
        <v>RadzikowskiSławomir1967</v>
      </c>
      <c r="L9" s="9" t="str">
        <f t="shared" si="1"/>
        <v>Radzikowski</v>
      </c>
      <c r="M9" s="125" t="str">
        <f t="shared" si="2"/>
        <v>Sławomir</v>
      </c>
      <c r="N9" s="9"/>
      <c r="O9" s="9">
        <f t="shared" si="3"/>
        <v>1967</v>
      </c>
      <c r="P9" s="9">
        <f t="shared" si="4"/>
        <v>31.397849462365585</v>
      </c>
      <c r="R9" s="9">
        <f t="shared" si="5"/>
        <v>0.75007680491551465</v>
      </c>
      <c r="S9" s="9">
        <f t="shared" si="6"/>
        <v>1</v>
      </c>
      <c r="T9" s="9">
        <v>1</v>
      </c>
      <c r="U9" s="9">
        <v>1</v>
      </c>
    </row>
    <row r="10" spans="1:21">
      <c r="A10" s="254" t="s">
        <v>4144</v>
      </c>
      <c r="B10" s="254" t="s">
        <v>19</v>
      </c>
      <c r="C10" s="254" t="s">
        <v>4153</v>
      </c>
      <c r="D10" s="254" t="s">
        <v>32</v>
      </c>
      <c r="E10" s="254" t="s">
        <v>1371</v>
      </c>
      <c r="F10" s="257" t="s">
        <v>4152</v>
      </c>
      <c r="G10" s="256">
        <v>34</v>
      </c>
      <c r="H10" s="255">
        <v>0.3767361111111111</v>
      </c>
      <c r="I10" s="254"/>
      <c r="J10" s="14" t="e">
        <f>VLOOKUP(K10,id!$A:$C,3,0)</f>
        <v>#N/A</v>
      </c>
      <c r="K10" s="14" t="str">
        <f t="shared" si="0"/>
        <v>PosiadałaGrzegorz1971</v>
      </c>
      <c r="L10" s="9" t="str">
        <f t="shared" si="1"/>
        <v>Posiadała</v>
      </c>
      <c r="M10" s="125" t="str">
        <f t="shared" si="2"/>
        <v>Grzegorz</v>
      </c>
      <c r="N10" s="9"/>
      <c r="O10" s="9" t="str">
        <f t="shared" si="3"/>
        <v>1971</v>
      </c>
      <c r="P10" s="9">
        <f t="shared" si="4"/>
        <v>31.397849462365585</v>
      </c>
      <c r="R10" s="9">
        <f t="shared" si="5"/>
        <v>1</v>
      </c>
      <c r="S10" s="9">
        <f t="shared" si="6"/>
        <v>1</v>
      </c>
      <c r="T10" s="9">
        <v>1</v>
      </c>
      <c r="U10" s="9">
        <v>1</v>
      </c>
    </row>
    <row r="11" spans="1:21">
      <c r="A11" s="254" t="s">
        <v>4144</v>
      </c>
      <c r="B11" s="254" t="s">
        <v>26</v>
      </c>
      <c r="C11" s="254" t="s">
        <v>29</v>
      </c>
      <c r="D11" s="254" t="s">
        <v>32</v>
      </c>
      <c r="E11" s="254" t="s">
        <v>253</v>
      </c>
      <c r="F11" s="257" t="s">
        <v>4117</v>
      </c>
      <c r="G11" s="256">
        <v>34</v>
      </c>
      <c r="H11" s="255">
        <v>0.3963888888888889</v>
      </c>
      <c r="I11" s="254"/>
      <c r="J11" s="14">
        <f>VLOOKUP(K11,id!$A:$C,3,0)</f>
        <v>27</v>
      </c>
      <c r="K11" s="14" t="str">
        <f t="shared" si="0"/>
        <v>SmejdaAndrzej1965</v>
      </c>
      <c r="L11" s="9" t="str">
        <f t="shared" si="1"/>
        <v>Smejda</v>
      </c>
      <c r="M11" s="125" t="str">
        <f t="shared" si="2"/>
        <v>Andrzej</v>
      </c>
      <c r="N11" s="9"/>
      <c r="O11" s="9" t="str">
        <f t="shared" si="3"/>
        <v>1965</v>
      </c>
      <c r="P11" s="9">
        <f t="shared" si="4"/>
        <v>29.841158607801908</v>
      </c>
      <c r="R11" s="9">
        <f t="shared" si="5"/>
        <v>0.95042046250875956</v>
      </c>
      <c r="S11" s="9">
        <f t="shared" si="6"/>
        <v>1</v>
      </c>
      <c r="T11" s="9">
        <v>1</v>
      </c>
      <c r="U11" s="9">
        <v>1</v>
      </c>
    </row>
    <row r="12" spans="1:21">
      <c r="A12" s="254" t="s">
        <v>4144</v>
      </c>
      <c r="B12" s="254" t="s">
        <v>788</v>
      </c>
      <c r="C12" s="254" t="s">
        <v>3949</v>
      </c>
      <c r="D12" s="254" t="s">
        <v>32</v>
      </c>
      <c r="E12" s="254" t="s">
        <v>253</v>
      </c>
      <c r="F12" s="257" t="s">
        <v>4110</v>
      </c>
      <c r="G12" s="256">
        <v>34</v>
      </c>
      <c r="H12" s="255">
        <v>0.41944444444444445</v>
      </c>
      <c r="I12" s="254"/>
      <c r="J12" s="14" t="e">
        <f>VLOOKUP(K12,id!$A:$C,3,0)</f>
        <v>#N/A</v>
      </c>
      <c r="K12" s="14" t="str">
        <f t="shared" si="0"/>
        <v>DomżalskiSebastian1980</v>
      </c>
      <c r="L12" s="9" t="str">
        <f t="shared" si="1"/>
        <v>Domżalski</v>
      </c>
      <c r="M12" s="125" t="str">
        <f t="shared" si="2"/>
        <v>Sebastian</v>
      </c>
      <c r="N12" s="9"/>
      <c r="O12" s="9" t="str">
        <f t="shared" si="3"/>
        <v>1980</v>
      </c>
      <c r="P12" s="9">
        <f t="shared" si="4"/>
        <v>28.200883002207497</v>
      </c>
      <c r="R12" s="9">
        <f t="shared" si="5"/>
        <v>0.94503311258278144</v>
      </c>
      <c r="S12" s="9">
        <f t="shared" si="6"/>
        <v>1</v>
      </c>
      <c r="T12" s="9">
        <v>1</v>
      </c>
      <c r="U12" s="9">
        <v>1</v>
      </c>
    </row>
    <row r="13" spans="1:21">
      <c r="A13" s="254" t="s">
        <v>4144</v>
      </c>
      <c r="B13" s="254" t="s">
        <v>59</v>
      </c>
      <c r="C13" s="254" t="s">
        <v>300</v>
      </c>
      <c r="D13" s="254" t="s">
        <v>32</v>
      </c>
      <c r="E13" s="254" t="s">
        <v>253</v>
      </c>
      <c r="F13" s="257" t="s">
        <v>4109</v>
      </c>
      <c r="G13" s="256">
        <v>34</v>
      </c>
      <c r="H13" s="255">
        <v>0.41944444444444445</v>
      </c>
      <c r="I13" s="254"/>
      <c r="J13" s="14" t="e">
        <f>VLOOKUP(K13,id!$A:$C,3,0)</f>
        <v>#N/A</v>
      </c>
      <c r="K13" s="14" t="str">
        <f t="shared" si="0"/>
        <v>WojciechowskiMichał1984</v>
      </c>
      <c r="L13" s="9" t="str">
        <f t="shared" si="1"/>
        <v>Wojciechowski</v>
      </c>
      <c r="M13" s="125" t="str">
        <f t="shared" si="2"/>
        <v>Michał</v>
      </c>
      <c r="N13" s="9"/>
      <c r="O13" s="9" t="str">
        <f t="shared" si="3"/>
        <v>1984</v>
      </c>
      <c r="P13" s="9">
        <f t="shared" si="4"/>
        <v>28.200883002207497</v>
      </c>
      <c r="R13" s="9">
        <f t="shared" si="5"/>
        <v>1</v>
      </c>
      <c r="S13" s="9">
        <f t="shared" si="6"/>
        <v>1</v>
      </c>
      <c r="T13" s="9">
        <v>1</v>
      </c>
      <c r="U13" s="9">
        <v>1</v>
      </c>
    </row>
    <row r="14" spans="1:21">
      <c r="A14" s="254" t="s">
        <v>4144</v>
      </c>
      <c r="B14" s="254" t="s">
        <v>24</v>
      </c>
      <c r="C14" s="254" t="s">
        <v>4145</v>
      </c>
      <c r="D14" s="254" t="s">
        <v>32</v>
      </c>
      <c r="E14" s="254" t="s">
        <v>4141</v>
      </c>
      <c r="F14" s="257">
        <v>1977</v>
      </c>
      <c r="G14" s="256">
        <v>34</v>
      </c>
      <c r="H14" s="255">
        <v>0.49027777777777776</v>
      </c>
      <c r="I14" s="254"/>
      <c r="J14" s="14" t="e">
        <f>VLOOKUP(K14,id!$A:$C,3,0)</f>
        <v>#N/A</v>
      </c>
      <c r="K14" s="14" t="str">
        <f>L14&amp;M14&amp;O14</f>
        <v>WojdatPrzemysław1977</v>
      </c>
      <c r="L14" s="9" t="str">
        <f>C14</f>
        <v>Wojdat</v>
      </c>
      <c r="M14" s="125" t="str">
        <f>B14</f>
        <v>Przemysław</v>
      </c>
      <c r="N14" s="9"/>
      <c r="O14" s="9">
        <f>F14</f>
        <v>1977</v>
      </c>
      <c r="P14" s="9">
        <f t="shared" si="4"/>
        <v>24.126534466477803</v>
      </c>
      <c r="R14" s="9">
        <f t="shared" ref="R14:R20" si="7">H13/H14</f>
        <v>0.85552407932011332</v>
      </c>
      <c r="S14" s="9">
        <f t="shared" ref="S14:S20" si="8">G14/G13</f>
        <v>1</v>
      </c>
      <c r="T14" s="9">
        <v>1</v>
      </c>
      <c r="U14" s="9">
        <v>1</v>
      </c>
    </row>
    <row r="15" spans="1:21">
      <c r="A15" s="254" t="s">
        <v>4144</v>
      </c>
      <c r="B15" s="254" t="s">
        <v>90</v>
      </c>
      <c r="C15" s="254" t="s">
        <v>4143</v>
      </c>
      <c r="D15" s="254" t="s">
        <v>4142</v>
      </c>
      <c r="E15" s="254" t="s">
        <v>4141</v>
      </c>
      <c r="F15" s="257">
        <v>1980</v>
      </c>
      <c r="G15" s="256">
        <v>34</v>
      </c>
      <c r="H15" s="255">
        <v>0.49027777777777776</v>
      </c>
      <c r="I15" s="254"/>
      <c r="J15" s="14">
        <f>VLOOKUP(K15,id!$A:$C,3,0)</f>
        <v>77</v>
      </c>
      <c r="K15" s="14" t="str">
        <f>L15&amp;M15&amp;O15</f>
        <v>JakubowskiJarosław1980</v>
      </c>
      <c r="L15" s="9" t="str">
        <f>C15</f>
        <v>Jakubowski</v>
      </c>
      <c r="M15" s="125" t="str">
        <f>B15</f>
        <v>Jarosław</v>
      </c>
      <c r="N15" s="9"/>
      <c r="O15" s="9">
        <f>F15</f>
        <v>1980</v>
      </c>
      <c r="P15" s="9">
        <f t="shared" si="4"/>
        <v>24.126534466477803</v>
      </c>
      <c r="R15" s="9">
        <f t="shared" si="7"/>
        <v>1</v>
      </c>
      <c r="S15" s="9">
        <f t="shared" si="8"/>
        <v>1</v>
      </c>
      <c r="T15" s="9">
        <v>1</v>
      </c>
      <c r="U15" s="9">
        <v>1</v>
      </c>
    </row>
    <row r="16" spans="1:21">
      <c r="A16" s="254" t="s">
        <v>4144</v>
      </c>
      <c r="B16" s="254" t="s">
        <v>51</v>
      </c>
      <c r="C16" s="254" t="s">
        <v>183</v>
      </c>
      <c r="D16" s="254" t="s">
        <v>32</v>
      </c>
      <c r="E16" s="254" t="s">
        <v>3749</v>
      </c>
      <c r="F16" s="257" t="s">
        <v>4115</v>
      </c>
      <c r="G16" s="256">
        <v>32</v>
      </c>
      <c r="H16" s="255">
        <v>0.28289351851851852</v>
      </c>
      <c r="I16" s="254"/>
      <c r="J16" s="14">
        <f>VLOOKUP(K16,id!$A:$C,3,0)</f>
        <v>140</v>
      </c>
      <c r="K16" s="14" t="str">
        <f t="shared" si="0"/>
        <v>ZawadzkiArtur1970</v>
      </c>
      <c r="L16" s="9" t="str">
        <f t="shared" si="1"/>
        <v>Zawadzki</v>
      </c>
      <c r="M16" s="125" t="str">
        <f t="shared" si="2"/>
        <v>Artur</v>
      </c>
      <c r="N16" s="9"/>
      <c r="O16" s="9" t="str">
        <f t="shared" si="3"/>
        <v>1970</v>
      </c>
      <c r="P16" s="9">
        <f t="shared" si="4"/>
        <v>22.70732655668499</v>
      </c>
      <c r="R16" s="9">
        <f t="shared" si="7"/>
        <v>1.7330823991490059</v>
      </c>
      <c r="S16" s="9">
        <f t="shared" si="8"/>
        <v>0.94117647058823528</v>
      </c>
      <c r="T16" s="9">
        <v>1</v>
      </c>
      <c r="U16" s="9">
        <v>1</v>
      </c>
    </row>
    <row r="17" spans="1:21">
      <c r="A17" s="254" t="s">
        <v>4144</v>
      </c>
      <c r="B17" s="254" t="s">
        <v>579</v>
      </c>
      <c r="C17" s="254" t="s">
        <v>1713</v>
      </c>
      <c r="D17" s="254" t="s">
        <v>32</v>
      </c>
      <c r="E17" s="254" t="s">
        <v>253</v>
      </c>
      <c r="F17" s="257" t="s">
        <v>4151</v>
      </c>
      <c r="G17" s="256">
        <v>28</v>
      </c>
      <c r="H17" s="255">
        <v>0.36956018518518519</v>
      </c>
      <c r="I17" s="254"/>
      <c r="J17" s="14" t="e">
        <f>VLOOKUP(K17,id!$A:$C,3,0)</f>
        <v>#N/A</v>
      </c>
      <c r="K17" s="14" t="str">
        <f t="shared" si="0"/>
        <v>SiochRadek1981</v>
      </c>
      <c r="L17" s="9" t="str">
        <f t="shared" si="1"/>
        <v>Sioch</v>
      </c>
      <c r="M17" s="125" t="str">
        <f t="shared" si="2"/>
        <v>Radek</v>
      </c>
      <c r="N17" s="9"/>
      <c r="O17" s="9" t="str">
        <f t="shared" si="3"/>
        <v>1981</v>
      </c>
      <c r="P17" s="9">
        <f t="shared" si="4"/>
        <v>19.868910737099366</v>
      </c>
      <c r="R17" s="9">
        <f t="shared" si="7"/>
        <v>0.76548700281866577</v>
      </c>
      <c r="S17" s="9">
        <f t="shared" si="8"/>
        <v>0.875</v>
      </c>
      <c r="T17" s="9">
        <v>1</v>
      </c>
      <c r="U17" s="9">
        <v>1</v>
      </c>
    </row>
    <row r="18" spans="1:21">
      <c r="A18" s="254" t="s">
        <v>4144</v>
      </c>
      <c r="B18" s="254" t="s">
        <v>16</v>
      </c>
      <c r="C18" s="254" t="s">
        <v>4150</v>
      </c>
      <c r="D18" s="254" t="s">
        <v>32</v>
      </c>
      <c r="E18" s="254" t="s">
        <v>253</v>
      </c>
      <c r="F18" s="257" t="s">
        <v>4149</v>
      </c>
      <c r="G18" s="256">
        <v>21</v>
      </c>
      <c r="H18" s="255">
        <v>0.30960648148148145</v>
      </c>
      <c r="I18" s="254"/>
      <c r="J18" s="14" t="e">
        <f>VLOOKUP(K18,id!$A:$C,3,0)</f>
        <v>#N/A</v>
      </c>
      <c r="K18" s="14" t="str">
        <f t="shared" si="0"/>
        <v>NowakowskiPaweł1983</v>
      </c>
      <c r="L18" s="9" t="str">
        <f t="shared" si="1"/>
        <v>Nowakowski</v>
      </c>
      <c r="M18" s="125" t="str">
        <f t="shared" si="2"/>
        <v>Paweł</v>
      </c>
      <c r="N18" s="9"/>
      <c r="O18" s="9" t="str">
        <f t="shared" si="3"/>
        <v>1983</v>
      </c>
      <c r="P18" s="9">
        <f t="shared" si="4"/>
        <v>14.901683052824524</v>
      </c>
      <c r="R18" s="9">
        <f t="shared" si="7"/>
        <v>1.1936448598130842</v>
      </c>
      <c r="S18" s="9">
        <f t="shared" si="8"/>
        <v>0.75</v>
      </c>
      <c r="T18" s="9">
        <v>1</v>
      </c>
      <c r="U18" s="9">
        <v>1</v>
      </c>
    </row>
    <row r="19" spans="1:21">
      <c r="A19" s="254" t="s">
        <v>4144</v>
      </c>
      <c r="B19" s="254" t="s">
        <v>59</v>
      </c>
      <c r="C19" s="254" t="s">
        <v>1564</v>
      </c>
      <c r="D19" s="254" t="s">
        <v>32</v>
      </c>
      <c r="E19" s="254" t="s">
        <v>253</v>
      </c>
      <c r="F19" s="257" t="s">
        <v>4121</v>
      </c>
      <c r="G19" s="256">
        <v>18</v>
      </c>
      <c r="H19" s="255">
        <v>0.16581018518518517</v>
      </c>
      <c r="I19" s="254"/>
      <c r="J19" s="14" t="e">
        <f>VLOOKUP(K19,id!$A:$C,3,0)</f>
        <v>#N/A</v>
      </c>
      <c r="K19" s="14" t="str">
        <f t="shared" si="0"/>
        <v>SzyplińskiMichał1982</v>
      </c>
      <c r="L19" s="9" t="str">
        <f t="shared" si="1"/>
        <v>Szypliński</v>
      </c>
      <c r="M19" s="125" t="str">
        <f t="shared" si="2"/>
        <v>Michał</v>
      </c>
      <c r="N19" s="9"/>
      <c r="O19" s="9" t="str">
        <f t="shared" si="3"/>
        <v>1982</v>
      </c>
      <c r="P19" s="9">
        <f t="shared" si="4"/>
        <v>12.772871188135305</v>
      </c>
      <c r="R19" s="9">
        <f t="shared" si="7"/>
        <v>1.8672343989948346</v>
      </c>
      <c r="S19" s="9">
        <f t="shared" si="8"/>
        <v>0.8571428571428571</v>
      </c>
      <c r="T19" s="9">
        <v>1</v>
      </c>
      <c r="U19" s="9">
        <v>1</v>
      </c>
    </row>
    <row r="20" spans="1:21">
      <c r="A20" s="254" t="s">
        <v>4144</v>
      </c>
      <c r="B20" s="254" t="s">
        <v>1689</v>
      </c>
      <c r="C20" s="254" t="s">
        <v>267</v>
      </c>
      <c r="D20" s="254" t="s">
        <v>32</v>
      </c>
      <c r="E20" s="254" t="s">
        <v>253</v>
      </c>
      <c r="F20" s="257" t="s">
        <v>4147</v>
      </c>
      <c r="G20" s="256">
        <v>18</v>
      </c>
      <c r="H20" s="255">
        <v>0.39409722222222221</v>
      </c>
      <c r="I20" s="254"/>
      <c r="J20" s="14">
        <f>VLOOKUP(K20,id!$A:$C,3,0)</f>
        <v>35</v>
      </c>
      <c r="K20" s="14" t="str">
        <f t="shared" si="0"/>
        <v>BrudłoZbych2010</v>
      </c>
      <c r="L20" s="9" t="str">
        <f t="shared" si="1"/>
        <v>Brudło</v>
      </c>
      <c r="M20" s="125" t="str">
        <f t="shared" si="2"/>
        <v>Zbych</v>
      </c>
      <c r="N20" s="9"/>
      <c r="O20" s="9" t="str">
        <f t="shared" si="3"/>
        <v>2010</v>
      </c>
      <c r="P20" s="9">
        <f t="shared" si="4"/>
        <v>5.373983924852463</v>
      </c>
      <c r="R20" s="9">
        <f t="shared" si="7"/>
        <v>0.42073421439060205</v>
      </c>
      <c r="S20" s="9">
        <f t="shared" si="8"/>
        <v>1</v>
      </c>
      <c r="T20" s="9">
        <v>1</v>
      </c>
      <c r="U20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workbookViewId="0">
      <selection sqref="A1:C1"/>
    </sheetView>
  </sheetViews>
  <sheetFormatPr defaultRowHeight="13.2"/>
  <sheetData>
    <row r="1" spans="1:27">
      <c r="A1" t="s">
        <v>4183</v>
      </c>
      <c r="B1" t="s">
        <v>813</v>
      </c>
      <c r="C1" t="s">
        <v>4161</v>
      </c>
      <c r="D1" t="s">
        <v>3733</v>
      </c>
      <c r="E1" t="s">
        <v>160</v>
      </c>
      <c r="F1" t="s">
        <v>161</v>
      </c>
      <c r="G1" t="s">
        <v>813</v>
      </c>
      <c r="H1" t="s">
        <v>3495</v>
      </c>
      <c r="I1" t="s">
        <v>3543</v>
      </c>
      <c r="J1" t="s">
        <v>3504</v>
      </c>
      <c r="K1" t="s">
        <v>3505</v>
      </c>
      <c r="L1" t="s">
        <v>3820</v>
      </c>
      <c r="M1" t="s">
        <v>3505</v>
      </c>
      <c r="N1" t="s">
        <v>73</v>
      </c>
      <c r="P1" s="14" t="s">
        <v>71</v>
      </c>
      <c r="Q1" s="14" t="s">
        <v>72</v>
      </c>
      <c r="R1" s="9" t="s">
        <v>99</v>
      </c>
      <c r="S1" s="9" t="s">
        <v>100</v>
      </c>
      <c r="T1" s="9" t="s">
        <v>75</v>
      </c>
      <c r="U1" s="9" t="s">
        <v>73</v>
      </c>
      <c r="V1" s="9" t="s">
        <v>42</v>
      </c>
      <c r="W1" s="9"/>
      <c r="X1" s="9" t="s">
        <v>39</v>
      </c>
      <c r="Y1" s="9" t="s">
        <v>40</v>
      </c>
      <c r="Z1" s="9" t="s">
        <v>31</v>
      </c>
      <c r="AA1" s="9" t="s">
        <v>41</v>
      </c>
    </row>
    <row r="2" spans="1:27">
      <c r="A2">
        <v>11</v>
      </c>
      <c r="B2">
        <v>1</v>
      </c>
      <c r="C2" t="s">
        <v>3735</v>
      </c>
      <c r="D2">
        <v>53</v>
      </c>
      <c r="E2" t="s">
        <v>3756</v>
      </c>
      <c r="F2" t="s">
        <v>199</v>
      </c>
      <c r="G2" t="s">
        <v>0</v>
      </c>
      <c r="H2" t="s">
        <v>1655</v>
      </c>
      <c r="I2" t="s">
        <v>3462</v>
      </c>
      <c r="J2" s="250">
        <v>0.40347222222222201</v>
      </c>
      <c r="K2">
        <v>20</v>
      </c>
      <c r="L2">
        <v>0</v>
      </c>
      <c r="M2">
        <v>20</v>
      </c>
      <c r="N2">
        <v>1980</v>
      </c>
      <c r="P2" s="14">
        <f>VLOOKUP(Q2,id!$A:$C,3,0)</f>
        <v>108</v>
      </c>
      <c r="Q2" s="14" t="str">
        <f t="shared" ref="Q2:Q11" si="0">R2&amp;S2&amp;U2</f>
        <v>TRUSZKOWSKAKamila1980</v>
      </c>
      <c r="R2" s="9" t="str">
        <f t="shared" ref="R2:R11" si="1">E2</f>
        <v>TRUSZKOWSKA</v>
      </c>
      <c r="S2" s="125" t="str">
        <f t="shared" ref="S2:S11" si="2">F2</f>
        <v>Kamila</v>
      </c>
      <c r="T2" s="9" t="str">
        <f t="shared" ref="T2:T11" si="3">H2</f>
        <v>brak</v>
      </c>
      <c r="U2" s="9">
        <f t="shared" ref="U2:U11" si="4">N2</f>
        <v>1980</v>
      </c>
      <c r="V2" s="9">
        <v>50</v>
      </c>
      <c r="W2" s="21"/>
      <c r="X2" s="9"/>
      <c r="Y2" s="9"/>
      <c r="Z2" s="9"/>
      <c r="AA2" s="9"/>
    </row>
    <row r="3" spans="1:27">
      <c r="A3">
        <v>12</v>
      </c>
      <c r="B3">
        <v>2</v>
      </c>
      <c r="C3" t="s">
        <v>3735</v>
      </c>
      <c r="D3">
        <v>29</v>
      </c>
      <c r="E3" t="s">
        <v>3762</v>
      </c>
      <c r="F3" t="s">
        <v>197</v>
      </c>
      <c r="G3" t="s">
        <v>0</v>
      </c>
      <c r="H3" t="s">
        <v>4180</v>
      </c>
      <c r="I3" t="s">
        <v>3754</v>
      </c>
      <c r="J3" s="250">
        <v>0.43171296296296302</v>
      </c>
      <c r="K3">
        <v>20</v>
      </c>
      <c r="L3">
        <v>0</v>
      </c>
      <c r="M3">
        <v>20</v>
      </c>
      <c r="N3">
        <v>1974</v>
      </c>
      <c r="P3" s="14" t="e">
        <f>VLOOKUP(Q3,id!$A:$C,3,0)</f>
        <v>#N/A</v>
      </c>
      <c r="Q3" s="14" t="str">
        <f t="shared" si="0"/>
        <v>HAJDUKLidka1974</v>
      </c>
      <c r="R3" s="9" t="str">
        <f t="shared" si="1"/>
        <v>HAJDUK</v>
      </c>
      <c r="S3" s="125" t="str">
        <f t="shared" si="2"/>
        <v>Lidka</v>
      </c>
      <c r="T3" s="9" t="str">
        <f t="shared" si="3"/>
        <v>Bez Skorka Team</v>
      </c>
      <c r="U3" s="9">
        <f t="shared" si="4"/>
        <v>1974</v>
      </c>
      <c r="V3" s="9">
        <f t="shared" ref="V3" si="5">V2*IF(Z3&lt;1,Z3,IF(AA3&lt;1,AA3,IF(Y3&lt;1,Y3,IF(X3&lt;1,X3,1))))</f>
        <v>46.729222520107207</v>
      </c>
      <c r="W3" s="21"/>
      <c r="X3" s="9">
        <f t="shared" ref="X3" si="6">J2/J3</f>
        <v>0.93458445040214411</v>
      </c>
      <c r="Y3" s="9">
        <f t="shared" ref="Y3" si="7">M3/M2</f>
        <v>1</v>
      </c>
      <c r="Z3" s="9">
        <v>1</v>
      </c>
      <c r="AA3" s="9">
        <v>1</v>
      </c>
    </row>
    <row r="4" spans="1:27">
      <c r="A4">
        <v>16</v>
      </c>
      <c r="B4">
        <v>3</v>
      </c>
      <c r="C4" t="s">
        <v>3735</v>
      </c>
      <c r="D4">
        <v>90</v>
      </c>
      <c r="E4" t="s">
        <v>4164</v>
      </c>
      <c r="F4" t="s">
        <v>409</v>
      </c>
      <c r="G4" t="s">
        <v>0</v>
      </c>
      <c r="H4" t="s">
        <v>805</v>
      </c>
      <c r="I4" t="s">
        <v>201</v>
      </c>
      <c r="J4" s="250">
        <v>0.451851851851852</v>
      </c>
      <c r="K4">
        <v>20</v>
      </c>
      <c r="L4">
        <v>0</v>
      </c>
      <c r="M4">
        <v>20</v>
      </c>
      <c r="N4">
        <v>1982</v>
      </c>
      <c r="P4" s="14">
        <f>VLOOKUP(Q4,id!$A:$C,3,0)</f>
        <v>41</v>
      </c>
      <c r="Q4" s="14" t="str">
        <f t="shared" si="0"/>
        <v>CZARNYBarbara1982</v>
      </c>
      <c r="R4" s="9" t="str">
        <f t="shared" si="1"/>
        <v>CZARNY</v>
      </c>
      <c r="S4" s="125" t="str">
        <f t="shared" si="2"/>
        <v>Barbara</v>
      </c>
      <c r="T4" s="9" t="str">
        <f t="shared" si="3"/>
        <v>Szkoła Fechtunku ARAMIS</v>
      </c>
      <c r="U4" s="9">
        <f t="shared" si="4"/>
        <v>1982</v>
      </c>
      <c r="V4" s="9">
        <f t="shared" ref="V4:V11" si="8">V3*IF(Z4&lt;1,Z4,IF(AA4&lt;1,AA4,IF(Y4&lt;1,Y4,IF(X4&lt;1,X4,1))))</f>
        <v>44.646516393442582</v>
      </c>
      <c r="W4" s="21"/>
      <c r="X4" s="9">
        <f t="shared" ref="X4:X11" si="9">J3/J4</f>
        <v>0.95543032786885229</v>
      </c>
      <c r="Y4" s="9">
        <f t="shared" ref="Y4:Y11" si="10">M4/M3</f>
        <v>1</v>
      </c>
      <c r="Z4" s="9">
        <v>1</v>
      </c>
      <c r="AA4" s="9">
        <v>1</v>
      </c>
    </row>
    <row r="5" spans="1:27">
      <c r="A5">
        <v>18</v>
      </c>
      <c r="B5">
        <v>4</v>
      </c>
      <c r="C5" t="s">
        <v>3735</v>
      </c>
      <c r="D5">
        <v>76</v>
      </c>
      <c r="E5" t="s">
        <v>4165</v>
      </c>
      <c r="F5" t="s">
        <v>3635</v>
      </c>
      <c r="G5" t="s">
        <v>0</v>
      </c>
      <c r="H5" t="s">
        <v>1655</v>
      </c>
      <c r="I5" t="s">
        <v>246</v>
      </c>
      <c r="J5" s="250">
        <v>0.41666666666666702</v>
      </c>
      <c r="K5">
        <v>19</v>
      </c>
      <c r="L5">
        <v>0</v>
      </c>
      <c r="M5">
        <v>19</v>
      </c>
      <c r="N5">
        <v>1981</v>
      </c>
      <c r="P5" s="14" t="e">
        <f>VLOOKUP(Q5,id!$A:$C,3,0)</f>
        <v>#N/A</v>
      </c>
      <c r="Q5" s="14" t="str">
        <f t="shared" si="0"/>
        <v>OSTASZKIEWICZJola1981</v>
      </c>
      <c r="R5" s="9" t="str">
        <f t="shared" si="1"/>
        <v>OSTASZKIEWICZ</v>
      </c>
      <c r="S5" s="125" t="str">
        <f t="shared" si="2"/>
        <v>Jola</v>
      </c>
      <c r="T5" s="9" t="str">
        <f t="shared" si="3"/>
        <v>brak</v>
      </c>
      <c r="U5" s="9">
        <f t="shared" si="4"/>
        <v>1981</v>
      </c>
      <c r="V5" s="9">
        <f t="shared" si="8"/>
        <v>42.414190573770448</v>
      </c>
      <c r="W5" s="21"/>
      <c r="X5" s="9">
        <f t="shared" si="9"/>
        <v>1.0844444444444439</v>
      </c>
      <c r="Y5" s="9">
        <f t="shared" si="10"/>
        <v>0.95</v>
      </c>
      <c r="Z5" s="9">
        <v>1</v>
      </c>
      <c r="AA5" s="9">
        <v>1</v>
      </c>
    </row>
    <row r="6" spans="1:27">
      <c r="A6">
        <v>18</v>
      </c>
      <c r="B6">
        <v>4</v>
      </c>
      <c r="C6" t="s">
        <v>3735</v>
      </c>
      <c r="D6">
        <v>75</v>
      </c>
      <c r="E6" t="s">
        <v>4166</v>
      </c>
      <c r="F6" t="s">
        <v>768</v>
      </c>
      <c r="G6" t="s">
        <v>0</v>
      </c>
      <c r="H6" t="s">
        <v>3470</v>
      </c>
      <c r="I6" t="s">
        <v>3442</v>
      </c>
      <c r="J6" s="250">
        <v>0.41666666666666702</v>
      </c>
      <c r="K6">
        <v>19</v>
      </c>
      <c r="L6">
        <v>0</v>
      </c>
      <c r="M6">
        <v>19</v>
      </c>
      <c r="N6">
        <v>1972</v>
      </c>
      <c r="P6" s="14">
        <f>VLOOKUP(Q6,id!$A:$C,3,0)</f>
        <v>134</v>
      </c>
      <c r="Q6" s="14" t="str">
        <f t="shared" si="0"/>
        <v>POKORAKatarzyna1972</v>
      </c>
      <c r="R6" s="9" t="str">
        <f t="shared" si="1"/>
        <v>POKORA</v>
      </c>
      <c r="S6" s="125" t="str">
        <f t="shared" si="2"/>
        <v>Katarzyna</v>
      </c>
      <c r="T6" s="9" t="str">
        <f t="shared" si="3"/>
        <v>Ptaszniki</v>
      </c>
      <c r="U6" s="9">
        <f t="shared" si="4"/>
        <v>1972</v>
      </c>
      <c r="V6" s="9">
        <f t="shared" si="8"/>
        <v>42.414190573770448</v>
      </c>
      <c r="W6" s="21"/>
      <c r="X6" s="9">
        <f t="shared" si="9"/>
        <v>1</v>
      </c>
      <c r="Y6" s="9">
        <f t="shared" si="10"/>
        <v>1</v>
      </c>
      <c r="Z6" s="9">
        <v>1</v>
      </c>
      <c r="AA6" s="9">
        <v>1</v>
      </c>
    </row>
    <row r="7" spans="1:27">
      <c r="A7">
        <v>22</v>
      </c>
      <c r="B7">
        <v>6</v>
      </c>
      <c r="C7" t="s">
        <v>3735</v>
      </c>
      <c r="D7">
        <v>87</v>
      </c>
      <c r="E7" t="s">
        <v>4167</v>
      </c>
      <c r="F7" t="s">
        <v>1657</v>
      </c>
      <c r="G7" t="s">
        <v>0</v>
      </c>
      <c r="H7" t="s">
        <v>1655</v>
      </c>
      <c r="I7" t="s">
        <v>3997</v>
      </c>
      <c r="J7" s="250">
        <v>0.43402777777777801</v>
      </c>
      <c r="K7">
        <v>18</v>
      </c>
      <c r="L7">
        <v>0</v>
      </c>
      <c r="M7">
        <v>18</v>
      </c>
      <c r="N7">
        <v>1983</v>
      </c>
      <c r="P7" s="14">
        <f>VLOOKUP(Q7,id!$A:$C,3,0)</f>
        <v>133</v>
      </c>
      <c r="Q7" s="14" t="str">
        <f t="shared" si="0"/>
        <v>NIEDUZIAKAngelika1983</v>
      </c>
      <c r="R7" s="9" t="str">
        <f t="shared" si="1"/>
        <v>NIEDUZIAK</v>
      </c>
      <c r="S7" s="125" t="str">
        <f t="shared" si="2"/>
        <v>Angelika</v>
      </c>
      <c r="T7" s="9" t="str">
        <f t="shared" si="3"/>
        <v>brak</v>
      </c>
      <c r="U7" s="9">
        <f t="shared" si="4"/>
        <v>1983</v>
      </c>
      <c r="V7" s="9">
        <f t="shared" si="8"/>
        <v>40.181864754098314</v>
      </c>
      <c r="W7" s="21"/>
      <c r="X7" s="9">
        <f t="shared" si="9"/>
        <v>0.9600000000000003</v>
      </c>
      <c r="Y7" s="9">
        <f t="shared" si="10"/>
        <v>0.94736842105263153</v>
      </c>
      <c r="Z7" s="9">
        <v>1</v>
      </c>
      <c r="AA7" s="9">
        <v>1</v>
      </c>
    </row>
    <row r="8" spans="1:27">
      <c r="A8">
        <v>27</v>
      </c>
      <c r="B8">
        <v>7</v>
      </c>
      <c r="C8" t="s">
        <v>3735</v>
      </c>
      <c r="D8">
        <v>47</v>
      </c>
      <c r="E8" t="s">
        <v>3955</v>
      </c>
      <c r="F8" t="s">
        <v>939</v>
      </c>
      <c r="G8" t="s">
        <v>0</v>
      </c>
      <c r="H8" t="s">
        <v>747</v>
      </c>
      <c r="I8" t="s">
        <v>238</v>
      </c>
      <c r="J8" s="250">
        <v>0.422916666666667</v>
      </c>
      <c r="K8">
        <v>14</v>
      </c>
      <c r="L8">
        <v>0</v>
      </c>
      <c r="M8">
        <v>14</v>
      </c>
      <c r="N8">
        <v>1977</v>
      </c>
      <c r="P8" s="14">
        <f>VLOOKUP(Q8,id!$A:$C,3,0)</f>
        <v>136</v>
      </c>
      <c r="Q8" s="14" t="str">
        <f t="shared" si="0"/>
        <v>NOWIŃSKARenata1977</v>
      </c>
      <c r="R8" s="9" t="str">
        <f t="shared" si="1"/>
        <v>NOWIŃSKA</v>
      </c>
      <c r="S8" s="125" t="str">
        <f t="shared" si="2"/>
        <v>Renata</v>
      </c>
      <c r="T8" s="9" t="str">
        <f t="shared" si="3"/>
        <v>OrientAkcja</v>
      </c>
      <c r="U8" s="9">
        <f t="shared" si="4"/>
        <v>1977</v>
      </c>
      <c r="V8" s="9">
        <f t="shared" si="8"/>
        <v>31.252561475409799</v>
      </c>
      <c r="W8" s="21"/>
      <c r="X8" s="9">
        <f t="shared" si="9"/>
        <v>1.0262725779967157</v>
      </c>
      <c r="Y8" s="9">
        <f t="shared" si="10"/>
        <v>0.77777777777777779</v>
      </c>
      <c r="Z8" s="9">
        <v>1</v>
      </c>
      <c r="AA8" s="9">
        <v>1</v>
      </c>
    </row>
    <row r="9" spans="1:27">
      <c r="A9">
        <v>27</v>
      </c>
      <c r="B9">
        <v>7</v>
      </c>
      <c r="C9" t="s">
        <v>3735</v>
      </c>
      <c r="D9">
        <v>45</v>
      </c>
      <c r="E9" t="s">
        <v>3751</v>
      </c>
      <c r="F9" t="s">
        <v>276</v>
      </c>
      <c r="G9" t="s">
        <v>0</v>
      </c>
      <c r="H9" t="s">
        <v>747</v>
      </c>
      <c r="I9" t="s">
        <v>238</v>
      </c>
      <c r="J9" s="250">
        <v>0.422916666666667</v>
      </c>
      <c r="K9">
        <v>14</v>
      </c>
      <c r="L9">
        <v>0</v>
      </c>
      <c r="M9">
        <v>14</v>
      </c>
      <c r="N9">
        <v>1983</v>
      </c>
      <c r="P9" s="14">
        <f>VLOOKUP(Q9,id!$A:$C,3,0)</f>
        <v>209</v>
      </c>
      <c r="Q9" s="14" t="str">
        <f t="shared" si="0"/>
        <v>RYCHLIKAnna1983</v>
      </c>
      <c r="R9" s="9" t="str">
        <f t="shared" si="1"/>
        <v>RYCHLIK</v>
      </c>
      <c r="S9" s="125" t="str">
        <f t="shared" si="2"/>
        <v>Anna</v>
      </c>
      <c r="T9" s="9" t="str">
        <f t="shared" si="3"/>
        <v>OrientAkcja</v>
      </c>
      <c r="U9" s="9">
        <f t="shared" si="4"/>
        <v>1983</v>
      </c>
      <c r="V9" s="9">
        <f t="shared" si="8"/>
        <v>31.252561475409799</v>
      </c>
      <c r="W9" s="21"/>
      <c r="X9" s="9">
        <f t="shared" si="9"/>
        <v>1</v>
      </c>
      <c r="Y9" s="9">
        <f t="shared" si="10"/>
        <v>1</v>
      </c>
      <c r="Z9" s="9">
        <v>1</v>
      </c>
      <c r="AA9" s="9">
        <v>1</v>
      </c>
    </row>
    <row r="10" spans="1:27">
      <c r="A10">
        <v>29</v>
      </c>
      <c r="B10">
        <v>9</v>
      </c>
      <c r="C10" t="s">
        <v>3735</v>
      </c>
      <c r="D10">
        <v>146</v>
      </c>
      <c r="E10" t="s">
        <v>4170</v>
      </c>
      <c r="F10" t="s">
        <v>768</v>
      </c>
      <c r="G10" t="s">
        <v>0</v>
      </c>
      <c r="H10" t="s">
        <v>4181</v>
      </c>
      <c r="I10" t="s">
        <v>201</v>
      </c>
      <c r="J10" s="250">
        <v>0.46053240740740697</v>
      </c>
      <c r="K10">
        <v>15</v>
      </c>
      <c r="L10">
        <v>-1</v>
      </c>
      <c r="M10">
        <v>14</v>
      </c>
      <c r="N10">
        <v>1983</v>
      </c>
      <c r="P10" s="14" t="e">
        <f>VLOOKUP(Q10,id!$A:$C,3,0)</f>
        <v>#N/A</v>
      </c>
      <c r="Q10" s="14" t="str">
        <f t="shared" si="0"/>
        <v>CHMURAKatarzyna1983</v>
      </c>
      <c r="R10" s="9" t="str">
        <f t="shared" si="1"/>
        <v>CHMURA</v>
      </c>
      <c r="S10" s="125" t="str">
        <f t="shared" si="2"/>
        <v>Katarzyna</v>
      </c>
      <c r="T10" s="9" t="str">
        <f t="shared" si="3"/>
        <v>Apply Poland</v>
      </c>
      <c r="U10" s="9">
        <f t="shared" si="4"/>
        <v>1983</v>
      </c>
      <c r="V10" s="9">
        <f t="shared" si="8"/>
        <v>28.699889326752348</v>
      </c>
      <c r="W10" s="21"/>
      <c r="X10" s="9">
        <f t="shared" si="9"/>
        <v>0.91832118622769698</v>
      </c>
      <c r="Y10" s="9">
        <f t="shared" si="10"/>
        <v>1</v>
      </c>
      <c r="Z10" s="9">
        <v>1</v>
      </c>
      <c r="AA10" s="9">
        <v>1</v>
      </c>
    </row>
    <row r="11" spans="1:27">
      <c r="A11">
        <v>33</v>
      </c>
      <c r="B11">
        <v>10</v>
      </c>
      <c r="C11" t="s">
        <v>3735</v>
      </c>
      <c r="D11">
        <v>39</v>
      </c>
      <c r="E11" t="s">
        <v>3771</v>
      </c>
      <c r="F11" t="s">
        <v>334</v>
      </c>
      <c r="G11" t="s">
        <v>0</v>
      </c>
      <c r="H11" t="s">
        <v>1655</v>
      </c>
      <c r="I11" t="s">
        <v>3441</v>
      </c>
      <c r="J11" s="250">
        <v>0.375694444444444</v>
      </c>
      <c r="K11">
        <v>13</v>
      </c>
      <c r="L11">
        <v>0</v>
      </c>
      <c r="M11">
        <v>13</v>
      </c>
      <c r="N11">
        <v>1974</v>
      </c>
      <c r="P11" s="14">
        <f>VLOOKUP(Q11,id!$A:$C,3,0)</f>
        <v>228</v>
      </c>
      <c r="Q11" s="14" t="str">
        <f t="shared" si="0"/>
        <v>URBANIK-REDOEwa1974</v>
      </c>
      <c r="R11" s="9" t="str">
        <f t="shared" si="1"/>
        <v>URBANIK-REDO</v>
      </c>
      <c r="S11" s="125" t="str">
        <f t="shared" si="2"/>
        <v>Ewa</v>
      </c>
      <c r="T11" s="9" t="str">
        <f t="shared" si="3"/>
        <v>brak</v>
      </c>
      <c r="U11" s="9">
        <f t="shared" si="4"/>
        <v>1974</v>
      </c>
      <c r="V11" s="9">
        <f t="shared" si="8"/>
        <v>26.649897231984326</v>
      </c>
      <c r="W11" s="21"/>
      <c r="X11" s="9">
        <f t="shared" si="9"/>
        <v>1.2258163894023417</v>
      </c>
      <c r="Y11" s="9">
        <f t="shared" si="10"/>
        <v>0.9285714285714286</v>
      </c>
      <c r="Z11" s="9">
        <v>1</v>
      </c>
      <c r="AA11" s="9">
        <v>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workbookViewId="0">
      <selection sqref="A1:C1"/>
    </sheetView>
  </sheetViews>
  <sheetFormatPr defaultRowHeight="13.2"/>
  <sheetData>
    <row r="1" spans="1:27">
      <c r="A1" t="s">
        <v>4183</v>
      </c>
      <c r="B1" t="s">
        <v>813</v>
      </c>
      <c r="C1" t="s">
        <v>4161</v>
      </c>
      <c r="D1" t="s">
        <v>3733</v>
      </c>
      <c r="E1" t="s">
        <v>160</v>
      </c>
      <c r="F1" t="s">
        <v>161</v>
      </c>
      <c r="G1" t="s">
        <v>813</v>
      </c>
      <c r="H1" t="s">
        <v>3495</v>
      </c>
      <c r="I1" t="s">
        <v>3543</v>
      </c>
      <c r="J1" t="s">
        <v>3504</v>
      </c>
      <c r="K1" t="s">
        <v>3505</v>
      </c>
      <c r="L1" t="s">
        <v>3820</v>
      </c>
      <c r="M1" t="s">
        <v>3505</v>
      </c>
      <c r="N1" t="s">
        <v>73</v>
      </c>
      <c r="P1" s="14" t="s">
        <v>71</v>
      </c>
      <c r="Q1" s="14" t="s">
        <v>72</v>
      </c>
      <c r="R1" s="9" t="s">
        <v>99</v>
      </c>
      <c r="S1" s="9" t="s">
        <v>100</v>
      </c>
      <c r="T1" s="9" t="s">
        <v>75</v>
      </c>
      <c r="U1" s="9" t="s">
        <v>73</v>
      </c>
      <c r="V1" s="9" t="s">
        <v>42</v>
      </c>
      <c r="W1" s="9"/>
      <c r="X1" s="9" t="s">
        <v>39</v>
      </c>
      <c r="Y1" s="9" t="s">
        <v>40</v>
      </c>
      <c r="Z1" s="9" t="s">
        <v>31</v>
      </c>
      <c r="AA1" s="9" t="s">
        <v>41</v>
      </c>
    </row>
    <row r="2" spans="1:27">
      <c r="A2">
        <v>1</v>
      </c>
      <c r="B2">
        <v>1</v>
      </c>
      <c r="C2" t="s">
        <v>3735</v>
      </c>
      <c r="D2">
        <v>93</v>
      </c>
      <c r="E2" t="s">
        <v>4162</v>
      </c>
      <c r="F2" t="s">
        <v>269</v>
      </c>
      <c r="G2" t="s">
        <v>32</v>
      </c>
      <c r="H2" t="s">
        <v>1328</v>
      </c>
      <c r="I2" t="s">
        <v>3781</v>
      </c>
      <c r="J2" s="250">
        <v>0.31550925925925899</v>
      </c>
      <c r="K2">
        <v>23</v>
      </c>
      <c r="L2">
        <v>0</v>
      </c>
      <c r="M2">
        <v>23</v>
      </c>
      <c r="N2">
        <v>1973</v>
      </c>
      <c r="P2" s="14" t="e">
        <f>VLOOKUP(Q2,id!$A:$C,3,0)</f>
        <v>#N/A</v>
      </c>
      <c r="Q2" s="14" t="str">
        <f t="shared" ref="Q2:Q25" si="0">R2&amp;S2&amp;U2</f>
        <v>MOSSOCZYZbigniew1973</v>
      </c>
      <c r="R2" s="9" t="str">
        <f>E2</f>
        <v>MOSSOCZY</v>
      </c>
      <c r="S2" s="125" t="str">
        <f>F2</f>
        <v>Zbigniew</v>
      </c>
      <c r="T2" s="9" t="str">
        <f>H2</f>
        <v>BIKEBOARD</v>
      </c>
      <c r="U2" s="9">
        <f>N2</f>
        <v>1973</v>
      </c>
      <c r="V2" s="9">
        <v>50</v>
      </c>
      <c r="W2" s="21"/>
      <c r="X2" s="9"/>
      <c r="Y2" s="9"/>
      <c r="Z2" s="9"/>
      <c r="AA2" s="9"/>
    </row>
    <row r="3" spans="1:27">
      <c r="A3">
        <v>2</v>
      </c>
      <c r="B3">
        <v>2</v>
      </c>
      <c r="C3" t="s">
        <v>3735</v>
      </c>
      <c r="D3">
        <v>100</v>
      </c>
      <c r="E3" t="s">
        <v>3742</v>
      </c>
      <c r="F3" t="s">
        <v>77</v>
      </c>
      <c r="G3" t="s">
        <v>32</v>
      </c>
      <c r="H3" t="s">
        <v>162</v>
      </c>
      <c r="I3" t="s">
        <v>246</v>
      </c>
      <c r="J3" s="250">
        <v>0.31805555555555598</v>
      </c>
      <c r="K3">
        <v>23</v>
      </c>
      <c r="L3">
        <v>0</v>
      </c>
      <c r="M3">
        <v>23</v>
      </c>
      <c r="N3">
        <v>1992</v>
      </c>
      <c r="P3" s="14">
        <f>VLOOKUP(Q3,id!$A:$C,3,0)</f>
        <v>3</v>
      </c>
      <c r="Q3" s="14" t="str">
        <f t="shared" si="0"/>
        <v>JAKUBEKKrystian1992</v>
      </c>
      <c r="R3" s="9" t="str">
        <f>E3</f>
        <v>JAKUBEK</v>
      </c>
      <c r="S3" s="125" t="str">
        <f>F3</f>
        <v>Krystian</v>
      </c>
      <c r="T3" s="9" t="str">
        <f>H3</f>
        <v>Mitutoyo AZS Wratislavia</v>
      </c>
      <c r="U3" s="9">
        <f>N3</f>
        <v>1992</v>
      </c>
      <c r="V3" s="9">
        <f t="shared" ref="V3:V11" si="1">V2*IF(Z3&lt;1,Z3,IF(AA3&lt;1,AA3,IF(Y3&lt;1,Y3,IF(X3&lt;1,X3,1))))</f>
        <v>49.599708879184753</v>
      </c>
      <c r="W3" s="21"/>
      <c r="X3" s="9">
        <f>J2/J3</f>
        <v>0.99199417758369501</v>
      </c>
      <c r="Y3" s="9">
        <f>M3/M2</f>
        <v>1</v>
      </c>
      <c r="Z3" s="9">
        <v>1</v>
      </c>
      <c r="AA3" s="9">
        <v>1</v>
      </c>
    </row>
    <row r="4" spans="1:27">
      <c r="A4">
        <v>3</v>
      </c>
      <c r="B4">
        <v>3</v>
      </c>
      <c r="C4" t="s">
        <v>3735</v>
      </c>
      <c r="D4">
        <v>56</v>
      </c>
      <c r="E4" t="s">
        <v>3738</v>
      </c>
      <c r="F4" t="s">
        <v>63</v>
      </c>
      <c r="G4" t="s">
        <v>32</v>
      </c>
      <c r="H4" t="s">
        <v>1655</v>
      </c>
      <c r="I4" t="s">
        <v>246</v>
      </c>
      <c r="J4" s="250">
        <v>0.33680555555555602</v>
      </c>
      <c r="K4">
        <v>23</v>
      </c>
      <c r="L4">
        <v>0</v>
      </c>
      <c r="M4">
        <v>23</v>
      </c>
      <c r="N4">
        <v>1986</v>
      </c>
      <c r="P4" s="14">
        <f>VLOOKUP(Q4,id!$A:$C,3,0)</f>
        <v>116</v>
      </c>
      <c r="Q4" s="14" t="str">
        <f t="shared" si="0"/>
        <v>MIROWSKIŁukasz1986</v>
      </c>
      <c r="R4" s="9" t="str">
        <f t="shared" ref="R4:S25" si="2">E4</f>
        <v>MIROWSKI</v>
      </c>
      <c r="S4" s="125" t="str">
        <f t="shared" si="2"/>
        <v>Łukasz</v>
      </c>
      <c r="T4" s="9" t="str">
        <f t="shared" ref="T4:T25" si="3">H4</f>
        <v>brak</v>
      </c>
      <c r="U4" s="9">
        <f t="shared" ref="U4:U25" si="4">N4</f>
        <v>1986</v>
      </c>
      <c r="V4" s="9">
        <f t="shared" si="1"/>
        <v>46.838487972508489</v>
      </c>
      <c r="W4" s="21"/>
      <c r="X4" s="9">
        <f t="shared" ref="X4:X11" si="5">J3/J4</f>
        <v>0.94432989690721647</v>
      </c>
      <c r="Y4" s="9">
        <f t="shared" ref="Y4:Y11" si="6">M4/M3</f>
        <v>1</v>
      </c>
      <c r="Z4" s="9">
        <v>1</v>
      </c>
      <c r="AA4" s="9">
        <v>1</v>
      </c>
    </row>
    <row r="5" spans="1:27">
      <c r="A5">
        <v>3</v>
      </c>
      <c r="B5">
        <v>3</v>
      </c>
      <c r="C5" t="s">
        <v>3735</v>
      </c>
      <c r="D5">
        <v>5</v>
      </c>
      <c r="E5" t="s">
        <v>3739</v>
      </c>
      <c r="F5" t="s">
        <v>22</v>
      </c>
      <c r="G5" t="s">
        <v>32</v>
      </c>
      <c r="H5" t="s">
        <v>1655</v>
      </c>
      <c r="I5" t="s">
        <v>246</v>
      </c>
      <c r="J5" s="250">
        <v>0.33680555555555602</v>
      </c>
      <c r="K5">
        <v>23</v>
      </c>
      <c r="L5">
        <v>0</v>
      </c>
      <c r="M5">
        <v>23</v>
      </c>
      <c r="N5">
        <v>1969</v>
      </c>
      <c r="P5" s="14">
        <f>VLOOKUP(Q5,id!$A:$C,3,0)</f>
        <v>2</v>
      </c>
      <c r="Q5" s="14" t="str">
        <f t="shared" si="0"/>
        <v>SZAWDZINKrzysztof1969</v>
      </c>
      <c r="R5" s="9" t="str">
        <f t="shared" si="2"/>
        <v>SZAWDZIN</v>
      </c>
      <c r="S5" s="125" t="str">
        <f t="shared" si="2"/>
        <v>Krzysztof</v>
      </c>
      <c r="T5" s="9" t="str">
        <f t="shared" si="3"/>
        <v>brak</v>
      </c>
      <c r="U5" s="9">
        <f t="shared" si="4"/>
        <v>1969</v>
      </c>
      <c r="V5" s="9">
        <f t="shared" si="1"/>
        <v>46.838487972508489</v>
      </c>
      <c r="W5" s="21"/>
      <c r="X5" s="9">
        <f t="shared" si="5"/>
        <v>1</v>
      </c>
      <c r="Y5" s="9">
        <f t="shared" si="6"/>
        <v>1</v>
      </c>
      <c r="Z5" s="9">
        <v>1</v>
      </c>
      <c r="AA5" s="9">
        <v>1</v>
      </c>
    </row>
    <row r="6" spans="1:27">
      <c r="A6">
        <v>5</v>
      </c>
      <c r="B6">
        <v>5</v>
      </c>
      <c r="C6" t="s">
        <v>3735</v>
      </c>
      <c r="D6">
        <v>55</v>
      </c>
      <c r="E6" t="s">
        <v>3741</v>
      </c>
      <c r="F6" t="s">
        <v>241</v>
      </c>
      <c r="G6" t="s">
        <v>32</v>
      </c>
      <c r="H6" t="s">
        <v>312</v>
      </c>
      <c r="I6" t="s">
        <v>1323</v>
      </c>
      <c r="J6" s="250">
        <v>0.359722222222222</v>
      </c>
      <c r="K6">
        <v>23</v>
      </c>
      <c r="L6">
        <v>0</v>
      </c>
      <c r="M6">
        <v>23</v>
      </c>
      <c r="N6">
        <v>1979</v>
      </c>
      <c r="P6" s="14">
        <f>VLOOKUP(Q6,id!$A:$C,3,0)</f>
        <v>10</v>
      </c>
      <c r="Q6" s="14" t="str">
        <f t="shared" si="0"/>
        <v>WALENTOWSKIRadosław1979</v>
      </c>
      <c r="R6" s="9" t="str">
        <f t="shared" si="2"/>
        <v>WALENTOWSKI</v>
      </c>
      <c r="S6" s="125" t="str">
        <f t="shared" si="2"/>
        <v>Radosław</v>
      </c>
      <c r="T6" s="9" t="str">
        <f t="shared" si="3"/>
        <v>Los Maruderos</v>
      </c>
      <c r="U6" s="9">
        <f t="shared" si="4"/>
        <v>1979</v>
      </c>
      <c r="V6" s="9">
        <f t="shared" si="1"/>
        <v>43.854568854568846</v>
      </c>
      <c r="W6" s="21"/>
      <c r="X6" s="9">
        <f t="shared" si="5"/>
        <v>0.9362934362934382</v>
      </c>
      <c r="Y6" s="9">
        <f t="shared" si="6"/>
        <v>1</v>
      </c>
      <c r="Z6" s="9">
        <v>1</v>
      </c>
      <c r="AA6" s="9">
        <v>1</v>
      </c>
    </row>
    <row r="7" spans="1:27">
      <c r="A7">
        <v>6</v>
      </c>
      <c r="B7">
        <v>6</v>
      </c>
      <c r="C7" t="s">
        <v>3735</v>
      </c>
      <c r="D7">
        <v>6</v>
      </c>
      <c r="E7" t="s">
        <v>3740</v>
      </c>
      <c r="F7" t="s">
        <v>15</v>
      </c>
      <c r="G7" t="s">
        <v>32</v>
      </c>
      <c r="H7" t="s">
        <v>4179</v>
      </c>
      <c r="I7" t="s">
        <v>238</v>
      </c>
      <c r="J7" s="250">
        <v>0.420949074074074</v>
      </c>
      <c r="K7">
        <v>23</v>
      </c>
      <c r="L7">
        <v>0</v>
      </c>
      <c r="M7">
        <v>23</v>
      </c>
      <c r="N7">
        <v>1989</v>
      </c>
      <c r="P7" s="14">
        <f>VLOOKUP(Q7,id!$A:$C,3,0)</f>
        <v>120</v>
      </c>
      <c r="Q7" s="14" t="str">
        <f t="shared" si="0"/>
        <v>ZARZYCKIPiotr1989</v>
      </c>
      <c r="R7" s="9" t="str">
        <f t="shared" si="2"/>
        <v>ZARZYCKI</v>
      </c>
      <c r="S7" s="125" t="str">
        <f t="shared" si="2"/>
        <v>Piotr</v>
      </c>
      <c r="T7" s="9" t="str">
        <f t="shared" si="3"/>
        <v>KTR BikeOrient / ITOrient</v>
      </c>
      <c r="U7" s="9">
        <f t="shared" si="4"/>
        <v>1989</v>
      </c>
      <c r="V7" s="9">
        <f t="shared" si="1"/>
        <v>37.475941710200686</v>
      </c>
      <c r="W7" s="21"/>
      <c r="X7" s="9">
        <f t="shared" si="5"/>
        <v>0.85455045367060722</v>
      </c>
      <c r="Y7" s="9">
        <f t="shared" si="6"/>
        <v>1</v>
      </c>
      <c r="Z7" s="9">
        <v>1</v>
      </c>
      <c r="AA7" s="9">
        <v>1</v>
      </c>
    </row>
    <row r="8" spans="1:27">
      <c r="A8">
        <v>7</v>
      </c>
      <c r="B8">
        <v>7</v>
      </c>
      <c r="C8" t="s">
        <v>3735</v>
      </c>
      <c r="D8">
        <v>54</v>
      </c>
      <c r="E8" t="s">
        <v>3743</v>
      </c>
      <c r="F8" t="s">
        <v>272</v>
      </c>
      <c r="G8" t="s">
        <v>32</v>
      </c>
      <c r="H8" t="s">
        <v>1655</v>
      </c>
      <c r="I8" t="s">
        <v>3550</v>
      </c>
      <c r="J8" s="250">
        <v>0.43171296296296302</v>
      </c>
      <c r="K8">
        <v>23</v>
      </c>
      <c r="L8">
        <v>0</v>
      </c>
      <c r="M8">
        <v>23</v>
      </c>
      <c r="N8">
        <v>1972</v>
      </c>
      <c r="P8" s="14">
        <f>VLOOKUP(Q8,id!$A:$C,3,0)</f>
        <v>119</v>
      </c>
      <c r="Q8" s="14" t="str">
        <f t="shared" si="0"/>
        <v>BOBERBartłomiej1972</v>
      </c>
      <c r="R8" s="9" t="str">
        <f t="shared" si="2"/>
        <v>BOBER</v>
      </c>
      <c r="S8" s="125" t="str">
        <f t="shared" si="2"/>
        <v>Bartłomiej</v>
      </c>
      <c r="T8" s="9" t="str">
        <f t="shared" si="3"/>
        <v>brak</v>
      </c>
      <c r="U8" s="9">
        <f t="shared" si="4"/>
        <v>1972</v>
      </c>
      <c r="V8" s="9">
        <f t="shared" si="1"/>
        <v>36.541554959785486</v>
      </c>
      <c r="W8" s="21"/>
      <c r="X8" s="9">
        <f t="shared" si="5"/>
        <v>0.97506702412868607</v>
      </c>
      <c r="Y8" s="9">
        <f t="shared" si="6"/>
        <v>1</v>
      </c>
      <c r="Z8" s="9">
        <v>1</v>
      </c>
      <c r="AA8" s="9">
        <v>1</v>
      </c>
    </row>
    <row r="9" spans="1:27">
      <c r="A9">
        <v>8</v>
      </c>
      <c r="B9">
        <v>8</v>
      </c>
      <c r="C9" t="s">
        <v>3735</v>
      </c>
      <c r="D9">
        <v>88</v>
      </c>
      <c r="E9" t="s">
        <v>3750</v>
      </c>
      <c r="F9" t="s">
        <v>19</v>
      </c>
      <c r="G9" t="s">
        <v>32</v>
      </c>
      <c r="H9" t="s">
        <v>677</v>
      </c>
      <c r="I9" t="s">
        <v>233</v>
      </c>
      <c r="J9" s="250">
        <v>0.44398148148148198</v>
      </c>
      <c r="K9">
        <v>23</v>
      </c>
      <c r="L9">
        <v>0</v>
      </c>
      <c r="M9">
        <v>23</v>
      </c>
      <c r="N9">
        <v>1964</v>
      </c>
      <c r="P9" s="14">
        <f>VLOOKUP(Q9,id!$A:$C,3,0)</f>
        <v>17</v>
      </c>
      <c r="Q9" s="14" t="str">
        <f t="shared" si="0"/>
        <v>LISZKAGrzegorz1964</v>
      </c>
      <c r="R9" s="9" t="str">
        <f t="shared" si="2"/>
        <v>LISZKA</v>
      </c>
      <c r="S9" s="125" t="str">
        <f t="shared" si="2"/>
        <v>Grzegorz</v>
      </c>
      <c r="T9" s="9" t="str">
        <f t="shared" si="3"/>
        <v>Trezado BikeTires.pl</v>
      </c>
      <c r="U9" s="9">
        <f t="shared" si="4"/>
        <v>1964</v>
      </c>
      <c r="V9" s="9">
        <f t="shared" si="1"/>
        <v>35.531803962460828</v>
      </c>
      <c r="W9" s="21"/>
      <c r="X9" s="9">
        <f t="shared" si="5"/>
        <v>0.97236704900938387</v>
      </c>
      <c r="Y9" s="9">
        <f t="shared" si="6"/>
        <v>1</v>
      </c>
      <c r="Z9" s="9">
        <v>1</v>
      </c>
      <c r="AA9" s="9">
        <v>1</v>
      </c>
    </row>
    <row r="10" spans="1:27">
      <c r="A10">
        <v>8</v>
      </c>
      <c r="B10">
        <v>8</v>
      </c>
      <c r="C10" t="s">
        <v>3735</v>
      </c>
      <c r="D10">
        <v>57</v>
      </c>
      <c r="E10" t="s">
        <v>3747</v>
      </c>
      <c r="F10" t="s">
        <v>90</v>
      </c>
      <c r="G10" t="s">
        <v>32</v>
      </c>
      <c r="H10" t="s">
        <v>1536</v>
      </c>
      <c r="I10" t="s">
        <v>246</v>
      </c>
      <c r="J10" s="250">
        <v>0.44398148148148198</v>
      </c>
      <c r="K10">
        <v>23</v>
      </c>
      <c r="L10">
        <v>0</v>
      </c>
      <c r="M10">
        <v>23</v>
      </c>
      <c r="N10">
        <v>1984</v>
      </c>
      <c r="P10" s="14">
        <f>VLOOKUP(Q10,id!$A:$C,3,0)</f>
        <v>38</v>
      </c>
      <c r="Q10" s="14" t="str">
        <f t="shared" si="0"/>
        <v>WIECZOREKJarosław1984</v>
      </c>
      <c r="R10" s="9" t="str">
        <f t="shared" si="2"/>
        <v>WIECZOREK</v>
      </c>
      <c r="S10" s="125" t="str">
        <f t="shared" si="2"/>
        <v>Jarosław</v>
      </c>
      <c r="T10" s="9" t="str">
        <f t="shared" si="3"/>
        <v>Rajd Liczyrzepy / Europa Ubezpieczenia</v>
      </c>
      <c r="U10" s="9">
        <f t="shared" si="4"/>
        <v>1984</v>
      </c>
      <c r="V10" s="9">
        <f t="shared" si="1"/>
        <v>35.531803962460828</v>
      </c>
      <c r="W10" s="21"/>
      <c r="X10" s="9">
        <f t="shared" si="5"/>
        <v>1</v>
      </c>
      <c r="Y10" s="9">
        <f t="shared" si="6"/>
        <v>1</v>
      </c>
      <c r="Z10" s="9">
        <v>1</v>
      </c>
      <c r="AA10" s="9">
        <v>1</v>
      </c>
    </row>
    <row r="11" spans="1:27">
      <c r="A11">
        <v>10</v>
      </c>
      <c r="B11">
        <v>10</v>
      </c>
      <c r="C11" t="s">
        <v>3735</v>
      </c>
      <c r="D11">
        <v>33</v>
      </c>
      <c r="E11" t="s">
        <v>4163</v>
      </c>
      <c r="F11" t="s">
        <v>70</v>
      </c>
      <c r="G11" t="s">
        <v>32</v>
      </c>
      <c r="H11" t="s">
        <v>1315</v>
      </c>
      <c r="I11" t="s">
        <v>201</v>
      </c>
      <c r="J11" s="250">
        <v>0.446006944444444</v>
      </c>
      <c r="K11">
        <v>23</v>
      </c>
      <c r="L11">
        <v>0</v>
      </c>
      <c r="M11">
        <v>23</v>
      </c>
      <c r="N11">
        <v>1973</v>
      </c>
      <c r="P11" s="14">
        <f>VLOOKUP(Q11,id!$A:$C,3,0)</f>
        <v>555</v>
      </c>
      <c r="Q11" s="14" t="str">
        <f t="shared" si="0"/>
        <v>KONOPIŃSKIMaciej1973</v>
      </c>
      <c r="R11" s="9" t="str">
        <f t="shared" si="2"/>
        <v>KONOPIŃSKI</v>
      </c>
      <c r="S11" s="125" t="str">
        <f t="shared" si="2"/>
        <v>Maciej</v>
      </c>
      <c r="T11" s="9" t="str">
        <f t="shared" si="3"/>
        <v>Bikeholicy</v>
      </c>
      <c r="U11" s="9">
        <f t="shared" si="4"/>
        <v>1973</v>
      </c>
      <c r="V11" s="9">
        <f t="shared" si="1"/>
        <v>35.370442454911128</v>
      </c>
      <c r="W11" s="21"/>
      <c r="X11" s="9">
        <f t="shared" si="5"/>
        <v>0.99545867393279053</v>
      </c>
      <c r="Y11" s="9">
        <f t="shared" si="6"/>
        <v>1</v>
      </c>
      <c r="Z11" s="9">
        <v>1</v>
      </c>
      <c r="AA11" s="9">
        <v>1</v>
      </c>
    </row>
    <row r="12" spans="1:27">
      <c r="A12">
        <v>12</v>
      </c>
      <c r="B12">
        <v>11</v>
      </c>
      <c r="C12" t="s">
        <v>3735</v>
      </c>
      <c r="D12">
        <v>31</v>
      </c>
      <c r="E12" t="s">
        <v>3763</v>
      </c>
      <c r="F12" t="s">
        <v>175</v>
      </c>
      <c r="G12" t="s">
        <v>32</v>
      </c>
      <c r="H12" t="s">
        <v>4180</v>
      </c>
      <c r="I12" t="s">
        <v>3754</v>
      </c>
      <c r="J12" s="250">
        <v>0.43171296296296302</v>
      </c>
      <c r="K12">
        <v>20</v>
      </c>
      <c r="L12">
        <v>0</v>
      </c>
      <c r="M12">
        <v>20</v>
      </c>
      <c r="N12">
        <v>1974</v>
      </c>
      <c r="P12" s="14" t="e">
        <f>VLOOKUP(Q12,id!$A:$C,3,0)</f>
        <v>#N/A</v>
      </c>
      <c r="Q12" s="14" t="str">
        <f t="shared" si="0"/>
        <v>BŁASZCZYKDarek1974</v>
      </c>
      <c r="R12" s="9" t="str">
        <f t="shared" si="2"/>
        <v>BŁASZCZYK</v>
      </c>
      <c r="S12" s="125" t="str">
        <f t="shared" si="2"/>
        <v>Darek</v>
      </c>
      <c r="T12" s="9" t="str">
        <f t="shared" si="3"/>
        <v>Bez Skorka Team</v>
      </c>
      <c r="U12" s="9">
        <f t="shared" si="4"/>
        <v>1974</v>
      </c>
      <c r="V12" s="9">
        <f t="shared" ref="V12:V25" si="7">V11*IF(Z12&lt;1,Z12,IF(AA12&lt;1,AA12,IF(Y12&lt;1,Y12,IF(X12&lt;1,X12,1))))</f>
        <v>30.756906482531416</v>
      </c>
      <c r="W12" s="21"/>
      <c r="X12" s="9">
        <f t="shared" ref="X12:X25" si="8">J11/J12</f>
        <v>1.0331099195710445</v>
      </c>
      <c r="Y12" s="9">
        <f t="shared" ref="Y12:Y25" si="9">M12/M11</f>
        <v>0.86956521739130432</v>
      </c>
      <c r="Z12" s="9">
        <v>1</v>
      </c>
      <c r="AA12" s="9">
        <v>1</v>
      </c>
    </row>
    <row r="13" spans="1:27">
      <c r="A13">
        <v>12</v>
      </c>
      <c r="B13">
        <v>11</v>
      </c>
      <c r="C13" t="s">
        <v>3735</v>
      </c>
      <c r="D13">
        <v>30</v>
      </c>
      <c r="E13" t="s">
        <v>3762</v>
      </c>
      <c r="F13" t="s">
        <v>21</v>
      </c>
      <c r="G13" t="s">
        <v>32</v>
      </c>
      <c r="H13" t="s">
        <v>4180</v>
      </c>
      <c r="I13" t="s">
        <v>3754</v>
      </c>
      <c r="J13" s="250">
        <v>0.43171296296296302</v>
      </c>
      <c r="K13">
        <v>20</v>
      </c>
      <c r="L13">
        <v>0</v>
      </c>
      <c r="M13">
        <v>20</v>
      </c>
      <c r="N13">
        <v>1975</v>
      </c>
      <c r="P13" s="14" t="e">
        <f>VLOOKUP(Q13,id!$A:$C,3,0)</f>
        <v>#N/A</v>
      </c>
      <c r="Q13" s="14" t="str">
        <f t="shared" si="0"/>
        <v>HAJDUKJacek1975</v>
      </c>
      <c r="R13" s="9" t="str">
        <f t="shared" si="2"/>
        <v>HAJDUK</v>
      </c>
      <c r="S13" s="125" t="str">
        <f t="shared" si="2"/>
        <v>Jacek</v>
      </c>
      <c r="T13" s="9" t="str">
        <f t="shared" si="3"/>
        <v>Bez Skorka Team</v>
      </c>
      <c r="U13" s="9">
        <f t="shared" si="4"/>
        <v>1975</v>
      </c>
      <c r="V13" s="9">
        <f t="shared" si="7"/>
        <v>30.756906482531416</v>
      </c>
      <c r="W13" s="21"/>
      <c r="X13" s="9">
        <f t="shared" si="8"/>
        <v>1</v>
      </c>
      <c r="Y13" s="9">
        <f t="shared" si="9"/>
        <v>1</v>
      </c>
      <c r="Z13" s="9">
        <v>1</v>
      </c>
      <c r="AA13" s="9">
        <v>1</v>
      </c>
    </row>
    <row r="14" spans="1:27">
      <c r="A14">
        <v>15</v>
      </c>
      <c r="B14">
        <v>13</v>
      </c>
      <c r="C14" t="s">
        <v>3735</v>
      </c>
      <c r="D14">
        <v>144</v>
      </c>
      <c r="E14" t="s">
        <v>3953</v>
      </c>
      <c r="F14" t="s">
        <v>139</v>
      </c>
      <c r="G14" t="s">
        <v>32</v>
      </c>
      <c r="H14" t="s">
        <v>1655</v>
      </c>
      <c r="I14" t="s">
        <v>3439</v>
      </c>
      <c r="J14" s="250">
        <v>0.44814814814814802</v>
      </c>
      <c r="K14">
        <v>20</v>
      </c>
      <c r="L14">
        <v>0</v>
      </c>
      <c r="M14">
        <v>20</v>
      </c>
      <c r="N14">
        <v>1973</v>
      </c>
      <c r="P14" s="14">
        <f>VLOOKUP(Q14,id!$A:$C,3,0)</f>
        <v>184</v>
      </c>
      <c r="Q14" s="14" t="str">
        <f t="shared" si="0"/>
        <v>STASZEWSKIDaniel1973</v>
      </c>
      <c r="R14" s="9" t="str">
        <f t="shared" si="2"/>
        <v>STASZEWSKI</v>
      </c>
      <c r="S14" s="125" t="str">
        <f t="shared" si="2"/>
        <v>Daniel</v>
      </c>
      <c r="T14" s="9" t="str">
        <f t="shared" si="3"/>
        <v>brak</v>
      </c>
      <c r="U14" s="9">
        <f t="shared" si="4"/>
        <v>1973</v>
      </c>
      <c r="V14" s="9">
        <f t="shared" si="7"/>
        <v>29.628941420413799</v>
      </c>
      <c r="W14" s="21"/>
      <c r="X14" s="9">
        <f t="shared" si="8"/>
        <v>0.96332644628099218</v>
      </c>
      <c r="Y14" s="9">
        <f t="shared" si="9"/>
        <v>1</v>
      </c>
      <c r="Z14" s="9">
        <v>1</v>
      </c>
      <c r="AA14" s="9">
        <v>1</v>
      </c>
    </row>
    <row r="15" spans="1:27">
      <c r="A15">
        <v>16</v>
      </c>
      <c r="B15">
        <v>14</v>
      </c>
      <c r="C15" t="s">
        <v>3735</v>
      </c>
      <c r="D15">
        <v>91</v>
      </c>
      <c r="E15" t="s">
        <v>4164</v>
      </c>
      <c r="F15" t="s">
        <v>19</v>
      </c>
      <c r="G15" t="s">
        <v>32</v>
      </c>
      <c r="H15" t="s">
        <v>805</v>
      </c>
      <c r="I15" t="s">
        <v>201</v>
      </c>
      <c r="J15" s="250">
        <v>0.451851851851852</v>
      </c>
      <c r="K15">
        <v>20</v>
      </c>
      <c r="L15">
        <v>0</v>
      </c>
      <c r="M15">
        <v>20</v>
      </c>
      <c r="N15">
        <v>1984</v>
      </c>
      <c r="P15" s="14">
        <f>VLOOKUP(Q15,id!$A:$C,3,0)</f>
        <v>28</v>
      </c>
      <c r="Q15" s="14" t="str">
        <f t="shared" si="0"/>
        <v>CZARNYGrzegorz1984</v>
      </c>
      <c r="R15" s="9" t="str">
        <f t="shared" si="2"/>
        <v>CZARNY</v>
      </c>
      <c r="S15" s="125" t="str">
        <f t="shared" si="2"/>
        <v>Grzegorz</v>
      </c>
      <c r="T15" s="9" t="str">
        <f t="shared" si="3"/>
        <v>Szkoła Fechtunku ARAMIS</v>
      </c>
      <c r="U15" s="9">
        <f t="shared" si="4"/>
        <v>1984</v>
      </c>
      <c r="V15" s="9">
        <f t="shared" si="7"/>
        <v>29.386081244836618</v>
      </c>
      <c r="W15" s="21"/>
      <c r="X15" s="9">
        <f t="shared" si="8"/>
        <v>0.99180327868852391</v>
      </c>
      <c r="Y15" s="9">
        <f t="shared" si="9"/>
        <v>1</v>
      </c>
      <c r="Z15" s="9">
        <v>1</v>
      </c>
      <c r="AA15" s="9">
        <v>1</v>
      </c>
    </row>
    <row r="16" spans="1:27">
      <c r="A16">
        <v>20</v>
      </c>
      <c r="B16">
        <v>15</v>
      </c>
      <c r="C16" t="s">
        <v>3735</v>
      </c>
      <c r="D16">
        <v>94</v>
      </c>
      <c r="E16" t="s">
        <v>3959</v>
      </c>
      <c r="F16" t="s">
        <v>379</v>
      </c>
      <c r="G16" t="s">
        <v>32</v>
      </c>
      <c r="H16" t="s">
        <v>1655</v>
      </c>
      <c r="I16" t="s">
        <v>3957</v>
      </c>
      <c r="J16" s="250">
        <v>0.44027777777777799</v>
      </c>
      <c r="K16">
        <v>19</v>
      </c>
      <c r="L16">
        <v>0</v>
      </c>
      <c r="M16">
        <v>19</v>
      </c>
      <c r="N16">
        <v>1990</v>
      </c>
      <c r="P16" s="14">
        <f>VLOOKUP(Q16,id!$A:$C,3,0)</f>
        <v>127</v>
      </c>
      <c r="Q16" s="14" t="str">
        <f t="shared" si="0"/>
        <v>DOBOSZPatryk1990</v>
      </c>
      <c r="R16" s="9" t="str">
        <f t="shared" si="2"/>
        <v>DOBOSZ</v>
      </c>
      <c r="S16" s="125" t="str">
        <f t="shared" si="2"/>
        <v>Patryk</v>
      </c>
      <c r="T16" s="9" t="str">
        <f t="shared" si="3"/>
        <v>brak</v>
      </c>
      <c r="U16" s="9">
        <f t="shared" si="4"/>
        <v>1990</v>
      </c>
      <c r="V16" s="9">
        <f t="shared" si="7"/>
        <v>27.916777182594785</v>
      </c>
      <c r="W16" s="21"/>
      <c r="X16" s="9">
        <f t="shared" si="8"/>
        <v>1.0262881177707674</v>
      </c>
      <c r="Y16" s="9">
        <f t="shared" si="9"/>
        <v>0.95</v>
      </c>
      <c r="Z16" s="9">
        <v>1</v>
      </c>
      <c r="AA16" s="9">
        <v>1</v>
      </c>
    </row>
    <row r="17" spans="1:27">
      <c r="A17">
        <v>21</v>
      </c>
      <c r="B17">
        <v>16</v>
      </c>
      <c r="C17" t="s">
        <v>3735</v>
      </c>
      <c r="D17">
        <v>46</v>
      </c>
      <c r="E17" t="s">
        <v>3751</v>
      </c>
      <c r="F17" t="s">
        <v>59</v>
      </c>
      <c r="G17" t="s">
        <v>32</v>
      </c>
      <c r="H17" t="s">
        <v>747</v>
      </c>
      <c r="I17" t="s">
        <v>238</v>
      </c>
      <c r="J17" s="250">
        <v>0.39236111111111099</v>
      </c>
      <c r="K17">
        <v>18</v>
      </c>
      <c r="L17">
        <v>0</v>
      </c>
      <c r="M17">
        <v>18</v>
      </c>
      <c r="N17">
        <v>1978</v>
      </c>
      <c r="P17" s="14">
        <f>VLOOKUP(Q17,id!$A:$C,3,0)</f>
        <v>29</v>
      </c>
      <c r="Q17" s="14" t="str">
        <f t="shared" si="0"/>
        <v>RYCHLIKMichał1978</v>
      </c>
      <c r="R17" s="9" t="str">
        <f t="shared" si="2"/>
        <v>RYCHLIK</v>
      </c>
      <c r="S17" s="125" t="str">
        <f t="shared" si="2"/>
        <v>Michał</v>
      </c>
      <c r="T17" s="9" t="str">
        <f t="shared" si="3"/>
        <v>OrientAkcja</v>
      </c>
      <c r="U17" s="9">
        <f t="shared" si="4"/>
        <v>1978</v>
      </c>
      <c r="V17" s="9">
        <f t="shared" si="7"/>
        <v>26.447473120352953</v>
      </c>
      <c r="W17" s="21"/>
      <c r="X17" s="9">
        <f t="shared" si="8"/>
        <v>1.1221238938053106</v>
      </c>
      <c r="Y17" s="9">
        <f t="shared" si="9"/>
        <v>0.94736842105263153</v>
      </c>
      <c r="Z17" s="9">
        <v>1</v>
      </c>
      <c r="AA17" s="9">
        <v>1</v>
      </c>
    </row>
    <row r="18" spans="1:27">
      <c r="A18">
        <v>23</v>
      </c>
      <c r="B18">
        <v>17</v>
      </c>
      <c r="C18" t="s">
        <v>3735</v>
      </c>
      <c r="D18">
        <v>89</v>
      </c>
      <c r="E18" t="s">
        <v>4168</v>
      </c>
      <c r="F18" t="s">
        <v>151</v>
      </c>
      <c r="G18" t="s">
        <v>32</v>
      </c>
      <c r="H18" t="s">
        <v>1655</v>
      </c>
      <c r="I18" t="s">
        <v>4000</v>
      </c>
      <c r="J18" s="250">
        <v>0.43495370370370401</v>
      </c>
      <c r="K18">
        <v>18</v>
      </c>
      <c r="L18">
        <v>0</v>
      </c>
      <c r="M18">
        <v>18</v>
      </c>
      <c r="N18">
        <v>1959</v>
      </c>
      <c r="P18" s="14">
        <f>VLOOKUP(Q18,id!$A:$C,3,0)</f>
        <v>132</v>
      </c>
      <c r="Q18" s="14" t="str">
        <f t="shared" si="0"/>
        <v>MAŁODOBRYWojciech1959</v>
      </c>
      <c r="R18" s="9" t="str">
        <f t="shared" si="2"/>
        <v>MAŁODOBRY</v>
      </c>
      <c r="S18" s="125" t="str">
        <f t="shared" si="2"/>
        <v>Wojciech</v>
      </c>
      <c r="T18" s="9" t="str">
        <f t="shared" si="3"/>
        <v>brak</v>
      </c>
      <c r="U18" s="9">
        <f t="shared" si="4"/>
        <v>1959</v>
      </c>
      <c r="V18" s="9">
        <f t="shared" si="7"/>
        <v>23.857619445980951</v>
      </c>
      <c r="W18" s="21"/>
      <c r="X18" s="9">
        <f t="shared" si="8"/>
        <v>0.90207557211282507</v>
      </c>
      <c r="Y18" s="9">
        <f t="shared" si="9"/>
        <v>1</v>
      </c>
      <c r="Z18" s="9">
        <v>1</v>
      </c>
      <c r="AA18" s="9">
        <v>1</v>
      </c>
    </row>
    <row r="19" spans="1:27">
      <c r="A19">
        <v>24</v>
      </c>
      <c r="B19">
        <v>18</v>
      </c>
      <c r="C19" t="s">
        <v>3735</v>
      </c>
      <c r="D19">
        <v>1</v>
      </c>
      <c r="E19" t="s">
        <v>4169</v>
      </c>
      <c r="F19" t="s">
        <v>22</v>
      </c>
      <c r="G19" t="s">
        <v>32</v>
      </c>
      <c r="H19" t="s">
        <v>1655</v>
      </c>
      <c r="I19" t="s">
        <v>4061</v>
      </c>
      <c r="J19" s="250">
        <v>0.37083333333333302</v>
      </c>
      <c r="K19">
        <v>15</v>
      </c>
      <c r="L19">
        <v>0</v>
      </c>
      <c r="M19">
        <v>15</v>
      </c>
      <c r="N19">
        <v>1964</v>
      </c>
      <c r="P19" s="14">
        <f>VLOOKUP(Q19,id!$A:$C,3,0)</f>
        <v>31</v>
      </c>
      <c r="Q19" s="14" t="str">
        <f t="shared" si="0"/>
        <v>CIOSEKKrzysztof1964</v>
      </c>
      <c r="R19" s="9" t="str">
        <f t="shared" si="2"/>
        <v>CIOSEK</v>
      </c>
      <c r="S19" s="125" t="str">
        <f t="shared" si="2"/>
        <v>Krzysztof</v>
      </c>
      <c r="T19" s="9" t="str">
        <f t="shared" si="3"/>
        <v>brak</v>
      </c>
      <c r="U19" s="9">
        <f t="shared" si="4"/>
        <v>1964</v>
      </c>
      <c r="V19" s="9">
        <f t="shared" si="7"/>
        <v>19.881349538317462</v>
      </c>
      <c r="W19" s="21"/>
      <c r="X19" s="9">
        <f t="shared" si="8"/>
        <v>1.1729088639201017</v>
      </c>
      <c r="Y19" s="9">
        <f t="shared" si="9"/>
        <v>0.83333333333333337</v>
      </c>
      <c r="Z19" s="9">
        <v>1</v>
      </c>
      <c r="AA19" s="9">
        <v>1</v>
      </c>
    </row>
    <row r="20" spans="1:27">
      <c r="A20">
        <v>25</v>
      </c>
      <c r="B20">
        <v>19</v>
      </c>
      <c r="C20" t="s">
        <v>3735</v>
      </c>
      <c r="D20">
        <v>32</v>
      </c>
      <c r="E20" t="s">
        <v>3803</v>
      </c>
      <c r="F20" t="s">
        <v>24</v>
      </c>
      <c r="G20" t="s">
        <v>32</v>
      </c>
      <c r="I20" t="s">
        <v>201</v>
      </c>
      <c r="J20" s="250">
        <v>0.45046296296296301</v>
      </c>
      <c r="K20">
        <v>15</v>
      </c>
      <c r="L20">
        <v>0</v>
      </c>
      <c r="M20">
        <v>15</v>
      </c>
      <c r="N20">
        <v>1978</v>
      </c>
      <c r="P20" s="14">
        <f>VLOOKUP(Q20,id!$A:$C,3,0)</f>
        <v>129</v>
      </c>
      <c r="Q20" s="14" t="str">
        <f t="shared" si="0"/>
        <v>BASTERPrzemysław1978</v>
      </c>
      <c r="R20" s="9" t="str">
        <f t="shared" si="2"/>
        <v>BASTER</v>
      </c>
      <c r="S20" s="125" t="str">
        <f t="shared" si="2"/>
        <v>Przemysław</v>
      </c>
      <c r="T20" s="9">
        <f t="shared" si="3"/>
        <v>0</v>
      </c>
      <c r="U20" s="9">
        <f t="shared" si="4"/>
        <v>1978</v>
      </c>
      <c r="V20" s="9">
        <f t="shared" si="7"/>
        <v>16.366866372242828</v>
      </c>
      <c r="W20" s="21"/>
      <c r="X20" s="9">
        <f t="shared" si="8"/>
        <v>0.82322713257964975</v>
      </c>
      <c r="Y20" s="9">
        <f t="shared" si="9"/>
        <v>1</v>
      </c>
      <c r="Z20" s="9">
        <v>1</v>
      </c>
      <c r="AA20" s="9">
        <v>1</v>
      </c>
    </row>
    <row r="21" spans="1:27">
      <c r="A21">
        <v>26</v>
      </c>
      <c r="B21">
        <v>20</v>
      </c>
      <c r="C21" t="s">
        <v>3735</v>
      </c>
      <c r="D21">
        <v>145</v>
      </c>
      <c r="E21" t="s">
        <v>4212</v>
      </c>
      <c r="F21" t="s">
        <v>92</v>
      </c>
      <c r="G21" t="s">
        <v>32</v>
      </c>
      <c r="H21" t="s">
        <v>4181</v>
      </c>
      <c r="I21" t="s">
        <v>4213</v>
      </c>
      <c r="J21" s="250">
        <v>0.45821759259259298</v>
      </c>
      <c r="K21">
        <v>15</v>
      </c>
      <c r="L21">
        <v>0</v>
      </c>
      <c r="M21">
        <v>15</v>
      </c>
      <c r="N21">
        <v>1972</v>
      </c>
      <c r="P21" s="14" t="e">
        <f>VLOOKUP(Q21,id!$A:$C,3,0)</f>
        <v>#N/A</v>
      </c>
      <c r="Q21" s="14" t="str">
        <f t="shared" si="0"/>
        <v>STĄPELSławomir1972</v>
      </c>
      <c r="R21" s="9" t="str">
        <f t="shared" si="2"/>
        <v>STĄPEL</v>
      </c>
      <c r="S21" s="125" t="str">
        <f t="shared" si="2"/>
        <v>Sławomir</v>
      </c>
      <c r="T21" s="9" t="str">
        <f t="shared" si="3"/>
        <v>Apply Poland</v>
      </c>
      <c r="U21" s="9">
        <f t="shared" si="4"/>
        <v>1972</v>
      </c>
      <c r="V21" s="9">
        <f t="shared" si="7"/>
        <v>16.08988227349559</v>
      </c>
      <c r="W21" s="21"/>
      <c r="X21" s="9">
        <f t="shared" si="8"/>
        <v>0.98307653447840293</v>
      </c>
      <c r="Y21" s="9">
        <f t="shared" si="9"/>
        <v>1</v>
      </c>
      <c r="Z21" s="9">
        <v>1</v>
      </c>
      <c r="AA21" s="9">
        <v>1</v>
      </c>
    </row>
    <row r="22" spans="1:27">
      <c r="A22">
        <v>29</v>
      </c>
      <c r="B22">
        <v>21</v>
      </c>
      <c r="C22" t="s">
        <v>3735</v>
      </c>
      <c r="D22">
        <v>505</v>
      </c>
      <c r="E22" t="s">
        <v>4171</v>
      </c>
      <c r="F22" t="s">
        <v>63</v>
      </c>
      <c r="G22" t="s">
        <v>32</v>
      </c>
      <c r="H22" t="s">
        <v>4181</v>
      </c>
      <c r="I22" t="s">
        <v>4172</v>
      </c>
      <c r="J22" s="250">
        <v>0.46053240740740697</v>
      </c>
      <c r="K22">
        <v>15</v>
      </c>
      <c r="L22">
        <v>-1</v>
      </c>
      <c r="M22">
        <v>14</v>
      </c>
      <c r="N22">
        <v>1979</v>
      </c>
      <c r="P22" s="14" t="e">
        <f>VLOOKUP(Q22,id!$A:$C,3,0)</f>
        <v>#N/A</v>
      </c>
      <c r="Q22" s="14" t="str">
        <f t="shared" si="0"/>
        <v>BEDNARZŁukasz1979</v>
      </c>
      <c r="R22" s="9" t="str">
        <f t="shared" si="2"/>
        <v>BEDNARZ</v>
      </c>
      <c r="S22" s="125" t="str">
        <f t="shared" si="2"/>
        <v>Łukasz</v>
      </c>
      <c r="T22" s="9" t="str">
        <f t="shared" si="3"/>
        <v>Apply Poland</v>
      </c>
      <c r="U22" s="9">
        <f t="shared" si="4"/>
        <v>1979</v>
      </c>
      <c r="V22" s="9">
        <f t="shared" si="7"/>
        <v>15.017223455262551</v>
      </c>
      <c r="W22" s="21"/>
      <c r="X22" s="9">
        <f t="shared" si="8"/>
        <v>0.99497361146016761</v>
      </c>
      <c r="Y22" s="9">
        <f t="shared" si="9"/>
        <v>0.93333333333333335</v>
      </c>
      <c r="Z22" s="9">
        <v>1</v>
      </c>
      <c r="AA22" s="9">
        <v>1</v>
      </c>
    </row>
    <row r="23" spans="1:27">
      <c r="A23">
        <v>29</v>
      </c>
      <c r="B23">
        <v>21</v>
      </c>
      <c r="C23" t="s">
        <v>3735</v>
      </c>
      <c r="D23">
        <v>147</v>
      </c>
      <c r="E23" t="s">
        <v>4173</v>
      </c>
      <c r="F23" t="s">
        <v>16</v>
      </c>
      <c r="G23" t="s">
        <v>32</v>
      </c>
      <c r="H23" t="s">
        <v>4181</v>
      </c>
      <c r="I23" t="s">
        <v>4174</v>
      </c>
      <c r="J23" s="250">
        <v>0.46053240740740697</v>
      </c>
      <c r="K23">
        <v>15</v>
      </c>
      <c r="L23">
        <v>-1</v>
      </c>
      <c r="M23">
        <v>14</v>
      </c>
      <c r="N23">
        <v>1978</v>
      </c>
      <c r="P23" s="14" t="e">
        <f>VLOOKUP(Q23,id!$A:$C,3,0)</f>
        <v>#N/A</v>
      </c>
      <c r="Q23" s="14" t="str">
        <f t="shared" si="0"/>
        <v>DZIUBKAPaweł1978</v>
      </c>
      <c r="R23" s="9" t="str">
        <f t="shared" si="2"/>
        <v>DZIUBKA</v>
      </c>
      <c r="S23" s="125" t="str">
        <f t="shared" si="2"/>
        <v>Paweł</v>
      </c>
      <c r="T23" s="9" t="str">
        <f t="shared" si="3"/>
        <v>Apply Poland</v>
      </c>
      <c r="U23" s="9">
        <f t="shared" si="4"/>
        <v>1978</v>
      </c>
      <c r="V23" s="9">
        <f t="shared" si="7"/>
        <v>15.017223455262551</v>
      </c>
      <c r="W23" s="21"/>
      <c r="X23" s="9">
        <f t="shared" si="8"/>
        <v>1</v>
      </c>
      <c r="Y23" s="9">
        <f t="shared" si="9"/>
        <v>1</v>
      </c>
      <c r="Z23" s="9">
        <v>1</v>
      </c>
      <c r="AA23" s="9">
        <v>1</v>
      </c>
    </row>
    <row r="24" spans="1:27">
      <c r="A24">
        <v>29</v>
      </c>
      <c r="B24">
        <v>21</v>
      </c>
      <c r="C24" t="s">
        <v>3735</v>
      </c>
      <c r="D24">
        <v>506</v>
      </c>
      <c r="E24" t="s">
        <v>4175</v>
      </c>
      <c r="F24" t="s">
        <v>151</v>
      </c>
      <c r="G24" t="s">
        <v>32</v>
      </c>
      <c r="H24" t="s">
        <v>4181</v>
      </c>
      <c r="I24" t="s">
        <v>4176</v>
      </c>
      <c r="J24" s="250">
        <v>0.46053240740740697</v>
      </c>
      <c r="K24">
        <v>15</v>
      </c>
      <c r="L24">
        <v>-1</v>
      </c>
      <c r="M24">
        <v>14</v>
      </c>
      <c r="N24">
        <v>1985</v>
      </c>
      <c r="P24" s="14" t="e">
        <f>VLOOKUP(Q24,id!$A:$C,3,0)</f>
        <v>#N/A</v>
      </c>
      <c r="Q24" s="14" t="str">
        <f t="shared" si="0"/>
        <v>WYWIAŁWojciech1985</v>
      </c>
      <c r="R24" s="9" t="str">
        <f t="shared" si="2"/>
        <v>WYWIAŁ</v>
      </c>
      <c r="S24" s="125" t="str">
        <f t="shared" si="2"/>
        <v>Wojciech</v>
      </c>
      <c r="T24" s="9" t="str">
        <f t="shared" si="3"/>
        <v>Apply Poland</v>
      </c>
      <c r="U24" s="9">
        <f t="shared" si="4"/>
        <v>1985</v>
      </c>
      <c r="V24" s="9">
        <f t="shared" si="7"/>
        <v>15.017223455262551</v>
      </c>
      <c r="W24" s="21"/>
      <c r="X24" s="9">
        <f t="shared" si="8"/>
        <v>1</v>
      </c>
      <c r="Y24" s="9">
        <f t="shared" si="9"/>
        <v>1</v>
      </c>
      <c r="Z24" s="9">
        <v>1</v>
      </c>
      <c r="AA24" s="9">
        <v>1</v>
      </c>
    </row>
    <row r="25" spans="1:27">
      <c r="A25">
        <v>33</v>
      </c>
      <c r="B25">
        <v>24</v>
      </c>
      <c r="C25" t="s">
        <v>3735</v>
      </c>
      <c r="D25">
        <v>38</v>
      </c>
      <c r="E25" t="s">
        <v>3772</v>
      </c>
      <c r="F25" t="s">
        <v>19</v>
      </c>
      <c r="G25" t="s">
        <v>32</v>
      </c>
      <c r="H25" t="s">
        <v>1655</v>
      </c>
      <c r="I25" t="s">
        <v>3441</v>
      </c>
      <c r="J25" s="250">
        <v>0.375694444444444</v>
      </c>
      <c r="K25">
        <v>13</v>
      </c>
      <c r="L25">
        <v>0</v>
      </c>
      <c r="M25">
        <v>13</v>
      </c>
      <c r="N25">
        <v>1971</v>
      </c>
      <c r="P25" s="14">
        <f>VLOOKUP(Q25,id!$A:$C,3,0)</f>
        <v>252</v>
      </c>
      <c r="Q25" s="14" t="str">
        <f t="shared" si="0"/>
        <v>REDOGrzegorz1971</v>
      </c>
      <c r="R25" s="9" t="str">
        <f t="shared" si="2"/>
        <v>REDO</v>
      </c>
      <c r="S25" s="125" t="str">
        <f t="shared" si="2"/>
        <v>Grzegorz</v>
      </c>
      <c r="T25" s="9" t="str">
        <f t="shared" si="3"/>
        <v>brak</v>
      </c>
      <c r="U25" s="9">
        <f t="shared" si="4"/>
        <v>1971</v>
      </c>
      <c r="V25" s="9">
        <f t="shared" si="7"/>
        <v>13.944564637029512</v>
      </c>
      <c r="W25" s="21"/>
      <c r="X25" s="9">
        <f t="shared" si="8"/>
        <v>1.2258163894023417</v>
      </c>
      <c r="Y25" s="9">
        <f t="shared" si="9"/>
        <v>0.9285714285714286</v>
      </c>
      <c r="Z25" s="9">
        <v>1</v>
      </c>
      <c r="AA25" s="9">
        <v>1</v>
      </c>
    </row>
    <row r="26" spans="1:27">
      <c r="A26">
        <v>35</v>
      </c>
      <c r="B26">
        <v>25</v>
      </c>
      <c r="C26" t="s">
        <v>3735</v>
      </c>
      <c r="D26">
        <v>79</v>
      </c>
      <c r="E26" t="s">
        <v>4177</v>
      </c>
      <c r="F26" t="s">
        <v>49</v>
      </c>
      <c r="G26" t="s">
        <v>32</v>
      </c>
      <c r="H26" t="s">
        <v>4182</v>
      </c>
      <c r="I26" t="s">
        <v>4178</v>
      </c>
      <c r="J26">
        <v>0.39502314814814798</v>
      </c>
      <c r="K26">
        <v>13</v>
      </c>
      <c r="L26">
        <v>0</v>
      </c>
      <c r="M26">
        <v>13</v>
      </c>
      <c r="N26">
        <v>1967</v>
      </c>
      <c r="P26" s="14" t="e">
        <f>VLOOKUP(Q26,id!$A:$C,3,0)</f>
        <v>#N/A</v>
      </c>
      <c r="Q26" s="14" t="str">
        <f t="shared" ref="Q26" si="10">R26&amp;S26&amp;U26</f>
        <v>MAŁECKIRobert1967</v>
      </c>
      <c r="R26" s="9" t="str">
        <f t="shared" ref="R26" si="11">E26</f>
        <v>MAŁECKI</v>
      </c>
      <c r="S26" s="125" t="str">
        <f t="shared" ref="S26" si="12">F26</f>
        <v>Robert</v>
      </c>
      <c r="T26" s="9" t="str">
        <f t="shared" ref="T26" si="13">H26</f>
        <v>K.S. Kandahar</v>
      </c>
      <c r="U26" s="9">
        <f t="shared" ref="U26" si="14">N26</f>
        <v>1967</v>
      </c>
      <c r="V26" s="9">
        <f t="shared" ref="V26" si="15">V25*IF(Z26&lt;1,Z26,IF(AA26&lt;1,AA26,IF(Y26&lt;1,Y26,IF(X26&lt;1,X26,1))))</f>
        <v>13.262249285613173</v>
      </c>
      <c r="X26" s="9">
        <f t="shared" ref="X26" si="16">J25/J26</f>
        <v>0.95106944037503593</v>
      </c>
      <c r="Y26" s="9">
        <f t="shared" ref="Y26" si="17">M26/M25</f>
        <v>1</v>
      </c>
      <c r="Z26" s="9">
        <v>1</v>
      </c>
      <c r="AA26" s="9">
        <v>1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C1"/>
    </sheetView>
  </sheetViews>
  <sheetFormatPr defaultColWidth="10" defaultRowHeight="14.4"/>
  <cols>
    <col min="1" max="2" width="6.88671875" style="282" customWidth="1"/>
    <col min="3" max="3" width="11.109375" style="281" customWidth="1"/>
    <col min="4" max="4" width="16.6640625" style="281" customWidth="1"/>
    <col min="5" max="5" width="9.6640625" style="281" customWidth="1"/>
    <col min="6" max="10" width="6.88671875" style="281" customWidth="1"/>
    <col min="11" max="16384" width="10" style="281"/>
  </cols>
  <sheetData>
    <row r="1" spans="1:23">
      <c r="A1" s="620" t="s">
        <v>4230</v>
      </c>
      <c r="B1" s="620"/>
      <c r="C1" s="620"/>
      <c r="D1" s="620"/>
      <c r="E1" s="620"/>
      <c r="F1" s="620"/>
      <c r="G1" s="620"/>
      <c r="H1" s="620"/>
      <c r="I1" s="620"/>
      <c r="J1" s="620"/>
    </row>
    <row r="2" spans="1:23" s="287" customFormat="1" ht="28.8">
      <c r="A2" s="288" t="s">
        <v>4229</v>
      </c>
      <c r="B2" s="288" t="s">
        <v>4228</v>
      </c>
      <c r="C2" s="288" t="s">
        <v>161</v>
      </c>
      <c r="D2" s="288" t="s">
        <v>160</v>
      </c>
      <c r="E2" s="288" t="s">
        <v>4227</v>
      </c>
      <c r="F2" s="288" t="s">
        <v>3822</v>
      </c>
      <c r="G2" s="288" t="s">
        <v>4015</v>
      </c>
      <c r="H2" s="288" t="s">
        <v>4014</v>
      </c>
      <c r="I2" s="288" t="s">
        <v>4226</v>
      </c>
      <c r="J2" s="288" t="s">
        <v>4225</v>
      </c>
      <c r="L2" s="14" t="s">
        <v>71</v>
      </c>
      <c r="M2" s="14" t="s">
        <v>72</v>
      </c>
      <c r="N2" s="9" t="s">
        <v>99</v>
      </c>
      <c r="O2" s="9" t="s">
        <v>100</v>
      </c>
      <c r="P2" s="9" t="s">
        <v>75</v>
      </c>
      <c r="Q2" s="9" t="s">
        <v>73</v>
      </c>
      <c r="R2" s="9" t="s">
        <v>42</v>
      </c>
      <c r="S2" s="9"/>
      <c r="T2" s="9" t="s">
        <v>39</v>
      </c>
      <c r="U2" s="9" t="s">
        <v>40</v>
      </c>
      <c r="V2" s="9" t="s">
        <v>31</v>
      </c>
      <c r="W2" s="9" t="s">
        <v>41</v>
      </c>
    </row>
    <row r="3" spans="1:23">
      <c r="A3" s="285">
        <v>13</v>
      </c>
      <c r="B3" s="286">
        <v>1</v>
      </c>
      <c r="C3" s="284" t="s">
        <v>334</v>
      </c>
      <c r="D3" s="284" t="s">
        <v>230</v>
      </c>
      <c r="E3" s="284">
        <v>1975</v>
      </c>
      <c r="F3" s="284" t="s">
        <v>3832</v>
      </c>
      <c r="G3" s="283">
        <v>0.39583333333333331</v>
      </c>
      <c r="H3" s="283">
        <v>0.89444444444444438</v>
      </c>
      <c r="I3" s="284">
        <v>31</v>
      </c>
      <c r="J3" s="283">
        <f t="shared" ref="J3:J12" si="0">H3-G3</f>
        <v>0.49861111111111106</v>
      </c>
      <c r="L3" s="14">
        <f>VLOOKUP(M3,id!$A:$C,3,0)</f>
        <v>39</v>
      </c>
      <c r="M3" s="14" t="str">
        <f t="shared" ref="M3:M12" si="1">N3&amp;O3&amp;Q3</f>
        <v>AdamczykEwa1975</v>
      </c>
      <c r="N3" s="9" t="str">
        <f t="shared" ref="N3:N12" si="2">D3</f>
        <v>Adamczyk</v>
      </c>
      <c r="O3" s="9" t="str">
        <f t="shared" ref="O3:O12" si="3">C3</f>
        <v>Ewa</v>
      </c>
      <c r="P3" s="9"/>
      <c r="Q3" s="9">
        <f t="shared" ref="Q3:Q12" si="4">E3</f>
        <v>1975</v>
      </c>
      <c r="R3" s="9">
        <v>50</v>
      </c>
      <c r="S3" s="21"/>
      <c r="T3" s="9"/>
      <c r="U3" s="9"/>
      <c r="V3" s="9"/>
      <c r="W3" s="9"/>
    </row>
    <row r="4" spans="1:23">
      <c r="A4" s="285">
        <v>16</v>
      </c>
      <c r="B4" s="286">
        <v>2</v>
      </c>
      <c r="C4" s="284" t="s">
        <v>36</v>
      </c>
      <c r="D4" s="284" t="s">
        <v>716</v>
      </c>
      <c r="E4" s="284">
        <v>1984</v>
      </c>
      <c r="F4" s="284" t="s">
        <v>3832</v>
      </c>
      <c r="G4" s="283">
        <v>0.39583333333333331</v>
      </c>
      <c r="H4" s="283">
        <v>0.91249999999999998</v>
      </c>
      <c r="I4" s="284">
        <v>31</v>
      </c>
      <c r="J4" s="283">
        <f t="shared" si="0"/>
        <v>0.51666666666666661</v>
      </c>
      <c r="L4" s="14">
        <f>VLOOKUP(M4,id!$A:$C,3,0)</f>
        <v>40</v>
      </c>
      <c r="M4" s="14" t="str">
        <f t="shared" si="1"/>
        <v>DudekMagdalena1984</v>
      </c>
      <c r="N4" s="9" t="str">
        <f t="shared" si="2"/>
        <v>Dudek</v>
      </c>
      <c r="O4" s="9" t="str">
        <f t="shared" si="3"/>
        <v>Magdalena</v>
      </c>
      <c r="P4" s="9"/>
      <c r="Q4" s="9">
        <f t="shared" si="4"/>
        <v>1984</v>
      </c>
      <c r="R4" s="9">
        <f t="shared" ref="R4:R12" si="5">R3*IF(V4&lt;1,V4,IF(W4&lt;1,W4,IF(U4&lt;1,U4,IF(T4&lt;1,T4,1))))</f>
        <v>48.252688172043015</v>
      </c>
      <c r="S4" s="21"/>
      <c r="T4" s="9">
        <f t="shared" ref="T4:T12" si="6">J3/J4</f>
        <v>0.96505376344086025</v>
      </c>
      <c r="U4" s="9">
        <f t="shared" ref="U4:U12" si="7">I4/I3</f>
        <v>1</v>
      </c>
      <c r="V4" s="9">
        <v>1</v>
      </c>
      <c r="W4" s="9">
        <v>1</v>
      </c>
    </row>
    <row r="5" spans="1:23">
      <c r="A5" s="285">
        <v>19</v>
      </c>
      <c r="B5" s="286">
        <v>3</v>
      </c>
      <c r="C5" s="284" t="s">
        <v>1587</v>
      </c>
      <c r="D5" s="284" t="s">
        <v>4223</v>
      </c>
      <c r="E5" s="284">
        <v>1978</v>
      </c>
      <c r="F5" s="284" t="s">
        <v>3832</v>
      </c>
      <c r="G5" s="283">
        <v>0.39583333333333331</v>
      </c>
      <c r="H5" s="283">
        <v>0.89027777777777783</v>
      </c>
      <c r="I5" s="284">
        <v>30</v>
      </c>
      <c r="J5" s="283">
        <f t="shared" si="0"/>
        <v>0.49444444444444452</v>
      </c>
      <c r="K5" s="281" t="s">
        <v>4220</v>
      </c>
      <c r="L5" s="14" t="e">
        <f>VLOOKUP(M5,id!$A:$C,3,0)</f>
        <v>#N/A</v>
      </c>
      <c r="M5" s="14" t="str">
        <f t="shared" si="1"/>
        <v>JanerkaMarzka1978</v>
      </c>
      <c r="N5" s="9" t="str">
        <f t="shared" si="2"/>
        <v>Janerka</v>
      </c>
      <c r="O5" s="9" t="str">
        <f t="shared" si="3"/>
        <v>Marzka</v>
      </c>
      <c r="P5" s="9"/>
      <c r="Q5" s="9">
        <f t="shared" si="4"/>
        <v>1978</v>
      </c>
      <c r="R5" s="9">
        <f t="shared" si="5"/>
        <v>46.6961498439126</v>
      </c>
      <c r="S5" s="21"/>
      <c r="T5" s="9">
        <f t="shared" si="6"/>
        <v>1.0449438202247188</v>
      </c>
      <c r="U5" s="9">
        <f t="shared" si="7"/>
        <v>0.967741935483871</v>
      </c>
      <c r="V5" s="9">
        <v>1</v>
      </c>
      <c r="W5" s="9">
        <v>1</v>
      </c>
    </row>
    <row r="6" spans="1:23">
      <c r="A6" s="285">
        <v>24</v>
      </c>
      <c r="B6" s="286">
        <v>4</v>
      </c>
      <c r="C6" s="284" t="s">
        <v>409</v>
      </c>
      <c r="D6" s="284" t="s">
        <v>807</v>
      </c>
      <c r="E6" s="284">
        <v>1982</v>
      </c>
      <c r="F6" s="284" t="s">
        <v>3832</v>
      </c>
      <c r="G6" s="283">
        <v>0.39583333333333331</v>
      </c>
      <c r="H6" s="283">
        <v>0.90625</v>
      </c>
      <c r="I6" s="284">
        <v>28</v>
      </c>
      <c r="J6" s="283">
        <f t="shared" si="0"/>
        <v>0.51041666666666674</v>
      </c>
      <c r="L6" s="14">
        <f>VLOOKUP(M6,id!$A:$C,3,0)</f>
        <v>41</v>
      </c>
      <c r="M6" s="14" t="str">
        <f t="shared" si="1"/>
        <v>CzarnyBarbara1982</v>
      </c>
      <c r="N6" s="9" t="str">
        <f t="shared" si="2"/>
        <v>Czarny</v>
      </c>
      <c r="O6" s="9" t="str">
        <f t="shared" si="3"/>
        <v>Barbara</v>
      </c>
      <c r="P6" s="9"/>
      <c r="Q6" s="9">
        <f t="shared" si="4"/>
        <v>1982</v>
      </c>
      <c r="R6" s="9">
        <f t="shared" si="5"/>
        <v>43.583073187651763</v>
      </c>
      <c r="S6" s="21"/>
      <c r="T6" s="9">
        <f t="shared" si="6"/>
        <v>0.96870748299319731</v>
      </c>
      <c r="U6" s="9">
        <f t="shared" si="7"/>
        <v>0.93333333333333335</v>
      </c>
      <c r="V6" s="9">
        <v>1</v>
      </c>
      <c r="W6" s="9">
        <v>1</v>
      </c>
    </row>
    <row r="7" spans="1:23">
      <c r="A7" s="285">
        <v>31</v>
      </c>
      <c r="B7" s="286">
        <v>5</v>
      </c>
      <c r="C7" s="284" t="s">
        <v>1657</v>
      </c>
      <c r="D7" s="284" t="s">
        <v>1625</v>
      </c>
      <c r="E7" s="284">
        <v>1983</v>
      </c>
      <c r="F7" s="284" t="s">
        <v>3832</v>
      </c>
      <c r="G7" s="283">
        <v>0.39583333333333331</v>
      </c>
      <c r="H7" s="283">
        <v>0.90833333333333333</v>
      </c>
      <c r="I7" s="284">
        <v>24</v>
      </c>
      <c r="J7" s="283">
        <f t="shared" si="0"/>
        <v>0.51249999999999996</v>
      </c>
      <c r="L7" s="14">
        <f>VLOOKUP(M7,id!$A:$C,3,0)</f>
        <v>133</v>
      </c>
      <c r="M7" s="14" t="str">
        <f t="shared" si="1"/>
        <v>NieduziakAngelika1983</v>
      </c>
      <c r="N7" s="9" t="str">
        <f t="shared" si="2"/>
        <v>Nieduziak</v>
      </c>
      <c r="O7" s="9" t="str">
        <f t="shared" si="3"/>
        <v>Angelika</v>
      </c>
      <c r="P7" s="9"/>
      <c r="Q7" s="9">
        <f t="shared" si="4"/>
        <v>1983</v>
      </c>
      <c r="R7" s="9">
        <f t="shared" si="5"/>
        <v>37.356919875130082</v>
      </c>
      <c r="S7" s="21"/>
      <c r="T7" s="9">
        <f t="shared" si="6"/>
        <v>0.99593495934959375</v>
      </c>
      <c r="U7" s="9">
        <f t="shared" si="7"/>
        <v>0.8571428571428571</v>
      </c>
      <c r="V7" s="9">
        <v>1</v>
      </c>
      <c r="W7" s="9">
        <v>1</v>
      </c>
    </row>
    <row r="8" spans="1:23">
      <c r="A8" s="285">
        <v>35</v>
      </c>
      <c r="B8" s="286">
        <v>6</v>
      </c>
      <c r="C8" s="284" t="s">
        <v>1546</v>
      </c>
      <c r="D8" s="284" t="s">
        <v>1547</v>
      </c>
      <c r="E8" s="284">
        <v>1972</v>
      </c>
      <c r="F8" s="284" t="s">
        <v>3832</v>
      </c>
      <c r="G8" s="283">
        <v>0.39583333333333331</v>
      </c>
      <c r="H8" s="283">
        <v>0.72777777777777775</v>
      </c>
      <c r="I8" s="284">
        <v>21</v>
      </c>
      <c r="J8" s="283">
        <f t="shared" si="0"/>
        <v>0.33194444444444443</v>
      </c>
      <c r="L8" s="14">
        <f>VLOOKUP(M8,id!$A:$C,3,0)</f>
        <v>547</v>
      </c>
      <c r="M8" s="14" t="str">
        <f t="shared" si="1"/>
        <v>DziewiorIwona1972</v>
      </c>
      <c r="N8" s="9" t="str">
        <f t="shared" si="2"/>
        <v>Dziewior</v>
      </c>
      <c r="O8" s="9" t="str">
        <f t="shared" si="3"/>
        <v>Iwona</v>
      </c>
      <c r="P8" s="9"/>
      <c r="Q8" s="9">
        <f t="shared" si="4"/>
        <v>1972</v>
      </c>
      <c r="R8" s="9">
        <f t="shared" si="5"/>
        <v>32.687304890738822</v>
      </c>
      <c r="S8" s="21"/>
      <c r="T8" s="9">
        <f t="shared" si="6"/>
        <v>1.5439330543933054</v>
      </c>
      <c r="U8" s="9">
        <f t="shared" si="7"/>
        <v>0.875</v>
      </c>
      <c r="V8" s="9">
        <v>1</v>
      </c>
      <c r="W8" s="9">
        <v>1</v>
      </c>
    </row>
    <row r="9" spans="1:23">
      <c r="A9" s="285">
        <v>41</v>
      </c>
      <c r="B9" s="286">
        <v>7</v>
      </c>
      <c r="C9" s="284" t="s">
        <v>231</v>
      </c>
      <c r="D9" s="284" t="s">
        <v>232</v>
      </c>
      <c r="E9" s="284">
        <v>1979</v>
      </c>
      <c r="F9" s="284" t="s">
        <v>3832</v>
      </c>
      <c r="G9" s="283">
        <v>0.39583333333333331</v>
      </c>
      <c r="H9" s="283">
        <v>0.74583333333333324</v>
      </c>
      <c r="I9" s="284">
        <v>20</v>
      </c>
      <c r="J9" s="283">
        <f t="shared" si="0"/>
        <v>0.34999999999999992</v>
      </c>
      <c r="L9" s="14">
        <f>VLOOKUP(M9,id!$A:$C,3,0)</f>
        <v>137</v>
      </c>
      <c r="M9" s="14" t="str">
        <f t="shared" si="1"/>
        <v>Motyl-AdamczykAgata1979</v>
      </c>
      <c r="N9" s="9" t="str">
        <f t="shared" si="2"/>
        <v>Motyl-Adamczyk</v>
      </c>
      <c r="O9" s="9" t="str">
        <f t="shared" si="3"/>
        <v>Agata</v>
      </c>
      <c r="P9" s="9"/>
      <c r="Q9" s="9">
        <f t="shared" si="4"/>
        <v>1979</v>
      </c>
      <c r="R9" s="9">
        <f t="shared" si="5"/>
        <v>31.1307665626084</v>
      </c>
      <c r="S9" s="21"/>
      <c r="T9" s="9">
        <f t="shared" si="6"/>
        <v>0.9484126984126986</v>
      </c>
      <c r="U9" s="9">
        <f t="shared" si="7"/>
        <v>0.95238095238095233</v>
      </c>
      <c r="V9" s="9">
        <v>1</v>
      </c>
      <c r="W9" s="9">
        <v>1</v>
      </c>
    </row>
    <row r="10" spans="1:23">
      <c r="A10" s="285">
        <v>45</v>
      </c>
      <c r="B10" s="286">
        <v>8</v>
      </c>
      <c r="C10" s="284" t="s">
        <v>409</v>
      </c>
      <c r="D10" s="284" t="s">
        <v>302</v>
      </c>
      <c r="E10" s="284">
        <v>1986</v>
      </c>
      <c r="F10" s="284" t="s">
        <v>3832</v>
      </c>
      <c r="G10" s="283">
        <v>0.39583333333333331</v>
      </c>
      <c r="H10" s="283">
        <v>0.78611111111111109</v>
      </c>
      <c r="I10" s="284">
        <v>19</v>
      </c>
      <c r="J10" s="283">
        <f t="shared" si="0"/>
        <v>0.39027777777777778</v>
      </c>
      <c r="L10" s="14">
        <f>VLOOKUP(M10,id!$A:$C,3,0)</f>
        <v>223</v>
      </c>
      <c r="M10" s="14" t="str">
        <f t="shared" si="1"/>
        <v>BuciakBarbara1986</v>
      </c>
      <c r="N10" s="9" t="str">
        <f t="shared" si="2"/>
        <v>Buciak</v>
      </c>
      <c r="O10" s="9" t="str">
        <f t="shared" si="3"/>
        <v>Barbara</v>
      </c>
      <c r="P10" s="9"/>
      <c r="Q10" s="9">
        <f t="shared" si="4"/>
        <v>1986</v>
      </c>
      <c r="R10" s="9">
        <f t="shared" si="5"/>
        <v>29.574228234477978</v>
      </c>
      <c r="S10" s="21"/>
      <c r="T10" s="9">
        <f t="shared" si="6"/>
        <v>0.89679715302491081</v>
      </c>
      <c r="U10" s="9">
        <f t="shared" si="7"/>
        <v>0.95</v>
      </c>
      <c r="V10" s="9">
        <v>1</v>
      </c>
      <c r="W10" s="9">
        <v>1</v>
      </c>
    </row>
    <row r="11" spans="1:23">
      <c r="A11" s="285">
        <v>47</v>
      </c>
      <c r="B11" s="286">
        <v>9</v>
      </c>
      <c r="C11" s="284" t="s">
        <v>4218</v>
      </c>
      <c r="D11" s="284" t="s">
        <v>295</v>
      </c>
      <c r="E11" s="284">
        <v>1983</v>
      </c>
      <c r="F11" s="284" t="s">
        <v>3832</v>
      </c>
      <c r="G11" s="283">
        <v>0.39583333333333331</v>
      </c>
      <c r="H11" s="283">
        <v>0.73749999999999993</v>
      </c>
      <c r="I11" s="284">
        <v>14</v>
      </c>
      <c r="J11" s="283">
        <f t="shared" si="0"/>
        <v>0.34166666666666662</v>
      </c>
      <c r="L11" s="14">
        <f>VLOOKUP(M11,id!$A:$C,3,0)</f>
        <v>537</v>
      </c>
      <c r="M11" s="14" t="str">
        <f t="shared" si="1"/>
        <v>SenderekEla1983</v>
      </c>
      <c r="N11" s="9" t="str">
        <f t="shared" si="2"/>
        <v>Senderek</v>
      </c>
      <c r="O11" s="9" t="str">
        <f t="shared" si="3"/>
        <v>Ela</v>
      </c>
      <c r="P11" s="9"/>
      <c r="Q11" s="9">
        <f t="shared" si="4"/>
        <v>1983</v>
      </c>
      <c r="R11" s="9">
        <f t="shared" si="5"/>
        <v>21.791536593825878</v>
      </c>
      <c r="S11" s="21"/>
      <c r="T11" s="9">
        <f t="shared" si="6"/>
        <v>1.1422764227642279</v>
      </c>
      <c r="U11" s="9">
        <f t="shared" si="7"/>
        <v>0.73684210526315785</v>
      </c>
      <c r="V11" s="9">
        <v>1</v>
      </c>
      <c r="W11" s="9">
        <v>1</v>
      </c>
    </row>
    <row r="12" spans="1:23">
      <c r="A12" s="285">
        <v>47</v>
      </c>
      <c r="B12" s="286">
        <v>9</v>
      </c>
      <c r="C12" s="284" t="s">
        <v>276</v>
      </c>
      <c r="D12" s="284" t="s">
        <v>748</v>
      </c>
      <c r="E12" s="284">
        <v>1983</v>
      </c>
      <c r="F12" s="284" t="s">
        <v>3832</v>
      </c>
      <c r="G12" s="283">
        <v>0.39583333333333331</v>
      </c>
      <c r="H12" s="283">
        <v>0.73749999999999993</v>
      </c>
      <c r="I12" s="284">
        <v>14</v>
      </c>
      <c r="J12" s="283">
        <f t="shared" si="0"/>
        <v>0.34166666666666662</v>
      </c>
      <c r="L12" s="14">
        <f>VLOOKUP(M12,id!$A:$C,3,0)</f>
        <v>209</v>
      </c>
      <c r="M12" s="14" t="str">
        <f t="shared" si="1"/>
        <v>RychlikAnna1983</v>
      </c>
      <c r="N12" s="9" t="str">
        <f t="shared" si="2"/>
        <v>Rychlik</v>
      </c>
      <c r="O12" s="9" t="str">
        <f t="shared" si="3"/>
        <v>Anna</v>
      </c>
      <c r="P12" s="9"/>
      <c r="Q12" s="9">
        <f t="shared" si="4"/>
        <v>1983</v>
      </c>
      <c r="R12" s="9">
        <f t="shared" si="5"/>
        <v>21.791536593825878</v>
      </c>
      <c r="S12" s="21"/>
      <c r="T12" s="9">
        <f t="shared" si="6"/>
        <v>1</v>
      </c>
      <c r="U12" s="9">
        <f t="shared" si="7"/>
        <v>1</v>
      </c>
      <c r="V12" s="9">
        <v>1</v>
      </c>
      <c r="W12" s="9">
        <v>1</v>
      </c>
    </row>
    <row r="13" spans="1:23">
      <c r="A13" s="282" t="s">
        <v>4215</v>
      </c>
    </row>
  </sheetData>
  <mergeCells count="1">
    <mergeCell ref="A1:J1"/>
  </mergeCells>
  <pageMargins left="1.1811023622047245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73"/>
  <sheetViews>
    <sheetView workbookViewId="0">
      <selection sqref="A1:AV1"/>
    </sheetView>
  </sheetViews>
  <sheetFormatPr defaultRowHeight="13.2"/>
  <cols>
    <col min="1" max="1" width="10.44140625" style="94" customWidth="1"/>
    <col min="2" max="2" width="9" style="94" customWidth="1"/>
    <col min="3" max="3" width="3" style="95" hidden="1" customWidth="1"/>
    <col min="4" max="4" width="10.77734375" bestFit="1" customWidth="1"/>
    <col min="5" max="5" width="6.21875" customWidth="1"/>
    <col min="6" max="6" width="0" hidden="1" customWidth="1"/>
    <col min="7" max="8" width="6.5546875" customWidth="1"/>
    <col min="10" max="16" width="0" hidden="1" customWidth="1"/>
    <col min="17" max="62" width="5.109375" hidden="1" customWidth="1"/>
    <col min="63" max="64" width="0" hidden="1" customWidth="1"/>
  </cols>
  <sheetData>
    <row r="1" spans="1:76" ht="40.799999999999997" thickBot="1">
      <c r="A1" s="584" t="s">
        <v>4732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4"/>
      <c r="AE1" s="584"/>
      <c r="AF1" s="584"/>
      <c r="AG1" s="584"/>
      <c r="AH1" s="584"/>
      <c r="AI1" s="584"/>
      <c r="AJ1" s="584"/>
      <c r="AK1" s="584"/>
      <c r="AL1" s="584"/>
      <c r="AM1" s="584"/>
      <c r="AN1" s="584"/>
      <c r="AO1" s="584"/>
      <c r="AP1" s="584"/>
      <c r="AQ1" s="584"/>
      <c r="AR1" s="584"/>
      <c r="AS1" s="584"/>
      <c r="AT1" s="584"/>
      <c r="AU1" s="584"/>
      <c r="AV1" s="584"/>
    </row>
    <row r="2" spans="1:76" ht="13.2" customHeight="1">
      <c r="A2" s="588" t="s">
        <v>3444</v>
      </c>
      <c r="B2" s="589"/>
      <c r="C2" s="590" t="s">
        <v>3445</v>
      </c>
      <c r="D2" s="367" t="s">
        <v>3446</v>
      </c>
      <c r="E2" s="592" t="s">
        <v>3447</v>
      </c>
      <c r="F2" s="65"/>
      <c r="G2" s="585" t="s">
        <v>137</v>
      </c>
      <c r="H2" s="66" t="s">
        <v>3448</v>
      </c>
      <c r="I2" s="67"/>
      <c r="J2" s="64" t="s">
        <v>3449</v>
      </c>
      <c r="K2" s="64" t="s">
        <v>3449</v>
      </c>
      <c r="L2" s="64" t="s">
        <v>39</v>
      </c>
      <c r="M2" s="68" t="s">
        <v>39</v>
      </c>
      <c r="N2" s="64" t="s">
        <v>3450</v>
      </c>
      <c r="O2" s="64">
        <v>480</v>
      </c>
      <c r="Q2" s="587" t="s">
        <v>3451</v>
      </c>
      <c r="R2" s="587"/>
      <c r="S2" s="587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  <c r="AF2" s="587"/>
      <c r="AG2" s="587"/>
      <c r="AH2" s="587"/>
      <c r="AI2" s="587"/>
      <c r="AJ2" s="587"/>
      <c r="AK2" s="587"/>
      <c r="AL2" s="587"/>
      <c r="AM2" s="587"/>
      <c r="AN2" s="587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70" t="s">
        <v>3452</v>
      </c>
    </row>
    <row r="3" spans="1:76" ht="20.399999999999999" customHeight="1" thickBot="1">
      <c r="A3" s="71" t="s">
        <v>160</v>
      </c>
      <c r="B3" s="71" t="s">
        <v>161</v>
      </c>
      <c r="C3" s="591"/>
      <c r="D3" s="72" t="s">
        <v>3453</v>
      </c>
      <c r="E3" s="593"/>
      <c r="F3" s="73" t="s">
        <v>137</v>
      </c>
      <c r="G3" s="586"/>
      <c r="H3" s="66"/>
      <c r="I3" s="74"/>
      <c r="J3" s="68" t="s">
        <v>3454</v>
      </c>
      <c r="K3" s="64" t="s">
        <v>3455</v>
      </c>
      <c r="L3" s="68" t="s">
        <v>3456</v>
      </c>
      <c r="M3" s="68" t="s">
        <v>3457</v>
      </c>
      <c r="N3" s="75" t="s">
        <v>3458</v>
      </c>
      <c r="O3" s="64">
        <v>15</v>
      </c>
      <c r="Q3" s="69" t="s">
        <v>3401</v>
      </c>
      <c r="R3" s="69"/>
      <c r="S3" s="69" t="s">
        <v>3400</v>
      </c>
      <c r="T3" s="69"/>
      <c r="U3" s="69" t="s">
        <v>3399</v>
      </c>
      <c r="V3" s="69"/>
      <c r="W3" s="69" t="s">
        <v>3398</v>
      </c>
      <c r="X3" s="69"/>
      <c r="Y3" s="69" t="s">
        <v>3397</v>
      </c>
      <c r="Z3" s="69"/>
      <c r="AA3" s="69" t="s">
        <v>3396</v>
      </c>
      <c r="AB3" s="69"/>
      <c r="AC3" s="69" t="s">
        <v>3395</v>
      </c>
      <c r="AD3" s="69"/>
      <c r="AE3" s="69" t="s">
        <v>3394</v>
      </c>
      <c r="AF3" s="69"/>
      <c r="AG3" s="69" t="s">
        <v>3393</v>
      </c>
      <c r="AH3" s="69"/>
      <c r="AI3" s="69" t="s">
        <v>3392</v>
      </c>
      <c r="AJ3" s="69"/>
      <c r="AK3" s="69" t="s">
        <v>3391</v>
      </c>
      <c r="AL3" s="69"/>
      <c r="AM3" s="69" t="s">
        <v>3390</v>
      </c>
      <c r="AN3" s="69"/>
      <c r="AO3" s="69" t="s">
        <v>3389</v>
      </c>
      <c r="AP3" s="69"/>
      <c r="AQ3" s="69" t="s">
        <v>3388</v>
      </c>
      <c r="AR3" s="69"/>
      <c r="AS3" s="69" t="s">
        <v>3387</v>
      </c>
      <c r="AT3" s="69"/>
      <c r="AU3" s="69" t="s">
        <v>3386</v>
      </c>
      <c r="AV3" s="69"/>
      <c r="AW3" s="69" t="s">
        <v>3385</v>
      </c>
      <c r="AX3" s="69"/>
      <c r="AY3" s="69" t="s">
        <v>3384</v>
      </c>
      <c r="AZ3" s="69"/>
      <c r="BA3" s="69" t="s">
        <v>3383</v>
      </c>
      <c r="BB3" s="69"/>
      <c r="BC3" s="69" t="s">
        <v>3382</v>
      </c>
      <c r="BD3" s="69"/>
      <c r="BE3" s="69" t="s">
        <v>3381</v>
      </c>
      <c r="BF3" s="69"/>
      <c r="BG3" s="69" t="s">
        <v>3380</v>
      </c>
      <c r="BH3" s="69"/>
      <c r="BI3" s="69" t="s">
        <v>3379</v>
      </c>
      <c r="BJ3" s="69"/>
      <c r="BK3" s="76" t="s">
        <v>3459</v>
      </c>
      <c r="BM3" s="14" t="s">
        <v>71</v>
      </c>
      <c r="BN3" s="14" t="s">
        <v>72</v>
      </c>
      <c r="BO3" s="9" t="s">
        <v>99</v>
      </c>
      <c r="BP3" s="9" t="s">
        <v>100</v>
      </c>
      <c r="BQ3" s="9" t="s">
        <v>75</v>
      </c>
      <c r="BR3" s="9" t="s">
        <v>73</v>
      </c>
      <c r="BS3" s="9" t="s">
        <v>42</v>
      </c>
      <c r="BT3" s="9"/>
      <c r="BU3" s="9" t="s">
        <v>39</v>
      </c>
      <c r="BV3" s="9" t="s">
        <v>40</v>
      </c>
      <c r="BW3" s="9" t="s">
        <v>31</v>
      </c>
      <c r="BX3" s="9" t="s">
        <v>41</v>
      </c>
    </row>
    <row r="4" spans="1:76" ht="13.8">
      <c r="A4" s="370" t="s">
        <v>267</v>
      </c>
      <c r="B4" s="370" t="s">
        <v>16</v>
      </c>
      <c r="C4" s="77" t="e">
        <f>#REF!+#REF!+#REF!+#REF!+#REF!+#REF!+#REF!+#REF!+#REF!+#REF!+#REF!+#REF!+#REF!+#REF!+#REF!+#REF!+#REF!+#REF!+#REF!+#REF!+#REF!+#REF!</f>
        <v>#REF!</v>
      </c>
      <c r="D4" s="373">
        <v>0.26973379629629635</v>
      </c>
      <c r="E4" s="370">
        <v>40</v>
      </c>
      <c r="F4" s="78">
        <f>RANK(E4,$E$4:$E$28,0)</f>
        <v>1</v>
      </c>
      <c r="G4" s="376">
        <v>1</v>
      </c>
      <c r="H4" s="370">
        <v>1979</v>
      </c>
      <c r="I4" s="79"/>
      <c r="J4" s="80">
        <v>0.33333333333333331</v>
      </c>
      <c r="K4" s="80">
        <v>0.63427083333333334</v>
      </c>
      <c r="L4" s="80">
        <f t="shared" ref="L4:L11" si="0">K4-J4</f>
        <v>0.30093750000000002</v>
      </c>
      <c r="M4" s="81">
        <f t="shared" ref="M4:M11" si="1">HOUR(L4)*60+MINUTE(L4)</f>
        <v>433</v>
      </c>
      <c r="N4" s="82">
        <v>47</v>
      </c>
      <c r="Q4" s="69">
        <v>1</v>
      </c>
      <c r="R4" s="83">
        <v>1</v>
      </c>
      <c r="S4" s="83">
        <v>2</v>
      </c>
      <c r="T4" s="83">
        <v>1</v>
      </c>
      <c r="U4" s="69">
        <v>2</v>
      </c>
      <c r="V4" s="83">
        <v>1</v>
      </c>
      <c r="W4" s="83">
        <v>1</v>
      </c>
      <c r="X4" s="83">
        <v>1</v>
      </c>
      <c r="Y4" s="69">
        <v>2</v>
      </c>
      <c r="Z4" s="83">
        <v>1</v>
      </c>
      <c r="AA4" s="69">
        <v>1</v>
      </c>
      <c r="AB4" s="83">
        <v>1</v>
      </c>
      <c r="AC4" s="69">
        <v>2</v>
      </c>
      <c r="AD4" s="83">
        <v>1</v>
      </c>
      <c r="AE4" s="69">
        <v>2</v>
      </c>
      <c r="AF4" s="83">
        <v>1</v>
      </c>
      <c r="AG4" s="69">
        <v>1</v>
      </c>
      <c r="AH4" s="83">
        <v>1</v>
      </c>
      <c r="AI4" s="69">
        <v>2</v>
      </c>
      <c r="AJ4" s="83">
        <v>1</v>
      </c>
      <c r="AK4" s="69">
        <v>3</v>
      </c>
      <c r="AL4" s="83">
        <v>1</v>
      </c>
      <c r="AM4" s="69">
        <v>3</v>
      </c>
      <c r="AN4" s="83">
        <v>1</v>
      </c>
      <c r="AO4" s="83">
        <v>1</v>
      </c>
      <c r="AP4" s="83">
        <v>1</v>
      </c>
      <c r="AQ4" s="83">
        <v>3</v>
      </c>
      <c r="AR4" s="83">
        <v>1</v>
      </c>
      <c r="AS4" s="83">
        <v>4</v>
      </c>
      <c r="AT4" s="83">
        <v>1</v>
      </c>
      <c r="AU4" s="83">
        <v>3</v>
      </c>
      <c r="AV4" s="83">
        <v>1</v>
      </c>
      <c r="AW4" s="83">
        <v>4</v>
      </c>
      <c r="AX4" s="83">
        <v>1</v>
      </c>
      <c r="AY4" s="83">
        <v>4</v>
      </c>
      <c r="AZ4" s="83">
        <v>1</v>
      </c>
      <c r="BA4" s="83">
        <v>4</v>
      </c>
      <c r="BB4" s="83">
        <v>1</v>
      </c>
      <c r="BC4" s="83">
        <v>4</v>
      </c>
      <c r="BD4" s="83">
        <v>1</v>
      </c>
      <c r="BE4" s="83">
        <v>3</v>
      </c>
      <c r="BF4" s="83">
        <v>1</v>
      </c>
      <c r="BG4" s="83">
        <v>2</v>
      </c>
      <c r="BH4" s="83">
        <v>1</v>
      </c>
      <c r="BI4" s="83">
        <v>0</v>
      </c>
      <c r="BJ4" s="83">
        <v>0</v>
      </c>
      <c r="BK4" s="67"/>
      <c r="BM4" s="14">
        <f>VLOOKUP(BN4,id!$A:$C,3,0)</f>
        <v>1</v>
      </c>
      <c r="BN4" s="14" t="str">
        <f t="shared" ref="BN4:BN6" si="2">BO4&amp;BP4&amp;BR4</f>
        <v>BrudłoPaweł1979</v>
      </c>
      <c r="BO4" s="9" t="str">
        <f t="shared" ref="BO4:BO28" si="3">A4</f>
        <v>Brudło</v>
      </c>
      <c r="BP4" s="9" t="str">
        <f t="shared" ref="BP4:BP28" si="4">B4</f>
        <v>Paweł</v>
      </c>
      <c r="BQ4" s="9"/>
      <c r="BR4" s="9">
        <f>H4</f>
        <v>1979</v>
      </c>
      <c r="BS4" s="9">
        <v>50</v>
      </c>
      <c r="BT4" s="9"/>
      <c r="BU4" s="9"/>
      <c r="BV4" s="9"/>
      <c r="BW4" s="9"/>
      <c r="BX4" s="9"/>
    </row>
    <row r="5" spans="1:76" ht="27.6">
      <c r="A5" s="371" t="s">
        <v>138</v>
      </c>
      <c r="B5" s="371" t="s">
        <v>151</v>
      </c>
      <c r="C5" s="84" t="e">
        <f>#REF!+#REF!+#REF!+#REF!+#REF!+#REF!+#REF!+#REF!+#REF!+#REF!+#REF!+#REF!+#REF!+#REF!+#REF!+#REF!+#REF!+#REF!+#REF!+#REF!+#REF!+#REF!</f>
        <v>#REF!</v>
      </c>
      <c r="D5" s="374">
        <v>0.29385416666666664</v>
      </c>
      <c r="E5" s="371">
        <v>40</v>
      </c>
      <c r="F5" s="85">
        <f>RANK(E5,$E$4:$E$28,0)</f>
        <v>1</v>
      </c>
      <c r="G5" s="377">
        <v>2</v>
      </c>
      <c r="H5" s="371">
        <v>1977</v>
      </c>
      <c r="I5" s="79"/>
      <c r="J5" s="80">
        <v>0.33333333333333331</v>
      </c>
      <c r="K5" s="80">
        <v>0.62055555555555553</v>
      </c>
      <c r="L5" s="80">
        <f t="shared" si="0"/>
        <v>0.28722222222222221</v>
      </c>
      <c r="M5" s="81">
        <f t="shared" si="1"/>
        <v>413</v>
      </c>
      <c r="N5" s="82">
        <v>67</v>
      </c>
      <c r="R5" s="83">
        <v>1</v>
      </c>
      <c r="S5" s="83"/>
      <c r="T5" s="83">
        <v>1</v>
      </c>
      <c r="V5" s="83">
        <v>1</v>
      </c>
      <c r="W5" s="83"/>
      <c r="X5" s="83">
        <v>1</v>
      </c>
      <c r="Z5" s="83">
        <v>1</v>
      </c>
      <c r="AB5" s="83">
        <v>1</v>
      </c>
      <c r="AD5" s="83">
        <v>1</v>
      </c>
      <c r="AF5" s="83">
        <v>1</v>
      </c>
      <c r="AH5" s="83">
        <v>1</v>
      </c>
      <c r="AI5" s="83"/>
      <c r="AJ5" s="83">
        <v>1</v>
      </c>
      <c r="AK5" s="83"/>
      <c r="AL5" s="83">
        <v>1</v>
      </c>
      <c r="AM5" s="83"/>
      <c r="AN5" s="83">
        <v>1</v>
      </c>
      <c r="AO5" s="83"/>
      <c r="AP5" s="83">
        <v>1</v>
      </c>
      <c r="AQ5" s="83"/>
      <c r="AR5" s="83">
        <v>1</v>
      </c>
      <c r="AS5" s="83"/>
      <c r="AT5" s="83">
        <v>1</v>
      </c>
      <c r="AU5" s="83"/>
      <c r="AV5" s="83">
        <v>1</v>
      </c>
      <c r="AW5" s="83"/>
      <c r="AX5" s="83">
        <v>1</v>
      </c>
      <c r="AY5" s="83"/>
      <c r="AZ5" s="83">
        <v>1</v>
      </c>
      <c r="BA5" s="83"/>
      <c r="BB5" s="83">
        <v>1</v>
      </c>
      <c r="BC5" s="83"/>
      <c r="BD5" s="83">
        <v>1</v>
      </c>
      <c r="BE5" s="83"/>
      <c r="BF5" s="83">
        <v>1</v>
      </c>
      <c r="BG5" s="83"/>
      <c r="BH5" s="83">
        <v>1</v>
      </c>
      <c r="BI5" s="83"/>
      <c r="BJ5" s="83">
        <v>1</v>
      </c>
      <c r="BM5" s="14">
        <f>VLOOKUP(BN5,id!$A:$C,3,0)</f>
        <v>45</v>
      </c>
      <c r="BN5" s="14" t="str">
        <f t="shared" si="2"/>
        <v>PiwakowskiWojciech1977</v>
      </c>
      <c r="BO5" s="9" t="str">
        <f t="shared" si="3"/>
        <v>Piwakowski</v>
      </c>
      <c r="BP5" s="9" t="str">
        <f t="shared" si="4"/>
        <v>Wojciech</v>
      </c>
      <c r="BQ5" s="9"/>
      <c r="BR5" s="9">
        <f t="shared" ref="BR5:BR6" si="5">H5</f>
        <v>1977</v>
      </c>
      <c r="BS5" s="9">
        <f t="shared" ref="BS5:BS6" si="6">BS4*IF(BW5&lt;1,BW5,IF(BX5&lt;1,BX5,IF(BV5&lt;1,BV5,IF(BU5&lt;1,BU5,1))))</f>
        <v>45.89586041198946</v>
      </c>
      <c r="BT5" s="9"/>
      <c r="BU5" s="9">
        <f t="shared" ref="BU5:BU28" si="7">D4/D5</f>
        <v>0.91791720823978917</v>
      </c>
      <c r="BV5" s="9">
        <v>1</v>
      </c>
      <c r="BW5" s="9">
        <f>E5/E4</f>
        <v>1</v>
      </c>
      <c r="BX5" s="9">
        <v>1</v>
      </c>
    </row>
    <row r="6" spans="1:76" ht="13.8">
      <c r="A6" s="371" t="s">
        <v>317</v>
      </c>
      <c r="B6" s="371" t="s">
        <v>17</v>
      </c>
      <c r="C6" s="86" t="e">
        <f>#REF!+#REF!+#REF!+#REF!+#REF!+#REF!+#REF!+#REF!+#REF!+#REF!+#REF!+#REF!+#REF!+#REF!+#REF!+#REF!+#REF!+#REF!+#REF!+#REF!+#REF!+#REF!</f>
        <v>#REF!</v>
      </c>
      <c r="D6" s="374">
        <v>0.29385416666666664</v>
      </c>
      <c r="E6" s="371">
        <v>40</v>
      </c>
      <c r="F6" s="87">
        <f>RANK(E6,$E$4:$E$28,0)</f>
        <v>1</v>
      </c>
      <c r="G6" s="377">
        <v>3</v>
      </c>
      <c r="H6" s="371">
        <v>1980</v>
      </c>
      <c r="I6" s="79"/>
      <c r="J6" s="80">
        <v>0.33333333333333331</v>
      </c>
      <c r="K6" s="80">
        <v>0.65885416666666663</v>
      </c>
      <c r="L6" s="80">
        <f t="shared" si="0"/>
        <v>0.32552083333333331</v>
      </c>
      <c r="M6" s="81">
        <f t="shared" si="1"/>
        <v>468</v>
      </c>
      <c r="N6" s="82">
        <v>12</v>
      </c>
      <c r="R6" s="83">
        <v>1</v>
      </c>
      <c r="S6" s="83"/>
      <c r="T6" s="83">
        <v>1</v>
      </c>
      <c r="V6" s="83">
        <v>1</v>
      </c>
      <c r="W6" s="83"/>
      <c r="X6" s="83">
        <v>1</v>
      </c>
      <c r="Z6" s="83">
        <v>1</v>
      </c>
      <c r="AB6" s="83">
        <v>1</v>
      </c>
      <c r="AD6" s="83">
        <v>1</v>
      </c>
      <c r="AF6" s="83">
        <v>1</v>
      </c>
      <c r="AH6" s="83">
        <v>1</v>
      </c>
      <c r="AI6" s="83"/>
      <c r="AJ6" s="83">
        <v>1</v>
      </c>
      <c r="AK6" s="83"/>
      <c r="AL6" s="83">
        <v>1</v>
      </c>
      <c r="AM6" s="83"/>
      <c r="AN6" s="83">
        <v>1</v>
      </c>
      <c r="AO6" s="83"/>
      <c r="AP6" s="83">
        <v>1</v>
      </c>
      <c r="AQ6" s="83"/>
      <c r="AR6" s="83">
        <v>1</v>
      </c>
      <c r="AS6" s="83"/>
      <c r="AT6" s="83">
        <v>1</v>
      </c>
      <c r="AU6" s="83"/>
      <c r="AV6" s="83">
        <v>1</v>
      </c>
      <c r="AW6" s="83"/>
      <c r="AX6" s="83">
        <v>1</v>
      </c>
      <c r="AY6" s="83"/>
      <c r="AZ6" s="83">
        <v>1</v>
      </c>
      <c r="BA6" s="83"/>
      <c r="BB6" s="83">
        <v>1</v>
      </c>
      <c r="BC6" s="83"/>
      <c r="BD6" s="83">
        <v>1</v>
      </c>
      <c r="BE6" s="83"/>
      <c r="BF6" s="83">
        <v>1</v>
      </c>
      <c r="BG6" s="83"/>
      <c r="BH6" s="83">
        <v>1</v>
      </c>
      <c r="BI6" s="83"/>
      <c r="BJ6" s="83">
        <v>1</v>
      </c>
      <c r="BM6" s="14">
        <f>VLOOKUP(BN6,id!$A:$C,3,0)</f>
        <v>46</v>
      </c>
      <c r="BN6" s="14" t="str">
        <f t="shared" si="2"/>
        <v>RóżakMarcin1980</v>
      </c>
      <c r="BO6" s="9" t="str">
        <f t="shared" si="3"/>
        <v>Różak</v>
      </c>
      <c r="BP6" s="9" t="str">
        <f t="shared" si="4"/>
        <v>Marcin</v>
      </c>
      <c r="BQ6" s="9"/>
      <c r="BR6" s="9">
        <f t="shared" si="5"/>
        <v>1980</v>
      </c>
      <c r="BS6" s="9">
        <f t="shared" si="6"/>
        <v>45.89586041198946</v>
      </c>
      <c r="BT6" s="9"/>
      <c r="BU6" s="9">
        <f t="shared" si="7"/>
        <v>1</v>
      </c>
      <c r="BV6" s="9">
        <v>1</v>
      </c>
      <c r="BW6" s="9">
        <f>E6/E5</f>
        <v>1</v>
      </c>
      <c r="BX6" s="9">
        <v>1</v>
      </c>
    </row>
    <row r="7" spans="1:76" ht="27.6">
      <c r="A7" s="372" t="s">
        <v>245</v>
      </c>
      <c r="B7" s="372" t="s">
        <v>241</v>
      </c>
      <c r="C7" s="86" t="e">
        <f>#REF!+#REF!+#REF!+#REF!+#REF!+#REF!+#REF!+#REF!+#REF!+#REF!+#REF!+#REF!+#REF!+#REF!+#REF!+#REF!+#REF!+#REF!+#REF!+#REF!+#REF!+#REF!</f>
        <v>#REF!</v>
      </c>
      <c r="D7" s="375">
        <v>0.30013888888888884</v>
      </c>
      <c r="E7" s="372">
        <v>40</v>
      </c>
      <c r="F7" s="87">
        <f>RANK(E7,$E$4:$E$28,0)</f>
        <v>1</v>
      </c>
      <c r="G7" s="378">
        <v>3</v>
      </c>
      <c r="H7" s="372">
        <v>1979</v>
      </c>
      <c r="I7" s="79"/>
      <c r="J7" s="80">
        <v>0.33333333333333331</v>
      </c>
      <c r="K7" s="80">
        <v>0.66782407407407407</v>
      </c>
      <c r="L7" s="80">
        <f t="shared" si="0"/>
        <v>0.33449074074074076</v>
      </c>
      <c r="M7" s="81">
        <f t="shared" si="1"/>
        <v>481</v>
      </c>
      <c r="N7" s="82">
        <v>-1</v>
      </c>
      <c r="R7" s="83">
        <v>1</v>
      </c>
      <c r="S7" s="83"/>
      <c r="T7" s="83">
        <v>1</v>
      </c>
      <c r="V7" s="83">
        <v>1</v>
      </c>
      <c r="W7" s="83"/>
      <c r="X7" s="83">
        <v>1</v>
      </c>
      <c r="Z7" s="83">
        <v>1</v>
      </c>
      <c r="AB7" s="83">
        <v>1</v>
      </c>
      <c r="AD7" s="83">
        <v>1</v>
      </c>
      <c r="AF7" s="83">
        <v>1</v>
      </c>
      <c r="AH7" s="83">
        <v>1</v>
      </c>
      <c r="AI7" s="83"/>
      <c r="AJ7" s="83">
        <v>1</v>
      </c>
      <c r="AK7" s="83"/>
      <c r="AL7" s="83">
        <v>1</v>
      </c>
      <c r="AM7" s="83"/>
      <c r="AN7" s="83">
        <v>1</v>
      </c>
      <c r="AO7" s="83"/>
      <c r="AP7" s="83">
        <v>1</v>
      </c>
      <c r="AQ7" s="83"/>
      <c r="AR7" s="83">
        <v>1</v>
      </c>
      <c r="AS7" s="83"/>
      <c r="AT7" s="83">
        <v>1</v>
      </c>
      <c r="AU7" s="83"/>
      <c r="AV7" s="83">
        <v>1</v>
      </c>
      <c r="AW7" s="83"/>
      <c r="AX7" s="83">
        <v>1</v>
      </c>
      <c r="AY7" s="83"/>
      <c r="AZ7" s="83">
        <v>1</v>
      </c>
      <c r="BA7" s="83"/>
      <c r="BB7" s="83">
        <v>1</v>
      </c>
      <c r="BC7" s="83"/>
      <c r="BD7" s="83">
        <v>1</v>
      </c>
      <c r="BE7" s="83"/>
      <c r="BF7" s="83">
        <v>1</v>
      </c>
      <c r="BG7" s="83"/>
      <c r="BH7" s="83">
        <v>1</v>
      </c>
      <c r="BI7" s="83"/>
      <c r="BJ7" s="83">
        <v>1</v>
      </c>
      <c r="BM7" s="14">
        <f>VLOOKUP(BN7,id!$A:$C,3,0)</f>
        <v>10</v>
      </c>
      <c r="BN7" s="14" t="str">
        <f t="shared" ref="BN7:BN28" si="8">BO7&amp;BP7&amp;BR7</f>
        <v>WalentowskiRadosław1979</v>
      </c>
      <c r="BO7" s="9" t="str">
        <f t="shared" si="3"/>
        <v>Walentowski</v>
      </c>
      <c r="BP7" s="9" t="str">
        <f t="shared" si="4"/>
        <v>Radosław</v>
      </c>
      <c r="BQ7" s="9"/>
      <c r="BR7" s="9">
        <f t="shared" ref="BR7:BR28" si="9">H7</f>
        <v>1979</v>
      </c>
      <c r="BS7" s="9">
        <f t="shared" ref="BS7:BS28" si="10">BS6*IF(BW7&lt;1,BW7,IF(BX7&lt;1,BX7,IF(BV7&lt;1,BV7,IF(BU7&lt;1,BU7,1))))</f>
        <v>44.934829554218744</v>
      </c>
      <c r="BT7" s="9"/>
      <c r="BU7" s="9">
        <f t="shared" si="7"/>
        <v>0.97906062008329486</v>
      </c>
      <c r="BV7" s="9">
        <v>1</v>
      </c>
      <c r="BW7" s="9">
        <f t="shared" ref="BW7:BW28" si="11">E7/E6</f>
        <v>1</v>
      </c>
      <c r="BX7" s="9">
        <v>1</v>
      </c>
    </row>
    <row r="8" spans="1:76" ht="13.8">
      <c r="A8" s="372" t="s">
        <v>165</v>
      </c>
      <c r="B8" s="372" t="s">
        <v>25</v>
      </c>
      <c r="C8" s="88" t="e">
        <f>#REF!+#REF!+#REF!+#REF!+#REF!+#REF!+#REF!+#REF!+#REF!+#REF!+#REF!+#REF!+#REF!+#REF!+#REF!+#REF!+#REF!+#REF!+#REF!+#REF!+#REF!+#REF!</f>
        <v>#REF!</v>
      </c>
      <c r="D8" s="375">
        <v>0.30013888888888884</v>
      </c>
      <c r="E8" s="372">
        <v>40</v>
      </c>
      <c r="F8" s="89">
        <f>RANK(E8,$E$4:$E$28,0)</f>
        <v>1</v>
      </c>
      <c r="G8" s="378">
        <v>5</v>
      </c>
      <c r="H8" s="372">
        <v>1967</v>
      </c>
      <c r="I8" s="79"/>
      <c r="J8" s="80">
        <v>0.33333333333333331</v>
      </c>
      <c r="K8" s="80">
        <v>0.66782407407407407</v>
      </c>
      <c r="L8" s="80">
        <f t="shared" si="0"/>
        <v>0.33449074074074076</v>
      </c>
      <c r="M8" s="81">
        <f t="shared" si="1"/>
        <v>481</v>
      </c>
      <c r="N8" s="82">
        <v>-1</v>
      </c>
      <c r="R8" s="83">
        <v>1</v>
      </c>
      <c r="S8" s="83"/>
      <c r="T8" s="83">
        <v>1</v>
      </c>
      <c r="V8" s="83">
        <v>1</v>
      </c>
      <c r="W8" s="83"/>
      <c r="X8" s="83">
        <v>1</v>
      </c>
      <c r="Z8" s="83">
        <v>1</v>
      </c>
      <c r="AB8" s="83">
        <v>1</v>
      </c>
      <c r="AD8" s="83">
        <v>1</v>
      </c>
      <c r="AF8" s="83">
        <v>1</v>
      </c>
      <c r="AH8" s="83">
        <v>1</v>
      </c>
      <c r="AI8" s="83"/>
      <c r="AJ8" s="83">
        <v>1</v>
      </c>
      <c r="AK8" s="83"/>
      <c r="AL8" s="83">
        <v>1</v>
      </c>
      <c r="AM8" s="83"/>
      <c r="AN8" s="83">
        <v>1</v>
      </c>
      <c r="AO8" s="83"/>
      <c r="AP8" s="83">
        <v>1</v>
      </c>
      <c r="AQ8" s="83"/>
      <c r="AR8" s="83">
        <v>1</v>
      </c>
      <c r="AS8" s="83"/>
      <c r="AT8" s="83">
        <v>1</v>
      </c>
      <c r="AU8" s="83"/>
      <c r="AV8" s="83">
        <v>1</v>
      </c>
      <c r="AW8" s="83"/>
      <c r="AX8" s="83">
        <v>1</v>
      </c>
      <c r="AY8" s="83"/>
      <c r="AZ8" s="83">
        <v>1</v>
      </c>
      <c r="BA8" s="83"/>
      <c r="BB8" s="83">
        <v>1</v>
      </c>
      <c r="BC8" s="83"/>
      <c r="BD8" s="83">
        <v>1</v>
      </c>
      <c r="BE8" s="83"/>
      <c r="BF8" s="83">
        <v>1</v>
      </c>
      <c r="BG8" s="83"/>
      <c r="BH8" s="83">
        <v>1</v>
      </c>
      <c r="BI8" s="83"/>
      <c r="BJ8" s="83">
        <v>0</v>
      </c>
      <c r="BM8" s="14">
        <f>VLOOKUP(BN8,id!$A:$C,3,0)</f>
        <v>47</v>
      </c>
      <c r="BN8" s="14" t="str">
        <f t="shared" si="8"/>
        <v>PachulskiLeszek1967</v>
      </c>
      <c r="BO8" s="9" t="str">
        <f t="shared" si="3"/>
        <v>Pachulski</v>
      </c>
      <c r="BP8" s="9" t="str">
        <f t="shared" si="4"/>
        <v>Leszek</v>
      </c>
      <c r="BQ8" s="9"/>
      <c r="BR8" s="9">
        <f t="shared" si="9"/>
        <v>1967</v>
      </c>
      <c r="BS8" s="9">
        <f t="shared" si="10"/>
        <v>44.934829554218744</v>
      </c>
      <c r="BT8" s="9"/>
      <c r="BU8" s="9">
        <f t="shared" si="7"/>
        <v>1</v>
      </c>
      <c r="BV8" s="9">
        <v>1</v>
      </c>
      <c r="BW8" s="9">
        <f t="shared" si="11"/>
        <v>1</v>
      </c>
      <c r="BX8" s="9">
        <v>1</v>
      </c>
    </row>
    <row r="9" spans="1:76" ht="27.6">
      <c r="A9" s="372" t="s">
        <v>393</v>
      </c>
      <c r="B9" s="372" t="s">
        <v>392</v>
      </c>
      <c r="C9" s="88" t="e">
        <f>#REF!+#REF!+#REF!+#REF!+#REF!+#REF!+#REF!+#REF!+#REF!+#REF!+#REF!+#REF!+#REF!+#REF!+#REF!+#REF!+#REF!+#REF!+#REF!+#REF!+#REF!+#REF!</f>
        <v>#REF!</v>
      </c>
      <c r="D9" s="375">
        <v>0.30461805555555566</v>
      </c>
      <c r="E9" s="372">
        <v>40</v>
      </c>
      <c r="F9" s="89"/>
      <c r="G9" s="89">
        <v>6</v>
      </c>
      <c r="H9" s="372">
        <v>1969</v>
      </c>
      <c r="I9" s="79"/>
      <c r="J9" s="80">
        <v>0.33333333333333331</v>
      </c>
      <c r="K9" s="80">
        <v>0.62446759259259255</v>
      </c>
      <c r="L9" s="80">
        <f t="shared" si="0"/>
        <v>0.29113425925925923</v>
      </c>
      <c r="M9" s="81">
        <f t="shared" si="1"/>
        <v>419</v>
      </c>
      <c r="N9" s="90">
        <v>61</v>
      </c>
      <c r="R9" s="83">
        <v>1</v>
      </c>
      <c r="S9" s="83"/>
      <c r="T9" s="83">
        <v>1</v>
      </c>
      <c r="V9" s="83">
        <v>1</v>
      </c>
      <c r="W9" s="83"/>
      <c r="X9" s="83">
        <v>1</v>
      </c>
      <c r="Z9" s="83">
        <v>1</v>
      </c>
      <c r="AB9" s="83">
        <v>1</v>
      </c>
      <c r="AD9" s="83">
        <v>1</v>
      </c>
      <c r="AF9" s="83">
        <v>1</v>
      </c>
      <c r="AH9" s="83">
        <v>1</v>
      </c>
      <c r="AI9" s="83"/>
      <c r="AJ9" s="83">
        <v>1</v>
      </c>
      <c r="AK9" s="83"/>
      <c r="AL9" s="83">
        <v>1</v>
      </c>
      <c r="AM9" s="83"/>
      <c r="AN9" s="83">
        <v>1</v>
      </c>
      <c r="AO9" s="83"/>
      <c r="AP9" s="83">
        <v>1</v>
      </c>
      <c r="AQ9" s="83"/>
      <c r="AR9" s="83">
        <v>1</v>
      </c>
      <c r="AS9" s="83"/>
      <c r="AT9" s="83">
        <v>1</v>
      </c>
      <c r="AU9" s="83"/>
      <c r="AV9" s="83">
        <v>1</v>
      </c>
      <c r="AW9" s="83"/>
      <c r="AX9" s="83">
        <v>1</v>
      </c>
      <c r="AY9" s="83"/>
      <c r="AZ9" s="83">
        <v>1</v>
      </c>
      <c r="BA9" s="83"/>
      <c r="BB9" s="83">
        <v>1</v>
      </c>
      <c r="BC9" s="83"/>
      <c r="BD9" s="83">
        <v>1</v>
      </c>
      <c r="BE9" s="83"/>
      <c r="BF9" s="83">
        <v>1</v>
      </c>
      <c r="BG9" s="83"/>
      <c r="BH9" s="83">
        <v>1</v>
      </c>
      <c r="BI9" s="83"/>
      <c r="BJ9" s="83">
        <v>0</v>
      </c>
      <c r="BM9" s="14">
        <f>VLOOKUP(BN9,id!$A:$C,3,0)</f>
        <v>48</v>
      </c>
      <c r="BN9" s="14" t="str">
        <f t="shared" si="8"/>
        <v>PotockiMirosław1969</v>
      </c>
      <c r="BO9" s="9" t="str">
        <f t="shared" si="3"/>
        <v>Potocki</v>
      </c>
      <c r="BP9" s="9" t="str">
        <f t="shared" si="4"/>
        <v>Mirosław</v>
      </c>
      <c r="BQ9" s="9"/>
      <c r="BR9" s="9">
        <f t="shared" si="9"/>
        <v>1969</v>
      </c>
      <c r="BS9" s="9">
        <f t="shared" si="10"/>
        <v>44.274098559975684</v>
      </c>
      <c r="BT9" s="9"/>
      <c r="BU9" s="9">
        <f t="shared" si="7"/>
        <v>0.98529579391314215</v>
      </c>
      <c r="BV9" s="9">
        <v>1</v>
      </c>
      <c r="BW9" s="9">
        <f t="shared" si="11"/>
        <v>1</v>
      </c>
      <c r="BX9" s="9">
        <v>1</v>
      </c>
    </row>
    <row r="10" spans="1:76" ht="13.8">
      <c r="A10" s="372" t="s">
        <v>432</v>
      </c>
      <c r="B10" s="372" t="s">
        <v>431</v>
      </c>
      <c r="C10" s="88" t="e">
        <f>#REF!+#REF!+#REF!+#REF!+#REF!+#REF!+#REF!+#REF!+#REF!+#REF!+#REF!+#REF!+#REF!+#REF!+#REF!+#REF!+#REF!+#REF!+#REF!+#REF!+#REF!+#REF!</f>
        <v>#REF!</v>
      </c>
      <c r="D10" s="375">
        <v>0.30461805555555566</v>
      </c>
      <c r="E10" s="372">
        <v>40</v>
      </c>
      <c r="F10" s="89">
        <f>RANK(E10,$E$4:$E$28,0)</f>
        <v>1</v>
      </c>
      <c r="G10" s="89">
        <v>7</v>
      </c>
      <c r="H10" s="372">
        <v>1978</v>
      </c>
      <c r="I10" s="79"/>
      <c r="J10" s="80">
        <v>0.33333333333333331</v>
      </c>
      <c r="K10" s="80">
        <v>0.66497685185185185</v>
      </c>
      <c r="L10" s="80">
        <f t="shared" si="0"/>
        <v>0.33164351851851853</v>
      </c>
      <c r="M10" s="81">
        <f t="shared" si="1"/>
        <v>477</v>
      </c>
      <c r="N10" s="82">
        <v>3</v>
      </c>
      <c r="R10" s="83">
        <v>1</v>
      </c>
      <c r="S10" s="83"/>
      <c r="T10" s="83">
        <v>1</v>
      </c>
      <c r="V10" s="83">
        <v>1</v>
      </c>
      <c r="W10" s="83"/>
      <c r="X10" s="83">
        <v>1</v>
      </c>
      <c r="Z10" s="83">
        <v>1</v>
      </c>
      <c r="AB10" s="83">
        <v>1</v>
      </c>
      <c r="AD10" s="83">
        <v>1</v>
      </c>
      <c r="AF10" s="83">
        <v>1</v>
      </c>
      <c r="AH10" s="83">
        <v>1</v>
      </c>
      <c r="AI10" s="83"/>
      <c r="AJ10" s="83">
        <v>1</v>
      </c>
      <c r="AK10" s="83"/>
      <c r="AL10" s="83">
        <v>1</v>
      </c>
      <c r="AM10" s="83"/>
      <c r="AN10" s="83">
        <v>1</v>
      </c>
      <c r="AO10" s="83"/>
      <c r="AP10" s="83">
        <v>1</v>
      </c>
      <c r="AQ10" s="83"/>
      <c r="AR10" s="83">
        <v>1</v>
      </c>
      <c r="AS10" s="83"/>
      <c r="AT10" s="83">
        <v>1</v>
      </c>
      <c r="AU10" s="83"/>
      <c r="AV10" s="83">
        <v>1</v>
      </c>
      <c r="AW10" s="83"/>
      <c r="AX10" s="83">
        <v>1</v>
      </c>
      <c r="AY10" s="83"/>
      <c r="AZ10" s="83">
        <v>1</v>
      </c>
      <c r="BA10" s="83"/>
      <c r="BB10" s="83">
        <v>1</v>
      </c>
      <c r="BC10" s="83"/>
      <c r="BD10" s="83">
        <v>1</v>
      </c>
      <c r="BE10" s="83"/>
      <c r="BF10" s="83">
        <v>1</v>
      </c>
      <c r="BG10" s="83"/>
      <c r="BH10" s="83">
        <v>1</v>
      </c>
      <c r="BI10" s="83"/>
      <c r="BJ10" s="83">
        <v>0</v>
      </c>
      <c r="BM10" s="14">
        <f>VLOOKUP(BN10,id!$A:$C,3,0)</f>
        <v>49</v>
      </c>
      <c r="BN10" s="14" t="str">
        <f t="shared" si="8"/>
        <v>WalińskiMikołaj1978</v>
      </c>
      <c r="BO10" s="9" t="str">
        <f t="shared" si="3"/>
        <v>Waliński</v>
      </c>
      <c r="BP10" s="9" t="str">
        <f t="shared" si="4"/>
        <v>Mikołaj</v>
      </c>
      <c r="BQ10" s="9"/>
      <c r="BR10" s="9">
        <f t="shared" si="9"/>
        <v>1978</v>
      </c>
      <c r="BS10" s="9">
        <f t="shared" si="10"/>
        <v>44.274098559975684</v>
      </c>
      <c r="BT10" s="9"/>
      <c r="BU10" s="9">
        <f t="shared" si="7"/>
        <v>1</v>
      </c>
      <c r="BV10" s="9">
        <v>1</v>
      </c>
      <c r="BW10" s="9">
        <f t="shared" si="11"/>
        <v>1</v>
      </c>
      <c r="BX10" s="9">
        <v>1</v>
      </c>
    </row>
    <row r="11" spans="1:76" ht="41.4">
      <c r="A11" s="372" t="s">
        <v>1642</v>
      </c>
      <c r="B11" s="372" t="s">
        <v>26</v>
      </c>
      <c r="C11" s="88" t="e">
        <f>#REF!+#REF!+#REF!+#REF!+#REF!+#REF!+#REF!+#REF!+#REF!+#REF!+#REF!+#REF!+#REF!+#REF!+#REF!+#REF!+#REF!+#REF!+#REF!+#REF!+#REF!+#REF!</f>
        <v>#REF!</v>
      </c>
      <c r="D11" s="375">
        <v>0.33084490740740735</v>
      </c>
      <c r="E11" s="372">
        <v>40</v>
      </c>
      <c r="F11" s="89"/>
      <c r="G11" s="89">
        <v>8</v>
      </c>
      <c r="H11" s="372">
        <v>1988</v>
      </c>
      <c r="I11" s="79"/>
      <c r="J11" s="80">
        <v>0.33333333333333331</v>
      </c>
      <c r="K11" s="80">
        <v>0.58307870370370374</v>
      </c>
      <c r="L11" s="80">
        <f t="shared" si="0"/>
        <v>0.24974537037037042</v>
      </c>
      <c r="M11" s="81">
        <f t="shared" si="1"/>
        <v>359</v>
      </c>
      <c r="N11" s="82">
        <v>121</v>
      </c>
      <c r="R11" s="83">
        <v>1</v>
      </c>
      <c r="S11" s="83"/>
      <c r="T11" s="83">
        <v>1</v>
      </c>
      <c r="V11" s="83">
        <v>1</v>
      </c>
      <c r="W11" s="83"/>
      <c r="X11" s="83">
        <v>1</v>
      </c>
      <c r="Z11" s="83">
        <v>1</v>
      </c>
      <c r="AB11" s="83">
        <v>1</v>
      </c>
      <c r="AD11" s="83">
        <v>1</v>
      </c>
      <c r="AF11" s="83">
        <v>1</v>
      </c>
      <c r="AH11" s="83">
        <v>1</v>
      </c>
      <c r="AI11" s="83"/>
      <c r="AJ11" s="83">
        <v>1</v>
      </c>
      <c r="AK11" s="83"/>
      <c r="AL11" s="83">
        <v>1</v>
      </c>
      <c r="AM11" s="83"/>
      <c r="AN11" s="83">
        <v>1</v>
      </c>
      <c r="AO11" s="83"/>
      <c r="AP11" s="83">
        <v>1</v>
      </c>
      <c r="AQ11" s="83"/>
      <c r="AR11" s="83">
        <v>1</v>
      </c>
      <c r="AS11" s="83"/>
      <c r="AT11" s="83">
        <v>1</v>
      </c>
      <c r="AU11" s="83"/>
      <c r="AV11" s="83">
        <v>1</v>
      </c>
      <c r="AW11" s="83"/>
      <c r="AX11" s="83">
        <v>1</v>
      </c>
      <c r="AY11" s="83"/>
      <c r="AZ11" s="83">
        <v>1</v>
      </c>
      <c r="BA11" s="83"/>
      <c r="BB11" s="83">
        <v>1</v>
      </c>
      <c r="BC11" s="83"/>
      <c r="BD11" s="83">
        <v>1</v>
      </c>
      <c r="BE11" s="83"/>
      <c r="BF11" s="83">
        <v>1</v>
      </c>
      <c r="BG11" s="83"/>
      <c r="BH11" s="83">
        <v>1</v>
      </c>
      <c r="BI11" s="83"/>
      <c r="BJ11" s="83">
        <v>0</v>
      </c>
      <c r="BK11" s="67"/>
      <c r="BM11" s="14">
        <f>VLOOKUP(BN11,id!$A:$C,3,0)</f>
        <v>50</v>
      </c>
      <c r="BN11" s="14" t="str">
        <f t="shared" si="8"/>
        <v>Żmuda-TrzebiatowskiAndrzej1988</v>
      </c>
      <c r="BO11" s="9" t="str">
        <f t="shared" si="3"/>
        <v>Żmuda-Trzebiatowski</v>
      </c>
      <c r="BP11" s="9" t="str">
        <f t="shared" si="4"/>
        <v>Andrzej</v>
      </c>
      <c r="BQ11" s="9"/>
      <c r="BR11" s="9">
        <f t="shared" si="9"/>
        <v>1988</v>
      </c>
      <c r="BS11" s="9">
        <f t="shared" si="10"/>
        <v>40.764386916214818</v>
      </c>
      <c r="BT11" s="9"/>
      <c r="BU11" s="9">
        <f t="shared" si="7"/>
        <v>0.92072765436417747</v>
      </c>
      <c r="BV11" s="9">
        <v>1</v>
      </c>
      <c r="BW11" s="9">
        <f t="shared" si="11"/>
        <v>1</v>
      </c>
      <c r="BX11" s="9">
        <v>1</v>
      </c>
    </row>
    <row r="12" spans="1:76" ht="13.8">
      <c r="A12" s="372" t="s">
        <v>1295</v>
      </c>
      <c r="B12" s="372" t="s">
        <v>383</v>
      </c>
      <c r="C12" s="88" t="e">
        <f>#REF!+#REF!+#REF!+#REF!+#REF!+#REF!+#REF!+#REF!+#REF!+#REF!+#REF!+#REF!+#REF!+#REF!+#REF!+#REF!+#REF!+#REF!+#REF!+#REF!+#REF!+#REF!</f>
        <v>#REF!</v>
      </c>
      <c r="D12" s="375">
        <v>0.33210648148148147</v>
      </c>
      <c r="E12" s="372">
        <v>40</v>
      </c>
      <c r="F12" s="89">
        <f>RANK(E12,$E$4:$E$28,0)</f>
        <v>1</v>
      </c>
      <c r="G12" s="89">
        <v>9</v>
      </c>
      <c r="H12" s="372">
        <v>1980</v>
      </c>
      <c r="I12" s="79"/>
      <c r="J12" s="80"/>
      <c r="K12" s="80"/>
      <c r="L12" s="80"/>
      <c r="M12" s="81"/>
      <c r="N12" s="82"/>
      <c r="R12" s="83"/>
      <c r="S12" s="83"/>
      <c r="T12" s="83"/>
      <c r="V12" s="83"/>
      <c r="W12" s="83"/>
      <c r="X12" s="83"/>
      <c r="Z12" s="83"/>
      <c r="AB12" s="83"/>
      <c r="AD12" s="83"/>
      <c r="AF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67"/>
      <c r="BM12" s="14">
        <f>VLOOKUP(BN12,id!$A:$C,3,0)</f>
        <v>51</v>
      </c>
      <c r="BN12" s="14" t="str">
        <f t="shared" si="8"/>
        <v>ŁosiewiczMariusz1980</v>
      </c>
      <c r="BO12" s="9" t="str">
        <f t="shared" si="3"/>
        <v>Łosiewicz</v>
      </c>
      <c r="BP12" s="9" t="str">
        <f t="shared" si="4"/>
        <v>Mariusz</v>
      </c>
      <c r="BQ12" s="9"/>
      <c r="BR12" s="9">
        <f t="shared" si="9"/>
        <v>1980</v>
      </c>
      <c r="BS12" s="9">
        <f t="shared" si="10"/>
        <v>40.609535094444844</v>
      </c>
      <c r="BT12" s="9"/>
      <c r="BU12" s="9">
        <f t="shared" si="7"/>
        <v>0.99620129643827959</v>
      </c>
      <c r="BV12" s="9">
        <v>1</v>
      </c>
      <c r="BW12" s="9">
        <f t="shared" si="11"/>
        <v>1</v>
      </c>
      <c r="BX12" s="9">
        <v>1</v>
      </c>
    </row>
    <row r="13" spans="1:76" ht="27.6">
      <c r="A13" s="372" t="s">
        <v>1738</v>
      </c>
      <c r="B13" s="372" t="s">
        <v>365</v>
      </c>
      <c r="C13" s="88" t="e">
        <f>#REF!+#REF!+#REF!+#REF!+#REF!+#REF!+#REF!+#REF!+#REF!+#REF!+#REF!+#REF!+#REF!+#REF!+#REF!+#REF!+#REF!+#REF!+#REF!+#REF!+#REF!+#REF!</f>
        <v>#REF!</v>
      </c>
      <c r="D13" s="375">
        <v>0.33329861111111114</v>
      </c>
      <c r="E13" s="372">
        <v>38</v>
      </c>
      <c r="F13" s="89">
        <f>RANK(E13,$E$4:$E$28,0)</f>
        <v>10</v>
      </c>
      <c r="G13" s="89">
        <v>10</v>
      </c>
      <c r="H13" s="372">
        <v>1982</v>
      </c>
      <c r="I13" s="79"/>
      <c r="J13" s="80">
        <v>0.33333333333333331</v>
      </c>
      <c r="K13" s="80">
        <v>0.66162037037037036</v>
      </c>
      <c r="L13" s="80">
        <f t="shared" ref="L13:L28" si="12">K13-J13</f>
        <v>0.32828703703703704</v>
      </c>
      <c r="M13" s="81">
        <f t="shared" ref="M13:M28" si="13">HOUR(L13)*60+MINUTE(L13)</f>
        <v>472</v>
      </c>
      <c r="N13" s="82">
        <v>8</v>
      </c>
      <c r="R13" s="83">
        <v>1</v>
      </c>
      <c r="S13" s="83"/>
      <c r="T13" s="83">
        <v>1</v>
      </c>
      <c r="V13" s="83">
        <v>1</v>
      </c>
      <c r="W13" s="83"/>
      <c r="X13" s="83">
        <v>1</v>
      </c>
      <c r="Z13" s="83">
        <v>1</v>
      </c>
      <c r="AB13" s="83">
        <v>1</v>
      </c>
      <c r="AD13" s="83">
        <v>1</v>
      </c>
      <c r="AF13" s="83">
        <v>1</v>
      </c>
      <c r="AH13" s="83">
        <v>1</v>
      </c>
      <c r="AI13" s="83"/>
      <c r="AJ13" s="83">
        <v>1</v>
      </c>
      <c r="AK13" s="83"/>
      <c r="AL13" s="83">
        <v>1</v>
      </c>
      <c r="AM13" s="83"/>
      <c r="AN13" s="83">
        <v>1</v>
      </c>
      <c r="AO13" s="83"/>
      <c r="AP13" s="83">
        <v>1</v>
      </c>
      <c r="AQ13" s="83"/>
      <c r="AR13" s="83">
        <v>1</v>
      </c>
      <c r="AS13" s="83"/>
      <c r="AT13" s="83">
        <v>1</v>
      </c>
      <c r="AU13" s="83"/>
      <c r="AV13" s="83">
        <v>1</v>
      </c>
      <c r="AW13" s="83"/>
      <c r="AX13" s="83">
        <v>1</v>
      </c>
      <c r="AY13" s="83"/>
      <c r="AZ13" s="83">
        <v>1</v>
      </c>
      <c r="BA13" s="83"/>
      <c r="BB13" s="83">
        <v>1</v>
      </c>
      <c r="BC13" s="83"/>
      <c r="BD13" s="83">
        <v>1</v>
      </c>
      <c r="BE13" s="83"/>
      <c r="BF13" s="83">
        <v>1</v>
      </c>
      <c r="BG13" s="83"/>
      <c r="BH13" s="83">
        <v>1</v>
      </c>
      <c r="BI13" s="83"/>
      <c r="BJ13" s="83">
        <v>0</v>
      </c>
      <c r="BM13" s="14">
        <f>VLOOKUP(BN13,id!$A:$C,3,0)</f>
        <v>52</v>
      </c>
      <c r="BN13" s="14" t="str">
        <f t="shared" si="8"/>
        <v>DargaczWaldemar1982</v>
      </c>
      <c r="BO13" s="9" t="str">
        <f t="shared" si="3"/>
        <v>Dargacz</v>
      </c>
      <c r="BP13" s="9" t="str">
        <f t="shared" si="4"/>
        <v>Waldemar</v>
      </c>
      <c r="BQ13" s="9"/>
      <c r="BR13" s="9">
        <f t="shared" si="9"/>
        <v>1982</v>
      </c>
      <c r="BS13" s="9">
        <f t="shared" si="10"/>
        <v>38.5790583397226</v>
      </c>
      <c r="BT13" s="9"/>
      <c r="BU13" s="9">
        <f t="shared" si="7"/>
        <v>0.99642323853179138</v>
      </c>
      <c r="BV13" s="9">
        <v>1</v>
      </c>
      <c r="BW13" s="9">
        <f t="shared" si="11"/>
        <v>0.95</v>
      </c>
      <c r="BX13" s="9">
        <v>1</v>
      </c>
    </row>
    <row r="14" spans="1:76" ht="27.6">
      <c r="A14" s="372" t="s">
        <v>1530</v>
      </c>
      <c r="B14" s="372" t="s">
        <v>1373</v>
      </c>
      <c r="C14" s="88" t="e">
        <f>#REF!+#REF!+#REF!+#REF!+#REF!+#REF!+#REF!+#REF!+#REF!+#REF!+#REF!+#REF!+#REF!+#REF!+#REF!+#REF!+#REF!+#REF!+#REF!+#REF!+#REF!+#REF!</f>
        <v>#REF!</v>
      </c>
      <c r="D14" s="375">
        <v>0.33535879629629628</v>
      </c>
      <c r="E14" s="372">
        <v>38</v>
      </c>
      <c r="F14" s="89"/>
      <c r="G14" s="89">
        <v>11</v>
      </c>
      <c r="H14" s="372">
        <v>1989</v>
      </c>
      <c r="I14" s="79"/>
      <c r="J14" s="80">
        <v>0.33333333333333331</v>
      </c>
      <c r="K14" s="80">
        <v>0.66555555555555557</v>
      </c>
      <c r="L14" s="80">
        <f t="shared" si="12"/>
        <v>0.33222222222222225</v>
      </c>
      <c r="M14" s="81">
        <f t="shared" si="13"/>
        <v>478</v>
      </c>
      <c r="N14" s="82">
        <v>2</v>
      </c>
      <c r="R14" s="83">
        <v>1</v>
      </c>
      <c r="S14" s="83"/>
      <c r="T14" s="83">
        <v>0</v>
      </c>
      <c r="V14" s="83">
        <v>1</v>
      </c>
      <c r="W14" s="83"/>
      <c r="X14" s="83">
        <v>1</v>
      </c>
      <c r="Z14" s="83">
        <v>1</v>
      </c>
      <c r="AB14" s="83">
        <v>1</v>
      </c>
      <c r="AD14" s="83">
        <v>1</v>
      </c>
      <c r="AF14" s="83">
        <v>1</v>
      </c>
      <c r="AH14" s="83">
        <v>1</v>
      </c>
      <c r="AI14" s="83"/>
      <c r="AJ14" s="83">
        <v>0</v>
      </c>
      <c r="AK14" s="83"/>
      <c r="AL14" s="83">
        <v>1</v>
      </c>
      <c r="AM14" s="83"/>
      <c r="AN14" s="83">
        <v>1</v>
      </c>
      <c r="AO14" s="83"/>
      <c r="AP14" s="83">
        <v>1</v>
      </c>
      <c r="AQ14" s="83"/>
      <c r="AR14" s="83">
        <v>1</v>
      </c>
      <c r="AS14" s="83"/>
      <c r="AT14" s="83">
        <v>1</v>
      </c>
      <c r="AU14" s="83"/>
      <c r="AV14" s="83">
        <v>1</v>
      </c>
      <c r="AW14" s="83"/>
      <c r="AX14" s="83">
        <v>1</v>
      </c>
      <c r="AY14" s="83"/>
      <c r="AZ14" s="83">
        <v>1</v>
      </c>
      <c r="BA14" s="83"/>
      <c r="BB14" s="83">
        <v>1</v>
      </c>
      <c r="BC14" s="83"/>
      <c r="BD14" s="83">
        <v>1</v>
      </c>
      <c r="BE14" s="83"/>
      <c r="BF14" s="83">
        <v>1</v>
      </c>
      <c r="BG14" s="83"/>
      <c r="BH14" s="83">
        <v>1</v>
      </c>
      <c r="BI14" s="83"/>
      <c r="BJ14" s="83">
        <v>0</v>
      </c>
      <c r="BM14" s="14">
        <f>VLOOKUP(BN14,id!$A:$C,3,0)</f>
        <v>53</v>
      </c>
      <c r="BN14" s="14" t="str">
        <f t="shared" si="8"/>
        <v>WesołowskiStefan1989</v>
      </c>
      <c r="BO14" s="9" t="str">
        <f t="shared" si="3"/>
        <v>Wesołowski</v>
      </c>
      <c r="BP14" s="9" t="str">
        <f t="shared" si="4"/>
        <v>Stefan</v>
      </c>
      <c r="BQ14" s="9"/>
      <c r="BR14" s="9">
        <f t="shared" si="9"/>
        <v>1989</v>
      </c>
      <c r="BS14" s="9">
        <f t="shared" si="10"/>
        <v>38.342058429991091</v>
      </c>
      <c r="BT14" s="9"/>
      <c r="BU14" s="9">
        <f t="shared" si="7"/>
        <v>0.99385677308024178</v>
      </c>
      <c r="BV14" s="9">
        <v>1</v>
      </c>
      <c r="BW14" s="9">
        <f t="shared" si="11"/>
        <v>1</v>
      </c>
      <c r="BX14" s="9">
        <v>1</v>
      </c>
    </row>
    <row r="15" spans="1:76" ht="13.8">
      <c r="A15" s="372" t="s">
        <v>393</v>
      </c>
      <c r="B15" s="372" t="s">
        <v>49</v>
      </c>
      <c r="C15" s="88" t="e">
        <f>#REF!+#REF!+#REF!+#REF!+#REF!+#REF!+#REF!+#REF!+#REF!+#REF!+#REF!+#REF!+#REF!+#REF!+#REF!+#REF!+#REF!+#REF!+#REF!+#REF!+#REF!+#REF!</f>
        <v>#REF!</v>
      </c>
      <c r="D15" s="375">
        <v>0.32737268518518514</v>
      </c>
      <c r="E15" s="372">
        <v>37</v>
      </c>
      <c r="F15" s="89">
        <f>RANK(E15,$E$4:$E$28,0)</f>
        <v>12</v>
      </c>
      <c r="G15" s="89">
        <v>12</v>
      </c>
      <c r="H15" s="372">
        <v>1974</v>
      </c>
      <c r="I15" s="79"/>
      <c r="J15" s="80">
        <v>0.33333333333333331</v>
      </c>
      <c r="K15" s="80">
        <v>0.66497685185185185</v>
      </c>
      <c r="L15" s="80">
        <f t="shared" si="12"/>
        <v>0.33164351851851853</v>
      </c>
      <c r="M15" s="81">
        <f t="shared" si="13"/>
        <v>477</v>
      </c>
      <c r="N15" s="82">
        <v>3</v>
      </c>
      <c r="R15" s="83">
        <v>1</v>
      </c>
      <c r="S15" s="83"/>
      <c r="T15" s="83">
        <v>0</v>
      </c>
      <c r="V15" s="83">
        <v>1</v>
      </c>
      <c r="W15" s="83"/>
      <c r="X15" s="83">
        <v>1</v>
      </c>
      <c r="Z15" s="83">
        <v>1</v>
      </c>
      <c r="AB15" s="83">
        <v>1</v>
      </c>
      <c r="AD15" s="83">
        <v>1</v>
      </c>
      <c r="AF15" s="83">
        <v>1</v>
      </c>
      <c r="AH15" s="83">
        <v>1</v>
      </c>
      <c r="AI15" s="83"/>
      <c r="AJ15" s="83">
        <v>0</v>
      </c>
      <c r="AK15" s="83"/>
      <c r="AL15" s="83">
        <v>1</v>
      </c>
      <c r="AM15" s="83"/>
      <c r="AN15" s="83">
        <v>1</v>
      </c>
      <c r="AO15" s="83"/>
      <c r="AP15" s="83">
        <v>1</v>
      </c>
      <c r="AQ15" s="83"/>
      <c r="AR15" s="83">
        <v>1</v>
      </c>
      <c r="AS15" s="83"/>
      <c r="AT15" s="83">
        <v>1</v>
      </c>
      <c r="AU15" s="83"/>
      <c r="AV15" s="83">
        <v>1</v>
      </c>
      <c r="AW15" s="83"/>
      <c r="AX15" s="83">
        <v>1</v>
      </c>
      <c r="AY15" s="83"/>
      <c r="AZ15" s="83">
        <v>1</v>
      </c>
      <c r="BA15" s="83"/>
      <c r="BB15" s="83">
        <v>1</v>
      </c>
      <c r="BC15" s="83"/>
      <c r="BD15" s="83">
        <v>1</v>
      </c>
      <c r="BE15" s="83"/>
      <c r="BF15" s="83">
        <v>1</v>
      </c>
      <c r="BG15" s="83"/>
      <c r="BH15" s="83">
        <v>1</v>
      </c>
      <c r="BI15" s="83"/>
      <c r="BJ15" s="83">
        <v>1</v>
      </c>
      <c r="BM15" s="14">
        <f>VLOOKUP(BN15,id!$A:$C,3,0)</f>
        <v>54</v>
      </c>
      <c r="BN15" s="14" t="str">
        <f t="shared" si="8"/>
        <v>PotockiRobert1974</v>
      </c>
      <c r="BO15" s="9" t="str">
        <f t="shared" si="3"/>
        <v>Potocki</v>
      </c>
      <c r="BP15" s="9" t="str">
        <f t="shared" si="4"/>
        <v>Robert</v>
      </c>
      <c r="BQ15" s="9"/>
      <c r="BR15" s="9">
        <f t="shared" si="9"/>
        <v>1974</v>
      </c>
      <c r="BS15" s="9">
        <f t="shared" si="10"/>
        <v>37.33305689235975</v>
      </c>
      <c r="BT15" s="9"/>
      <c r="BU15" s="9">
        <f t="shared" si="7"/>
        <v>1.0243945554180662</v>
      </c>
      <c r="BV15" s="9">
        <v>1</v>
      </c>
      <c r="BW15" s="9">
        <f t="shared" si="11"/>
        <v>0.97368421052631582</v>
      </c>
      <c r="BX15" s="9">
        <v>1</v>
      </c>
    </row>
    <row r="16" spans="1:76" ht="13.8">
      <c r="A16" s="372" t="s">
        <v>460</v>
      </c>
      <c r="B16" s="372" t="s">
        <v>139</v>
      </c>
      <c r="C16" s="88" t="e">
        <f>#REF!+#REF!+#REF!+#REF!+#REF!+#REF!+#REF!+#REF!+#REF!+#REF!+#REF!+#REF!+#REF!+#REF!+#REF!+#REF!+#REF!+#REF!+#REF!+#REF!+#REF!+#REF!</f>
        <v>#REF!</v>
      </c>
      <c r="D16" s="375">
        <v>0.3315393518518519</v>
      </c>
      <c r="E16" s="372">
        <v>37</v>
      </c>
      <c r="F16" s="89">
        <f>RANK(E16,$E$4:$E$28,0)</f>
        <v>12</v>
      </c>
      <c r="G16" s="89">
        <v>13</v>
      </c>
      <c r="H16" s="372">
        <v>1980</v>
      </c>
      <c r="I16" s="79"/>
      <c r="J16" s="80">
        <v>0.33333333333333331</v>
      </c>
      <c r="K16" s="80">
        <v>0.66500000000000004</v>
      </c>
      <c r="L16" s="80">
        <f t="shared" si="12"/>
        <v>0.33166666666666672</v>
      </c>
      <c r="M16" s="81">
        <f t="shared" si="13"/>
        <v>477</v>
      </c>
      <c r="N16" s="82">
        <v>3</v>
      </c>
      <c r="R16" s="83">
        <v>1</v>
      </c>
      <c r="S16" s="83"/>
      <c r="T16" s="83">
        <v>1</v>
      </c>
      <c r="V16" s="83">
        <v>1</v>
      </c>
      <c r="W16" s="83"/>
      <c r="X16" s="83">
        <v>1</v>
      </c>
      <c r="Z16" s="83">
        <v>1</v>
      </c>
      <c r="AB16" s="83">
        <v>0</v>
      </c>
      <c r="AD16" s="83">
        <v>0</v>
      </c>
      <c r="AF16" s="83">
        <v>1</v>
      </c>
      <c r="AH16" s="83">
        <v>0</v>
      </c>
      <c r="AI16" s="83"/>
      <c r="AJ16" s="83">
        <v>1</v>
      </c>
      <c r="AK16" s="83"/>
      <c r="AL16" s="83">
        <v>1</v>
      </c>
      <c r="AM16" s="83"/>
      <c r="AN16" s="83">
        <v>1</v>
      </c>
      <c r="AO16" s="83"/>
      <c r="AP16" s="83">
        <v>0</v>
      </c>
      <c r="AQ16" s="83"/>
      <c r="AR16" s="83">
        <v>1</v>
      </c>
      <c r="AS16" s="83"/>
      <c r="AT16" s="83">
        <v>1</v>
      </c>
      <c r="AU16" s="83"/>
      <c r="AV16" s="83">
        <v>0</v>
      </c>
      <c r="AW16" s="83"/>
      <c r="AX16" s="83">
        <v>1</v>
      </c>
      <c r="AY16" s="83"/>
      <c r="AZ16" s="83">
        <v>1</v>
      </c>
      <c r="BA16" s="83"/>
      <c r="BB16" s="83">
        <v>1</v>
      </c>
      <c r="BC16" s="83"/>
      <c r="BD16" s="83">
        <v>1</v>
      </c>
      <c r="BE16" s="83"/>
      <c r="BF16" s="83">
        <v>1</v>
      </c>
      <c r="BG16" s="83"/>
      <c r="BH16" s="83">
        <v>1</v>
      </c>
      <c r="BI16" s="83"/>
      <c r="BJ16" s="83">
        <v>1</v>
      </c>
      <c r="BM16" s="14">
        <f>VLOOKUP(BN16,id!$A:$C,3,0)</f>
        <v>55</v>
      </c>
      <c r="BN16" s="14" t="str">
        <f t="shared" si="8"/>
        <v>BlockDaniel1980</v>
      </c>
      <c r="BO16" s="9" t="str">
        <f t="shared" si="3"/>
        <v>Block</v>
      </c>
      <c r="BP16" s="9" t="str">
        <f t="shared" si="4"/>
        <v>Daniel</v>
      </c>
      <c r="BQ16" s="9"/>
      <c r="BR16" s="9">
        <f t="shared" si="9"/>
        <v>1980</v>
      </c>
      <c r="BS16" s="9">
        <f t="shared" si="10"/>
        <v>36.863868535534834</v>
      </c>
      <c r="BT16" s="9"/>
      <c r="BU16" s="9">
        <f t="shared" si="7"/>
        <v>0.98743236166870285</v>
      </c>
      <c r="BV16" s="9">
        <v>1</v>
      </c>
      <c r="BW16" s="9">
        <f t="shared" si="11"/>
        <v>1</v>
      </c>
      <c r="BX16" s="9">
        <v>1</v>
      </c>
    </row>
    <row r="17" spans="1:76" ht="13.8">
      <c r="A17" s="372" t="s">
        <v>990</v>
      </c>
      <c r="B17" s="372" t="s">
        <v>49</v>
      </c>
      <c r="C17" s="88" t="e">
        <f>#REF!+#REF!+#REF!+#REF!+#REF!+#REF!+#REF!+#REF!+#REF!+#REF!+#REF!+#REF!+#REF!+#REF!+#REF!+#REF!+#REF!+#REF!+#REF!+#REF!+#REF!+#REF!</f>
        <v>#REF!</v>
      </c>
      <c r="D17" s="375">
        <v>0.3184027777777777</v>
      </c>
      <c r="E17" s="372">
        <v>36</v>
      </c>
      <c r="F17" s="89">
        <f>RANK(E17,$E$4:$E$28,0)</f>
        <v>14</v>
      </c>
      <c r="G17" s="89">
        <v>14</v>
      </c>
      <c r="H17" s="372">
        <v>1979</v>
      </c>
      <c r="I17" s="79"/>
      <c r="J17" s="80">
        <v>0.33333333333333331</v>
      </c>
      <c r="K17" s="80">
        <v>0.65688657407407403</v>
      </c>
      <c r="L17" s="80">
        <f t="shared" si="12"/>
        <v>0.32355324074074071</v>
      </c>
      <c r="M17" s="81">
        <f t="shared" si="13"/>
        <v>465</v>
      </c>
      <c r="N17" s="82">
        <v>15</v>
      </c>
      <c r="R17" s="83">
        <v>0</v>
      </c>
      <c r="S17" s="83"/>
      <c r="T17" s="83">
        <v>0</v>
      </c>
      <c r="V17" s="83">
        <v>0</v>
      </c>
      <c r="W17" s="83"/>
      <c r="X17" s="83">
        <v>0</v>
      </c>
      <c r="Z17" s="83">
        <v>0</v>
      </c>
      <c r="AB17" s="83">
        <v>1</v>
      </c>
      <c r="AD17" s="83">
        <v>1</v>
      </c>
      <c r="AF17" s="83">
        <v>1</v>
      </c>
      <c r="AH17" s="83">
        <v>0</v>
      </c>
      <c r="AI17" s="83"/>
      <c r="AJ17" s="83">
        <v>1</v>
      </c>
      <c r="AK17" s="83"/>
      <c r="AL17" s="83">
        <v>1</v>
      </c>
      <c r="AM17" s="83"/>
      <c r="AN17" s="83">
        <v>1</v>
      </c>
      <c r="AO17" s="83"/>
      <c r="AP17" s="83">
        <v>1</v>
      </c>
      <c r="AQ17" s="83"/>
      <c r="AR17" s="83">
        <v>1</v>
      </c>
      <c r="AS17" s="83"/>
      <c r="AT17" s="83">
        <v>1</v>
      </c>
      <c r="AU17" s="83"/>
      <c r="AV17" s="83">
        <v>1</v>
      </c>
      <c r="AW17" s="83"/>
      <c r="AX17" s="83">
        <v>1</v>
      </c>
      <c r="AY17" s="83"/>
      <c r="AZ17" s="83">
        <v>1</v>
      </c>
      <c r="BA17" s="83"/>
      <c r="BB17" s="83">
        <v>1</v>
      </c>
      <c r="BC17" s="83"/>
      <c r="BD17" s="83">
        <v>1</v>
      </c>
      <c r="BE17" s="83"/>
      <c r="BF17" s="83">
        <v>1</v>
      </c>
      <c r="BG17" s="83"/>
      <c r="BH17" s="83">
        <v>1</v>
      </c>
      <c r="BI17" s="83"/>
      <c r="BJ17" s="83">
        <v>0</v>
      </c>
      <c r="BM17" s="14">
        <f>VLOOKUP(BN17,id!$A:$C,3,0)</f>
        <v>20</v>
      </c>
      <c r="BN17" s="14" t="str">
        <f t="shared" si="8"/>
        <v>BelicaRobert1979</v>
      </c>
      <c r="BO17" s="9" t="str">
        <f t="shared" si="3"/>
        <v>Belica</v>
      </c>
      <c r="BP17" s="9" t="str">
        <f t="shared" si="4"/>
        <v>Robert</v>
      </c>
      <c r="BQ17" s="9"/>
      <c r="BR17" s="9">
        <f t="shared" si="9"/>
        <v>1979</v>
      </c>
      <c r="BS17" s="9">
        <f t="shared" si="10"/>
        <v>35.867547764304163</v>
      </c>
      <c r="BT17" s="9"/>
      <c r="BU17" s="9">
        <f t="shared" si="7"/>
        <v>1.0412577244638317</v>
      </c>
      <c r="BV17" s="9">
        <v>1</v>
      </c>
      <c r="BW17" s="9">
        <f t="shared" si="11"/>
        <v>0.97297297297297303</v>
      </c>
      <c r="BX17" s="9">
        <v>1</v>
      </c>
    </row>
    <row r="18" spans="1:76" ht="27.6">
      <c r="A18" s="372" t="s">
        <v>1248</v>
      </c>
      <c r="B18" s="372" t="s">
        <v>15</v>
      </c>
      <c r="C18" s="88" t="e">
        <f>#REF!+#REF!+#REF!+#REF!+#REF!+#REF!+#REF!+#REF!+#REF!+#REF!+#REF!+#REF!+#REF!+#REF!+#REF!+#REF!+#REF!+#REF!+#REF!+#REF!+#REF!+#REF!</f>
        <v>#REF!</v>
      </c>
      <c r="D18" s="375">
        <v>0.31856481481481491</v>
      </c>
      <c r="E18" s="372">
        <v>36</v>
      </c>
      <c r="F18" s="89">
        <f>RANK(E18,$E$4:$E$28,0)</f>
        <v>14</v>
      </c>
      <c r="G18" s="89">
        <v>15</v>
      </c>
      <c r="H18" s="372">
        <v>1976</v>
      </c>
      <c r="I18" s="79"/>
      <c r="J18" s="80">
        <v>0.33333333333333331</v>
      </c>
      <c r="K18" s="80">
        <v>0.61694444444444441</v>
      </c>
      <c r="L18" s="80">
        <f t="shared" si="12"/>
        <v>0.28361111111111109</v>
      </c>
      <c r="M18" s="81">
        <f t="shared" si="13"/>
        <v>408</v>
      </c>
      <c r="N18" s="82">
        <v>72</v>
      </c>
      <c r="R18" s="83">
        <v>0</v>
      </c>
      <c r="S18" s="83"/>
      <c r="T18" s="83">
        <v>0</v>
      </c>
      <c r="V18" s="83">
        <v>0</v>
      </c>
      <c r="W18" s="83"/>
      <c r="X18" s="83">
        <v>0</v>
      </c>
      <c r="Z18" s="83">
        <v>0</v>
      </c>
      <c r="AB18" s="83">
        <v>0</v>
      </c>
      <c r="AD18" s="83">
        <v>1</v>
      </c>
      <c r="AF18" s="83">
        <v>1</v>
      </c>
      <c r="AH18" s="83">
        <v>0</v>
      </c>
      <c r="AI18" s="83"/>
      <c r="AJ18" s="83">
        <v>1</v>
      </c>
      <c r="AK18" s="83"/>
      <c r="AL18" s="83">
        <v>1</v>
      </c>
      <c r="AM18" s="83"/>
      <c r="AN18" s="83">
        <v>1</v>
      </c>
      <c r="AO18" s="83"/>
      <c r="AP18" s="83">
        <v>1</v>
      </c>
      <c r="AQ18" s="83"/>
      <c r="AR18" s="83">
        <v>1</v>
      </c>
      <c r="AS18" s="83"/>
      <c r="AT18" s="83">
        <v>1</v>
      </c>
      <c r="AU18" s="83"/>
      <c r="AV18" s="83">
        <v>1</v>
      </c>
      <c r="AW18" s="83"/>
      <c r="AX18" s="83">
        <v>1</v>
      </c>
      <c r="AY18" s="83"/>
      <c r="AZ18" s="83">
        <v>1</v>
      </c>
      <c r="BA18" s="83"/>
      <c r="BB18" s="83">
        <v>1</v>
      </c>
      <c r="BC18" s="83"/>
      <c r="BD18" s="83">
        <v>1</v>
      </c>
      <c r="BE18" s="83"/>
      <c r="BF18" s="83">
        <v>1</v>
      </c>
      <c r="BG18" s="83"/>
      <c r="BH18" s="83">
        <v>1</v>
      </c>
      <c r="BI18" s="83"/>
      <c r="BJ18" s="83">
        <v>0</v>
      </c>
      <c r="BM18" s="14">
        <f>VLOOKUP(BN18,id!$A:$C,3,0)</f>
        <v>25</v>
      </c>
      <c r="BN18" s="14" t="str">
        <f t="shared" si="8"/>
        <v>NiewęgłowskiPiotr1976</v>
      </c>
      <c r="BO18" s="9" t="str">
        <f t="shared" si="3"/>
        <v>Niewęgłowski</v>
      </c>
      <c r="BP18" s="9" t="str">
        <f t="shared" si="4"/>
        <v>Piotr</v>
      </c>
      <c r="BQ18" s="9"/>
      <c r="BR18" s="9">
        <f t="shared" si="9"/>
        <v>1976</v>
      </c>
      <c r="BS18" s="9">
        <f t="shared" si="10"/>
        <v>35.849303843772965</v>
      </c>
      <c r="BT18" s="9"/>
      <c r="BU18" s="9">
        <f t="shared" si="7"/>
        <v>0.99949135300101677</v>
      </c>
      <c r="BV18" s="9">
        <v>1</v>
      </c>
      <c r="BW18" s="9">
        <f t="shared" si="11"/>
        <v>1</v>
      </c>
      <c r="BX18" s="9">
        <v>1</v>
      </c>
    </row>
    <row r="19" spans="1:76" ht="27.6">
      <c r="A19" s="372" t="s">
        <v>10</v>
      </c>
      <c r="B19" s="372" t="s">
        <v>22</v>
      </c>
      <c r="C19" s="88" t="e">
        <f>#REF!+#REF!+#REF!+#REF!+#REF!+#REF!+#REF!+#REF!+#REF!+#REF!+#REF!+#REF!+#REF!+#REF!+#REF!+#REF!+#REF!+#REF!+#REF!+#REF!+#REF!+#REF!</f>
        <v>#REF!</v>
      </c>
      <c r="D19" s="375">
        <v>0.32476851851851851</v>
      </c>
      <c r="E19" s="372">
        <v>36</v>
      </c>
      <c r="F19" s="89">
        <f>RANK(E19,$E$4:$E$28,0)</f>
        <v>14</v>
      </c>
      <c r="G19" s="89">
        <v>16</v>
      </c>
      <c r="H19" s="372">
        <v>1975</v>
      </c>
      <c r="J19" s="80">
        <v>0.33333333333333331</v>
      </c>
      <c r="K19" s="80">
        <v>0.65629629629629627</v>
      </c>
      <c r="L19" s="80">
        <f t="shared" si="12"/>
        <v>0.32296296296296295</v>
      </c>
      <c r="M19" s="81">
        <f t="shared" si="13"/>
        <v>465</v>
      </c>
      <c r="N19" s="82">
        <v>15</v>
      </c>
      <c r="R19" s="83">
        <v>0</v>
      </c>
      <c r="S19" s="83"/>
      <c r="T19" s="83">
        <v>0</v>
      </c>
      <c r="V19" s="83">
        <v>0</v>
      </c>
      <c r="W19" s="83"/>
      <c r="X19" s="83">
        <v>0</v>
      </c>
      <c r="Z19" s="83">
        <v>0</v>
      </c>
      <c r="AB19" s="83">
        <v>0</v>
      </c>
      <c r="AD19" s="83">
        <v>1</v>
      </c>
      <c r="AF19" s="83">
        <v>1</v>
      </c>
      <c r="AH19" s="83">
        <v>0</v>
      </c>
      <c r="AI19" s="83"/>
      <c r="AJ19" s="83">
        <v>1</v>
      </c>
      <c r="AK19" s="83"/>
      <c r="AL19" s="83">
        <v>1</v>
      </c>
      <c r="AM19" s="83"/>
      <c r="AN19" s="83">
        <v>1</v>
      </c>
      <c r="AO19" s="83"/>
      <c r="AP19" s="83">
        <v>1</v>
      </c>
      <c r="AQ19" s="83"/>
      <c r="AR19" s="83">
        <v>1</v>
      </c>
      <c r="AS19" s="83"/>
      <c r="AT19" s="83">
        <v>1</v>
      </c>
      <c r="AU19" s="83"/>
      <c r="AV19" s="83">
        <v>1</v>
      </c>
      <c r="AW19" s="83"/>
      <c r="AX19" s="83">
        <v>1</v>
      </c>
      <c r="AY19" s="83"/>
      <c r="AZ19" s="83">
        <v>1</v>
      </c>
      <c r="BA19" s="83"/>
      <c r="BB19" s="83">
        <v>1</v>
      </c>
      <c r="BC19" s="83"/>
      <c r="BD19" s="83">
        <v>1</v>
      </c>
      <c r="BE19" s="83"/>
      <c r="BF19" s="83">
        <v>1</v>
      </c>
      <c r="BG19" s="83"/>
      <c r="BH19" s="83">
        <v>1</v>
      </c>
      <c r="BI19" s="83"/>
      <c r="BJ19" s="83">
        <v>1</v>
      </c>
      <c r="BM19" s="14">
        <f>VLOOKUP(BN19,id!$A:$C,3,0)</f>
        <v>7</v>
      </c>
      <c r="BN19" s="14" t="str">
        <f t="shared" si="8"/>
        <v>CecułaKrzysztof1975</v>
      </c>
      <c r="BO19" s="9" t="str">
        <f t="shared" si="3"/>
        <v>Cecuła</v>
      </c>
      <c r="BP19" s="9" t="str">
        <f t="shared" si="4"/>
        <v>Krzysztof</v>
      </c>
      <c r="BQ19" s="9"/>
      <c r="BR19" s="9">
        <f t="shared" si="9"/>
        <v>1975</v>
      </c>
      <c r="BS19" s="9">
        <f t="shared" si="10"/>
        <v>35.164513150249732</v>
      </c>
      <c r="BT19" s="9"/>
      <c r="BU19" s="9">
        <f t="shared" si="7"/>
        <v>0.98089807555238806</v>
      </c>
      <c r="BV19" s="9">
        <v>1</v>
      </c>
      <c r="BW19" s="9">
        <f t="shared" si="11"/>
        <v>1</v>
      </c>
      <c r="BX19" s="9">
        <v>1</v>
      </c>
    </row>
    <row r="20" spans="1:76" ht="27.6">
      <c r="A20" s="372" t="s">
        <v>1528</v>
      </c>
      <c r="B20" s="372" t="s">
        <v>26</v>
      </c>
      <c r="C20" s="88" t="e">
        <f>#REF!+#REF!+#REF!+#REF!+#REF!+#REF!+#REF!+#REF!+#REF!+#REF!+#REF!+#REF!+#REF!+#REF!+#REF!+#REF!+#REF!+#REF!+#REF!+#REF!+#REF!+#REF!</f>
        <v>#REF!</v>
      </c>
      <c r="D20" s="375">
        <v>0.33267361111111116</v>
      </c>
      <c r="E20" s="372">
        <v>36</v>
      </c>
      <c r="F20" s="89"/>
      <c r="G20" s="89">
        <v>17</v>
      </c>
      <c r="H20" s="372">
        <v>1966</v>
      </c>
      <c r="J20" s="80">
        <v>0.33333333333333331</v>
      </c>
      <c r="K20" s="80">
        <v>0.61694444444444441</v>
      </c>
      <c r="L20" s="80">
        <f t="shared" si="12"/>
        <v>0.28361111111111109</v>
      </c>
      <c r="M20" s="81">
        <f t="shared" si="13"/>
        <v>408</v>
      </c>
      <c r="N20" s="82">
        <v>72</v>
      </c>
      <c r="R20" s="83">
        <v>0</v>
      </c>
      <c r="S20" s="83"/>
      <c r="T20" s="83">
        <v>0</v>
      </c>
      <c r="V20" s="83">
        <v>0</v>
      </c>
      <c r="W20" s="83"/>
      <c r="X20" s="83">
        <v>0</v>
      </c>
      <c r="Z20" s="83">
        <v>0</v>
      </c>
      <c r="AB20" s="83">
        <v>0</v>
      </c>
      <c r="AD20" s="83">
        <v>1</v>
      </c>
      <c r="AF20" s="83">
        <v>1</v>
      </c>
      <c r="AH20" s="83">
        <v>0</v>
      </c>
      <c r="AI20" s="83"/>
      <c r="AJ20" s="83">
        <v>1</v>
      </c>
      <c r="AK20" s="83"/>
      <c r="AL20" s="83">
        <v>1</v>
      </c>
      <c r="AM20" s="83"/>
      <c r="AN20" s="83">
        <v>1</v>
      </c>
      <c r="AO20" s="83"/>
      <c r="AP20" s="83">
        <v>1</v>
      </c>
      <c r="AQ20" s="83"/>
      <c r="AR20" s="83">
        <v>1</v>
      </c>
      <c r="AS20" s="83"/>
      <c r="AT20" s="83">
        <v>1</v>
      </c>
      <c r="AU20" s="83"/>
      <c r="AV20" s="83">
        <v>1</v>
      </c>
      <c r="AW20" s="83"/>
      <c r="AX20" s="83">
        <v>1</v>
      </c>
      <c r="AY20" s="83"/>
      <c r="AZ20" s="83">
        <v>1</v>
      </c>
      <c r="BA20" s="83"/>
      <c r="BB20" s="83">
        <v>1</v>
      </c>
      <c r="BC20" s="83"/>
      <c r="BD20" s="83">
        <v>1</v>
      </c>
      <c r="BE20" s="83"/>
      <c r="BF20" s="83">
        <v>1</v>
      </c>
      <c r="BG20" s="83"/>
      <c r="BH20" s="83">
        <v>1</v>
      </c>
      <c r="BI20" s="83"/>
      <c r="BJ20" s="83">
        <v>0</v>
      </c>
      <c r="BM20" s="14">
        <f>VLOOKUP(BN20,id!$A:$C,3,0)</f>
        <v>56</v>
      </c>
      <c r="BN20" s="14" t="str">
        <f t="shared" si="8"/>
        <v>BuchajewiczAndrzej1966</v>
      </c>
      <c r="BO20" s="9" t="str">
        <f t="shared" si="3"/>
        <v>Buchajewicz</v>
      </c>
      <c r="BP20" s="9" t="str">
        <f t="shared" si="4"/>
        <v>Andrzej</v>
      </c>
      <c r="BQ20" s="9"/>
      <c r="BR20" s="9">
        <f t="shared" si="9"/>
        <v>1966</v>
      </c>
      <c r="BS20" s="9">
        <f t="shared" si="10"/>
        <v>34.328923181157407</v>
      </c>
      <c r="BT20" s="9"/>
      <c r="BU20" s="9">
        <f t="shared" si="7"/>
        <v>0.97623769265560301</v>
      </c>
      <c r="BV20" s="9">
        <v>1</v>
      </c>
      <c r="BW20" s="9">
        <f t="shared" si="11"/>
        <v>1</v>
      </c>
      <c r="BX20" s="9">
        <v>1</v>
      </c>
    </row>
    <row r="21" spans="1:76" ht="27.6">
      <c r="A21" s="372" t="s">
        <v>180</v>
      </c>
      <c r="B21" s="372" t="s">
        <v>141</v>
      </c>
      <c r="C21" s="88" t="e">
        <f>#REF!+#REF!+#REF!+#REF!+#REF!+#REF!+#REF!+#REF!+#REF!+#REF!+#REF!+#REF!+#REF!+#REF!+#REF!+#REF!+#REF!+#REF!+#REF!+#REF!+#REF!+#REF!</f>
        <v>#REF!</v>
      </c>
      <c r="D21" s="375">
        <v>0.31814814814814818</v>
      </c>
      <c r="E21" s="372">
        <v>35</v>
      </c>
      <c r="F21" s="89">
        <f t="shared" ref="F21:F27" si="14">RANK(E21,$E$4:$E$28,0)</f>
        <v>18</v>
      </c>
      <c r="G21" s="89">
        <v>18</v>
      </c>
      <c r="H21" s="372">
        <v>1983</v>
      </c>
      <c r="J21" s="80">
        <v>0.33333333333333331</v>
      </c>
      <c r="K21" s="80">
        <v>0.66012731481481479</v>
      </c>
      <c r="L21" s="80">
        <f t="shared" si="12"/>
        <v>0.32679398148148148</v>
      </c>
      <c r="M21" s="81">
        <f t="shared" si="13"/>
        <v>470</v>
      </c>
      <c r="N21" s="82">
        <v>10</v>
      </c>
      <c r="R21" s="83">
        <v>1</v>
      </c>
      <c r="S21" s="83"/>
      <c r="T21" s="83">
        <v>0</v>
      </c>
      <c r="V21" s="83">
        <v>0</v>
      </c>
      <c r="W21" s="83"/>
      <c r="X21" s="83">
        <v>0</v>
      </c>
      <c r="Z21" s="83">
        <v>0</v>
      </c>
      <c r="AB21" s="83">
        <v>1</v>
      </c>
      <c r="AD21" s="83">
        <v>1</v>
      </c>
      <c r="AF21" s="83">
        <v>1</v>
      </c>
      <c r="AH21" s="83">
        <v>0</v>
      </c>
      <c r="AI21" s="83"/>
      <c r="AJ21" s="83">
        <v>1</v>
      </c>
      <c r="AK21" s="83"/>
      <c r="AL21" s="83">
        <v>1</v>
      </c>
      <c r="AM21" s="83"/>
      <c r="AN21" s="83">
        <v>1</v>
      </c>
      <c r="AO21" s="83"/>
      <c r="AP21" s="83">
        <v>1</v>
      </c>
      <c r="AQ21" s="83"/>
      <c r="AR21" s="83">
        <v>1</v>
      </c>
      <c r="AS21" s="83"/>
      <c r="AT21" s="83">
        <v>1</v>
      </c>
      <c r="AU21" s="83"/>
      <c r="AV21" s="83">
        <v>1</v>
      </c>
      <c r="AW21" s="83"/>
      <c r="AX21" s="83">
        <v>0</v>
      </c>
      <c r="AY21" s="83"/>
      <c r="AZ21" s="83">
        <v>1</v>
      </c>
      <c r="BA21" s="83"/>
      <c r="BB21" s="83">
        <v>1</v>
      </c>
      <c r="BC21" s="83"/>
      <c r="BD21" s="83">
        <v>1</v>
      </c>
      <c r="BE21" s="83"/>
      <c r="BF21" s="83">
        <v>1</v>
      </c>
      <c r="BG21" s="83"/>
      <c r="BH21" s="83">
        <v>1</v>
      </c>
      <c r="BI21" s="83"/>
      <c r="BJ21" s="83">
        <v>0</v>
      </c>
      <c r="BM21" s="14">
        <f>VLOOKUP(BN21,id!$A:$C,3,0)</f>
        <v>57</v>
      </c>
      <c r="BN21" s="14" t="str">
        <f t="shared" si="8"/>
        <v>SzumańskiJakub1983</v>
      </c>
      <c r="BO21" s="9" t="str">
        <f t="shared" si="3"/>
        <v>Szumański</v>
      </c>
      <c r="BP21" s="9" t="str">
        <f t="shared" si="4"/>
        <v>Jakub</v>
      </c>
      <c r="BQ21" s="9"/>
      <c r="BR21" s="9">
        <f t="shared" si="9"/>
        <v>1983</v>
      </c>
      <c r="BS21" s="9">
        <f t="shared" si="10"/>
        <v>33.375341981680812</v>
      </c>
      <c r="BT21" s="9"/>
      <c r="BU21" s="9">
        <f t="shared" si="7"/>
        <v>1.0456562863795111</v>
      </c>
      <c r="BV21" s="9">
        <v>1</v>
      </c>
      <c r="BW21" s="9">
        <f t="shared" si="11"/>
        <v>0.97222222222222221</v>
      </c>
      <c r="BX21" s="9">
        <v>1</v>
      </c>
    </row>
    <row r="22" spans="1:76" ht="27.6">
      <c r="A22" s="372" t="s">
        <v>580</v>
      </c>
      <c r="B22" s="372" t="s">
        <v>63</v>
      </c>
      <c r="C22" s="88" t="e">
        <f>#REF!+#REF!+#REF!+#REF!+#REF!+#REF!+#REF!+#REF!+#REF!+#REF!+#REF!+#REF!+#REF!+#REF!+#REF!+#REF!+#REF!+#REF!+#REF!+#REF!+#REF!+#REF!</f>
        <v>#REF!</v>
      </c>
      <c r="D22" s="375">
        <v>0.31865740740740733</v>
      </c>
      <c r="E22" s="372">
        <v>34</v>
      </c>
      <c r="F22" s="89">
        <f t="shared" si="14"/>
        <v>19</v>
      </c>
      <c r="G22" s="89">
        <v>19</v>
      </c>
      <c r="H22" s="372">
        <v>1979</v>
      </c>
      <c r="J22" s="80">
        <v>0.33333333333333331</v>
      </c>
      <c r="K22" s="80">
        <v>0.66263888888888889</v>
      </c>
      <c r="L22" s="80">
        <f t="shared" si="12"/>
        <v>0.32930555555555557</v>
      </c>
      <c r="M22" s="81">
        <f t="shared" si="13"/>
        <v>474</v>
      </c>
      <c r="N22" s="82">
        <v>6</v>
      </c>
      <c r="R22" s="83">
        <v>1</v>
      </c>
      <c r="S22" s="83"/>
      <c r="T22" s="83">
        <v>0</v>
      </c>
      <c r="V22" s="83">
        <v>0</v>
      </c>
      <c r="W22" s="83"/>
      <c r="X22" s="83">
        <v>0</v>
      </c>
      <c r="Z22" s="83">
        <v>0</v>
      </c>
      <c r="AB22" s="83">
        <v>1</v>
      </c>
      <c r="AD22" s="83">
        <v>1</v>
      </c>
      <c r="AF22" s="83">
        <v>1</v>
      </c>
      <c r="AH22" s="83">
        <v>0</v>
      </c>
      <c r="AI22" s="83"/>
      <c r="AJ22" s="83">
        <v>1</v>
      </c>
      <c r="AK22" s="83"/>
      <c r="AL22" s="83">
        <v>1</v>
      </c>
      <c r="AM22" s="83"/>
      <c r="AN22" s="83">
        <v>1</v>
      </c>
      <c r="AO22" s="83"/>
      <c r="AP22" s="83">
        <v>1</v>
      </c>
      <c r="AQ22" s="83"/>
      <c r="AR22" s="83">
        <v>1</v>
      </c>
      <c r="AS22" s="83"/>
      <c r="AT22" s="83">
        <v>1</v>
      </c>
      <c r="AU22" s="83"/>
      <c r="AV22" s="83">
        <v>1</v>
      </c>
      <c r="AW22" s="83"/>
      <c r="AX22" s="83">
        <v>0</v>
      </c>
      <c r="AY22" s="83"/>
      <c r="AZ22" s="83">
        <v>1</v>
      </c>
      <c r="BA22" s="83"/>
      <c r="BB22" s="83">
        <v>1</v>
      </c>
      <c r="BC22" s="83"/>
      <c r="BD22" s="83">
        <v>1</v>
      </c>
      <c r="BE22" s="83"/>
      <c r="BF22" s="83">
        <v>1</v>
      </c>
      <c r="BG22" s="83"/>
      <c r="BH22" s="83">
        <v>1</v>
      </c>
      <c r="BI22" s="83"/>
      <c r="BJ22" s="83">
        <v>0</v>
      </c>
      <c r="BM22" s="14">
        <f>VLOOKUP(BN22,id!$A:$C,3,0)</f>
        <v>58</v>
      </c>
      <c r="BN22" s="14" t="str">
        <f t="shared" si="8"/>
        <v>BallerstadtŁukasz1979</v>
      </c>
      <c r="BO22" s="9" t="str">
        <f t="shared" si="3"/>
        <v>Ballerstadt</v>
      </c>
      <c r="BP22" s="9" t="str">
        <f t="shared" si="4"/>
        <v>Łukasz</v>
      </c>
      <c r="BQ22" s="9"/>
      <c r="BR22" s="9">
        <f t="shared" si="9"/>
        <v>1979</v>
      </c>
      <c r="BS22" s="9">
        <f t="shared" si="10"/>
        <v>32.421760782204217</v>
      </c>
      <c r="BT22" s="9"/>
      <c r="BU22" s="9">
        <f t="shared" si="7"/>
        <v>0.9984018596542209</v>
      </c>
      <c r="BV22" s="9">
        <v>1</v>
      </c>
      <c r="BW22" s="9">
        <f t="shared" si="11"/>
        <v>0.97142857142857142</v>
      </c>
      <c r="BX22" s="9">
        <v>1</v>
      </c>
    </row>
    <row r="23" spans="1:76" ht="27.6">
      <c r="A23" s="372" t="s">
        <v>581</v>
      </c>
      <c r="B23" s="372" t="s">
        <v>151</v>
      </c>
      <c r="C23" s="88" t="e">
        <f>#REF!+#REF!+#REF!+#REF!+#REF!+#REF!+#REF!+#REF!+#REF!+#REF!+#REF!+#REF!+#REF!+#REF!+#REF!+#REF!+#REF!+#REF!+#REF!+#REF!+#REF!+#REF!</f>
        <v>#REF!</v>
      </c>
      <c r="D23" s="375">
        <v>0.31886574074074081</v>
      </c>
      <c r="E23" s="372">
        <v>34</v>
      </c>
      <c r="F23" s="89">
        <f t="shared" si="14"/>
        <v>19</v>
      </c>
      <c r="G23" s="89">
        <v>19</v>
      </c>
      <c r="H23" s="372">
        <v>1975</v>
      </c>
      <c r="J23" s="80">
        <v>0.33333333333333331</v>
      </c>
      <c r="K23" s="80">
        <v>0.61124999999999996</v>
      </c>
      <c r="L23" s="80">
        <f t="shared" si="12"/>
        <v>0.27791666666666665</v>
      </c>
      <c r="M23" s="81">
        <f t="shared" si="13"/>
        <v>400</v>
      </c>
      <c r="N23" s="82">
        <v>80</v>
      </c>
      <c r="R23" s="83">
        <v>1</v>
      </c>
      <c r="S23" s="83"/>
      <c r="T23" s="83">
        <v>0</v>
      </c>
      <c r="V23" s="83">
        <v>0</v>
      </c>
      <c r="W23" s="83"/>
      <c r="X23" s="83">
        <v>0</v>
      </c>
      <c r="Z23" s="83">
        <v>0</v>
      </c>
      <c r="AB23" s="83">
        <v>1</v>
      </c>
      <c r="AD23" s="83">
        <v>1</v>
      </c>
      <c r="AF23" s="83">
        <v>1</v>
      </c>
      <c r="AH23" s="83">
        <v>0</v>
      </c>
      <c r="AI23" s="83"/>
      <c r="AJ23" s="83">
        <v>1</v>
      </c>
      <c r="AK23" s="83"/>
      <c r="AL23" s="83">
        <v>1</v>
      </c>
      <c r="AM23" s="83"/>
      <c r="AN23" s="83">
        <v>1</v>
      </c>
      <c r="AO23" s="83"/>
      <c r="AP23" s="83">
        <v>1</v>
      </c>
      <c r="AQ23" s="83"/>
      <c r="AR23" s="83">
        <v>1</v>
      </c>
      <c r="AS23" s="83"/>
      <c r="AT23" s="83">
        <v>1</v>
      </c>
      <c r="AU23" s="83"/>
      <c r="AV23" s="83">
        <v>1</v>
      </c>
      <c r="AW23" s="83"/>
      <c r="AX23" s="83">
        <v>0</v>
      </c>
      <c r="AY23" s="83"/>
      <c r="AZ23" s="83">
        <v>1</v>
      </c>
      <c r="BA23" s="83"/>
      <c r="BB23" s="83">
        <v>1</v>
      </c>
      <c r="BC23" s="83"/>
      <c r="BD23" s="83">
        <v>1</v>
      </c>
      <c r="BE23" s="83"/>
      <c r="BF23" s="83">
        <v>1</v>
      </c>
      <c r="BG23" s="83"/>
      <c r="BH23" s="83">
        <v>1</v>
      </c>
      <c r="BI23" s="83"/>
      <c r="BJ23" s="83">
        <v>0</v>
      </c>
      <c r="BM23" s="14">
        <f>VLOOKUP(BN23,id!$A:$C,3,0)</f>
        <v>59</v>
      </c>
      <c r="BN23" s="14" t="str">
        <f t="shared" si="8"/>
        <v>BróżWojciech1975</v>
      </c>
      <c r="BO23" s="9" t="str">
        <f t="shared" si="3"/>
        <v>Bróż</v>
      </c>
      <c r="BP23" s="9" t="str">
        <f t="shared" si="4"/>
        <v>Wojciech</v>
      </c>
      <c r="BQ23" s="9"/>
      <c r="BR23" s="9">
        <f t="shared" si="9"/>
        <v>1975</v>
      </c>
      <c r="BS23" s="9">
        <f t="shared" si="10"/>
        <v>32.400577780604216</v>
      </c>
      <c r="BT23" s="9"/>
      <c r="BU23" s="9">
        <f t="shared" si="7"/>
        <v>0.99934664246823912</v>
      </c>
      <c r="BV23" s="9">
        <v>1</v>
      </c>
      <c r="BW23" s="9">
        <f t="shared" si="11"/>
        <v>1</v>
      </c>
      <c r="BX23" s="9">
        <v>1</v>
      </c>
    </row>
    <row r="24" spans="1:76" ht="27.6">
      <c r="A24" s="372" t="s">
        <v>582</v>
      </c>
      <c r="B24" s="372" t="s">
        <v>365</v>
      </c>
      <c r="C24" s="88" t="e">
        <f>#REF!+#REF!+#REF!+#REF!+#REF!+#REF!+#REF!+#REF!+#REF!+#REF!+#REF!+#REF!+#REF!+#REF!+#REF!+#REF!+#REF!+#REF!+#REF!+#REF!+#REF!+#REF!</f>
        <v>#REF!</v>
      </c>
      <c r="D24" s="375">
        <v>0.31965277777777779</v>
      </c>
      <c r="E24" s="372">
        <v>34</v>
      </c>
      <c r="F24" s="92">
        <f t="shared" si="14"/>
        <v>19</v>
      </c>
      <c r="G24" s="92">
        <v>21</v>
      </c>
      <c r="H24" s="372">
        <v>1984</v>
      </c>
      <c r="I24" s="93"/>
      <c r="J24" s="80">
        <v>0.33333333333333298</v>
      </c>
      <c r="K24" s="80">
        <v>0.64298611111111115</v>
      </c>
      <c r="L24" s="80">
        <f t="shared" si="12"/>
        <v>0.30965277777777817</v>
      </c>
      <c r="M24" s="81">
        <f t="shared" si="13"/>
        <v>445</v>
      </c>
      <c r="N24" s="82">
        <v>35</v>
      </c>
      <c r="R24" s="83">
        <v>0</v>
      </c>
      <c r="S24" s="83"/>
      <c r="T24" s="83">
        <v>0</v>
      </c>
      <c r="V24" s="83">
        <v>0</v>
      </c>
      <c r="W24" s="83"/>
      <c r="X24" s="83">
        <v>0</v>
      </c>
      <c r="Z24" s="83">
        <v>0</v>
      </c>
      <c r="AB24" s="83">
        <v>1</v>
      </c>
      <c r="AD24" s="83">
        <v>1</v>
      </c>
      <c r="AF24" s="83">
        <v>1</v>
      </c>
      <c r="AH24" s="83">
        <v>0</v>
      </c>
      <c r="AI24" s="83"/>
      <c r="AJ24" s="83">
        <v>1</v>
      </c>
      <c r="AK24" s="83"/>
      <c r="AL24" s="83">
        <v>1</v>
      </c>
      <c r="AM24" s="83"/>
      <c r="AN24" s="83">
        <v>1</v>
      </c>
      <c r="AO24" s="83"/>
      <c r="AP24" s="83">
        <v>1</v>
      </c>
      <c r="AQ24" s="83"/>
      <c r="AR24" s="83">
        <v>1</v>
      </c>
      <c r="AS24" s="83"/>
      <c r="AT24" s="83">
        <v>1</v>
      </c>
      <c r="AU24" s="83"/>
      <c r="AV24" s="83">
        <v>1</v>
      </c>
      <c r="AW24" s="83"/>
      <c r="AX24" s="83">
        <v>0</v>
      </c>
      <c r="AY24" s="83"/>
      <c r="AZ24" s="83">
        <v>1</v>
      </c>
      <c r="BA24" s="83"/>
      <c r="BB24" s="83">
        <v>1</v>
      </c>
      <c r="BC24" s="83"/>
      <c r="BD24" s="83">
        <v>1</v>
      </c>
      <c r="BE24" s="83"/>
      <c r="BF24" s="83">
        <v>1</v>
      </c>
      <c r="BG24" s="83"/>
      <c r="BH24" s="83">
        <v>1</v>
      </c>
      <c r="BI24" s="83"/>
      <c r="BJ24" s="83">
        <v>1</v>
      </c>
      <c r="BM24" s="14">
        <f>VLOOKUP(BN24,id!$A:$C,3,0)</f>
        <v>60</v>
      </c>
      <c r="BN24" s="14" t="str">
        <f t="shared" si="8"/>
        <v>PolewkoWaldemar1984</v>
      </c>
      <c r="BO24" s="9" t="str">
        <f t="shared" si="3"/>
        <v>Polewko</v>
      </c>
      <c r="BP24" s="9" t="str">
        <f t="shared" si="4"/>
        <v>Waldemar</v>
      </c>
      <c r="BQ24" s="9"/>
      <c r="BR24" s="9">
        <f t="shared" si="9"/>
        <v>1984</v>
      </c>
      <c r="BS24" s="9">
        <f t="shared" si="10"/>
        <v>32.320802297619174</v>
      </c>
      <c r="BT24" s="9"/>
      <c r="BU24" s="9">
        <f t="shared" si="7"/>
        <v>0.99753783764211768</v>
      </c>
      <c r="BV24" s="9">
        <v>1</v>
      </c>
      <c r="BW24" s="9">
        <f t="shared" si="11"/>
        <v>1</v>
      </c>
      <c r="BX24" s="9">
        <v>1</v>
      </c>
    </row>
    <row r="25" spans="1:76" ht="13.8">
      <c r="A25" s="372" t="s">
        <v>476</v>
      </c>
      <c r="B25" s="372" t="s">
        <v>48</v>
      </c>
      <c r="C25" s="88" t="e">
        <f>#REF!+#REF!+#REF!+#REF!+#REF!+#REF!+#REF!+#REF!+#REF!+#REF!+#REF!+#REF!+#REF!+#REF!+#REF!+#REF!+#REF!+#REF!+#REF!+#REF!+#REF!+#REF!</f>
        <v>#REF!</v>
      </c>
      <c r="D25" s="375">
        <v>0.32319444444444445</v>
      </c>
      <c r="E25" s="372">
        <v>34</v>
      </c>
      <c r="F25" s="92">
        <f t="shared" si="14"/>
        <v>19</v>
      </c>
      <c r="G25" s="92">
        <v>22</v>
      </c>
      <c r="H25" s="372">
        <v>1975</v>
      </c>
      <c r="I25" s="93"/>
      <c r="J25" s="80">
        <v>0.33333333333333298</v>
      </c>
      <c r="K25" s="80">
        <v>0.65517361111111116</v>
      </c>
      <c r="L25" s="80">
        <f t="shared" si="12"/>
        <v>0.32184027777777818</v>
      </c>
      <c r="M25" s="81">
        <f t="shared" si="13"/>
        <v>463</v>
      </c>
      <c r="N25" s="82">
        <v>17</v>
      </c>
      <c r="R25" s="83">
        <v>1</v>
      </c>
      <c r="S25" s="83"/>
      <c r="T25" s="83">
        <v>0</v>
      </c>
      <c r="V25" s="83">
        <v>0</v>
      </c>
      <c r="W25" s="83"/>
      <c r="X25" s="83">
        <v>0</v>
      </c>
      <c r="Z25" s="83">
        <v>0</v>
      </c>
      <c r="AB25" s="83">
        <v>0</v>
      </c>
      <c r="AD25" s="83">
        <v>0</v>
      </c>
      <c r="AF25" s="83">
        <v>0</v>
      </c>
      <c r="AH25" s="83">
        <v>0</v>
      </c>
      <c r="AI25" s="83"/>
      <c r="AJ25" s="83">
        <v>1</v>
      </c>
      <c r="AK25" s="83"/>
      <c r="AL25" s="83">
        <v>1</v>
      </c>
      <c r="AM25" s="83"/>
      <c r="AN25" s="83">
        <v>1</v>
      </c>
      <c r="AO25" s="83"/>
      <c r="AP25" s="83">
        <v>1</v>
      </c>
      <c r="AQ25" s="83"/>
      <c r="AR25" s="83">
        <v>1</v>
      </c>
      <c r="AS25" s="83"/>
      <c r="AT25" s="83">
        <v>1</v>
      </c>
      <c r="AU25" s="83"/>
      <c r="AV25" s="83">
        <v>0</v>
      </c>
      <c r="AW25" s="83"/>
      <c r="AX25" s="83">
        <v>1</v>
      </c>
      <c r="AY25" s="83"/>
      <c r="AZ25" s="83">
        <v>1</v>
      </c>
      <c r="BA25" s="83"/>
      <c r="BB25" s="83">
        <v>1</v>
      </c>
      <c r="BC25" s="83"/>
      <c r="BD25" s="83">
        <v>1</v>
      </c>
      <c r="BE25" s="83"/>
      <c r="BF25" s="83">
        <v>1</v>
      </c>
      <c r="BG25" s="83"/>
      <c r="BH25" s="83">
        <v>1</v>
      </c>
      <c r="BI25" s="83"/>
      <c r="BJ25" s="83">
        <v>0</v>
      </c>
      <c r="BM25" s="14">
        <f>VLOOKUP(BN25,id!$A:$C,3,0)</f>
        <v>61</v>
      </c>
      <c r="BN25" s="14" t="str">
        <f t="shared" si="8"/>
        <v>LipińskiTomasz1975</v>
      </c>
      <c r="BO25" s="9" t="str">
        <f t="shared" si="3"/>
        <v>Lipiński</v>
      </c>
      <c r="BP25" s="9" t="str">
        <f t="shared" si="4"/>
        <v>Tomasz</v>
      </c>
      <c r="BQ25" s="9"/>
      <c r="BR25" s="9">
        <f t="shared" si="9"/>
        <v>1975</v>
      </c>
      <c r="BS25" s="9">
        <f t="shared" si="10"/>
        <v>31.966620751169113</v>
      </c>
      <c r="BT25" s="9"/>
      <c r="BU25" s="9">
        <f t="shared" si="7"/>
        <v>0.98904168457241082</v>
      </c>
      <c r="BV25" s="9">
        <v>1</v>
      </c>
      <c r="BW25" s="9">
        <f t="shared" si="11"/>
        <v>1</v>
      </c>
      <c r="BX25" s="9">
        <v>1</v>
      </c>
    </row>
    <row r="26" spans="1:76" ht="13.8">
      <c r="A26" s="372" t="s">
        <v>612</v>
      </c>
      <c r="B26" s="372" t="s">
        <v>144</v>
      </c>
      <c r="C26" s="88" t="e">
        <f>#REF!+#REF!+#REF!+#REF!+#REF!+#REF!+#REF!+#REF!+#REF!+#REF!+#REF!+#REF!+#REF!+#REF!+#REF!+#REF!+#REF!+#REF!+#REF!+#REF!+#REF!+#REF!</f>
        <v>#REF!</v>
      </c>
      <c r="D26" s="375">
        <v>0.32534722222222223</v>
      </c>
      <c r="E26" s="372">
        <v>34</v>
      </c>
      <c r="F26" s="92">
        <f t="shared" si="14"/>
        <v>19</v>
      </c>
      <c r="G26" s="92">
        <v>23</v>
      </c>
      <c r="H26" s="372">
        <v>1962</v>
      </c>
      <c r="I26" s="93"/>
      <c r="J26" s="80">
        <v>0.33333333333333298</v>
      </c>
      <c r="K26" s="80">
        <v>0.63420138888888888</v>
      </c>
      <c r="L26" s="80">
        <f t="shared" si="12"/>
        <v>0.3008680555555559</v>
      </c>
      <c r="M26" s="81">
        <f t="shared" si="13"/>
        <v>433</v>
      </c>
      <c r="N26" s="82">
        <v>47</v>
      </c>
      <c r="R26" s="83">
        <v>1</v>
      </c>
      <c r="S26" s="83"/>
      <c r="T26" s="83">
        <v>1</v>
      </c>
      <c r="V26" s="83">
        <v>1</v>
      </c>
      <c r="W26" s="83"/>
      <c r="X26" s="83">
        <v>1</v>
      </c>
      <c r="Z26" s="83">
        <v>1</v>
      </c>
      <c r="AB26" s="83">
        <v>1</v>
      </c>
      <c r="AD26" s="83">
        <v>1</v>
      </c>
      <c r="AF26" s="83">
        <v>1</v>
      </c>
      <c r="AH26" s="83">
        <v>1</v>
      </c>
      <c r="AI26" s="83"/>
      <c r="AJ26" s="83">
        <v>0</v>
      </c>
      <c r="AK26" s="83"/>
      <c r="AL26" s="83">
        <v>1</v>
      </c>
      <c r="AM26" s="83"/>
      <c r="AN26" s="83">
        <v>0</v>
      </c>
      <c r="AO26" s="83"/>
      <c r="AP26" s="83">
        <v>0</v>
      </c>
      <c r="AQ26" s="83"/>
      <c r="AR26" s="83">
        <v>1</v>
      </c>
      <c r="AS26" s="83"/>
      <c r="AT26" s="83">
        <v>1</v>
      </c>
      <c r="AU26" s="83"/>
      <c r="AV26" s="83">
        <v>0</v>
      </c>
      <c r="AW26" s="83"/>
      <c r="AX26" s="83">
        <v>0</v>
      </c>
      <c r="AY26" s="83"/>
      <c r="AZ26" s="83">
        <v>0</v>
      </c>
      <c r="BA26" s="83"/>
      <c r="BB26" s="83">
        <v>0</v>
      </c>
      <c r="BC26" s="83"/>
      <c r="BD26" s="83">
        <v>0</v>
      </c>
      <c r="BE26" s="83"/>
      <c r="BF26" s="83">
        <v>0</v>
      </c>
      <c r="BG26" s="83"/>
      <c r="BH26" s="83">
        <v>0</v>
      </c>
      <c r="BI26" s="83"/>
      <c r="BJ26" s="83">
        <v>0</v>
      </c>
      <c r="BM26" s="14">
        <f>VLOOKUP(BN26,id!$A:$C,3,0)</f>
        <v>62</v>
      </c>
      <c r="BN26" s="14" t="str">
        <f t="shared" si="8"/>
        <v>KorsakDariusz1962</v>
      </c>
      <c r="BO26" s="9" t="str">
        <f t="shared" si="3"/>
        <v>Korsak</v>
      </c>
      <c r="BP26" s="9" t="str">
        <f t="shared" si="4"/>
        <v>Dariusz</v>
      </c>
      <c r="BQ26" s="9"/>
      <c r="BR26" s="9">
        <f t="shared" si="9"/>
        <v>1962</v>
      </c>
      <c r="BS26" s="9">
        <f t="shared" si="10"/>
        <v>31.755102022612817</v>
      </c>
      <c r="BT26" s="9"/>
      <c r="BU26" s="9">
        <f t="shared" si="7"/>
        <v>0.99338313767342579</v>
      </c>
      <c r="BV26" s="9">
        <v>1</v>
      </c>
      <c r="BW26" s="9">
        <f t="shared" si="11"/>
        <v>1</v>
      </c>
      <c r="BX26" s="9">
        <v>1</v>
      </c>
    </row>
    <row r="27" spans="1:76" ht="27.6">
      <c r="A27" s="372" t="s">
        <v>152</v>
      </c>
      <c r="B27" s="372" t="s">
        <v>151</v>
      </c>
      <c r="C27" s="88" t="e">
        <f>#REF!+#REF!+#REF!+#REF!+#REF!+#REF!+#REF!+#REF!+#REF!+#REF!+#REF!+#REF!+#REF!+#REF!+#REF!+#REF!+#REF!+#REF!+#REF!+#REF!+#REF!+#REF!</f>
        <v>#REF!</v>
      </c>
      <c r="D27" s="375">
        <v>0.32938657407407401</v>
      </c>
      <c r="E27" s="372">
        <v>34</v>
      </c>
      <c r="F27" s="92">
        <f t="shared" si="14"/>
        <v>19</v>
      </c>
      <c r="G27" s="92">
        <v>24</v>
      </c>
      <c r="H27" s="372">
        <v>1970</v>
      </c>
      <c r="I27" s="93"/>
      <c r="J27" s="80">
        <v>0.33333333333333298</v>
      </c>
      <c r="K27" s="80">
        <v>0.6555671296296296</v>
      </c>
      <c r="L27" s="80">
        <f t="shared" si="12"/>
        <v>0.32223379629629662</v>
      </c>
      <c r="M27" s="81">
        <f t="shared" si="13"/>
        <v>464</v>
      </c>
      <c r="N27" s="82">
        <v>16</v>
      </c>
      <c r="R27" s="83">
        <v>1</v>
      </c>
      <c r="S27" s="83"/>
      <c r="T27" s="83">
        <v>1</v>
      </c>
      <c r="V27" s="83">
        <v>1</v>
      </c>
      <c r="W27" s="83"/>
      <c r="X27" s="83">
        <v>1</v>
      </c>
      <c r="Z27" s="83">
        <v>1</v>
      </c>
      <c r="AB27" s="83">
        <v>1</v>
      </c>
      <c r="AD27" s="83">
        <v>1</v>
      </c>
      <c r="AF27" s="83">
        <v>1</v>
      </c>
      <c r="AH27" s="83">
        <v>1</v>
      </c>
      <c r="AI27" s="83"/>
      <c r="AJ27" s="83">
        <v>0</v>
      </c>
      <c r="AK27" s="83"/>
      <c r="AL27" s="83">
        <v>1</v>
      </c>
      <c r="AM27" s="83"/>
      <c r="AN27" s="83">
        <v>0</v>
      </c>
      <c r="AO27" s="83"/>
      <c r="AP27" s="83">
        <v>0</v>
      </c>
      <c r="AQ27" s="83"/>
      <c r="AR27" s="83">
        <v>1</v>
      </c>
      <c r="AS27" s="83"/>
      <c r="AT27" s="83">
        <v>1</v>
      </c>
      <c r="AU27" s="83"/>
      <c r="AV27" s="83">
        <v>0</v>
      </c>
      <c r="AW27" s="83"/>
      <c r="AX27" s="83">
        <v>0</v>
      </c>
      <c r="AY27" s="83"/>
      <c r="AZ27" s="83">
        <v>0</v>
      </c>
      <c r="BA27" s="83"/>
      <c r="BB27" s="83">
        <v>0</v>
      </c>
      <c r="BC27" s="83"/>
      <c r="BD27" s="83">
        <v>0</v>
      </c>
      <c r="BE27" s="83"/>
      <c r="BF27" s="83">
        <v>0</v>
      </c>
      <c r="BG27" s="83"/>
      <c r="BH27" s="83">
        <v>0</v>
      </c>
      <c r="BI27" s="83"/>
      <c r="BJ27" s="83">
        <v>0</v>
      </c>
      <c r="BM27" s="14">
        <f>VLOOKUP(BN27,id!$A:$C,3,0)</f>
        <v>63</v>
      </c>
      <c r="BN27" s="14" t="str">
        <f t="shared" si="8"/>
        <v>HołdakowskiWojciech1970</v>
      </c>
      <c r="BO27" s="9" t="str">
        <f t="shared" si="3"/>
        <v>Hołdakowski</v>
      </c>
      <c r="BP27" s="9" t="str">
        <f t="shared" si="4"/>
        <v>Wojciech</v>
      </c>
      <c r="BQ27" s="9"/>
      <c r="BR27" s="9">
        <f t="shared" si="9"/>
        <v>1970</v>
      </c>
      <c r="BS27" s="9">
        <f t="shared" si="10"/>
        <v>31.365681079997415</v>
      </c>
      <c r="BT27" s="9"/>
      <c r="BU27" s="9">
        <f t="shared" si="7"/>
        <v>0.9877367440879864</v>
      </c>
      <c r="BV27" s="9">
        <v>1</v>
      </c>
      <c r="BW27" s="9">
        <f t="shared" si="11"/>
        <v>1</v>
      </c>
      <c r="BX27" s="9">
        <v>1</v>
      </c>
    </row>
    <row r="28" spans="1:76" ht="13.8">
      <c r="A28" s="372" t="s">
        <v>8</v>
      </c>
      <c r="B28" s="372" t="s">
        <v>17</v>
      </c>
      <c r="C28" s="88" t="e">
        <f>#REF!+#REF!+#REF!+#REF!+#REF!+#REF!+#REF!+#REF!+#REF!+#REF!+#REF!+#REF!+#REF!+#REF!+#REF!+#REF!+#REF!+#REF!+#REF!+#REF!+#REF!+#REF!</f>
        <v>#REF!</v>
      </c>
      <c r="D28" s="375">
        <v>0.32938657407407401</v>
      </c>
      <c r="E28" s="372">
        <v>34</v>
      </c>
      <c r="F28" s="92"/>
      <c r="G28" s="92">
        <v>25</v>
      </c>
      <c r="H28" s="372">
        <v>1978</v>
      </c>
      <c r="I28" s="93"/>
      <c r="J28" s="80">
        <v>0.33333333333333298</v>
      </c>
      <c r="K28" s="80">
        <v>0.68407407407407417</v>
      </c>
      <c r="L28" s="80">
        <f t="shared" si="12"/>
        <v>0.35074074074074119</v>
      </c>
      <c r="M28" s="81">
        <f t="shared" si="13"/>
        <v>505</v>
      </c>
      <c r="N28" s="82">
        <v>-25</v>
      </c>
      <c r="R28" s="83">
        <v>1</v>
      </c>
      <c r="S28" s="83"/>
      <c r="T28" s="83">
        <v>1</v>
      </c>
      <c r="V28" s="83">
        <v>1</v>
      </c>
      <c r="W28" s="83"/>
      <c r="X28" s="83">
        <v>1</v>
      </c>
      <c r="Z28" s="83">
        <v>1</v>
      </c>
      <c r="AB28" s="83">
        <v>1</v>
      </c>
      <c r="AD28" s="83">
        <v>1</v>
      </c>
      <c r="AF28" s="83">
        <v>1</v>
      </c>
      <c r="AH28" s="83">
        <v>1</v>
      </c>
      <c r="AI28" s="83"/>
      <c r="AJ28" s="83">
        <v>1</v>
      </c>
      <c r="AK28" s="83"/>
      <c r="AL28" s="83">
        <v>1</v>
      </c>
      <c r="AM28" s="83"/>
      <c r="AN28" s="83">
        <v>1</v>
      </c>
      <c r="AO28" s="83"/>
      <c r="AP28" s="83">
        <v>0</v>
      </c>
      <c r="AQ28" s="83"/>
      <c r="AR28" s="83">
        <v>0</v>
      </c>
      <c r="AS28" s="83"/>
      <c r="AT28" s="83">
        <v>1</v>
      </c>
      <c r="AU28" s="83"/>
      <c r="AV28" s="83">
        <v>1</v>
      </c>
      <c r="AW28" s="83"/>
      <c r="AX28" s="83">
        <v>1</v>
      </c>
      <c r="AY28" s="83"/>
      <c r="AZ28" s="83">
        <v>1</v>
      </c>
      <c r="BA28" s="83"/>
      <c r="BB28" s="83">
        <v>0</v>
      </c>
      <c r="BC28" s="83"/>
      <c r="BD28" s="83">
        <v>0</v>
      </c>
      <c r="BE28" s="83"/>
      <c r="BF28" s="83">
        <v>1</v>
      </c>
      <c r="BG28" s="83"/>
      <c r="BH28" s="83">
        <v>1</v>
      </c>
      <c r="BI28" s="83"/>
      <c r="BJ28" s="83">
        <v>0</v>
      </c>
      <c r="BM28" s="14">
        <f>VLOOKUP(BN28,id!$A:$C,3,0)</f>
        <v>64</v>
      </c>
      <c r="BN28" s="14" t="str">
        <f t="shared" si="8"/>
        <v>OwczarskiMarcin1978</v>
      </c>
      <c r="BO28" s="9" t="str">
        <f t="shared" si="3"/>
        <v>Owczarski</v>
      </c>
      <c r="BP28" s="9" t="str">
        <f t="shared" si="4"/>
        <v>Marcin</v>
      </c>
      <c r="BQ28" s="9"/>
      <c r="BR28" s="9">
        <f t="shared" si="9"/>
        <v>1978</v>
      </c>
      <c r="BS28" s="9">
        <f t="shared" si="10"/>
        <v>31.365681079997415</v>
      </c>
      <c r="BT28" s="9"/>
      <c r="BU28" s="9">
        <f t="shared" si="7"/>
        <v>1</v>
      </c>
      <c r="BV28" s="9">
        <v>1</v>
      </c>
      <c r="BW28" s="9">
        <f t="shared" si="11"/>
        <v>1</v>
      </c>
      <c r="BX28" s="9">
        <v>1</v>
      </c>
    </row>
    <row r="29" spans="1:76" ht="13.8">
      <c r="A29" s="372" t="s">
        <v>94</v>
      </c>
      <c r="B29" s="372" t="s">
        <v>34</v>
      </c>
      <c r="D29" s="375">
        <v>0.33329861111111114</v>
      </c>
      <c r="E29" s="372">
        <v>34</v>
      </c>
      <c r="G29" s="92">
        <v>26</v>
      </c>
      <c r="H29" s="372">
        <v>1978</v>
      </c>
      <c r="BM29" s="14">
        <f>VLOOKUP(BN29,id!$A:$C,3,0)</f>
        <v>24</v>
      </c>
      <c r="BN29" s="14" t="str">
        <f t="shared" ref="BN29:BN73" si="15">BO29&amp;BP29&amp;BR29</f>
        <v>SadowskiMarek1978</v>
      </c>
      <c r="BO29" s="9" t="str">
        <f t="shared" ref="BO29:BO73" si="16">A29</f>
        <v>Sadowski</v>
      </c>
      <c r="BP29" s="9" t="str">
        <f t="shared" ref="BP29:BP73" si="17">B29</f>
        <v>Marek</v>
      </c>
      <c r="BQ29" s="9"/>
      <c r="BR29" s="9">
        <f t="shared" ref="BR29:BR73" si="18">H29</f>
        <v>1978</v>
      </c>
      <c r="BS29" s="9">
        <f t="shared" ref="BS29:BS70" si="19">BS28*IF(BW29&lt;1,BW29,IF(BX29&lt;1,BX29,IF(BV29&lt;1,BV29,IF(BU29&lt;1,BU29,1))))</f>
        <v>30.997531612864055</v>
      </c>
      <c r="BT29" s="9"/>
      <c r="BU29" s="9">
        <f t="shared" ref="BU29:BU73" si="20">D28/D29</f>
        <v>0.98826266624995629</v>
      </c>
      <c r="BV29" s="9">
        <v>2</v>
      </c>
      <c r="BW29" s="9">
        <f t="shared" ref="BW29:BW73" si="21">E29/E28</f>
        <v>1</v>
      </c>
      <c r="BX29" s="9">
        <v>2</v>
      </c>
    </row>
    <row r="30" spans="1:76" ht="27.6">
      <c r="A30" s="372" t="s">
        <v>1080</v>
      </c>
      <c r="B30" s="372" t="s">
        <v>92</v>
      </c>
      <c r="D30" s="375">
        <v>0.32524305555555555</v>
      </c>
      <c r="E30" s="372">
        <v>32</v>
      </c>
      <c r="G30" s="92">
        <v>27</v>
      </c>
      <c r="H30" s="372">
        <v>1981</v>
      </c>
      <c r="BM30" s="14">
        <f>VLOOKUP(BN30,id!$A:$C,3,0)</f>
        <v>65</v>
      </c>
      <c r="BN30" s="14" t="str">
        <f t="shared" si="15"/>
        <v>WejherSławomir1981</v>
      </c>
      <c r="BO30" s="9" t="str">
        <f t="shared" si="16"/>
        <v>Wejher</v>
      </c>
      <c r="BP30" s="9" t="str">
        <f t="shared" si="17"/>
        <v>Sławomir</v>
      </c>
      <c r="BQ30" s="9"/>
      <c r="BR30" s="9">
        <f t="shared" si="18"/>
        <v>1981</v>
      </c>
      <c r="BS30" s="9">
        <f t="shared" si="19"/>
        <v>29.17414740034264</v>
      </c>
      <c r="BT30" s="9"/>
      <c r="BU30" s="9">
        <f t="shared" si="20"/>
        <v>1.0247678018575852</v>
      </c>
      <c r="BV30" s="9">
        <v>3</v>
      </c>
      <c r="BW30" s="9">
        <f t="shared" si="21"/>
        <v>0.94117647058823528</v>
      </c>
      <c r="BX30" s="9">
        <v>3</v>
      </c>
    </row>
    <row r="31" spans="1:76" ht="13.8">
      <c r="A31" s="372" t="s">
        <v>4210</v>
      </c>
      <c r="B31" s="372" t="s">
        <v>467</v>
      </c>
      <c r="D31" s="375">
        <v>0.32540509259259265</v>
      </c>
      <c r="E31" s="372">
        <v>32</v>
      </c>
      <c r="G31" s="92">
        <v>28</v>
      </c>
      <c r="H31" s="372">
        <v>1990</v>
      </c>
      <c r="BM31" s="14">
        <f>VLOOKUP(BN31,id!$A:$C,3,0)</f>
        <v>66</v>
      </c>
      <c r="BN31" s="14" t="str">
        <f t="shared" si="15"/>
        <v>SzymanekDawid1990</v>
      </c>
      <c r="BO31" s="9" t="str">
        <f t="shared" si="16"/>
        <v>Szymanek</v>
      </c>
      <c r="BP31" s="9" t="str">
        <f t="shared" si="17"/>
        <v>Dawid</v>
      </c>
      <c r="BQ31" s="9"/>
      <c r="BR31" s="9">
        <f t="shared" si="18"/>
        <v>1990</v>
      </c>
      <c r="BS31" s="9">
        <f t="shared" si="19"/>
        <v>29.159619992780662</v>
      </c>
      <c r="BT31" s="9"/>
      <c r="BU31" s="9">
        <f t="shared" si="20"/>
        <v>0.99950204517161634</v>
      </c>
      <c r="BV31" s="9">
        <v>4</v>
      </c>
      <c r="BW31" s="9">
        <f t="shared" si="21"/>
        <v>1</v>
      </c>
      <c r="BX31" s="9">
        <v>4</v>
      </c>
    </row>
    <row r="32" spans="1:76" ht="13.8">
      <c r="A32" s="372" t="s">
        <v>640</v>
      </c>
      <c r="B32" s="372" t="s">
        <v>48</v>
      </c>
      <c r="D32" s="375">
        <v>0.33043981481481488</v>
      </c>
      <c r="E32" s="372">
        <v>32</v>
      </c>
      <c r="G32" s="92">
        <v>29</v>
      </c>
      <c r="H32" s="372">
        <v>1975</v>
      </c>
      <c r="BM32" s="14">
        <f>VLOOKUP(BN32,id!$A:$C,3,0)</f>
        <v>67</v>
      </c>
      <c r="BN32" s="14" t="str">
        <f t="shared" si="15"/>
        <v>PopczykTomasz1975</v>
      </c>
      <c r="BO32" s="9" t="str">
        <f t="shared" si="16"/>
        <v>Popczyk</v>
      </c>
      <c r="BP32" s="9" t="str">
        <f t="shared" si="17"/>
        <v>Tomasz</v>
      </c>
      <c r="BQ32" s="9"/>
      <c r="BR32" s="9">
        <f t="shared" si="18"/>
        <v>1975</v>
      </c>
      <c r="BS32" s="9">
        <f t="shared" si="19"/>
        <v>28.715331562067544</v>
      </c>
      <c r="BT32" s="9"/>
      <c r="BU32" s="9">
        <f t="shared" si="20"/>
        <v>0.98476357267950965</v>
      </c>
      <c r="BV32" s="9">
        <v>5</v>
      </c>
      <c r="BW32" s="9">
        <f t="shared" si="21"/>
        <v>1</v>
      </c>
      <c r="BX32" s="9">
        <v>5</v>
      </c>
    </row>
    <row r="33" spans="1:76" ht="27.6">
      <c r="A33" s="372" t="s">
        <v>1114</v>
      </c>
      <c r="B33" s="372" t="s">
        <v>22</v>
      </c>
      <c r="D33" s="375">
        <v>0.32702546296296298</v>
      </c>
      <c r="E33" s="372">
        <v>31</v>
      </c>
      <c r="G33" s="92">
        <v>30</v>
      </c>
      <c r="H33" s="372">
        <v>1978</v>
      </c>
      <c r="BM33" s="14">
        <f>VLOOKUP(BN33,id!$A:$C,3,0)</f>
        <v>68</v>
      </c>
      <c r="BN33" s="14" t="str">
        <f t="shared" si="15"/>
        <v>LuksKrzysztof1978</v>
      </c>
      <c r="BO33" s="9" t="str">
        <f t="shared" si="16"/>
        <v>Luks</v>
      </c>
      <c r="BP33" s="9" t="str">
        <f t="shared" si="17"/>
        <v>Krzysztof</v>
      </c>
      <c r="BQ33" s="9"/>
      <c r="BR33" s="9">
        <f t="shared" si="18"/>
        <v>1978</v>
      </c>
      <c r="BS33" s="9">
        <f t="shared" si="19"/>
        <v>27.817977450752934</v>
      </c>
      <c r="BT33" s="9"/>
      <c r="BU33" s="9">
        <f t="shared" si="20"/>
        <v>1.0104406299769955</v>
      </c>
      <c r="BV33" s="9">
        <v>6</v>
      </c>
      <c r="BW33" s="9">
        <f t="shared" si="21"/>
        <v>0.96875</v>
      </c>
      <c r="BX33" s="9">
        <v>6</v>
      </c>
    </row>
    <row r="34" spans="1:76" ht="27.6">
      <c r="A34" s="372" t="s">
        <v>328</v>
      </c>
      <c r="B34" s="372" t="s">
        <v>17</v>
      </c>
      <c r="D34" s="375">
        <v>0.34380787037037042</v>
      </c>
      <c r="E34" s="372">
        <v>31</v>
      </c>
      <c r="G34" s="92">
        <v>31</v>
      </c>
      <c r="H34" s="372">
        <v>1979</v>
      </c>
      <c r="BM34" s="14">
        <f>VLOOKUP(BN34,id!$A:$C,3,0)</f>
        <v>69</v>
      </c>
      <c r="BN34" s="14" t="str">
        <f t="shared" si="15"/>
        <v>WarmowskiMarcin1979</v>
      </c>
      <c r="BO34" s="9" t="str">
        <f t="shared" si="16"/>
        <v>Warmowski</v>
      </c>
      <c r="BP34" s="9" t="str">
        <f t="shared" si="17"/>
        <v>Marcin</v>
      </c>
      <c r="BQ34" s="9"/>
      <c r="BR34" s="9">
        <f t="shared" si="18"/>
        <v>1979</v>
      </c>
      <c r="BS34" s="9">
        <f t="shared" si="19"/>
        <v>26.460089307221818</v>
      </c>
      <c r="BT34" s="9"/>
      <c r="BU34" s="9">
        <f t="shared" si="20"/>
        <v>0.95118666891095771</v>
      </c>
      <c r="BV34" s="9">
        <v>7</v>
      </c>
      <c r="BW34" s="9">
        <f t="shared" si="21"/>
        <v>1</v>
      </c>
      <c r="BX34" s="9">
        <v>7</v>
      </c>
    </row>
    <row r="35" spans="1:76" ht="27.6">
      <c r="A35" s="372" t="s">
        <v>328</v>
      </c>
      <c r="B35" s="372" t="s">
        <v>63</v>
      </c>
      <c r="D35" s="375">
        <v>0.34380787037037042</v>
      </c>
      <c r="E35" s="372">
        <v>31</v>
      </c>
      <c r="G35" s="92">
        <v>32</v>
      </c>
      <c r="H35" s="372">
        <v>1984</v>
      </c>
      <c r="BM35" s="14">
        <f>VLOOKUP(BN35,id!$A:$C,3,0)</f>
        <v>70</v>
      </c>
      <c r="BN35" s="14" t="str">
        <f t="shared" si="15"/>
        <v>WarmowskiŁukasz1984</v>
      </c>
      <c r="BO35" s="9" t="str">
        <f t="shared" si="16"/>
        <v>Warmowski</v>
      </c>
      <c r="BP35" s="9" t="str">
        <f t="shared" si="17"/>
        <v>Łukasz</v>
      </c>
      <c r="BQ35" s="9"/>
      <c r="BR35" s="9">
        <f t="shared" si="18"/>
        <v>1984</v>
      </c>
      <c r="BS35" s="9">
        <f t="shared" si="19"/>
        <v>26.460089307221818</v>
      </c>
      <c r="BT35" s="9"/>
      <c r="BU35" s="9">
        <f t="shared" si="20"/>
        <v>1</v>
      </c>
      <c r="BV35" s="9">
        <v>8</v>
      </c>
      <c r="BW35" s="9">
        <f t="shared" si="21"/>
        <v>1</v>
      </c>
      <c r="BX35" s="9">
        <v>8</v>
      </c>
    </row>
    <row r="36" spans="1:76" ht="13.8">
      <c r="A36" s="372" t="s">
        <v>4733</v>
      </c>
      <c r="B36" s="372" t="s">
        <v>19</v>
      </c>
      <c r="D36" s="375">
        <v>0.32581018518518512</v>
      </c>
      <c r="E36" s="372">
        <v>30</v>
      </c>
      <c r="G36" s="92">
        <v>33</v>
      </c>
      <c r="H36" s="372">
        <v>1984</v>
      </c>
      <c r="BM36" s="14">
        <f>VLOOKUP(BN36,id!$A:$C,3,0)</f>
        <v>71</v>
      </c>
      <c r="BN36" s="14" t="str">
        <f t="shared" si="15"/>
        <v>BoguckiGrzegorz1984</v>
      </c>
      <c r="BO36" s="9" t="str">
        <f t="shared" si="16"/>
        <v>Bogucki</v>
      </c>
      <c r="BP36" s="9" t="str">
        <f t="shared" si="17"/>
        <v>Grzegorz</v>
      </c>
      <c r="BQ36" s="9"/>
      <c r="BR36" s="9">
        <f t="shared" si="18"/>
        <v>1984</v>
      </c>
      <c r="BS36" s="9">
        <f t="shared" si="19"/>
        <v>25.606538039246921</v>
      </c>
      <c r="BT36" s="9"/>
      <c r="BU36" s="9">
        <f t="shared" si="20"/>
        <v>1.0552397868561283</v>
      </c>
      <c r="BV36" s="9">
        <v>9</v>
      </c>
      <c r="BW36" s="9">
        <f t="shared" si="21"/>
        <v>0.967741935483871</v>
      </c>
      <c r="BX36" s="9">
        <v>9</v>
      </c>
    </row>
    <row r="37" spans="1:76" ht="13.8">
      <c r="A37" s="372" t="s">
        <v>576</v>
      </c>
      <c r="B37" s="372" t="s">
        <v>91</v>
      </c>
      <c r="D37" s="375">
        <v>0.32589120370370372</v>
      </c>
      <c r="E37" s="372">
        <v>30</v>
      </c>
      <c r="G37" s="92">
        <v>34</v>
      </c>
      <c r="H37" s="372">
        <v>1982</v>
      </c>
      <c r="BM37" s="14">
        <f>VLOOKUP(BN37,id!$A:$C,3,0)</f>
        <v>72</v>
      </c>
      <c r="BN37" s="14" t="str">
        <f t="shared" si="15"/>
        <v>CisońMateusz1982</v>
      </c>
      <c r="BO37" s="9" t="str">
        <f t="shared" si="16"/>
        <v>Cisoń</v>
      </c>
      <c r="BP37" s="9" t="str">
        <f t="shared" si="17"/>
        <v>Mateusz</v>
      </c>
      <c r="BQ37" s="9"/>
      <c r="BR37" s="9">
        <f t="shared" si="18"/>
        <v>1982</v>
      </c>
      <c r="BS37" s="9">
        <f t="shared" si="19"/>
        <v>25.600172099470846</v>
      </c>
      <c r="BT37" s="9"/>
      <c r="BU37" s="9">
        <f t="shared" si="20"/>
        <v>0.99975139396952772</v>
      </c>
      <c r="BV37" s="9">
        <v>10</v>
      </c>
      <c r="BW37" s="9">
        <f t="shared" si="21"/>
        <v>1</v>
      </c>
      <c r="BX37" s="9">
        <v>10</v>
      </c>
    </row>
    <row r="38" spans="1:76" ht="27.6">
      <c r="A38" s="372" t="s">
        <v>662</v>
      </c>
      <c r="B38" s="372" t="s">
        <v>92</v>
      </c>
      <c r="D38" s="375">
        <v>0.33825231481481488</v>
      </c>
      <c r="E38" s="372">
        <v>30</v>
      </c>
      <c r="G38" s="92">
        <v>35</v>
      </c>
      <c r="H38" s="372">
        <v>1972</v>
      </c>
      <c r="BM38" s="14">
        <f>VLOOKUP(BN38,id!$A:$C,3,0)</f>
        <v>73</v>
      </c>
      <c r="BN38" s="14" t="str">
        <f t="shared" si="15"/>
        <v>ĆwirkoSławomir1972</v>
      </c>
      <c r="BO38" s="9" t="str">
        <f t="shared" si="16"/>
        <v>Ćwirko</v>
      </c>
      <c r="BP38" s="9" t="str">
        <f t="shared" si="17"/>
        <v>Sławomir</v>
      </c>
      <c r="BQ38" s="9"/>
      <c r="BR38" s="9">
        <f t="shared" si="18"/>
        <v>1972</v>
      </c>
      <c r="BS38" s="9">
        <f t="shared" si="19"/>
        <v>24.664638008718583</v>
      </c>
      <c r="BT38" s="9"/>
      <c r="BU38" s="9">
        <f t="shared" si="20"/>
        <v>0.96345594525235234</v>
      </c>
      <c r="BV38" s="9">
        <v>11</v>
      </c>
      <c r="BW38" s="9">
        <f t="shared" si="21"/>
        <v>1</v>
      </c>
      <c r="BX38" s="9">
        <v>11</v>
      </c>
    </row>
    <row r="39" spans="1:76" ht="13.8">
      <c r="A39" s="372" t="s">
        <v>28</v>
      </c>
      <c r="B39" s="372" t="s">
        <v>25</v>
      </c>
      <c r="D39" s="375">
        <v>0.32016203703703694</v>
      </c>
      <c r="E39" s="372">
        <v>28</v>
      </c>
      <c r="G39" s="92">
        <v>36</v>
      </c>
      <c r="H39" s="372">
        <v>1958</v>
      </c>
      <c r="BM39" s="14">
        <f>VLOOKUP(BN39,id!$A:$C,3,0)</f>
        <v>74</v>
      </c>
      <c r="BN39" s="14" t="str">
        <f t="shared" si="15"/>
        <v>OrłowskiLeszek1958</v>
      </c>
      <c r="BO39" s="9" t="str">
        <f t="shared" si="16"/>
        <v>Orłowski</v>
      </c>
      <c r="BP39" s="9" t="str">
        <f t="shared" si="17"/>
        <v>Leszek</v>
      </c>
      <c r="BQ39" s="9"/>
      <c r="BR39" s="9">
        <f t="shared" si="18"/>
        <v>1958</v>
      </c>
      <c r="BS39" s="9">
        <f t="shared" si="19"/>
        <v>23.020328808137346</v>
      </c>
      <c r="BT39" s="9"/>
      <c r="BU39" s="9">
        <f t="shared" si="20"/>
        <v>1.0565035066155741</v>
      </c>
      <c r="BV39" s="9">
        <v>12</v>
      </c>
      <c r="BW39" s="9">
        <f t="shared" si="21"/>
        <v>0.93333333333333335</v>
      </c>
      <c r="BX39" s="9">
        <v>12</v>
      </c>
    </row>
    <row r="40" spans="1:76" ht="27.6">
      <c r="A40" s="372" t="s">
        <v>360</v>
      </c>
      <c r="B40" s="372" t="s">
        <v>269</v>
      </c>
      <c r="D40" s="375">
        <v>0.32035879629629627</v>
      </c>
      <c r="E40" s="372">
        <v>28</v>
      </c>
      <c r="G40" s="92">
        <v>37</v>
      </c>
      <c r="H40" s="372">
        <v>1958</v>
      </c>
      <c r="BM40" s="14">
        <f>VLOOKUP(BN40,id!$A:$C,3,0)</f>
        <v>75</v>
      </c>
      <c r="BN40" s="14" t="str">
        <f t="shared" si="15"/>
        <v>PiątkowskiZbigniew1958</v>
      </c>
      <c r="BO40" s="9" t="str">
        <f t="shared" si="16"/>
        <v>Piątkowski</v>
      </c>
      <c r="BP40" s="9" t="str">
        <f t="shared" si="17"/>
        <v>Zbigniew</v>
      </c>
      <c r="BQ40" s="9"/>
      <c r="BR40" s="9">
        <f t="shared" si="18"/>
        <v>1958</v>
      </c>
      <c r="BS40" s="9">
        <f t="shared" si="19"/>
        <v>23.006190089623725</v>
      </c>
      <c r="BT40" s="9"/>
      <c r="BU40" s="9">
        <f t="shared" si="20"/>
        <v>0.99938581596155907</v>
      </c>
      <c r="BV40" s="9">
        <v>13</v>
      </c>
      <c r="BW40" s="9">
        <f t="shared" si="21"/>
        <v>1</v>
      </c>
      <c r="BX40" s="9">
        <v>13</v>
      </c>
    </row>
    <row r="41" spans="1:76" ht="13.8">
      <c r="A41" s="372" t="s">
        <v>638</v>
      </c>
      <c r="B41" s="372" t="s">
        <v>21</v>
      </c>
      <c r="D41" s="375">
        <v>0.33329861111111114</v>
      </c>
      <c r="E41" s="372">
        <v>28</v>
      </c>
      <c r="G41" s="92">
        <v>38</v>
      </c>
      <c r="H41" s="372">
        <v>1968</v>
      </c>
      <c r="BM41" s="14">
        <f>VLOOKUP(BN41,id!$A:$C,3,0)</f>
        <v>76</v>
      </c>
      <c r="BN41" s="14" t="str">
        <f t="shared" si="15"/>
        <v>PolaszJacek1968</v>
      </c>
      <c r="BO41" s="9" t="str">
        <f t="shared" si="16"/>
        <v>Polasz</v>
      </c>
      <c r="BP41" s="9" t="str">
        <f t="shared" si="17"/>
        <v>Jacek</v>
      </c>
      <c r="BQ41" s="9"/>
      <c r="BR41" s="9">
        <f t="shared" si="18"/>
        <v>1968</v>
      </c>
      <c r="BS41" s="9">
        <f t="shared" si="19"/>
        <v>22.113009531919818</v>
      </c>
      <c r="BT41" s="9"/>
      <c r="BU41" s="9">
        <f t="shared" si="20"/>
        <v>0.96117651144216398</v>
      </c>
      <c r="BV41" s="9">
        <v>14</v>
      </c>
      <c r="BW41" s="9">
        <f t="shared" si="21"/>
        <v>1</v>
      </c>
      <c r="BX41" s="9">
        <v>14</v>
      </c>
    </row>
    <row r="42" spans="1:76" ht="27.6">
      <c r="A42" s="372" t="s">
        <v>4143</v>
      </c>
      <c r="B42" s="372" t="s">
        <v>90</v>
      </c>
      <c r="D42" s="375">
        <v>0.34508101851851858</v>
      </c>
      <c r="E42" s="372">
        <v>28</v>
      </c>
      <c r="G42" s="92">
        <v>39</v>
      </c>
      <c r="H42" s="372">
        <v>1980</v>
      </c>
      <c r="BM42" s="14">
        <f>VLOOKUP(BN42,id!$A:$C,3,0)</f>
        <v>77</v>
      </c>
      <c r="BN42" s="14" t="str">
        <f t="shared" si="15"/>
        <v>JakubowskiJarosław1980</v>
      </c>
      <c r="BO42" s="9" t="str">
        <f t="shared" si="16"/>
        <v>Jakubowski</v>
      </c>
      <c r="BP42" s="9" t="str">
        <f t="shared" si="17"/>
        <v>Jarosław</v>
      </c>
      <c r="BQ42" s="9"/>
      <c r="BR42" s="9">
        <f t="shared" si="18"/>
        <v>1980</v>
      </c>
      <c r="BS42" s="9">
        <f t="shared" si="19"/>
        <v>21.357985426486497</v>
      </c>
      <c r="BT42" s="9"/>
      <c r="BU42" s="9">
        <f t="shared" si="20"/>
        <v>0.96585611269495208</v>
      </c>
      <c r="BV42" s="9">
        <v>15</v>
      </c>
      <c r="BW42" s="9">
        <f t="shared" si="21"/>
        <v>1</v>
      </c>
      <c r="BX42" s="9">
        <v>15</v>
      </c>
    </row>
    <row r="43" spans="1:76" ht="27.6">
      <c r="A43" s="372" t="s">
        <v>321</v>
      </c>
      <c r="B43" s="372" t="s">
        <v>322</v>
      </c>
      <c r="D43" s="375">
        <v>0.31655092592592593</v>
      </c>
      <c r="E43" s="372">
        <v>27</v>
      </c>
      <c r="G43" s="92">
        <v>40</v>
      </c>
      <c r="H43" s="372">
        <v>1973</v>
      </c>
      <c r="BM43" s="14">
        <f>VLOOKUP(BN43,id!$A:$C,3,0)</f>
        <v>78</v>
      </c>
      <c r="BN43" s="14" t="str">
        <f t="shared" si="15"/>
        <v>NikonowiczAdrian1973</v>
      </c>
      <c r="BO43" s="9" t="str">
        <f t="shared" si="16"/>
        <v>Nikonowicz</v>
      </c>
      <c r="BP43" s="9" t="str">
        <f t="shared" si="17"/>
        <v>Adrian</v>
      </c>
      <c r="BQ43" s="9"/>
      <c r="BR43" s="9">
        <f t="shared" si="18"/>
        <v>1973</v>
      </c>
      <c r="BS43" s="9">
        <f t="shared" si="19"/>
        <v>20.595200232683407</v>
      </c>
      <c r="BT43" s="9"/>
      <c r="BU43" s="9">
        <f t="shared" si="20"/>
        <v>1.090127970749543</v>
      </c>
      <c r="BV43" s="9">
        <v>16</v>
      </c>
      <c r="BW43" s="9">
        <f t="shared" si="21"/>
        <v>0.9642857142857143</v>
      </c>
      <c r="BX43" s="9">
        <v>16</v>
      </c>
    </row>
    <row r="44" spans="1:76" ht="13.8">
      <c r="A44" s="372" t="s">
        <v>4734</v>
      </c>
      <c r="B44" s="372" t="s">
        <v>15</v>
      </c>
      <c r="D44" s="375">
        <v>0.31655092592592593</v>
      </c>
      <c r="E44" s="372">
        <v>27</v>
      </c>
      <c r="G44" s="92">
        <v>41</v>
      </c>
      <c r="H44" s="372">
        <v>1974</v>
      </c>
      <c r="BM44" s="14">
        <f>VLOOKUP(BN44,id!$A:$C,3,0)</f>
        <v>79</v>
      </c>
      <c r="BN44" s="14" t="str">
        <f t="shared" si="15"/>
        <v>TiszbeinPiotr1974</v>
      </c>
      <c r="BO44" s="9" t="str">
        <f t="shared" si="16"/>
        <v>Tiszbein</v>
      </c>
      <c r="BP44" s="9" t="str">
        <f t="shared" si="17"/>
        <v>Piotr</v>
      </c>
      <c r="BQ44" s="9"/>
      <c r="BR44" s="9">
        <f t="shared" si="18"/>
        <v>1974</v>
      </c>
      <c r="BS44" s="9">
        <f t="shared" si="19"/>
        <v>20.595200232683407</v>
      </c>
      <c r="BT44" s="9"/>
      <c r="BU44" s="9">
        <f t="shared" si="20"/>
        <v>1</v>
      </c>
      <c r="BV44" s="9">
        <v>17</v>
      </c>
      <c r="BW44" s="9">
        <f t="shared" si="21"/>
        <v>1</v>
      </c>
      <c r="BX44" s="9">
        <v>17</v>
      </c>
    </row>
    <row r="45" spans="1:76" ht="13.8">
      <c r="A45" s="372" t="s">
        <v>1081</v>
      </c>
      <c r="B45" s="372" t="s">
        <v>398</v>
      </c>
      <c r="D45" s="375">
        <v>0.32418981481481479</v>
      </c>
      <c r="E45" s="372">
        <v>26</v>
      </c>
      <c r="G45" s="92">
        <v>42</v>
      </c>
      <c r="H45" s="372">
        <v>1983</v>
      </c>
      <c r="BM45" s="14">
        <f>VLOOKUP(BN45,id!$A:$C,3,0)</f>
        <v>80</v>
      </c>
      <c r="BN45" s="14" t="str">
        <f t="shared" si="15"/>
        <v>KuprianSzymon1983</v>
      </c>
      <c r="BO45" s="9" t="str">
        <f t="shared" si="16"/>
        <v>Kuprian</v>
      </c>
      <c r="BP45" s="9" t="str">
        <f t="shared" si="17"/>
        <v>Szymon</v>
      </c>
      <c r="BQ45" s="9"/>
      <c r="BR45" s="9">
        <f t="shared" si="18"/>
        <v>1983</v>
      </c>
      <c r="BS45" s="9">
        <f t="shared" si="19"/>
        <v>19.832415038880317</v>
      </c>
      <c r="BT45" s="9"/>
      <c r="BU45" s="9">
        <f t="shared" si="20"/>
        <v>0.97643698679043212</v>
      </c>
      <c r="BV45" s="9">
        <v>18</v>
      </c>
      <c r="BW45" s="9">
        <f t="shared" si="21"/>
        <v>0.96296296296296291</v>
      </c>
      <c r="BX45" s="9">
        <v>18</v>
      </c>
    </row>
    <row r="46" spans="1:76" ht="27.6">
      <c r="A46" s="372" t="s">
        <v>1052</v>
      </c>
      <c r="B46" s="372" t="s">
        <v>91</v>
      </c>
      <c r="D46" s="375">
        <v>0.32418981481481479</v>
      </c>
      <c r="E46" s="372">
        <v>26</v>
      </c>
      <c r="G46" s="92">
        <v>43</v>
      </c>
      <c r="H46" s="372">
        <v>1983</v>
      </c>
      <c r="BM46" s="14">
        <f>VLOOKUP(BN46,id!$A:$C,3,0)</f>
        <v>81</v>
      </c>
      <c r="BN46" s="14" t="str">
        <f t="shared" si="15"/>
        <v>MechlińskiMateusz1983</v>
      </c>
      <c r="BO46" s="9" t="str">
        <f t="shared" si="16"/>
        <v>Mechliński</v>
      </c>
      <c r="BP46" s="9" t="str">
        <f t="shared" si="17"/>
        <v>Mateusz</v>
      </c>
      <c r="BQ46" s="9"/>
      <c r="BR46" s="9">
        <f t="shared" si="18"/>
        <v>1983</v>
      </c>
      <c r="BS46" s="9">
        <f t="shared" si="19"/>
        <v>19.832415038880317</v>
      </c>
      <c r="BT46" s="9"/>
      <c r="BU46" s="9">
        <f t="shared" si="20"/>
        <v>1</v>
      </c>
      <c r="BV46" s="9">
        <v>19</v>
      </c>
      <c r="BW46" s="9">
        <f t="shared" si="21"/>
        <v>1</v>
      </c>
      <c r="BX46" s="9">
        <v>19</v>
      </c>
    </row>
    <row r="47" spans="1:76" ht="27.6">
      <c r="A47" s="372" t="s">
        <v>93</v>
      </c>
      <c r="B47" s="372" t="s">
        <v>92</v>
      </c>
      <c r="D47" s="375">
        <v>0.32135416666666661</v>
      </c>
      <c r="E47" s="372">
        <v>24</v>
      </c>
      <c r="G47" s="92">
        <v>44</v>
      </c>
      <c r="H47" s="372">
        <v>1974</v>
      </c>
      <c r="BM47" s="14">
        <f>VLOOKUP(BN47,id!$A:$C,3,0)</f>
        <v>82</v>
      </c>
      <c r="BN47" s="14" t="str">
        <f t="shared" si="15"/>
        <v>MakowiecSławomir1974</v>
      </c>
      <c r="BO47" s="9" t="str">
        <f t="shared" si="16"/>
        <v>Makowiec</v>
      </c>
      <c r="BP47" s="9" t="str">
        <f t="shared" si="17"/>
        <v>Sławomir</v>
      </c>
      <c r="BQ47" s="9"/>
      <c r="BR47" s="9">
        <f t="shared" si="18"/>
        <v>1974</v>
      </c>
      <c r="BS47" s="9">
        <f t="shared" si="19"/>
        <v>18.30684465127414</v>
      </c>
      <c r="BT47" s="9"/>
      <c r="BU47" s="9">
        <f t="shared" si="20"/>
        <v>1.0088240590671711</v>
      </c>
      <c r="BV47" s="9">
        <v>20</v>
      </c>
      <c r="BW47" s="9">
        <f t="shared" si="21"/>
        <v>0.92307692307692313</v>
      </c>
      <c r="BX47" s="9">
        <v>20</v>
      </c>
    </row>
    <row r="48" spans="1:76" ht="27.6">
      <c r="A48" s="372" t="s">
        <v>1162</v>
      </c>
      <c r="B48" s="372" t="s">
        <v>59</v>
      </c>
      <c r="D48" s="375">
        <v>0.32762731481481477</v>
      </c>
      <c r="E48" s="372">
        <v>24</v>
      </c>
      <c r="G48" s="92">
        <v>45</v>
      </c>
      <c r="H48" s="372">
        <v>1976</v>
      </c>
      <c r="BM48" s="14">
        <f>VLOOKUP(BN48,id!$A:$C,3,0)</f>
        <v>83</v>
      </c>
      <c r="BN48" s="14" t="str">
        <f t="shared" si="15"/>
        <v>RoszkowskiMichał1976</v>
      </c>
      <c r="BO48" s="9" t="str">
        <f t="shared" si="16"/>
        <v>Roszkowski</v>
      </c>
      <c r="BP48" s="9" t="str">
        <f t="shared" si="17"/>
        <v>Michał</v>
      </c>
      <c r="BQ48" s="9"/>
      <c r="BR48" s="9">
        <f t="shared" si="18"/>
        <v>1976</v>
      </c>
      <c r="BS48" s="9">
        <f t="shared" si="19"/>
        <v>17.956319699813701</v>
      </c>
      <c r="BT48" s="9"/>
      <c r="BU48" s="9">
        <f t="shared" si="20"/>
        <v>0.98085279259547098</v>
      </c>
      <c r="BV48" s="9">
        <v>21</v>
      </c>
      <c r="BW48" s="9">
        <f t="shared" si="21"/>
        <v>1</v>
      </c>
      <c r="BX48" s="9">
        <v>21</v>
      </c>
    </row>
    <row r="49" spans="1:76" ht="13.8">
      <c r="A49" s="372" t="s">
        <v>626</v>
      </c>
      <c r="B49" s="372" t="s">
        <v>1161</v>
      </c>
      <c r="D49" s="375">
        <v>0.32884259259259263</v>
      </c>
      <c r="E49" s="372">
        <v>24</v>
      </c>
      <c r="G49" s="92">
        <v>46</v>
      </c>
      <c r="H49" s="372">
        <v>1974</v>
      </c>
      <c r="BM49" s="14">
        <f>VLOOKUP(BN49,id!$A:$C,3,0)</f>
        <v>84</v>
      </c>
      <c r="BN49" s="14" t="str">
        <f t="shared" si="15"/>
        <v>FerdekPrzemek1974</v>
      </c>
      <c r="BO49" s="9" t="str">
        <f t="shared" si="16"/>
        <v>Ferdek</v>
      </c>
      <c r="BP49" s="9" t="str">
        <f t="shared" si="17"/>
        <v>Przemek</v>
      </c>
      <c r="BQ49" s="9"/>
      <c r="BR49" s="9">
        <f t="shared" si="18"/>
        <v>1974</v>
      </c>
      <c r="BS49" s="9">
        <f t="shared" si="19"/>
        <v>17.88995993744285</v>
      </c>
      <c r="BT49" s="9"/>
      <c r="BU49" s="9">
        <f t="shared" si="20"/>
        <v>0.99630437843164832</v>
      </c>
      <c r="BV49" s="9">
        <v>22</v>
      </c>
      <c r="BW49" s="9">
        <f t="shared" si="21"/>
        <v>1</v>
      </c>
      <c r="BX49" s="9">
        <v>22</v>
      </c>
    </row>
    <row r="50" spans="1:76" ht="27.6">
      <c r="A50" s="372" t="s">
        <v>3689</v>
      </c>
      <c r="B50" s="372" t="s">
        <v>3688</v>
      </c>
      <c r="D50" s="375">
        <v>0.33200231481481479</v>
      </c>
      <c r="E50" s="372">
        <v>24</v>
      </c>
      <c r="G50" s="92">
        <v>47</v>
      </c>
      <c r="H50" s="372">
        <v>1955</v>
      </c>
      <c r="BM50" s="14">
        <f>VLOOKUP(BN50,id!$A:$C,3,0)</f>
        <v>85</v>
      </c>
      <c r="BN50" s="14" t="str">
        <f t="shared" si="15"/>
        <v>BENASIEWICZMAREK1955</v>
      </c>
      <c r="BO50" s="9" t="str">
        <f t="shared" si="16"/>
        <v>BENASIEWICZ</v>
      </c>
      <c r="BP50" s="9" t="str">
        <f t="shared" si="17"/>
        <v>MAREK</v>
      </c>
      <c r="BQ50" s="9"/>
      <c r="BR50" s="9">
        <f t="shared" si="18"/>
        <v>1955</v>
      </c>
      <c r="BS50" s="9">
        <f t="shared" si="19"/>
        <v>17.719698160802732</v>
      </c>
      <c r="BT50" s="9"/>
      <c r="BU50" s="9">
        <f t="shared" si="20"/>
        <v>0.99048283074777776</v>
      </c>
      <c r="BV50" s="9">
        <v>23</v>
      </c>
      <c r="BW50" s="9">
        <f t="shared" si="21"/>
        <v>1</v>
      </c>
      <c r="BX50" s="9">
        <v>23</v>
      </c>
    </row>
    <row r="51" spans="1:76" ht="27.6">
      <c r="A51" s="372" t="s">
        <v>102</v>
      </c>
      <c r="B51" s="372" t="s">
        <v>103</v>
      </c>
      <c r="D51" s="375">
        <v>0.31965277777777779</v>
      </c>
      <c r="E51" s="372">
        <v>23</v>
      </c>
      <c r="G51" s="92">
        <v>48</v>
      </c>
      <c r="H51" s="372">
        <v>1988</v>
      </c>
      <c r="BM51" s="14">
        <f>VLOOKUP(BN51,id!$A:$C,3,0)</f>
        <v>86</v>
      </c>
      <c r="BN51" s="14" t="str">
        <f t="shared" si="15"/>
        <v>GłomskiAleksander1988</v>
      </c>
      <c r="BO51" s="9" t="str">
        <f t="shared" si="16"/>
        <v>Głomski</v>
      </c>
      <c r="BP51" s="9" t="str">
        <f t="shared" si="17"/>
        <v>Aleksander</v>
      </c>
      <c r="BQ51" s="9"/>
      <c r="BR51" s="9">
        <f t="shared" si="18"/>
        <v>1988</v>
      </c>
      <c r="BS51" s="9">
        <f t="shared" si="19"/>
        <v>16.98137740410262</v>
      </c>
      <c r="BT51" s="9"/>
      <c r="BU51" s="9">
        <f t="shared" si="20"/>
        <v>1.0386342240567745</v>
      </c>
      <c r="BV51" s="9">
        <v>24</v>
      </c>
      <c r="BW51" s="9">
        <f t="shared" si="21"/>
        <v>0.95833333333333337</v>
      </c>
      <c r="BX51" s="9">
        <v>24</v>
      </c>
    </row>
    <row r="52" spans="1:76" ht="13.8">
      <c r="A52" s="372" t="s">
        <v>146</v>
      </c>
      <c r="B52" s="372" t="s">
        <v>431</v>
      </c>
      <c r="D52" s="375">
        <v>0.27464120370370371</v>
      </c>
      <c r="E52" s="372">
        <v>17</v>
      </c>
      <c r="G52" s="92">
        <v>49</v>
      </c>
      <c r="H52" s="372">
        <v>1975</v>
      </c>
      <c r="BM52" s="14">
        <f>VLOOKUP(BN52,id!$A:$C,3,0)</f>
        <v>87</v>
      </c>
      <c r="BN52" s="14" t="str">
        <f t="shared" si="15"/>
        <v>MorawskiMikołaj1975</v>
      </c>
      <c r="BO52" s="9" t="str">
        <f t="shared" si="16"/>
        <v>Morawski</v>
      </c>
      <c r="BP52" s="9" t="str">
        <f t="shared" si="17"/>
        <v>Mikołaj</v>
      </c>
      <c r="BQ52" s="9"/>
      <c r="BR52" s="9">
        <f t="shared" si="18"/>
        <v>1975</v>
      </c>
      <c r="BS52" s="9">
        <f t="shared" si="19"/>
        <v>12.551452863901936</v>
      </c>
      <c r="BT52" s="9"/>
      <c r="BU52" s="9">
        <f t="shared" si="20"/>
        <v>1.1638922837034853</v>
      </c>
      <c r="BV52" s="9">
        <v>25</v>
      </c>
      <c r="BW52" s="9">
        <f t="shared" si="21"/>
        <v>0.73913043478260865</v>
      </c>
      <c r="BX52" s="9">
        <v>25</v>
      </c>
    </row>
    <row r="53" spans="1:76" ht="27.6">
      <c r="A53" s="372" t="s">
        <v>4735</v>
      </c>
      <c r="B53" s="372" t="s">
        <v>48</v>
      </c>
      <c r="D53" s="375">
        <v>0.312037037037037</v>
      </c>
      <c r="E53" s="372">
        <v>17</v>
      </c>
      <c r="G53" s="92">
        <v>50</v>
      </c>
      <c r="H53" s="372">
        <v>1972</v>
      </c>
      <c r="BM53" s="14">
        <f>VLOOKUP(BN53,id!$A:$C,3,0)</f>
        <v>88</v>
      </c>
      <c r="BN53" s="14" t="str">
        <f t="shared" si="15"/>
        <v>WaleńczakTomasz1972</v>
      </c>
      <c r="BO53" s="9" t="str">
        <f t="shared" si="16"/>
        <v>Waleńczak</v>
      </c>
      <c r="BP53" s="9" t="str">
        <f t="shared" si="17"/>
        <v>Tomasz</v>
      </c>
      <c r="BQ53" s="9"/>
      <c r="BR53" s="9">
        <f t="shared" si="18"/>
        <v>1972</v>
      </c>
      <c r="BS53" s="9">
        <f t="shared" si="19"/>
        <v>11.047233865264431</v>
      </c>
      <c r="BT53" s="9"/>
      <c r="BU53" s="9">
        <f t="shared" si="20"/>
        <v>0.88015578635014846</v>
      </c>
      <c r="BV53" s="9">
        <v>26</v>
      </c>
      <c r="BW53" s="9">
        <f t="shared" si="21"/>
        <v>1</v>
      </c>
      <c r="BX53" s="9">
        <v>26</v>
      </c>
    </row>
    <row r="54" spans="1:76" ht="13.8">
      <c r="A54" s="372" t="s">
        <v>244</v>
      </c>
      <c r="B54" s="372" t="s">
        <v>83</v>
      </c>
      <c r="D54" s="375">
        <v>0.31215277777777783</v>
      </c>
      <c r="E54" s="372">
        <v>17</v>
      </c>
      <c r="G54" s="92">
        <v>51</v>
      </c>
      <c r="H54" s="372">
        <v>1968</v>
      </c>
      <c r="BM54" s="14">
        <f>VLOOKUP(BN54,id!$A:$C,3,0)</f>
        <v>89</v>
      </c>
      <c r="BN54" s="14" t="str">
        <f t="shared" si="15"/>
        <v>KotAdam1968</v>
      </c>
      <c r="BO54" s="9" t="str">
        <f t="shared" si="16"/>
        <v>Kot</v>
      </c>
      <c r="BP54" s="9" t="str">
        <f t="shared" si="17"/>
        <v>Adam</v>
      </c>
      <c r="BQ54" s="9"/>
      <c r="BR54" s="9">
        <f t="shared" si="18"/>
        <v>1968</v>
      </c>
      <c r="BS54" s="9">
        <f t="shared" si="19"/>
        <v>11.043137745922468</v>
      </c>
      <c r="BT54" s="9"/>
      <c r="BU54" s="9">
        <f t="shared" si="20"/>
        <v>0.99962921764923962</v>
      </c>
      <c r="BV54" s="9">
        <v>27</v>
      </c>
      <c r="BW54" s="9">
        <f t="shared" si="21"/>
        <v>1</v>
      </c>
      <c r="BX54" s="9">
        <v>27</v>
      </c>
    </row>
    <row r="55" spans="1:76" ht="13.8">
      <c r="A55" s="372" t="s">
        <v>267</v>
      </c>
      <c r="B55" s="372" t="s">
        <v>1689</v>
      </c>
      <c r="D55" s="375">
        <v>0.3262152777777777</v>
      </c>
      <c r="E55" s="372">
        <v>16</v>
      </c>
      <c r="G55" s="92">
        <v>52</v>
      </c>
      <c r="H55" s="372">
        <v>2010</v>
      </c>
      <c r="BM55" s="14">
        <f>VLOOKUP(BN55,id!$A:$C,3,0)</f>
        <v>35</v>
      </c>
      <c r="BN55" s="14" t="str">
        <f t="shared" si="15"/>
        <v>BrudłoZbych2010</v>
      </c>
      <c r="BO55" s="9" t="str">
        <f t="shared" si="16"/>
        <v>Brudło</v>
      </c>
      <c r="BP55" s="9" t="str">
        <f t="shared" si="17"/>
        <v>Zbych</v>
      </c>
      <c r="BQ55" s="9"/>
      <c r="BR55" s="9">
        <f t="shared" si="18"/>
        <v>2010</v>
      </c>
      <c r="BS55" s="9">
        <f t="shared" si="19"/>
        <v>10.39354140792703</v>
      </c>
      <c r="BT55" s="9"/>
      <c r="BU55" s="9">
        <f t="shared" si="20"/>
        <v>0.95689196381053787</v>
      </c>
      <c r="BV55" s="9">
        <v>28</v>
      </c>
      <c r="BW55" s="9">
        <f t="shared" si="21"/>
        <v>0.94117647058823528</v>
      </c>
      <c r="BX55" s="9">
        <v>28</v>
      </c>
    </row>
    <row r="56" spans="1:76" ht="13.8">
      <c r="A56" s="372" t="s">
        <v>23</v>
      </c>
      <c r="B56" s="372" t="s">
        <v>17</v>
      </c>
      <c r="D56" s="375">
        <v>0.32663194444444443</v>
      </c>
      <c r="E56" s="372">
        <v>16</v>
      </c>
      <c r="G56" s="92">
        <v>53</v>
      </c>
      <c r="H56" s="372">
        <v>1969</v>
      </c>
      <c r="BM56" s="14">
        <f>VLOOKUP(BN56,id!$A:$C,3,0)</f>
        <v>90</v>
      </c>
      <c r="BN56" s="14" t="str">
        <f t="shared" si="15"/>
        <v>WitkowskiMarcin1969</v>
      </c>
      <c r="BO56" s="9" t="str">
        <f t="shared" si="16"/>
        <v>Witkowski</v>
      </c>
      <c r="BP56" s="9" t="str">
        <f t="shared" si="17"/>
        <v>Marcin</v>
      </c>
      <c r="BQ56" s="9"/>
      <c r="BR56" s="9">
        <f t="shared" si="18"/>
        <v>1969</v>
      </c>
      <c r="BS56" s="9">
        <f t="shared" si="19"/>
        <v>10.380282930527738</v>
      </c>
      <c r="BT56" s="9"/>
      <c r="BU56" s="9">
        <f t="shared" si="20"/>
        <v>0.99872435420431571</v>
      </c>
      <c r="BV56" s="9">
        <v>29</v>
      </c>
      <c r="BW56" s="9">
        <f t="shared" si="21"/>
        <v>1</v>
      </c>
      <c r="BX56" s="9">
        <v>29</v>
      </c>
    </row>
    <row r="57" spans="1:76" ht="13.8">
      <c r="A57" s="372" t="s">
        <v>4736</v>
      </c>
      <c r="B57" s="372" t="s">
        <v>63</v>
      </c>
      <c r="D57" s="375">
        <v>0.32835648148148155</v>
      </c>
      <c r="E57" s="372">
        <v>16</v>
      </c>
      <c r="G57" s="92">
        <v>54</v>
      </c>
      <c r="H57" s="372">
        <v>1984</v>
      </c>
      <c r="BM57" s="14">
        <f>VLOOKUP(BN57,id!$A:$C,3,0)</f>
        <v>91</v>
      </c>
      <c r="BN57" s="14" t="str">
        <f t="shared" si="15"/>
        <v>DelkeŁukasz1984</v>
      </c>
      <c r="BO57" s="9" t="str">
        <f t="shared" si="16"/>
        <v>Delke</v>
      </c>
      <c r="BP57" s="9" t="str">
        <f t="shared" si="17"/>
        <v>Łukasz</v>
      </c>
      <c r="BQ57" s="9"/>
      <c r="BR57" s="9">
        <f t="shared" si="18"/>
        <v>1984</v>
      </c>
      <c r="BS57" s="9">
        <f t="shared" si="19"/>
        <v>10.325765406500642</v>
      </c>
      <c r="BT57" s="9"/>
      <c r="BU57" s="9">
        <f t="shared" si="20"/>
        <v>0.99474797321113828</v>
      </c>
      <c r="BV57" s="9">
        <v>30</v>
      </c>
      <c r="BW57" s="9">
        <f t="shared" si="21"/>
        <v>1</v>
      </c>
      <c r="BX57" s="9">
        <v>30</v>
      </c>
    </row>
    <row r="58" spans="1:76" ht="13.8">
      <c r="A58" s="372" t="s">
        <v>113</v>
      </c>
      <c r="B58" s="372" t="s">
        <v>68</v>
      </c>
      <c r="D58" s="375">
        <v>0.35162037037037042</v>
      </c>
      <c r="E58" s="372">
        <v>11</v>
      </c>
      <c r="G58" s="92">
        <v>55</v>
      </c>
      <c r="H58" s="372">
        <v>1978</v>
      </c>
      <c r="BM58" s="14">
        <f>VLOOKUP(BN58,id!$A:$C,3,0)</f>
        <v>92</v>
      </c>
      <c r="BN58" s="14" t="str">
        <f t="shared" si="15"/>
        <v>AdkonisKonrad1978</v>
      </c>
      <c r="BO58" s="9" t="str">
        <f t="shared" si="16"/>
        <v>Adkonis</v>
      </c>
      <c r="BP58" s="9" t="str">
        <f t="shared" si="17"/>
        <v>Konrad</v>
      </c>
      <c r="BQ58" s="9"/>
      <c r="BR58" s="9">
        <f t="shared" si="18"/>
        <v>1978</v>
      </c>
      <c r="BS58" s="9">
        <f t="shared" si="19"/>
        <v>7.098963716969191</v>
      </c>
      <c r="BT58" s="9"/>
      <c r="BU58" s="9">
        <f t="shared" si="20"/>
        <v>0.93383805134957221</v>
      </c>
      <c r="BV58" s="9">
        <v>31</v>
      </c>
      <c r="BW58" s="9">
        <f t="shared" si="21"/>
        <v>0.6875</v>
      </c>
      <c r="BX58" s="9">
        <v>31</v>
      </c>
    </row>
    <row r="59" spans="1:76" ht="27.6">
      <c r="A59" s="372" t="s">
        <v>4533</v>
      </c>
      <c r="B59" s="372" t="s">
        <v>96</v>
      </c>
      <c r="D59" s="375">
        <v>0.35180555555555559</v>
      </c>
      <c r="E59" s="372">
        <v>11</v>
      </c>
      <c r="G59" s="92">
        <v>56</v>
      </c>
      <c r="H59" s="372">
        <v>1999</v>
      </c>
      <c r="BM59" s="14">
        <f>VLOOKUP(BN59,id!$A:$C,3,0)</f>
        <v>93</v>
      </c>
      <c r="BN59" s="14" t="str">
        <f t="shared" si="15"/>
        <v>KrasodomskiJan1999</v>
      </c>
      <c r="BO59" s="9" t="str">
        <f t="shared" si="16"/>
        <v>Krasodomski</v>
      </c>
      <c r="BP59" s="9" t="str">
        <f t="shared" si="17"/>
        <v>Jan</v>
      </c>
      <c r="BQ59" s="9"/>
      <c r="BR59" s="9">
        <f t="shared" si="18"/>
        <v>1999</v>
      </c>
      <c r="BS59" s="9">
        <f t="shared" si="19"/>
        <v>7.0952269285933687</v>
      </c>
      <c r="BT59" s="9"/>
      <c r="BU59" s="9">
        <f t="shared" si="20"/>
        <v>0.99947361494933551</v>
      </c>
      <c r="BV59" s="9">
        <v>32</v>
      </c>
      <c r="BW59" s="9">
        <f t="shared" si="21"/>
        <v>1</v>
      </c>
      <c r="BX59" s="9">
        <v>32</v>
      </c>
    </row>
    <row r="60" spans="1:76" ht="27.6">
      <c r="A60" s="372" t="s">
        <v>4737</v>
      </c>
      <c r="B60" s="372" t="s">
        <v>269</v>
      </c>
      <c r="D60" s="375">
        <v>0.35203703703703704</v>
      </c>
      <c r="E60" s="372">
        <v>11</v>
      </c>
      <c r="G60" s="92">
        <v>57</v>
      </c>
      <c r="H60" s="372">
        <v>1977</v>
      </c>
      <c r="BM60" s="14">
        <f>VLOOKUP(BN60,id!$A:$C,3,0)</f>
        <v>94</v>
      </c>
      <c r="BN60" s="14" t="str">
        <f t="shared" si="15"/>
        <v>GuździołZbigniew1977</v>
      </c>
      <c r="BO60" s="9" t="str">
        <f t="shared" si="16"/>
        <v>Guździoł</v>
      </c>
      <c r="BP60" s="9" t="str">
        <f t="shared" si="17"/>
        <v>Zbigniew</v>
      </c>
      <c r="BQ60" s="9"/>
      <c r="BR60" s="9">
        <f t="shared" si="18"/>
        <v>1977</v>
      </c>
      <c r="BS60" s="9">
        <f t="shared" si="19"/>
        <v>7.0905614716440049</v>
      </c>
      <c r="BT60" s="9"/>
      <c r="BU60" s="9">
        <f t="shared" si="20"/>
        <v>0.99934245134139932</v>
      </c>
      <c r="BV60" s="9">
        <v>33</v>
      </c>
      <c r="BW60" s="9">
        <f t="shared" si="21"/>
        <v>1</v>
      </c>
      <c r="BX60" s="9">
        <v>33</v>
      </c>
    </row>
    <row r="61" spans="1:76" ht="27.6">
      <c r="A61" s="372" t="s">
        <v>98</v>
      </c>
      <c r="B61" s="372" t="s">
        <v>48</v>
      </c>
      <c r="D61" s="375">
        <v>0.35203703703703704</v>
      </c>
      <c r="E61" s="372">
        <v>11</v>
      </c>
      <c r="G61" s="92">
        <v>58</v>
      </c>
      <c r="H61" s="372">
        <v>1977</v>
      </c>
      <c r="BM61" s="14">
        <f>VLOOKUP(BN61,id!$A:$C,3,0)</f>
        <v>95</v>
      </c>
      <c r="BN61" s="14" t="str">
        <f t="shared" si="15"/>
        <v>WiśniewskiTomasz1977</v>
      </c>
      <c r="BO61" s="9" t="str">
        <f t="shared" si="16"/>
        <v>Wiśniewski</v>
      </c>
      <c r="BP61" s="9" t="str">
        <f t="shared" si="17"/>
        <v>Tomasz</v>
      </c>
      <c r="BQ61" s="9"/>
      <c r="BR61" s="9">
        <f t="shared" si="18"/>
        <v>1977</v>
      </c>
      <c r="BS61" s="9">
        <f t="shared" si="19"/>
        <v>7.0905614716440049</v>
      </c>
      <c r="BT61" s="9"/>
      <c r="BU61" s="9">
        <f t="shared" si="20"/>
        <v>1</v>
      </c>
      <c r="BV61" s="9">
        <v>34</v>
      </c>
      <c r="BW61" s="9">
        <f t="shared" si="21"/>
        <v>1</v>
      </c>
      <c r="BX61" s="9">
        <v>34</v>
      </c>
    </row>
    <row r="62" spans="1:76" ht="27.6">
      <c r="A62" s="372" t="s">
        <v>4533</v>
      </c>
      <c r="B62" s="372" t="s">
        <v>1316</v>
      </c>
      <c r="D62" s="375">
        <v>0.35203703703703704</v>
      </c>
      <c r="E62" s="372">
        <v>11</v>
      </c>
      <c r="G62" s="92">
        <v>59</v>
      </c>
      <c r="H62" s="372"/>
      <c r="BM62" s="14">
        <f>VLOOKUP(BN62,id!$A:$C,3,0)</f>
        <v>96</v>
      </c>
      <c r="BN62" s="14" t="str">
        <f t="shared" si="15"/>
        <v>KrasodomskiMaciek0</v>
      </c>
      <c r="BO62" s="9" t="str">
        <f t="shared" si="16"/>
        <v>Krasodomski</v>
      </c>
      <c r="BP62" s="9" t="str">
        <f t="shared" si="17"/>
        <v>Maciek</v>
      </c>
      <c r="BQ62" s="9"/>
      <c r="BR62" s="9">
        <f t="shared" si="18"/>
        <v>0</v>
      </c>
      <c r="BS62" s="9">
        <f t="shared" si="19"/>
        <v>7.0905614716440049</v>
      </c>
      <c r="BT62" s="9"/>
      <c r="BU62" s="9">
        <f t="shared" si="20"/>
        <v>1</v>
      </c>
      <c r="BV62" s="9">
        <v>35</v>
      </c>
      <c r="BW62" s="9">
        <f t="shared" si="21"/>
        <v>1</v>
      </c>
      <c r="BX62" s="9">
        <v>35</v>
      </c>
    </row>
    <row r="63" spans="1:76" ht="27.6">
      <c r="A63" s="372" t="s">
        <v>4738</v>
      </c>
      <c r="B63" s="372" t="s">
        <v>17</v>
      </c>
      <c r="D63" s="375">
        <v>0.35207175925925915</v>
      </c>
      <c r="E63" s="372">
        <v>11</v>
      </c>
      <c r="G63" s="92">
        <v>60</v>
      </c>
      <c r="H63" s="372">
        <v>1973</v>
      </c>
      <c r="BM63" s="14">
        <f>VLOOKUP(BN63,id!$A:$C,3,0)</f>
        <v>97</v>
      </c>
      <c r="BN63" s="14" t="str">
        <f t="shared" si="15"/>
        <v>DrobniewskiMarcin1973</v>
      </c>
      <c r="BO63" s="9" t="str">
        <f t="shared" si="16"/>
        <v>Drobniewski</v>
      </c>
      <c r="BP63" s="9" t="str">
        <f t="shared" si="17"/>
        <v>Marcin</v>
      </c>
      <c r="BQ63" s="9"/>
      <c r="BR63" s="9">
        <f t="shared" si="18"/>
        <v>1973</v>
      </c>
      <c r="BS63" s="9">
        <f t="shared" si="19"/>
        <v>7.0898621822388677</v>
      </c>
      <c r="BT63" s="9"/>
      <c r="BU63" s="9">
        <f t="shared" si="20"/>
        <v>0.9999013774285811</v>
      </c>
      <c r="BV63" s="9">
        <v>36</v>
      </c>
      <c r="BW63" s="9">
        <f t="shared" si="21"/>
        <v>1</v>
      </c>
      <c r="BX63" s="9">
        <v>36</v>
      </c>
    </row>
    <row r="64" spans="1:76" ht="27.6">
      <c r="A64" s="372" t="s">
        <v>116</v>
      </c>
      <c r="B64" s="372" t="s">
        <v>22</v>
      </c>
      <c r="D64" s="375">
        <v>0.27603009259259259</v>
      </c>
      <c r="E64" s="372">
        <v>10</v>
      </c>
      <c r="G64" s="92">
        <v>61</v>
      </c>
      <c r="H64" s="372">
        <v>1964</v>
      </c>
      <c r="BM64" s="14">
        <f>VLOOKUP(BN64,id!$A:$C,3,0)</f>
        <v>98</v>
      </c>
      <c r="BN64" s="14" t="str">
        <f t="shared" si="15"/>
        <v>ŚwietlikKrzysztof1964</v>
      </c>
      <c r="BO64" s="9" t="str">
        <f t="shared" si="16"/>
        <v>Świetlik</v>
      </c>
      <c r="BP64" s="9" t="str">
        <f t="shared" si="17"/>
        <v>Krzysztof</v>
      </c>
      <c r="BQ64" s="9"/>
      <c r="BR64" s="9">
        <f t="shared" si="18"/>
        <v>1964</v>
      </c>
      <c r="BS64" s="9">
        <f t="shared" si="19"/>
        <v>6.4453292565807887</v>
      </c>
      <c r="BT64" s="9"/>
      <c r="BU64" s="9">
        <f t="shared" si="20"/>
        <v>1.275483248773533</v>
      </c>
      <c r="BV64" s="9">
        <v>37</v>
      </c>
      <c r="BW64" s="9">
        <f t="shared" si="21"/>
        <v>0.90909090909090906</v>
      </c>
      <c r="BX64" s="9">
        <v>37</v>
      </c>
    </row>
    <row r="65" spans="1:76" ht="13.8">
      <c r="A65" s="372" t="s">
        <v>357</v>
      </c>
      <c r="B65" s="372" t="s">
        <v>34</v>
      </c>
      <c r="D65" s="375">
        <v>0.31886574074074081</v>
      </c>
      <c r="E65" s="372">
        <v>9</v>
      </c>
      <c r="G65" s="92">
        <v>62</v>
      </c>
      <c r="H65" s="372">
        <v>1951</v>
      </c>
      <c r="BM65" s="14">
        <f>VLOOKUP(BN65,id!$A:$C,3,0)</f>
        <v>99</v>
      </c>
      <c r="BN65" s="14" t="str">
        <f t="shared" si="15"/>
        <v>RedlarskiMarek1951</v>
      </c>
      <c r="BO65" s="9" t="str">
        <f t="shared" si="16"/>
        <v>Redlarski</v>
      </c>
      <c r="BP65" s="9" t="str">
        <f t="shared" si="17"/>
        <v>Marek</v>
      </c>
      <c r="BQ65" s="9"/>
      <c r="BR65" s="9">
        <f t="shared" si="18"/>
        <v>1951</v>
      </c>
      <c r="BS65" s="9">
        <f t="shared" si="19"/>
        <v>5.8007963309227097</v>
      </c>
      <c r="BT65" s="9"/>
      <c r="BU65" s="9">
        <f t="shared" si="20"/>
        <v>0.8656624319419236</v>
      </c>
      <c r="BV65" s="9">
        <v>38</v>
      </c>
      <c r="BW65" s="9">
        <f t="shared" si="21"/>
        <v>0.9</v>
      </c>
      <c r="BX65" s="9">
        <v>38</v>
      </c>
    </row>
    <row r="66" spans="1:76" ht="13.8">
      <c r="A66" s="372" t="s">
        <v>617</v>
      </c>
      <c r="B66" s="372" t="s">
        <v>48</v>
      </c>
      <c r="D66" s="375">
        <v>0.31863425925925926</v>
      </c>
      <c r="E66" s="372">
        <v>8</v>
      </c>
      <c r="G66" s="92">
        <v>63</v>
      </c>
      <c r="H66" s="372">
        <v>1978</v>
      </c>
      <c r="BM66" s="14">
        <f>VLOOKUP(BN66,id!$A:$C,3,0)</f>
        <v>100</v>
      </c>
      <c r="BN66" s="14" t="str">
        <f t="shared" si="15"/>
        <v>SitekTomasz1978</v>
      </c>
      <c r="BO66" s="9" t="str">
        <f t="shared" si="16"/>
        <v>Sitek</v>
      </c>
      <c r="BP66" s="9" t="str">
        <f t="shared" si="17"/>
        <v>Tomasz</v>
      </c>
      <c r="BQ66" s="9"/>
      <c r="BR66" s="9">
        <f t="shared" si="18"/>
        <v>1978</v>
      </c>
      <c r="BS66" s="9">
        <f t="shared" si="19"/>
        <v>5.1562634052646308</v>
      </c>
      <c r="BT66" s="9"/>
      <c r="BU66" s="9">
        <f t="shared" si="20"/>
        <v>1.0007264802034146</v>
      </c>
      <c r="BV66" s="9">
        <v>39</v>
      </c>
      <c r="BW66" s="9">
        <f t="shared" si="21"/>
        <v>0.88888888888888884</v>
      </c>
      <c r="BX66" s="9">
        <v>39</v>
      </c>
    </row>
    <row r="67" spans="1:76" ht="13.8">
      <c r="A67" s="372" t="s">
        <v>1102</v>
      </c>
      <c r="B67" s="372" t="s">
        <v>16</v>
      </c>
      <c r="D67" s="375">
        <v>0.31868055555555552</v>
      </c>
      <c r="E67" s="372">
        <v>8</v>
      </c>
      <c r="G67" s="92">
        <v>64</v>
      </c>
      <c r="H67" s="372">
        <v>1984</v>
      </c>
      <c r="BM67" s="14">
        <f>VLOOKUP(BN67,id!$A:$C,3,0)</f>
        <v>101</v>
      </c>
      <c r="BN67" s="14" t="str">
        <f t="shared" si="15"/>
        <v>ChylakPaweł1984</v>
      </c>
      <c r="BO67" s="9" t="str">
        <f t="shared" si="16"/>
        <v>Chylak</v>
      </c>
      <c r="BP67" s="9" t="str">
        <f t="shared" si="17"/>
        <v>Paweł</v>
      </c>
      <c r="BQ67" s="9"/>
      <c r="BR67" s="9">
        <f t="shared" si="18"/>
        <v>1984</v>
      </c>
      <c r="BS67" s="9">
        <f t="shared" si="19"/>
        <v>5.1555143294448786</v>
      </c>
      <c r="BT67" s="9"/>
      <c r="BU67" s="9">
        <f t="shared" si="20"/>
        <v>0.99985472506718975</v>
      </c>
      <c r="BV67" s="9">
        <v>40</v>
      </c>
      <c r="BW67" s="9">
        <f t="shared" si="21"/>
        <v>1</v>
      </c>
      <c r="BX67" s="9">
        <v>40</v>
      </c>
    </row>
    <row r="68" spans="1:76" ht="13.8">
      <c r="A68" s="372" t="s">
        <v>27</v>
      </c>
      <c r="B68" s="372" t="s">
        <v>25</v>
      </c>
      <c r="D68" s="375">
        <v>0.17582175925925925</v>
      </c>
      <c r="E68" s="372">
        <v>8</v>
      </c>
      <c r="G68" s="92">
        <v>65</v>
      </c>
      <c r="H68" s="372">
        <v>1958</v>
      </c>
      <c r="BM68" s="14">
        <f>VLOOKUP(BN68,id!$A:$C,3,0)</f>
        <v>102</v>
      </c>
      <c r="BN68" s="14" t="str">
        <f t="shared" si="15"/>
        <v>PapisLeszek1958</v>
      </c>
      <c r="BO68" s="9" t="str">
        <f t="shared" si="16"/>
        <v>Papis</v>
      </c>
      <c r="BP68" s="9" t="str">
        <f t="shared" si="17"/>
        <v>Leszek</v>
      </c>
      <c r="BQ68" s="9"/>
      <c r="BR68" s="9">
        <f t="shared" si="18"/>
        <v>1958</v>
      </c>
      <c r="BS68" s="9">
        <f t="shared" si="19"/>
        <v>5.1555143294448786</v>
      </c>
      <c r="BT68" s="9"/>
      <c r="BU68" s="9">
        <f t="shared" si="20"/>
        <v>1.8125205713909551</v>
      </c>
      <c r="BV68" s="9">
        <v>41</v>
      </c>
      <c r="BW68" s="9">
        <f t="shared" si="21"/>
        <v>1</v>
      </c>
      <c r="BX68" s="9">
        <v>41</v>
      </c>
    </row>
    <row r="69" spans="1:76" ht="27.6">
      <c r="A69" s="372" t="s">
        <v>98</v>
      </c>
      <c r="B69" s="372" t="s">
        <v>63</v>
      </c>
      <c r="D69" s="375">
        <v>0.29479166666666667</v>
      </c>
      <c r="E69" s="372">
        <v>7</v>
      </c>
      <c r="G69" s="92">
        <v>66</v>
      </c>
      <c r="H69" s="372"/>
      <c r="BM69" s="14">
        <f>VLOOKUP(BN69,id!$A:$C,3,0)</f>
        <v>103</v>
      </c>
      <c r="BN69" s="14" t="str">
        <f t="shared" si="15"/>
        <v>WiśniewskiŁukasz0</v>
      </c>
      <c r="BO69" s="9" t="str">
        <f t="shared" si="16"/>
        <v>Wiśniewski</v>
      </c>
      <c r="BP69" s="9" t="str">
        <f t="shared" si="17"/>
        <v>Łukasz</v>
      </c>
      <c r="BQ69" s="9"/>
      <c r="BR69" s="9">
        <f t="shared" si="18"/>
        <v>0</v>
      </c>
      <c r="BS69" s="9">
        <f t="shared" si="19"/>
        <v>4.511075038264269</v>
      </c>
      <c r="BT69" s="9"/>
      <c r="BU69" s="9">
        <f t="shared" si="20"/>
        <v>0.59642716921868855</v>
      </c>
      <c r="BV69" s="9">
        <v>42</v>
      </c>
      <c r="BW69" s="9">
        <f t="shared" si="21"/>
        <v>0.875</v>
      </c>
      <c r="BX69" s="9">
        <v>42</v>
      </c>
    </row>
    <row r="70" spans="1:76" ht="27.6">
      <c r="A70" s="372" t="s">
        <v>138</v>
      </c>
      <c r="B70" s="372" t="s">
        <v>26</v>
      </c>
      <c r="D70" s="375">
        <v>0.34924768518518512</v>
      </c>
      <c r="E70" s="372">
        <v>0</v>
      </c>
      <c r="G70" s="92">
        <v>67</v>
      </c>
      <c r="H70" s="372">
        <v>1951</v>
      </c>
      <c r="BM70" s="14">
        <f>VLOOKUP(BN70,id!$A:$C,3,0)</f>
        <v>104</v>
      </c>
      <c r="BN70" s="14" t="str">
        <f t="shared" si="15"/>
        <v>PiwakowskiAndrzej1951</v>
      </c>
      <c r="BO70" s="9" t="str">
        <f t="shared" si="16"/>
        <v>Piwakowski</v>
      </c>
      <c r="BP70" s="9" t="str">
        <f t="shared" si="17"/>
        <v>Andrzej</v>
      </c>
      <c r="BQ70" s="9"/>
      <c r="BR70" s="9">
        <f t="shared" si="18"/>
        <v>1951</v>
      </c>
      <c r="BS70" s="9">
        <f t="shared" si="19"/>
        <v>0</v>
      </c>
      <c r="BT70" s="9"/>
      <c r="BU70" s="9">
        <f t="shared" si="20"/>
        <v>0.84407622203811117</v>
      </c>
      <c r="BV70" s="9">
        <v>43</v>
      </c>
      <c r="BW70" s="9">
        <f t="shared" si="21"/>
        <v>0</v>
      </c>
      <c r="BX70" s="9">
        <v>43</v>
      </c>
    </row>
    <row r="71" spans="1:76" ht="13.8">
      <c r="A71" s="372" t="s">
        <v>395</v>
      </c>
      <c r="B71" s="372" t="s">
        <v>394</v>
      </c>
      <c r="D71" s="375" t="s">
        <v>3785</v>
      </c>
      <c r="E71" s="372">
        <v>0</v>
      </c>
      <c r="G71" s="92">
        <v>68</v>
      </c>
      <c r="H71" s="372">
        <v>1971</v>
      </c>
      <c r="BM71" s="14">
        <f>VLOOKUP(BN71,id!$A:$C,3,0)</f>
        <v>105</v>
      </c>
      <c r="BN71" s="14" t="str">
        <f t="shared" si="15"/>
        <v>BagińskiOlgierd1971</v>
      </c>
      <c r="BO71" s="9" t="str">
        <f t="shared" si="16"/>
        <v>Bagiński</v>
      </c>
      <c r="BP71" s="9" t="str">
        <f t="shared" si="17"/>
        <v>Olgierd</v>
      </c>
      <c r="BQ71" s="9"/>
      <c r="BR71" s="9">
        <f t="shared" si="18"/>
        <v>1971</v>
      </c>
      <c r="BS71" s="9">
        <v>0</v>
      </c>
      <c r="BT71" s="9"/>
      <c r="BU71" s="9" t="e">
        <f t="shared" si="20"/>
        <v>#VALUE!</v>
      </c>
      <c r="BV71" s="9">
        <v>44</v>
      </c>
      <c r="BW71" s="9" t="e">
        <f t="shared" si="21"/>
        <v>#DIV/0!</v>
      </c>
      <c r="BX71" s="9">
        <v>44</v>
      </c>
    </row>
    <row r="72" spans="1:76" ht="27.6">
      <c r="A72" s="372" t="s">
        <v>653</v>
      </c>
      <c r="B72" s="372" t="s">
        <v>22</v>
      </c>
      <c r="D72" s="375" t="s">
        <v>3785</v>
      </c>
      <c r="E72" s="372">
        <v>0</v>
      </c>
      <c r="G72" s="92">
        <v>69</v>
      </c>
      <c r="H72" s="372">
        <v>1977</v>
      </c>
      <c r="BM72" s="14">
        <f>VLOOKUP(BN72,id!$A:$C,3,0)</f>
        <v>106</v>
      </c>
      <c r="BN72" s="14" t="str">
        <f t="shared" si="15"/>
        <v>DeptułaKrzysztof1977</v>
      </c>
      <c r="BO72" s="9" t="str">
        <f t="shared" si="16"/>
        <v>Deptuła</v>
      </c>
      <c r="BP72" s="9" t="str">
        <f t="shared" si="17"/>
        <v>Krzysztof</v>
      </c>
      <c r="BQ72" s="9"/>
      <c r="BR72" s="9">
        <f t="shared" si="18"/>
        <v>1977</v>
      </c>
      <c r="BS72" s="9">
        <v>0</v>
      </c>
      <c r="BT72" s="9"/>
      <c r="BU72" s="9" t="e">
        <f t="shared" si="20"/>
        <v>#VALUE!</v>
      </c>
      <c r="BV72" s="9">
        <v>45</v>
      </c>
      <c r="BW72" s="9" t="e">
        <f t="shared" si="21"/>
        <v>#DIV/0!</v>
      </c>
      <c r="BX72" s="9">
        <v>45</v>
      </c>
    </row>
    <row r="73" spans="1:76" ht="13.8">
      <c r="A73" s="372" t="s">
        <v>4739</v>
      </c>
      <c r="B73" s="372" t="s">
        <v>17</v>
      </c>
      <c r="D73" s="375" t="s">
        <v>3785</v>
      </c>
      <c r="E73" s="372">
        <v>0</v>
      </c>
      <c r="G73" s="92">
        <v>70</v>
      </c>
      <c r="H73" s="372"/>
      <c r="BM73" s="14">
        <f>VLOOKUP(BN73,id!$A:$C,3,0)</f>
        <v>107</v>
      </c>
      <c r="BN73" s="14" t="str">
        <f t="shared" si="15"/>
        <v>FrozynaMarcin0</v>
      </c>
      <c r="BO73" s="9" t="str">
        <f t="shared" si="16"/>
        <v>Frozyna</v>
      </c>
      <c r="BP73" s="9" t="str">
        <f t="shared" si="17"/>
        <v>Marcin</v>
      </c>
      <c r="BQ73" s="9"/>
      <c r="BR73" s="9">
        <f t="shared" si="18"/>
        <v>0</v>
      </c>
      <c r="BS73" s="9">
        <v>0</v>
      </c>
      <c r="BT73" s="9"/>
      <c r="BU73" s="9" t="e">
        <f t="shared" si="20"/>
        <v>#VALUE!</v>
      </c>
      <c r="BV73" s="9">
        <v>46</v>
      </c>
      <c r="BW73" s="9" t="e">
        <f t="shared" si="21"/>
        <v>#DIV/0!</v>
      </c>
      <c r="BX73" s="9">
        <v>46</v>
      </c>
    </row>
  </sheetData>
  <mergeCells count="6">
    <mergeCell ref="A1:AV1"/>
    <mergeCell ref="G2:G3"/>
    <mergeCell ref="Q2:AN2"/>
    <mergeCell ref="A2:B2"/>
    <mergeCell ref="C2:C3"/>
    <mergeCell ref="E2:E3"/>
  </mergeCells>
  <conditionalFormatting sqref="N4:N28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workbookViewId="0">
      <selection sqref="A1:C1"/>
    </sheetView>
  </sheetViews>
  <sheetFormatPr defaultColWidth="10" defaultRowHeight="14.4"/>
  <cols>
    <col min="1" max="2" width="6.88671875" style="282" customWidth="1"/>
    <col min="3" max="3" width="11.109375" style="281" customWidth="1"/>
    <col min="4" max="4" width="16.6640625" style="281" customWidth="1"/>
    <col min="5" max="5" width="9.6640625" style="281" customWidth="1"/>
    <col min="6" max="10" width="6.88671875" style="281" customWidth="1"/>
    <col min="11" max="16384" width="10" style="281"/>
  </cols>
  <sheetData>
    <row r="1" spans="1:23">
      <c r="A1" s="620" t="s">
        <v>4230</v>
      </c>
      <c r="B1" s="620"/>
      <c r="C1" s="620"/>
      <c r="D1" s="620"/>
      <c r="E1" s="620"/>
      <c r="F1" s="620"/>
      <c r="G1" s="620"/>
      <c r="H1" s="620"/>
      <c r="I1" s="620"/>
      <c r="J1" s="620"/>
    </row>
    <row r="2" spans="1:23" s="287" customFormat="1" ht="28.8">
      <c r="A2" s="288" t="s">
        <v>4229</v>
      </c>
      <c r="B2" s="288" t="s">
        <v>4228</v>
      </c>
      <c r="C2" s="288" t="s">
        <v>161</v>
      </c>
      <c r="D2" s="288" t="s">
        <v>160</v>
      </c>
      <c r="E2" s="288" t="s">
        <v>4227</v>
      </c>
      <c r="F2" s="288" t="s">
        <v>3822</v>
      </c>
      <c r="G2" s="288" t="s">
        <v>4015</v>
      </c>
      <c r="H2" s="288" t="s">
        <v>4014</v>
      </c>
      <c r="I2" s="288" t="s">
        <v>4226</v>
      </c>
      <c r="J2" s="288" t="s">
        <v>4225</v>
      </c>
      <c r="L2" s="14" t="s">
        <v>71</v>
      </c>
      <c r="M2" s="14" t="s">
        <v>72</v>
      </c>
      <c r="N2" s="9" t="s">
        <v>99</v>
      </c>
      <c r="O2" s="9" t="s">
        <v>100</v>
      </c>
      <c r="P2" s="9" t="s">
        <v>75</v>
      </c>
      <c r="Q2" s="9" t="s">
        <v>73</v>
      </c>
      <c r="R2" s="9" t="s">
        <v>42</v>
      </c>
      <c r="S2" s="9"/>
      <c r="T2" s="9" t="s">
        <v>39</v>
      </c>
      <c r="U2" s="9" t="s">
        <v>40</v>
      </c>
      <c r="V2" s="9" t="s">
        <v>31</v>
      </c>
      <c r="W2" s="9" t="s">
        <v>41</v>
      </c>
    </row>
    <row r="3" spans="1:23">
      <c r="A3" s="285">
        <v>1</v>
      </c>
      <c r="B3" s="285">
        <v>1</v>
      </c>
      <c r="C3" s="284" t="s">
        <v>16</v>
      </c>
      <c r="D3" s="284" t="s">
        <v>267</v>
      </c>
      <c r="E3" s="284">
        <v>1979</v>
      </c>
      <c r="F3" s="284" t="s">
        <v>3832</v>
      </c>
      <c r="G3" s="283">
        <v>0.39583333333333331</v>
      </c>
      <c r="H3" s="283">
        <v>0.74375000000000002</v>
      </c>
      <c r="I3" s="284">
        <v>31</v>
      </c>
      <c r="J3" s="283">
        <f t="shared" ref="J3:J42" si="0">H3-G3</f>
        <v>0.34791666666666671</v>
      </c>
      <c r="L3" s="14">
        <f>VLOOKUP(M3,id!$A:$C,3,0)</f>
        <v>1</v>
      </c>
      <c r="M3" s="14" t="str">
        <f t="shared" ref="M3:M42" si="1">N3&amp;O3&amp;Q3</f>
        <v>BrudłoPaweł1979</v>
      </c>
      <c r="N3" s="9" t="str">
        <f>D3</f>
        <v>Brudło</v>
      </c>
      <c r="O3" s="9" t="str">
        <f>C3</f>
        <v>Paweł</v>
      </c>
      <c r="P3" s="9"/>
      <c r="Q3" s="9">
        <f>E3</f>
        <v>1979</v>
      </c>
      <c r="R3" s="9">
        <v>50</v>
      </c>
      <c r="S3" s="21"/>
      <c r="T3" s="9"/>
      <c r="U3" s="9"/>
      <c r="V3" s="9"/>
      <c r="W3" s="9"/>
    </row>
    <row r="4" spans="1:23">
      <c r="A4" s="285">
        <v>1</v>
      </c>
      <c r="B4" s="285">
        <v>1</v>
      </c>
      <c r="C4" s="284" t="s">
        <v>22</v>
      </c>
      <c r="D4" s="284" t="s">
        <v>55</v>
      </c>
      <c r="E4" s="284">
        <v>1969</v>
      </c>
      <c r="F4" s="284" t="s">
        <v>3832</v>
      </c>
      <c r="G4" s="283">
        <v>0.39583333333333331</v>
      </c>
      <c r="H4" s="283">
        <v>0.74375000000000002</v>
      </c>
      <c r="I4" s="284">
        <v>31</v>
      </c>
      <c r="J4" s="283">
        <f t="shared" si="0"/>
        <v>0.34791666666666671</v>
      </c>
      <c r="L4" s="14">
        <f>VLOOKUP(M4,id!$A:$C,3,0)</f>
        <v>2</v>
      </c>
      <c r="M4" s="14" t="str">
        <f t="shared" si="1"/>
        <v>SzawdzinKrzysztof1969</v>
      </c>
      <c r="N4" s="9" t="str">
        <f t="shared" ref="N4:N42" si="2">D4</f>
        <v>Szawdzin</v>
      </c>
      <c r="O4" s="9" t="str">
        <f t="shared" ref="O4:O42" si="3">C4</f>
        <v>Krzysztof</v>
      </c>
      <c r="P4" s="9"/>
      <c r="Q4" s="9">
        <f t="shared" ref="Q4:Q42" si="4">E4</f>
        <v>1969</v>
      </c>
      <c r="R4" s="9">
        <f t="shared" ref="R4:R14" si="5">R3*IF(V4&lt;1,V4,IF(W4&lt;1,W4,IF(U4&lt;1,U4,IF(T4&lt;1,T4,1))))</f>
        <v>50</v>
      </c>
      <c r="S4" s="21"/>
      <c r="T4" s="9">
        <f>J3/J4</f>
        <v>1</v>
      </c>
      <c r="U4" s="9">
        <f>I4/I3</f>
        <v>1</v>
      </c>
      <c r="V4" s="9">
        <v>1</v>
      </c>
      <c r="W4" s="9">
        <v>1</v>
      </c>
    </row>
    <row r="5" spans="1:23">
      <c r="A5" s="285">
        <v>3</v>
      </c>
      <c r="B5" s="285">
        <v>3</v>
      </c>
      <c r="C5" s="284" t="s">
        <v>788</v>
      </c>
      <c r="D5" s="284" t="s">
        <v>3476</v>
      </c>
      <c r="E5" s="284">
        <v>1988</v>
      </c>
      <c r="F5" s="284" t="s">
        <v>3832</v>
      </c>
      <c r="G5" s="283">
        <v>0.39583333333333331</v>
      </c>
      <c r="H5" s="283">
        <v>0.74444444444444446</v>
      </c>
      <c r="I5" s="284">
        <v>31</v>
      </c>
      <c r="J5" s="283">
        <f t="shared" si="0"/>
        <v>0.34861111111111115</v>
      </c>
      <c r="L5" s="14" t="e">
        <f>VLOOKUP(M5,id!$A:$C,3,0)</f>
        <v>#N/A</v>
      </c>
      <c r="M5" s="14" t="str">
        <f t="shared" si="1"/>
        <v>MańskiSebastian1988</v>
      </c>
      <c r="N5" s="9" t="str">
        <f t="shared" si="2"/>
        <v>Mański</v>
      </c>
      <c r="O5" s="9" t="str">
        <f t="shared" si="3"/>
        <v>Sebastian</v>
      </c>
      <c r="P5" s="9"/>
      <c r="Q5" s="9">
        <f t="shared" si="4"/>
        <v>1988</v>
      </c>
      <c r="R5" s="9">
        <f t="shared" si="5"/>
        <v>49.900398406374499</v>
      </c>
      <c r="S5" s="21"/>
      <c r="T5" s="9">
        <f t="shared" ref="T5:T14" si="6">J4/J5</f>
        <v>0.99800796812749004</v>
      </c>
      <c r="U5" s="9">
        <f t="shared" ref="U5:U14" si="7">I5/I4</f>
        <v>1</v>
      </c>
      <c r="V5" s="9">
        <v>1</v>
      </c>
      <c r="W5" s="9">
        <v>1</v>
      </c>
    </row>
    <row r="6" spans="1:23">
      <c r="A6" s="285">
        <v>3</v>
      </c>
      <c r="B6" s="285">
        <v>3</v>
      </c>
      <c r="C6" s="284" t="s">
        <v>22</v>
      </c>
      <c r="D6" s="284" t="s">
        <v>3476</v>
      </c>
      <c r="E6" s="284">
        <v>1986</v>
      </c>
      <c r="F6" s="284" t="s">
        <v>3832</v>
      </c>
      <c r="G6" s="283">
        <v>0.39583333333333331</v>
      </c>
      <c r="H6" s="283">
        <v>0.74444444444444446</v>
      </c>
      <c r="I6" s="284">
        <v>31</v>
      </c>
      <c r="J6" s="283">
        <f t="shared" si="0"/>
        <v>0.34861111111111115</v>
      </c>
      <c r="L6" s="14" t="e">
        <f>VLOOKUP(M6,id!$A:$C,3,0)</f>
        <v>#N/A</v>
      </c>
      <c r="M6" s="14" t="str">
        <f t="shared" si="1"/>
        <v>MańskiKrzysztof1986</v>
      </c>
      <c r="N6" s="9" t="str">
        <f t="shared" si="2"/>
        <v>Mański</v>
      </c>
      <c r="O6" s="9" t="str">
        <f t="shared" si="3"/>
        <v>Krzysztof</v>
      </c>
      <c r="P6" s="9"/>
      <c r="Q6" s="9">
        <f t="shared" si="4"/>
        <v>1986</v>
      </c>
      <c r="R6" s="9">
        <f t="shared" si="5"/>
        <v>49.900398406374499</v>
      </c>
      <c r="S6" s="21"/>
      <c r="T6" s="9">
        <f t="shared" si="6"/>
        <v>1</v>
      </c>
      <c r="U6" s="9">
        <f t="shared" si="7"/>
        <v>1</v>
      </c>
      <c r="V6" s="9">
        <v>1</v>
      </c>
      <c r="W6" s="9">
        <v>1</v>
      </c>
    </row>
    <row r="7" spans="1:23">
      <c r="A7" s="285">
        <v>5</v>
      </c>
      <c r="B7" s="285">
        <v>5</v>
      </c>
      <c r="C7" s="284" t="s">
        <v>83</v>
      </c>
      <c r="D7" s="284" t="s">
        <v>300</v>
      </c>
      <c r="E7" s="284">
        <v>1984</v>
      </c>
      <c r="F7" s="284" t="s">
        <v>3832</v>
      </c>
      <c r="G7" s="283">
        <v>0.39583333333333331</v>
      </c>
      <c r="H7" s="283">
        <v>0.76180555555555562</v>
      </c>
      <c r="I7" s="284">
        <v>31</v>
      </c>
      <c r="J7" s="283">
        <f t="shared" si="0"/>
        <v>0.36597222222222231</v>
      </c>
      <c r="L7" s="14">
        <f>VLOOKUP(M7,id!$A:$C,3,0)</f>
        <v>138</v>
      </c>
      <c r="M7" s="14" t="str">
        <f t="shared" si="1"/>
        <v>WojciechowskiAdam1984</v>
      </c>
      <c r="N7" s="9" t="str">
        <f t="shared" si="2"/>
        <v>Wojciechowski</v>
      </c>
      <c r="O7" s="9" t="str">
        <f t="shared" si="3"/>
        <v>Adam</v>
      </c>
      <c r="P7" s="9"/>
      <c r="Q7" s="9">
        <f t="shared" si="4"/>
        <v>1984</v>
      </c>
      <c r="R7" s="9">
        <f t="shared" si="5"/>
        <v>47.533206831119536</v>
      </c>
      <c r="S7" s="21"/>
      <c r="T7" s="9">
        <f t="shared" si="6"/>
        <v>0.95256166982922186</v>
      </c>
      <c r="U7" s="9">
        <f t="shared" si="7"/>
        <v>1</v>
      </c>
      <c r="V7" s="9">
        <v>1</v>
      </c>
      <c r="W7" s="9">
        <v>1</v>
      </c>
    </row>
    <row r="8" spans="1:23">
      <c r="A8" s="285">
        <v>6</v>
      </c>
      <c r="B8" s="285">
        <v>6</v>
      </c>
      <c r="C8" s="284" t="s">
        <v>383</v>
      </c>
      <c r="D8" s="284" t="s">
        <v>1295</v>
      </c>
      <c r="E8" s="284">
        <v>1980</v>
      </c>
      <c r="F8" s="284" t="s">
        <v>3832</v>
      </c>
      <c r="G8" s="283">
        <v>0.39583333333333331</v>
      </c>
      <c r="H8" s="283">
        <v>0.79513888888888884</v>
      </c>
      <c r="I8" s="284">
        <v>31</v>
      </c>
      <c r="J8" s="283">
        <f t="shared" si="0"/>
        <v>0.39930555555555552</v>
      </c>
      <c r="L8" s="14">
        <f>VLOOKUP(M8,id!$A:$C,3,0)</f>
        <v>51</v>
      </c>
      <c r="M8" s="14" t="str">
        <f t="shared" si="1"/>
        <v>ŁosiewiczMariusz1980</v>
      </c>
      <c r="N8" s="9" t="str">
        <f t="shared" si="2"/>
        <v>Łosiewicz</v>
      </c>
      <c r="O8" s="9" t="str">
        <f t="shared" si="3"/>
        <v>Mariusz</v>
      </c>
      <c r="P8" s="9"/>
      <c r="Q8" s="9">
        <f t="shared" si="4"/>
        <v>1980</v>
      </c>
      <c r="R8" s="9">
        <f t="shared" si="5"/>
        <v>43.565217391304358</v>
      </c>
      <c r="S8" s="21"/>
      <c r="T8" s="9">
        <f t="shared" si="6"/>
        <v>0.91652173913043511</v>
      </c>
      <c r="U8" s="9">
        <f t="shared" si="7"/>
        <v>1</v>
      </c>
      <c r="V8" s="9">
        <v>1</v>
      </c>
      <c r="W8" s="9">
        <v>1</v>
      </c>
    </row>
    <row r="9" spans="1:23">
      <c r="A9" s="285">
        <v>7</v>
      </c>
      <c r="B9" s="285">
        <v>7</v>
      </c>
      <c r="C9" s="284" t="s">
        <v>22</v>
      </c>
      <c r="D9" s="284" t="s">
        <v>1803</v>
      </c>
      <c r="E9" s="284">
        <v>1980</v>
      </c>
      <c r="F9" s="284" t="s">
        <v>3832</v>
      </c>
      <c r="G9" s="283">
        <v>0.39583333333333331</v>
      </c>
      <c r="H9" s="283">
        <v>0.81180555555555556</v>
      </c>
      <c r="I9" s="284">
        <v>31</v>
      </c>
      <c r="J9" s="283">
        <f t="shared" si="0"/>
        <v>0.41597222222222224</v>
      </c>
      <c r="L9" s="14" t="e">
        <f>VLOOKUP(M9,id!$A:$C,3,0)</f>
        <v>#N/A</v>
      </c>
      <c r="M9" s="14" t="str">
        <f t="shared" si="1"/>
        <v>HampelskiKrzysztof1980</v>
      </c>
      <c r="N9" s="9" t="str">
        <f t="shared" si="2"/>
        <v>Hampelski</v>
      </c>
      <c r="O9" s="9" t="str">
        <f t="shared" si="3"/>
        <v>Krzysztof</v>
      </c>
      <c r="P9" s="9"/>
      <c r="Q9" s="9">
        <f t="shared" si="4"/>
        <v>1980</v>
      </c>
      <c r="R9" s="9">
        <f t="shared" si="5"/>
        <v>41.819699499165282</v>
      </c>
      <c r="S9" s="21"/>
      <c r="T9" s="9">
        <f t="shared" si="6"/>
        <v>0.95993322203672771</v>
      </c>
      <c r="U9" s="9">
        <f t="shared" si="7"/>
        <v>1</v>
      </c>
      <c r="V9" s="9">
        <v>1</v>
      </c>
      <c r="W9" s="9">
        <v>1</v>
      </c>
    </row>
    <row r="10" spans="1:23">
      <c r="A10" s="285">
        <v>8</v>
      </c>
      <c r="B10" s="285">
        <v>8</v>
      </c>
      <c r="C10" s="284" t="s">
        <v>151</v>
      </c>
      <c r="D10" s="284" t="s">
        <v>152</v>
      </c>
      <c r="E10" s="284">
        <v>1970</v>
      </c>
      <c r="F10" s="284" t="s">
        <v>3832</v>
      </c>
      <c r="G10" s="283">
        <v>0.39583333333333331</v>
      </c>
      <c r="H10" s="283">
        <v>0.81319444444444444</v>
      </c>
      <c r="I10" s="284">
        <v>31</v>
      </c>
      <c r="J10" s="283">
        <f t="shared" si="0"/>
        <v>0.41736111111111113</v>
      </c>
      <c r="L10" s="14">
        <f>VLOOKUP(M10,id!$A:$C,3,0)</f>
        <v>63</v>
      </c>
      <c r="M10" s="14" t="str">
        <f t="shared" si="1"/>
        <v>HołdakowskiWojciech1970</v>
      </c>
      <c r="N10" s="9" t="str">
        <f t="shared" si="2"/>
        <v>Hołdakowski</v>
      </c>
      <c r="O10" s="9" t="str">
        <f t="shared" si="3"/>
        <v>Wojciech</v>
      </c>
      <c r="P10" s="9"/>
      <c r="Q10" s="9">
        <f t="shared" si="4"/>
        <v>1970</v>
      </c>
      <c r="R10" s="9">
        <f t="shared" si="5"/>
        <v>41.680532445923468</v>
      </c>
      <c r="S10" s="21"/>
      <c r="T10" s="9">
        <f t="shared" si="6"/>
        <v>0.99667221297836939</v>
      </c>
      <c r="U10" s="9">
        <f t="shared" si="7"/>
        <v>1</v>
      </c>
      <c r="V10" s="9">
        <v>1</v>
      </c>
      <c r="W10" s="9">
        <v>1</v>
      </c>
    </row>
    <row r="11" spans="1:23">
      <c r="A11" s="285">
        <v>8</v>
      </c>
      <c r="B11" s="285">
        <v>8</v>
      </c>
      <c r="C11" s="284" t="s">
        <v>90</v>
      </c>
      <c r="D11" s="284" t="s">
        <v>79</v>
      </c>
      <c r="E11" s="284">
        <v>1984</v>
      </c>
      <c r="F11" s="284" t="s">
        <v>3832</v>
      </c>
      <c r="G11" s="283">
        <v>0.39583333333333331</v>
      </c>
      <c r="H11" s="283">
        <v>0.81319444444444444</v>
      </c>
      <c r="I11" s="284">
        <v>31</v>
      </c>
      <c r="J11" s="283">
        <f t="shared" si="0"/>
        <v>0.41736111111111113</v>
      </c>
      <c r="L11" s="14">
        <f>VLOOKUP(M11,id!$A:$C,3,0)</f>
        <v>38</v>
      </c>
      <c r="M11" s="14" t="str">
        <f t="shared" si="1"/>
        <v>WieczorekJarosław1984</v>
      </c>
      <c r="N11" s="9" t="str">
        <f t="shared" si="2"/>
        <v>Wieczorek</v>
      </c>
      <c r="O11" s="9" t="str">
        <f t="shared" si="3"/>
        <v>Jarosław</v>
      </c>
      <c r="P11" s="9"/>
      <c r="Q11" s="9">
        <f t="shared" si="4"/>
        <v>1984</v>
      </c>
      <c r="R11" s="9">
        <f t="shared" si="5"/>
        <v>41.680532445923468</v>
      </c>
      <c r="S11" s="21"/>
      <c r="T11" s="9">
        <f t="shared" si="6"/>
        <v>1</v>
      </c>
      <c r="U11" s="9">
        <f t="shared" si="7"/>
        <v>1</v>
      </c>
      <c r="V11" s="9">
        <v>1</v>
      </c>
      <c r="W11" s="9">
        <v>1</v>
      </c>
    </row>
    <row r="12" spans="1:23">
      <c r="A12" s="285">
        <v>10</v>
      </c>
      <c r="B12" s="285">
        <v>10</v>
      </c>
      <c r="C12" s="284" t="s">
        <v>16</v>
      </c>
      <c r="D12" s="284" t="s">
        <v>4224</v>
      </c>
      <c r="E12" s="284">
        <v>1980</v>
      </c>
      <c r="F12" s="284" t="s">
        <v>3832</v>
      </c>
      <c r="G12" s="283">
        <v>0.39583333333333331</v>
      </c>
      <c r="H12" s="283">
        <v>0.85763888888888884</v>
      </c>
      <c r="I12" s="284">
        <v>31</v>
      </c>
      <c r="J12" s="283">
        <f t="shared" si="0"/>
        <v>0.46180555555555552</v>
      </c>
      <c r="L12" s="14" t="e">
        <f>VLOOKUP(M12,id!$A:$C,3,0)</f>
        <v>#N/A</v>
      </c>
      <c r="M12" s="14" t="str">
        <f t="shared" si="1"/>
        <v>PabichPaweł1980</v>
      </c>
      <c r="N12" s="9" t="str">
        <f t="shared" si="2"/>
        <v>Pabich</v>
      </c>
      <c r="O12" s="9" t="str">
        <f t="shared" si="3"/>
        <v>Paweł</v>
      </c>
      <c r="P12" s="9"/>
      <c r="Q12" s="9">
        <f t="shared" si="4"/>
        <v>1980</v>
      </c>
      <c r="R12" s="9">
        <f t="shared" si="5"/>
        <v>37.669172932330838</v>
      </c>
      <c r="S12" s="21"/>
      <c r="T12" s="9">
        <f t="shared" si="6"/>
        <v>0.90375939849624065</v>
      </c>
      <c r="U12" s="9">
        <f t="shared" si="7"/>
        <v>1</v>
      </c>
      <c r="V12" s="9">
        <v>1</v>
      </c>
      <c r="W12" s="9">
        <v>1</v>
      </c>
    </row>
    <row r="13" spans="1:23">
      <c r="A13" s="285">
        <v>11</v>
      </c>
      <c r="B13" s="285">
        <v>11</v>
      </c>
      <c r="C13" s="284" t="s">
        <v>3727</v>
      </c>
      <c r="D13" s="284" t="s">
        <v>3728</v>
      </c>
      <c r="E13" s="284">
        <v>1979</v>
      </c>
      <c r="F13" s="284" t="s">
        <v>3832</v>
      </c>
      <c r="G13" s="283">
        <v>0.39583333333333331</v>
      </c>
      <c r="H13" s="283">
        <v>0.86458333333333337</v>
      </c>
      <c r="I13" s="284">
        <v>31</v>
      </c>
      <c r="J13" s="283">
        <f t="shared" si="0"/>
        <v>0.46875000000000006</v>
      </c>
      <c r="L13" s="14">
        <f>VLOOKUP(M13,id!$A:$C,3,0)</f>
        <v>467</v>
      </c>
      <c r="M13" s="14" t="str">
        <f t="shared" si="1"/>
        <v>LulekZenon1979</v>
      </c>
      <c r="N13" s="9" t="str">
        <f t="shared" si="2"/>
        <v>Lulek</v>
      </c>
      <c r="O13" s="9" t="str">
        <f t="shared" si="3"/>
        <v>Zenon</v>
      </c>
      <c r="P13" s="9"/>
      <c r="Q13" s="9">
        <f t="shared" si="4"/>
        <v>1979</v>
      </c>
      <c r="R13" s="9">
        <f t="shared" si="5"/>
        <v>37.111111111111114</v>
      </c>
      <c r="S13" s="21"/>
      <c r="T13" s="9">
        <f t="shared" si="6"/>
        <v>0.98518518518518505</v>
      </c>
      <c r="U13" s="9">
        <f t="shared" si="7"/>
        <v>1</v>
      </c>
      <c r="V13" s="9">
        <v>1</v>
      </c>
      <c r="W13" s="9">
        <v>1</v>
      </c>
    </row>
    <row r="14" spans="1:23">
      <c r="A14" s="285">
        <v>12</v>
      </c>
      <c r="B14" s="285">
        <v>12</v>
      </c>
      <c r="C14" s="284" t="s">
        <v>63</v>
      </c>
      <c r="D14" s="284" t="s">
        <v>295</v>
      </c>
      <c r="E14" s="284">
        <v>1977</v>
      </c>
      <c r="F14" s="284" t="s">
        <v>3832</v>
      </c>
      <c r="G14" s="283">
        <v>0.39583333333333331</v>
      </c>
      <c r="H14" s="283">
        <v>0.87361111111111101</v>
      </c>
      <c r="I14" s="284">
        <v>31</v>
      </c>
      <c r="J14" s="283">
        <f t="shared" si="0"/>
        <v>0.47777777777777769</v>
      </c>
      <c r="L14" s="14">
        <f>VLOOKUP(M14,id!$A:$C,3,0)</f>
        <v>13</v>
      </c>
      <c r="M14" s="14" t="str">
        <f t="shared" si="1"/>
        <v>SenderekŁukasz1977</v>
      </c>
      <c r="N14" s="9" t="str">
        <f t="shared" si="2"/>
        <v>Senderek</v>
      </c>
      <c r="O14" s="9" t="str">
        <f t="shared" si="3"/>
        <v>Łukasz</v>
      </c>
      <c r="P14" s="9"/>
      <c r="Q14" s="9">
        <f t="shared" si="4"/>
        <v>1977</v>
      </c>
      <c r="R14" s="9">
        <f t="shared" si="5"/>
        <v>36.409883720930246</v>
      </c>
      <c r="S14" s="21"/>
      <c r="T14" s="9">
        <f t="shared" si="6"/>
        <v>0.981104651162791</v>
      </c>
      <c r="U14" s="9">
        <f t="shared" si="7"/>
        <v>1</v>
      </c>
      <c r="V14" s="9">
        <v>1</v>
      </c>
      <c r="W14" s="9">
        <v>1</v>
      </c>
    </row>
    <row r="15" spans="1:23">
      <c r="A15" s="285">
        <v>13</v>
      </c>
      <c r="B15" s="285">
        <v>13</v>
      </c>
      <c r="C15" s="284" t="s">
        <v>336</v>
      </c>
      <c r="D15" s="284" t="s">
        <v>230</v>
      </c>
      <c r="E15" s="284">
        <v>1967</v>
      </c>
      <c r="F15" s="284" t="s">
        <v>3832</v>
      </c>
      <c r="G15" s="283">
        <v>0.39583333333333331</v>
      </c>
      <c r="H15" s="283">
        <v>0.89444444444444438</v>
      </c>
      <c r="I15" s="284">
        <v>31</v>
      </c>
      <c r="J15" s="283">
        <f t="shared" si="0"/>
        <v>0.49861111111111106</v>
      </c>
      <c r="L15" s="14">
        <f>VLOOKUP(M15,id!$A:$C,3,0)</f>
        <v>16</v>
      </c>
      <c r="M15" s="14" t="str">
        <f t="shared" si="1"/>
        <v>AdamczykJarek1967</v>
      </c>
      <c r="N15" s="9" t="str">
        <f t="shared" si="2"/>
        <v>Adamczyk</v>
      </c>
      <c r="O15" s="9" t="str">
        <f t="shared" si="3"/>
        <v>Jarek</v>
      </c>
      <c r="P15" s="9"/>
      <c r="Q15" s="9">
        <f t="shared" si="4"/>
        <v>1967</v>
      </c>
      <c r="R15" s="9">
        <f t="shared" ref="R15:R42" si="8">R14*IF(V15&lt;1,V15,IF(W15&lt;1,W15,IF(U15&lt;1,U15,IF(T15&lt;1,T15,1))))</f>
        <v>34.888579387186638</v>
      </c>
      <c r="S15" s="21"/>
      <c r="T15" s="9">
        <f t="shared" ref="T15:T42" si="9">J14/J15</f>
        <v>0.95821727019498604</v>
      </c>
      <c r="U15" s="9">
        <f t="shared" ref="U15:U42" si="10">I15/I14</f>
        <v>1</v>
      </c>
      <c r="V15" s="9">
        <v>1</v>
      </c>
      <c r="W15" s="9">
        <v>1</v>
      </c>
    </row>
    <row r="16" spans="1:23">
      <c r="A16" s="285">
        <v>15</v>
      </c>
      <c r="B16" s="285">
        <v>14</v>
      </c>
      <c r="C16" s="284" t="s">
        <v>16</v>
      </c>
      <c r="D16" s="284" t="s">
        <v>262</v>
      </c>
      <c r="E16" s="284">
        <v>1973</v>
      </c>
      <c r="F16" s="284" t="s">
        <v>3832</v>
      </c>
      <c r="G16" s="283">
        <v>0.39583333333333331</v>
      </c>
      <c r="H16" s="283">
        <v>0.8979166666666667</v>
      </c>
      <c r="I16" s="284">
        <v>31</v>
      </c>
      <c r="J16" s="283">
        <f t="shared" si="0"/>
        <v>0.50208333333333344</v>
      </c>
      <c r="L16" s="14">
        <f>VLOOKUP(M16,id!$A:$C,3,0)</f>
        <v>174</v>
      </c>
      <c r="M16" s="14" t="str">
        <f t="shared" si="1"/>
        <v>GorczycaPaweł1973</v>
      </c>
      <c r="N16" s="9" t="str">
        <f t="shared" si="2"/>
        <v>Gorczyca</v>
      </c>
      <c r="O16" s="9" t="str">
        <f t="shared" si="3"/>
        <v>Paweł</v>
      </c>
      <c r="P16" s="9"/>
      <c r="Q16" s="9">
        <f t="shared" si="4"/>
        <v>1973</v>
      </c>
      <c r="R16" s="9">
        <f t="shared" si="8"/>
        <v>34.647302904564313</v>
      </c>
      <c r="S16" s="21"/>
      <c r="T16" s="9">
        <f t="shared" si="9"/>
        <v>0.99308437067773137</v>
      </c>
      <c r="U16" s="9">
        <f t="shared" si="10"/>
        <v>1</v>
      </c>
      <c r="V16" s="9">
        <v>1</v>
      </c>
      <c r="W16" s="9">
        <v>1</v>
      </c>
    </row>
    <row r="17" spans="1:23">
      <c r="A17" s="285">
        <v>17</v>
      </c>
      <c r="B17" s="285">
        <v>15</v>
      </c>
      <c r="C17" s="284" t="s">
        <v>70</v>
      </c>
      <c r="D17" s="284" t="s">
        <v>244</v>
      </c>
      <c r="E17" s="284">
        <v>1984</v>
      </c>
      <c r="F17" s="284" t="s">
        <v>3832</v>
      </c>
      <c r="G17" s="283">
        <v>0.39583333333333331</v>
      </c>
      <c r="H17" s="283">
        <v>0.91319444444444453</v>
      </c>
      <c r="I17" s="284">
        <v>31</v>
      </c>
      <c r="J17" s="283">
        <f t="shared" si="0"/>
        <v>0.51736111111111116</v>
      </c>
      <c r="L17" s="14">
        <f>VLOOKUP(M17,id!$A:$C,3,0)</f>
        <v>26</v>
      </c>
      <c r="M17" s="14" t="str">
        <f t="shared" si="1"/>
        <v>KotMaciej1984</v>
      </c>
      <c r="N17" s="9" t="str">
        <f t="shared" si="2"/>
        <v>Kot</v>
      </c>
      <c r="O17" s="9" t="str">
        <f t="shared" si="3"/>
        <v>Maciej</v>
      </c>
      <c r="P17" s="9"/>
      <c r="Q17" s="9">
        <f t="shared" si="4"/>
        <v>1984</v>
      </c>
      <c r="R17" s="9">
        <f t="shared" si="8"/>
        <v>33.624161073825505</v>
      </c>
      <c r="S17" s="21"/>
      <c r="T17" s="9">
        <f t="shared" si="9"/>
        <v>0.97046979865771821</v>
      </c>
      <c r="U17" s="9">
        <f t="shared" si="10"/>
        <v>1</v>
      </c>
      <c r="V17" s="9">
        <v>1</v>
      </c>
      <c r="W17" s="9">
        <v>1</v>
      </c>
    </row>
    <row r="18" spans="1:23">
      <c r="A18" s="285">
        <v>18</v>
      </c>
      <c r="B18" s="285">
        <v>16</v>
      </c>
      <c r="C18" s="284" t="s">
        <v>19</v>
      </c>
      <c r="D18" s="284" t="s">
        <v>18</v>
      </c>
      <c r="E18" s="284">
        <v>1964</v>
      </c>
      <c r="F18" s="284" t="s">
        <v>3832</v>
      </c>
      <c r="G18" s="283">
        <v>0.39583333333333331</v>
      </c>
      <c r="H18" s="283">
        <v>0.87361111111111101</v>
      </c>
      <c r="I18" s="284">
        <v>30</v>
      </c>
      <c r="J18" s="283">
        <f t="shared" si="0"/>
        <v>0.47777777777777769</v>
      </c>
      <c r="K18" s="281" t="s">
        <v>4220</v>
      </c>
      <c r="L18" s="14">
        <f>VLOOKUP(M18,id!$A:$C,3,0)</f>
        <v>17</v>
      </c>
      <c r="M18" s="14" t="str">
        <f t="shared" si="1"/>
        <v>LiszkaGrzegorz1964</v>
      </c>
      <c r="N18" s="9" t="str">
        <f t="shared" si="2"/>
        <v>Liszka</v>
      </c>
      <c r="O18" s="9" t="str">
        <f t="shared" si="3"/>
        <v>Grzegorz</v>
      </c>
      <c r="P18" s="9"/>
      <c r="Q18" s="9">
        <f t="shared" si="4"/>
        <v>1964</v>
      </c>
      <c r="R18" s="9">
        <f t="shared" si="8"/>
        <v>32.539510716605328</v>
      </c>
      <c r="S18" s="21"/>
      <c r="T18" s="9">
        <f t="shared" si="9"/>
        <v>1.0828488372093026</v>
      </c>
      <c r="U18" s="9">
        <f t="shared" si="10"/>
        <v>0.967741935483871</v>
      </c>
      <c r="V18" s="9">
        <v>1</v>
      </c>
      <c r="W18" s="9">
        <v>1</v>
      </c>
    </row>
    <row r="19" spans="1:23">
      <c r="A19" s="285">
        <v>19</v>
      </c>
      <c r="B19" s="285">
        <v>17</v>
      </c>
      <c r="C19" s="284" t="s">
        <v>51</v>
      </c>
      <c r="D19" s="284" t="s">
        <v>1639</v>
      </c>
      <c r="E19" s="284">
        <v>1974</v>
      </c>
      <c r="F19" s="284" t="s">
        <v>3832</v>
      </c>
      <c r="G19" s="283">
        <v>0.39583333333333331</v>
      </c>
      <c r="H19" s="283">
        <v>0.89027777777777783</v>
      </c>
      <c r="I19" s="284">
        <v>30</v>
      </c>
      <c r="J19" s="283">
        <f t="shared" si="0"/>
        <v>0.49444444444444452</v>
      </c>
      <c r="L19" s="14">
        <f>VLOOKUP(M19,id!$A:$C,3,0)</f>
        <v>21</v>
      </c>
      <c r="M19" s="14" t="str">
        <f t="shared" si="1"/>
        <v>MorońArtur1974</v>
      </c>
      <c r="N19" s="9" t="str">
        <f t="shared" si="2"/>
        <v>Moroń</v>
      </c>
      <c r="O19" s="9" t="str">
        <f t="shared" si="3"/>
        <v>Artur</v>
      </c>
      <c r="P19" s="9"/>
      <c r="Q19" s="9">
        <f t="shared" si="4"/>
        <v>1974</v>
      </c>
      <c r="R19" s="9">
        <f t="shared" si="8"/>
        <v>31.442673276719745</v>
      </c>
      <c r="S19" s="21"/>
      <c r="T19" s="9">
        <f t="shared" si="9"/>
        <v>0.96629213483146037</v>
      </c>
      <c r="U19" s="9">
        <f t="shared" si="10"/>
        <v>1</v>
      </c>
      <c r="V19" s="9">
        <v>1</v>
      </c>
      <c r="W19" s="9">
        <v>1</v>
      </c>
    </row>
    <row r="20" spans="1:23">
      <c r="A20" s="285">
        <v>21</v>
      </c>
      <c r="B20" s="285">
        <v>18</v>
      </c>
      <c r="C20" s="284" t="s">
        <v>139</v>
      </c>
      <c r="D20" s="284" t="s">
        <v>225</v>
      </c>
      <c r="E20" s="284">
        <v>1973</v>
      </c>
      <c r="F20" s="284" t="s">
        <v>3832</v>
      </c>
      <c r="G20" s="283">
        <v>0.39583333333333331</v>
      </c>
      <c r="H20" s="283">
        <v>0.89722222222222225</v>
      </c>
      <c r="I20" s="284">
        <v>29</v>
      </c>
      <c r="J20" s="283">
        <f t="shared" si="0"/>
        <v>0.50138888888888888</v>
      </c>
      <c r="L20" s="14">
        <f>VLOOKUP(M20,id!$A:$C,3,0)</f>
        <v>184</v>
      </c>
      <c r="M20" s="14" t="str">
        <f t="shared" si="1"/>
        <v>StaszewskiDaniel1973</v>
      </c>
      <c r="N20" s="9" t="str">
        <f t="shared" si="2"/>
        <v>Staszewski</v>
      </c>
      <c r="O20" s="9" t="str">
        <f t="shared" si="3"/>
        <v>Daniel</v>
      </c>
      <c r="P20" s="9"/>
      <c r="Q20" s="9">
        <f t="shared" si="4"/>
        <v>1973</v>
      </c>
      <c r="R20" s="9">
        <f t="shared" si="8"/>
        <v>30.394584167495754</v>
      </c>
      <c r="S20" s="21"/>
      <c r="T20" s="9">
        <f t="shared" si="9"/>
        <v>0.98614958448753476</v>
      </c>
      <c r="U20" s="9">
        <f t="shared" si="10"/>
        <v>0.96666666666666667</v>
      </c>
      <c r="V20" s="9">
        <v>1</v>
      </c>
      <c r="W20" s="9">
        <v>1</v>
      </c>
    </row>
    <row r="21" spans="1:23">
      <c r="A21" s="285">
        <v>22</v>
      </c>
      <c r="B21" s="285">
        <v>19</v>
      </c>
      <c r="C21" s="284" t="s">
        <v>1316</v>
      </c>
      <c r="D21" s="284" t="s">
        <v>3827</v>
      </c>
      <c r="E21" s="284">
        <v>1984</v>
      </c>
      <c r="F21" s="284" t="s">
        <v>3832</v>
      </c>
      <c r="G21" s="283">
        <v>0.39583333333333331</v>
      </c>
      <c r="H21" s="283">
        <v>0.91666666666666663</v>
      </c>
      <c r="I21" s="284">
        <v>29</v>
      </c>
      <c r="J21" s="283">
        <f t="shared" si="0"/>
        <v>0.52083333333333326</v>
      </c>
      <c r="L21" s="14" t="e">
        <f>VLOOKUP(M21,id!$A:$C,3,0)</f>
        <v>#N/A</v>
      </c>
      <c r="M21" s="14" t="str">
        <f t="shared" si="1"/>
        <v>ZłotnickiMaciek1984</v>
      </c>
      <c r="N21" s="9" t="str">
        <f t="shared" si="2"/>
        <v>Złotnicki</v>
      </c>
      <c r="O21" s="9" t="str">
        <f t="shared" si="3"/>
        <v>Maciek</v>
      </c>
      <c r="P21" s="9"/>
      <c r="Q21" s="9">
        <f t="shared" si="4"/>
        <v>1984</v>
      </c>
      <c r="R21" s="9">
        <f t="shared" si="8"/>
        <v>29.259853025242585</v>
      </c>
      <c r="S21" s="21"/>
      <c r="T21" s="9">
        <f t="shared" si="9"/>
        <v>0.96266666666666678</v>
      </c>
      <c r="U21" s="9">
        <f t="shared" si="10"/>
        <v>1</v>
      </c>
      <c r="V21" s="9">
        <v>1</v>
      </c>
      <c r="W21" s="9">
        <v>1</v>
      </c>
    </row>
    <row r="22" spans="1:23">
      <c r="A22" s="285">
        <v>23</v>
      </c>
      <c r="B22" s="285">
        <v>20</v>
      </c>
      <c r="C22" s="284" t="s">
        <v>151</v>
      </c>
      <c r="D22" s="284" t="s">
        <v>952</v>
      </c>
      <c r="E22" s="284">
        <v>1979</v>
      </c>
      <c r="F22" s="284" t="s">
        <v>3832</v>
      </c>
      <c r="G22" s="283">
        <v>0.39583333333333331</v>
      </c>
      <c r="H22" s="283">
        <v>0.90486111111111101</v>
      </c>
      <c r="I22" s="284">
        <v>28</v>
      </c>
      <c r="J22" s="283">
        <f t="shared" si="0"/>
        <v>0.50902777777777763</v>
      </c>
      <c r="L22" s="14">
        <f>VLOOKUP(M22,id!$A:$C,3,0)</f>
        <v>18</v>
      </c>
      <c r="M22" s="14" t="str">
        <f t="shared" si="1"/>
        <v>KapustkaWojciech1979</v>
      </c>
      <c r="N22" s="9" t="str">
        <f t="shared" si="2"/>
        <v>Kapustka</v>
      </c>
      <c r="O22" s="9" t="str">
        <f t="shared" si="3"/>
        <v>Wojciech</v>
      </c>
      <c r="P22" s="9"/>
      <c r="Q22" s="9">
        <f t="shared" si="4"/>
        <v>1979</v>
      </c>
      <c r="R22" s="9">
        <f t="shared" si="8"/>
        <v>28.250892576096291</v>
      </c>
      <c r="S22" s="21"/>
      <c r="T22" s="9">
        <f t="shared" si="9"/>
        <v>1.023192360163711</v>
      </c>
      <c r="U22" s="9">
        <f t="shared" si="10"/>
        <v>0.96551724137931039</v>
      </c>
      <c r="V22" s="9">
        <v>1</v>
      </c>
      <c r="W22" s="9">
        <v>1</v>
      </c>
    </row>
    <row r="23" spans="1:23">
      <c r="A23" s="285">
        <v>24</v>
      </c>
      <c r="B23" s="285">
        <v>21</v>
      </c>
      <c r="C23" s="284" t="s">
        <v>19</v>
      </c>
      <c r="D23" s="284" t="s">
        <v>807</v>
      </c>
      <c r="E23" s="284">
        <v>1984</v>
      </c>
      <c r="F23" s="284" t="s">
        <v>3832</v>
      </c>
      <c r="G23" s="283">
        <v>0.39583333333333331</v>
      </c>
      <c r="H23" s="283">
        <v>0.90625</v>
      </c>
      <c r="I23" s="284">
        <v>28</v>
      </c>
      <c r="J23" s="283">
        <f t="shared" si="0"/>
        <v>0.51041666666666674</v>
      </c>
      <c r="L23" s="14">
        <f>VLOOKUP(M23,id!$A:$C,3,0)</f>
        <v>28</v>
      </c>
      <c r="M23" s="14" t="str">
        <f t="shared" si="1"/>
        <v>CzarnyGrzegorz1984</v>
      </c>
      <c r="N23" s="9" t="str">
        <f t="shared" si="2"/>
        <v>Czarny</v>
      </c>
      <c r="O23" s="9" t="str">
        <f t="shared" si="3"/>
        <v>Grzegorz</v>
      </c>
      <c r="P23" s="9"/>
      <c r="Q23" s="9">
        <f t="shared" si="4"/>
        <v>1984</v>
      </c>
      <c r="R23" s="9">
        <f t="shared" si="8"/>
        <v>28.174019399018466</v>
      </c>
      <c r="S23" s="21"/>
      <c r="T23" s="9">
        <f t="shared" si="9"/>
        <v>0.99727891156462545</v>
      </c>
      <c r="U23" s="9">
        <f t="shared" si="10"/>
        <v>1</v>
      </c>
      <c r="V23" s="9">
        <v>1</v>
      </c>
      <c r="W23" s="9">
        <v>1</v>
      </c>
    </row>
    <row r="24" spans="1:23">
      <c r="A24" s="285">
        <v>26</v>
      </c>
      <c r="B24" s="285">
        <v>22</v>
      </c>
      <c r="C24" s="284" t="s">
        <v>241</v>
      </c>
      <c r="D24" s="284" t="s">
        <v>245</v>
      </c>
      <c r="E24" s="284">
        <v>1979</v>
      </c>
      <c r="F24" s="284" t="s">
        <v>3832</v>
      </c>
      <c r="G24" s="283">
        <v>0.39583333333333331</v>
      </c>
      <c r="H24" s="283">
        <v>0.74930555555555556</v>
      </c>
      <c r="I24" s="284">
        <v>25</v>
      </c>
      <c r="J24" s="283">
        <f t="shared" si="0"/>
        <v>0.35347222222222224</v>
      </c>
      <c r="L24" s="14">
        <f>VLOOKUP(M24,id!$A:$C,3,0)</f>
        <v>10</v>
      </c>
      <c r="M24" s="14" t="str">
        <f t="shared" si="1"/>
        <v>WalentowskiRadosław1979</v>
      </c>
      <c r="N24" s="9" t="str">
        <f t="shared" si="2"/>
        <v>Walentowski</v>
      </c>
      <c r="O24" s="9" t="str">
        <f t="shared" si="3"/>
        <v>Radosław</v>
      </c>
      <c r="P24" s="9"/>
      <c r="Q24" s="9">
        <f t="shared" si="4"/>
        <v>1979</v>
      </c>
      <c r="R24" s="9">
        <f t="shared" si="8"/>
        <v>25.155374463409345</v>
      </c>
      <c r="S24" s="21"/>
      <c r="T24" s="9">
        <f t="shared" si="9"/>
        <v>1.4440078585461691</v>
      </c>
      <c r="U24" s="9">
        <f t="shared" si="10"/>
        <v>0.8928571428571429</v>
      </c>
      <c r="V24" s="9">
        <v>1</v>
      </c>
      <c r="W24" s="9">
        <v>1</v>
      </c>
    </row>
    <row r="25" spans="1:23">
      <c r="A25" s="285">
        <v>27</v>
      </c>
      <c r="B25" s="285">
        <v>23</v>
      </c>
      <c r="C25" s="284" t="s">
        <v>51</v>
      </c>
      <c r="D25" s="284" t="s">
        <v>183</v>
      </c>
      <c r="E25" s="284">
        <v>1970</v>
      </c>
      <c r="F25" s="284" t="s">
        <v>3832</v>
      </c>
      <c r="G25" s="283">
        <v>0.39583333333333331</v>
      </c>
      <c r="H25" s="283">
        <v>0.84791666666666676</v>
      </c>
      <c r="I25" s="284">
        <v>25</v>
      </c>
      <c r="J25" s="283">
        <f t="shared" si="0"/>
        <v>0.45208333333333345</v>
      </c>
      <c r="K25" s="281" t="s">
        <v>4220</v>
      </c>
      <c r="L25" s="14">
        <f>VLOOKUP(M25,id!$A:$C,3,0)</f>
        <v>140</v>
      </c>
      <c r="M25" s="14" t="str">
        <f t="shared" si="1"/>
        <v>ZawadzkiArtur1970</v>
      </c>
      <c r="N25" s="9" t="str">
        <f t="shared" si="2"/>
        <v>Zawadzki</v>
      </c>
      <c r="O25" s="9" t="str">
        <f t="shared" si="3"/>
        <v>Artur</v>
      </c>
      <c r="P25" s="9"/>
      <c r="Q25" s="9">
        <f t="shared" si="4"/>
        <v>1970</v>
      </c>
      <c r="R25" s="9">
        <f t="shared" si="8"/>
        <v>19.668334257873045</v>
      </c>
      <c r="S25" s="21"/>
      <c r="T25" s="9">
        <f t="shared" si="9"/>
        <v>0.78187403993855586</v>
      </c>
      <c r="U25" s="9">
        <f t="shared" si="10"/>
        <v>1</v>
      </c>
      <c r="V25" s="9">
        <v>1</v>
      </c>
      <c r="W25" s="9">
        <v>1</v>
      </c>
    </row>
    <row r="26" spans="1:23">
      <c r="A26" s="285">
        <v>28</v>
      </c>
      <c r="B26" s="285">
        <v>24</v>
      </c>
      <c r="C26" s="284" t="s">
        <v>22</v>
      </c>
      <c r="D26" s="284" t="s">
        <v>837</v>
      </c>
      <c r="E26" s="284">
        <v>1963</v>
      </c>
      <c r="F26" s="284" t="s">
        <v>3832</v>
      </c>
      <c r="G26" s="283">
        <v>0.39583333333333331</v>
      </c>
      <c r="H26" s="283">
        <v>0.87847222222222221</v>
      </c>
      <c r="I26" s="284">
        <v>25</v>
      </c>
      <c r="J26" s="283">
        <f t="shared" si="0"/>
        <v>0.4826388888888889</v>
      </c>
      <c r="K26" s="281" t="s">
        <v>4220</v>
      </c>
      <c r="L26" s="14">
        <f>VLOOKUP(M26,id!$A:$C,3,0)</f>
        <v>128</v>
      </c>
      <c r="M26" s="14" t="str">
        <f t="shared" si="1"/>
        <v>KowalskiKrzysztof1963</v>
      </c>
      <c r="N26" s="9" t="str">
        <f t="shared" si="2"/>
        <v>Kowalski</v>
      </c>
      <c r="O26" s="9" t="str">
        <f t="shared" si="3"/>
        <v>Krzysztof</v>
      </c>
      <c r="P26" s="9"/>
      <c r="Q26" s="9">
        <f t="shared" si="4"/>
        <v>1963</v>
      </c>
      <c r="R26" s="9">
        <f t="shared" si="8"/>
        <v>18.423144750899791</v>
      </c>
      <c r="S26" s="21"/>
      <c r="T26" s="9">
        <f t="shared" si="9"/>
        <v>0.93669064748201458</v>
      </c>
      <c r="U26" s="9">
        <f t="shared" si="10"/>
        <v>1</v>
      </c>
      <c r="V26" s="9">
        <v>1</v>
      </c>
      <c r="W26" s="9">
        <v>1</v>
      </c>
    </row>
    <row r="27" spans="1:23">
      <c r="A27" s="285">
        <v>28</v>
      </c>
      <c r="B27" s="285">
        <v>24</v>
      </c>
      <c r="C27" s="284" t="s">
        <v>383</v>
      </c>
      <c r="D27" s="284" t="s">
        <v>836</v>
      </c>
      <c r="E27" s="284">
        <v>1966</v>
      </c>
      <c r="F27" s="284" t="s">
        <v>3832</v>
      </c>
      <c r="G27" s="283">
        <v>0.39583333333333331</v>
      </c>
      <c r="H27" s="283">
        <v>0.87847222222222221</v>
      </c>
      <c r="I27" s="284">
        <v>25</v>
      </c>
      <c r="J27" s="283">
        <f t="shared" si="0"/>
        <v>0.4826388888888889</v>
      </c>
      <c r="L27" s="14">
        <f>VLOOKUP(M27,id!$A:$C,3,0)</f>
        <v>9</v>
      </c>
      <c r="M27" s="14" t="str">
        <f t="shared" si="1"/>
        <v>RudnickiMariusz1966</v>
      </c>
      <c r="N27" s="9" t="str">
        <f t="shared" si="2"/>
        <v>Rudnicki</v>
      </c>
      <c r="O27" s="9" t="str">
        <f t="shared" si="3"/>
        <v>Mariusz</v>
      </c>
      <c r="P27" s="9"/>
      <c r="Q27" s="9">
        <f t="shared" si="4"/>
        <v>1966</v>
      </c>
      <c r="R27" s="9">
        <f t="shared" si="8"/>
        <v>18.423144750899791</v>
      </c>
      <c r="S27" s="21"/>
      <c r="T27" s="9">
        <f t="shared" si="9"/>
        <v>1</v>
      </c>
      <c r="U27" s="9">
        <f t="shared" si="10"/>
        <v>1</v>
      </c>
      <c r="V27" s="9">
        <v>1</v>
      </c>
      <c r="W27" s="9">
        <v>1</v>
      </c>
    </row>
    <row r="28" spans="1:23">
      <c r="A28" s="285">
        <v>30</v>
      </c>
      <c r="B28" s="285">
        <v>26</v>
      </c>
      <c r="C28" s="284" t="s">
        <v>26</v>
      </c>
      <c r="D28" s="284" t="s">
        <v>29</v>
      </c>
      <c r="E28" s="284">
        <v>1965</v>
      </c>
      <c r="F28" s="284" t="s">
        <v>3832</v>
      </c>
      <c r="G28" s="283">
        <v>0.39583333333333331</v>
      </c>
      <c r="H28" s="283">
        <v>0.8833333333333333</v>
      </c>
      <c r="I28" s="284">
        <v>24</v>
      </c>
      <c r="J28" s="283">
        <f t="shared" si="0"/>
        <v>0.48749999999999999</v>
      </c>
      <c r="L28" s="14">
        <f>VLOOKUP(M28,id!$A:$C,3,0)</f>
        <v>27</v>
      </c>
      <c r="M28" s="14" t="str">
        <f t="shared" si="1"/>
        <v>SmejdaAndrzej1965</v>
      </c>
      <c r="N28" s="9" t="str">
        <f t="shared" si="2"/>
        <v>Smejda</v>
      </c>
      <c r="O28" s="9" t="str">
        <f t="shared" si="3"/>
        <v>Andrzej</v>
      </c>
      <c r="P28" s="9"/>
      <c r="Q28" s="9">
        <f t="shared" si="4"/>
        <v>1965</v>
      </c>
      <c r="R28" s="9">
        <f t="shared" si="8"/>
        <v>17.686218960863798</v>
      </c>
      <c r="S28" s="21"/>
      <c r="T28" s="9">
        <f t="shared" si="9"/>
        <v>0.99002849002849003</v>
      </c>
      <c r="U28" s="9">
        <f t="shared" si="10"/>
        <v>0.96</v>
      </c>
      <c r="V28" s="9">
        <v>1</v>
      </c>
      <c r="W28" s="9">
        <v>1</v>
      </c>
    </row>
    <row r="29" spans="1:23">
      <c r="A29" s="285">
        <v>31</v>
      </c>
      <c r="B29" s="285">
        <v>27</v>
      </c>
      <c r="C29" s="284" t="s">
        <v>151</v>
      </c>
      <c r="D29" s="284" t="s">
        <v>920</v>
      </c>
      <c r="E29" s="284">
        <v>1959</v>
      </c>
      <c r="F29" s="284" t="s">
        <v>3832</v>
      </c>
      <c r="G29" s="283">
        <v>0.39583333333333331</v>
      </c>
      <c r="H29" s="283">
        <v>0.90833333333333333</v>
      </c>
      <c r="I29" s="284">
        <v>24</v>
      </c>
      <c r="J29" s="283">
        <f t="shared" si="0"/>
        <v>0.51249999999999996</v>
      </c>
      <c r="L29" s="14">
        <f>VLOOKUP(M29,id!$A:$C,3,0)</f>
        <v>132</v>
      </c>
      <c r="M29" s="14" t="str">
        <f t="shared" si="1"/>
        <v>MałodobryWojciech1959</v>
      </c>
      <c r="N29" s="9" t="str">
        <f t="shared" si="2"/>
        <v>Małodobry</v>
      </c>
      <c r="O29" s="9" t="str">
        <f t="shared" si="3"/>
        <v>Wojciech</v>
      </c>
      <c r="P29" s="9"/>
      <c r="Q29" s="9">
        <f t="shared" si="4"/>
        <v>1959</v>
      </c>
      <c r="R29" s="9">
        <f t="shared" si="8"/>
        <v>16.823476572528978</v>
      </c>
      <c r="S29" s="21"/>
      <c r="T29" s="9">
        <f t="shared" si="9"/>
        <v>0.95121951219512202</v>
      </c>
      <c r="U29" s="9">
        <f t="shared" si="10"/>
        <v>1</v>
      </c>
      <c r="V29" s="9">
        <v>1</v>
      </c>
      <c r="W29" s="9">
        <v>1</v>
      </c>
    </row>
    <row r="30" spans="1:23">
      <c r="A30" s="285">
        <v>33</v>
      </c>
      <c r="B30" s="285">
        <v>28</v>
      </c>
      <c r="C30" s="284" t="s">
        <v>48</v>
      </c>
      <c r="D30" s="284" t="s">
        <v>85</v>
      </c>
      <c r="E30" s="284">
        <v>1982</v>
      </c>
      <c r="F30" s="284" t="s">
        <v>3832</v>
      </c>
      <c r="G30" s="283">
        <v>0.39583333333333331</v>
      </c>
      <c r="H30" s="283">
        <v>0.79166666666666663</v>
      </c>
      <c r="I30" s="284">
        <v>23</v>
      </c>
      <c r="J30" s="283">
        <f t="shared" si="0"/>
        <v>0.39583333333333331</v>
      </c>
      <c r="L30" s="14">
        <f>VLOOKUP(M30,id!$A:$C,3,0)</f>
        <v>122</v>
      </c>
      <c r="M30" s="14" t="str">
        <f t="shared" si="1"/>
        <v>StefańskiTomasz1982</v>
      </c>
      <c r="N30" s="9" t="str">
        <f t="shared" si="2"/>
        <v>Stefański</v>
      </c>
      <c r="O30" s="9" t="str">
        <f t="shared" si="3"/>
        <v>Tomasz</v>
      </c>
      <c r="P30" s="9"/>
      <c r="Q30" s="9">
        <f t="shared" si="4"/>
        <v>1982</v>
      </c>
      <c r="R30" s="9">
        <f t="shared" si="8"/>
        <v>16.122498382006938</v>
      </c>
      <c r="S30" s="21"/>
      <c r="T30" s="9">
        <f t="shared" si="9"/>
        <v>1.2947368421052632</v>
      </c>
      <c r="U30" s="9">
        <f t="shared" si="10"/>
        <v>0.95833333333333337</v>
      </c>
      <c r="V30" s="9">
        <v>1</v>
      </c>
      <c r="W30" s="9">
        <v>1</v>
      </c>
    </row>
    <row r="31" spans="1:23">
      <c r="A31" s="285">
        <v>34</v>
      </c>
      <c r="B31" s="285">
        <v>29</v>
      </c>
      <c r="C31" s="284" t="s">
        <v>26</v>
      </c>
      <c r="D31" s="284" t="s">
        <v>3366</v>
      </c>
      <c r="E31" s="284">
        <v>1963</v>
      </c>
      <c r="F31" s="284" t="s">
        <v>3832</v>
      </c>
      <c r="G31" s="283">
        <v>0.39583333333333331</v>
      </c>
      <c r="H31" s="283">
        <v>0.84305555555555556</v>
      </c>
      <c r="I31" s="284">
        <v>22</v>
      </c>
      <c r="J31" s="283">
        <f t="shared" si="0"/>
        <v>0.44722222222222224</v>
      </c>
      <c r="L31" s="14">
        <f>VLOOKUP(M31,id!$A:$C,3,0)</f>
        <v>30</v>
      </c>
      <c r="M31" s="14" t="str">
        <f t="shared" si="1"/>
        <v>ŻelaskoAndrzej1963</v>
      </c>
      <c r="N31" s="9" t="str">
        <f t="shared" si="2"/>
        <v>Żelasko</v>
      </c>
      <c r="O31" s="9" t="str">
        <f t="shared" si="3"/>
        <v>Andrzej</v>
      </c>
      <c r="P31" s="9"/>
      <c r="Q31" s="9">
        <f t="shared" si="4"/>
        <v>1963</v>
      </c>
      <c r="R31" s="9">
        <f t="shared" si="8"/>
        <v>15.421520191484898</v>
      </c>
      <c r="S31" s="21"/>
      <c r="T31" s="9">
        <f t="shared" si="9"/>
        <v>0.8850931677018633</v>
      </c>
      <c r="U31" s="9">
        <f t="shared" si="10"/>
        <v>0.95652173913043481</v>
      </c>
      <c r="V31" s="9">
        <v>1</v>
      </c>
      <c r="W31" s="9">
        <v>1</v>
      </c>
    </row>
    <row r="32" spans="1:23">
      <c r="A32" s="285">
        <v>35</v>
      </c>
      <c r="B32" s="285">
        <v>30</v>
      </c>
      <c r="C32" s="284" t="s">
        <v>363</v>
      </c>
      <c r="D32" s="284" t="s">
        <v>1547</v>
      </c>
      <c r="E32" s="284">
        <v>1972</v>
      </c>
      <c r="F32" s="284" t="s">
        <v>3832</v>
      </c>
      <c r="G32" s="283">
        <v>0.39583333333333331</v>
      </c>
      <c r="H32" s="283">
        <v>0.72777777777777775</v>
      </c>
      <c r="I32" s="284">
        <v>21</v>
      </c>
      <c r="J32" s="283">
        <f t="shared" si="0"/>
        <v>0.33194444444444443</v>
      </c>
      <c r="L32" s="14">
        <f>VLOOKUP(M32,id!$A:$C,3,0)</f>
        <v>117</v>
      </c>
      <c r="M32" s="14" t="str">
        <f t="shared" si="1"/>
        <v>DziewiorArkadiusz1972</v>
      </c>
      <c r="N32" s="9" t="str">
        <f t="shared" si="2"/>
        <v>Dziewior</v>
      </c>
      <c r="O32" s="9" t="str">
        <f t="shared" si="3"/>
        <v>Arkadiusz</v>
      </c>
      <c r="P32" s="9"/>
      <c r="Q32" s="9">
        <f t="shared" si="4"/>
        <v>1972</v>
      </c>
      <c r="R32" s="9">
        <f t="shared" si="8"/>
        <v>14.720542000962858</v>
      </c>
      <c r="S32" s="21"/>
      <c r="T32" s="9">
        <f t="shared" si="9"/>
        <v>1.3472803347280335</v>
      </c>
      <c r="U32" s="9">
        <f t="shared" si="10"/>
        <v>0.95454545454545459</v>
      </c>
      <c r="V32" s="9">
        <v>1</v>
      </c>
      <c r="W32" s="9">
        <v>1</v>
      </c>
    </row>
    <row r="33" spans="1:23">
      <c r="A33" s="285">
        <v>37</v>
      </c>
      <c r="B33" s="285">
        <v>31</v>
      </c>
      <c r="C33" s="284" t="s">
        <v>16</v>
      </c>
      <c r="D33" s="284" t="s">
        <v>297</v>
      </c>
      <c r="E33" s="284">
        <v>1990</v>
      </c>
      <c r="F33" s="284" t="s">
        <v>3832</v>
      </c>
      <c r="G33" s="283">
        <v>0.39583333333333331</v>
      </c>
      <c r="H33" s="283">
        <v>0.77500000000000002</v>
      </c>
      <c r="I33" s="284">
        <v>21</v>
      </c>
      <c r="J33" s="283">
        <f t="shared" si="0"/>
        <v>0.37916666666666671</v>
      </c>
      <c r="L33" s="14" t="e">
        <f>VLOOKUP(M33,id!$A:$C,3,0)</f>
        <v>#N/A</v>
      </c>
      <c r="M33" s="14" t="str">
        <f t="shared" si="1"/>
        <v>SłomkaPaweł1990</v>
      </c>
      <c r="N33" s="9" t="str">
        <f t="shared" si="2"/>
        <v>Słomka</v>
      </c>
      <c r="O33" s="9" t="str">
        <f t="shared" si="3"/>
        <v>Paweł</v>
      </c>
      <c r="P33" s="9"/>
      <c r="Q33" s="9">
        <f t="shared" si="4"/>
        <v>1990</v>
      </c>
      <c r="R33" s="9">
        <f t="shared" si="8"/>
        <v>12.887214425751365</v>
      </c>
      <c r="S33" s="21"/>
      <c r="T33" s="9">
        <f t="shared" si="9"/>
        <v>0.87545787545787535</v>
      </c>
      <c r="U33" s="9">
        <f t="shared" si="10"/>
        <v>1</v>
      </c>
      <c r="V33" s="9">
        <v>1</v>
      </c>
      <c r="W33" s="9">
        <v>1</v>
      </c>
    </row>
    <row r="34" spans="1:23">
      <c r="A34" s="285">
        <v>38</v>
      </c>
      <c r="B34" s="285">
        <v>32</v>
      </c>
      <c r="C34" s="284" t="s">
        <v>17</v>
      </c>
      <c r="D34" s="284" t="s">
        <v>1634</v>
      </c>
      <c r="E34" s="284">
        <v>1978</v>
      </c>
      <c r="F34" s="284" t="s">
        <v>3832</v>
      </c>
      <c r="G34" s="283">
        <v>0.39583333333333331</v>
      </c>
      <c r="H34" s="283">
        <v>0.79513888888888884</v>
      </c>
      <c r="I34" s="284">
        <v>21</v>
      </c>
      <c r="J34" s="283">
        <f t="shared" si="0"/>
        <v>0.39930555555555552</v>
      </c>
      <c r="L34" s="14" t="e">
        <f>VLOOKUP(M34,id!$A:$C,3,0)</f>
        <v>#N/A</v>
      </c>
      <c r="M34" s="14" t="str">
        <f t="shared" si="1"/>
        <v>FrankeMarcin1978</v>
      </c>
      <c r="N34" s="9" t="str">
        <f t="shared" si="2"/>
        <v>Franke</v>
      </c>
      <c r="O34" s="9" t="str">
        <f t="shared" si="3"/>
        <v>Marcin</v>
      </c>
      <c r="P34" s="9"/>
      <c r="Q34" s="9">
        <f t="shared" si="4"/>
        <v>1978</v>
      </c>
      <c r="R34" s="9">
        <f t="shared" si="8"/>
        <v>12.23725056775695</v>
      </c>
      <c r="S34" s="21"/>
      <c r="T34" s="9">
        <f t="shared" si="9"/>
        <v>0.94956521739130451</v>
      </c>
      <c r="U34" s="9">
        <f t="shared" si="10"/>
        <v>1</v>
      </c>
      <c r="V34" s="9">
        <v>1</v>
      </c>
      <c r="W34" s="9">
        <v>1</v>
      </c>
    </row>
    <row r="35" spans="1:23">
      <c r="A35" s="285">
        <v>38</v>
      </c>
      <c r="B35" s="285">
        <v>32</v>
      </c>
      <c r="C35" s="284" t="s">
        <v>151</v>
      </c>
      <c r="D35" s="284" t="s">
        <v>915</v>
      </c>
      <c r="E35" s="284">
        <v>1970</v>
      </c>
      <c r="F35" s="284" t="s">
        <v>3832</v>
      </c>
      <c r="G35" s="283">
        <v>0.39583333333333331</v>
      </c>
      <c r="H35" s="283">
        <v>0.79513888888888884</v>
      </c>
      <c r="I35" s="284">
        <v>21</v>
      </c>
      <c r="J35" s="283">
        <f t="shared" si="0"/>
        <v>0.39930555555555552</v>
      </c>
      <c r="L35" s="14">
        <f>VLOOKUP(M35,id!$A:$C,3,0)</f>
        <v>562</v>
      </c>
      <c r="M35" s="14" t="str">
        <f t="shared" si="1"/>
        <v>PasiecznikWojciech1970</v>
      </c>
      <c r="N35" s="9" t="str">
        <f t="shared" si="2"/>
        <v>Pasiecznik</v>
      </c>
      <c r="O35" s="9" t="str">
        <f t="shared" si="3"/>
        <v>Wojciech</v>
      </c>
      <c r="P35" s="9"/>
      <c r="Q35" s="9">
        <f t="shared" si="4"/>
        <v>1970</v>
      </c>
      <c r="R35" s="9">
        <f t="shared" si="8"/>
        <v>12.23725056775695</v>
      </c>
      <c r="S35" s="21"/>
      <c r="T35" s="9">
        <f t="shared" si="9"/>
        <v>1</v>
      </c>
      <c r="U35" s="9">
        <f t="shared" si="10"/>
        <v>1</v>
      </c>
      <c r="V35" s="9">
        <v>1</v>
      </c>
      <c r="W35" s="9">
        <v>1</v>
      </c>
    </row>
    <row r="36" spans="1:23">
      <c r="A36" s="285">
        <v>40</v>
      </c>
      <c r="B36" s="285">
        <v>34</v>
      </c>
      <c r="C36" s="284" t="s">
        <v>26</v>
      </c>
      <c r="D36" s="284" t="s">
        <v>804</v>
      </c>
      <c r="E36" s="284">
        <v>1986</v>
      </c>
      <c r="F36" s="284" t="s">
        <v>3832</v>
      </c>
      <c r="G36" s="283">
        <v>0.39583333333333331</v>
      </c>
      <c r="H36" s="283">
        <v>0.90347222222222223</v>
      </c>
      <c r="I36" s="284">
        <v>21</v>
      </c>
      <c r="J36" s="283">
        <f t="shared" si="0"/>
        <v>0.50763888888888897</v>
      </c>
      <c r="L36" s="14">
        <f>VLOOKUP(M36,id!$A:$C,3,0)</f>
        <v>126</v>
      </c>
      <c r="M36" s="14" t="str">
        <f t="shared" si="1"/>
        <v>JacakAndrzej1986</v>
      </c>
      <c r="N36" s="9" t="str">
        <f t="shared" si="2"/>
        <v>Jacak</v>
      </c>
      <c r="O36" s="9" t="str">
        <f t="shared" si="3"/>
        <v>Andrzej</v>
      </c>
      <c r="P36" s="9"/>
      <c r="Q36" s="9">
        <f t="shared" si="4"/>
        <v>1986</v>
      </c>
      <c r="R36" s="9">
        <f t="shared" si="8"/>
        <v>9.62574429064329</v>
      </c>
      <c r="S36" s="21"/>
      <c r="T36" s="9">
        <f t="shared" si="9"/>
        <v>0.78659370725034183</v>
      </c>
      <c r="U36" s="9">
        <f t="shared" si="10"/>
        <v>1</v>
      </c>
      <c r="V36" s="9">
        <v>1</v>
      </c>
      <c r="W36" s="9">
        <v>1</v>
      </c>
    </row>
    <row r="37" spans="1:23">
      <c r="A37" s="285">
        <v>41</v>
      </c>
      <c r="B37" s="285">
        <v>35</v>
      </c>
      <c r="C37" s="284" t="s">
        <v>46</v>
      </c>
      <c r="D37" s="284" t="s">
        <v>230</v>
      </c>
      <c r="E37" s="284">
        <v>1980</v>
      </c>
      <c r="F37" s="284" t="s">
        <v>3832</v>
      </c>
      <c r="G37" s="283">
        <v>0.39583333333333331</v>
      </c>
      <c r="H37" s="283">
        <v>0.74583333333333324</v>
      </c>
      <c r="I37" s="284">
        <v>20</v>
      </c>
      <c r="J37" s="283">
        <f t="shared" si="0"/>
        <v>0.34999999999999992</v>
      </c>
      <c r="L37" s="14">
        <f>VLOOKUP(M37,id!$A:$C,3,0)</f>
        <v>130</v>
      </c>
      <c r="M37" s="14" t="str">
        <f t="shared" si="1"/>
        <v>AdamczykBartosz1980</v>
      </c>
      <c r="N37" s="9" t="str">
        <f t="shared" si="2"/>
        <v>Adamczyk</v>
      </c>
      <c r="O37" s="9" t="str">
        <f t="shared" si="3"/>
        <v>Bartosz</v>
      </c>
      <c r="P37" s="9"/>
      <c r="Q37" s="9">
        <f t="shared" si="4"/>
        <v>1980</v>
      </c>
      <c r="R37" s="9">
        <f t="shared" si="8"/>
        <v>9.1673755148983709</v>
      </c>
      <c r="S37" s="21"/>
      <c r="T37" s="9">
        <f t="shared" si="9"/>
        <v>1.450396825396826</v>
      </c>
      <c r="U37" s="9">
        <f t="shared" si="10"/>
        <v>0.95238095238095233</v>
      </c>
      <c r="V37" s="9">
        <v>1</v>
      </c>
      <c r="W37" s="9">
        <v>1</v>
      </c>
    </row>
    <row r="38" spans="1:23">
      <c r="A38" s="285">
        <v>43</v>
      </c>
      <c r="B38" s="285">
        <v>36</v>
      </c>
      <c r="C38" s="284" t="s">
        <v>48</v>
      </c>
      <c r="D38" s="284" t="s">
        <v>4222</v>
      </c>
      <c r="E38" s="284">
        <v>1985</v>
      </c>
      <c r="F38" s="284" t="s">
        <v>3832</v>
      </c>
      <c r="G38" s="283">
        <v>0.39583333333333331</v>
      </c>
      <c r="H38" s="283">
        <v>0.89374999999999993</v>
      </c>
      <c r="I38" s="284">
        <v>20</v>
      </c>
      <c r="J38" s="283">
        <f t="shared" si="0"/>
        <v>0.49791666666666662</v>
      </c>
      <c r="L38" s="14" t="e">
        <f>VLOOKUP(M38,id!$A:$C,3,0)</f>
        <v>#N/A</v>
      </c>
      <c r="M38" s="14" t="str">
        <f t="shared" si="1"/>
        <v>BalickiTomasz1985</v>
      </c>
      <c r="N38" s="9" t="str">
        <f t="shared" si="2"/>
        <v>Balicki</v>
      </c>
      <c r="O38" s="9" t="str">
        <f t="shared" si="3"/>
        <v>Tomasz</v>
      </c>
      <c r="P38" s="9"/>
      <c r="Q38" s="9">
        <f t="shared" si="4"/>
        <v>1985</v>
      </c>
      <c r="R38" s="9">
        <f t="shared" si="8"/>
        <v>6.4440129142381846</v>
      </c>
      <c r="S38" s="21"/>
      <c r="T38" s="9">
        <f t="shared" si="9"/>
        <v>0.70292887029288698</v>
      </c>
      <c r="U38" s="9">
        <f t="shared" si="10"/>
        <v>1</v>
      </c>
      <c r="V38" s="9">
        <v>1</v>
      </c>
      <c r="W38" s="9">
        <v>1</v>
      </c>
    </row>
    <row r="39" spans="1:23">
      <c r="A39" s="285">
        <v>43</v>
      </c>
      <c r="B39" s="285">
        <v>36</v>
      </c>
      <c r="C39" s="284" t="s">
        <v>45</v>
      </c>
      <c r="D39" s="284" t="s">
        <v>4221</v>
      </c>
      <c r="E39" s="284">
        <v>1985</v>
      </c>
      <c r="F39" s="284" t="s">
        <v>3832</v>
      </c>
      <c r="G39" s="283">
        <v>0.39583333333333331</v>
      </c>
      <c r="H39" s="283">
        <v>0.89374999999999993</v>
      </c>
      <c r="I39" s="284">
        <v>20</v>
      </c>
      <c r="J39" s="283">
        <f t="shared" si="0"/>
        <v>0.49791666666666662</v>
      </c>
      <c r="K39" s="281" t="s">
        <v>4220</v>
      </c>
      <c r="L39" s="14" t="e">
        <f>VLOOKUP(M39,id!$A:$C,3,0)</f>
        <v>#N/A</v>
      </c>
      <c r="M39" s="14" t="str">
        <f t="shared" si="1"/>
        <v>StawiarskiRafał1985</v>
      </c>
      <c r="N39" s="9" t="str">
        <f t="shared" si="2"/>
        <v>Stawiarski</v>
      </c>
      <c r="O39" s="9" t="str">
        <f t="shared" si="3"/>
        <v>Rafał</v>
      </c>
      <c r="P39" s="9"/>
      <c r="Q39" s="9">
        <f t="shared" si="4"/>
        <v>1985</v>
      </c>
      <c r="R39" s="9">
        <f t="shared" si="8"/>
        <v>6.4440129142381846</v>
      </c>
      <c r="S39" s="21"/>
      <c r="T39" s="9">
        <f t="shared" si="9"/>
        <v>1</v>
      </c>
      <c r="U39" s="9">
        <f t="shared" si="10"/>
        <v>1</v>
      </c>
      <c r="V39" s="9">
        <v>1</v>
      </c>
      <c r="W39" s="9">
        <v>1</v>
      </c>
    </row>
    <row r="40" spans="1:23">
      <c r="A40" s="285">
        <v>46</v>
      </c>
      <c r="B40" s="285">
        <v>38</v>
      </c>
      <c r="C40" s="284" t="s">
        <v>788</v>
      </c>
      <c r="D40" s="284" t="s">
        <v>4219</v>
      </c>
      <c r="E40" s="284">
        <v>1987</v>
      </c>
      <c r="F40" s="284" t="s">
        <v>3832</v>
      </c>
      <c r="G40" s="283">
        <v>0.39583333333333331</v>
      </c>
      <c r="H40" s="283">
        <v>0.73958333333333337</v>
      </c>
      <c r="I40" s="284">
        <v>17</v>
      </c>
      <c r="J40" s="283">
        <f t="shared" si="0"/>
        <v>0.34375000000000006</v>
      </c>
      <c r="L40" s="14" t="e">
        <f>VLOOKUP(M40,id!$A:$C,3,0)</f>
        <v>#N/A</v>
      </c>
      <c r="M40" s="14" t="str">
        <f t="shared" si="1"/>
        <v>NanekSebastian1987</v>
      </c>
      <c r="N40" s="9" t="str">
        <f t="shared" si="2"/>
        <v>Nanek</v>
      </c>
      <c r="O40" s="9" t="str">
        <f t="shared" si="3"/>
        <v>Sebastian</v>
      </c>
      <c r="P40" s="9"/>
      <c r="Q40" s="9">
        <f t="shared" si="4"/>
        <v>1987</v>
      </c>
      <c r="R40" s="9">
        <f t="shared" si="8"/>
        <v>5.4774109771024566</v>
      </c>
      <c r="S40" s="21"/>
      <c r="T40" s="9">
        <f t="shared" si="9"/>
        <v>1.448484848484848</v>
      </c>
      <c r="U40" s="9">
        <f t="shared" si="10"/>
        <v>0.85</v>
      </c>
      <c r="V40" s="9">
        <v>1</v>
      </c>
      <c r="W40" s="9">
        <v>1</v>
      </c>
    </row>
    <row r="41" spans="1:23">
      <c r="A41" s="285">
        <v>49</v>
      </c>
      <c r="B41" s="285">
        <v>39</v>
      </c>
      <c r="C41" s="284" t="s">
        <v>437</v>
      </c>
      <c r="D41" s="284" t="s">
        <v>4217</v>
      </c>
      <c r="E41" s="284">
        <v>1982</v>
      </c>
      <c r="F41" s="284" t="s">
        <v>3832</v>
      </c>
      <c r="G41" s="283">
        <v>0.39583333333333331</v>
      </c>
      <c r="H41" s="283">
        <v>0.86805555555555547</v>
      </c>
      <c r="I41" s="284">
        <v>9</v>
      </c>
      <c r="J41" s="283">
        <f t="shared" si="0"/>
        <v>0.47222222222222215</v>
      </c>
      <c r="L41" s="14">
        <f>VLOOKUP(M41,id!$A:$C,3,0)</f>
        <v>32</v>
      </c>
      <c r="M41" s="14" t="str">
        <f t="shared" si="1"/>
        <v>BardzikBogumił1982</v>
      </c>
      <c r="N41" s="9" t="str">
        <f t="shared" si="2"/>
        <v>Bardzik</v>
      </c>
      <c r="O41" s="9" t="str">
        <f t="shared" si="3"/>
        <v>Bogumił</v>
      </c>
      <c r="P41" s="9"/>
      <c r="Q41" s="9">
        <f t="shared" si="4"/>
        <v>1982</v>
      </c>
      <c r="R41" s="9">
        <f t="shared" si="8"/>
        <v>2.899805811407183</v>
      </c>
      <c r="S41" s="21"/>
      <c r="T41" s="9">
        <f t="shared" si="9"/>
        <v>0.72794117647058842</v>
      </c>
      <c r="U41" s="9">
        <f t="shared" si="10"/>
        <v>0.52941176470588236</v>
      </c>
      <c r="V41" s="9">
        <v>1</v>
      </c>
      <c r="W41" s="9">
        <v>1</v>
      </c>
    </row>
    <row r="42" spans="1:23">
      <c r="A42" s="285">
        <v>49</v>
      </c>
      <c r="B42" s="285">
        <v>39</v>
      </c>
      <c r="C42" s="284" t="s">
        <v>48</v>
      </c>
      <c r="D42" s="284" t="s">
        <v>4216</v>
      </c>
      <c r="E42" s="284">
        <v>1989</v>
      </c>
      <c r="F42" s="284" t="s">
        <v>3832</v>
      </c>
      <c r="G42" s="283">
        <v>0.39583333333333331</v>
      </c>
      <c r="H42" s="283">
        <v>0.86805555555555547</v>
      </c>
      <c r="I42" s="284">
        <v>9</v>
      </c>
      <c r="J42" s="283">
        <f t="shared" si="0"/>
        <v>0.47222222222222215</v>
      </c>
      <c r="L42" s="14" t="e">
        <f>VLOOKUP(M42,id!$A:$C,3,0)</f>
        <v>#N/A</v>
      </c>
      <c r="M42" s="14" t="str">
        <f t="shared" si="1"/>
        <v>SzymskiTomasz1989</v>
      </c>
      <c r="N42" s="9" t="str">
        <f t="shared" si="2"/>
        <v>Szymski</v>
      </c>
      <c r="O42" s="9" t="str">
        <f t="shared" si="3"/>
        <v>Tomasz</v>
      </c>
      <c r="P42" s="9"/>
      <c r="Q42" s="9">
        <f t="shared" si="4"/>
        <v>1989</v>
      </c>
      <c r="R42" s="9">
        <f t="shared" si="8"/>
        <v>2.899805811407183</v>
      </c>
      <c r="S42" s="21"/>
      <c r="T42" s="9">
        <f t="shared" si="9"/>
        <v>1</v>
      </c>
      <c r="U42" s="9">
        <f t="shared" si="10"/>
        <v>1</v>
      </c>
      <c r="V42" s="9">
        <v>1</v>
      </c>
      <c r="W42" s="9">
        <v>1</v>
      </c>
    </row>
    <row r="43" spans="1:23">
      <c r="A43" s="282" t="s">
        <v>4215</v>
      </c>
    </row>
  </sheetData>
  <mergeCells count="1">
    <mergeCell ref="A1:J1"/>
  </mergeCells>
  <pageMargins left="1.1811023622047245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2"/>
  <sheetViews>
    <sheetView workbookViewId="0">
      <selection sqref="A1:C1"/>
    </sheetView>
  </sheetViews>
  <sheetFormatPr defaultRowHeight="14.4"/>
  <cols>
    <col min="1" max="1" width="10.88671875" style="290" customWidth="1"/>
    <col min="2" max="3" width="11.33203125" style="290" bestFit="1" customWidth="1"/>
    <col min="4" max="4" width="6.6640625" style="290" customWidth="1"/>
    <col min="5" max="5" width="21.44140625" style="289" bestFit="1" customWidth="1"/>
    <col min="6" max="6" width="13.6640625" style="289" bestFit="1" customWidth="1"/>
    <col min="7" max="7" width="13.6640625" style="290" customWidth="1"/>
    <col min="8" max="8" width="14" style="290" customWidth="1"/>
    <col min="9" max="9" width="28" style="289" customWidth="1"/>
    <col min="10" max="10" width="31.6640625" style="289" bestFit="1" customWidth="1"/>
    <col min="11" max="11" width="6.5546875" style="325" bestFit="1" customWidth="1"/>
    <col min="12" max="12" width="5.88671875" style="290" customWidth="1"/>
    <col min="13" max="13" width="8.33203125" style="324" bestFit="1" customWidth="1"/>
    <col min="14" max="14" width="8.109375" style="290" bestFit="1" customWidth="1"/>
    <col min="15" max="15" width="6.44140625" style="324" customWidth="1"/>
    <col min="16" max="26" width="5.5546875" style="290" bestFit="1" customWidth="1"/>
    <col min="27" max="27" width="8.33203125" style="290" bestFit="1" customWidth="1"/>
    <col min="28" max="28" width="8.109375" style="323" bestFit="1" customWidth="1"/>
    <col min="29" max="29" width="10.33203125" style="290" bestFit="1" customWidth="1"/>
    <col min="30" max="40" width="5.5546875" style="290" bestFit="1" customWidth="1"/>
    <col min="41" max="41" width="8.33203125" style="290" bestFit="1" customWidth="1"/>
    <col min="42" max="42" width="8.109375" style="290" bestFit="1" customWidth="1"/>
    <col min="43" max="43" width="10.88671875" style="290" bestFit="1" customWidth="1"/>
    <col min="44" max="44" width="16.33203125" style="290" customWidth="1"/>
    <col min="45" max="46" width="8.88671875" style="289"/>
    <col min="47" max="47" width="19.33203125" style="289" bestFit="1" customWidth="1"/>
    <col min="48" max="16384" width="8.88671875" style="289"/>
  </cols>
  <sheetData>
    <row r="1" spans="1:57" ht="46.2">
      <c r="A1" s="621" t="s">
        <v>4438</v>
      </c>
      <c r="B1" s="622"/>
      <c r="C1" s="622"/>
      <c r="D1" s="622"/>
      <c r="E1" s="622"/>
      <c r="F1" s="622"/>
      <c r="G1" s="622"/>
      <c r="H1" s="622"/>
      <c r="I1" s="622"/>
      <c r="J1" s="623" t="s">
        <v>3537</v>
      </c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4"/>
    </row>
    <row r="2" spans="1:57">
      <c r="A2" s="331" t="s">
        <v>3538</v>
      </c>
      <c r="B2" s="331" t="s">
        <v>3539</v>
      </c>
      <c r="C2" s="331" t="s">
        <v>3540</v>
      </c>
      <c r="D2" s="331" t="s">
        <v>3541</v>
      </c>
      <c r="E2" s="333" t="s">
        <v>161</v>
      </c>
      <c r="F2" s="333" t="s">
        <v>160</v>
      </c>
      <c r="G2" s="331" t="s">
        <v>813</v>
      </c>
      <c r="H2" s="331" t="s">
        <v>3542</v>
      </c>
      <c r="I2" s="333" t="s">
        <v>3543</v>
      </c>
      <c r="J2" s="333" t="s">
        <v>3502</v>
      </c>
      <c r="K2" s="331" t="s">
        <v>3447</v>
      </c>
      <c r="L2" s="331" t="s">
        <v>3505</v>
      </c>
      <c r="M2" s="332" t="s">
        <v>30</v>
      </c>
      <c r="N2" s="331" t="s">
        <v>3504</v>
      </c>
      <c r="O2" s="332" t="s">
        <v>3544</v>
      </c>
      <c r="P2" s="331" t="s">
        <v>3401</v>
      </c>
      <c r="Q2" s="331" t="s">
        <v>3399</v>
      </c>
      <c r="R2" s="331" t="s">
        <v>3397</v>
      </c>
      <c r="S2" s="331" t="s">
        <v>3395</v>
      </c>
      <c r="T2" s="331" t="s">
        <v>3393</v>
      </c>
      <c r="U2" s="331" t="s">
        <v>3391</v>
      </c>
      <c r="V2" s="331" t="s">
        <v>3389</v>
      </c>
      <c r="W2" s="331" t="s">
        <v>3387</v>
      </c>
      <c r="X2" s="331" t="s">
        <v>3385</v>
      </c>
      <c r="Y2" s="331" t="s">
        <v>3383</v>
      </c>
      <c r="Z2" s="331" t="s">
        <v>3381</v>
      </c>
      <c r="AA2" s="331" t="s">
        <v>3379</v>
      </c>
      <c r="AB2" s="331" t="s">
        <v>3545</v>
      </c>
      <c r="AC2" s="331" t="s">
        <v>3546</v>
      </c>
      <c r="AD2" s="331" t="s">
        <v>3400</v>
      </c>
      <c r="AE2" s="331" t="s">
        <v>3398</v>
      </c>
      <c r="AF2" s="331" t="s">
        <v>3396</v>
      </c>
      <c r="AG2" s="331" t="s">
        <v>3394</v>
      </c>
      <c r="AH2" s="331" t="s">
        <v>3392</v>
      </c>
      <c r="AI2" s="331" t="s">
        <v>3390</v>
      </c>
      <c r="AJ2" s="331" t="s">
        <v>3388</v>
      </c>
      <c r="AK2" s="331" t="s">
        <v>3386</v>
      </c>
      <c r="AL2" s="331" t="s">
        <v>3384</v>
      </c>
      <c r="AM2" s="331" t="s">
        <v>3382</v>
      </c>
      <c r="AN2" s="331" t="s">
        <v>3380</v>
      </c>
      <c r="AO2" s="331" t="s">
        <v>3378</v>
      </c>
      <c r="AP2" s="331" t="s">
        <v>3376</v>
      </c>
      <c r="AQ2" s="331" t="s">
        <v>3547</v>
      </c>
      <c r="AR2" s="331" t="s">
        <v>3548</v>
      </c>
      <c r="AT2" s="112" t="s">
        <v>71</v>
      </c>
      <c r="AU2" s="112" t="s">
        <v>72</v>
      </c>
      <c r="AV2" s="112" t="s">
        <v>99</v>
      </c>
      <c r="AW2" s="112" t="s">
        <v>100</v>
      </c>
      <c r="AX2" s="112" t="s">
        <v>75</v>
      </c>
      <c r="AY2" s="112" t="s">
        <v>73</v>
      </c>
      <c r="AZ2" s="112" t="s">
        <v>42</v>
      </c>
      <c r="BA2" s="112"/>
      <c r="BB2" s="112" t="s">
        <v>39</v>
      </c>
      <c r="BC2" s="112" t="s">
        <v>40</v>
      </c>
      <c r="BD2" s="112" t="s">
        <v>31</v>
      </c>
      <c r="BE2" s="112" t="s">
        <v>41</v>
      </c>
    </row>
    <row r="3" spans="1:57">
      <c r="A3" s="304">
        <v>40</v>
      </c>
      <c r="B3" s="304"/>
      <c r="C3" s="304">
        <v>1</v>
      </c>
      <c r="D3" s="304">
        <v>1051</v>
      </c>
      <c r="E3" s="306" t="s">
        <v>198</v>
      </c>
      <c r="F3" s="306" t="s">
        <v>199</v>
      </c>
      <c r="G3" s="304" t="s">
        <v>0</v>
      </c>
      <c r="H3" s="304">
        <v>1980</v>
      </c>
      <c r="I3" s="306" t="s">
        <v>3462</v>
      </c>
      <c r="J3" s="306" t="s">
        <v>4331</v>
      </c>
      <c r="K3" s="329">
        <v>57</v>
      </c>
      <c r="L3" s="304">
        <v>21</v>
      </c>
      <c r="M3" s="328">
        <v>57</v>
      </c>
      <c r="N3" s="305">
        <f t="shared" ref="N3:N6" si="0">AQ3+AC3</f>
        <v>0.56313657407407414</v>
      </c>
      <c r="O3" s="328">
        <v>0</v>
      </c>
      <c r="P3" s="303">
        <v>0.28888888888888892</v>
      </c>
      <c r="Q3" s="303">
        <v>0.51180555555555551</v>
      </c>
      <c r="R3" s="303"/>
      <c r="S3" s="303">
        <v>0.3520833333333333</v>
      </c>
      <c r="T3" s="303">
        <v>0.46388888888888885</v>
      </c>
      <c r="U3" s="303">
        <v>0.40833333333333338</v>
      </c>
      <c r="V3" s="303">
        <v>0.48194444444444445</v>
      </c>
      <c r="W3" s="303">
        <v>0.53402777777777777</v>
      </c>
      <c r="X3" s="303">
        <v>0.30277777777777776</v>
      </c>
      <c r="Y3" s="303">
        <v>0.375</v>
      </c>
      <c r="Z3" s="303">
        <v>0.44375000000000003</v>
      </c>
      <c r="AA3" s="303">
        <v>0.32708333333333334</v>
      </c>
      <c r="AB3" s="303">
        <v>0.54614583333333333</v>
      </c>
      <c r="AC3" s="305">
        <f t="shared" ref="AC3:AC6" si="1">AB3-"06:30:00"</f>
        <v>0.27531250000000002</v>
      </c>
      <c r="AD3" s="303"/>
      <c r="AE3" s="303"/>
      <c r="AF3" s="303">
        <v>0.63958333333333328</v>
      </c>
      <c r="AG3" s="303">
        <v>0.68472222222222223</v>
      </c>
      <c r="AH3" s="303">
        <v>0.59583333333333333</v>
      </c>
      <c r="AI3" s="303">
        <v>0.7319444444444444</v>
      </c>
      <c r="AJ3" s="303">
        <v>0.62222222222222223</v>
      </c>
      <c r="AK3" s="303">
        <v>0.71319444444444446</v>
      </c>
      <c r="AL3" s="303">
        <v>0.76458333333333339</v>
      </c>
      <c r="AM3" s="303">
        <v>0.56944444444444442</v>
      </c>
      <c r="AN3" s="303">
        <v>0.79722222222222217</v>
      </c>
      <c r="AO3" s="303">
        <v>0.66736111111111107</v>
      </c>
      <c r="AP3" s="305">
        <v>0.83396990740740751</v>
      </c>
      <c r="AQ3" s="305">
        <f t="shared" ref="AQ3:AQ6" si="2">AP3-AB3</f>
        <v>0.28782407407407418</v>
      </c>
      <c r="AR3" s="304"/>
      <c r="AT3" s="112">
        <f>VLOOKUP(AU3,id!$A:$C,3,0)</f>
        <v>108</v>
      </c>
      <c r="AU3" s="112" t="str">
        <f t="shared" ref="AU3:AU6" si="3">AV3&amp;AW3&amp;AY3</f>
        <v>TruszkowskaKamila1980</v>
      </c>
      <c r="AV3" s="112" t="str">
        <f t="shared" ref="AV3:AV6" si="4">E3</f>
        <v>Truszkowska</v>
      </c>
      <c r="AW3" s="112" t="str">
        <f t="shared" ref="AW3:AW6" si="5">F3</f>
        <v>Kamila</v>
      </c>
      <c r="AX3" s="112" t="str">
        <f t="shared" ref="AX3:AX6" si="6">J3</f>
        <v>.</v>
      </c>
      <c r="AY3" s="112">
        <f t="shared" ref="AY3:AY6" si="7">H3</f>
        <v>1980</v>
      </c>
      <c r="AZ3" s="112">
        <v>100</v>
      </c>
      <c r="BA3" s="112"/>
      <c r="BB3" s="112"/>
      <c r="BC3" s="112"/>
      <c r="BD3" s="112"/>
      <c r="BE3" s="112"/>
    </row>
    <row r="4" spans="1:57">
      <c r="A4" s="304">
        <v>48</v>
      </c>
      <c r="B4" s="304"/>
      <c r="C4" s="304">
        <v>2</v>
      </c>
      <c r="D4" s="304">
        <v>1058</v>
      </c>
      <c r="E4" s="306" t="s">
        <v>1219</v>
      </c>
      <c r="F4" s="306" t="s">
        <v>1218</v>
      </c>
      <c r="G4" s="304" t="s">
        <v>0</v>
      </c>
      <c r="H4" s="304">
        <v>1976</v>
      </c>
      <c r="I4" s="306" t="s">
        <v>3429</v>
      </c>
      <c r="J4" s="306" t="s">
        <v>4475</v>
      </c>
      <c r="K4" s="329">
        <v>53</v>
      </c>
      <c r="L4" s="304">
        <v>20</v>
      </c>
      <c r="M4" s="328">
        <v>53</v>
      </c>
      <c r="N4" s="305">
        <f t="shared" si="0"/>
        <v>0.57241898148148151</v>
      </c>
      <c r="O4" s="328">
        <v>0</v>
      </c>
      <c r="P4" s="303"/>
      <c r="Q4" s="303">
        <v>0.30763888888888891</v>
      </c>
      <c r="R4" s="303"/>
      <c r="S4" s="303">
        <v>0.46666666666666662</v>
      </c>
      <c r="T4" s="303">
        <v>0.32430555555555557</v>
      </c>
      <c r="U4" s="303">
        <v>0.39999999999999997</v>
      </c>
      <c r="V4" s="303">
        <v>0.33819444444444446</v>
      </c>
      <c r="W4" s="303">
        <v>0.54722222222222217</v>
      </c>
      <c r="X4" s="303">
        <v>0.52708333333333335</v>
      </c>
      <c r="Y4" s="303">
        <v>0.43124999999999997</v>
      </c>
      <c r="Z4" s="303">
        <v>0.36458333333333331</v>
      </c>
      <c r="AA4" s="303">
        <v>0.49652777777777773</v>
      </c>
      <c r="AB4" s="303">
        <v>0.55865740740740744</v>
      </c>
      <c r="AC4" s="305">
        <f t="shared" si="1"/>
        <v>0.28782407407407412</v>
      </c>
      <c r="AD4" s="303">
        <v>0.76180555555555562</v>
      </c>
      <c r="AE4" s="303"/>
      <c r="AF4" s="303">
        <v>0.63263888888888886</v>
      </c>
      <c r="AG4" s="303">
        <v>0.65277777777777779</v>
      </c>
      <c r="AH4" s="303">
        <v>0.78402777777777777</v>
      </c>
      <c r="AI4" s="303">
        <v>0.74722222222222223</v>
      </c>
      <c r="AJ4" s="303">
        <v>0.6166666666666667</v>
      </c>
      <c r="AK4" s="303">
        <v>0.73055555555555562</v>
      </c>
      <c r="AL4" s="303">
        <v>0.8125</v>
      </c>
      <c r="AM4" s="303">
        <v>0.58611111111111114</v>
      </c>
      <c r="AN4" s="303"/>
      <c r="AO4" s="303">
        <v>0.68055555555555547</v>
      </c>
      <c r="AP4" s="305">
        <v>0.84325231481481477</v>
      </c>
      <c r="AQ4" s="305">
        <f t="shared" si="2"/>
        <v>0.28459490740740734</v>
      </c>
      <c r="AR4" s="304"/>
      <c r="AT4" s="112">
        <f>VLOOKUP(AU4,id!$A:$C,3,0)</f>
        <v>148</v>
      </c>
      <c r="AU4" s="112" t="str">
        <f t="shared" si="3"/>
        <v>NowackaElżbieta1976</v>
      </c>
      <c r="AV4" s="112" t="str">
        <f t="shared" si="4"/>
        <v>Nowacka</v>
      </c>
      <c r="AW4" s="112" t="str">
        <f t="shared" si="5"/>
        <v>Elżbieta</v>
      </c>
      <c r="AX4" s="112" t="str">
        <f t="shared" si="6"/>
        <v>Roweria/Nietoperze</v>
      </c>
      <c r="AY4" s="112">
        <f t="shared" si="7"/>
        <v>1976</v>
      </c>
      <c r="AZ4" s="112">
        <f t="shared" ref="AZ4:AZ11" si="8">AZ3*IF(BD4&lt;1,BD4,IF(BE4&lt;1,BE4,IF(BC4&lt;1,BC4,IF(BB4&lt;1,BB4,1))))</f>
        <v>92.982456140350877</v>
      </c>
      <c r="BA4" s="112"/>
      <c r="BB4" s="112">
        <f t="shared" ref="BB4:BB11" si="9">N3/N4</f>
        <v>0.98378389307883618</v>
      </c>
      <c r="BC4" s="112">
        <f t="shared" ref="BC4:BC11" si="10">L4/L3</f>
        <v>0.95238095238095233</v>
      </c>
      <c r="BD4" s="112">
        <f t="shared" ref="BD4:BD11" si="11">K4/K3</f>
        <v>0.92982456140350878</v>
      </c>
      <c r="BE4" s="112">
        <f t="shared" ref="BE4:BE11" si="12">BC4^0.2</f>
        <v>0.99028942228686234</v>
      </c>
    </row>
    <row r="5" spans="1:57">
      <c r="A5" s="311">
        <v>49</v>
      </c>
      <c r="B5" s="311"/>
      <c r="C5" s="311">
        <v>3</v>
      </c>
      <c r="D5" s="311">
        <v>1054</v>
      </c>
      <c r="E5" s="313" t="s">
        <v>230</v>
      </c>
      <c r="F5" s="313" t="s">
        <v>334</v>
      </c>
      <c r="G5" s="311" t="s">
        <v>0</v>
      </c>
      <c r="H5" s="311">
        <v>1975</v>
      </c>
      <c r="I5" s="313" t="s">
        <v>1318</v>
      </c>
      <c r="J5" s="313" t="s">
        <v>335</v>
      </c>
      <c r="K5" s="327">
        <v>53</v>
      </c>
      <c r="L5" s="311">
        <v>20</v>
      </c>
      <c r="M5" s="326">
        <v>53</v>
      </c>
      <c r="N5" s="312">
        <f t="shared" si="0"/>
        <v>0.57250000000000001</v>
      </c>
      <c r="O5" s="326">
        <v>0</v>
      </c>
      <c r="P5" s="310"/>
      <c r="Q5" s="310"/>
      <c r="R5" s="310">
        <v>0.42152777777777778</v>
      </c>
      <c r="S5" s="310">
        <v>0.47361111111111115</v>
      </c>
      <c r="T5" s="310">
        <v>0.33819444444444446</v>
      </c>
      <c r="U5" s="310">
        <v>0.39999999999999997</v>
      </c>
      <c r="V5" s="310">
        <v>0.29930555555555555</v>
      </c>
      <c r="W5" s="310">
        <v>0.55069444444444449</v>
      </c>
      <c r="X5" s="310">
        <v>0.53263888888888888</v>
      </c>
      <c r="Y5" s="310">
        <v>0.44861111111111113</v>
      </c>
      <c r="Z5" s="310">
        <v>0.35972222222222222</v>
      </c>
      <c r="AA5" s="310">
        <v>0.50208333333333333</v>
      </c>
      <c r="AB5" s="310">
        <v>0.5753125</v>
      </c>
      <c r="AC5" s="312">
        <f t="shared" si="1"/>
        <v>0.30447916666666669</v>
      </c>
      <c r="AD5" s="310">
        <v>0.63194444444444442</v>
      </c>
      <c r="AE5" s="310"/>
      <c r="AF5" s="310">
        <v>0.67847222222222225</v>
      </c>
      <c r="AG5" s="310">
        <v>0.72361111111111109</v>
      </c>
      <c r="AH5" s="310">
        <v>0.61805555555555558</v>
      </c>
      <c r="AI5" s="310">
        <v>0.77847222222222223</v>
      </c>
      <c r="AJ5" s="310">
        <v>0.66041666666666665</v>
      </c>
      <c r="AK5" s="310">
        <v>0.76111111111111107</v>
      </c>
      <c r="AL5" s="310">
        <v>0.81666666666666676</v>
      </c>
      <c r="AM5" s="310">
        <v>0.59166666666666667</v>
      </c>
      <c r="AN5" s="310"/>
      <c r="AO5" s="310">
        <v>0.7055555555555556</v>
      </c>
      <c r="AP5" s="312">
        <v>0.84333333333333327</v>
      </c>
      <c r="AQ5" s="312">
        <f t="shared" si="2"/>
        <v>0.26802083333333326</v>
      </c>
      <c r="AR5" s="311"/>
      <c r="AT5" s="112">
        <f>VLOOKUP(AU5,id!$A:$C,3,0)</f>
        <v>39</v>
      </c>
      <c r="AU5" s="112" t="str">
        <f t="shared" si="3"/>
        <v>AdamczykEwa1975</v>
      </c>
      <c r="AV5" s="112" t="str">
        <f t="shared" si="4"/>
        <v>Adamczyk</v>
      </c>
      <c r="AW5" s="112" t="str">
        <f t="shared" si="5"/>
        <v>Ewa</v>
      </c>
      <c r="AX5" s="112" t="str">
        <f t="shared" si="6"/>
        <v>Zbieranina z Niesięcina</v>
      </c>
      <c r="AY5" s="112">
        <f t="shared" si="7"/>
        <v>1975</v>
      </c>
      <c r="AZ5" s="112">
        <f t="shared" si="8"/>
        <v>92.969297536255326</v>
      </c>
      <c r="BA5" s="112"/>
      <c r="BB5" s="112">
        <f t="shared" si="9"/>
        <v>0.99985848293708557</v>
      </c>
      <c r="BC5" s="112">
        <f t="shared" si="10"/>
        <v>1</v>
      </c>
      <c r="BD5" s="112">
        <f t="shared" si="11"/>
        <v>1</v>
      </c>
      <c r="BE5" s="112">
        <f t="shared" si="12"/>
        <v>1</v>
      </c>
    </row>
    <row r="6" spans="1:57">
      <c r="A6" s="311">
        <v>61</v>
      </c>
      <c r="B6" s="311"/>
      <c r="C6" s="311">
        <v>4</v>
      </c>
      <c r="D6" s="311">
        <v>1032</v>
      </c>
      <c r="E6" s="313" t="s">
        <v>933</v>
      </c>
      <c r="F6" s="313" t="s">
        <v>500</v>
      </c>
      <c r="G6" s="311" t="s">
        <v>0</v>
      </c>
      <c r="H6" s="311">
        <v>1973</v>
      </c>
      <c r="I6" s="313" t="s">
        <v>3592</v>
      </c>
      <c r="J6" s="313" t="s">
        <v>4331</v>
      </c>
      <c r="K6" s="327">
        <v>50</v>
      </c>
      <c r="L6" s="311">
        <v>19</v>
      </c>
      <c r="M6" s="326">
        <v>50</v>
      </c>
      <c r="N6" s="312">
        <f t="shared" si="0"/>
        <v>0.485451388888889</v>
      </c>
      <c r="O6" s="326">
        <v>0</v>
      </c>
      <c r="P6" s="310">
        <v>0.52569444444444446</v>
      </c>
      <c r="Q6" s="310"/>
      <c r="R6" s="310">
        <v>0.4284722222222222</v>
      </c>
      <c r="S6" s="310">
        <v>0.4694444444444445</v>
      </c>
      <c r="T6" s="310">
        <v>0.31944444444444448</v>
      </c>
      <c r="U6" s="310">
        <v>0.36458333333333331</v>
      </c>
      <c r="V6" s="310">
        <v>0.29375000000000001</v>
      </c>
      <c r="W6" s="310">
        <v>0.44236111111111115</v>
      </c>
      <c r="X6" s="310">
        <v>0.45624999999999999</v>
      </c>
      <c r="Y6" s="310">
        <v>0.40347222222222223</v>
      </c>
      <c r="Z6" s="310">
        <v>0.33680555555555558</v>
      </c>
      <c r="AA6" s="310">
        <v>0.49444444444444446</v>
      </c>
      <c r="AB6" s="310">
        <v>0.55526620370370372</v>
      </c>
      <c r="AC6" s="312">
        <f t="shared" si="1"/>
        <v>0.28443287037037041</v>
      </c>
      <c r="AD6" s="310"/>
      <c r="AE6" s="310"/>
      <c r="AF6" s="310">
        <v>0.62638888888888888</v>
      </c>
      <c r="AG6" s="310">
        <v>0.67222222222222217</v>
      </c>
      <c r="AH6" s="310">
        <v>0.73611111111111116</v>
      </c>
      <c r="AI6" s="310">
        <v>0.71597222222222223</v>
      </c>
      <c r="AJ6" s="310">
        <v>0.60833333333333328</v>
      </c>
      <c r="AK6" s="310">
        <v>0.7006944444444444</v>
      </c>
      <c r="AL6" s="310"/>
      <c r="AM6" s="310">
        <v>0.57847222222222217</v>
      </c>
      <c r="AN6" s="310"/>
      <c r="AO6" s="310">
        <v>0.65138888888888891</v>
      </c>
      <c r="AP6" s="312">
        <v>0.75628472222222232</v>
      </c>
      <c r="AQ6" s="312">
        <f t="shared" si="2"/>
        <v>0.2010185185185186</v>
      </c>
      <c r="AR6" s="311"/>
      <c r="AT6" s="112" t="e">
        <f>VLOOKUP(AU6,id!$A:$C,3,0)</f>
        <v>#N/A</v>
      </c>
      <c r="AU6" s="112" t="str">
        <f t="shared" si="3"/>
        <v>KosiorekMałgorzata1973</v>
      </c>
      <c r="AV6" s="112" t="str">
        <f t="shared" si="4"/>
        <v>Kosiorek</v>
      </c>
      <c r="AW6" s="112" t="str">
        <f t="shared" si="5"/>
        <v>Małgorzata</v>
      </c>
      <c r="AX6" s="112" t="str">
        <f t="shared" si="6"/>
        <v>.</v>
      </c>
      <c r="AY6" s="112">
        <f t="shared" si="7"/>
        <v>1973</v>
      </c>
      <c r="AZ6" s="112">
        <f t="shared" si="8"/>
        <v>87.706884468165399</v>
      </c>
      <c r="BA6" s="112"/>
      <c r="BB6" s="112">
        <f t="shared" si="9"/>
        <v>1.1793147843501892</v>
      </c>
      <c r="BC6" s="112">
        <f t="shared" si="10"/>
        <v>0.95</v>
      </c>
      <c r="BD6" s="112">
        <f t="shared" si="11"/>
        <v>0.94339622641509435</v>
      </c>
      <c r="BE6" s="112">
        <f t="shared" si="12"/>
        <v>0.98979378168698851</v>
      </c>
    </row>
    <row r="7" spans="1:57">
      <c r="A7" s="304">
        <v>82</v>
      </c>
      <c r="B7" s="304"/>
      <c r="C7" s="304">
        <v>5</v>
      </c>
      <c r="D7" s="304">
        <v>1064</v>
      </c>
      <c r="E7" s="306" t="s">
        <v>371</v>
      </c>
      <c r="F7" s="306" t="s">
        <v>370</v>
      </c>
      <c r="G7" s="304" t="s">
        <v>0</v>
      </c>
      <c r="H7" s="304">
        <v>1973</v>
      </c>
      <c r="I7" s="306" t="s">
        <v>3554</v>
      </c>
      <c r="J7" s="306" t="s">
        <v>369</v>
      </c>
      <c r="K7" s="329">
        <v>42</v>
      </c>
      <c r="L7" s="304">
        <v>17</v>
      </c>
      <c r="M7" s="328">
        <v>42</v>
      </c>
      <c r="N7" s="305">
        <f t="shared" ref="N7:N10" si="13">AQ7+AC7</f>
        <v>0.57026620370370362</v>
      </c>
      <c r="O7" s="328">
        <v>0</v>
      </c>
      <c r="P7" s="303">
        <v>0.31944444444444448</v>
      </c>
      <c r="Q7" s="303">
        <v>0.50416666666666665</v>
      </c>
      <c r="R7" s="303">
        <v>0.41736111111111113</v>
      </c>
      <c r="S7" s="303">
        <v>0.37777777777777777</v>
      </c>
      <c r="T7" s="303">
        <v>0.54652777777777783</v>
      </c>
      <c r="U7" s="303">
        <v>0.48194444444444445</v>
      </c>
      <c r="V7" s="303">
        <v>0.59722222222222221</v>
      </c>
      <c r="W7" s="303">
        <v>0.4069444444444445</v>
      </c>
      <c r="X7" s="303">
        <v>0.39374999999999999</v>
      </c>
      <c r="Y7" s="303">
        <v>0.44166666666666665</v>
      </c>
      <c r="Z7" s="303">
        <v>0.5756944444444444</v>
      </c>
      <c r="AA7" s="303">
        <v>0.3527777777777778</v>
      </c>
      <c r="AB7" s="303">
        <v>0.62280092592592595</v>
      </c>
      <c r="AC7" s="305">
        <f t="shared" ref="AC7:AC10" si="14">AB7-"06:30:00"</f>
        <v>0.35196759259259264</v>
      </c>
      <c r="AD7" s="303">
        <v>0.73263888888888884</v>
      </c>
      <c r="AE7" s="303"/>
      <c r="AF7" s="303"/>
      <c r="AG7" s="303"/>
      <c r="AH7" s="303">
        <v>0.71597222222222223</v>
      </c>
      <c r="AI7" s="303">
        <v>0.81041666666666667</v>
      </c>
      <c r="AJ7" s="303">
        <v>0.7715277777777777</v>
      </c>
      <c r="AK7" s="303"/>
      <c r="AL7" s="303"/>
      <c r="AM7" s="303">
        <v>0.68888888888888899</v>
      </c>
      <c r="AN7" s="303"/>
      <c r="AO7" s="303"/>
      <c r="AP7" s="305">
        <v>0.84109953703703699</v>
      </c>
      <c r="AQ7" s="305">
        <f t="shared" ref="AQ7:AQ10" si="15">AP7-AB7</f>
        <v>0.21829861111111104</v>
      </c>
      <c r="AR7" s="304"/>
      <c r="AT7" s="112">
        <f>VLOOKUP(AU7,id!$A:$C,3,0)</f>
        <v>332</v>
      </c>
      <c r="AU7" s="112" t="str">
        <f t="shared" ref="AU7:AU11" si="16">AV7&amp;AW7&amp;AY7</f>
        <v>DunowskaIlona1973</v>
      </c>
      <c r="AV7" s="112" t="str">
        <f t="shared" ref="AV7:AV11" si="17">E7</f>
        <v>Dunowska</v>
      </c>
      <c r="AW7" s="112" t="str">
        <f t="shared" ref="AW7:AW11" si="18">F7</f>
        <v>Ilona</v>
      </c>
      <c r="AX7" s="112" t="str">
        <f t="shared" ref="AX7:AX11" si="19">J7</f>
        <v>MTB4FUN</v>
      </c>
      <c r="AY7" s="112">
        <f t="shared" ref="AY7:AY11" si="20">H7</f>
        <v>1973</v>
      </c>
      <c r="AZ7" s="112">
        <f t="shared" si="8"/>
        <v>73.673782953258936</v>
      </c>
      <c r="BA7" s="112"/>
      <c r="BB7" s="112">
        <f t="shared" si="9"/>
        <v>0.85127153903919173</v>
      </c>
      <c r="BC7" s="112">
        <f t="shared" si="10"/>
        <v>0.89473684210526316</v>
      </c>
      <c r="BD7" s="112">
        <f t="shared" si="11"/>
        <v>0.84</v>
      </c>
      <c r="BE7" s="112">
        <f t="shared" si="12"/>
        <v>0.97800047132303236</v>
      </c>
    </row>
    <row r="8" spans="1:57">
      <c r="A8" s="311">
        <v>83</v>
      </c>
      <c r="B8" s="311"/>
      <c r="C8" s="311">
        <v>6</v>
      </c>
      <c r="D8" s="311">
        <v>1090</v>
      </c>
      <c r="E8" s="313" t="s">
        <v>1022</v>
      </c>
      <c r="F8" s="313" t="s">
        <v>1710</v>
      </c>
      <c r="G8" s="311" t="s">
        <v>0</v>
      </c>
      <c r="H8" s="311">
        <v>1972</v>
      </c>
      <c r="I8" s="313" t="s">
        <v>3700</v>
      </c>
      <c r="J8" s="313" t="s">
        <v>369</v>
      </c>
      <c r="K8" s="327">
        <v>42</v>
      </c>
      <c r="L8" s="311">
        <v>17</v>
      </c>
      <c r="M8" s="326">
        <v>42</v>
      </c>
      <c r="N8" s="312">
        <f t="shared" si="13"/>
        <v>0.57028935185185192</v>
      </c>
      <c r="O8" s="326">
        <v>0</v>
      </c>
      <c r="P8" s="310">
        <v>0.31944444444444448</v>
      </c>
      <c r="Q8" s="310">
        <v>0.50416666666666665</v>
      </c>
      <c r="R8" s="310">
        <v>0.41736111111111113</v>
      </c>
      <c r="S8" s="310">
        <v>0.37777777777777777</v>
      </c>
      <c r="T8" s="310">
        <v>0.54652777777777783</v>
      </c>
      <c r="U8" s="310">
        <v>0.48194444444444445</v>
      </c>
      <c r="V8" s="310">
        <v>0.59722222222222221</v>
      </c>
      <c r="W8" s="310">
        <v>0.4069444444444445</v>
      </c>
      <c r="X8" s="310">
        <v>0.39374999999999999</v>
      </c>
      <c r="Y8" s="310">
        <v>0.44166666666666665</v>
      </c>
      <c r="Z8" s="310">
        <v>0.5756944444444444</v>
      </c>
      <c r="AA8" s="310">
        <v>0.3527777777777778</v>
      </c>
      <c r="AB8" s="310">
        <v>0.62282407407407414</v>
      </c>
      <c r="AC8" s="312">
        <f t="shared" si="14"/>
        <v>0.35199074074074083</v>
      </c>
      <c r="AD8" s="310">
        <v>0.73263888888888884</v>
      </c>
      <c r="AE8" s="310"/>
      <c r="AF8" s="310"/>
      <c r="AG8" s="310"/>
      <c r="AH8" s="310">
        <v>0.71597222222222223</v>
      </c>
      <c r="AI8" s="310">
        <v>0.81041666666666667</v>
      </c>
      <c r="AJ8" s="310">
        <v>0.7715277777777777</v>
      </c>
      <c r="AK8" s="310"/>
      <c r="AL8" s="310"/>
      <c r="AM8" s="310">
        <v>0.68888888888888899</v>
      </c>
      <c r="AN8" s="310"/>
      <c r="AO8" s="310"/>
      <c r="AP8" s="312">
        <v>0.84112268518518529</v>
      </c>
      <c r="AQ8" s="312">
        <f t="shared" si="15"/>
        <v>0.21829861111111115</v>
      </c>
      <c r="AR8" s="311"/>
      <c r="AT8" s="112" t="e">
        <f>VLOOKUP(AU8,id!$A:$C,3,0)</f>
        <v>#N/A</v>
      </c>
      <c r="AU8" s="112" t="str">
        <f t="shared" si="16"/>
        <v>ZielińskaJadwiga1972</v>
      </c>
      <c r="AV8" s="112" t="str">
        <f t="shared" si="17"/>
        <v>Zielińska</v>
      </c>
      <c r="AW8" s="112" t="str">
        <f t="shared" si="18"/>
        <v>Jadwiga</v>
      </c>
      <c r="AX8" s="112" t="str">
        <f t="shared" si="19"/>
        <v>MTB4FUN</v>
      </c>
      <c r="AY8" s="112">
        <f t="shared" si="20"/>
        <v>1972</v>
      </c>
      <c r="AZ8" s="112">
        <f t="shared" si="8"/>
        <v>73.670792521056555</v>
      </c>
      <c r="BA8" s="112"/>
      <c r="BB8" s="112">
        <f t="shared" si="9"/>
        <v>0.99995940981876452</v>
      </c>
      <c r="BC8" s="112">
        <f t="shared" si="10"/>
        <v>1</v>
      </c>
      <c r="BD8" s="112">
        <f t="shared" si="11"/>
        <v>1</v>
      </c>
      <c r="BE8" s="112">
        <f t="shared" si="12"/>
        <v>1</v>
      </c>
    </row>
    <row r="9" spans="1:57">
      <c r="A9" s="304">
        <v>88</v>
      </c>
      <c r="B9" s="304"/>
      <c r="C9" s="304">
        <v>7</v>
      </c>
      <c r="D9" s="304">
        <v>1104</v>
      </c>
      <c r="E9" s="306" t="s">
        <v>1017</v>
      </c>
      <c r="F9" s="306" t="s">
        <v>500</v>
      </c>
      <c r="G9" s="304" t="s">
        <v>0</v>
      </c>
      <c r="H9" s="304">
        <v>1988</v>
      </c>
      <c r="I9" s="306" t="s">
        <v>3462</v>
      </c>
      <c r="J9" s="306" t="s">
        <v>827</v>
      </c>
      <c r="K9" s="329">
        <v>41</v>
      </c>
      <c r="L9" s="304">
        <v>14</v>
      </c>
      <c r="M9" s="328">
        <v>41</v>
      </c>
      <c r="N9" s="305">
        <f t="shared" si="13"/>
        <v>0.57048611111111103</v>
      </c>
      <c r="O9" s="328">
        <v>0</v>
      </c>
      <c r="P9" s="303"/>
      <c r="Q9" s="303"/>
      <c r="R9" s="303">
        <v>0.42569444444444443</v>
      </c>
      <c r="S9" s="303">
        <v>0.40138888888888885</v>
      </c>
      <c r="T9" s="303">
        <v>0.60138888888888886</v>
      </c>
      <c r="U9" s="303">
        <v>0.52013888888888882</v>
      </c>
      <c r="V9" s="303">
        <v>0.62986111111111109</v>
      </c>
      <c r="W9" s="303">
        <v>0.30208333333333331</v>
      </c>
      <c r="X9" s="303">
        <v>0.3215277777777778</v>
      </c>
      <c r="Y9" s="303">
        <v>0.46319444444444446</v>
      </c>
      <c r="Z9" s="303">
        <v>0.5708333333333333</v>
      </c>
      <c r="AA9" s="303">
        <v>0.36944444444444446</v>
      </c>
      <c r="AB9" s="303">
        <v>0.66396990740740736</v>
      </c>
      <c r="AC9" s="305">
        <f t="shared" si="14"/>
        <v>0.39313657407407404</v>
      </c>
      <c r="AD9" s="303"/>
      <c r="AE9" s="303"/>
      <c r="AF9" s="303"/>
      <c r="AG9" s="303"/>
      <c r="AH9" s="303">
        <v>0.80694444444444446</v>
      </c>
      <c r="AI9" s="303"/>
      <c r="AJ9" s="303"/>
      <c r="AK9" s="303"/>
      <c r="AL9" s="303">
        <v>0.77361111111111114</v>
      </c>
      <c r="AM9" s="303">
        <v>0.82708333333333339</v>
      </c>
      <c r="AN9" s="303">
        <v>0.72222222222222221</v>
      </c>
      <c r="AO9" s="303"/>
      <c r="AP9" s="305">
        <v>0.8413194444444444</v>
      </c>
      <c r="AQ9" s="305">
        <f t="shared" si="15"/>
        <v>0.17734953703703704</v>
      </c>
      <c r="AR9" s="304"/>
      <c r="AT9" s="112">
        <f>VLOOKUP(AU9,id!$A:$C,3,0)</f>
        <v>331</v>
      </c>
      <c r="AU9" s="112" t="str">
        <f t="shared" si="16"/>
        <v>SzwarackaMałgorzata1988</v>
      </c>
      <c r="AV9" s="112" t="str">
        <f t="shared" si="17"/>
        <v>Szwaracka</v>
      </c>
      <c r="AW9" s="112" t="str">
        <f t="shared" si="18"/>
        <v>Małgorzata</v>
      </c>
      <c r="AX9" s="112" t="str">
        <f t="shared" si="19"/>
        <v>Morenka Team</v>
      </c>
      <c r="AY9" s="112">
        <f t="shared" si="20"/>
        <v>1988</v>
      </c>
      <c r="AZ9" s="112">
        <f t="shared" si="8"/>
        <v>71.916726032459962</v>
      </c>
      <c r="BA9" s="112"/>
      <c r="BB9" s="112">
        <f t="shared" si="9"/>
        <v>0.99965510245485922</v>
      </c>
      <c r="BC9" s="112">
        <f t="shared" si="10"/>
        <v>0.82352941176470584</v>
      </c>
      <c r="BD9" s="112">
        <f t="shared" si="11"/>
        <v>0.97619047619047616</v>
      </c>
      <c r="BE9" s="112">
        <f t="shared" si="12"/>
        <v>0.96191306359044559</v>
      </c>
    </row>
    <row r="10" spans="1:57">
      <c r="A10" s="311">
        <v>93</v>
      </c>
      <c r="B10" s="311"/>
      <c r="C10" s="311">
        <v>8</v>
      </c>
      <c r="D10" s="311">
        <v>1107</v>
      </c>
      <c r="E10" s="313" t="s">
        <v>86</v>
      </c>
      <c r="F10" s="313" t="s">
        <v>4456</v>
      </c>
      <c r="G10" s="311" t="s">
        <v>0</v>
      </c>
      <c r="H10" s="311">
        <v>1970</v>
      </c>
      <c r="I10" s="313" t="s">
        <v>3425</v>
      </c>
      <c r="J10" s="313"/>
      <c r="K10" s="327">
        <v>36</v>
      </c>
      <c r="L10" s="311">
        <v>14</v>
      </c>
      <c r="M10" s="326">
        <v>36</v>
      </c>
      <c r="N10" s="312">
        <f t="shared" si="13"/>
        <v>0.48483796296296305</v>
      </c>
      <c r="O10" s="326">
        <v>0</v>
      </c>
      <c r="P10" s="310">
        <v>0.63263888888888886</v>
      </c>
      <c r="Q10" s="310">
        <v>0.32708333333333334</v>
      </c>
      <c r="R10" s="310">
        <v>0.47430555555555554</v>
      </c>
      <c r="S10" s="310">
        <v>0.54305555555555551</v>
      </c>
      <c r="T10" s="310">
        <v>0.37708333333333338</v>
      </c>
      <c r="U10" s="310">
        <v>0.44166666666666665</v>
      </c>
      <c r="V10" s="310">
        <v>0.35416666666666669</v>
      </c>
      <c r="W10" s="310">
        <v>0.29722222222222222</v>
      </c>
      <c r="X10" s="310">
        <v>0.61527777777777781</v>
      </c>
      <c r="Y10" s="310">
        <v>0.50902777777777775</v>
      </c>
      <c r="Z10" s="310">
        <v>0.40416666666666662</v>
      </c>
      <c r="AA10" s="310">
        <v>0.58124999999999993</v>
      </c>
      <c r="AB10" s="310">
        <v>0.66954861111111119</v>
      </c>
      <c r="AC10" s="312">
        <f t="shared" si="14"/>
        <v>0.39871527777777788</v>
      </c>
      <c r="AD10" s="310"/>
      <c r="AE10" s="310"/>
      <c r="AF10" s="310"/>
      <c r="AG10" s="310"/>
      <c r="AH10" s="310">
        <v>0.7319444444444444</v>
      </c>
      <c r="AI10" s="310"/>
      <c r="AJ10" s="310"/>
      <c r="AK10" s="310"/>
      <c r="AL10" s="310"/>
      <c r="AM10" s="310">
        <v>0.70138888888888884</v>
      </c>
      <c r="AN10" s="310"/>
      <c r="AO10" s="310"/>
      <c r="AP10" s="312">
        <v>0.75567129629629637</v>
      </c>
      <c r="AQ10" s="312">
        <f t="shared" si="15"/>
        <v>8.6122685185185177E-2</v>
      </c>
      <c r="AR10" s="311"/>
      <c r="AT10" s="112" t="e">
        <f>VLOOKUP(AU10,id!$A:$C,3,0)</f>
        <v>#N/A</v>
      </c>
      <c r="AU10" s="112" t="str">
        <f t="shared" si="16"/>
        <v>MarcinkowskaMAgdalena1970</v>
      </c>
      <c r="AV10" s="112" t="str">
        <f t="shared" si="17"/>
        <v>Marcinkowska</v>
      </c>
      <c r="AW10" s="112" t="str">
        <f t="shared" si="18"/>
        <v>MAgdalena</v>
      </c>
      <c r="AX10" s="112">
        <f t="shared" si="19"/>
        <v>0</v>
      </c>
      <c r="AY10" s="112">
        <f t="shared" si="20"/>
        <v>1970</v>
      </c>
      <c r="AZ10" s="112">
        <f t="shared" si="8"/>
        <v>63.146393589477043</v>
      </c>
      <c r="BA10" s="112"/>
      <c r="BB10" s="112">
        <f t="shared" si="9"/>
        <v>1.1766531391740269</v>
      </c>
      <c r="BC10" s="112">
        <f t="shared" si="10"/>
        <v>1</v>
      </c>
      <c r="BD10" s="112">
        <f t="shared" si="11"/>
        <v>0.87804878048780488</v>
      </c>
      <c r="BE10" s="112">
        <f t="shared" si="12"/>
        <v>1</v>
      </c>
    </row>
    <row r="11" spans="1:57">
      <c r="A11" s="311">
        <v>101</v>
      </c>
      <c r="B11" s="311"/>
      <c r="C11" s="311">
        <v>9</v>
      </c>
      <c r="D11" s="311">
        <v>1120</v>
      </c>
      <c r="E11" s="313" t="s">
        <v>4448</v>
      </c>
      <c r="F11" s="313" t="s">
        <v>276</v>
      </c>
      <c r="G11" s="311" t="s">
        <v>0</v>
      </c>
      <c r="H11" s="311">
        <v>1962</v>
      </c>
      <c r="I11" s="313" t="s">
        <v>4447</v>
      </c>
      <c r="J11" s="313"/>
      <c r="K11" s="327">
        <v>29</v>
      </c>
      <c r="L11" s="311">
        <v>13</v>
      </c>
      <c r="M11" s="326">
        <v>29</v>
      </c>
      <c r="N11" s="312">
        <f t="shared" ref="N11" si="21">AQ11+AC11</f>
        <v>0.46516203703703701</v>
      </c>
      <c r="O11" s="326">
        <v>0</v>
      </c>
      <c r="P11" s="310"/>
      <c r="Q11" s="310">
        <v>0.50347222222222221</v>
      </c>
      <c r="R11" s="310">
        <v>0.4368055555555555</v>
      </c>
      <c r="S11" s="310">
        <v>0.4152777777777778</v>
      </c>
      <c r="T11" s="310">
        <v>0.53541666666666665</v>
      </c>
      <c r="U11" s="310">
        <v>0.47638888888888892</v>
      </c>
      <c r="V11" s="310">
        <v>0.55694444444444446</v>
      </c>
      <c r="W11" s="310">
        <v>0.28958333333333336</v>
      </c>
      <c r="X11" s="310">
        <v>0.33958333333333335</v>
      </c>
      <c r="Y11" s="310"/>
      <c r="Z11" s="310"/>
      <c r="AA11" s="310">
        <v>0.37986111111111115</v>
      </c>
      <c r="AB11" s="310">
        <v>0.58554398148148146</v>
      </c>
      <c r="AC11" s="312">
        <f t="shared" ref="AC11" si="22">AB11-"06:30:00"</f>
        <v>0.31471064814814814</v>
      </c>
      <c r="AD11" s="310">
        <v>0.64444444444444449</v>
      </c>
      <c r="AE11" s="310"/>
      <c r="AF11" s="310"/>
      <c r="AG11" s="310"/>
      <c r="AH11" s="310">
        <v>0.61388888888888882</v>
      </c>
      <c r="AI11" s="310">
        <v>0.66527777777777775</v>
      </c>
      <c r="AJ11" s="310"/>
      <c r="AK11" s="310">
        <v>0.6875</v>
      </c>
      <c r="AL11" s="310"/>
      <c r="AM11" s="310"/>
      <c r="AN11" s="310"/>
      <c r="AO11" s="310"/>
      <c r="AP11" s="312">
        <v>0.73599537037037033</v>
      </c>
      <c r="AQ11" s="312">
        <f t="shared" ref="AQ11" si="23">AP11-AB11</f>
        <v>0.15045138888888887</v>
      </c>
      <c r="AR11" s="311"/>
      <c r="AT11" s="112" t="e">
        <f>VLOOKUP(AU11,id!$A:$C,3,0)</f>
        <v>#N/A</v>
      </c>
      <c r="AU11" s="112" t="str">
        <f t="shared" si="16"/>
        <v>NiziołekAnna1962</v>
      </c>
      <c r="AV11" s="112" t="str">
        <f t="shared" si="17"/>
        <v>Niziołek</v>
      </c>
      <c r="AW11" s="112" t="str">
        <f t="shared" si="18"/>
        <v>Anna</v>
      </c>
      <c r="AX11" s="112">
        <f t="shared" si="19"/>
        <v>0</v>
      </c>
      <c r="AY11" s="112">
        <f t="shared" si="20"/>
        <v>1962</v>
      </c>
      <c r="AZ11" s="112">
        <f t="shared" si="8"/>
        <v>50.867928169300953</v>
      </c>
      <c r="BA11" s="112"/>
      <c r="BB11" s="112">
        <f t="shared" si="9"/>
        <v>1.0422990793729785</v>
      </c>
      <c r="BC11" s="112">
        <f t="shared" si="10"/>
        <v>0.9285714285714286</v>
      </c>
      <c r="BD11" s="112">
        <f t="shared" si="11"/>
        <v>0.80555555555555558</v>
      </c>
      <c r="BE11" s="112">
        <f t="shared" si="12"/>
        <v>0.98528770473770133</v>
      </c>
    </row>
    <row r="12" spans="1:57" ht="15" thickBot="1">
      <c r="A12" s="293" t="s">
        <v>4234</v>
      </c>
      <c r="B12" s="292"/>
      <c r="C12" s="292"/>
      <c r="D12" s="292"/>
      <c r="E12" s="291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7"/>
  <sheetViews>
    <sheetView topLeftCell="AJ1" workbookViewId="0">
      <selection sqref="A1:C1"/>
    </sheetView>
  </sheetViews>
  <sheetFormatPr defaultRowHeight="14.4"/>
  <cols>
    <col min="1" max="1" width="10.88671875" style="290" customWidth="1"/>
    <col min="2" max="3" width="11.33203125" style="290" bestFit="1" customWidth="1"/>
    <col min="4" max="4" width="6.6640625" style="290" customWidth="1"/>
    <col min="5" max="5" width="21.44140625" style="289" bestFit="1" customWidth="1"/>
    <col min="6" max="6" width="13.6640625" style="289" bestFit="1" customWidth="1"/>
    <col min="7" max="7" width="13.6640625" style="290" customWidth="1"/>
    <col min="8" max="8" width="14" style="290" customWidth="1"/>
    <col min="9" max="9" width="28" style="289" customWidth="1"/>
    <col min="10" max="10" width="31.6640625" style="289" bestFit="1" customWidth="1"/>
    <col min="11" max="11" width="6.5546875" style="325" bestFit="1" customWidth="1"/>
    <col min="12" max="12" width="5.88671875" style="290" customWidth="1"/>
    <col min="13" max="13" width="8.33203125" style="324" bestFit="1" customWidth="1"/>
    <col min="14" max="14" width="8.109375" style="290" bestFit="1" customWidth="1"/>
    <col min="15" max="15" width="6.44140625" style="324" customWidth="1"/>
    <col min="16" max="26" width="5.5546875" style="290" bestFit="1" customWidth="1"/>
    <col min="27" max="27" width="8.33203125" style="290" bestFit="1" customWidth="1"/>
    <col min="28" max="28" width="8.109375" style="323" bestFit="1" customWidth="1"/>
    <col min="29" max="29" width="10.33203125" style="290" bestFit="1" customWidth="1"/>
    <col min="30" max="40" width="5.5546875" style="290" bestFit="1" customWidth="1"/>
    <col min="41" max="41" width="8.33203125" style="290" bestFit="1" customWidth="1"/>
    <col min="42" max="42" width="8.109375" style="290" bestFit="1" customWidth="1"/>
    <col min="43" max="43" width="10.88671875" style="290" bestFit="1" customWidth="1"/>
    <col min="44" max="44" width="16.33203125" style="290" customWidth="1"/>
    <col min="45" max="46" width="8.88671875" style="289"/>
    <col min="47" max="47" width="19.33203125" style="289" bestFit="1" customWidth="1"/>
    <col min="48" max="16384" width="8.88671875" style="289"/>
  </cols>
  <sheetData>
    <row r="1" spans="1:57" ht="46.2">
      <c r="A1" s="621" t="s">
        <v>4438</v>
      </c>
      <c r="B1" s="622"/>
      <c r="C1" s="622"/>
      <c r="D1" s="622"/>
      <c r="E1" s="622"/>
      <c r="F1" s="622"/>
      <c r="G1" s="622"/>
      <c r="H1" s="622"/>
      <c r="I1" s="622"/>
      <c r="J1" s="623" t="s">
        <v>3537</v>
      </c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4"/>
    </row>
    <row r="2" spans="1:57">
      <c r="A2" s="331" t="s">
        <v>3538</v>
      </c>
      <c r="B2" s="331" t="s">
        <v>3539</v>
      </c>
      <c r="C2" s="331" t="s">
        <v>3540</v>
      </c>
      <c r="D2" s="331" t="s">
        <v>3541</v>
      </c>
      <c r="E2" s="333" t="s">
        <v>161</v>
      </c>
      <c r="F2" s="333" t="s">
        <v>160</v>
      </c>
      <c r="G2" s="331" t="s">
        <v>813</v>
      </c>
      <c r="H2" s="331" t="s">
        <v>3542</v>
      </c>
      <c r="I2" s="333" t="s">
        <v>3543</v>
      </c>
      <c r="J2" s="333" t="s">
        <v>3502</v>
      </c>
      <c r="K2" s="331" t="s">
        <v>3447</v>
      </c>
      <c r="L2" s="331" t="s">
        <v>3505</v>
      </c>
      <c r="M2" s="332" t="s">
        <v>30</v>
      </c>
      <c r="N2" s="331" t="s">
        <v>3504</v>
      </c>
      <c r="O2" s="332" t="s">
        <v>3544</v>
      </c>
      <c r="P2" s="331" t="s">
        <v>3401</v>
      </c>
      <c r="Q2" s="331" t="s">
        <v>3399</v>
      </c>
      <c r="R2" s="331" t="s">
        <v>3397</v>
      </c>
      <c r="S2" s="331" t="s">
        <v>3395</v>
      </c>
      <c r="T2" s="331" t="s">
        <v>3393</v>
      </c>
      <c r="U2" s="331" t="s">
        <v>3391</v>
      </c>
      <c r="V2" s="331" t="s">
        <v>3389</v>
      </c>
      <c r="W2" s="331" t="s">
        <v>3387</v>
      </c>
      <c r="X2" s="331" t="s">
        <v>3385</v>
      </c>
      <c r="Y2" s="331" t="s">
        <v>3383</v>
      </c>
      <c r="Z2" s="331" t="s">
        <v>3381</v>
      </c>
      <c r="AA2" s="331" t="s">
        <v>3379</v>
      </c>
      <c r="AB2" s="331" t="s">
        <v>3545</v>
      </c>
      <c r="AC2" s="331" t="s">
        <v>3546</v>
      </c>
      <c r="AD2" s="331" t="s">
        <v>3400</v>
      </c>
      <c r="AE2" s="331" t="s">
        <v>3398</v>
      </c>
      <c r="AF2" s="331" t="s">
        <v>3396</v>
      </c>
      <c r="AG2" s="331" t="s">
        <v>3394</v>
      </c>
      <c r="AH2" s="331" t="s">
        <v>3392</v>
      </c>
      <c r="AI2" s="331" t="s">
        <v>3390</v>
      </c>
      <c r="AJ2" s="331" t="s">
        <v>3388</v>
      </c>
      <c r="AK2" s="331" t="s">
        <v>3386</v>
      </c>
      <c r="AL2" s="331" t="s">
        <v>3384</v>
      </c>
      <c r="AM2" s="331" t="s">
        <v>3382</v>
      </c>
      <c r="AN2" s="331" t="s">
        <v>3380</v>
      </c>
      <c r="AO2" s="331" t="s">
        <v>3378</v>
      </c>
      <c r="AP2" s="331" t="s">
        <v>3376</v>
      </c>
      <c r="AQ2" s="331" t="s">
        <v>3547</v>
      </c>
      <c r="AR2" s="331" t="s">
        <v>3548</v>
      </c>
      <c r="AT2" s="112" t="s">
        <v>71</v>
      </c>
      <c r="AU2" s="112" t="s">
        <v>72</v>
      </c>
      <c r="AV2" s="112" t="s">
        <v>99</v>
      </c>
      <c r="AW2" s="112" t="s">
        <v>100</v>
      </c>
      <c r="AX2" s="112" t="s">
        <v>75</v>
      </c>
      <c r="AY2" s="112" t="s">
        <v>73</v>
      </c>
      <c r="AZ2" s="112" t="s">
        <v>42</v>
      </c>
      <c r="BA2" s="112"/>
      <c r="BB2" s="112" t="s">
        <v>39</v>
      </c>
      <c r="BC2" s="112" t="s">
        <v>40</v>
      </c>
      <c r="BD2" s="112" t="s">
        <v>31</v>
      </c>
      <c r="BE2" s="112" t="s">
        <v>41</v>
      </c>
    </row>
    <row r="3" spans="1:57">
      <c r="A3" s="311">
        <v>1</v>
      </c>
      <c r="B3" s="311">
        <v>1</v>
      </c>
      <c r="C3" s="311"/>
      <c r="D3" s="311">
        <v>1010</v>
      </c>
      <c r="E3" s="313" t="s">
        <v>267</v>
      </c>
      <c r="F3" s="313" t="s">
        <v>16</v>
      </c>
      <c r="G3" s="311" t="s">
        <v>32</v>
      </c>
      <c r="H3" s="311">
        <v>1979</v>
      </c>
      <c r="I3" s="313" t="s">
        <v>253</v>
      </c>
      <c r="J3" s="313" t="s">
        <v>266</v>
      </c>
      <c r="K3" s="327">
        <v>60</v>
      </c>
      <c r="L3" s="311">
        <v>24</v>
      </c>
      <c r="M3" s="326">
        <v>60</v>
      </c>
      <c r="N3" s="312">
        <f t="shared" ref="N3:N62" si="0">AQ3+AC3</f>
        <v>0.41487268518518522</v>
      </c>
      <c r="O3" s="326">
        <v>0</v>
      </c>
      <c r="P3" s="310">
        <v>0.28541666666666665</v>
      </c>
      <c r="Q3" s="310">
        <v>0.46388888888888885</v>
      </c>
      <c r="R3" s="310">
        <v>0.37152777777777773</v>
      </c>
      <c r="S3" s="310">
        <v>0.33333333333333331</v>
      </c>
      <c r="T3" s="310">
        <v>0.42777777777777781</v>
      </c>
      <c r="U3" s="310">
        <v>0.38680555555555557</v>
      </c>
      <c r="V3" s="310">
        <v>0.44375000000000003</v>
      </c>
      <c r="W3" s="310">
        <v>0.47847222222222219</v>
      </c>
      <c r="X3" s="310">
        <v>0.29583333333333334</v>
      </c>
      <c r="Y3" s="310">
        <v>0.35138888888888892</v>
      </c>
      <c r="Z3" s="310">
        <v>0.41250000000000003</v>
      </c>
      <c r="AA3" s="310">
        <v>0.31458333333333333</v>
      </c>
      <c r="AB3" s="310">
        <v>0.48675925925925928</v>
      </c>
      <c r="AC3" s="312">
        <f t="shared" ref="AC3:AC62" si="1">AB3-"06:30:00"</f>
        <v>0.21592592592592597</v>
      </c>
      <c r="AD3" s="310">
        <v>0.59652777777777777</v>
      </c>
      <c r="AE3" s="310">
        <v>0.64374999999999993</v>
      </c>
      <c r="AF3" s="310">
        <v>0.53055555555555556</v>
      </c>
      <c r="AG3" s="310">
        <v>0.56111111111111112</v>
      </c>
      <c r="AH3" s="310">
        <v>0.60763888888888895</v>
      </c>
      <c r="AI3" s="310">
        <v>0.58958333333333335</v>
      </c>
      <c r="AJ3" s="310">
        <v>0.52152777777777781</v>
      </c>
      <c r="AK3" s="310">
        <v>0.57986111111111105</v>
      </c>
      <c r="AL3" s="310">
        <v>0.62708333333333333</v>
      </c>
      <c r="AM3" s="310">
        <v>0.50069444444444444</v>
      </c>
      <c r="AN3" s="310">
        <v>0.65972222222222221</v>
      </c>
      <c r="AO3" s="310">
        <v>0.54861111111111105</v>
      </c>
      <c r="AP3" s="312">
        <v>0.68570601851851853</v>
      </c>
      <c r="AQ3" s="312">
        <f t="shared" ref="AQ3:AQ62" si="2">AP3-AB3</f>
        <v>0.19894675925925925</v>
      </c>
      <c r="AR3" s="327" t="s">
        <v>3549</v>
      </c>
      <c r="AT3" s="112">
        <f>VLOOKUP(AU3,id!$A:$C,3,0)</f>
        <v>1</v>
      </c>
      <c r="AU3" s="112" t="str">
        <f t="shared" ref="AU3:AU62" si="3">AV3&amp;AW3&amp;AY3</f>
        <v>BrudłoPaweł1979</v>
      </c>
      <c r="AV3" s="112" t="str">
        <f>E3</f>
        <v>Brudło</v>
      </c>
      <c r="AW3" s="112" t="str">
        <f>F3</f>
        <v>Paweł</v>
      </c>
      <c r="AX3" s="112" t="str">
        <f>J3</f>
        <v>KTE Tramp</v>
      </c>
      <c r="AY3" s="112">
        <f>H3</f>
        <v>1979</v>
      </c>
      <c r="AZ3" s="112">
        <v>100</v>
      </c>
      <c r="BA3" s="112"/>
      <c r="BB3" s="112"/>
      <c r="BC3" s="112"/>
      <c r="BD3" s="112"/>
      <c r="BE3" s="112"/>
    </row>
    <row r="4" spans="1:57">
      <c r="A4" s="304">
        <v>2</v>
      </c>
      <c r="B4" s="304">
        <v>2</v>
      </c>
      <c r="C4" s="304"/>
      <c r="D4" s="304">
        <v>1071</v>
      </c>
      <c r="E4" s="306" t="s">
        <v>78</v>
      </c>
      <c r="F4" s="306" t="s">
        <v>77</v>
      </c>
      <c r="G4" s="304" t="s">
        <v>32</v>
      </c>
      <c r="H4" s="304">
        <v>1992</v>
      </c>
      <c r="I4" s="306" t="s">
        <v>246</v>
      </c>
      <c r="J4" s="306" t="s">
        <v>162</v>
      </c>
      <c r="K4" s="329">
        <v>60</v>
      </c>
      <c r="L4" s="304">
        <v>24</v>
      </c>
      <c r="M4" s="328">
        <v>60</v>
      </c>
      <c r="N4" s="305">
        <f t="shared" si="0"/>
        <v>0.41689814814814824</v>
      </c>
      <c r="O4" s="328">
        <v>0</v>
      </c>
      <c r="P4" s="303">
        <v>0.4694444444444445</v>
      </c>
      <c r="Q4" s="303">
        <v>0.30208333333333331</v>
      </c>
      <c r="R4" s="303">
        <v>0.38819444444444445</v>
      </c>
      <c r="S4" s="303">
        <v>0.42499999999999999</v>
      </c>
      <c r="T4" s="303">
        <v>0.33333333333333331</v>
      </c>
      <c r="U4" s="303">
        <v>0.37083333333333335</v>
      </c>
      <c r="V4" s="303">
        <v>0.31805555555555554</v>
      </c>
      <c r="W4" s="303">
        <v>0.28333333333333333</v>
      </c>
      <c r="X4" s="303">
        <v>0.43194444444444446</v>
      </c>
      <c r="Y4" s="303">
        <v>0.4055555555555555</v>
      </c>
      <c r="Z4" s="303">
        <v>0.34722222222222227</v>
      </c>
      <c r="AA4" s="303">
        <v>0.45069444444444445</v>
      </c>
      <c r="AB4" s="303">
        <v>0.48430555555555554</v>
      </c>
      <c r="AC4" s="305">
        <f t="shared" si="1"/>
        <v>0.21347222222222223</v>
      </c>
      <c r="AD4" s="303">
        <v>0.58680555555555558</v>
      </c>
      <c r="AE4" s="303">
        <v>0.54166666666666663</v>
      </c>
      <c r="AF4" s="303">
        <v>0.61736111111111114</v>
      </c>
      <c r="AG4" s="303">
        <v>0.62777777777777777</v>
      </c>
      <c r="AH4" s="303">
        <v>0.57708333333333328</v>
      </c>
      <c r="AI4" s="303">
        <v>0.59583333333333333</v>
      </c>
      <c r="AJ4" s="303">
        <v>0.65625</v>
      </c>
      <c r="AK4" s="303">
        <v>0.60486111111111118</v>
      </c>
      <c r="AL4" s="303">
        <v>0.55694444444444446</v>
      </c>
      <c r="AM4" s="303">
        <v>0.67638888888888893</v>
      </c>
      <c r="AN4" s="303">
        <v>0.5229166666666667</v>
      </c>
      <c r="AO4" s="303">
        <v>0.63958333333333328</v>
      </c>
      <c r="AP4" s="305">
        <v>0.68773148148148155</v>
      </c>
      <c r="AQ4" s="305">
        <f t="shared" si="2"/>
        <v>0.20342592592592601</v>
      </c>
      <c r="AR4" s="329" t="s">
        <v>3549</v>
      </c>
      <c r="AT4" s="112">
        <f>VLOOKUP(AU4,id!$A:$C,3,0)</f>
        <v>3</v>
      </c>
      <c r="AU4" s="112" t="str">
        <f t="shared" si="3"/>
        <v>JakubekKrystian1992</v>
      </c>
      <c r="AV4" s="112" t="str">
        <f t="shared" ref="AV4:AW63" si="4">E4</f>
        <v>Jakubek</v>
      </c>
      <c r="AW4" s="112" t="str">
        <f t="shared" si="4"/>
        <v>Krystian</v>
      </c>
      <c r="AX4" s="112" t="str">
        <f t="shared" ref="AX4:AX63" si="5">J4</f>
        <v>Mitutoyo AZS Wratislavia</v>
      </c>
      <c r="AY4" s="112">
        <f t="shared" ref="AY4:AY63" si="6">H4</f>
        <v>1992</v>
      </c>
      <c r="AZ4" s="112">
        <f t="shared" ref="AZ4:AZ41" si="7">AZ3*IF(BD4&lt;1,BD4,IF(BE4&lt;1,BE4,IF(BC4&lt;1,BC4,IF(BB4&lt;1,BB4,1))))</f>
        <v>99.51415880066628</v>
      </c>
      <c r="BA4" s="112"/>
      <c r="BB4" s="112">
        <f>N3/N4</f>
        <v>0.99514158800666286</v>
      </c>
      <c r="BC4" s="112">
        <f>L4/L3</f>
        <v>1</v>
      </c>
      <c r="BD4" s="112">
        <f>K4/K3</f>
        <v>1</v>
      </c>
      <c r="BE4" s="112">
        <f>BC4^0.2</f>
        <v>1</v>
      </c>
    </row>
    <row r="5" spans="1:57">
      <c r="A5" s="311">
        <v>3</v>
      </c>
      <c r="B5" s="311">
        <v>3</v>
      </c>
      <c r="C5" s="311"/>
      <c r="D5" s="311">
        <v>1003</v>
      </c>
      <c r="E5" s="313" t="s">
        <v>432</v>
      </c>
      <c r="F5" s="313" t="s">
        <v>431</v>
      </c>
      <c r="G5" s="311" t="s">
        <v>32</v>
      </c>
      <c r="H5" s="311">
        <v>1978</v>
      </c>
      <c r="I5" s="313" t="s">
        <v>3558</v>
      </c>
      <c r="J5" s="313" t="s">
        <v>391</v>
      </c>
      <c r="K5" s="327">
        <v>60</v>
      </c>
      <c r="L5" s="311">
        <v>24</v>
      </c>
      <c r="M5" s="326">
        <v>60</v>
      </c>
      <c r="N5" s="312">
        <f t="shared" si="0"/>
        <v>0.41986111111111118</v>
      </c>
      <c r="O5" s="326">
        <v>0</v>
      </c>
      <c r="P5" s="310">
        <v>0.45833333333333331</v>
      </c>
      <c r="Q5" s="310">
        <v>0.28750000000000003</v>
      </c>
      <c r="R5" s="310">
        <v>0.3972222222222222</v>
      </c>
      <c r="S5" s="310">
        <v>0.42569444444444443</v>
      </c>
      <c r="T5" s="310">
        <v>0.31805555555555554</v>
      </c>
      <c r="U5" s="310">
        <v>0.35347222222222219</v>
      </c>
      <c r="V5" s="310">
        <v>0.3034722222222222</v>
      </c>
      <c r="W5" s="310">
        <v>0.40625</v>
      </c>
      <c r="X5" s="310">
        <v>0.41805555555555557</v>
      </c>
      <c r="Y5" s="310">
        <v>0.37708333333333338</v>
      </c>
      <c r="Z5" s="310">
        <v>0.33194444444444443</v>
      </c>
      <c r="AA5" s="310">
        <v>0.44166666666666665</v>
      </c>
      <c r="AB5" s="310">
        <v>0.47057870370370369</v>
      </c>
      <c r="AC5" s="312">
        <f t="shared" si="1"/>
        <v>0.19974537037037038</v>
      </c>
      <c r="AD5" s="310">
        <v>0.51458333333333328</v>
      </c>
      <c r="AE5" s="310">
        <v>0.6333333333333333</v>
      </c>
      <c r="AF5" s="310">
        <v>0.54097222222222219</v>
      </c>
      <c r="AG5" s="310">
        <v>0.5708333333333333</v>
      </c>
      <c r="AH5" s="310">
        <v>0.50555555555555554</v>
      </c>
      <c r="AI5" s="310">
        <v>0.60069444444444442</v>
      </c>
      <c r="AJ5" s="310">
        <v>0.52638888888888891</v>
      </c>
      <c r="AK5" s="310">
        <v>0.59027777777777779</v>
      </c>
      <c r="AL5" s="310">
        <v>0.67083333333333339</v>
      </c>
      <c r="AM5" s="310">
        <v>0.48819444444444443</v>
      </c>
      <c r="AN5" s="310">
        <v>0.65</v>
      </c>
      <c r="AO5" s="310">
        <v>0.55902777777777779</v>
      </c>
      <c r="AP5" s="312">
        <v>0.6906944444444445</v>
      </c>
      <c r="AQ5" s="312">
        <f t="shared" si="2"/>
        <v>0.22011574074074081</v>
      </c>
      <c r="AR5" s="327" t="s">
        <v>3549</v>
      </c>
      <c r="AT5" s="112">
        <f>VLOOKUP(AU5,id!$A:$C,3,0)</f>
        <v>49</v>
      </c>
      <c r="AU5" s="112" t="str">
        <f t="shared" si="3"/>
        <v>WalińskiMikołaj1978</v>
      </c>
      <c r="AV5" s="112" t="str">
        <f t="shared" si="4"/>
        <v>Waliński</v>
      </c>
      <c r="AW5" s="112" t="str">
        <f t="shared" si="4"/>
        <v>Mikołaj</v>
      </c>
      <c r="AX5" s="112" t="str">
        <f t="shared" si="5"/>
        <v>GREY WOLF</v>
      </c>
      <c r="AY5" s="112">
        <f t="shared" si="6"/>
        <v>1978</v>
      </c>
      <c r="AZ5" s="112">
        <f t="shared" si="7"/>
        <v>98.81188664681882</v>
      </c>
      <c r="BA5" s="112"/>
      <c r="BB5" s="112">
        <f t="shared" ref="BB5:BB41" si="8">N4/N5</f>
        <v>0.99294299261219543</v>
      </c>
      <c r="BC5" s="112">
        <f t="shared" ref="BC5:BC41" si="9">L5/L4</f>
        <v>1</v>
      </c>
      <c r="BD5" s="112">
        <f t="shared" ref="BD5:BD41" si="10">K5/K4</f>
        <v>1</v>
      </c>
      <c r="BE5" s="112">
        <f t="shared" ref="BE5:BE41" si="11">BC5^0.2</f>
        <v>1</v>
      </c>
    </row>
    <row r="6" spans="1:57">
      <c r="A6" s="304">
        <v>4</v>
      </c>
      <c r="B6" s="304">
        <v>4</v>
      </c>
      <c r="C6" s="304"/>
      <c r="D6" s="304">
        <v>1001</v>
      </c>
      <c r="E6" s="306" t="s">
        <v>393</v>
      </c>
      <c r="F6" s="306" t="s">
        <v>392</v>
      </c>
      <c r="G6" s="304" t="s">
        <v>32</v>
      </c>
      <c r="H6" s="304">
        <v>1969</v>
      </c>
      <c r="I6" s="306" t="s">
        <v>3550</v>
      </c>
      <c r="J6" s="306" t="s">
        <v>391</v>
      </c>
      <c r="K6" s="329">
        <v>60</v>
      </c>
      <c r="L6" s="304">
        <v>24</v>
      </c>
      <c r="M6" s="328">
        <v>60</v>
      </c>
      <c r="N6" s="305">
        <f t="shared" si="0"/>
        <v>0.41987268518518511</v>
      </c>
      <c r="O6" s="328">
        <v>0</v>
      </c>
      <c r="P6" s="303">
        <v>0.45833333333333331</v>
      </c>
      <c r="Q6" s="303">
        <v>0.28750000000000003</v>
      </c>
      <c r="R6" s="303">
        <v>0.3972222222222222</v>
      </c>
      <c r="S6" s="303">
        <v>0.42569444444444443</v>
      </c>
      <c r="T6" s="303">
        <v>0.31805555555555554</v>
      </c>
      <c r="U6" s="303">
        <v>0.35347222222222219</v>
      </c>
      <c r="V6" s="303">
        <v>0.3034722222222222</v>
      </c>
      <c r="W6" s="303">
        <v>0.40625</v>
      </c>
      <c r="X6" s="303">
        <v>0.41805555555555557</v>
      </c>
      <c r="Y6" s="303">
        <v>0.37777777777777777</v>
      </c>
      <c r="Z6" s="303">
        <v>0.33194444444444443</v>
      </c>
      <c r="AA6" s="303">
        <v>0.44166666666666665</v>
      </c>
      <c r="AB6" s="303">
        <v>0.47062500000000002</v>
      </c>
      <c r="AC6" s="305">
        <f t="shared" si="1"/>
        <v>0.1997916666666667</v>
      </c>
      <c r="AD6" s="303">
        <v>0.51458333333333328</v>
      </c>
      <c r="AE6" s="303">
        <v>0.6333333333333333</v>
      </c>
      <c r="AF6" s="303">
        <v>0.54097222222222219</v>
      </c>
      <c r="AG6" s="303">
        <v>0.5708333333333333</v>
      </c>
      <c r="AH6" s="303">
        <v>0.50555555555555554</v>
      </c>
      <c r="AI6" s="303">
        <v>0.6</v>
      </c>
      <c r="AJ6" s="303">
        <v>0.52638888888888891</v>
      </c>
      <c r="AK6" s="303">
        <v>0.59027777777777779</v>
      </c>
      <c r="AL6" s="303">
        <v>0.67083333333333339</v>
      </c>
      <c r="AM6" s="303">
        <v>0.48819444444444443</v>
      </c>
      <c r="AN6" s="303">
        <v>0.65</v>
      </c>
      <c r="AO6" s="303">
        <v>0.55902777777777779</v>
      </c>
      <c r="AP6" s="305">
        <v>0.69070601851851843</v>
      </c>
      <c r="AQ6" s="305">
        <f t="shared" si="2"/>
        <v>0.22008101851851841</v>
      </c>
      <c r="AR6" s="329" t="s">
        <v>3549</v>
      </c>
      <c r="AT6" s="112">
        <f>VLOOKUP(AU6,id!$A:$C,3,0)</f>
        <v>48</v>
      </c>
      <c r="AU6" s="112" t="str">
        <f t="shared" si="3"/>
        <v>PotockiMirosław1969</v>
      </c>
      <c r="AV6" s="112" t="str">
        <f t="shared" si="4"/>
        <v>Potocki</v>
      </c>
      <c r="AW6" s="112" t="str">
        <f t="shared" si="4"/>
        <v>Mirosław</v>
      </c>
      <c r="AX6" s="112" t="str">
        <f t="shared" si="5"/>
        <v>GREY WOLF</v>
      </c>
      <c r="AY6" s="112">
        <f t="shared" si="6"/>
        <v>1969</v>
      </c>
      <c r="AZ6" s="112">
        <f t="shared" si="7"/>
        <v>98.809162830443555</v>
      </c>
      <c r="BA6" s="112"/>
      <c r="BB6" s="112">
        <f t="shared" si="8"/>
        <v>0.99997243432477911</v>
      </c>
      <c r="BC6" s="112">
        <f t="shared" si="9"/>
        <v>1</v>
      </c>
      <c r="BD6" s="112">
        <f t="shared" si="10"/>
        <v>1</v>
      </c>
      <c r="BE6" s="112">
        <f t="shared" si="11"/>
        <v>1</v>
      </c>
    </row>
    <row r="7" spans="1:57">
      <c r="A7" s="311">
        <v>5</v>
      </c>
      <c r="B7" s="311">
        <v>5</v>
      </c>
      <c r="C7" s="311"/>
      <c r="D7" s="311">
        <v>1080</v>
      </c>
      <c r="E7" s="313" t="s">
        <v>302</v>
      </c>
      <c r="F7" s="313" t="s">
        <v>15</v>
      </c>
      <c r="G7" s="311" t="s">
        <v>32</v>
      </c>
      <c r="H7" s="311">
        <v>1979</v>
      </c>
      <c r="I7" s="313" t="s">
        <v>253</v>
      </c>
      <c r="J7" s="313" t="s">
        <v>549</v>
      </c>
      <c r="K7" s="327">
        <v>60</v>
      </c>
      <c r="L7" s="311">
        <v>24</v>
      </c>
      <c r="M7" s="326">
        <v>60</v>
      </c>
      <c r="N7" s="312">
        <f t="shared" si="0"/>
        <v>0.43107638888888894</v>
      </c>
      <c r="O7" s="326">
        <v>0</v>
      </c>
      <c r="P7" s="310">
        <v>0.4694444444444445</v>
      </c>
      <c r="Q7" s="310">
        <v>0.30277777777777776</v>
      </c>
      <c r="R7" s="310">
        <v>0.38819444444444445</v>
      </c>
      <c r="S7" s="310">
        <v>0.42499999999999999</v>
      </c>
      <c r="T7" s="310">
        <v>0.33263888888888887</v>
      </c>
      <c r="U7" s="310">
        <v>0.37083333333333335</v>
      </c>
      <c r="V7" s="310">
        <v>0.31805555555555554</v>
      </c>
      <c r="W7" s="310">
        <v>0.28333333333333333</v>
      </c>
      <c r="X7" s="310">
        <v>0.43194444444444446</v>
      </c>
      <c r="Y7" s="310">
        <v>0.4055555555555555</v>
      </c>
      <c r="Z7" s="310">
        <v>0.34722222222222227</v>
      </c>
      <c r="AA7" s="310">
        <v>0.45069444444444445</v>
      </c>
      <c r="AB7" s="310">
        <v>0.48762731481481486</v>
      </c>
      <c r="AC7" s="312">
        <f t="shared" si="1"/>
        <v>0.21679398148148155</v>
      </c>
      <c r="AD7" s="310">
        <v>0.58680555555555558</v>
      </c>
      <c r="AE7" s="310">
        <v>0.54097222222222219</v>
      </c>
      <c r="AF7" s="310">
        <v>0.61805555555555558</v>
      </c>
      <c r="AG7" s="310">
        <v>0.63263888888888886</v>
      </c>
      <c r="AH7" s="310">
        <v>0.57708333333333328</v>
      </c>
      <c r="AI7" s="310">
        <v>0.59583333333333333</v>
      </c>
      <c r="AJ7" s="310">
        <v>0.66388888888888886</v>
      </c>
      <c r="AK7" s="310">
        <v>0.60555555555555551</v>
      </c>
      <c r="AL7" s="310">
        <v>0.55694444444444446</v>
      </c>
      <c r="AM7" s="310">
        <v>0.68888888888888899</v>
      </c>
      <c r="AN7" s="310">
        <v>0.52361111111111114</v>
      </c>
      <c r="AO7" s="310">
        <v>0.64513888888888882</v>
      </c>
      <c r="AP7" s="312">
        <v>0.70190972222222225</v>
      </c>
      <c r="AQ7" s="312">
        <f t="shared" si="2"/>
        <v>0.21428240740740739</v>
      </c>
      <c r="AR7" s="327" t="s">
        <v>3549</v>
      </c>
      <c r="AT7" s="112">
        <f>VLOOKUP(AU7,id!$A:$C,3,0)</f>
        <v>139</v>
      </c>
      <c r="AU7" s="112" t="str">
        <f t="shared" si="3"/>
        <v>BuciakPiotr1979</v>
      </c>
      <c r="AV7" s="112" t="str">
        <f t="shared" si="4"/>
        <v>Buciak</v>
      </c>
      <c r="AW7" s="112" t="str">
        <f t="shared" si="4"/>
        <v>Piotr</v>
      </c>
      <c r="AX7" s="112" t="str">
        <f t="shared" si="5"/>
        <v>Team 360</v>
      </c>
      <c r="AY7" s="112">
        <f t="shared" si="6"/>
        <v>1979</v>
      </c>
      <c r="AZ7" s="112">
        <f t="shared" si="7"/>
        <v>96.241106188750166</v>
      </c>
      <c r="BA7" s="112"/>
      <c r="BB7" s="112">
        <f t="shared" si="8"/>
        <v>0.974009934219358</v>
      </c>
      <c r="BC7" s="112">
        <f t="shared" si="9"/>
        <v>1</v>
      </c>
      <c r="BD7" s="112">
        <f t="shared" si="10"/>
        <v>1</v>
      </c>
      <c r="BE7" s="112">
        <f t="shared" si="11"/>
        <v>1</v>
      </c>
    </row>
    <row r="8" spans="1:57">
      <c r="A8" s="304">
        <v>6</v>
      </c>
      <c r="B8" s="304">
        <v>6</v>
      </c>
      <c r="C8" s="304"/>
      <c r="D8" s="304">
        <v>1007</v>
      </c>
      <c r="E8" s="306" t="s">
        <v>157</v>
      </c>
      <c r="F8" s="306" t="s">
        <v>139</v>
      </c>
      <c r="G8" s="304" t="s">
        <v>32</v>
      </c>
      <c r="H8" s="304">
        <v>1982</v>
      </c>
      <c r="I8" s="306" t="s">
        <v>307</v>
      </c>
      <c r="J8" s="306" t="s">
        <v>164</v>
      </c>
      <c r="K8" s="329">
        <v>60</v>
      </c>
      <c r="L8" s="304">
        <v>24</v>
      </c>
      <c r="M8" s="328">
        <v>60</v>
      </c>
      <c r="N8" s="305">
        <f t="shared" si="0"/>
        <v>0.43697916666666675</v>
      </c>
      <c r="O8" s="328">
        <v>0</v>
      </c>
      <c r="P8" s="303">
        <v>0.28819444444444448</v>
      </c>
      <c r="Q8" s="303">
        <v>0.48055555555555557</v>
      </c>
      <c r="R8" s="303">
        <v>0.36041666666666666</v>
      </c>
      <c r="S8" s="303">
        <v>0.33402777777777781</v>
      </c>
      <c r="T8" s="303">
        <v>0.4513888888888889</v>
      </c>
      <c r="U8" s="303">
        <v>0.40833333333333338</v>
      </c>
      <c r="V8" s="303">
        <v>0.46388888888888885</v>
      </c>
      <c r="W8" s="303">
        <v>0.35138888888888892</v>
      </c>
      <c r="X8" s="303">
        <v>0.34166666666666662</v>
      </c>
      <c r="Y8" s="303">
        <v>0.38263888888888892</v>
      </c>
      <c r="Z8" s="303">
        <v>0.43611111111111112</v>
      </c>
      <c r="AA8" s="303">
        <v>0.31180555555555556</v>
      </c>
      <c r="AB8" s="303">
        <v>0.49535879629629626</v>
      </c>
      <c r="AC8" s="305">
        <f t="shared" si="1"/>
        <v>0.22452546296296294</v>
      </c>
      <c r="AD8" s="303">
        <v>0.66875000000000007</v>
      </c>
      <c r="AE8" s="303">
        <v>0.55902777777777779</v>
      </c>
      <c r="AF8" s="303">
        <v>0.61736111111111114</v>
      </c>
      <c r="AG8" s="303">
        <v>0.62777777777777777</v>
      </c>
      <c r="AH8" s="303">
        <v>0.6791666666666667</v>
      </c>
      <c r="AI8" s="303">
        <v>0.58958333333333335</v>
      </c>
      <c r="AJ8" s="303">
        <v>0.65625</v>
      </c>
      <c r="AK8" s="303">
        <v>0.59930555555555554</v>
      </c>
      <c r="AL8" s="303">
        <v>0.52222222222222225</v>
      </c>
      <c r="AM8" s="303">
        <v>0.6958333333333333</v>
      </c>
      <c r="AN8" s="303">
        <v>0.54305555555555551</v>
      </c>
      <c r="AO8" s="303">
        <v>0.63958333333333328</v>
      </c>
      <c r="AP8" s="305">
        <v>0.70781250000000007</v>
      </c>
      <c r="AQ8" s="305">
        <f t="shared" si="2"/>
        <v>0.21245370370370381</v>
      </c>
      <c r="AR8" s="329" t="s">
        <v>3549</v>
      </c>
      <c r="AT8" s="112">
        <f>VLOOKUP(AU8,id!$A:$C,3,0)</f>
        <v>4</v>
      </c>
      <c r="AU8" s="112" t="str">
        <f t="shared" si="3"/>
        <v>ŚmiejaDaniel1982</v>
      </c>
      <c r="AV8" s="112" t="str">
        <f t="shared" si="4"/>
        <v>Śmieja</v>
      </c>
      <c r="AW8" s="112" t="str">
        <f t="shared" si="4"/>
        <v>Daniel</v>
      </c>
      <c r="AX8" s="112" t="str">
        <f t="shared" si="5"/>
        <v>mrdp.pl</v>
      </c>
      <c r="AY8" s="112">
        <f t="shared" si="6"/>
        <v>1982</v>
      </c>
      <c r="AZ8" s="112">
        <f t="shared" si="7"/>
        <v>94.941067408290294</v>
      </c>
      <c r="BA8" s="112"/>
      <c r="BB8" s="112">
        <f t="shared" si="8"/>
        <v>0.9864918553833929</v>
      </c>
      <c r="BC8" s="112">
        <f t="shared" si="9"/>
        <v>1</v>
      </c>
      <c r="BD8" s="112">
        <f t="shared" si="10"/>
        <v>1</v>
      </c>
      <c r="BE8" s="112">
        <f t="shared" si="11"/>
        <v>1</v>
      </c>
    </row>
    <row r="9" spans="1:57">
      <c r="A9" s="311">
        <v>7</v>
      </c>
      <c r="B9" s="311">
        <v>7</v>
      </c>
      <c r="C9" s="311"/>
      <c r="D9" s="311">
        <v>1060</v>
      </c>
      <c r="E9" s="313" t="s">
        <v>183</v>
      </c>
      <c r="F9" s="313" t="s">
        <v>51</v>
      </c>
      <c r="G9" s="311" t="s">
        <v>32</v>
      </c>
      <c r="H9" s="311">
        <v>1970</v>
      </c>
      <c r="I9" s="313" t="s">
        <v>3749</v>
      </c>
      <c r="J9" s="313" t="s">
        <v>3748</v>
      </c>
      <c r="K9" s="327">
        <v>60</v>
      </c>
      <c r="L9" s="311">
        <v>24</v>
      </c>
      <c r="M9" s="326">
        <v>60</v>
      </c>
      <c r="N9" s="312">
        <f t="shared" si="0"/>
        <v>0.44371527777777781</v>
      </c>
      <c r="O9" s="326">
        <v>0</v>
      </c>
      <c r="P9" s="310">
        <v>0.4694444444444445</v>
      </c>
      <c r="Q9" s="310">
        <v>0.30208333333333331</v>
      </c>
      <c r="R9" s="310">
        <v>0.38819444444444445</v>
      </c>
      <c r="S9" s="310">
        <v>0.42499999999999999</v>
      </c>
      <c r="T9" s="310">
        <v>0.33333333333333331</v>
      </c>
      <c r="U9" s="310">
        <v>0.37083333333333335</v>
      </c>
      <c r="V9" s="310">
        <v>0.31875000000000003</v>
      </c>
      <c r="W9" s="310">
        <v>0.28333333333333333</v>
      </c>
      <c r="X9" s="310">
        <v>0.43194444444444446</v>
      </c>
      <c r="Y9" s="310">
        <v>0.4055555555555555</v>
      </c>
      <c r="Z9" s="310">
        <v>0.34722222222222227</v>
      </c>
      <c r="AA9" s="310">
        <v>0.45069444444444445</v>
      </c>
      <c r="AB9" s="310">
        <v>0.48428240740740741</v>
      </c>
      <c r="AC9" s="312">
        <f t="shared" si="1"/>
        <v>0.2134490740740741</v>
      </c>
      <c r="AD9" s="310">
        <v>0.58680555555555558</v>
      </c>
      <c r="AE9" s="310">
        <v>0.54097222222222219</v>
      </c>
      <c r="AF9" s="310">
        <v>0.62361111111111112</v>
      </c>
      <c r="AG9" s="310">
        <v>0.64166666666666672</v>
      </c>
      <c r="AH9" s="310">
        <v>0.57708333333333328</v>
      </c>
      <c r="AI9" s="310">
        <v>0.59583333333333333</v>
      </c>
      <c r="AJ9" s="310">
        <v>0.6743055555555556</v>
      </c>
      <c r="AK9" s="310">
        <v>0.60555555555555551</v>
      </c>
      <c r="AL9" s="310">
        <v>0.55694444444444446</v>
      </c>
      <c r="AM9" s="310">
        <v>0.70000000000000007</v>
      </c>
      <c r="AN9" s="310">
        <v>0.52361111111111114</v>
      </c>
      <c r="AO9" s="310">
        <v>0.65416666666666667</v>
      </c>
      <c r="AP9" s="312">
        <v>0.71454861111111112</v>
      </c>
      <c r="AQ9" s="312">
        <f t="shared" si="2"/>
        <v>0.23026620370370371</v>
      </c>
      <c r="AR9" s="327" t="s">
        <v>3549</v>
      </c>
      <c r="AT9" s="112">
        <f>VLOOKUP(AU9,id!$A:$C,3,0)</f>
        <v>140</v>
      </c>
      <c r="AU9" s="112" t="str">
        <f t="shared" si="3"/>
        <v>ZawadzkiArtur1970</v>
      </c>
      <c r="AV9" s="112" t="str">
        <f t="shared" si="4"/>
        <v>Zawadzki</v>
      </c>
      <c r="AW9" s="112" t="str">
        <f t="shared" si="4"/>
        <v>Artur</v>
      </c>
      <c r="AX9" s="112" t="str">
        <f t="shared" si="5"/>
        <v>ASP</v>
      </c>
      <c r="AY9" s="112">
        <f t="shared" si="6"/>
        <v>1970</v>
      </c>
      <c r="AZ9" s="112">
        <f t="shared" si="7"/>
        <v>93.499752197615891</v>
      </c>
      <c r="BA9" s="112"/>
      <c r="BB9" s="112">
        <f t="shared" si="8"/>
        <v>0.98481884341497783</v>
      </c>
      <c r="BC9" s="112">
        <f t="shared" si="9"/>
        <v>1</v>
      </c>
      <c r="BD9" s="112">
        <f t="shared" si="10"/>
        <v>1</v>
      </c>
      <c r="BE9" s="112">
        <f t="shared" si="11"/>
        <v>1</v>
      </c>
    </row>
    <row r="10" spans="1:57">
      <c r="A10" s="304">
        <v>8</v>
      </c>
      <c r="B10" s="304">
        <v>8</v>
      </c>
      <c r="C10" s="304"/>
      <c r="D10" s="304">
        <v>1126</v>
      </c>
      <c r="E10" s="306" t="s">
        <v>884</v>
      </c>
      <c r="F10" s="306" t="s">
        <v>92</v>
      </c>
      <c r="G10" s="304" t="s">
        <v>32</v>
      </c>
      <c r="H10" s="304">
        <v>1978</v>
      </c>
      <c r="I10" s="306" t="s">
        <v>253</v>
      </c>
      <c r="J10" s="306"/>
      <c r="K10" s="329">
        <v>60</v>
      </c>
      <c r="L10" s="304">
        <v>24</v>
      </c>
      <c r="M10" s="328">
        <v>60</v>
      </c>
      <c r="N10" s="305">
        <f t="shared" si="0"/>
        <v>0.46144675925925921</v>
      </c>
      <c r="O10" s="328">
        <v>0</v>
      </c>
      <c r="P10" s="303">
        <v>0.48402777777777778</v>
      </c>
      <c r="Q10" s="303">
        <v>0.35069444444444442</v>
      </c>
      <c r="R10" s="303">
        <v>0.40625</v>
      </c>
      <c r="S10" s="303">
        <v>0.43888888888888888</v>
      </c>
      <c r="T10" s="303">
        <v>0.33333333333333331</v>
      </c>
      <c r="U10" s="303">
        <v>0.3659722222222222</v>
      </c>
      <c r="V10" s="303">
        <v>0.29305555555555557</v>
      </c>
      <c r="W10" s="303">
        <v>0.41597222222222219</v>
      </c>
      <c r="X10" s="303">
        <v>0.42777777777777781</v>
      </c>
      <c r="Y10" s="303">
        <v>0.38958333333333334</v>
      </c>
      <c r="Z10" s="303">
        <v>0.31597222222222221</v>
      </c>
      <c r="AA10" s="303">
        <v>0.4597222222222222</v>
      </c>
      <c r="AB10" s="303">
        <v>0.500462962962963</v>
      </c>
      <c r="AC10" s="305">
        <f t="shared" si="1"/>
        <v>0.22962962962962968</v>
      </c>
      <c r="AD10" s="303">
        <v>0.59652777777777777</v>
      </c>
      <c r="AE10" s="303">
        <v>0.55972222222222223</v>
      </c>
      <c r="AF10" s="303">
        <v>0.63402777777777775</v>
      </c>
      <c r="AG10" s="303">
        <v>0.64930555555555558</v>
      </c>
      <c r="AH10" s="303">
        <v>0.70208333333333339</v>
      </c>
      <c r="AI10" s="303">
        <v>0.60902777777777783</v>
      </c>
      <c r="AJ10" s="303">
        <v>0.68263888888888891</v>
      </c>
      <c r="AK10" s="303">
        <v>0.61944444444444446</v>
      </c>
      <c r="AL10" s="303">
        <v>0.57430555555555551</v>
      </c>
      <c r="AM10" s="303">
        <v>0.71805555555555556</v>
      </c>
      <c r="AN10" s="303">
        <v>0.54236111111111118</v>
      </c>
      <c r="AO10" s="303">
        <v>0.66527777777777775</v>
      </c>
      <c r="AP10" s="305">
        <v>0.73228009259259252</v>
      </c>
      <c r="AQ10" s="305">
        <f t="shared" si="2"/>
        <v>0.23181712962962953</v>
      </c>
      <c r="AR10" s="329" t="s">
        <v>3549</v>
      </c>
      <c r="AT10" s="112" t="e">
        <f>VLOOKUP(AU10,id!$A:$C,3,0)</f>
        <v>#N/A</v>
      </c>
      <c r="AU10" s="112" t="str">
        <f t="shared" si="3"/>
        <v>BanasikSławomir1978</v>
      </c>
      <c r="AV10" s="112" t="str">
        <f t="shared" si="4"/>
        <v>Banasik</v>
      </c>
      <c r="AW10" s="112" t="str">
        <f t="shared" si="4"/>
        <v>Sławomir</v>
      </c>
      <c r="AX10" s="112">
        <f t="shared" si="5"/>
        <v>0</v>
      </c>
      <c r="AY10" s="112">
        <f t="shared" si="6"/>
        <v>1978</v>
      </c>
      <c r="AZ10" s="112">
        <f t="shared" si="7"/>
        <v>89.906945245679623</v>
      </c>
      <c r="BA10" s="112"/>
      <c r="BB10" s="112">
        <f t="shared" si="8"/>
        <v>0.9615741553588002</v>
      </c>
      <c r="BC10" s="112">
        <f t="shared" si="9"/>
        <v>1</v>
      </c>
      <c r="BD10" s="112">
        <f t="shared" si="10"/>
        <v>1</v>
      </c>
      <c r="BE10" s="112">
        <f t="shared" si="11"/>
        <v>1</v>
      </c>
    </row>
    <row r="11" spans="1:57">
      <c r="A11" s="311">
        <v>9</v>
      </c>
      <c r="B11" s="311">
        <v>9</v>
      </c>
      <c r="C11" s="311"/>
      <c r="D11" s="311">
        <v>1004</v>
      </c>
      <c r="E11" s="313" t="s">
        <v>4495</v>
      </c>
      <c r="F11" s="313" t="s">
        <v>282</v>
      </c>
      <c r="G11" s="311" t="s">
        <v>32</v>
      </c>
      <c r="H11" s="311">
        <v>1986</v>
      </c>
      <c r="I11" s="313" t="s">
        <v>3462</v>
      </c>
      <c r="J11" s="313" t="s">
        <v>4494</v>
      </c>
      <c r="K11" s="327">
        <v>60</v>
      </c>
      <c r="L11" s="311">
        <v>24</v>
      </c>
      <c r="M11" s="326">
        <v>60</v>
      </c>
      <c r="N11" s="312">
        <f t="shared" si="0"/>
        <v>0.46158564814814812</v>
      </c>
      <c r="O11" s="326">
        <v>0</v>
      </c>
      <c r="P11" s="310">
        <v>0.48402777777777778</v>
      </c>
      <c r="Q11" s="310">
        <v>0.35069444444444442</v>
      </c>
      <c r="R11" s="310">
        <v>0.40625</v>
      </c>
      <c r="S11" s="310">
        <v>0.43888888888888888</v>
      </c>
      <c r="T11" s="310">
        <v>0.33333333333333331</v>
      </c>
      <c r="U11" s="310">
        <v>0.3666666666666667</v>
      </c>
      <c r="V11" s="310">
        <v>0.29375000000000001</v>
      </c>
      <c r="W11" s="310">
        <v>0.41597222222222219</v>
      </c>
      <c r="X11" s="310">
        <v>0.42777777777777781</v>
      </c>
      <c r="Y11" s="310">
        <v>0.38958333333333334</v>
      </c>
      <c r="Z11" s="310">
        <v>0.31597222222222221</v>
      </c>
      <c r="AA11" s="310">
        <v>0.4597222222222222</v>
      </c>
      <c r="AB11" s="310">
        <v>0.50043981481481481</v>
      </c>
      <c r="AC11" s="312">
        <f t="shared" si="1"/>
        <v>0.22960648148148149</v>
      </c>
      <c r="AD11" s="310">
        <v>0.59722222222222221</v>
      </c>
      <c r="AE11" s="310">
        <v>0.55972222222222223</v>
      </c>
      <c r="AF11" s="310">
        <v>0.63402777777777775</v>
      </c>
      <c r="AG11" s="310">
        <v>0.64930555555555558</v>
      </c>
      <c r="AH11" s="310">
        <v>0.70208333333333339</v>
      </c>
      <c r="AI11" s="310">
        <v>0.60902777777777783</v>
      </c>
      <c r="AJ11" s="310">
        <v>0.68333333333333324</v>
      </c>
      <c r="AK11" s="310">
        <v>0.61944444444444446</v>
      </c>
      <c r="AL11" s="310">
        <v>0.57430555555555551</v>
      </c>
      <c r="AM11" s="310">
        <v>0.71805555555555556</v>
      </c>
      <c r="AN11" s="310">
        <v>0.54166666666666663</v>
      </c>
      <c r="AO11" s="310">
        <v>0.6645833333333333</v>
      </c>
      <c r="AP11" s="312">
        <v>0.73241898148148143</v>
      </c>
      <c r="AQ11" s="312">
        <f t="shared" si="2"/>
        <v>0.23197916666666663</v>
      </c>
      <c r="AR11" s="327" t="s">
        <v>3549</v>
      </c>
      <c r="AT11" s="112" t="e">
        <f>VLOOKUP(AU11,id!$A:$C,3,0)</f>
        <v>#N/A</v>
      </c>
      <c r="AU11" s="112" t="str">
        <f t="shared" si="3"/>
        <v>GruszeckiDamian1986</v>
      </c>
      <c r="AV11" s="112" t="str">
        <f t="shared" si="4"/>
        <v>Gruszecki</v>
      </c>
      <c r="AW11" s="112" t="str">
        <f t="shared" si="4"/>
        <v>Damian</v>
      </c>
      <c r="AX11" s="112" t="str">
        <f t="shared" si="5"/>
        <v>Dream Tri Team</v>
      </c>
      <c r="AY11" s="112">
        <f t="shared" si="6"/>
        <v>1986</v>
      </c>
      <c r="AZ11" s="112">
        <f t="shared" si="7"/>
        <v>89.879892680725177</v>
      </c>
      <c r="BA11" s="112"/>
      <c r="BB11" s="112">
        <f t="shared" si="8"/>
        <v>0.99969910483688973</v>
      </c>
      <c r="BC11" s="112">
        <f t="shared" si="9"/>
        <v>1</v>
      </c>
      <c r="BD11" s="112">
        <f t="shared" si="10"/>
        <v>1</v>
      </c>
      <c r="BE11" s="112">
        <f t="shared" si="11"/>
        <v>1</v>
      </c>
    </row>
    <row r="12" spans="1:57">
      <c r="A12" s="304">
        <v>10</v>
      </c>
      <c r="B12" s="304">
        <v>10</v>
      </c>
      <c r="C12" s="304"/>
      <c r="D12" s="304">
        <v>1119</v>
      </c>
      <c r="E12" s="306" t="s">
        <v>3512</v>
      </c>
      <c r="F12" s="337" t="s">
        <v>1652</v>
      </c>
      <c r="G12" s="304" t="s">
        <v>32</v>
      </c>
      <c r="H12" s="304">
        <v>1987</v>
      </c>
      <c r="I12" s="306" t="s">
        <v>253</v>
      </c>
      <c r="J12" s="306"/>
      <c r="K12" s="329">
        <v>60</v>
      </c>
      <c r="L12" s="304">
        <v>24</v>
      </c>
      <c r="M12" s="328">
        <v>60</v>
      </c>
      <c r="N12" s="305">
        <f t="shared" si="0"/>
        <v>0.46160879629629631</v>
      </c>
      <c r="O12" s="328">
        <v>0</v>
      </c>
      <c r="P12" s="303">
        <v>0.48402777777777778</v>
      </c>
      <c r="Q12" s="303">
        <v>0.35069444444444442</v>
      </c>
      <c r="R12" s="303">
        <v>0.40625</v>
      </c>
      <c r="S12" s="303">
        <v>0.43888888888888888</v>
      </c>
      <c r="T12" s="303">
        <v>0.33333333333333331</v>
      </c>
      <c r="U12" s="303">
        <v>0.3659722222222222</v>
      </c>
      <c r="V12" s="303">
        <v>0.29305555555555557</v>
      </c>
      <c r="W12" s="303">
        <v>0.41597222222222219</v>
      </c>
      <c r="X12" s="303">
        <v>0.42777777777777781</v>
      </c>
      <c r="Y12" s="303">
        <v>0.38958333333333334</v>
      </c>
      <c r="Z12" s="303">
        <v>0.31597222222222221</v>
      </c>
      <c r="AA12" s="303">
        <v>0.4597222222222222</v>
      </c>
      <c r="AB12" s="303">
        <v>0.50039351851851854</v>
      </c>
      <c r="AC12" s="305">
        <f t="shared" si="1"/>
        <v>0.22956018518518523</v>
      </c>
      <c r="AD12" s="303">
        <v>0.60347222222222219</v>
      </c>
      <c r="AE12" s="303">
        <v>0.55972222222222223</v>
      </c>
      <c r="AF12" s="303">
        <v>0.64097222222222217</v>
      </c>
      <c r="AG12" s="303">
        <v>0.65277777777777779</v>
      </c>
      <c r="AH12" s="303">
        <v>0.70208333333333339</v>
      </c>
      <c r="AI12" s="303">
        <v>0.61736111111111114</v>
      </c>
      <c r="AJ12" s="303">
        <v>0.68263888888888891</v>
      </c>
      <c r="AK12" s="303">
        <v>0.62847222222222221</v>
      </c>
      <c r="AL12" s="303">
        <v>0.57777777777777783</v>
      </c>
      <c r="AM12" s="303">
        <v>0.71805555555555556</v>
      </c>
      <c r="AN12" s="303">
        <v>0.54236111111111118</v>
      </c>
      <c r="AO12" s="303">
        <v>0.66597222222222219</v>
      </c>
      <c r="AP12" s="305">
        <v>0.73244212962962962</v>
      </c>
      <c r="AQ12" s="305">
        <f t="shared" si="2"/>
        <v>0.23204861111111108</v>
      </c>
      <c r="AR12" s="329" t="s">
        <v>3549</v>
      </c>
      <c r="AT12" s="112" t="e">
        <f>VLOOKUP(AU12,id!$A:$C,3,0)</f>
        <v>#N/A</v>
      </c>
      <c r="AU12" s="112" t="str">
        <f t="shared" si="3"/>
        <v>KasejaJanek1987</v>
      </c>
      <c r="AV12" s="112" t="str">
        <f t="shared" si="4"/>
        <v>Kaseja</v>
      </c>
      <c r="AW12" s="112" t="str">
        <f t="shared" si="4"/>
        <v>Janek</v>
      </c>
      <c r="AX12" s="112">
        <f t="shared" si="5"/>
        <v>0</v>
      </c>
      <c r="AY12" s="112">
        <f t="shared" si="6"/>
        <v>1987</v>
      </c>
      <c r="AZ12" s="112">
        <f t="shared" si="7"/>
        <v>89.875385502595108</v>
      </c>
      <c r="BA12" s="112"/>
      <c r="BB12" s="112">
        <f t="shared" si="8"/>
        <v>0.99994985332096376</v>
      </c>
      <c r="BC12" s="112">
        <f t="shared" si="9"/>
        <v>1</v>
      </c>
      <c r="BD12" s="112">
        <f t="shared" si="10"/>
        <v>1</v>
      </c>
      <c r="BE12" s="112">
        <f t="shared" si="11"/>
        <v>1</v>
      </c>
    </row>
    <row r="13" spans="1:57">
      <c r="A13" s="311">
        <v>11</v>
      </c>
      <c r="B13" s="311">
        <v>11</v>
      </c>
      <c r="C13" s="311"/>
      <c r="D13" s="311">
        <v>1111</v>
      </c>
      <c r="E13" s="313" t="s">
        <v>165</v>
      </c>
      <c r="F13" s="313" t="s">
        <v>34</v>
      </c>
      <c r="G13" s="311" t="s">
        <v>32</v>
      </c>
      <c r="H13" s="311">
        <v>1968</v>
      </c>
      <c r="I13" s="313" t="s">
        <v>3462</v>
      </c>
      <c r="J13" s="313" t="s">
        <v>391</v>
      </c>
      <c r="K13" s="327">
        <v>60</v>
      </c>
      <c r="L13" s="311">
        <v>24</v>
      </c>
      <c r="M13" s="326">
        <v>60</v>
      </c>
      <c r="N13" s="312">
        <f t="shared" si="0"/>
        <v>0.46878472222222217</v>
      </c>
      <c r="O13" s="326">
        <v>0</v>
      </c>
      <c r="P13" s="310">
        <v>0.4604166666666667</v>
      </c>
      <c r="Q13" s="310">
        <v>0.49652777777777773</v>
      </c>
      <c r="R13" s="310">
        <v>0.36944444444444446</v>
      </c>
      <c r="S13" s="310">
        <v>0.41111111111111115</v>
      </c>
      <c r="T13" s="310">
        <v>0.30624999999999997</v>
      </c>
      <c r="U13" s="310">
        <v>0.35347222222222219</v>
      </c>
      <c r="V13" s="310">
        <v>0.2902777777777778</v>
      </c>
      <c r="W13" s="310">
        <v>0.47847222222222219</v>
      </c>
      <c r="X13" s="310">
        <v>0.41875000000000001</v>
      </c>
      <c r="Y13" s="310">
        <v>0.39027777777777778</v>
      </c>
      <c r="Z13" s="310">
        <v>0.3263888888888889</v>
      </c>
      <c r="AA13" s="310">
        <v>0.43888888888888888</v>
      </c>
      <c r="AB13" s="310">
        <v>0.51135416666666667</v>
      </c>
      <c r="AC13" s="312">
        <f t="shared" si="1"/>
        <v>0.24052083333333335</v>
      </c>
      <c r="AD13" s="310">
        <v>0.6166666666666667</v>
      </c>
      <c r="AE13" s="310">
        <v>0.56319444444444444</v>
      </c>
      <c r="AF13" s="310">
        <v>0.65347222222222223</v>
      </c>
      <c r="AG13" s="310">
        <v>0.67361111111111116</v>
      </c>
      <c r="AH13" s="310">
        <v>0.60625000000000007</v>
      </c>
      <c r="AI13" s="310">
        <v>0.62708333333333333</v>
      </c>
      <c r="AJ13" s="310">
        <v>0.70416666666666661</v>
      </c>
      <c r="AK13" s="310">
        <v>0.63958333333333328</v>
      </c>
      <c r="AL13" s="310">
        <v>0.5805555555555556</v>
      </c>
      <c r="AM13" s="310">
        <v>0.72638888888888886</v>
      </c>
      <c r="AN13" s="310">
        <v>0.54513888888888895</v>
      </c>
      <c r="AO13" s="310">
        <v>0.68611111111111101</v>
      </c>
      <c r="AP13" s="312">
        <v>0.73961805555555549</v>
      </c>
      <c r="AQ13" s="312">
        <f t="shared" si="2"/>
        <v>0.22826388888888882</v>
      </c>
      <c r="AR13" s="327" t="s">
        <v>3549</v>
      </c>
      <c r="AT13" s="112">
        <f>VLOOKUP(AU13,id!$A:$C,3,0)</f>
        <v>210</v>
      </c>
      <c r="AU13" s="112" t="str">
        <f t="shared" si="3"/>
        <v>PachulskiMarek1968</v>
      </c>
      <c r="AV13" s="112" t="str">
        <f t="shared" si="4"/>
        <v>Pachulski</v>
      </c>
      <c r="AW13" s="112" t="str">
        <f t="shared" si="4"/>
        <v>Marek</v>
      </c>
      <c r="AX13" s="112" t="str">
        <f t="shared" si="5"/>
        <v>GREY WOLF</v>
      </c>
      <c r="AY13" s="112">
        <f t="shared" si="6"/>
        <v>1968</v>
      </c>
      <c r="AZ13" s="112">
        <f t="shared" si="7"/>
        <v>88.499617312297886</v>
      </c>
      <c r="BA13" s="112"/>
      <c r="BB13" s="112">
        <f t="shared" si="8"/>
        <v>0.98469249191417929</v>
      </c>
      <c r="BC13" s="112">
        <f t="shared" si="9"/>
        <v>1</v>
      </c>
      <c r="BD13" s="112">
        <f t="shared" si="10"/>
        <v>1</v>
      </c>
      <c r="BE13" s="112">
        <f t="shared" si="11"/>
        <v>1</v>
      </c>
    </row>
    <row r="14" spans="1:57">
      <c r="A14" s="304">
        <v>12</v>
      </c>
      <c r="B14" s="304">
        <v>12</v>
      </c>
      <c r="C14" s="304"/>
      <c r="D14" s="304">
        <v>1024</v>
      </c>
      <c r="E14" s="306" t="s">
        <v>165</v>
      </c>
      <c r="F14" s="306" t="s">
        <v>25</v>
      </c>
      <c r="G14" s="304" t="s">
        <v>32</v>
      </c>
      <c r="H14" s="304">
        <v>1967</v>
      </c>
      <c r="I14" s="306" t="s">
        <v>3551</v>
      </c>
      <c r="J14" s="306" t="s">
        <v>3850</v>
      </c>
      <c r="K14" s="329">
        <v>60</v>
      </c>
      <c r="L14" s="304">
        <v>24</v>
      </c>
      <c r="M14" s="328">
        <v>60</v>
      </c>
      <c r="N14" s="305">
        <f t="shared" si="0"/>
        <v>0.46884259259259259</v>
      </c>
      <c r="O14" s="328">
        <v>0</v>
      </c>
      <c r="P14" s="303">
        <v>0.4604166666666667</v>
      </c>
      <c r="Q14" s="303">
        <v>0.49652777777777773</v>
      </c>
      <c r="R14" s="303">
        <v>0.36944444444444446</v>
      </c>
      <c r="S14" s="303">
        <v>0.41111111111111115</v>
      </c>
      <c r="T14" s="303">
        <v>0.30624999999999997</v>
      </c>
      <c r="U14" s="303">
        <v>0.35347222222222219</v>
      </c>
      <c r="V14" s="303">
        <v>0.2902777777777778</v>
      </c>
      <c r="W14" s="303">
        <v>0.47847222222222219</v>
      </c>
      <c r="X14" s="303">
        <v>0.41875000000000001</v>
      </c>
      <c r="Y14" s="303">
        <v>0.39027777777777778</v>
      </c>
      <c r="Z14" s="303">
        <v>0.3263888888888889</v>
      </c>
      <c r="AA14" s="303">
        <v>0.43888888888888888</v>
      </c>
      <c r="AB14" s="303">
        <v>0.51133101851851859</v>
      </c>
      <c r="AC14" s="305">
        <f t="shared" si="1"/>
        <v>0.24049768518518527</v>
      </c>
      <c r="AD14" s="303">
        <v>0.6166666666666667</v>
      </c>
      <c r="AE14" s="303">
        <v>0.56319444444444444</v>
      </c>
      <c r="AF14" s="303">
        <v>0.65347222222222223</v>
      </c>
      <c r="AG14" s="303">
        <v>0.67361111111111116</v>
      </c>
      <c r="AH14" s="303">
        <v>0.60625000000000007</v>
      </c>
      <c r="AI14" s="303">
        <v>0.62708333333333333</v>
      </c>
      <c r="AJ14" s="303">
        <v>0.70416666666666661</v>
      </c>
      <c r="AK14" s="303">
        <v>0.63958333333333328</v>
      </c>
      <c r="AL14" s="303">
        <v>0.5805555555555556</v>
      </c>
      <c r="AM14" s="303">
        <v>0.72638888888888886</v>
      </c>
      <c r="AN14" s="303">
        <v>0.54513888888888895</v>
      </c>
      <c r="AO14" s="303">
        <v>0.68611111111111101</v>
      </c>
      <c r="AP14" s="305">
        <v>0.7396759259259259</v>
      </c>
      <c r="AQ14" s="305">
        <f t="shared" si="2"/>
        <v>0.22834490740740732</v>
      </c>
      <c r="AR14" s="329" t="s">
        <v>3549</v>
      </c>
      <c r="AT14" s="112">
        <f>VLOOKUP(AU14,id!$A:$C,3,0)</f>
        <v>47</v>
      </c>
      <c r="AU14" s="112" t="str">
        <f t="shared" si="3"/>
        <v>PachulskiLeszek1967</v>
      </c>
      <c r="AV14" s="112" t="str">
        <f t="shared" si="4"/>
        <v>Pachulski</v>
      </c>
      <c r="AW14" s="112" t="str">
        <f t="shared" si="4"/>
        <v>Leszek</v>
      </c>
      <c r="AX14" s="112" t="str">
        <f t="shared" si="5"/>
        <v>WISŁA 1200</v>
      </c>
      <c r="AY14" s="112">
        <f t="shared" si="6"/>
        <v>1967</v>
      </c>
      <c r="AZ14" s="112">
        <f t="shared" si="7"/>
        <v>88.488693591389378</v>
      </c>
      <c r="BA14" s="112"/>
      <c r="BB14" s="112">
        <f t="shared" si="8"/>
        <v>0.99987656759158672</v>
      </c>
      <c r="BC14" s="112">
        <f t="shared" si="9"/>
        <v>1</v>
      </c>
      <c r="BD14" s="112">
        <f t="shared" si="10"/>
        <v>1</v>
      </c>
      <c r="BE14" s="112">
        <f t="shared" si="11"/>
        <v>1</v>
      </c>
    </row>
    <row r="15" spans="1:57">
      <c r="A15" s="311">
        <v>13</v>
      </c>
      <c r="B15" s="311">
        <v>13</v>
      </c>
      <c r="C15" s="311"/>
      <c r="D15" s="311">
        <v>1015</v>
      </c>
      <c r="E15" s="313" t="s">
        <v>395</v>
      </c>
      <c r="F15" s="313" t="s">
        <v>394</v>
      </c>
      <c r="G15" s="311" t="s">
        <v>32</v>
      </c>
      <c r="H15" s="311">
        <v>1971</v>
      </c>
      <c r="I15" s="313" t="s">
        <v>3550</v>
      </c>
      <c r="J15" s="313" t="s">
        <v>4358</v>
      </c>
      <c r="K15" s="327">
        <v>60</v>
      </c>
      <c r="L15" s="311">
        <v>24</v>
      </c>
      <c r="M15" s="326">
        <v>60</v>
      </c>
      <c r="N15" s="312">
        <f t="shared" si="0"/>
        <v>0.47049768518518514</v>
      </c>
      <c r="O15" s="326">
        <v>0</v>
      </c>
      <c r="P15" s="310">
        <v>0.4861111111111111</v>
      </c>
      <c r="Q15" s="310">
        <v>0.2902777777777778</v>
      </c>
      <c r="R15" s="310">
        <v>0.41250000000000003</v>
      </c>
      <c r="S15" s="310">
        <v>0.44375000000000003</v>
      </c>
      <c r="T15" s="310">
        <v>0.32361111111111113</v>
      </c>
      <c r="U15" s="310">
        <v>0.36527777777777781</v>
      </c>
      <c r="V15" s="310">
        <v>0.31111111111111112</v>
      </c>
      <c r="W15" s="310">
        <v>0.42083333333333334</v>
      </c>
      <c r="X15" s="310">
        <v>0.43472222222222223</v>
      </c>
      <c r="Y15" s="310">
        <v>0.3888888888888889</v>
      </c>
      <c r="Z15" s="310">
        <v>0.34375</v>
      </c>
      <c r="AA15" s="310">
        <v>0.4680555555555555</v>
      </c>
      <c r="AB15" s="310">
        <v>0.50577546296296294</v>
      </c>
      <c r="AC15" s="312">
        <f t="shared" si="1"/>
        <v>0.23494212962962963</v>
      </c>
      <c r="AD15" s="310">
        <v>0.60972222222222217</v>
      </c>
      <c r="AE15" s="310">
        <v>0.56666666666666665</v>
      </c>
      <c r="AF15" s="310">
        <v>0.64861111111111114</v>
      </c>
      <c r="AG15" s="310">
        <v>0.66041666666666665</v>
      </c>
      <c r="AH15" s="310">
        <v>0.71180555555555547</v>
      </c>
      <c r="AI15" s="310">
        <v>0.62361111111111112</v>
      </c>
      <c r="AJ15" s="310">
        <v>0.68958333333333333</v>
      </c>
      <c r="AK15" s="310">
        <v>0.63472222222222219</v>
      </c>
      <c r="AL15" s="310">
        <v>0.58333333333333337</v>
      </c>
      <c r="AM15" s="310">
        <v>0.72916666666666663</v>
      </c>
      <c r="AN15" s="310">
        <v>0.54305555555555551</v>
      </c>
      <c r="AO15" s="310">
        <v>0.67291666666666661</v>
      </c>
      <c r="AP15" s="312">
        <v>0.74133101851851846</v>
      </c>
      <c r="AQ15" s="312">
        <f t="shared" si="2"/>
        <v>0.23555555555555552</v>
      </c>
      <c r="AR15" s="327" t="s">
        <v>3549</v>
      </c>
      <c r="AT15" s="112">
        <f>VLOOKUP(AU15,id!$A:$C,3,0)</f>
        <v>105</v>
      </c>
      <c r="AU15" s="112" t="str">
        <f t="shared" si="3"/>
        <v>BagińskiOlgierd1971</v>
      </c>
      <c r="AV15" s="112" t="str">
        <f t="shared" si="4"/>
        <v>Bagiński</v>
      </c>
      <c r="AW15" s="112" t="str">
        <f t="shared" si="4"/>
        <v>Olgierd</v>
      </c>
      <c r="AX15" s="112" t="str">
        <f t="shared" si="5"/>
        <v>Norda Active Team</v>
      </c>
      <c r="AY15" s="112">
        <f t="shared" si="6"/>
        <v>1971</v>
      </c>
      <c r="AZ15" s="112">
        <f t="shared" si="7"/>
        <v>88.177412609775928</v>
      </c>
      <c r="BA15" s="112"/>
      <c r="BB15" s="112">
        <f t="shared" si="8"/>
        <v>0.99648225135913027</v>
      </c>
      <c r="BC15" s="112">
        <f t="shared" si="9"/>
        <v>1</v>
      </c>
      <c r="BD15" s="112">
        <f t="shared" si="10"/>
        <v>1</v>
      </c>
      <c r="BE15" s="112">
        <f t="shared" si="11"/>
        <v>1</v>
      </c>
    </row>
    <row r="16" spans="1:57">
      <c r="A16" s="304">
        <v>14</v>
      </c>
      <c r="B16" s="304">
        <v>14</v>
      </c>
      <c r="C16" s="304"/>
      <c r="D16" s="304">
        <v>1023</v>
      </c>
      <c r="E16" s="306" t="s">
        <v>4493</v>
      </c>
      <c r="F16" s="306" t="s">
        <v>15</v>
      </c>
      <c r="G16" s="304" t="s">
        <v>32</v>
      </c>
      <c r="H16" s="304">
        <v>1982</v>
      </c>
      <c r="I16" s="306" t="s">
        <v>3610</v>
      </c>
      <c r="J16" s="306" t="s">
        <v>4492</v>
      </c>
      <c r="K16" s="329">
        <v>60</v>
      </c>
      <c r="L16" s="304">
        <v>24</v>
      </c>
      <c r="M16" s="328">
        <v>60</v>
      </c>
      <c r="N16" s="305">
        <f t="shared" si="0"/>
        <v>0.47057870370370375</v>
      </c>
      <c r="O16" s="328">
        <v>0</v>
      </c>
      <c r="P16" s="303">
        <v>0.4861111111111111</v>
      </c>
      <c r="Q16" s="303">
        <v>0.2902777777777778</v>
      </c>
      <c r="R16" s="303">
        <v>0.41250000000000003</v>
      </c>
      <c r="S16" s="303">
        <v>0.44375000000000003</v>
      </c>
      <c r="T16" s="303">
        <v>0.32361111111111113</v>
      </c>
      <c r="U16" s="303">
        <v>0.3659722222222222</v>
      </c>
      <c r="V16" s="303">
        <v>0.31111111111111112</v>
      </c>
      <c r="W16" s="303">
        <v>0.42152777777777778</v>
      </c>
      <c r="X16" s="303">
        <v>0.43402777777777773</v>
      </c>
      <c r="Y16" s="303">
        <v>0.38958333333333334</v>
      </c>
      <c r="Z16" s="303">
        <v>0.34375</v>
      </c>
      <c r="AA16" s="303">
        <v>0.4680555555555555</v>
      </c>
      <c r="AB16" s="303">
        <v>0.50579861111111113</v>
      </c>
      <c r="AC16" s="305">
        <f t="shared" si="1"/>
        <v>0.23496527777777781</v>
      </c>
      <c r="AD16" s="303">
        <v>0.60972222222222217</v>
      </c>
      <c r="AE16" s="303">
        <v>0.56666666666666665</v>
      </c>
      <c r="AF16" s="303">
        <v>0.64861111111111114</v>
      </c>
      <c r="AG16" s="303">
        <v>0.66041666666666665</v>
      </c>
      <c r="AH16" s="303">
        <v>0.71180555555555547</v>
      </c>
      <c r="AI16" s="303">
        <v>0.62361111111111112</v>
      </c>
      <c r="AJ16" s="303">
        <v>0.69027777777777777</v>
      </c>
      <c r="AK16" s="303">
        <v>0.63472222222222219</v>
      </c>
      <c r="AL16" s="303">
        <v>0.58333333333333337</v>
      </c>
      <c r="AM16" s="303">
        <v>0.72916666666666663</v>
      </c>
      <c r="AN16" s="303">
        <v>0.54305555555555551</v>
      </c>
      <c r="AO16" s="303">
        <v>0.67222222222222217</v>
      </c>
      <c r="AP16" s="305">
        <v>0.74141203703703706</v>
      </c>
      <c r="AQ16" s="305">
        <f t="shared" si="2"/>
        <v>0.23561342592592593</v>
      </c>
      <c r="AR16" s="329" t="s">
        <v>3549</v>
      </c>
      <c r="AT16" s="112" t="e">
        <f>VLOOKUP(AU16,id!$A:$C,3,0)</f>
        <v>#N/A</v>
      </c>
      <c r="AU16" s="112" t="str">
        <f t="shared" si="3"/>
        <v>PrzybyszPiotr1982</v>
      </c>
      <c r="AV16" s="112" t="str">
        <f t="shared" si="4"/>
        <v>Przybysz</v>
      </c>
      <c r="AW16" s="112" t="str">
        <f t="shared" si="4"/>
        <v>Piotr</v>
      </c>
      <c r="AX16" s="112" t="str">
        <f t="shared" si="5"/>
        <v>FTI Racing Team</v>
      </c>
      <c r="AY16" s="112">
        <f t="shared" si="6"/>
        <v>1982</v>
      </c>
      <c r="AZ16" s="112">
        <f t="shared" si="7"/>
        <v>88.162231295194076</v>
      </c>
      <c r="BA16" s="112"/>
      <c r="BB16" s="112">
        <f t="shared" si="8"/>
        <v>0.99982783216095217</v>
      </c>
      <c r="BC16" s="112">
        <f t="shared" si="9"/>
        <v>1</v>
      </c>
      <c r="BD16" s="112">
        <f t="shared" si="10"/>
        <v>1</v>
      </c>
      <c r="BE16" s="112">
        <f t="shared" si="11"/>
        <v>1</v>
      </c>
    </row>
    <row r="17" spans="1:57">
      <c r="A17" s="311">
        <v>15</v>
      </c>
      <c r="B17" s="311">
        <v>15</v>
      </c>
      <c r="C17" s="311"/>
      <c r="D17" s="311">
        <v>1117</v>
      </c>
      <c r="E17" s="313" t="s">
        <v>4491</v>
      </c>
      <c r="F17" s="313" t="s">
        <v>21</v>
      </c>
      <c r="G17" s="311" t="s">
        <v>32</v>
      </c>
      <c r="H17" s="311">
        <v>1977</v>
      </c>
      <c r="I17" s="313" t="s">
        <v>253</v>
      </c>
      <c r="J17" s="313"/>
      <c r="K17" s="327">
        <v>60</v>
      </c>
      <c r="L17" s="311">
        <v>24</v>
      </c>
      <c r="M17" s="326">
        <v>60</v>
      </c>
      <c r="N17" s="312">
        <f t="shared" si="0"/>
        <v>0.47067129629629628</v>
      </c>
      <c r="O17" s="326">
        <v>0</v>
      </c>
      <c r="P17" s="310">
        <v>0.4861111111111111</v>
      </c>
      <c r="Q17" s="310">
        <v>0.29097222222222224</v>
      </c>
      <c r="R17" s="310">
        <v>0.41250000000000003</v>
      </c>
      <c r="S17" s="310">
        <v>0.44375000000000003</v>
      </c>
      <c r="T17" s="310">
        <v>0.32361111111111113</v>
      </c>
      <c r="U17" s="310">
        <v>0.36527777777777781</v>
      </c>
      <c r="V17" s="310">
        <v>0.31111111111111112</v>
      </c>
      <c r="W17" s="310">
        <v>0.42152777777777778</v>
      </c>
      <c r="X17" s="310">
        <v>0.43472222222222223</v>
      </c>
      <c r="Y17" s="310">
        <v>0.38958333333333334</v>
      </c>
      <c r="Z17" s="310">
        <v>0.34375</v>
      </c>
      <c r="AA17" s="310">
        <v>0.4680555555555555</v>
      </c>
      <c r="AB17" s="310">
        <v>0.50604166666666661</v>
      </c>
      <c r="AC17" s="312">
        <f t="shared" si="1"/>
        <v>0.2352083333333333</v>
      </c>
      <c r="AD17" s="310">
        <v>0.60972222222222217</v>
      </c>
      <c r="AE17" s="310">
        <v>0.56666666666666665</v>
      </c>
      <c r="AF17" s="310">
        <v>0.64861111111111114</v>
      </c>
      <c r="AG17" s="310">
        <v>0.66041666666666665</v>
      </c>
      <c r="AH17" s="310">
        <v>0.71250000000000002</v>
      </c>
      <c r="AI17" s="310">
        <v>0.62361111111111112</v>
      </c>
      <c r="AJ17" s="310">
        <v>0.68958333333333333</v>
      </c>
      <c r="AK17" s="310">
        <v>0.63472222222222219</v>
      </c>
      <c r="AL17" s="310">
        <v>0.58333333333333337</v>
      </c>
      <c r="AM17" s="310">
        <v>0.72916666666666663</v>
      </c>
      <c r="AN17" s="310">
        <v>0.54305555555555551</v>
      </c>
      <c r="AO17" s="310">
        <v>0.67222222222222217</v>
      </c>
      <c r="AP17" s="312">
        <v>0.7415046296296296</v>
      </c>
      <c r="AQ17" s="312">
        <f t="shared" si="2"/>
        <v>0.23546296296296299</v>
      </c>
      <c r="AR17" s="327" t="s">
        <v>3549</v>
      </c>
      <c r="AT17" s="112" t="e">
        <f>VLOOKUP(AU17,id!$A:$C,3,0)</f>
        <v>#N/A</v>
      </c>
      <c r="AU17" s="112" t="str">
        <f t="shared" si="3"/>
        <v>SkowrońskiJacek1977</v>
      </c>
      <c r="AV17" s="112" t="str">
        <f t="shared" si="4"/>
        <v>Skowroński</v>
      </c>
      <c r="AW17" s="112" t="str">
        <f t="shared" si="4"/>
        <v>Jacek</v>
      </c>
      <c r="AX17" s="112">
        <f t="shared" si="5"/>
        <v>0</v>
      </c>
      <c r="AY17" s="112">
        <f t="shared" si="6"/>
        <v>1977</v>
      </c>
      <c r="AZ17" s="112">
        <f t="shared" si="7"/>
        <v>88.144887621108566</v>
      </c>
      <c r="BA17" s="112"/>
      <c r="BB17" s="112">
        <f t="shared" si="8"/>
        <v>0.99980327546353231</v>
      </c>
      <c r="BC17" s="112">
        <f t="shared" si="9"/>
        <v>1</v>
      </c>
      <c r="BD17" s="112">
        <f t="shared" si="10"/>
        <v>1</v>
      </c>
      <c r="BE17" s="112">
        <f t="shared" si="11"/>
        <v>1</v>
      </c>
    </row>
    <row r="18" spans="1:57">
      <c r="A18" s="304">
        <v>16</v>
      </c>
      <c r="B18" s="304">
        <v>16</v>
      </c>
      <c r="C18" s="304"/>
      <c r="D18" s="304">
        <v>1035</v>
      </c>
      <c r="E18" s="306" t="s">
        <v>138</v>
      </c>
      <c r="F18" s="306" t="s">
        <v>151</v>
      </c>
      <c r="G18" s="304" t="s">
        <v>32</v>
      </c>
      <c r="H18" s="304">
        <v>1977</v>
      </c>
      <c r="I18" s="306" t="s">
        <v>3462</v>
      </c>
      <c r="J18" s="306" t="s">
        <v>143</v>
      </c>
      <c r="K18" s="329">
        <v>60</v>
      </c>
      <c r="L18" s="304">
        <v>24</v>
      </c>
      <c r="M18" s="328">
        <v>60</v>
      </c>
      <c r="N18" s="305">
        <f t="shared" si="0"/>
        <v>0.47839120370370375</v>
      </c>
      <c r="O18" s="328">
        <v>0</v>
      </c>
      <c r="P18" s="303">
        <v>0.30833333333333335</v>
      </c>
      <c r="Q18" s="303">
        <v>0.49722222222222223</v>
      </c>
      <c r="R18" s="303">
        <v>0.40277777777777773</v>
      </c>
      <c r="S18" s="303">
        <v>0.35138888888888892</v>
      </c>
      <c r="T18" s="303">
        <v>0.46111111111111108</v>
      </c>
      <c r="U18" s="303">
        <v>0.41805555555555557</v>
      </c>
      <c r="V18" s="303">
        <v>0.47500000000000003</v>
      </c>
      <c r="W18" s="303">
        <v>0.28611111111111115</v>
      </c>
      <c r="X18" s="303">
        <v>0.29791666666666666</v>
      </c>
      <c r="Y18" s="303">
        <v>0.38055555555555554</v>
      </c>
      <c r="Z18" s="303">
        <v>0.4458333333333333</v>
      </c>
      <c r="AA18" s="303">
        <v>0.33124999999999999</v>
      </c>
      <c r="AB18" s="303">
        <v>0.51377314814814812</v>
      </c>
      <c r="AC18" s="305">
        <f t="shared" si="1"/>
        <v>0.2429398148148148</v>
      </c>
      <c r="AD18" s="303">
        <v>0.61597222222222225</v>
      </c>
      <c r="AE18" s="303">
        <v>0.5805555555555556</v>
      </c>
      <c r="AF18" s="303">
        <v>0.65416666666666667</v>
      </c>
      <c r="AG18" s="303">
        <v>0.66527777777777775</v>
      </c>
      <c r="AH18" s="303">
        <v>0.71736111111111101</v>
      </c>
      <c r="AI18" s="303">
        <v>0.62777777777777777</v>
      </c>
      <c r="AJ18" s="303">
        <v>0.6972222222222223</v>
      </c>
      <c r="AK18" s="303">
        <v>0.6381944444444444</v>
      </c>
      <c r="AL18" s="303">
        <v>0.53888888888888886</v>
      </c>
      <c r="AM18" s="303">
        <v>0.73402777777777783</v>
      </c>
      <c r="AN18" s="303">
        <v>0.56180555555555556</v>
      </c>
      <c r="AO18" s="303">
        <v>0.67847222222222225</v>
      </c>
      <c r="AP18" s="305">
        <v>0.74922453703703706</v>
      </c>
      <c r="AQ18" s="305">
        <f t="shared" si="2"/>
        <v>0.23545138888888895</v>
      </c>
      <c r="AR18" s="329" t="s">
        <v>3549</v>
      </c>
      <c r="AT18" s="112">
        <f>VLOOKUP(AU18,id!$A:$C,3,0)</f>
        <v>45</v>
      </c>
      <c r="AU18" s="112" t="str">
        <f t="shared" si="3"/>
        <v>PiwakowskiWojciech1977</v>
      </c>
      <c r="AV18" s="112" t="str">
        <f t="shared" si="4"/>
        <v>Piwakowski</v>
      </c>
      <c r="AW18" s="112" t="str">
        <f t="shared" si="4"/>
        <v>Wojciech</v>
      </c>
      <c r="AX18" s="112" t="str">
        <f t="shared" si="5"/>
        <v>Harpagan</v>
      </c>
      <c r="AY18" s="112">
        <f t="shared" si="6"/>
        <v>1977</v>
      </c>
      <c r="AZ18" s="112">
        <f t="shared" si="7"/>
        <v>86.722473568335246</v>
      </c>
      <c r="BA18" s="112"/>
      <c r="BB18" s="112">
        <f t="shared" si="8"/>
        <v>0.98386277308687964</v>
      </c>
      <c r="BC18" s="112">
        <f t="shared" si="9"/>
        <v>1</v>
      </c>
      <c r="BD18" s="112">
        <f t="shared" si="10"/>
        <v>1</v>
      </c>
      <c r="BE18" s="112">
        <f t="shared" si="11"/>
        <v>1</v>
      </c>
    </row>
    <row r="19" spans="1:57">
      <c r="A19" s="311">
        <v>17</v>
      </c>
      <c r="B19" s="311">
        <v>17</v>
      </c>
      <c r="C19" s="311"/>
      <c r="D19" s="311">
        <v>1025</v>
      </c>
      <c r="E19" s="313" t="s">
        <v>1295</v>
      </c>
      <c r="F19" s="313" t="s">
        <v>383</v>
      </c>
      <c r="G19" s="311" t="s">
        <v>32</v>
      </c>
      <c r="H19" s="311">
        <v>1980</v>
      </c>
      <c r="I19" s="313" t="s">
        <v>3555</v>
      </c>
      <c r="J19" s="313" t="s">
        <v>827</v>
      </c>
      <c r="K19" s="327">
        <v>60</v>
      </c>
      <c r="L19" s="311">
        <v>24</v>
      </c>
      <c r="M19" s="326">
        <v>60</v>
      </c>
      <c r="N19" s="312">
        <f t="shared" si="0"/>
        <v>0.49349537037037033</v>
      </c>
      <c r="O19" s="326">
        <v>0</v>
      </c>
      <c r="P19" s="310">
        <v>0.3125</v>
      </c>
      <c r="Q19" s="310">
        <v>0.51736111111111105</v>
      </c>
      <c r="R19" s="310">
        <v>0.38958333333333334</v>
      </c>
      <c r="S19" s="310">
        <v>0.37013888888888885</v>
      </c>
      <c r="T19" s="310">
        <v>0.48125000000000001</v>
      </c>
      <c r="U19" s="310">
        <v>0.43541666666666662</v>
      </c>
      <c r="V19" s="310">
        <v>0.49652777777777773</v>
      </c>
      <c r="W19" s="310">
        <v>0.2902777777777778</v>
      </c>
      <c r="X19" s="310">
        <v>0.37708333333333338</v>
      </c>
      <c r="Y19" s="310">
        <v>0.40902777777777777</v>
      </c>
      <c r="Z19" s="310">
        <v>0.46388888888888885</v>
      </c>
      <c r="AA19" s="310">
        <v>0.34027777777777773</v>
      </c>
      <c r="AB19" s="310">
        <v>0.53638888888888892</v>
      </c>
      <c r="AC19" s="312">
        <f t="shared" si="1"/>
        <v>0.2655555555555556</v>
      </c>
      <c r="AD19" s="310">
        <v>0.71944444444444444</v>
      </c>
      <c r="AE19" s="310">
        <v>0.6069444444444444</v>
      </c>
      <c r="AF19" s="310">
        <v>0.66388888888888886</v>
      </c>
      <c r="AG19" s="310">
        <v>0.67638888888888893</v>
      </c>
      <c r="AH19" s="310">
        <v>0.73125000000000007</v>
      </c>
      <c r="AI19" s="310">
        <v>0.63888888888888895</v>
      </c>
      <c r="AJ19" s="310">
        <v>0.70763888888888893</v>
      </c>
      <c r="AK19" s="310">
        <v>0.65</v>
      </c>
      <c r="AL19" s="310">
        <v>0.56111111111111112</v>
      </c>
      <c r="AM19" s="310">
        <v>0.74791666666666667</v>
      </c>
      <c r="AN19" s="310">
        <v>0.58402777777777781</v>
      </c>
      <c r="AO19" s="310">
        <v>0.69027777777777777</v>
      </c>
      <c r="AP19" s="312">
        <v>0.76432870370370365</v>
      </c>
      <c r="AQ19" s="312">
        <f t="shared" si="2"/>
        <v>0.22793981481481473</v>
      </c>
      <c r="AR19" s="327" t="s">
        <v>3549</v>
      </c>
      <c r="AT19" s="112">
        <f>VLOOKUP(AU19,id!$A:$C,3,0)</f>
        <v>51</v>
      </c>
      <c r="AU19" s="112" t="str">
        <f t="shared" si="3"/>
        <v>ŁosiewiczMariusz1980</v>
      </c>
      <c r="AV19" s="112" t="str">
        <f t="shared" si="4"/>
        <v>Łosiewicz</v>
      </c>
      <c r="AW19" s="112" t="str">
        <f t="shared" si="4"/>
        <v>Mariusz</v>
      </c>
      <c r="AX19" s="112" t="str">
        <f t="shared" si="5"/>
        <v>Morenka Team</v>
      </c>
      <c r="AY19" s="112">
        <f t="shared" si="6"/>
        <v>1980</v>
      </c>
      <c r="AZ19" s="112">
        <f t="shared" si="7"/>
        <v>84.068202073268012</v>
      </c>
      <c r="BA19" s="112"/>
      <c r="BB19" s="112">
        <f t="shared" si="8"/>
        <v>0.96939349875697756</v>
      </c>
      <c r="BC19" s="112">
        <f t="shared" si="9"/>
        <v>1</v>
      </c>
      <c r="BD19" s="112">
        <f t="shared" si="10"/>
        <v>1</v>
      </c>
      <c r="BE19" s="112">
        <f t="shared" si="11"/>
        <v>1</v>
      </c>
    </row>
    <row r="20" spans="1:57">
      <c r="A20" s="304">
        <v>18</v>
      </c>
      <c r="B20" s="304">
        <v>18</v>
      </c>
      <c r="C20" s="304"/>
      <c r="D20" s="304">
        <v>1040</v>
      </c>
      <c r="E20" s="306" t="s">
        <v>602</v>
      </c>
      <c r="F20" s="306" t="s">
        <v>657</v>
      </c>
      <c r="G20" s="304" t="s">
        <v>32</v>
      </c>
      <c r="H20" s="304">
        <v>1972</v>
      </c>
      <c r="I20" s="306" t="s">
        <v>3425</v>
      </c>
      <c r="J20" s="306" t="s">
        <v>3438</v>
      </c>
      <c r="K20" s="329">
        <v>60</v>
      </c>
      <c r="L20" s="304">
        <v>24</v>
      </c>
      <c r="M20" s="328">
        <v>60</v>
      </c>
      <c r="N20" s="305">
        <f t="shared" si="0"/>
        <v>0.49403935185185183</v>
      </c>
      <c r="O20" s="328">
        <v>0</v>
      </c>
      <c r="P20" s="303">
        <v>0.3263888888888889</v>
      </c>
      <c r="Q20" s="303">
        <v>0.50208333333333333</v>
      </c>
      <c r="R20" s="303">
        <v>0.29166666666666669</v>
      </c>
      <c r="S20" s="303">
        <v>0.30694444444444441</v>
      </c>
      <c r="T20" s="303">
        <v>0.46458333333333335</v>
      </c>
      <c r="U20" s="303">
        <v>0.4145833333333333</v>
      </c>
      <c r="V20" s="303">
        <v>0.48125000000000001</v>
      </c>
      <c r="W20" s="303">
        <v>0.28194444444444444</v>
      </c>
      <c r="X20" s="303">
        <v>0.31458333333333333</v>
      </c>
      <c r="Y20" s="303">
        <v>0.38611111111111113</v>
      </c>
      <c r="Z20" s="303">
        <v>0.4465277777777778</v>
      </c>
      <c r="AA20" s="303">
        <v>0.35069444444444442</v>
      </c>
      <c r="AB20" s="303">
        <v>0.52559027777777778</v>
      </c>
      <c r="AC20" s="305">
        <f t="shared" si="1"/>
        <v>0.25475694444444447</v>
      </c>
      <c r="AD20" s="303">
        <v>0.63888888888888895</v>
      </c>
      <c r="AE20" s="303">
        <v>0.58194444444444449</v>
      </c>
      <c r="AF20" s="303">
        <v>0.67847222222222225</v>
      </c>
      <c r="AG20" s="303">
        <v>0.69097222222222221</v>
      </c>
      <c r="AH20" s="303">
        <v>0.62569444444444444</v>
      </c>
      <c r="AI20" s="303">
        <v>0.65208333333333335</v>
      </c>
      <c r="AJ20" s="303">
        <v>0.72430555555555554</v>
      </c>
      <c r="AK20" s="303">
        <v>0.66319444444444442</v>
      </c>
      <c r="AL20" s="303">
        <v>0.60277777777777775</v>
      </c>
      <c r="AM20" s="303">
        <v>0.75138888888888899</v>
      </c>
      <c r="AN20" s="303">
        <v>0.56111111111111112</v>
      </c>
      <c r="AO20" s="303">
        <v>0.70486111111111116</v>
      </c>
      <c r="AP20" s="305">
        <v>0.76487268518518514</v>
      </c>
      <c r="AQ20" s="305">
        <f t="shared" si="2"/>
        <v>0.23928240740740736</v>
      </c>
      <c r="AR20" s="329" t="s">
        <v>3549</v>
      </c>
      <c r="AT20" s="112">
        <f>VLOOKUP(AU20,id!$A:$C,3,0)</f>
        <v>353</v>
      </c>
      <c r="AU20" s="112" t="str">
        <f t="shared" si="3"/>
        <v>NowakRemik1972</v>
      </c>
      <c r="AV20" s="112" t="str">
        <f t="shared" si="4"/>
        <v>Nowak</v>
      </c>
      <c r="AW20" s="112" t="str">
        <f t="shared" si="4"/>
        <v>Remik</v>
      </c>
      <c r="AX20" s="112" t="str">
        <f t="shared" si="5"/>
        <v>31BLT</v>
      </c>
      <c r="AY20" s="112">
        <f t="shared" si="6"/>
        <v>1972</v>
      </c>
      <c r="AZ20" s="112">
        <f t="shared" si="7"/>
        <v>83.975635469134389</v>
      </c>
      <c r="BA20" s="112"/>
      <c r="BB20" s="112">
        <f t="shared" si="8"/>
        <v>0.99889891062434111</v>
      </c>
      <c r="BC20" s="112">
        <f t="shared" si="9"/>
        <v>1</v>
      </c>
      <c r="BD20" s="112">
        <f t="shared" si="10"/>
        <v>1</v>
      </c>
      <c r="BE20" s="112">
        <f t="shared" si="11"/>
        <v>1</v>
      </c>
    </row>
    <row r="21" spans="1:57">
      <c r="A21" s="311">
        <v>19</v>
      </c>
      <c r="B21" s="311">
        <v>19</v>
      </c>
      <c r="C21" s="311"/>
      <c r="D21" s="311">
        <v>1005</v>
      </c>
      <c r="E21" s="313" t="s">
        <v>835</v>
      </c>
      <c r="F21" s="313" t="s">
        <v>49</v>
      </c>
      <c r="G21" s="311" t="s">
        <v>32</v>
      </c>
      <c r="H21" s="311">
        <v>1970</v>
      </c>
      <c r="I21" s="313" t="s">
        <v>3425</v>
      </c>
      <c r="J21" s="313" t="s">
        <v>1179</v>
      </c>
      <c r="K21" s="327">
        <v>60</v>
      </c>
      <c r="L21" s="311">
        <v>24</v>
      </c>
      <c r="M21" s="326">
        <v>60</v>
      </c>
      <c r="N21" s="312">
        <f t="shared" si="0"/>
        <v>0.49421296296296297</v>
      </c>
      <c r="O21" s="326">
        <v>0</v>
      </c>
      <c r="P21" s="310">
        <v>0.3263888888888889</v>
      </c>
      <c r="Q21" s="310">
        <v>0.50208333333333333</v>
      </c>
      <c r="R21" s="310">
        <v>0.29166666666666669</v>
      </c>
      <c r="S21" s="310">
        <v>0.30694444444444441</v>
      </c>
      <c r="T21" s="310">
        <v>0.46458333333333335</v>
      </c>
      <c r="U21" s="310">
        <v>0.4145833333333333</v>
      </c>
      <c r="V21" s="310">
        <v>0.48125000000000001</v>
      </c>
      <c r="W21" s="310">
        <v>0.28194444444444444</v>
      </c>
      <c r="X21" s="310">
        <v>0.31527777777777777</v>
      </c>
      <c r="Y21" s="310">
        <v>0.38611111111111113</v>
      </c>
      <c r="Z21" s="310">
        <v>0.4465277777777778</v>
      </c>
      <c r="AA21" s="310">
        <v>0.35069444444444442</v>
      </c>
      <c r="AB21" s="310">
        <v>0.52547453703703706</v>
      </c>
      <c r="AC21" s="312">
        <f t="shared" si="1"/>
        <v>0.25464120370370374</v>
      </c>
      <c r="AD21" s="310">
        <v>0.63958333333333328</v>
      </c>
      <c r="AE21" s="310">
        <v>0.58194444444444449</v>
      </c>
      <c r="AF21" s="310">
        <v>0.67847222222222225</v>
      </c>
      <c r="AG21" s="310">
        <v>0.69166666666666676</v>
      </c>
      <c r="AH21" s="310">
        <v>0.62569444444444444</v>
      </c>
      <c r="AI21" s="310">
        <v>0.65208333333333335</v>
      </c>
      <c r="AJ21" s="310">
        <v>0.72430555555555554</v>
      </c>
      <c r="AK21" s="310">
        <v>0.66319444444444442</v>
      </c>
      <c r="AL21" s="310">
        <v>0.60277777777777775</v>
      </c>
      <c r="AM21" s="310">
        <v>0.75138888888888899</v>
      </c>
      <c r="AN21" s="310">
        <v>0.56111111111111112</v>
      </c>
      <c r="AO21" s="310">
        <v>0.70486111111111116</v>
      </c>
      <c r="AP21" s="312">
        <v>0.76504629629629628</v>
      </c>
      <c r="AQ21" s="312">
        <f t="shared" si="2"/>
        <v>0.23957175925925922</v>
      </c>
      <c r="AR21" s="327" t="s">
        <v>3549</v>
      </c>
      <c r="AT21" s="112">
        <f>VLOOKUP(AU21,id!$A:$C,3,0)</f>
        <v>354</v>
      </c>
      <c r="AU21" s="112" t="str">
        <f t="shared" si="3"/>
        <v>HalamusRobert1970</v>
      </c>
      <c r="AV21" s="112" t="str">
        <f t="shared" si="4"/>
        <v>Halamus</v>
      </c>
      <c r="AW21" s="112" t="str">
        <f t="shared" si="4"/>
        <v>Robert</v>
      </c>
      <c r="AX21" s="112" t="str">
        <f t="shared" si="5"/>
        <v>31 BLT</v>
      </c>
      <c r="AY21" s="112">
        <f t="shared" si="6"/>
        <v>1970</v>
      </c>
      <c r="AZ21" s="112">
        <f t="shared" si="7"/>
        <v>83.946135831381767</v>
      </c>
      <c r="BA21" s="112"/>
      <c r="BB21" s="112">
        <f t="shared" si="8"/>
        <v>0.9996487119437939</v>
      </c>
      <c r="BC21" s="112">
        <f t="shared" si="9"/>
        <v>1</v>
      </c>
      <c r="BD21" s="112">
        <f t="shared" si="10"/>
        <v>1</v>
      </c>
      <c r="BE21" s="112">
        <f t="shared" si="11"/>
        <v>1</v>
      </c>
    </row>
    <row r="22" spans="1:57">
      <c r="A22" s="304">
        <v>20</v>
      </c>
      <c r="B22" s="304">
        <v>20</v>
      </c>
      <c r="C22" s="304"/>
      <c r="D22" s="304">
        <v>1009</v>
      </c>
      <c r="E22" s="306" t="s">
        <v>1180</v>
      </c>
      <c r="F22" s="306" t="s">
        <v>15</v>
      </c>
      <c r="G22" s="304" t="s">
        <v>32</v>
      </c>
      <c r="H22" s="304">
        <v>1971</v>
      </c>
      <c r="I22" s="306" t="s">
        <v>3425</v>
      </c>
      <c r="J22" s="306" t="s">
        <v>3438</v>
      </c>
      <c r="K22" s="329">
        <v>60</v>
      </c>
      <c r="L22" s="304">
        <v>24</v>
      </c>
      <c r="M22" s="328">
        <v>60</v>
      </c>
      <c r="N22" s="305">
        <f t="shared" si="0"/>
        <v>0.49423611111111115</v>
      </c>
      <c r="O22" s="328">
        <v>0</v>
      </c>
      <c r="P22" s="303">
        <v>0.3263888888888889</v>
      </c>
      <c r="Q22" s="303">
        <v>0.50208333333333333</v>
      </c>
      <c r="R22" s="303">
        <v>0.29166666666666669</v>
      </c>
      <c r="S22" s="303">
        <v>0.30694444444444441</v>
      </c>
      <c r="T22" s="303">
        <v>0.46458333333333335</v>
      </c>
      <c r="U22" s="303">
        <v>0.4145833333333333</v>
      </c>
      <c r="V22" s="303">
        <v>0.48125000000000001</v>
      </c>
      <c r="W22" s="303">
        <v>0.28194444444444444</v>
      </c>
      <c r="X22" s="303">
        <v>0.31527777777777777</v>
      </c>
      <c r="Y22" s="303">
        <v>0.38611111111111113</v>
      </c>
      <c r="Z22" s="303">
        <v>0.4465277777777778</v>
      </c>
      <c r="AA22" s="303">
        <v>0.35069444444444442</v>
      </c>
      <c r="AB22" s="303">
        <v>0.52065972222222223</v>
      </c>
      <c r="AC22" s="305">
        <f t="shared" si="1"/>
        <v>0.24982638888888892</v>
      </c>
      <c r="AD22" s="303">
        <v>0.63888888888888895</v>
      </c>
      <c r="AE22" s="303">
        <v>0.58194444444444449</v>
      </c>
      <c r="AF22" s="303">
        <v>0.67847222222222225</v>
      </c>
      <c r="AG22" s="303">
        <v>0.69166666666666676</v>
      </c>
      <c r="AH22" s="303">
        <v>0.62569444444444444</v>
      </c>
      <c r="AI22" s="303">
        <v>0.65208333333333335</v>
      </c>
      <c r="AJ22" s="303">
        <v>0.72430555555555554</v>
      </c>
      <c r="AK22" s="303">
        <v>0.66319444444444442</v>
      </c>
      <c r="AL22" s="303">
        <v>0.60277777777777775</v>
      </c>
      <c r="AM22" s="303">
        <v>0.75138888888888899</v>
      </c>
      <c r="AN22" s="303">
        <v>0.56180555555555556</v>
      </c>
      <c r="AO22" s="303">
        <v>0.70486111111111116</v>
      </c>
      <c r="AP22" s="305">
        <v>0.76506944444444447</v>
      </c>
      <c r="AQ22" s="305">
        <f t="shared" si="2"/>
        <v>0.24440972222222224</v>
      </c>
      <c r="AR22" s="329" t="s">
        <v>3549</v>
      </c>
      <c r="AT22" s="112" t="e">
        <f>VLOOKUP(AU22,id!$A:$C,3,0)</f>
        <v>#N/A</v>
      </c>
      <c r="AU22" s="112" t="str">
        <f t="shared" si="3"/>
        <v>JakubikPiotr1971</v>
      </c>
      <c r="AV22" s="112" t="str">
        <f t="shared" si="4"/>
        <v>Jakubik</v>
      </c>
      <c r="AW22" s="112" t="str">
        <f t="shared" si="4"/>
        <v>Piotr</v>
      </c>
      <c r="AX22" s="112" t="str">
        <f t="shared" si="5"/>
        <v>31BLT</v>
      </c>
      <c r="AY22" s="112">
        <f t="shared" si="6"/>
        <v>1971</v>
      </c>
      <c r="AZ22" s="112">
        <f t="shared" si="7"/>
        <v>83.942204112219599</v>
      </c>
      <c r="BA22" s="112"/>
      <c r="BB22" s="112">
        <f t="shared" si="8"/>
        <v>0.99995316378623944</v>
      </c>
      <c r="BC22" s="112">
        <f t="shared" si="9"/>
        <v>1</v>
      </c>
      <c r="BD22" s="112">
        <f t="shared" si="10"/>
        <v>1</v>
      </c>
      <c r="BE22" s="112">
        <f t="shared" si="11"/>
        <v>1</v>
      </c>
    </row>
    <row r="23" spans="1:57">
      <c r="A23" s="311">
        <v>21</v>
      </c>
      <c r="B23" s="311">
        <v>21</v>
      </c>
      <c r="C23" s="311"/>
      <c r="D23" s="311">
        <v>1088</v>
      </c>
      <c r="E23" s="313" t="s">
        <v>97</v>
      </c>
      <c r="F23" s="313" t="s">
        <v>19</v>
      </c>
      <c r="G23" s="311" t="s">
        <v>32</v>
      </c>
      <c r="H23" s="311">
        <v>1977</v>
      </c>
      <c r="I23" s="313" t="s">
        <v>238</v>
      </c>
      <c r="J23" s="313" t="s">
        <v>4490</v>
      </c>
      <c r="K23" s="327">
        <v>60</v>
      </c>
      <c r="L23" s="311">
        <v>24</v>
      </c>
      <c r="M23" s="326">
        <v>60</v>
      </c>
      <c r="N23" s="312">
        <f t="shared" si="0"/>
        <v>0.52098379629629643</v>
      </c>
      <c r="O23" s="326">
        <v>0</v>
      </c>
      <c r="P23" s="310">
        <v>0.49791666666666662</v>
      </c>
      <c r="Q23" s="310">
        <v>0.29652777777777778</v>
      </c>
      <c r="R23" s="310">
        <v>0.4375</v>
      </c>
      <c r="S23" s="310">
        <v>0.42291666666666666</v>
      </c>
      <c r="T23" s="310">
        <v>0.32777777777777778</v>
      </c>
      <c r="U23" s="310">
        <v>0.37083333333333335</v>
      </c>
      <c r="V23" s="310">
        <v>0.31388888888888888</v>
      </c>
      <c r="W23" s="310">
        <v>0.4465277777777778</v>
      </c>
      <c r="X23" s="310">
        <v>0.45763888888888887</v>
      </c>
      <c r="Y23" s="310">
        <v>0.40069444444444446</v>
      </c>
      <c r="Z23" s="310">
        <v>0.34375</v>
      </c>
      <c r="AA23" s="310">
        <v>0.4777777777777778</v>
      </c>
      <c r="AB23" s="310">
        <v>0.51766203703703706</v>
      </c>
      <c r="AC23" s="312">
        <f t="shared" si="1"/>
        <v>0.24682870370370374</v>
      </c>
      <c r="AD23" s="310">
        <v>0.57708333333333328</v>
      </c>
      <c r="AE23" s="310">
        <v>0.73819444444444438</v>
      </c>
      <c r="AF23" s="310">
        <v>0.60347222222222219</v>
      </c>
      <c r="AG23" s="310">
        <v>0.63888888888888895</v>
      </c>
      <c r="AH23" s="310">
        <v>0.56527777777777777</v>
      </c>
      <c r="AI23" s="310">
        <v>0.68680555555555556</v>
      </c>
      <c r="AJ23" s="310">
        <v>0.59097222222222223</v>
      </c>
      <c r="AK23" s="310">
        <v>0.67569444444444438</v>
      </c>
      <c r="AL23" s="310">
        <v>0.71666666666666667</v>
      </c>
      <c r="AM23" s="310">
        <v>0.54583333333333328</v>
      </c>
      <c r="AN23" s="310">
        <v>0.7597222222222223</v>
      </c>
      <c r="AO23" s="310">
        <v>0.62638888888888888</v>
      </c>
      <c r="AP23" s="312">
        <v>0.79181712962962969</v>
      </c>
      <c r="AQ23" s="312">
        <f t="shared" si="2"/>
        <v>0.27415509259259263</v>
      </c>
      <c r="AR23" s="327" t="s">
        <v>3549</v>
      </c>
      <c r="AT23" s="112" t="e">
        <f>VLOOKUP(AU23,id!$A:$C,3,0)</f>
        <v>#N/A</v>
      </c>
      <c r="AU23" s="112" t="str">
        <f t="shared" si="3"/>
        <v>GrabowskiGrzegorz1977</v>
      </c>
      <c r="AV23" s="112" t="str">
        <f t="shared" si="4"/>
        <v>Grabowski</v>
      </c>
      <c r="AW23" s="112" t="str">
        <f t="shared" si="4"/>
        <v>Grzegorz</v>
      </c>
      <c r="AX23" s="112" t="str">
        <f t="shared" si="5"/>
        <v>Wheelie garage</v>
      </c>
      <c r="AY23" s="112">
        <f t="shared" si="6"/>
        <v>1977</v>
      </c>
      <c r="AZ23" s="112">
        <f t="shared" si="7"/>
        <v>79.632550596494355</v>
      </c>
      <c r="BA23" s="112"/>
      <c r="BB23" s="112">
        <f t="shared" si="8"/>
        <v>0.94865927620909496</v>
      </c>
      <c r="BC23" s="112">
        <f t="shared" si="9"/>
        <v>1</v>
      </c>
      <c r="BD23" s="112">
        <f t="shared" si="10"/>
        <v>1</v>
      </c>
      <c r="BE23" s="112">
        <f t="shared" si="11"/>
        <v>1</v>
      </c>
    </row>
    <row r="24" spans="1:57">
      <c r="A24" s="304">
        <v>22</v>
      </c>
      <c r="B24" s="304">
        <v>22</v>
      </c>
      <c r="C24" s="304"/>
      <c r="D24" s="304">
        <v>1043</v>
      </c>
      <c r="E24" s="337" t="s">
        <v>1642</v>
      </c>
      <c r="F24" s="306" t="s">
        <v>26</v>
      </c>
      <c r="G24" s="304" t="s">
        <v>32</v>
      </c>
      <c r="H24" s="304">
        <v>1988</v>
      </c>
      <c r="I24" s="306" t="s">
        <v>273</v>
      </c>
      <c r="J24" s="306" t="s">
        <v>26</v>
      </c>
      <c r="K24" s="329">
        <v>60</v>
      </c>
      <c r="L24" s="304">
        <v>24</v>
      </c>
      <c r="M24" s="328">
        <v>60</v>
      </c>
      <c r="N24" s="305">
        <f t="shared" si="0"/>
        <v>0.52100694444444451</v>
      </c>
      <c r="O24" s="328">
        <v>0</v>
      </c>
      <c r="P24" s="303">
        <v>0.49861111111111112</v>
      </c>
      <c r="Q24" s="303">
        <v>0.29652777777777778</v>
      </c>
      <c r="R24" s="303">
        <v>0.4375</v>
      </c>
      <c r="S24" s="303">
        <v>0.42291666666666666</v>
      </c>
      <c r="T24" s="303">
        <v>0.32777777777777778</v>
      </c>
      <c r="U24" s="303">
        <v>0.37083333333333335</v>
      </c>
      <c r="V24" s="303">
        <v>0.31388888888888888</v>
      </c>
      <c r="W24" s="303">
        <v>0.4465277777777778</v>
      </c>
      <c r="X24" s="303">
        <v>0.45763888888888887</v>
      </c>
      <c r="Y24" s="303">
        <v>0.40138888888888885</v>
      </c>
      <c r="Z24" s="303">
        <v>0.34375</v>
      </c>
      <c r="AA24" s="303">
        <v>0.4777777777777778</v>
      </c>
      <c r="AB24" s="303">
        <v>0.51768518518518525</v>
      </c>
      <c r="AC24" s="305">
        <f t="shared" si="1"/>
        <v>0.24685185185185193</v>
      </c>
      <c r="AD24" s="303">
        <v>0.57708333333333328</v>
      </c>
      <c r="AE24" s="303">
        <v>0.73819444444444438</v>
      </c>
      <c r="AF24" s="303">
        <v>0.60347222222222219</v>
      </c>
      <c r="AG24" s="303">
        <v>0.63888888888888895</v>
      </c>
      <c r="AH24" s="303">
        <v>0.56527777777777777</v>
      </c>
      <c r="AI24" s="303">
        <v>0.68680555555555556</v>
      </c>
      <c r="AJ24" s="303">
        <v>0.59097222222222223</v>
      </c>
      <c r="AK24" s="303">
        <v>0.67569444444444438</v>
      </c>
      <c r="AL24" s="303">
        <v>0.71666666666666667</v>
      </c>
      <c r="AM24" s="303">
        <v>0.54583333333333328</v>
      </c>
      <c r="AN24" s="303">
        <v>0.7597222222222223</v>
      </c>
      <c r="AO24" s="303">
        <v>0.62638888888888888</v>
      </c>
      <c r="AP24" s="305">
        <v>0.79184027777777777</v>
      </c>
      <c r="AQ24" s="305">
        <f t="shared" si="2"/>
        <v>0.27415509259259252</v>
      </c>
      <c r="AR24" s="329" t="s">
        <v>3549</v>
      </c>
      <c r="AT24" s="112">
        <f>VLOOKUP(AU24,id!$A:$C,3,0)</f>
        <v>50</v>
      </c>
      <c r="AU24" s="112" t="str">
        <f t="shared" si="3"/>
        <v>Żmuda-TrzebiatowskiAndrzej1988</v>
      </c>
      <c r="AV24" s="112" t="str">
        <f t="shared" si="4"/>
        <v>Żmuda-Trzebiatowski</v>
      </c>
      <c r="AW24" s="112" t="str">
        <f t="shared" si="4"/>
        <v>Andrzej</v>
      </c>
      <c r="AX24" s="112" t="str">
        <f t="shared" si="5"/>
        <v>Andrzej</v>
      </c>
      <c r="AY24" s="112">
        <f t="shared" si="6"/>
        <v>1988</v>
      </c>
      <c r="AZ24" s="112">
        <f t="shared" si="7"/>
        <v>79.629012551371787</v>
      </c>
      <c r="BA24" s="112"/>
      <c r="BB24" s="112">
        <f t="shared" si="8"/>
        <v>0.99995557036543392</v>
      </c>
      <c r="BC24" s="112">
        <f t="shared" si="9"/>
        <v>1</v>
      </c>
      <c r="BD24" s="112">
        <f t="shared" si="10"/>
        <v>1</v>
      </c>
      <c r="BE24" s="112">
        <f t="shared" si="11"/>
        <v>1</v>
      </c>
    </row>
    <row r="25" spans="1:57">
      <c r="A25" s="311">
        <v>23</v>
      </c>
      <c r="B25" s="311">
        <v>23</v>
      </c>
      <c r="C25" s="311"/>
      <c r="D25" s="311">
        <v>1075</v>
      </c>
      <c r="E25" s="313" t="s">
        <v>1216</v>
      </c>
      <c r="F25" s="313" t="s">
        <v>269</v>
      </c>
      <c r="G25" s="311" t="s">
        <v>32</v>
      </c>
      <c r="H25" s="311">
        <v>1977</v>
      </c>
      <c r="I25" s="313" t="s">
        <v>3562</v>
      </c>
      <c r="J25" s="313" t="s">
        <v>4489</v>
      </c>
      <c r="K25" s="327">
        <v>60</v>
      </c>
      <c r="L25" s="311">
        <v>24</v>
      </c>
      <c r="M25" s="326">
        <v>60</v>
      </c>
      <c r="N25" s="312">
        <f t="shared" si="0"/>
        <v>0.53650462962962964</v>
      </c>
      <c r="O25" s="326">
        <v>0</v>
      </c>
      <c r="P25" s="310">
        <v>0.31944444444444448</v>
      </c>
      <c r="Q25" s="310">
        <v>0.51597222222222217</v>
      </c>
      <c r="R25" s="310">
        <v>0.41111111111111115</v>
      </c>
      <c r="S25" s="310">
        <v>0.3666666666666667</v>
      </c>
      <c r="T25" s="310">
        <v>0.4770833333333333</v>
      </c>
      <c r="U25" s="310">
        <v>0.42986111111111108</v>
      </c>
      <c r="V25" s="310">
        <v>0.49444444444444446</v>
      </c>
      <c r="W25" s="310">
        <v>0.29583333333333334</v>
      </c>
      <c r="X25" s="310">
        <v>0.30833333333333335</v>
      </c>
      <c r="Y25" s="310">
        <v>0.38958333333333334</v>
      </c>
      <c r="Z25" s="310">
        <v>0.45833333333333331</v>
      </c>
      <c r="AA25" s="310">
        <v>0.34652777777777777</v>
      </c>
      <c r="AB25" s="310">
        <v>0.53328703703703706</v>
      </c>
      <c r="AC25" s="312">
        <f t="shared" si="1"/>
        <v>0.26245370370370374</v>
      </c>
      <c r="AD25" s="310">
        <v>0.58472222222222225</v>
      </c>
      <c r="AE25" s="310">
        <v>0.74791666666666667</v>
      </c>
      <c r="AF25" s="310">
        <v>0.61388888888888882</v>
      </c>
      <c r="AG25" s="310">
        <v>0.65555555555555556</v>
      </c>
      <c r="AH25" s="310">
        <v>0.57222222222222219</v>
      </c>
      <c r="AI25" s="310">
        <v>0.69305555555555554</v>
      </c>
      <c r="AJ25" s="310">
        <v>0.6</v>
      </c>
      <c r="AK25" s="310">
        <v>0.67986111111111114</v>
      </c>
      <c r="AL25" s="310">
        <v>0.7284722222222223</v>
      </c>
      <c r="AM25" s="310">
        <v>0.55208333333333337</v>
      </c>
      <c r="AN25" s="310">
        <v>0.77361111111111114</v>
      </c>
      <c r="AO25" s="310">
        <v>0.63750000000000007</v>
      </c>
      <c r="AP25" s="312">
        <v>0.80733796296296301</v>
      </c>
      <c r="AQ25" s="312">
        <f t="shared" si="2"/>
        <v>0.27405092592592595</v>
      </c>
      <c r="AR25" s="327" t="s">
        <v>3549</v>
      </c>
      <c r="AT25" s="112">
        <f>VLOOKUP(AU25,id!$A:$C,3,0)</f>
        <v>153</v>
      </c>
      <c r="AU25" s="112" t="str">
        <f t="shared" si="3"/>
        <v>KowalZbigniew1977</v>
      </c>
      <c r="AV25" s="112" t="str">
        <f t="shared" si="4"/>
        <v>Kowal</v>
      </c>
      <c r="AW25" s="112" t="str">
        <f t="shared" si="4"/>
        <v>Zbigniew</v>
      </c>
      <c r="AX25" s="112" t="str">
        <f t="shared" si="5"/>
        <v>LIKE BIKE</v>
      </c>
      <c r="AY25" s="112">
        <f t="shared" si="6"/>
        <v>1977</v>
      </c>
      <c r="AZ25" s="112">
        <f t="shared" si="7"/>
        <v>77.328817362039985</v>
      </c>
      <c r="BA25" s="112"/>
      <c r="BB25" s="112">
        <f t="shared" si="8"/>
        <v>0.97111360400396951</v>
      </c>
      <c r="BC25" s="112">
        <f t="shared" si="9"/>
        <v>1</v>
      </c>
      <c r="BD25" s="112">
        <f t="shared" si="10"/>
        <v>1</v>
      </c>
      <c r="BE25" s="112">
        <f t="shared" si="11"/>
        <v>1</v>
      </c>
    </row>
    <row r="26" spans="1:57">
      <c r="A26" s="304">
        <v>24</v>
      </c>
      <c r="B26" s="304">
        <v>24</v>
      </c>
      <c r="C26" s="304"/>
      <c r="D26" s="304">
        <v>1011</v>
      </c>
      <c r="E26" s="306" t="s">
        <v>662</v>
      </c>
      <c r="F26" s="306" t="s">
        <v>92</v>
      </c>
      <c r="G26" s="304" t="s">
        <v>32</v>
      </c>
      <c r="H26" s="304">
        <v>1972</v>
      </c>
      <c r="I26" s="306" t="s">
        <v>3562</v>
      </c>
      <c r="J26" s="306" t="s">
        <v>661</v>
      </c>
      <c r="K26" s="329">
        <v>60</v>
      </c>
      <c r="L26" s="304">
        <v>24</v>
      </c>
      <c r="M26" s="328">
        <v>60</v>
      </c>
      <c r="N26" s="305">
        <f t="shared" si="0"/>
        <v>0.53652777777777771</v>
      </c>
      <c r="O26" s="328">
        <v>0</v>
      </c>
      <c r="P26" s="303">
        <v>0.31944444444444448</v>
      </c>
      <c r="Q26" s="303">
        <v>0.51597222222222217</v>
      </c>
      <c r="R26" s="303">
        <v>0.41111111111111115</v>
      </c>
      <c r="S26" s="303">
        <v>0.3666666666666667</v>
      </c>
      <c r="T26" s="303">
        <v>0.4770833333333333</v>
      </c>
      <c r="U26" s="303">
        <v>0.42986111111111108</v>
      </c>
      <c r="V26" s="303">
        <v>0.49444444444444446</v>
      </c>
      <c r="W26" s="303">
        <v>0.29583333333333334</v>
      </c>
      <c r="X26" s="303">
        <v>0.30833333333333335</v>
      </c>
      <c r="Y26" s="303">
        <v>0.38958333333333334</v>
      </c>
      <c r="Z26" s="303">
        <v>0.45833333333333331</v>
      </c>
      <c r="AA26" s="303">
        <v>0.34722222222222227</v>
      </c>
      <c r="AB26" s="303">
        <v>0.5332175925925926</v>
      </c>
      <c r="AC26" s="305">
        <f t="shared" si="1"/>
        <v>0.26238425925925929</v>
      </c>
      <c r="AD26" s="303">
        <v>0.58472222222222225</v>
      </c>
      <c r="AE26" s="303">
        <v>0.74791666666666667</v>
      </c>
      <c r="AF26" s="303">
        <v>0.61388888888888882</v>
      </c>
      <c r="AG26" s="303">
        <v>0.65555555555555556</v>
      </c>
      <c r="AH26" s="303">
        <v>0.57222222222222219</v>
      </c>
      <c r="AI26" s="303">
        <v>0.69305555555555554</v>
      </c>
      <c r="AJ26" s="303">
        <v>0.6</v>
      </c>
      <c r="AK26" s="303">
        <v>0.67986111111111114</v>
      </c>
      <c r="AL26" s="303">
        <v>0.7284722222222223</v>
      </c>
      <c r="AM26" s="303">
        <v>0.55277777777777781</v>
      </c>
      <c r="AN26" s="303">
        <v>0.77361111111111114</v>
      </c>
      <c r="AO26" s="303">
        <v>0.63750000000000007</v>
      </c>
      <c r="AP26" s="305">
        <v>0.80736111111111108</v>
      </c>
      <c r="AQ26" s="305">
        <f t="shared" si="2"/>
        <v>0.27414351851851848</v>
      </c>
      <c r="AR26" s="329" t="s">
        <v>3549</v>
      </c>
      <c r="AT26" s="112">
        <f>VLOOKUP(AU26,id!$A:$C,3,0)</f>
        <v>73</v>
      </c>
      <c r="AU26" s="112" t="str">
        <f t="shared" si="3"/>
        <v>ĆwirkoSławomir1972</v>
      </c>
      <c r="AV26" s="112" t="str">
        <f t="shared" si="4"/>
        <v>Ćwirko</v>
      </c>
      <c r="AW26" s="112" t="str">
        <f t="shared" si="4"/>
        <v>Sławomir</v>
      </c>
      <c r="AX26" s="112" t="str">
        <f t="shared" si="5"/>
        <v>STOPA Słupsk</v>
      </c>
      <c r="AY26" s="112">
        <f t="shared" si="6"/>
        <v>1972</v>
      </c>
      <c r="AZ26" s="112">
        <f t="shared" si="7"/>
        <v>77.325481059625545</v>
      </c>
      <c r="BA26" s="112"/>
      <c r="BB26" s="112">
        <f t="shared" si="8"/>
        <v>0.99995685563896808</v>
      </c>
      <c r="BC26" s="112">
        <f t="shared" si="9"/>
        <v>1</v>
      </c>
      <c r="BD26" s="112">
        <f t="shared" si="10"/>
        <v>1</v>
      </c>
      <c r="BE26" s="112">
        <f t="shared" si="11"/>
        <v>1</v>
      </c>
    </row>
    <row r="27" spans="1:57">
      <c r="A27" s="311">
        <v>25</v>
      </c>
      <c r="B27" s="311">
        <v>25</v>
      </c>
      <c r="C27" s="311"/>
      <c r="D27" s="311">
        <v>1072</v>
      </c>
      <c r="E27" s="313" t="s">
        <v>152</v>
      </c>
      <c r="F27" s="313" t="s">
        <v>151</v>
      </c>
      <c r="G27" s="311" t="s">
        <v>32</v>
      </c>
      <c r="H27" s="311">
        <v>1970</v>
      </c>
      <c r="I27" s="313" t="s">
        <v>3557</v>
      </c>
      <c r="J27" s="313" t="s">
        <v>1372</v>
      </c>
      <c r="K27" s="327">
        <v>60</v>
      </c>
      <c r="L27" s="311">
        <v>24</v>
      </c>
      <c r="M27" s="326">
        <v>60</v>
      </c>
      <c r="N27" s="312">
        <f t="shared" si="0"/>
        <v>0.55325231481481474</v>
      </c>
      <c r="O27" s="326">
        <v>0</v>
      </c>
      <c r="P27" s="310">
        <v>0.28888888888888892</v>
      </c>
      <c r="Q27" s="310">
        <v>0.5180555555555556</v>
      </c>
      <c r="R27" s="310">
        <v>0.3743055555555555</v>
      </c>
      <c r="S27" s="310">
        <v>0.34097222222222223</v>
      </c>
      <c r="T27" s="310">
        <v>0.48125000000000001</v>
      </c>
      <c r="U27" s="310">
        <v>0.42986111111111108</v>
      </c>
      <c r="V27" s="310">
        <v>0.49513888888888885</v>
      </c>
      <c r="W27" s="310">
        <v>0.36388888888888887</v>
      </c>
      <c r="X27" s="310">
        <v>0.35138888888888892</v>
      </c>
      <c r="Y27" s="310">
        <v>0.3979166666666667</v>
      </c>
      <c r="Z27" s="310">
        <v>0.46180555555555558</v>
      </c>
      <c r="AA27" s="310">
        <v>0.31875000000000003</v>
      </c>
      <c r="AB27" s="310">
        <v>0.53644675925925933</v>
      </c>
      <c r="AC27" s="312">
        <f t="shared" si="1"/>
        <v>0.26561342592592602</v>
      </c>
      <c r="AD27" s="310">
        <v>0.65833333333333333</v>
      </c>
      <c r="AE27" s="310">
        <v>0.61597222222222225</v>
      </c>
      <c r="AF27" s="310">
        <v>0.69652777777777775</v>
      </c>
      <c r="AG27" s="310">
        <v>0.71527777777777779</v>
      </c>
      <c r="AH27" s="310">
        <v>0.78402777777777777</v>
      </c>
      <c r="AI27" s="310">
        <v>0.67152777777777783</v>
      </c>
      <c r="AJ27" s="310">
        <v>0.75347222222222221</v>
      </c>
      <c r="AK27" s="310">
        <v>0.68194444444444446</v>
      </c>
      <c r="AL27" s="310">
        <v>0.57013888888888886</v>
      </c>
      <c r="AM27" s="310">
        <v>0.80555555555555547</v>
      </c>
      <c r="AN27" s="310">
        <v>0.59513888888888888</v>
      </c>
      <c r="AO27" s="310">
        <v>0.72916666666666663</v>
      </c>
      <c r="AP27" s="312">
        <v>0.82408564814814811</v>
      </c>
      <c r="AQ27" s="312">
        <f t="shared" si="2"/>
        <v>0.28763888888888878</v>
      </c>
      <c r="AR27" s="327" t="s">
        <v>3549</v>
      </c>
      <c r="AT27" s="112">
        <f>VLOOKUP(AU27,id!$A:$C,3,0)</f>
        <v>63</v>
      </c>
      <c r="AU27" s="112" t="str">
        <f t="shared" si="3"/>
        <v>HołdakowskiWojciech1970</v>
      </c>
      <c r="AV27" s="112" t="str">
        <f t="shared" si="4"/>
        <v>Hołdakowski</v>
      </c>
      <c r="AW27" s="112" t="str">
        <f t="shared" si="4"/>
        <v>Wojciech</v>
      </c>
      <c r="AX27" s="112" t="str">
        <f t="shared" si="5"/>
        <v>-</v>
      </c>
      <c r="AY27" s="112">
        <f t="shared" si="6"/>
        <v>1970</v>
      </c>
      <c r="AZ27" s="112">
        <f t="shared" si="7"/>
        <v>74.987970962950598</v>
      </c>
      <c r="BA27" s="112"/>
      <c r="BB27" s="112">
        <f t="shared" si="8"/>
        <v>0.96977050689316124</v>
      </c>
      <c r="BC27" s="112">
        <f t="shared" si="9"/>
        <v>1</v>
      </c>
      <c r="BD27" s="112">
        <f t="shared" si="10"/>
        <v>1</v>
      </c>
      <c r="BE27" s="112">
        <f t="shared" si="11"/>
        <v>1</v>
      </c>
    </row>
    <row r="28" spans="1:57">
      <c r="A28" s="304">
        <v>26</v>
      </c>
      <c r="B28" s="304">
        <v>26</v>
      </c>
      <c r="C28" s="304"/>
      <c r="D28" s="304">
        <v>1017</v>
      </c>
      <c r="E28" s="306" t="s">
        <v>50</v>
      </c>
      <c r="F28" s="306" t="s">
        <v>49</v>
      </c>
      <c r="G28" s="304" t="s">
        <v>32</v>
      </c>
      <c r="H28" s="304">
        <v>1967</v>
      </c>
      <c r="I28" s="306" t="s">
        <v>307</v>
      </c>
      <c r="J28" s="306" t="s">
        <v>135</v>
      </c>
      <c r="K28" s="329">
        <v>60</v>
      </c>
      <c r="L28" s="304">
        <v>24</v>
      </c>
      <c r="M28" s="328">
        <v>60</v>
      </c>
      <c r="N28" s="305">
        <f t="shared" si="0"/>
        <v>0.55328703703703708</v>
      </c>
      <c r="O28" s="328">
        <v>0</v>
      </c>
      <c r="P28" s="303">
        <v>0.28888888888888892</v>
      </c>
      <c r="Q28" s="303">
        <v>0.5180555555555556</v>
      </c>
      <c r="R28" s="303">
        <v>0.3743055555555555</v>
      </c>
      <c r="S28" s="303">
        <v>0.34097222222222223</v>
      </c>
      <c r="T28" s="303">
        <v>0.48125000000000001</v>
      </c>
      <c r="U28" s="303">
        <v>0.42986111111111108</v>
      </c>
      <c r="V28" s="303">
        <v>0.49513888888888885</v>
      </c>
      <c r="W28" s="303">
        <v>0.36388888888888887</v>
      </c>
      <c r="X28" s="303">
        <v>0.35138888888888892</v>
      </c>
      <c r="Y28" s="303">
        <v>0.3972222222222222</v>
      </c>
      <c r="Z28" s="303">
        <v>0.46180555555555558</v>
      </c>
      <c r="AA28" s="303">
        <v>0.31875000000000003</v>
      </c>
      <c r="AB28" s="303">
        <v>0.53642361111111114</v>
      </c>
      <c r="AC28" s="305">
        <f t="shared" si="1"/>
        <v>0.26559027777777783</v>
      </c>
      <c r="AD28" s="303">
        <v>0.65833333333333333</v>
      </c>
      <c r="AE28" s="303">
        <v>0.61597222222222225</v>
      </c>
      <c r="AF28" s="303">
        <v>0.69652777777777775</v>
      </c>
      <c r="AG28" s="303">
        <v>0.71597222222222223</v>
      </c>
      <c r="AH28" s="303">
        <v>0.78402777777777777</v>
      </c>
      <c r="AI28" s="303">
        <v>0.67152777777777783</v>
      </c>
      <c r="AJ28" s="303">
        <v>0.75277777777777777</v>
      </c>
      <c r="AK28" s="303">
        <v>0.68194444444444446</v>
      </c>
      <c r="AL28" s="303">
        <v>0.57013888888888886</v>
      </c>
      <c r="AM28" s="303">
        <v>0.80555555555555547</v>
      </c>
      <c r="AN28" s="303">
        <v>0.59513888888888888</v>
      </c>
      <c r="AO28" s="303">
        <v>0.72916666666666663</v>
      </c>
      <c r="AP28" s="305">
        <v>0.82412037037037045</v>
      </c>
      <c r="AQ28" s="305">
        <f t="shared" si="2"/>
        <v>0.2876967592592593</v>
      </c>
      <c r="AR28" s="329" t="s">
        <v>3549</v>
      </c>
      <c r="AT28" s="112">
        <f>VLOOKUP(AU28,id!$A:$C,3,0)</f>
        <v>152</v>
      </c>
      <c r="AU28" s="112" t="str">
        <f t="shared" si="3"/>
        <v>StanekRobert1967</v>
      </c>
      <c r="AV28" s="112" t="str">
        <f t="shared" si="4"/>
        <v>Stanek</v>
      </c>
      <c r="AW28" s="112" t="str">
        <f t="shared" si="4"/>
        <v>Robert</v>
      </c>
      <c r="AX28" s="112" t="str">
        <f t="shared" si="5"/>
        <v>RUDY KOT</v>
      </c>
      <c r="AY28" s="112">
        <f t="shared" si="6"/>
        <v>1967</v>
      </c>
      <c r="AZ28" s="112">
        <f t="shared" si="7"/>
        <v>74.983264998744886</v>
      </c>
      <c r="BA28" s="112"/>
      <c r="BB28" s="112">
        <f t="shared" si="8"/>
        <v>0.99993724374529303</v>
      </c>
      <c r="BC28" s="112">
        <f t="shared" si="9"/>
        <v>1</v>
      </c>
      <c r="BD28" s="112">
        <f t="shared" si="10"/>
        <v>1</v>
      </c>
      <c r="BE28" s="112">
        <f t="shared" si="11"/>
        <v>1</v>
      </c>
    </row>
    <row r="29" spans="1:57">
      <c r="A29" s="311">
        <v>27</v>
      </c>
      <c r="B29" s="311">
        <v>27</v>
      </c>
      <c r="C29" s="311"/>
      <c r="D29" s="311">
        <v>1061</v>
      </c>
      <c r="E29" s="313" t="s">
        <v>180</v>
      </c>
      <c r="F29" s="313" t="s">
        <v>141</v>
      </c>
      <c r="G29" s="311" t="s">
        <v>32</v>
      </c>
      <c r="H29" s="311">
        <v>1983</v>
      </c>
      <c r="I29" s="313" t="s">
        <v>3462</v>
      </c>
      <c r="J29" s="313" t="s">
        <v>4478</v>
      </c>
      <c r="K29" s="327">
        <v>60</v>
      </c>
      <c r="L29" s="311">
        <v>24</v>
      </c>
      <c r="M29" s="326">
        <v>60</v>
      </c>
      <c r="N29" s="312">
        <f t="shared" si="0"/>
        <v>0.55619212962962972</v>
      </c>
      <c r="O29" s="326">
        <v>0</v>
      </c>
      <c r="P29" s="310">
        <v>0.2902777777777778</v>
      </c>
      <c r="Q29" s="310">
        <v>0.52847222222222223</v>
      </c>
      <c r="R29" s="310">
        <v>0.3743055555555555</v>
      </c>
      <c r="S29" s="310">
        <v>0.34097222222222223</v>
      </c>
      <c r="T29" s="310">
        <v>0.4909722222222222</v>
      </c>
      <c r="U29" s="310">
        <v>0.4368055555555555</v>
      </c>
      <c r="V29" s="310">
        <v>0.50486111111111109</v>
      </c>
      <c r="W29" s="310">
        <v>0.36319444444444443</v>
      </c>
      <c r="X29" s="310">
        <v>0.35138888888888892</v>
      </c>
      <c r="Y29" s="310">
        <v>0.3979166666666667</v>
      </c>
      <c r="Z29" s="310">
        <v>0.46875</v>
      </c>
      <c r="AA29" s="310">
        <v>0.31944444444444448</v>
      </c>
      <c r="AB29" s="310">
        <v>0.54437499999999994</v>
      </c>
      <c r="AC29" s="312">
        <f t="shared" si="1"/>
        <v>0.27354166666666663</v>
      </c>
      <c r="AD29" s="310">
        <v>0.59444444444444444</v>
      </c>
      <c r="AE29" s="310">
        <v>0.76736111111111116</v>
      </c>
      <c r="AF29" s="310">
        <v>0.64097222222222217</v>
      </c>
      <c r="AG29" s="310">
        <v>0.65763888888888888</v>
      </c>
      <c r="AH29" s="310">
        <v>0.58194444444444449</v>
      </c>
      <c r="AI29" s="310">
        <v>0.60902777777777783</v>
      </c>
      <c r="AJ29" s="310">
        <v>0.62708333333333333</v>
      </c>
      <c r="AK29" s="310">
        <v>0.70763888888888893</v>
      </c>
      <c r="AL29" s="310">
        <v>0.74861111111111101</v>
      </c>
      <c r="AM29" s="310">
        <v>0.56180555555555556</v>
      </c>
      <c r="AN29" s="310">
        <v>0.79375000000000007</v>
      </c>
      <c r="AO29" s="310">
        <v>0.67222222222222217</v>
      </c>
      <c r="AP29" s="312">
        <v>0.82702546296296298</v>
      </c>
      <c r="AQ29" s="312">
        <f t="shared" si="2"/>
        <v>0.28265046296296303</v>
      </c>
      <c r="AR29" s="327" t="s">
        <v>3549</v>
      </c>
      <c r="AT29" s="112">
        <f>VLOOKUP(AU29,id!$A:$C,3,0)</f>
        <v>57</v>
      </c>
      <c r="AU29" s="112" t="str">
        <f t="shared" si="3"/>
        <v>SzumańskiJakub1983</v>
      </c>
      <c r="AV29" s="112" t="str">
        <f t="shared" si="4"/>
        <v>Szumański</v>
      </c>
      <c r="AW29" s="112" t="str">
        <f t="shared" si="4"/>
        <v>Jakub</v>
      </c>
      <c r="AX29" s="112" t="str">
        <f t="shared" si="5"/>
        <v>Po trupach do celu</v>
      </c>
      <c r="AY29" s="112">
        <f t="shared" si="6"/>
        <v>1983</v>
      </c>
      <c r="AZ29" s="112">
        <f t="shared" si="7"/>
        <v>74.591613775881797</v>
      </c>
      <c r="BA29" s="112"/>
      <c r="BB29" s="112">
        <f t="shared" si="8"/>
        <v>0.99477681822911235</v>
      </c>
      <c r="BC29" s="112">
        <f t="shared" si="9"/>
        <v>1</v>
      </c>
      <c r="BD29" s="112">
        <f t="shared" si="10"/>
        <v>1</v>
      </c>
      <c r="BE29" s="112">
        <f t="shared" si="11"/>
        <v>1</v>
      </c>
    </row>
    <row r="30" spans="1:57">
      <c r="A30" s="304">
        <v>28</v>
      </c>
      <c r="B30" s="304">
        <v>28</v>
      </c>
      <c r="C30" s="304"/>
      <c r="D30" s="304">
        <v>1110</v>
      </c>
      <c r="E30" s="306" t="s">
        <v>1127</v>
      </c>
      <c r="F30" s="306" t="s">
        <v>398</v>
      </c>
      <c r="G30" s="304" t="s">
        <v>32</v>
      </c>
      <c r="H30" s="304">
        <v>1978</v>
      </c>
      <c r="I30" s="306" t="s">
        <v>253</v>
      </c>
      <c r="J30" s="306" t="s">
        <v>1613</v>
      </c>
      <c r="K30" s="329">
        <v>60</v>
      </c>
      <c r="L30" s="304">
        <v>24</v>
      </c>
      <c r="M30" s="328">
        <v>60</v>
      </c>
      <c r="N30" s="305">
        <f t="shared" si="0"/>
        <v>0.5705324074074074</v>
      </c>
      <c r="O30" s="328">
        <v>0</v>
      </c>
      <c r="P30" s="303">
        <v>0.30694444444444441</v>
      </c>
      <c r="Q30" s="303">
        <v>0.50902777777777775</v>
      </c>
      <c r="R30" s="303">
        <v>0.40625</v>
      </c>
      <c r="S30" s="303">
        <v>0.3666666666666667</v>
      </c>
      <c r="T30" s="303">
        <v>0.4694444444444445</v>
      </c>
      <c r="U30" s="303">
        <v>0.42708333333333331</v>
      </c>
      <c r="V30" s="303">
        <v>0.4861111111111111</v>
      </c>
      <c r="W30" s="303">
        <v>0.52638888888888891</v>
      </c>
      <c r="X30" s="303">
        <v>0.53888888888888886</v>
      </c>
      <c r="Y30" s="303">
        <v>0.38958333333333334</v>
      </c>
      <c r="Z30" s="303">
        <v>0.45069444444444445</v>
      </c>
      <c r="AA30" s="303">
        <v>0.33263888888888887</v>
      </c>
      <c r="AB30" s="303">
        <v>0.55453703703703705</v>
      </c>
      <c r="AC30" s="305">
        <f t="shared" si="1"/>
        <v>0.28370370370370374</v>
      </c>
      <c r="AD30" s="303">
        <v>0.69305555555555554</v>
      </c>
      <c r="AE30" s="303">
        <v>0.63750000000000007</v>
      </c>
      <c r="AF30" s="303">
        <v>0.72986111111111107</v>
      </c>
      <c r="AG30" s="303">
        <v>0.77569444444444446</v>
      </c>
      <c r="AH30" s="303">
        <v>0.68055555555555547</v>
      </c>
      <c r="AI30" s="303">
        <v>0.70277777777777783</v>
      </c>
      <c r="AJ30" s="303">
        <v>0.71805555555555556</v>
      </c>
      <c r="AK30" s="303">
        <v>0.74444444444444446</v>
      </c>
      <c r="AL30" s="303">
        <v>0.65625</v>
      </c>
      <c r="AM30" s="303">
        <v>0.82708333333333339</v>
      </c>
      <c r="AN30" s="303">
        <v>0.60833333333333328</v>
      </c>
      <c r="AO30" s="303">
        <v>0.78888888888888886</v>
      </c>
      <c r="AP30" s="305">
        <v>0.84136574074074078</v>
      </c>
      <c r="AQ30" s="305">
        <f t="shared" si="2"/>
        <v>0.28682870370370372</v>
      </c>
      <c r="AR30" s="329" t="s">
        <v>3549</v>
      </c>
      <c r="AT30" s="112" t="e">
        <f>VLOOKUP(AU30,id!$A:$C,3,0)</f>
        <v>#N/A</v>
      </c>
      <c r="AU30" s="112" t="str">
        <f t="shared" si="3"/>
        <v>CyganSzymon1978</v>
      </c>
      <c r="AV30" s="112" t="str">
        <f t="shared" si="4"/>
        <v>Cygan</v>
      </c>
      <c r="AW30" s="112" t="str">
        <f t="shared" si="4"/>
        <v>Szymon</v>
      </c>
      <c r="AX30" s="112" t="str">
        <f t="shared" si="5"/>
        <v>KK Cyklon Warszawa</v>
      </c>
      <c r="AY30" s="112">
        <f t="shared" si="6"/>
        <v>1978</v>
      </c>
      <c r="AZ30" s="112">
        <f t="shared" si="7"/>
        <v>72.716760660526646</v>
      </c>
      <c r="BA30" s="112"/>
      <c r="BB30" s="112">
        <f t="shared" si="8"/>
        <v>0.97486509514342534</v>
      </c>
      <c r="BC30" s="112">
        <f t="shared" si="9"/>
        <v>1</v>
      </c>
      <c r="BD30" s="112">
        <f t="shared" si="10"/>
        <v>1</v>
      </c>
      <c r="BE30" s="112">
        <f t="shared" si="11"/>
        <v>1</v>
      </c>
    </row>
    <row r="31" spans="1:57">
      <c r="A31" s="311">
        <v>29</v>
      </c>
      <c r="B31" s="311">
        <v>29</v>
      </c>
      <c r="C31" s="311"/>
      <c r="D31" s="311">
        <v>1038</v>
      </c>
      <c r="E31" s="313" t="s">
        <v>875</v>
      </c>
      <c r="F31" s="313" t="s">
        <v>59</v>
      </c>
      <c r="G31" s="311" t="s">
        <v>32</v>
      </c>
      <c r="H31" s="311">
        <v>1981</v>
      </c>
      <c r="I31" s="313" t="s">
        <v>874</v>
      </c>
      <c r="J31" s="313" t="s">
        <v>4488</v>
      </c>
      <c r="K31" s="327">
        <v>60</v>
      </c>
      <c r="L31" s="311">
        <v>24</v>
      </c>
      <c r="M31" s="326">
        <v>60</v>
      </c>
      <c r="N31" s="312">
        <f t="shared" si="0"/>
        <v>0.57452546296296303</v>
      </c>
      <c r="O31" s="326">
        <v>0</v>
      </c>
      <c r="P31" s="310">
        <v>0.30763888888888891</v>
      </c>
      <c r="Q31" s="310">
        <v>0.52430555555555558</v>
      </c>
      <c r="R31" s="310">
        <v>0.41736111111111113</v>
      </c>
      <c r="S31" s="310">
        <v>0.36874999999999997</v>
      </c>
      <c r="T31" s="310">
        <v>0.48819444444444443</v>
      </c>
      <c r="U31" s="310">
        <v>0.43402777777777773</v>
      </c>
      <c r="V31" s="310">
        <v>0.50138888888888888</v>
      </c>
      <c r="W31" s="310">
        <v>0.54791666666666672</v>
      </c>
      <c r="X31" s="310">
        <v>0.35902777777777778</v>
      </c>
      <c r="Y31" s="310">
        <v>0.3923611111111111</v>
      </c>
      <c r="Z31" s="310">
        <v>0.46388888888888885</v>
      </c>
      <c r="AA31" s="310">
        <v>0.3347222222222222</v>
      </c>
      <c r="AB31" s="310">
        <v>0.55737268518518512</v>
      </c>
      <c r="AC31" s="312">
        <f t="shared" si="1"/>
        <v>0.28653935185185181</v>
      </c>
      <c r="AD31" s="310">
        <v>0.58888888888888891</v>
      </c>
      <c r="AE31" s="310">
        <v>0.76597222222222217</v>
      </c>
      <c r="AF31" s="310">
        <v>0.61736111111111114</v>
      </c>
      <c r="AG31" s="310">
        <v>0.65902777777777777</v>
      </c>
      <c r="AH31" s="310">
        <v>0.5756944444444444</v>
      </c>
      <c r="AI31" s="310">
        <v>0.70486111111111116</v>
      </c>
      <c r="AJ31" s="310">
        <v>0.60277777777777775</v>
      </c>
      <c r="AK31" s="310">
        <v>0.69305555555555554</v>
      </c>
      <c r="AL31" s="310">
        <v>0.74444444444444446</v>
      </c>
      <c r="AM31" s="310">
        <v>0.83124999999999993</v>
      </c>
      <c r="AN31" s="310">
        <v>0.78680555555555554</v>
      </c>
      <c r="AO31" s="310">
        <v>0.6381944444444444</v>
      </c>
      <c r="AP31" s="312">
        <v>0.8453587962962964</v>
      </c>
      <c r="AQ31" s="312">
        <f t="shared" si="2"/>
        <v>0.28798611111111128</v>
      </c>
      <c r="AR31" s="327" t="s">
        <v>3549</v>
      </c>
      <c r="AT31" s="112" t="e">
        <f>VLOOKUP(AU31,id!$A:$C,3,0)</f>
        <v>#N/A</v>
      </c>
      <c r="AU31" s="112" t="str">
        <f t="shared" si="3"/>
        <v>ZłomańczukMichał1981</v>
      </c>
      <c r="AV31" s="112" t="str">
        <f t="shared" si="4"/>
        <v>Złomańczuk</v>
      </c>
      <c r="AW31" s="112" t="str">
        <f t="shared" si="4"/>
        <v>Michał</v>
      </c>
      <c r="AX31" s="112" t="str">
        <f t="shared" si="5"/>
        <v>MTB PRG</v>
      </c>
      <c r="AY31" s="112">
        <f t="shared" si="6"/>
        <v>1981</v>
      </c>
      <c r="AZ31" s="112">
        <f t="shared" si="7"/>
        <v>72.211366062974676</v>
      </c>
      <c r="BA31" s="112"/>
      <c r="BB31" s="112">
        <f t="shared" si="8"/>
        <v>0.99304981969822104</v>
      </c>
      <c r="BC31" s="112">
        <f t="shared" si="9"/>
        <v>1</v>
      </c>
      <c r="BD31" s="112">
        <f t="shared" si="10"/>
        <v>1</v>
      </c>
      <c r="BE31" s="112">
        <f t="shared" si="11"/>
        <v>1</v>
      </c>
    </row>
    <row r="32" spans="1:57">
      <c r="A32" s="304">
        <v>30</v>
      </c>
      <c r="B32" s="304">
        <v>30</v>
      </c>
      <c r="C32" s="304"/>
      <c r="D32" s="304">
        <v>1050</v>
      </c>
      <c r="E32" s="306" t="s">
        <v>1007</v>
      </c>
      <c r="F32" s="306" t="s">
        <v>48</v>
      </c>
      <c r="G32" s="304" t="s">
        <v>32</v>
      </c>
      <c r="H32" s="304">
        <v>1979</v>
      </c>
      <c r="I32" s="306" t="s">
        <v>3564</v>
      </c>
      <c r="J32" s="306" t="s">
        <v>4487</v>
      </c>
      <c r="K32" s="329">
        <v>60</v>
      </c>
      <c r="L32" s="304">
        <v>24</v>
      </c>
      <c r="M32" s="328">
        <v>60</v>
      </c>
      <c r="N32" s="305">
        <f t="shared" si="0"/>
        <v>0.57456018518518515</v>
      </c>
      <c r="O32" s="328">
        <v>0</v>
      </c>
      <c r="P32" s="303">
        <v>0.30763888888888891</v>
      </c>
      <c r="Q32" s="303">
        <v>0.52430555555555558</v>
      </c>
      <c r="R32" s="303">
        <v>0.41736111111111113</v>
      </c>
      <c r="S32" s="303">
        <v>0.36874999999999997</v>
      </c>
      <c r="T32" s="303">
        <v>0.48819444444444443</v>
      </c>
      <c r="U32" s="303">
        <v>0.43472222222222223</v>
      </c>
      <c r="V32" s="303">
        <v>0.50138888888888888</v>
      </c>
      <c r="W32" s="303">
        <v>0.54791666666666672</v>
      </c>
      <c r="X32" s="303">
        <v>0.35902777777777778</v>
      </c>
      <c r="Y32" s="303">
        <v>0.3923611111111111</v>
      </c>
      <c r="Z32" s="303">
        <v>0.46388888888888885</v>
      </c>
      <c r="AA32" s="303">
        <v>0.3347222222222222</v>
      </c>
      <c r="AB32" s="303">
        <v>0.55734953703703705</v>
      </c>
      <c r="AC32" s="305">
        <f t="shared" si="1"/>
        <v>0.28651620370370373</v>
      </c>
      <c r="AD32" s="303">
        <v>0.58888888888888891</v>
      </c>
      <c r="AE32" s="303">
        <v>0.76597222222222217</v>
      </c>
      <c r="AF32" s="303">
        <v>0.61736111111111114</v>
      </c>
      <c r="AG32" s="303">
        <v>0.65902777777777777</v>
      </c>
      <c r="AH32" s="303">
        <v>0.57638888888888895</v>
      </c>
      <c r="AI32" s="303">
        <v>0.70486111111111116</v>
      </c>
      <c r="AJ32" s="303">
        <v>0.60277777777777775</v>
      </c>
      <c r="AK32" s="303">
        <v>0.69305555555555554</v>
      </c>
      <c r="AL32" s="303">
        <v>0.74444444444444446</v>
      </c>
      <c r="AM32" s="303">
        <v>0.83124999999999993</v>
      </c>
      <c r="AN32" s="303">
        <v>0.78680555555555554</v>
      </c>
      <c r="AO32" s="303">
        <v>0.6381944444444444</v>
      </c>
      <c r="AP32" s="305">
        <v>0.84539351851851852</v>
      </c>
      <c r="AQ32" s="305">
        <f t="shared" si="2"/>
        <v>0.28804398148148147</v>
      </c>
      <c r="AR32" s="329" t="s">
        <v>3549</v>
      </c>
      <c r="AT32" s="112" t="e">
        <f>VLOOKUP(AU32,id!$A:$C,3,0)</f>
        <v>#N/A</v>
      </c>
      <c r="AU32" s="112" t="str">
        <f t="shared" si="3"/>
        <v>WadowskiTomasz1979</v>
      </c>
      <c r="AV32" s="112" t="str">
        <f t="shared" si="4"/>
        <v>Wadowski</v>
      </c>
      <c r="AW32" s="112" t="str">
        <f t="shared" si="4"/>
        <v>Tomasz</v>
      </c>
      <c r="AX32" s="112" t="str">
        <f t="shared" si="5"/>
        <v>Tczewski Klub Rowerowy</v>
      </c>
      <c r="AY32" s="112">
        <f t="shared" si="6"/>
        <v>1979</v>
      </c>
      <c r="AZ32" s="112">
        <f t="shared" si="7"/>
        <v>72.207002135288676</v>
      </c>
      <c r="BA32" s="112"/>
      <c r="BB32" s="112">
        <f t="shared" si="8"/>
        <v>0.9999395673018816</v>
      </c>
      <c r="BC32" s="112">
        <f t="shared" si="9"/>
        <v>1</v>
      </c>
      <c r="BD32" s="112">
        <f t="shared" si="10"/>
        <v>1</v>
      </c>
      <c r="BE32" s="112">
        <f t="shared" si="11"/>
        <v>1</v>
      </c>
    </row>
    <row r="33" spans="1:57">
      <c r="A33" s="311">
        <v>31</v>
      </c>
      <c r="B33" s="311">
        <v>31</v>
      </c>
      <c r="C33" s="311"/>
      <c r="D33" s="311">
        <v>1055</v>
      </c>
      <c r="E33" s="313" t="s">
        <v>4486</v>
      </c>
      <c r="F33" s="313" t="s">
        <v>21</v>
      </c>
      <c r="G33" s="311" t="s">
        <v>32</v>
      </c>
      <c r="H33" s="311">
        <v>1981</v>
      </c>
      <c r="I33" s="313" t="s">
        <v>3462</v>
      </c>
      <c r="J33" s="313" t="s">
        <v>4203</v>
      </c>
      <c r="K33" s="327">
        <v>60</v>
      </c>
      <c r="L33" s="311">
        <v>24</v>
      </c>
      <c r="M33" s="326">
        <v>60</v>
      </c>
      <c r="N33" s="312">
        <f t="shared" si="0"/>
        <v>0.58061342592592591</v>
      </c>
      <c r="O33" s="326">
        <v>0</v>
      </c>
      <c r="P33" s="310">
        <v>0.52986111111111112</v>
      </c>
      <c r="Q33" s="310">
        <v>0.3</v>
      </c>
      <c r="R33" s="310">
        <v>0.41319444444444442</v>
      </c>
      <c r="S33" s="310">
        <v>0.46527777777777773</v>
      </c>
      <c r="T33" s="310">
        <v>0.33958333333333335</v>
      </c>
      <c r="U33" s="310">
        <v>0.38819444444444445</v>
      </c>
      <c r="V33" s="310">
        <v>0.3215277777777778</v>
      </c>
      <c r="W33" s="310">
        <v>0.55555555555555558</v>
      </c>
      <c r="X33" s="310">
        <v>0.47569444444444442</v>
      </c>
      <c r="Y33" s="310">
        <v>0.43888888888888888</v>
      </c>
      <c r="Z33" s="310">
        <v>0.3576388888888889</v>
      </c>
      <c r="AA33" s="310">
        <v>0.50069444444444444</v>
      </c>
      <c r="AB33" s="310">
        <v>0.56631944444444449</v>
      </c>
      <c r="AC33" s="312">
        <f t="shared" si="1"/>
        <v>0.29548611111111117</v>
      </c>
      <c r="AD33" s="310">
        <v>0.6166666666666667</v>
      </c>
      <c r="AE33" s="310">
        <v>0.79166666666666663</v>
      </c>
      <c r="AF33" s="310">
        <v>0.64374999999999993</v>
      </c>
      <c r="AG33" s="310">
        <v>0.6645833333333333</v>
      </c>
      <c r="AH33" s="310">
        <v>0.60486111111111118</v>
      </c>
      <c r="AI33" s="310">
        <v>0.74236111111111114</v>
      </c>
      <c r="AJ33" s="310">
        <v>0.63124999999999998</v>
      </c>
      <c r="AK33" s="310">
        <v>0.72083333333333333</v>
      </c>
      <c r="AL33" s="310">
        <v>0.77083333333333337</v>
      </c>
      <c r="AM33" s="310">
        <v>0.58611111111111114</v>
      </c>
      <c r="AN33" s="310">
        <v>0.81736111111111109</v>
      </c>
      <c r="AO33" s="310">
        <v>0.67708333333333337</v>
      </c>
      <c r="AP33" s="312">
        <v>0.85144675925925928</v>
      </c>
      <c r="AQ33" s="312">
        <f t="shared" si="2"/>
        <v>0.28512731481481479</v>
      </c>
      <c r="AR33" s="327" t="s">
        <v>3549</v>
      </c>
      <c r="AT33" s="112" t="e">
        <f>VLOOKUP(AU33,id!$A:$C,3,0)</f>
        <v>#N/A</v>
      </c>
      <c r="AU33" s="112" t="str">
        <f t="shared" si="3"/>
        <v>ŻywnoJacek1981</v>
      </c>
      <c r="AV33" s="112" t="str">
        <f t="shared" si="4"/>
        <v>Żywno</v>
      </c>
      <c r="AW33" s="112" t="str">
        <f t="shared" si="4"/>
        <v>Jacek</v>
      </c>
      <c r="AX33" s="112" t="str">
        <f t="shared" si="5"/>
        <v>ZTF</v>
      </c>
      <c r="AY33" s="112">
        <f t="shared" si="6"/>
        <v>1981</v>
      </c>
      <c r="AZ33" s="112">
        <f t="shared" si="7"/>
        <v>71.454201136250376</v>
      </c>
      <c r="BA33" s="112"/>
      <c r="BB33" s="112">
        <f t="shared" si="8"/>
        <v>0.98957440446526457</v>
      </c>
      <c r="BC33" s="112">
        <f t="shared" si="9"/>
        <v>1</v>
      </c>
      <c r="BD33" s="112">
        <f t="shared" si="10"/>
        <v>1</v>
      </c>
      <c r="BE33" s="112">
        <f t="shared" si="11"/>
        <v>1</v>
      </c>
    </row>
    <row r="34" spans="1:57">
      <c r="A34" s="304">
        <v>32</v>
      </c>
      <c r="B34" s="304">
        <v>32</v>
      </c>
      <c r="C34" s="304"/>
      <c r="D34" s="304">
        <v>1012</v>
      </c>
      <c r="E34" s="306" t="s">
        <v>1530</v>
      </c>
      <c r="F34" s="306" t="s">
        <v>1373</v>
      </c>
      <c r="G34" s="304" t="s">
        <v>32</v>
      </c>
      <c r="H34" s="304">
        <v>1989</v>
      </c>
      <c r="I34" s="306" t="s">
        <v>3933</v>
      </c>
      <c r="J34" s="306" t="s">
        <v>3787</v>
      </c>
      <c r="K34" s="329">
        <v>59</v>
      </c>
      <c r="L34" s="304">
        <v>23</v>
      </c>
      <c r="M34" s="328">
        <v>59</v>
      </c>
      <c r="N34" s="305">
        <f t="shared" si="0"/>
        <v>0.58037037037037043</v>
      </c>
      <c r="O34" s="328">
        <v>0</v>
      </c>
      <c r="P34" s="303"/>
      <c r="Q34" s="303">
        <v>0.29236111111111113</v>
      </c>
      <c r="R34" s="303">
        <v>0.42569444444444443</v>
      </c>
      <c r="S34" s="303">
        <v>0.47500000000000003</v>
      </c>
      <c r="T34" s="303">
        <v>0.3125</v>
      </c>
      <c r="U34" s="303">
        <v>0.4055555555555555</v>
      </c>
      <c r="V34" s="303">
        <v>0.3347222222222222</v>
      </c>
      <c r="W34" s="303">
        <v>0.54027777777777775</v>
      </c>
      <c r="X34" s="303">
        <v>0.52222222222222225</v>
      </c>
      <c r="Y34" s="303">
        <v>0.44791666666666669</v>
      </c>
      <c r="Z34" s="303">
        <v>0.35555555555555557</v>
      </c>
      <c r="AA34" s="303">
        <v>0.49861111111111112</v>
      </c>
      <c r="AB34" s="303">
        <v>0.55123842592592587</v>
      </c>
      <c r="AC34" s="305">
        <f t="shared" si="1"/>
        <v>0.28040509259259255</v>
      </c>
      <c r="AD34" s="303">
        <v>0.60486111111111118</v>
      </c>
      <c r="AE34" s="303">
        <v>0.78611111111111109</v>
      </c>
      <c r="AF34" s="303">
        <v>0.63958333333333328</v>
      </c>
      <c r="AG34" s="303">
        <v>0.68402777777777779</v>
      </c>
      <c r="AH34" s="303">
        <v>0.59166666666666667</v>
      </c>
      <c r="AI34" s="303">
        <v>0.7319444444444444</v>
      </c>
      <c r="AJ34" s="303">
        <v>0.62569444444444444</v>
      </c>
      <c r="AK34" s="303">
        <v>0.71736111111111101</v>
      </c>
      <c r="AL34" s="303">
        <v>0.76388888888888884</v>
      </c>
      <c r="AM34" s="303">
        <v>0.56944444444444442</v>
      </c>
      <c r="AN34" s="303">
        <v>0.81736111111111109</v>
      </c>
      <c r="AO34" s="303">
        <v>0.6645833333333333</v>
      </c>
      <c r="AP34" s="305">
        <v>0.85120370370370368</v>
      </c>
      <c r="AQ34" s="305">
        <f t="shared" si="2"/>
        <v>0.29996527777777782</v>
      </c>
      <c r="AR34" s="304"/>
      <c r="AT34" s="112">
        <f>VLOOKUP(AU34,id!$A:$C,3,0)</f>
        <v>53</v>
      </c>
      <c r="AU34" s="112" t="str">
        <f t="shared" si="3"/>
        <v>WesołowskiStefan1989</v>
      </c>
      <c r="AV34" s="112" t="str">
        <f t="shared" si="4"/>
        <v>Wesołowski</v>
      </c>
      <c r="AW34" s="112" t="str">
        <f t="shared" si="4"/>
        <v>Stefan</v>
      </c>
      <c r="AX34" s="112" t="str">
        <f t="shared" si="5"/>
        <v>Koło Brzegu</v>
      </c>
      <c r="AY34" s="112">
        <f t="shared" si="6"/>
        <v>1989</v>
      </c>
      <c r="AZ34" s="112">
        <f t="shared" si="7"/>
        <v>70.263297783979539</v>
      </c>
      <c r="BA34" s="112"/>
      <c r="BB34" s="112">
        <f t="shared" si="8"/>
        <v>1.0004187938736437</v>
      </c>
      <c r="BC34" s="112">
        <f t="shared" si="9"/>
        <v>0.95833333333333337</v>
      </c>
      <c r="BD34" s="112">
        <f t="shared" si="10"/>
        <v>0.98333333333333328</v>
      </c>
      <c r="BE34" s="112">
        <f t="shared" si="11"/>
        <v>0.99152420096469873</v>
      </c>
    </row>
    <row r="35" spans="1:57">
      <c r="A35" s="311">
        <v>33</v>
      </c>
      <c r="B35" s="311">
        <v>33</v>
      </c>
      <c r="C35" s="311"/>
      <c r="D35" s="311">
        <v>1066</v>
      </c>
      <c r="E35" s="313" t="s">
        <v>424</v>
      </c>
      <c r="F35" s="313" t="s">
        <v>83</v>
      </c>
      <c r="G35" s="311" t="s">
        <v>32</v>
      </c>
      <c r="H35" s="311">
        <v>1956</v>
      </c>
      <c r="I35" s="313" t="s">
        <v>3610</v>
      </c>
      <c r="J35" s="313" t="s">
        <v>4485</v>
      </c>
      <c r="K35" s="327">
        <v>58</v>
      </c>
      <c r="L35" s="311">
        <v>23</v>
      </c>
      <c r="M35" s="326">
        <v>58</v>
      </c>
      <c r="N35" s="312">
        <f t="shared" si="0"/>
        <v>0.56585648148148149</v>
      </c>
      <c r="O35" s="326">
        <v>0</v>
      </c>
      <c r="P35" s="310">
        <v>0.52847222222222223</v>
      </c>
      <c r="Q35" s="310">
        <v>0.30138888888888887</v>
      </c>
      <c r="R35" s="310">
        <v>0.41666666666666669</v>
      </c>
      <c r="S35" s="310">
        <v>0.46527777777777773</v>
      </c>
      <c r="T35" s="310">
        <v>0.33402777777777781</v>
      </c>
      <c r="U35" s="310">
        <v>0.38194444444444442</v>
      </c>
      <c r="V35" s="310">
        <v>0.32013888888888892</v>
      </c>
      <c r="W35" s="310">
        <v>0.4069444444444445</v>
      </c>
      <c r="X35" s="310">
        <v>0.47500000000000003</v>
      </c>
      <c r="Y35" s="310">
        <v>0.44166666666666665</v>
      </c>
      <c r="Z35" s="310">
        <v>0.35486111111111113</v>
      </c>
      <c r="AA35" s="310">
        <v>0.49861111111111112</v>
      </c>
      <c r="AB35" s="310">
        <v>0.54565972222222225</v>
      </c>
      <c r="AC35" s="312">
        <f t="shared" si="1"/>
        <v>0.27482638888888894</v>
      </c>
      <c r="AD35" s="310">
        <v>0.66527777777777775</v>
      </c>
      <c r="AE35" s="310">
        <v>0.61875000000000002</v>
      </c>
      <c r="AF35" s="310">
        <v>0.71250000000000002</v>
      </c>
      <c r="AG35" s="310">
        <v>0.7416666666666667</v>
      </c>
      <c r="AH35" s="310"/>
      <c r="AI35" s="310">
        <v>0.6791666666666667</v>
      </c>
      <c r="AJ35" s="310">
        <v>0.77986111111111101</v>
      </c>
      <c r="AK35" s="310">
        <v>0.69374999999999998</v>
      </c>
      <c r="AL35" s="310">
        <v>0.63958333333333328</v>
      </c>
      <c r="AM35" s="310">
        <v>0.82291666666666663</v>
      </c>
      <c r="AN35" s="310">
        <v>0.59236111111111112</v>
      </c>
      <c r="AO35" s="310">
        <v>0.75902777777777775</v>
      </c>
      <c r="AP35" s="312">
        <v>0.83668981481481486</v>
      </c>
      <c r="AQ35" s="312">
        <f t="shared" si="2"/>
        <v>0.2910300925925926</v>
      </c>
      <c r="AR35" s="311"/>
      <c r="AT35" s="112" t="e">
        <f>VLOOKUP(AU35,id!$A:$C,3,0)</f>
        <v>#N/A</v>
      </c>
      <c r="AU35" s="112" t="str">
        <f t="shared" si="3"/>
        <v>MarciniukAdam1956</v>
      </c>
      <c r="AV35" s="112" t="str">
        <f t="shared" si="4"/>
        <v>Marciniuk</v>
      </c>
      <c r="AW35" s="112" t="str">
        <f t="shared" si="4"/>
        <v>Adam</v>
      </c>
      <c r="AX35" s="112" t="str">
        <f t="shared" si="5"/>
        <v>RADMOR team</v>
      </c>
      <c r="AY35" s="112">
        <f t="shared" si="6"/>
        <v>1956</v>
      </c>
      <c r="AZ35" s="112">
        <f t="shared" si="7"/>
        <v>69.072394431708702</v>
      </c>
      <c r="BA35" s="112"/>
      <c r="BB35" s="112">
        <f t="shared" si="8"/>
        <v>1.0256494170587034</v>
      </c>
      <c r="BC35" s="112">
        <f t="shared" si="9"/>
        <v>1</v>
      </c>
      <c r="BD35" s="112">
        <f t="shared" si="10"/>
        <v>0.98305084745762716</v>
      </c>
      <c r="BE35" s="112">
        <f t="shared" si="11"/>
        <v>1</v>
      </c>
    </row>
    <row r="36" spans="1:57">
      <c r="A36" s="304">
        <v>34</v>
      </c>
      <c r="B36" s="304">
        <v>34</v>
      </c>
      <c r="C36" s="304"/>
      <c r="D36" s="304">
        <v>1086</v>
      </c>
      <c r="E36" s="306" t="s">
        <v>424</v>
      </c>
      <c r="F36" s="306" t="s">
        <v>45</v>
      </c>
      <c r="G36" s="304" t="s">
        <v>32</v>
      </c>
      <c r="H36" s="304">
        <v>1983</v>
      </c>
      <c r="I36" s="306" t="s">
        <v>3610</v>
      </c>
      <c r="J36" s="306" t="s">
        <v>4485</v>
      </c>
      <c r="K36" s="329">
        <v>58</v>
      </c>
      <c r="L36" s="304">
        <v>23</v>
      </c>
      <c r="M36" s="328">
        <v>58</v>
      </c>
      <c r="N36" s="305">
        <f t="shared" si="0"/>
        <v>0.5658912037037036</v>
      </c>
      <c r="O36" s="328">
        <v>0</v>
      </c>
      <c r="P36" s="303">
        <v>0.52569444444444446</v>
      </c>
      <c r="Q36" s="303">
        <v>0.30138888888888887</v>
      </c>
      <c r="R36" s="303">
        <v>0.41666666666666669</v>
      </c>
      <c r="S36" s="303">
        <v>0.46527777777777773</v>
      </c>
      <c r="T36" s="303">
        <v>0.3347222222222222</v>
      </c>
      <c r="U36" s="303">
        <v>0.38194444444444442</v>
      </c>
      <c r="V36" s="303">
        <v>0.32013888888888892</v>
      </c>
      <c r="W36" s="303">
        <v>0.4069444444444445</v>
      </c>
      <c r="X36" s="303">
        <v>0.47500000000000003</v>
      </c>
      <c r="Y36" s="303">
        <v>0.44375000000000003</v>
      </c>
      <c r="Z36" s="303">
        <v>0.35486111111111113</v>
      </c>
      <c r="AA36" s="303">
        <v>0.49861111111111112</v>
      </c>
      <c r="AB36" s="303">
        <v>0.54569444444444437</v>
      </c>
      <c r="AC36" s="305">
        <f t="shared" si="1"/>
        <v>0.27486111111111106</v>
      </c>
      <c r="AD36" s="303">
        <v>0.66527777777777775</v>
      </c>
      <c r="AE36" s="303">
        <v>0.61875000000000002</v>
      </c>
      <c r="AF36" s="303">
        <v>0.71319444444444446</v>
      </c>
      <c r="AG36" s="303">
        <v>0.73541666666666661</v>
      </c>
      <c r="AH36" s="303"/>
      <c r="AI36" s="303">
        <v>0.6791666666666667</v>
      </c>
      <c r="AJ36" s="303">
        <v>0.77986111111111101</v>
      </c>
      <c r="AK36" s="303">
        <v>0.69374999999999998</v>
      </c>
      <c r="AL36" s="303">
        <v>0.63958333333333328</v>
      </c>
      <c r="AM36" s="303">
        <v>0.82291666666666663</v>
      </c>
      <c r="AN36" s="303">
        <v>0.59305555555555556</v>
      </c>
      <c r="AO36" s="303">
        <v>0.75902777777777775</v>
      </c>
      <c r="AP36" s="305">
        <v>0.83672453703703698</v>
      </c>
      <c r="AQ36" s="305">
        <f t="shared" si="2"/>
        <v>0.2910300925925926</v>
      </c>
      <c r="AR36" s="304"/>
      <c r="AT36" s="112" t="e">
        <f>VLOOKUP(AU36,id!$A:$C,3,0)</f>
        <v>#N/A</v>
      </c>
      <c r="AU36" s="112" t="str">
        <f t="shared" si="3"/>
        <v>MarciniukRafał1983</v>
      </c>
      <c r="AV36" s="112" t="str">
        <f t="shared" si="4"/>
        <v>Marciniuk</v>
      </c>
      <c r="AW36" s="112" t="str">
        <f t="shared" si="4"/>
        <v>Rafał</v>
      </c>
      <c r="AX36" s="112" t="str">
        <f t="shared" si="5"/>
        <v>RADMOR team</v>
      </c>
      <c r="AY36" s="112">
        <f t="shared" si="6"/>
        <v>1983</v>
      </c>
      <c r="AZ36" s="112">
        <f t="shared" si="7"/>
        <v>69.068156254806198</v>
      </c>
      <c r="BA36" s="112"/>
      <c r="BB36" s="112">
        <f t="shared" si="8"/>
        <v>0.99993864152332668</v>
      </c>
      <c r="BC36" s="112">
        <f t="shared" si="9"/>
        <v>1</v>
      </c>
      <c r="BD36" s="112">
        <f t="shared" si="10"/>
        <v>1</v>
      </c>
      <c r="BE36" s="112">
        <f t="shared" si="11"/>
        <v>1</v>
      </c>
    </row>
    <row r="37" spans="1:57">
      <c r="A37" s="311">
        <v>35</v>
      </c>
      <c r="B37" s="311">
        <v>35</v>
      </c>
      <c r="C37" s="311"/>
      <c r="D37" s="311">
        <v>1085</v>
      </c>
      <c r="E37" s="313" t="s">
        <v>422</v>
      </c>
      <c r="F37" s="313" t="s">
        <v>92</v>
      </c>
      <c r="G37" s="311" t="s">
        <v>32</v>
      </c>
      <c r="H37" s="311">
        <v>1987</v>
      </c>
      <c r="I37" s="313" t="s">
        <v>3571</v>
      </c>
      <c r="J37" s="313" t="s">
        <v>4484</v>
      </c>
      <c r="K37" s="327">
        <v>58</v>
      </c>
      <c r="L37" s="311">
        <v>23</v>
      </c>
      <c r="M37" s="326">
        <v>58</v>
      </c>
      <c r="N37" s="312">
        <f t="shared" si="0"/>
        <v>0.57739583333333333</v>
      </c>
      <c r="O37" s="326">
        <v>0</v>
      </c>
      <c r="P37" s="310">
        <v>0.52569444444444446</v>
      </c>
      <c r="Q37" s="310">
        <v>0.30138888888888887</v>
      </c>
      <c r="R37" s="310">
        <v>0.41666666666666669</v>
      </c>
      <c r="S37" s="310">
        <v>0.46527777777777773</v>
      </c>
      <c r="T37" s="310">
        <v>0.33402777777777781</v>
      </c>
      <c r="U37" s="310">
        <v>0.38263888888888892</v>
      </c>
      <c r="V37" s="310">
        <v>0.32013888888888892</v>
      </c>
      <c r="W37" s="310">
        <v>0.4069444444444445</v>
      </c>
      <c r="X37" s="310">
        <v>0.47500000000000003</v>
      </c>
      <c r="Y37" s="310">
        <v>0.44166666666666665</v>
      </c>
      <c r="Z37" s="310">
        <v>0.35486111111111113</v>
      </c>
      <c r="AA37" s="310">
        <v>0.49861111111111112</v>
      </c>
      <c r="AB37" s="310">
        <v>0.54626157407407405</v>
      </c>
      <c r="AC37" s="312">
        <f t="shared" si="1"/>
        <v>0.27542824074074074</v>
      </c>
      <c r="AD37" s="310">
        <v>0.66527777777777775</v>
      </c>
      <c r="AE37" s="310">
        <v>0.61944444444444446</v>
      </c>
      <c r="AF37" s="310">
        <v>0.71319444444444446</v>
      </c>
      <c r="AG37" s="310">
        <v>0.74236111111111114</v>
      </c>
      <c r="AH37" s="310"/>
      <c r="AI37" s="310">
        <v>0.6791666666666667</v>
      </c>
      <c r="AJ37" s="310">
        <v>0.77986111111111101</v>
      </c>
      <c r="AK37" s="310">
        <v>0.69374999999999998</v>
      </c>
      <c r="AL37" s="310">
        <v>0.63958333333333328</v>
      </c>
      <c r="AM37" s="310">
        <v>0.82708333333333339</v>
      </c>
      <c r="AN37" s="310">
        <v>0.59305555555555556</v>
      </c>
      <c r="AO37" s="310">
        <v>0.75902777777777775</v>
      </c>
      <c r="AP37" s="312">
        <v>0.8482291666666667</v>
      </c>
      <c r="AQ37" s="312">
        <f t="shared" si="2"/>
        <v>0.30196759259259265</v>
      </c>
      <c r="AR37" s="311"/>
      <c r="AT37" s="112" t="e">
        <f>VLOOKUP(AU37,id!$A:$C,3,0)</f>
        <v>#N/A</v>
      </c>
      <c r="AU37" s="112" t="str">
        <f t="shared" si="3"/>
        <v>BrechelkeSławomir1987</v>
      </c>
      <c r="AV37" s="112" t="str">
        <f t="shared" si="4"/>
        <v>Brechelke</v>
      </c>
      <c r="AW37" s="112" t="str">
        <f t="shared" si="4"/>
        <v>Sławomir</v>
      </c>
      <c r="AX37" s="112" t="str">
        <f t="shared" si="5"/>
        <v>Oficjalny chuligan ojca Tadeusza</v>
      </c>
      <c r="AY37" s="112">
        <f t="shared" si="6"/>
        <v>1987</v>
      </c>
      <c r="AZ37" s="112">
        <f t="shared" si="7"/>
        <v>67.691971130078755</v>
      </c>
      <c r="BA37" s="112"/>
      <c r="BB37" s="112">
        <f t="shared" si="8"/>
        <v>0.98007496943091366</v>
      </c>
      <c r="BC37" s="112">
        <f t="shared" si="9"/>
        <v>1</v>
      </c>
      <c r="BD37" s="112">
        <f t="shared" si="10"/>
        <v>1</v>
      </c>
      <c r="BE37" s="112">
        <f t="shared" si="11"/>
        <v>1</v>
      </c>
    </row>
    <row r="38" spans="1:57">
      <c r="A38" s="304">
        <v>36</v>
      </c>
      <c r="B38" s="304">
        <v>36</v>
      </c>
      <c r="C38" s="304"/>
      <c r="D38" s="304">
        <v>1125</v>
      </c>
      <c r="E38" s="306" t="s">
        <v>430</v>
      </c>
      <c r="F38" s="306" t="s">
        <v>21</v>
      </c>
      <c r="G38" s="304" t="s">
        <v>32</v>
      </c>
      <c r="H38" s="304">
        <v>1984</v>
      </c>
      <c r="I38" s="306" t="s">
        <v>3550</v>
      </c>
      <c r="J38" s="306" t="s">
        <v>4483</v>
      </c>
      <c r="K38" s="329">
        <v>58</v>
      </c>
      <c r="L38" s="304">
        <v>22</v>
      </c>
      <c r="M38" s="328">
        <v>58</v>
      </c>
      <c r="N38" s="305">
        <f t="shared" si="0"/>
        <v>0.52256944444444442</v>
      </c>
      <c r="O38" s="328">
        <v>0</v>
      </c>
      <c r="P38" s="303"/>
      <c r="Q38" s="303"/>
      <c r="R38" s="303">
        <v>0.4145833333333333</v>
      </c>
      <c r="S38" s="303">
        <v>0.36944444444444446</v>
      </c>
      <c r="T38" s="303">
        <v>0.47361111111111115</v>
      </c>
      <c r="U38" s="303">
        <v>0.42986111111111108</v>
      </c>
      <c r="V38" s="303">
        <v>0.48749999999999999</v>
      </c>
      <c r="W38" s="303">
        <v>0.28750000000000003</v>
      </c>
      <c r="X38" s="303">
        <v>0.30208333333333331</v>
      </c>
      <c r="Y38" s="303">
        <v>0.38958333333333334</v>
      </c>
      <c r="Z38" s="303">
        <v>0.4548611111111111</v>
      </c>
      <c r="AA38" s="303">
        <v>0.32500000000000001</v>
      </c>
      <c r="AB38" s="303">
        <v>0.53089120370370368</v>
      </c>
      <c r="AC38" s="305">
        <f t="shared" si="1"/>
        <v>0.26005787037037037</v>
      </c>
      <c r="AD38" s="303">
        <v>0.58333333333333337</v>
      </c>
      <c r="AE38" s="303">
        <v>0.73958333333333337</v>
      </c>
      <c r="AF38" s="303">
        <v>0.61319444444444449</v>
      </c>
      <c r="AG38" s="303">
        <v>0.65208333333333335</v>
      </c>
      <c r="AH38" s="303">
        <v>0.56944444444444442</v>
      </c>
      <c r="AI38" s="303">
        <v>0.68819444444444444</v>
      </c>
      <c r="AJ38" s="303">
        <v>0.59791666666666665</v>
      </c>
      <c r="AK38" s="303">
        <v>0.67499999999999993</v>
      </c>
      <c r="AL38" s="303">
        <v>0.72013888888888899</v>
      </c>
      <c r="AM38" s="303">
        <v>0.5493055555555556</v>
      </c>
      <c r="AN38" s="303">
        <v>0.76111111111111107</v>
      </c>
      <c r="AO38" s="303">
        <v>0.63541666666666663</v>
      </c>
      <c r="AP38" s="305">
        <v>0.79340277777777779</v>
      </c>
      <c r="AQ38" s="305">
        <f t="shared" si="2"/>
        <v>0.26251157407407411</v>
      </c>
      <c r="AR38" s="304"/>
      <c r="AT38" s="112">
        <f>VLOOKUP(AU38,id!$A:$C,3,0)</f>
        <v>294</v>
      </c>
      <c r="AU38" s="112" t="str">
        <f t="shared" si="3"/>
        <v>WylężekJacek1984</v>
      </c>
      <c r="AV38" s="112" t="str">
        <f t="shared" si="4"/>
        <v>Wylężek</v>
      </c>
      <c r="AW38" s="112" t="str">
        <f t="shared" si="4"/>
        <v>Jacek</v>
      </c>
      <c r="AX38" s="112" t="str">
        <f t="shared" si="5"/>
        <v>Cumulus</v>
      </c>
      <c r="AY38" s="112">
        <f t="shared" si="6"/>
        <v>1984</v>
      </c>
      <c r="AZ38" s="112">
        <f t="shared" si="7"/>
        <v>67.092832865778078</v>
      </c>
      <c r="BA38" s="112"/>
      <c r="BB38" s="112">
        <f t="shared" si="8"/>
        <v>1.1049169435215946</v>
      </c>
      <c r="BC38" s="112">
        <f t="shared" si="9"/>
        <v>0.95652173913043481</v>
      </c>
      <c r="BD38" s="112">
        <f t="shared" si="10"/>
        <v>1</v>
      </c>
      <c r="BE38" s="112">
        <f t="shared" si="11"/>
        <v>0.99114904981641982</v>
      </c>
    </row>
    <row r="39" spans="1:57">
      <c r="A39" s="311">
        <v>37</v>
      </c>
      <c r="B39" s="311">
        <v>37</v>
      </c>
      <c r="C39" s="311"/>
      <c r="D39" s="311">
        <v>1112</v>
      </c>
      <c r="E39" s="313" t="s">
        <v>4482</v>
      </c>
      <c r="F39" s="313" t="s">
        <v>16</v>
      </c>
      <c r="G39" s="311" t="s">
        <v>32</v>
      </c>
      <c r="H39" s="311">
        <v>1985</v>
      </c>
      <c r="I39" s="313" t="s">
        <v>3576</v>
      </c>
      <c r="J39" s="313" t="s">
        <v>4273</v>
      </c>
      <c r="K39" s="327">
        <v>57</v>
      </c>
      <c r="L39" s="311">
        <v>21</v>
      </c>
      <c r="M39" s="326">
        <v>57</v>
      </c>
      <c r="N39" s="312">
        <f t="shared" si="0"/>
        <v>0.55096064814814816</v>
      </c>
      <c r="O39" s="326">
        <v>0</v>
      </c>
      <c r="P39" s="310">
        <v>0.53125</v>
      </c>
      <c r="Q39" s="310"/>
      <c r="R39" s="310">
        <v>0.4284722222222222</v>
      </c>
      <c r="S39" s="310">
        <v>0.46875</v>
      </c>
      <c r="T39" s="310">
        <v>0.31944444444444448</v>
      </c>
      <c r="U39" s="310">
        <v>0.36458333333333331</v>
      </c>
      <c r="V39" s="310">
        <v>0.29375000000000001</v>
      </c>
      <c r="W39" s="310">
        <v>0.44236111111111115</v>
      </c>
      <c r="X39" s="310">
        <v>0.45624999999999999</v>
      </c>
      <c r="Y39" s="310">
        <v>0.40347222222222223</v>
      </c>
      <c r="Z39" s="310">
        <v>0.33680555555555558</v>
      </c>
      <c r="AA39" s="310">
        <v>0.49444444444444446</v>
      </c>
      <c r="AB39" s="310">
        <v>0.54903935185185182</v>
      </c>
      <c r="AC39" s="312">
        <f t="shared" si="1"/>
        <v>0.27820601851851851</v>
      </c>
      <c r="AD39" s="310"/>
      <c r="AE39" s="310"/>
      <c r="AF39" s="310">
        <v>0.62638888888888888</v>
      </c>
      <c r="AG39" s="310">
        <v>0.67222222222222217</v>
      </c>
      <c r="AH39" s="310">
        <v>0.73541666666666661</v>
      </c>
      <c r="AI39" s="310">
        <v>0.71527777777777779</v>
      </c>
      <c r="AJ39" s="310">
        <v>0.60763888888888895</v>
      </c>
      <c r="AK39" s="310">
        <v>0.70000000000000007</v>
      </c>
      <c r="AL39" s="310">
        <v>0.7583333333333333</v>
      </c>
      <c r="AM39" s="310">
        <v>0.57777777777777783</v>
      </c>
      <c r="AN39" s="310">
        <v>0.78680555555555554</v>
      </c>
      <c r="AO39" s="310">
        <v>0.65138888888888891</v>
      </c>
      <c r="AP39" s="312">
        <v>0.82179398148148142</v>
      </c>
      <c r="AQ39" s="312">
        <f t="shared" si="2"/>
        <v>0.2727546296296296</v>
      </c>
      <c r="AR39" s="311"/>
      <c r="AT39" s="112">
        <f>VLOOKUP(AU39,id!$A:$C,3,0)</f>
        <v>305</v>
      </c>
      <c r="AU39" s="112" t="str">
        <f t="shared" si="3"/>
        <v>SosnaPaweł1985</v>
      </c>
      <c r="AV39" s="112" t="str">
        <f t="shared" si="4"/>
        <v>Sosna</v>
      </c>
      <c r="AW39" s="112" t="str">
        <f t="shared" si="4"/>
        <v>Paweł</v>
      </c>
      <c r="AX39" s="112" t="str">
        <f t="shared" si="5"/>
        <v>Brak</v>
      </c>
      <c r="AY39" s="112">
        <f t="shared" si="6"/>
        <v>1985</v>
      </c>
      <c r="AZ39" s="112">
        <f t="shared" si="7"/>
        <v>65.93605988533362</v>
      </c>
      <c r="BA39" s="112"/>
      <c r="BB39" s="112">
        <f t="shared" si="8"/>
        <v>0.9484696342667478</v>
      </c>
      <c r="BC39" s="112">
        <f t="shared" si="9"/>
        <v>0.95454545454545459</v>
      </c>
      <c r="BD39" s="112">
        <f t="shared" si="10"/>
        <v>0.98275862068965514</v>
      </c>
      <c r="BE39" s="112">
        <f t="shared" si="11"/>
        <v>0.99073914518907036</v>
      </c>
    </row>
    <row r="40" spans="1:57">
      <c r="A40" s="304">
        <v>38</v>
      </c>
      <c r="B40" s="304">
        <v>38</v>
      </c>
      <c r="C40" s="304"/>
      <c r="D40" s="304">
        <v>1042</v>
      </c>
      <c r="E40" s="306" t="s">
        <v>406</v>
      </c>
      <c r="F40" s="306" t="s">
        <v>26</v>
      </c>
      <c r="G40" s="304" t="s">
        <v>32</v>
      </c>
      <c r="H40" s="304">
        <v>1971</v>
      </c>
      <c r="I40" s="306" t="s">
        <v>3576</v>
      </c>
      <c r="J40" s="306" t="s">
        <v>405</v>
      </c>
      <c r="K40" s="329">
        <v>57</v>
      </c>
      <c r="L40" s="304">
        <v>21</v>
      </c>
      <c r="M40" s="328">
        <v>57</v>
      </c>
      <c r="N40" s="305">
        <f t="shared" si="0"/>
        <v>0.55100694444444431</v>
      </c>
      <c r="O40" s="328">
        <v>0</v>
      </c>
      <c r="P40" s="303">
        <v>0.52569444444444446</v>
      </c>
      <c r="Q40" s="303"/>
      <c r="R40" s="303">
        <v>0.4284722222222222</v>
      </c>
      <c r="S40" s="303">
        <v>0.4694444444444445</v>
      </c>
      <c r="T40" s="303">
        <v>0.31944444444444448</v>
      </c>
      <c r="U40" s="303">
        <v>0.36458333333333331</v>
      </c>
      <c r="V40" s="303">
        <v>0.29375000000000001</v>
      </c>
      <c r="W40" s="303">
        <v>0.44236111111111115</v>
      </c>
      <c r="X40" s="303">
        <v>0.45624999999999999</v>
      </c>
      <c r="Y40" s="303">
        <v>0.40347222222222223</v>
      </c>
      <c r="Z40" s="303">
        <v>0.33680555555555558</v>
      </c>
      <c r="AA40" s="303">
        <v>0.49444444444444446</v>
      </c>
      <c r="AB40" s="303">
        <v>0.55186342592592597</v>
      </c>
      <c r="AC40" s="305">
        <f t="shared" si="1"/>
        <v>0.28103009259259265</v>
      </c>
      <c r="AD40" s="303"/>
      <c r="AE40" s="303"/>
      <c r="AF40" s="303">
        <v>0.62638888888888888</v>
      </c>
      <c r="AG40" s="303">
        <v>0.67222222222222217</v>
      </c>
      <c r="AH40" s="303">
        <v>0.73541666666666661</v>
      </c>
      <c r="AI40" s="303">
        <v>0.71597222222222223</v>
      </c>
      <c r="AJ40" s="303">
        <v>0.60833333333333328</v>
      </c>
      <c r="AK40" s="303">
        <v>0.7006944444444444</v>
      </c>
      <c r="AL40" s="303">
        <v>0.7583333333333333</v>
      </c>
      <c r="AM40" s="303">
        <v>0.57847222222222217</v>
      </c>
      <c r="AN40" s="303">
        <v>0.78680555555555554</v>
      </c>
      <c r="AO40" s="303">
        <v>0.65208333333333335</v>
      </c>
      <c r="AP40" s="305">
        <v>0.82184027777777768</v>
      </c>
      <c r="AQ40" s="305">
        <f t="shared" si="2"/>
        <v>0.26997685185185172</v>
      </c>
      <c r="AR40" s="304"/>
      <c r="AT40" s="112">
        <f>VLOOKUP(AU40,id!$A:$C,3,0)</f>
        <v>284</v>
      </c>
      <c r="AU40" s="112" t="str">
        <f t="shared" si="3"/>
        <v>DzichAndrzej1971</v>
      </c>
      <c r="AV40" s="112" t="str">
        <f t="shared" si="4"/>
        <v>Dzich</v>
      </c>
      <c r="AW40" s="112" t="str">
        <f t="shared" si="4"/>
        <v>Andrzej</v>
      </c>
      <c r="AX40" s="112" t="str">
        <f t="shared" si="5"/>
        <v>Alive!</v>
      </c>
      <c r="AY40" s="112">
        <f t="shared" si="6"/>
        <v>1971</v>
      </c>
      <c r="AZ40" s="112">
        <f t="shared" si="7"/>
        <v>65.930519854675509</v>
      </c>
      <c r="BA40" s="112"/>
      <c r="BB40" s="112">
        <f t="shared" si="8"/>
        <v>0.99991597874262217</v>
      </c>
      <c r="BC40" s="112">
        <f t="shared" si="9"/>
        <v>1</v>
      </c>
      <c r="BD40" s="112">
        <f t="shared" si="10"/>
        <v>1</v>
      </c>
      <c r="BE40" s="112">
        <f t="shared" si="11"/>
        <v>1</v>
      </c>
    </row>
    <row r="41" spans="1:57">
      <c r="A41" s="311">
        <v>39</v>
      </c>
      <c r="B41" s="311">
        <v>39</v>
      </c>
      <c r="C41" s="311"/>
      <c r="D41" s="311">
        <v>1029</v>
      </c>
      <c r="E41" s="313" t="s">
        <v>612</v>
      </c>
      <c r="F41" s="313" t="s">
        <v>144</v>
      </c>
      <c r="G41" s="311" t="s">
        <v>32</v>
      </c>
      <c r="H41" s="311">
        <v>1962</v>
      </c>
      <c r="I41" s="313" t="s">
        <v>3558</v>
      </c>
      <c r="J41" s="313" t="s">
        <v>611</v>
      </c>
      <c r="K41" s="327">
        <v>57</v>
      </c>
      <c r="L41" s="311">
        <v>21</v>
      </c>
      <c r="M41" s="326">
        <v>57</v>
      </c>
      <c r="N41" s="312">
        <f t="shared" si="0"/>
        <v>0.55109953703703707</v>
      </c>
      <c r="O41" s="326">
        <v>0</v>
      </c>
      <c r="P41" s="310">
        <v>0.52569444444444446</v>
      </c>
      <c r="Q41" s="310"/>
      <c r="R41" s="310">
        <v>0.4284722222222222</v>
      </c>
      <c r="S41" s="310">
        <v>0.4694444444444445</v>
      </c>
      <c r="T41" s="310">
        <v>0.31875000000000003</v>
      </c>
      <c r="U41" s="310">
        <v>0.36458333333333331</v>
      </c>
      <c r="V41" s="310">
        <v>0.29375000000000001</v>
      </c>
      <c r="W41" s="310">
        <v>0.44236111111111115</v>
      </c>
      <c r="X41" s="310">
        <v>0.45624999999999999</v>
      </c>
      <c r="Y41" s="310">
        <v>0.40347222222222223</v>
      </c>
      <c r="Z41" s="310">
        <v>0.33680555555555558</v>
      </c>
      <c r="AA41" s="310">
        <v>0.49444444444444446</v>
      </c>
      <c r="AB41" s="310">
        <v>0.55173611111111109</v>
      </c>
      <c r="AC41" s="312">
        <f t="shared" si="1"/>
        <v>0.28090277777777778</v>
      </c>
      <c r="AD41" s="310"/>
      <c r="AE41" s="310"/>
      <c r="AF41" s="310">
        <v>0.62638888888888888</v>
      </c>
      <c r="AG41" s="310">
        <v>0.67222222222222217</v>
      </c>
      <c r="AH41" s="310">
        <v>0.73541666666666661</v>
      </c>
      <c r="AI41" s="310">
        <v>0.71597222222222223</v>
      </c>
      <c r="AJ41" s="310">
        <v>0.60763888888888895</v>
      </c>
      <c r="AK41" s="310">
        <v>0.7006944444444444</v>
      </c>
      <c r="AL41" s="310">
        <v>0.75902777777777775</v>
      </c>
      <c r="AM41" s="310">
        <v>0.57777777777777783</v>
      </c>
      <c r="AN41" s="310">
        <v>0.78680555555555554</v>
      </c>
      <c r="AO41" s="310">
        <v>0.65138888888888891</v>
      </c>
      <c r="AP41" s="312">
        <v>0.82193287037037033</v>
      </c>
      <c r="AQ41" s="312">
        <f t="shared" si="2"/>
        <v>0.27019675925925923</v>
      </c>
      <c r="AR41" s="311"/>
      <c r="AT41" s="112">
        <f>VLOOKUP(AU41,id!$A:$C,3,0)</f>
        <v>62</v>
      </c>
      <c r="AU41" s="112" t="str">
        <f t="shared" si="3"/>
        <v>KorsakDariusz1962</v>
      </c>
      <c r="AV41" s="112" t="str">
        <f t="shared" si="4"/>
        <v>Korsak</v>
      </c>
      <c r="AW41" s="112" t="str">
        <f t="shared" si="4"/>
        <v>Dariusz</v>
      </c>
      <c r="AX41" s="112" t="str">
        <f t="shared" si="5"/>
        <v>Elbląska Strona Rowerowa</v>
      </c>
      <c r="AY41" s="112">
        <f t="shared" si="6"/>
        <v>1962</v>
      </c>
      <c r="AZ41" s="112">
        <f t="shared" si="7"/>
        <v>65.919442585772046</v>
      </c>
      <c r="BA41" s="112"/>
      <c r="BB41" s="112">
        <f t="shared" si="8"/>
        <v>0.99983198571878584</v>
      </c>
      <c r="BC41" s="112">
        <f t="shared" si="9"/>
        <v>1</v>
      </c>
      <c r="BD41" s="112">
        <f t="shared" si="10"/>
        <v>1</v>
      </c>
      <c r="BE41" s="112">
        <f t="shared" si="11"/>
        <v>1</v>
      </c>
    </row>
    <row r="42" spans="1:57">
      <c r="A42" s="311">
        <v>41</v>
      </c>
      <c r="B42" s="311">
        <v>40</v>
      </c>
      <c r="C42" s="311"/>
      <c r="D42" s="311">
        <v>1014</v>
      </c>
      <c r="E42" s="313" t="s">
        <v>4481</v>
      </c>
      <c r="F42" s="313" t="s">
        <v>92</v>
      </c>
      <c r="G42" s="311" t="s">
        <v>32</v>
      </c>
      <c r="H42" s="311">
        <v>1974</v>
      </c>
      <c r="I42" s="313" t="s">
        <v>3462</v>
      </c>
      <c r="J42" s="313" t="s">
        <v>4480</v>
      </c>
      <c r="K42" s="327">
        <v>56</v>
      </c>
      <c r="L42" s="311">
        <v>23</v>
      </c>
      <c r="M42" s="326">
        <v>56</v>
      </c>
      <c r="N42" s="312">
        <f t="shared" si="0"/>
        <v>0.57591435185185191</v>
      </c>
      <c r="O42" s="326">
        <v>0</v>
      </c>
      <c r="P42" s="310">
        <v>0.52569444444444446</v>
      </c>
      <c r="Q42" s="310">
        <v>0.2986111111111111</v>
      </c>
      <c r="R42" s="310">
        <v>0.41111111111111115</v>
      </c>
      <c r="S42" s="310">
        <v>0.46249999999999997</v>
      </c>
      <c r="T42" s="310">
        <v>0.32083333333333336</v>
      </c>
      <c r="U42" s="310">
        <v>0.38472222222222219</v>
      </c>
      <c r="V42" s="310">
        <v>0.3347222222222222</v>
      </c>
      <c r="W42" s="310">
        <v>0.54513888888888895</v>
      </c>
      <c r="X42" s="310">
        <v>0.51180555555555551</v>
      </c>
      <c r="Y42" s="310">
        <v>0.4368055555555555</v>
      </c>
      <c r="Z42" s="310">
        <v>0.35625000000000001</v>
      </c>
      <c r="AA42" s="310">
        <v>0.48749999999999999</v>
      </c>
      <c r="AB42" s="310">
        <v>0.55601851851851858</v>
      </c>
      <c r="AC42" s="312">
        <f t="shared" si="1"/>
        <v>0.28518518518518526</v>
      </c>
      <c r="AD42" s="310">
        <v>0.61944444444444446</v>
      </c>
      <c r="AE42" s="310">
        <v>0.80972222222222223</v>
      </c>
      <c r="AF42" s="310">
        <v>0.66041666666666665</v>
      </c>
      <c r="AG42" s="310">
        <v>0.6791666666666667</v>
      </c>
      <c r="AH42" s="310">
        <v>0.60416666666666663</v>
      </c>
      <c r="AI42" s="310">
        <v>0.75624999999999998</v>
      </c>
      <c r="AJ42" s="310">
        <v>0.63750000000000007</v>
      </c>
      <c r="AK42" s="310">
        <v>0.73958333333333337</v>
      </c>
      <c r="AL42" s="310">
        <v>0.78541666666666676</v>
      </c>
      <c r="AM42" s="310">
        <v>0.5805555555555556</v>
      </c>
      <c r="AN42" s="310"/>
      <c r="AO42" s="310">
        <v>0.6972222222222223</v>
      </c>
      <c r="AP42" s="312">
        <v>0.84674768518518517</v>
      </c>
      <c r="AQ42" s="312">
        <f t="shared" si="2"/>
        <v>0.29072916666666659</v>
      </c>
      <c r="AR42" s="311"/>
      <c r="AT42" s="112">
        <f>VLOOKUP(AU42,id!$A:$C,3,0)</f>
        <v>82</v>
      </c>
      <c r="AU42" s="112" t="str">
        <f t="shared" si="3"/>
        <v>MAKOWIECSławomir1974</v>
      </c>
      <c r="AV42" s="112" t="str">
        <f t="shared" si="4"/>
        <v>MAKOWIEC</v>
      </c>
      <c r="AW42" s="112" t="str">
        <f t="shared" si="4"/>
        <v>Sławomir</v>
      </c>
      <c r="AX42" s="112" t="str">
        <f t="shared" si="5"/>
        <v>Zamykam Stawkę</v>
      </c>
      <c r="AY42" s="112">
        <f t="shared" si="6"/>
        <v>1974</v>
      </c>
      <c r="AZ42" s="112">
        <f t="shared" ref="AZ42:AZ105" si="12">AZ41*IF(BD42&lt;1,BD42,IF(BE42&lt;1,BE42,IF(BC42&lt;1,BC42,IF(BB42&lt;1,BB42,1))))</f>
        <v>64.762961136898852</v>
      </c>
      <c r="BA42" s="112"/>
      <c r="BB42" s="112">
        <f t="shared" ref="BB42:BB105" si="13">N41/N42</f>
        <v>0.95691231736972204</v>
      </c>
      <c r="BC42" s="112">
        <f t="shared" ref="BC42:BC105" si="14">L42/L41</f>
        <v>1.0952380952380953</v>
      </c>
      <c r="BD42" s="112">
        <f t="shared" ref="BD42:BD105" si="15">K42/K41</f>
        <v>0.98245614035087714</v>
      </c>
      <c r="BE42" s="112">
        <f t="shared" ref="BE42:BE105" si="16">BC42^0.2</f>
        <v>1.0183608813392091</v>
      </c>
    </row>
    <row r="43" spans="1:57">
      <c r="A43" s="304">
        <v>42</v>
      </c>
      <c r="B43" s="304">
        <v>41</v>
      </c>
      <c r="C43" s="304"/>
      <c r="D43" s="304">
        <v>1093</v>
      </c>
      <c r="E43" s="306" t="s">
        <v>4479</v>
      </c>
      <c r="F43" s="306" t="s">
        <v>46</v>
      </c>
      <c r="G43" s="304" t="s">
        <v>32</v>
      </c>
      <c r="H43" s="304">
        <v>1989</v>
      </c>
      <c r="I43" s="306" t="s">
        <v>3564</v>
      </c>
      <c r="J43" s="306" t="s">
        <v>4478</v>
      </c>
      <c r="K43" s="329">
        <v>55</v>
      </c>
      <c r="L43" s="304">
        <v>22</v>
      </c>
      <c r="M43" s="328">
        <v>55</v>
      </c>
      <c r="N43" s="305">
        <f t="shared" si="0"/>
        <v>0.55349537037037044</v>
      </c>
      <c r="O43" s="328">
        <v>0</v>
      </c>
      <c r="P43" s="303">
        <v>0.2902777777777778</v>
      </c>
      <c r="Q43" s="303">
        <v>0.52847222222222223</v>
      </c>
      <c r="R43" s="303">
        <v>0.3743055555555555</v>
      </c>
      <c r="S43" s="303">
        <v>0.34097222222222223</v>
      </c>
      <c r="T43" s="303">
        <v>0.4909722222222222</v>
      </c>
      <c r="U43" s="303">
        <v>0.4368055555555555</v>
      </c>
      <c r="V43" s="303">
        <v>0.50486111111111109</v>
      </c>
      <c r="W43" s="303">
        <v>0.36388888888888887</v>
      </c>
      <c r="X43" s="303">
        <v>0.3520833333333333</v>
      </c>
      <c r="Y43" s="303">
        <v>0.3979166666666667</v>
      </c>
      <c r="Z43" s="303">
        <v>0.46875</v>
      </c>
      <c r="AA43" s="303">
        <v>0.31944444444444448</v>
      </c>
      <c r="AB43" s="303">
        <v>0.54449074074074078</v>
      </c>
      <c r="AC43" s="305">
        <f t="shared" si="1"/>
        <v>0.27365740740740746</v>
      </c>
      <c r="AD43" s="303">
        <v>0.59513888888888888</v>
      </c>
      <c r="AE43" s="303"/>
      <c r="AF43" s="303">
        <v>0.64097222222222217</v>
      </c>
      <c r="AG43" s="303">
        <v>0.65763888888888888</v>
      </c>
      <c r="AH43" s="303">
        <v>0.58263888888888882</v>
      </c>
      <c r="AI43" s="303">
        <v>0.60902777777777783</v>
      </c>
      <c r="AJ43" s="303">
        <v>0.62708333333333333</v>
      </c>
      <c r="AK43" s="303">
        <v>0.7402777777777777</v>
      </c>
      <c r="AL43" s="303">
        <v>0.78541666666666676</v>
      </c>
      <c r="AM43" s="303">
        <v>0.56180555555555556</v>
      </c>
      <c r="AN43" s="303"/>
      <c r="AO43" s="303">
        <v>0.67222222222222217</v>
      </c>
      <c r="AP43" s="305">
        <v>0.8243287037037037</v>
      </c>
      <c r="AQ43" s="305">
        <f t="shared" si="2"/>
        <v>0.27983796296296293</v>
      </c>
      <c r="AR43" s="304"/>
      <c r="AT43" s="112" t="e">
        <f>VLOOKUP(AU43,id!$A:$C,3,0)</f>
        <v>#N/A</v>
      </c>
      <c r="AU43" s="112" t="str">
        <f t="shared" si="3"/>
        <v>DaszczyńskiBartosz1989</v>
      </c>
      <c r="AV43" s="112" t="str">
        <f t="shared" si="4"/>
        <v>Daszczyński</v>
      </c>
      <c r="AW43" s="112" t="str">
        <f t="shared" si="4"/>
        <v>Bartosz</v>
      </c>
      <c r="AX43" s="112" t="str">
        <f t="shared" si="5"/>
        <v>Po trupach do celu</v>
      </c>
      <c r="AY43" s="112">
        <f t="shared" si="6"/>
        <v>1989</v>
      </c>
      <c r="AZ43" s="112">
        <f t="shared" si="12"/>
        <v>63.606479688025658</v>
      </c>
      <c r="BA43" s="112"/>
      <c r="BB43" s="112">
        <f t="shared" si="13"/>
        <v>1.0405043703734682</v>
      </c>
      <c r="BC43" s="112">
        <f t="shared" si="14"/>
        <v>0.95652173913043481</v>
      </c>
      <c r="BD43" s="112">
        <f t="shared" si="15"/>
        <v>0.9821428571428571</v>
      </c>
      <c r="BE43" s="112">
        <f t="shared" si="16"/>
        <v>0.99114904981641982</v>
      </c>
    </row>
    <row r="44" spans="1:57">
      <c r="A44" s="311">
        <v>43</v>
      </c>
      <c r="B44" s="311">
        <v>42</v>
      </c>
      <c r="C44" s="311"/>
      <c r="D44" s="311">
        <v>1046</v>
      </c>
      <c r="E44" s="313" t="s">
        <v>85</v>
      </c>
      <c r="F44" s="313" t="s">
        <v>48</v>
      </c>
      <c r="G44" s="311" t="s">
        <v>32</v>
      </c>
      <c r="H44" s="311">
        <v>1982</v>
      </c>
      <c r="I44" s="313" t="s">
        <v>253</v>
      </c>
      <c r="J44" s="313" t="s">
        <v>185</v>
      </c>
      <c r="K44" s="327">
        <v>55</v>
      </c>
      <c r="L44" s="311">
        <v>22</v>
      </c>
      <c r="M44" s="326">
        <v>55</v>
      </c>
      <c r="N44" s="312">
        <f t="shared" si="0"/>
        <v>0.56546296296296306</v>
      </c>
      <c r="O44" s="326">
        <v>0</v>
      </c>
      <c r="P44" s="310">
        <v>0.55694444444444446</v>
      </c>
      <c r="Q44" s="310">
        <v>0.31944444444444448</v>
      </c>
      <c r="R44" s="310">
        <v>0.4375</v>
      </c>
      <c r="S44" s="310">
        <v>0.4916666666666667</v>
      </c>
      <c r="T44" s="310">
        <v>0.3576388888888889</v>
      </c>
      <c r="U44" s="310">
        <v>0.41319444444444442</v>
      </c>
      <c r="V44" s="310">
        <v>0.34097222222222223</v>
      </c>
      <c r="W44" s="310">
        <v>0.29722222222222222</v>
      </c>
      <c r="X44" s="310">
        <v>0.50416666666666665</v>
      </c>
      <c r="Y44" s="310">
        <v>0.46666666666666662</v>
      </c>
      <c r="Z44" s="310">
        <v>0.375</v>
      </c>
      <c r="AA44" s="310">
        <v>0.52986111111111112</v>
      </c>
      <c r="AB44" s="310">
        <v>0.58305555555555555</v>
      </c>
      <c r="AC44" s="312">
        <f t="shared" si="1"/>
        <v>0.31222222222222223</v>
      </c>
      <c r="AD44" s="310">
        <v>0.75763888888888886</v>
      </c>
      <c r="AE44" s="310"/>
      <c r="AF44" s="310">
        <v>0.66041666666666665</v>
      </c>
      <c r="AG44" s="310">
        <v>0.70277777777777783</v>
      </c>
      <c r="AH44" s="310">
        <v>0.77916666666666667</v>
      </c>
      <c r="AI44" s="310">
        <v>0.74652777777777779</v>
      </c>
      <c r="AJ44" s="310">
        <v>0.64583333333333337</v>
      </c>
      <c r="AK44" s="310">
        <v>0.73333333333333339</v>
      </c>
      <c r="AL44" s="310">
        <v>0.80902777777777779</v>
      </c>
      <c r="AM44" s="310">
        <v>0.61319444444444449</v>
      </c>
      <c r="AN44" s="310"/>
      <c r="AO44" s="310">
        <v>0.68680555555555556</v>
      </c>
      <c r="AP44" s="312">
        <v>0.83629629629629632</v>
      </c>
      <c r="AQ44" s="312">
        <f t="shared" si="2"/>
        <v>0.25324074074074077</v>
      </c>
      <c r="AR44" s="311"/>
      <c r="AT44" s="112">
        <f>VLOOKUP(AU44,id!$A:$C,3,0)</f>
        <v>122</v>
      </c>
      <c r="AU44" s="112" t="str">
        <f t="shared" si="3"/>
        <v>StefańskiTomasz1982</v>
      </c>
      <c r="AV44" s="112" t="str">
        <f t="shared" si="4"/>
        <v>Stefański</v>
      </c>
      <c r="AW44" s="112" t="str">
        <f t="shared" si="4"/>
        <v>Tomasz</v>
      </c>
      <c r="AX44" s="112" t="str">
        <f t="shared" si="5"/>
        <v>Welocypedy</v>
      </c>
      <c r="AY44" s="112">
        <f t="shared" si="6"/>
        <v>1982</v>
      </c>
      <c r="AZ44" s="112">
        <f t="shared" si="12"/>
        <v>62.260297028835005</v>
      </c>
      <c r="BA44" s="112"/>
      <c r="BB44" s="112">
        <f t="shared" si="13"/>
        <v>0.97883576224005242</v>
      </c>
      <c r="BC44" s="112">
        <f t="shared" si="14"/>
        <v>1</v>
      </c>
      <c r="BD44" s="112">
        <f t="shared" si="15"/>
        <v>1</v>
      </c>
      <c r="BE44" s="112">
        <f t="shared" si="16"/>
        <v>1</v>
      </c>
    </row>
    <row r="45" spans="1:57">
      <c r="A45" s="304">
        <v>44</v>
      </c>
      <c r="B45" s="304">
        <v>43</v>
      </c>
      <c r="C45" s="304"/>
      <c r="D45" s="304">
        <v>1115</v>
      </c>
      <c r="E45" s="306" t="s">
        <v>350</v>
      </c>
      <c r="F45" s="306" t="s">
        <v>241</v>
      </c>
      <c r="G45" s="304" t="s">
        <v>32</v>
      </c>
      <c r="H45" s="304">
        <v>1976</v>
      </c>
      <c r="I45" s="306" t="s">
        <v>3576</v>
      </c>
      <c r="J45" s="306"/>
      <c r="K45" s="329">
        <v>55</v>
      </c>
      <c r="L45" s="304">
        <v>22</v>
      </c>
      <c r="M45" s="328">
        <v>55</v>
      </c>
      <c r="N45" s="305">
        <f t="shared" si="0"/>
        <v>0.58303240740740736</v>
      </c>
      <c r="O45" s="328">
        <v>0</v>
      </c>
      <c r="P45" s="303">
        <v>0.56805555555555554</v>
      </c>
      <c r="Q45" s="303">
        <v>0.30486111111111108</v>
      </c>
      <c r="R45" s="303">
        <v>0.45069444444444445</v>
      </c>
      <c r="S45" s="303">
        <v>0.50763888888888886</v>
      </c>
      <c r="T45" s="303">
        <v>0.36388888888888887</v>
      </c>
      <c r="U45" s="303">
        <v>0.42638888888888887</v>
      </c>
      <c r="V45" s="303">
        <v>0.32569444444444445</v>
      </c>
      <c r="W45" s="303">
        <v>0.59722222222222221</v>
      </c>
      <c r="X45" s="303">
        <v>0.51874999999999993</v>
      </c>
      <c r="Y45" s="303">
        <v>0.47638888888888892</v>
      </c>
      <c r="Z45" s="303">
        <v>0.39513888888888887</v>
      </c>
      <c r="AA45" s="303">
        <v>0.54583333333333328</v>
      </c>
      <c r="AB45" s="303">
        <v>0.60875000000000001</v>
      </c>
      <c r="AC45" s="305">
        <f t="shared" si="1"/>
        <v>0.3379166666666667</v>
      </c>
      <c r="AD45" s="303">
        <v>0.77500000000000002</v>
      </c>
      <c r="AE45" s="303"/>
      <c r="AF45" s="303">
        <v>0.72013888888888899</v>
      </c>
      <c r="AG45" s="303">
        <v>0.70138888888888884</v>
      </c>
      <c r="AH45" s="303">
        <v>0.79652777777777783</v>
      </c>
      <c r="AI45" s="303">
        <v>0.75624999999999998</v>
      </c>
      <c r="AJ45" s="303">
        <v>0.65972222222222221</v>
      </c>
      <c r="AK45" s="303">
        <v>0.7402777777777777</v>
      </c>
      <c r="AL45" s="303">
        <v>0.8256944444444444</v>
      </c>
      <c r="AM45" s="303">
        <v>0.62916666666666665</v>
      </c>
      <c r="AN45" s="303"/>
      <c r="AO45" s="303">
        <v>0.68472222222222223</v>
      </c>
      <c r="AP45" s="305">
        <v>0.85386574074074073</v>
      </c>
      <c r="AQ45" s="305">
        <f t="shared" si="2"/>
        <v>0.24511574074074072</v>
      </c>
      <c r="AR45" s="304"/>
      <c r="AT45" s="112">
        <f>VLOOKUP(AU45,id!$A:$C,3,0)</f>
        <v>313</v>
      </c>
      <c r="AU45" s="112" t="str">
        <f t="shared" si="3"/>
        <v>RutkaRadosław1976</v>
      </c>
      <c r="AV45" s="112" t="str">
        <f t="shared" si="4"/>
        <v>Rutka</v>
      </c>
      <c r="AW45" s="112" t="str">
        <f t="shared" si="4"/>
        <v>Radosław</v>
      </c>
      <c r="AX45" s="112">
        <f t="shared" si="5"/>
        <v>0</v>
      </c>
      <c r="AY45" s="112">
        <f t="shared" si="6"/>
        <v>1976</v>
      </c>
      <c r="AZ45" s="112">
        <f t="shared" si="12"/>
        <v>60.384108302710999</v>
      </c>
      <c r="BA45" s="112"/>
      <c r="BB45" s="112">
        <f t="shared" si="13"/>
        <v>0.96986540675745447</v>
      </c>
      <c r="BC45" s="112">
        <f t="shared" si="14"/>
        <v>1</v>
      </c>
      <c r="BD45" s="112">
        <f t="shared" si="15"/>
        <v>1</v>
      </c>
      <c r="BE45" s="112">
        <f t="shared" si="16"/>
        <v>1</v>
      </c>
    </row>
    <row r="46" spans="1:57">
      <c r="A46" s="311">
        <v>45</v>
      </c>
      <c r="B46" s="311">
        <v>44</v>
      </c>
      <c r="C46" s="311"/>
      <c r="D46" s="311">
        <v>1105</v>
      </c>
      <c r="E46" s="313" t="s">
        <v>1037</v>
      </c>
      <c r="F46" s="313" t="s">
        <v>241</v>
      </c>
      <c r="G46" s="311" t="s">
        <v>32</v>
      </c>
      <c r="H46" s="311">
        <v>1974</v>
      </c>
      <c r="I46" s="313" t="s">
        <v>3559</v>
      </c>
      <c r="J46" s="313" t="s">
        <v>4477</v>
      </c>
      <c r="K46" s="327">
        <v>54</v>
      </c>
      <c r="L46" s="311">
        <v>22</v>
      </c>
      <c r="M46" s="326">
        <v>54</v>
      </c>
      <c r="N46" s="312">
        <f t="shared" si="0"/>
        <v>0.54280092592592588</v>
      </c>
      <c r="O46" s="326">
        <v>0</v>
      </c>
      <c r="P46" s="310">
        <v>0.55555555555555558</v>
      </c>
      <c r="Q46" s="310">
        <v>0.29444444444444445</v>
      </c>
      <c r="R46" s="310">
        <v>0.42638888888888887</v>
      </c>
      <c r="S46" s="310">
        <v>0.48680555555555555</v>
      </c>
      <c r="T46" s="310">
        <v>0.32916666666666666</v>
      </c>
      <c r="U46" s="310">
        <v>0.38125000000000003</v>
      </c>
      <c r="V46" s="310">
        <v>0.31458333333333333</v>
      </c>
      <c r="W46" s="310">
        <v>0.41250000000000003</v>
      </c>
      <c r="X46" s="310">
        <v>0.5444444444444444</v>
      </c>
      <c r="Y46" s="310">
        <v>0.4548611111111111</v>
      </c>
      <c r="Z46" s="310">
        <v>0.34583333333333338</v>
      </c>
      <c r="AA46" s="310">
        <v>0.51944444444444449</v>
      </c>
      <c r="AB46" s="310">
        <v>0.57414351851851853</v>
      </c>
      <c r="AC46" s="312">
        <f t="shared" si="1"/>
        <v>0.30331018518518521</v>
      </c>
      <c r="AD46" s="310">
        <v>0.70624999999999993</v>
      </c>
      <c r="AE46" s="310">
        <v>0.64444444444444449</v>
      </c>
      <c r="AF46" s="310">
        <v>0.74930555555555556</v>
      </c>
      <c r="AG46" s="310"/>
      <c r="AH46" s="310">
        <v>0.69305555555555554</v>
      </c>
      <c r="AI46" s="310">
        <v>0.71666666666666667</v>
      </c>
      <c r="AJ46" s="310">
        <v>0.76666666666666661</v>
      </c>
      <c r="AK46" s="310">
        <v>0.72916666666666663</v>
      </c>
      <c r="AL46" s="310">
        <v>0.66249999999999998</v>
      </c>
      <c r="AM46" s="310">
        <v>0.79722222222222217</v>
      </c>
      <c r="AN46" s="310">
        <v>0.62361111111111112</v>
      </c>
      <c r="AO46" s="310"/>
      <c r="AP46" s="312">
        <v>0.81363425925925925</v>
      </c>
      <c r="AQ46" s="312">
        <f t="shared" si="2"/>
        <v>0.23949074074074073</v>
      </c>
      <c r="AR46" s="311"/>
      <c r="AT46" s="112">
        <f>VLOOKUP(AU46,id!$A:$C,3,0)</f>
        <v>274</v>
      </c>
      <c r="AU46" s="112" t="str">
        <f t="shared" si="3"/>
        <v>TusińskiRadosław1974</v>
      </c>
      <c r="AV46" s="112" t="str">
        <f t="shared" si="4"/>
        <v>Tusiński</v>
      </c>
      <c r="AW46" s="112" t="str">
        <f t="shared" si="4"/>
        <v>Radosław</v>
      </c>
      <c r="AX46" s="112" t="str">
        <f t="shared" si="5"/>
        <v>VELMAR TEAM</v>
      </c>
      <c r="AY46" s="112">
        <f t="shared" si="6"/>
        <v>1974</v>
      </c>
      <c r="AZ46" s="112">
        <f t="shared" si="12"/>
        <v>59.286215424479892</v>
      </c>
      <c r="BA46" s="112"/>
      <c r="BB46" s="112">
        <f t="shared" si="13"/>
        <v>1.0741182992878162</v>
      </c>
      <c r="BC46" s="112">
        <f t="shared" si="14"/>
        <v>1</v>
      </c>
      <c r="BD46" s="112">
        <f t="shared" si="15"/>
        <v>0.98181818181818181</v>
      </c>
      <c r="BE46" s="112">
        <f t="shared" si="16"/>
        <v>1</v>
      </c>
    </row>
    <row r="47" spans="1:57">
      <c r="A47" s="304">
        <v>46</v>
      </c>
      <c r="B47" s="304">
        <v>45</v>
      </c>
      <c r="C47" s="304"/>
      <c r="D47" s="304">
        <v>1041</v>
      </c>
      <c r="E47" s="306" t="s">
        <v>412</v>
      </c>
      <c r="F47" s="306" t="s">
        <v>95</v>
      </c>
      <c r="G47" s="304" t="s">
        <v>32</v>
      </c>
      <c r="H47" s="304">
        <v>1981</v>
      </c>
      <c r="I47" s="306" t="s">
        <v>3567</v>
      </c>
      <c r="J47" s="306" t="s">
        <v>4476</v>
      </c>
      <c r="K47" s="329">
        <v>54</v>
      </c>
      <c r="L47" s="304">
        <v>21</v>
      </c>
      <c r="M47" s="328">
        <v>54</v>
      </c>
      <c r="N47" s="305">
        <f t="shared" si="0"/>
        <v>0.55081018518518521</v>
      </c>
      <c r="O47" s="328">
        <v>0</v>
      </c>
      <c r="P47" s="303"/>
      <c r="Q47" s="303">
        <v>0.29722222222222222</v>
      </c>
      <c r="R47" s="303">
        <v>0.41111111111111115</v>
      </c>
      <c r="S47" s="303">
        <v>0.43263888888888885</v>
      </c>
      <c r="T47" s="303">
        <v>0.34027777777777773</v>
      </c>
      <c r="U47" s="303">
        <v>0.38819444444444445</v>
      </c>
      <c r="V47" s="303">
        <v>0.32569444444444445</v>
      </c>
      <c r="W47" s="303">
        <v>0.50347222222222221</v>
      </c>
      <c r="X47" s="303">
        <v>0.4909722222222222</v>
      </c>
      <c r="Y47" s="303"/>
      <c r="Z47" s="303">
        <v>0.36180555555555555</v>
      </c>
      <c r="AA47" s="303">
        <v>0.46527777777777773</v>
      </c>
      <c r="AB47" s="303">
        <v>0.51496527777777779</v>
      </c>
      <c r="AC47" s="305">
        <f t="shared" si="1"/>
        <v>0.24413194444444447</v>
      </c>
      <c r="AD47" s="303">
        <v>0.7055555555555556</v>
      </c>
      <c r="AE47" s="303"/>
      <c r="AF47" s="303">
        <v>0.58819444444444446</v>
      </c>
      <c r="AG47" s="303">
        <v>0.63888888888888895</v>
      </c>
      <c r="AH47" s="303">
        <v>0.73402777777777783</v>
      </c>
      <c r="AI47" s="303">
        <v>0.6875</v>
      </c>
      <c r="AJ47" s="303">
        <v>0.57152777777777775</v>
      </c>
      <c r="AK47" s="303">
        <v>0.66666666666666663</v>
      </c>
      <c r="AL47" s="303">
        <v>0.75902777777777775</v>
      </c>
      <c r="AM47" s="303">
        <v>0.54166666666666663</v>
      </c>
      <c r="AN47" s="303">
        <v>0.78680555555555554</v>
      </c>
      <c r="AO47" s="303">
        <v>0.62152777777777779</v>
      </c>
      <c r="AP47" s="305">
        <v>0.82164351851851858</v>
      </c>
      <c r="AQ47" s="305">
        <f t="shared" si="2"/>
        <v>0.30667824074074079</v>
      </c>
      <c r="AR47" s="304"/>
      <c r="AT47" s="112">
        <f>VLOOKUP(AU47,id!$A:$C,3,0)</f>
        <v>312</v>
      </c>
      <c r="AU47" s="112" t="str">
        <f t="shared" si="3"/>
        <v>SielskiKarol1981</v>
      </c>
      <c r="AV47" s="112" t="str">
        <f t="shared" si="4"/>
        <v>Sielski</v>
      </c>
      <c r="AW47" s="112" t="str">
        <f t="shared" si="4"/>
        <v>Karol</v>
      </c>
      <c r="AX47" s="112" t="str">
        <f t="shared" si="5"/>
        <v>Dwóch takich</v>
      </c>
      <c r="AY47" s="112">
        <f t="shared" si="6"/>
        <v>1981</v>
      </c>
      <c r="AZ47" s="112">
        <f t="shared" si="12"/>
        <v>58.737174391144286</v>
      </c>
      <c r="BA47" s="112"/>
      <c r="BB47" s="112">
        <f t="shared" si="13"/>
        <v>0.98545913006934216</v>
      </c>
      <c r="BC47" s="112">
        <f t="shared" si="14"/>
        <v>0.95454545454545459</v>
      </c>
      <c r="BD47" s="112">
        <f t="shared" si="15"/>
        <v>1</v>
      </c>
      <c r="BE47" s="112">
        <f t="shared" si="16"/>
        <v>0.99073914518907036</v>
      </c>
    </row>
    <row r="48" spans="1:57">
      <c r="A48" s="311">
        <v>47</v>
      </c>
      <c r="B48" s="311">
        <v>46</v>
      </c>
      <c r="C48" s="311"/>
      <c r="D48" s="311">
        <v>1048</v>
      </c>
      <c r="E48" s="313" t="s">
        <v>29</v>
      </c>
      <c r="F48" s="313" t="s">
        <v>26</v>
      </c>
      <c r="G48" s="311" t="s">
        <v>32</v>
      </c>
      <c r="H48" s="311">
        <v>1965</v>
      </c>
      <c r="I48" s="313" t="s">
        <v>253</v>
      </c>
      <c r="J48" s="313" t="s">
        <v>3511</v>
      </c>
      <c r="K48" s="327">
        <v>53</v>
      </c>
      <c r="L48" s="311">
        <v>20</v>
      </c>
      <c r="M48" s="326">
        <v>53</v>
      </c>
      <c r="N48" s="312">
        <f t="shared" si="0"/>
        <v>0.56668981481481473</v>
      </c>
      <c r="O48" s="326">
        <v>0</v>
      </c>
      <c r="P48" s="310"/>
      <c r="Q48" s="310"/>
      <c r="R48" s="310">
        <v>0.38611111111111113</v>
      </c>
      <c r="S48" s="310">
        <v>0.44166666666666665</v>
      </c>
      <c r="T48" s="310">
        <v>0.31180555555555556</v>
      </c>
      <c r="U48" s="310">
        <v>0.36458333333333331</v>
      </c>
      <c r="V48" s="310">
        <v>0.29375000000000001</v>
      </c>
      <c r="W48" s="310">
        <v>0.51597222222222217</v>
      </c>
      <c r="X48" s="310">
        <v>0.5</v>
      </c>
      <c r="Y48" s="310">
        <v>0.41388888888888892</v>
      </c>
      <c r="Z48" s="310">
        <v>0.33611111111111108</v>
      </c>
      <c r="AA48" s="310">
        <v>0.47013888888888888</v>
      </c>
      <c r="AB48" s="310">
        <v>0.52853009259259254</v>
      </c>
      <c r="AC48" s="312">
        <f t="shared" si="1"/>
        <v>0.25769675925925922</v>
      </c>
      <c r="AD48" s="310">
        <v>0.73749999999999993</v>
      </c>
      <c r="AE48" s="310"/>
      <c r="AF48" s="310">
        <v>0.67847222222222225</v>
      </c>
      <c r="AG48" s="310">
        <v>0.65763888888888888</v>
      </c>
      <c r="AH48" s="310">
        <v>0.75763888888888886</v>
      </c>
      <c r="AI48" s="310">
        <v>0.71944444444444444</v>
      </c>
      <c r="AJ48" s="310">
        <v>0.6069444444444444</v>
      </c>
      <c r="AK48" s="310">
        <v>0.69861111111111107</v>
      </c>
      <c r="AL48" s="310">
        <v>0.79999999999999993</v>
      </c>
      <c r="AM48" s="310">
        <v>0.5708333333333333</v>
      </c>
      <c r="AN48" s="310"/>
      <c r="AO48" s="310">
        <v>0.6381944444444444</v>
      </c>
      <c r="AP48" s="312">
        <v>0.8375231481481481</v>
      </c>
      <c r="AQ48" s="312">
        <f t="shared" si="2"/>
        <v>0.30899305555555556</v>
      </c>
      <c r="AR48" s="311"/>
      <c r="AT48" s="112">
        <f>VLOOKUP(AU48,id!$A:$C,3,0)</f>
        <v>27</v>
      </c>
      <c r="AU48" s="112" t="str">
        <f t="shared" si="3"/>
        <v>SmejdaAndrzej1965</v>
      </c>
      <c r="AV48" s="112" t="str">
        <f t="shared" si="4"/>
        <v>Smejda</v>
      </c>
      <c r="AW48" s="112" t="str">
        <f t="shared" si="4"/>
        <v>Andrzej</v>
      </c>
      <c r="AX48" s="112" t="str">
        <f t="shared" si="5"/>
        <v>SAnFi</v>
      </c>
      <c r="AY48" s="112">
        <f t="shared" si="6"/>
        <v>1965</v>
      </c>
      <c r="AZ48" s="112">
        <f t="shared" si="12"/>
        <v>57.649448939456434</v>
      </c>
      <c r="BA48" s="112"/>
      <c r="BB48" s="112">
        <f t="shared" si="13"/>
        <v>0.97197826886156635</v>
      </c>
      <c r="BC48" s="112">
        <f t="shared" si="14"/>
        <v>0.95238095238095233</v>
      </c>
      <c r="BD48" s="112">
        <f t="shared" si="15"/>
        <v>0.98148148148148151</v>
      </c>
      <c r="BE48" s="112">
        <f t="shared" si="16"/>
        <v>0.99028942228686234</v>
      </c>
    </row>
    <row r="49" spans="1:57">
      <c r="A49" s="304">
        <v>50</v>
      </c>
      <c r="B49" s="304">
        <v>47</v>
      </c>
      <c r="C49" s="304"/>
      <c r="D49" s="304">
        <v>1079</v>
      </c>
      <c r="E49" s="306" t="s">
        <v>1278</v>
      </c>
      <c r="F49" s="306" t="s">
        <v>788</v>
      </c>
      <c r="G49" s="304" t="s">
        <v>32</v>
      </c>
      <c r="H49" s="304">
        <v>1975</v>
      </c>
      <c r="I49" s="306" t="s">
        <v>3429</v>
      </c>
      <c r="J49" s="306" t="s">
        <v>824</v>
      </c>
      <c r="K49" s="329">
        <v>53</v>
      </c>
      <c r="L49" s="304">
        <v>20</v>
      </c>
      <c r="M49" s="328">
        <v>53</v>
      </c>
      <c r="N49" s="305">
        <f t="shared" si="0"/>
        <v>0.57251157407407405</v>
      </c>
      <c r="O49" s="328">
        <v>0</v>
      </c>
      <c r="P49" s="303"/>
      <c r="Q49" s="303">
        <v>0.30763888888888891</v>
      </c>
      <c r="R49" s="303"/>
      <c r="S49" s="303">
        <v>0.46666666666666662</v>
      </c>
      <c r="T49" s="303">
        <v>0.32430555555555557</v>
      </c>
      <c r="U49" s="303">
        <v>0.39999999999999997</v>
      </c>
      <c r="V49" s="303">
        <v>0.33819444444444446</v>
      </c>
      <c r="W49" s="303">
        <v>0.54722222222222217</v>
      </c>
      <c r="X49" s="303">
        <v>0.52708333333333335</v>
      </c>
      <c r="Y49" s="303">
        <v>0.43124999999999997</v>
      </c>
      <c r="Z49" s="303">
        <v>0.36458333333333331</v>
      </c>
      <c r="AA49" s="303">
        <v>0.49652777777777773</v>
      </c>
      <c r="AB49" s="303">
        <v>0.55863425925925925</v>
      </c>
      <c r="AC49" s="305">
        <f t="shared" si="1"/>
        <v>0.28780092592592593</v>
      </c>
      <c r="AD49" s="303">
        <v>0.76180555555555562</v>
      </c>
      <c r="AE49" s="303"/>
      <c r="AF49" s="303">
        <v>0.63194444444444442</v>
      </c>
      <c r="AG49" s="303">
        <v>0.65208333333333335</v>
      </c>
      <c r="AH49" s="303">
        <v>0.78333333333333333</v>
      </c>
      <c r="AI49" s="303">
        <v>0.74722222222222223</v>
      </c>
      <c r="AJ49" s="303">
        <v>0.6166666666666667</v>
      </c>
      <c r="AK49" s="303">
        <v>0.72986111111111107</v>
      </c>
      <c r="AL49" s="303">
        <v>0.8125</v>
      </c>
      <c r="AM49" s="303">
        <v>0.58611111111111114</v>
      </c>
      <c r="AN49" s="303"/>
      <c r="AO49" s="303">
        <v>0.68125000000000002</v>
      </c>
      <c r="AP49" s="305">
        <v>0.84334490740740742</v>
      </c>
      <c r="AQ49" s="305">
        <f t="shared" si="2"/>
        <v>0.28471064814814817</v>
      </c>
      <c r="AR49" s="304"/>
      <c r="AT49" s="112">
        <f>VLOOKUP(AU49,id!$A:$C,3,0)</f>
        <v>156</v>
      </c>
      <c r="AU49" s="112" t="str">
        <f t="shared" si="3"/>
        <v>BeszterdaSebastian1975</v>
      </c>
      <c r="AV49" s="112" t="str">
        <f t="shared" si="4"/>
        <v>Beszterda</v>
      </c>
      <c r="AW49" s="112" t="str">
        <f t="shared" si="4"/>
        <v>Sebastian</v>
      </c>
      <c r="AX49" s="112" t="str">
        <f t="shared" si="5"/>
        <v>Nietoperze Koszalin</v>
      </c>
      <c r="AY49" s="112">
        <f t="shared" si="6"/>
        <v>1975</v>
      </c>
      <c r="AZ49" s="112">
        <f t="shared" si="12"/>
        <v>57.063222864119389</v>
      </c>
      <c r="BA49" s="112"/>
      <c r="BB49" s="112">
        <f t="shared" si="13"/>
        <v>0.98983119377337503</v>
      </c>
      <c r="BC49" s="112">
        <f t="shared" si="14"/>
        <v>1</v>
      </c>
      <c r="BD49" s="112">
        <f t="shared" si="15"/>
        <v>1</v>
      </c>
      <c r="BE49" s="112">
        <f t="shared" si="16"/>
        <v>1</v>
      </c>
    </row>
    <row r="50" spans="1:57">
      <c r="A50" s="311">
        <v>51</v>
      </c>
      <c r="B50" s="311">
        <v>48</v>
      </c>
      <c r="C50" s="311"/>
      <c r="D50" s="311">
        <v>1053</v>
      </c>
      <c r="E50" s="313" t="s">
        <v>230</v>
      </c>
      <c r="F50" s="313" t="s">
        <v>336</v>
      </c>
      <c r="G50" s="311" t="s">
        <v>32</v>
      </c>
      <c r="H50" s="311">
        <v>1967</v>
      </c>
      <c r="I50" s="313" t="s">
        <v>1318</v>
      </c>
      <c r="J50" s="313" t="s">
        <v>335</v>
      </c>
      <c r="K50" s="327">
        <v>53</v>
      </c>
      <c r="L50" s="311">
        <v>20</v>
      </c>
      <c r="M50" s="326">
        <v>53</v>
      </c>
      <c r="N50" s="312">
        <f t="shared" si="0"/>
        <v>0.57255787037037043</v>
      </c>
      <c r="O50" s="326">
        <v>0</v>
      </c>
      <c r="P50" s="310"/>
      <c r="Q50" s="310"/>
      <c r="R50" s="310">
        <v>0.42152777777777778</v>
      </c>
      <c r="S50" s="310">
        <v>0.47361111111111115</v>
      </c>
      <c r="T50" s="310">
        <v>0.33819444444444446</v>
      </c>
      <c r="U50" s="310">
        <v>0.39999999999999997</v>
      </c>
      <c r="V50" s="310">
        <v>0.29930555555555555</v>
      </c>
      <c r="W50" s="310">
        <v>0.55069444444444449</v>
      </c>
      <c r="X50" s="310">
        <v>0.53263888888888888</v>
      </c>
      <c r="Y50" s="310">
        <v>0.44791666666666669</v>
      </c>
      <c r="Z50" s="310">
        <v>0.35972222222222222</v>
      </c>
      <c r="AA50" s="310">
        <v>0.50208333333333333</v>
      </c>
      <c r="AB50" s="310">
        <v>0.56223379629629633</v>
      </c>
      <c r="AC50" s="312">
        <f t="shared" si="1"/>
        <v>0.29140046296296301</v>
      </c>
      <c r="AD50" s="310">
        <v>0.63194444444444442</v>
      </c>
      <c r="AE50" s="310"/>
      <c r="AF50" s="310">
        <v>0.67847222222222225</v>
      </c>
      <c r="AG50" s="310">
        <v>0.72361111111111109</v>
      </c>
      <c r="AH50" s="310">
        <v>0.61805555555555558</v>
      </c>
      <c r="AI50" s="310">
        <v>0.77847222222222223</v>
      </c>
      <c r="AJ50" s="310">
        <v>0.66041666666666665</v>
      </c>
      <c r="AK50" s="310">
        <v>0.76111111111111107</v>
      </c>
      <c r="AL50" s="310">
        <v>0.81666666666666676</v>
      </c>
      <c r="AM50" s="310">
        <v>0.59166666666666667</v>
      </c>
      <c r="AN50" s="310"/>
      <c r="AO50" s="310">
        <v>0.7055555555555556</v>
      </c>
      <c r="AP50" s="312">
        <v>0.84339120370370368</v>
      </c>
      <c r="AQ50" s="312">
        <f t="shared" si="2"/>
        <v>0.28115740740740736</v>
      </c>
      <c r="AR50" s="311"/>
      <c r="AT50" s="112">
        <f>VLOOKUP(AU50,id!$A:$C,3,0)</f>
        <v>16</v>
      </c>
      <c r="AU50" s="112" t="str">
        <f t="shared" si="3"/>
        <v>AdamczykJarek1967</v>
      </c>
      <c r="AV50" s="112" t="str">
        <f t="shared" si="4"/>
        <v>Adamczyk</v>
      </c>
      <c r="AW50" s="112" t="str">
        <f t="shared" si="4"/>
        <v>Jarek</v>
      </c>
      <c r="AX50" s="112" t="str">
        <f t="shared" si="5"/>
        <v>Zbieranina z Niesięcina</v>
      </c>
      <c r="AY50" s="112">
        <f t="shared" si="6"/>
        <v>1967</v>
      </c>
      <c r="AZ50" s="112">
        <f t="shared" si="12"/>
        <v>57.058608804982214</v>
      </c>
      <c r="BA50" s="112"/>
      <c r="BB50" s="112">
        <f t="shared" si="13"/>
        <v>0.99991914128039772</v>
      </c>
      <c r="BC50" s="112">
        <f t="shared" si="14"/>
        <v>1</v>
      </c>
      <c r="BD50" s="112">
        <f t="shared" si="15"/>
        <v>1</v>
      </c>
      <c r="BE50" s="112">
        <f t="shared" si="16"/>
        <v>1</v>
      </c>
    </row>
    <row r="51" spans="1:57">
      <c r="A51" s="304">
        <v>52</v>
      </c>
      <c r="B51" s="304">
        <v>49</v>
      </c>
      <c r="C51" s="304"/>
      <c r="D51" s="304">
        <v>1013</v>
      </c>
      <c r="E51" s="306" t="s">
        <v>4474</v>
      </c>
      <c r="F51" s="306" t="s">
        <v>51</v>
      </c>
      <c r="G51" s="304" t="s">
        <v>32</v>
      </c>
      <c r="H51" s="304">
        <v>1988</v>
      </c>
      <c r="I51" s="306" t="s">
        <v>3576</v>
      </c>
      <c r="J51" s="306" t="s">
        <v>4473</v>
      </c>
      <c r="K51" s="329">
        <v>52</v>
      </c>
      <c r="L51" s="304">
        <v>21</v>
      </c>
      <c r="M51" s="328">
        <v>52</v>
      </c>
      <c r="N51" s="305">
        <f t="shared" si="0"/>
        <v>0.55658564814814815</v>
      </c>
      <c r="O51" s="328">
        <v>0</v>
      </c>
      <c r="P51" s="303">
        <v>0.56527777777777777</v>
      </c>
      <c r="Q51" s="303">
        <v>0.31180555555555556</v>
      </c>
      <c r="R51" s="303">
        <v>0.44097222222222227</v>
      </c>
      <c r="S51" s="303">
        <v>0.49236111111111108</v>
      </c>
      <c r="T51" s="303">
        <v>0.36319444444444443</v>
      </c>
      <c r="U51" s="303">
        <v>0.41666666666666669</v>
      </c>
      <c r="V51" s="303">
        <v>0.33263888888888887</v>
      </c>
      <c r="W51" s="303">
        <v>0.28194444444444444</v>
      </c>
      <c r="X51" s="303">
        <v>0.50416666666666665</v>
      </c>
      <c r="Y51" s="303">
        <v>0.46527777777777773</v>
      </c>
      <c r="Z51" s="303">
        <v>0.38611111111111113</v>
      </c>
      <c r="AA51" s="303">
        <v>0.53472222222222221</v>
      </c>
      <c r="AB51" s="303">
        <v>0.5872222222222222</v>
      </c>
      <c r="AC51" s="305">
        <f t="shared" si="1"/>
        <v>0.31638888888888889</v>
      </c>
      <c r="AD51" s="303">
        <v>0.62638888888888888</v>
      </c>
      <c r="AE51" s="303"/>
      <c r="AF51" s="303">
        <v>0.69861111111111107</v>
      </c>
      <c r="AG51" s="303">
        <v>0.71527777777777779</v>
      </c>
      <c r="AH51" s="303">
        <v>0.61111111111111105</v>
      </c>
      <c r="AI51" s="303">
        <v>0.6381944444444444</v>
      </c>
      <c r="AJ51" s="303">
        <v>0.76527777777777783</v>
      </c>
      <c r="AK51" s="303">
        <v>0.65833333333333333</v>
      </c>
      <c r="AL51" s="303"/>
      <c r="AM51" s="303">
        <v>0.80555555555555547</v>
      </c>
      <c r="AN51" s="303"/>
      <c r="AO51" s="303">
        <v>0.73263888888888884</v>
      </c>
      <c r="AP51" s="305">
        <v>0.82741898148148152</v>
      </c>
      <c r="AQ51" s="305">
        <f t="shared" si="2"/>
        <v>0.24019675925925932</v>
      </c>
      <c r="AR51" s="304"/>
      <c r="AT51" s="112" t="e">
        <f>VLOOKUP(AU51,id!$A:$C,3,0)</f>
        <v>#N/A</v>
      </c>
      <c r="AU51" s="112" t="str">
        <f t="shared" si="3"/>
        <v>RomanowskiArtur1988</v>
      </c>
      <c r="AV51" s="112" t="str">
        <f t="shared" si="4"/>
        <v>Romanowski</v>
      </c>
      <c r="AW51" s="112" t="str">
        <f t="shared" si="4"/>
        <v>Artur</v>
      </c>
      <c r="AX51" s="112" t="str">
        <f t="shared" si="5"/>
        <v>Bez kasku</v>
      </c>
      <c r="AY51" s="112">
        <f t="shared" si="6"/>
        <v>1988</v>
      </c>
      <c r="AZ51" s="112">
        <f t="shared" si="12"/>
        <v>55.982031280359905</v>
      </c>
      <c r="BA51" s="112"/>
      <c r="BB51" s="112">
        <f t="shared" si="13"/>
        <v>1.028696791366009</v>
      </c>
      <c r="BC51" s="112">
        <f t="shared" si="14"/>
        <v>1.05</v>
      </c>
      <c r="BD51" s="112">
        <f t="shared" si="15"/>
        <v>0.98113207547169812</v>
      </c>
      <c r="BE51" s="112">
        <f t="shared" si="16"/>
        <v>1.0098057976734853</v>
      </c>
    </row>
    <row r="52" spans="1:57">
      <c r="A52" s="311">
        <v>53</v>
      </c>
      <c r="B52" s="311">
        <v>50</v>
      </c>
      <c r="C52" s="311"/>
      <c r="D52" s="311">
        <v>1089</v>
      </c>
      <c r="E52" s="313" t="s">
        <v>1528</v>
      </c>
      <c r="F52" s="313" t="s">
        <v>26</v>
      </c>
      <c r="G52" s="311" t="s">
        <v>32</v>
      </c>
      <c r="H52" s="311">
        <v>1966</v>
      </c>
      <c r="I52" s="313" t="s">
        <v>3563</v>
      </c>
      <c r="J52" s="313" t="s">
        <v>1527</v>
      </c>
      <c r="K52" s="327">
        <v>52</v>
      </c>
      <c r="L52" s="311">
        <v>21</v>
      </c>
      <c r="M52" s="326">
        <v>52</v>
      </c>
      <c r="N52" s="312">
        <f t="shared" si="0"/>
        <v>0.56511574074074078</v>
      </c>
      <c r="O52" s="326">
        <v>0</v>
      </c>
      <c r="P52" s="310">
        <v>0.32708333333333334</v>
      </c>
      <c r="Q52" s="310">
        <v>0.56805555555555554</v>
      </c>
      <c r="R52" s="310">
        <v>0.30069444444444443</v>
      </c>
      <c r="S52" s="310">
        <v>0.3888888888888889</v>
      </c>
      <c r="T52" s="310">
        <v>0.5229166666666667</v>
      </c>
      <c r="U52" s="310">
        <v>0.4597222222222222</v>
      </c>
      <c r="V52" s="310">
        <v>0.53888888888888886</v>
      </c>
      <c r="W52" s="310">
        <v>0.28888888888888892</v>
      </c>
      <c r="X52" s="310">
        <v>0.31527777777777777</v>
      </c>
      <c r="Y52" s="310">
        <v>0.4236111111111111</v>
      </c>
      <c r="Z52" s="310">
        <v>0.49861111111111112</v>
      </c>
      <c r="AA52" s="310">
        <v>0.3576388888888889</v>
      </c>
      <c r="AB52" s="310">
        <v>0.58945601851851859</v>
      </c>
      <c r="AC52" s="312">
        <f t="shared" si="1"/>
        <v>0.31862268518518527</v>
      </c>
      <c r="AD52" s="310">
        <v>0.79652777777777783</v>
      </c>
      <c r="AE52" s="310"/>
      <c r="AF52" s="310">
        <v>0.66597222222222219</v>
      </c>
      <c r="AG52" s="310">
        <v>0.69444444444444453</v>
      </c>
      <c r="AH52" s="310">
        <v>0.81805555555555554</v>
      </c>
      <c r="AI52" s="310">
        <v>0.77847222222222223</v>
      </c>
      <c r="AJ52" s="310">
        <v>0.65069444444444446</v>
      </c>
      <c r="AK52" s="310">
        <v>0.75902777777777775</v>
      </c>
      <c r="AL52" s="310"/>
      <c r="AM52" s="310">
        <v>0.61249999999999993</v>
      </c>
      <c r="AN52" s="310"/>
      <c r="AO52" s="310">
        <v>0.71111111111111114</v>
      </c>
      <c r="AP52" s="312">
        <v>0.83594907407407415</v>
      </c>
      <c r="AQ52" s="312">
        <f t="shared" si="2"/>
        <v>0.24649305555555556</v>
      </c>
      <c r="AR52" s="311"/>
      <c r="AT52" s="112">
        <f>VLOOKUP(AU52,id!$A:$C,3,0)</f>
        <v>56</v>
      </c>
      <c r="AU52" s="112" t="str">
        <f t="shared" si="3"/>
        <v>BuchajewiczAndrzej1966</v>
      </c>
      <c r="AV52" s="112" t="str">
        <f t="shared" si="4"/>
        <v>Buchajewicz</v>
      </c>
      <c r="AW52" s="112" t="str">
        <f t="shared" si="4"/>
        <v>Andrzej</v>
      </c>
      <c r="AX52" s="112" t="str">
        <f t="shared" si="5"/>
        <v>MCkwadrat</v>
      </c>
      <c r="AY52" s="112">
        <f t="shared" si="6"/>
        <v>1966</v>
      </c>
      <c r="AZ52" s="112">
        <f t="shared" si="12"/>
        <v>55.137015160800132</v>
      </c>
      <c r="BA52" s="112"/>
      <c r="BB52" s="112">
        <f t="shared" si="13"/>
        <v>0.98490558309097609</v>
      </c>
      <c r="BC52" s="112">
        <f t="shared" si="14"/>
        <v>1</v>
      </c>
      <c r="BD52" s="112">
        <f t="shared" si="15"/>
        <v>1</v>
      </c>
      <c r="BE52" s="112">
        <f t="shared" si="16"/>
        <v>1</v>
      </c>
    </row>
    <row r="53" spans="1:57">
      <c r="A53" s="304">
        <v>54</v>
      </c>
      <c r="B53" s="304">
        <v>51</v>
      </c>
      <c r="C53" s="304"/>
      <c r="D53" s="304">
        <v>1008</v>
      </c>
      <c r="E53" s="306" t="s">
        <v>1248</v>
      </c>
      <c r="F53" s="306" t="s">
        <v>15</v>
      </c>
      <c r="G53" s="304" t="s">
        <v>32</v>
      </c>
      <c r="H53" s="304">
        <v>1976</v>
      </c>
      <c r="I53" s="306" t="s">
        <v>1357</v>
      </c>
      <c r="J53" s="306" t="s">
        <v>4205</v>
      </c>
      <c r="K53" s="329">
        <v>51</v>
      </c>
      <c r="L53" s="304">
        <v>21</v>
      </c>
      <c r="M53" s="328">
        <v>51</v>
      </c>
      <c r="N53" s="305">
        <f t="shared" si="0"/>
        <v>0.57659722222222221</v>
      </c>
      <c r="O53" s="328">
        <v>0</v>
      </c>
      <c r="P53" s="303">
        <v>0.49791666666666662</v>
      </c>
      <c r="Q53" s="303">
        <v>0.56874999999999998</v>
      </c>
      <c r="R53" s="303">
        <v>0.39930555555555558</v>
      </c>
      <c r="S53" s="303">
        <v>0.44861111111111113</v>
      </c>
      <c r="T53" s="303">
        <v>0.32361111111111113</v>
      </c>
      <c r="U53" s="303">
        <v>0.37708333333333338</v>
      </c>
      <c r="V53" s="303">
        <v>0.30069444444444443</v>
      </c>
      <c r="W53" s="303">
        <v>0.54791666666666672</v>
      </c>
      <c r="X53" s="303">
        <v>0.52916666666666667</v>
      </c>
      <c r="Y53" s="303">
        <v>0.42083333333333334</v>
      </c>
      <c r="Z53" s="303">
        <v>0.3430555555555555</v>
      </c>
      <c r="AA53" s="303">
        <v>0.46875</v>
      </c>
      <c r="AB53" s="303">
        <v>0.58405092592592589</v>
      </c>
      <c r="AC53" s="305">
        <f t="shared" si="1"/>
        <v>0.31321759259259258</v>
      </c>
      <c r="AD53" s="303">
        <v>0.69305555555555554</v>
      </c>
      <c r="AE53" s="303">
        <v>0.64513888888888882</v>
      </c>
      <c r="AF53" s="303">
        <v>0.73611111111111116</v>
      </c>
      <c r="AG53" s="303">
        <v>0.76111111111111107</v>
      </c>
      <c r="AH53" s="303"/>
      <c r="AI53" s="303">
        <v>0.70486111111111116</v>
      </c>
      <c r="AJ53" s="303"/>
      <c r="AK53" s="303">
        <v>0.71805555555555556</v>
      </c>
      <c r="AL53" s="303">
        <v>0.66249999999999998</v>
      </c>
      <c r="AM53" s="303"/>
      <c r="AN53" s="303">
        <v>0.62361111111111112</v>
      </c>
      <c r="AO53" s="303">
        <v>0.78402777777777777</v>
      </c>
      <c r="AP53" s="305">
        <v>0.84743055555555558</v>
      </c>
      <c r="AQ53" s="305">
        <f t="shared" si="2"/>
        <v>0.26337962962962969</v>
      </c>
      <c r="AR53" s="304"/>
      <c r="AT53" s="112">
        <f>VLOOKUP(AU53,id!$A:$C,3,0)</f>
        <v>25</v>
      </c>
      <c r="AU53" s="112" t="str">
        <f t="shared" si="3"/>
        <v>NiewęgłowskiPiotr1976</v>
      </c>
      <c r="AV53" s="112" t="str">
        <f t="shared" si="4"/>
        <v>Niewęgłowski</v>
      </c>
      <c r="AW53" s="112" t="str">
        <f t="shared" si="4"/>
        <v>Piotr</v>
      </c>
      <c r="AX53" s="112" t="str">
        <f t="shared" si="5"/>
        <v>...</v>
      </c>
      <c r="AY53" s="112">
        <f t="shared" si="6"/>
        <v>1976</v>
      </c>
      <c r="AZ53" s="112">
        <f t="shared" si="12"/>
        <v>54.076687946169358</v>
      </c>
      <c r="BA53" s="112"/>
      <c r="BB53" s="112">
        <f t="shared" si="13"/>
        <v>0.98008751856758614</v>
      </c>
      <c r="BC53" s="112">
        <f t="shared" si="14"/>
        <v>1</v>
      </c>
      <c r="BD53" s="112">
        <f t="shared" si="15"/>
        <v>0.98076923076923073</v>
      </c>
      <c r="BE53" s="112">
        <f t="shared" si="16"/>
        <v>1</v>
      </c>
    </row>
    <row r="54" spans="1:57">
      <c r="A54" s="311">
        <v>55</v>
      </c>
      <c r="B54" s="311">
        <v>52</v>
      </c>
      <c r="C54" s="311"/>
      <c r="D54" s="311">
        <v>1062</v>
      </c>
      <c r="E54" s="313" t="s">
        <v>1712</v>
      </c>
      <c r="F54" s="313" t="s">
        <v>59</v>
      </c>
      <c r="G54" s="311" t="s">
        <v>32</v>
      </c>
      <c r="H54" s="311">
        <v>1977</v>
      </c>
      <c r="I54" s="313" t="s">
        <v>4472</v>
      </c>
      <c r="J54" s="313" t="s">
        <v>4471</v>
      </c>
      <c r="K54" s="327">
        <v>51</v>
      </c>
      <c r="L54" s="311">
        <v>20</v>
      </c>
      <c r="M54" s="326">
        <v>51</v>
      </c>
      <c r="N54" s="312">
        <f t="shared" si="0"/>
        <v>0.58104166666666668</v>
      </c>
      <c r="O54" s="326">
        <v>0</v>
      </c>
      <c r="P54" s="310">
        <v>0.55486111111111114</v>
      </c>
      <c r="Q54" s="310">
        <v>0.30555555555555552</v>
      </c>
      <c r="R54" s="310">
        <v>0.44166666666666665</v>
      </c>
      <c r="S54" s="310">
        <v>0.4909722222222222</v>
      </c>
      <c r="T54" s="310">
        <v>0.34375</v>
      </c>
      <c r="U54" s="310">
        <v>0.40277777777777773</v>
      </c>
      <c r="V54" s="310">
        <v>0.32916666666666666</v>
      </c>
      <c r="W54" s="310">
        <v>0.6069444444444444</v>
      </c>
      <c r="X54" s="310">
        <v>0.56944444444444442</v>
      </c>
      <c r="Y54" s="310">
        <v>0.46527777777777773</v>
      </c>
      <c r="Z54" s="310">
        <v>0.36736111111111108</v>
      </c>
      <c r="AA54" s="310">
        <v>0.5180555555555556</v>
      </c>
      <c r="AB54" s="310">
        <v>0.62795138888888891</v>
      </c>
      <c r="AC54" s="312">
        <f t="shared" si="1"/>
        <v>0.35711805555555559</v>
      </c>
      <c r="AD54" s="310"/>
      <c r="AE54" s="310"/>
      <c r="AF54" s="310">
        <v>0.71319444444444446</v>
      </c>
      <c r="AG54" s="310">
        <v>0.75902777777777775</v>
      </c>
      <c r="AH54" s="310">
        <v>0.83750000000000002</v>
      </c>
      <c r="AI54" s="310">
        <v>0.8041666666666667</v>
      </c>
      <c r="AJ54" s="310">
        <v>0.6958333333333333</v>
      </c>
      <c r="AK54" s="310">
        <v>0.7895833333333333</v>
      </c>
      <c r="AL54" s="310"/>
      <c r="AM54" s="310">
        <v>0.66875000000000007</v>
      </c>
      <c r="AN54" s="310"/>
      <c r="AO54" s="310">
        <v>0.74097222222222225</v>
      </c>
      <c r="AP54" s="312">
        <v>0.85187500000000005</v>
      </c>
      <c r="AQ54" s="312">
        <f t="shared" si="2"/>
        <v>0.22392361111111114</v>
      </c>
      <c r="AR54" s="311"/>
      <c r="AT54" s="112">
        <f>VLOOKUP(AU54,id!$A:$C,3,0)</f>
        <v>371</v>
      </c>
      <c r="AU54" s="112" t="str">
        <f t="shared" si="3"/>
        <v>MejkaMichał1977</v>
      </c>
      <c r="AV54" s="112" t="str">
        <f t="shared" si="4"/>
        <v>Mejka</v>
      </c>
      <c r="AW54" s="112" t="str">
        <f t="shared" si="4"/>
        <v>Michał</v>
      </c>
      <c r="AX54" s="112" t="str">
        <f t="shared" si="5"/>
        <v>Majka Team</v>
      </c>
      <c r="AY54" s="112">
        <f t="shared" si="6"/>
        <v>1977</v>
      </c>
      <c r="AZ54" s="112">
        <f t="shared" si="12"/>
        <v>53.551572065398986</v>
      </c>
      <c r="BA54" s="112"/>
      <c r="BB54" s="112">
        <f t="shared" si="13"/>
        <v>0.99235090235448786</v>
      </c>
      <c r="BC54" s="112">
        <f t="shared" si="14"/>
        <v>0.95238095238095233</v>
      </c>
      <c r="BD54" s="112">
        <f t="shared" si="15"/>
        <v>1</v>
      </c>
      <c r="BE54" s="112">
        <f t="shared" si="16"/>
        <v>0.99028942228686234</v>
      </c>
    </row>
    <row r="55" spans="1:57">
      <c r="A55" s="304">
        <v>56</v>
      </c>
      <c r="B55" s="304">
        <v>53</v>
      </c>
      <c r="C55" s="304"/>
      <c r="D55" s="304">
        <v>1020</v>
      </c>
      <c r="E55" s="306" t="s">
        <v>1712</v>
      </c>
      <c r="F55" s="306" t="s">
        <v>272</v>
      </c>
      <c r="G55" s="304" t="s">
        <v>32</v>
      </c>
      <c r="H55" s="304">
        <v>1984</v>
      </c>
      <c r="I55" s="306" t="s">
        <v>3564</v>
      </c>
      <c r="J55" s="306" t="s">
        <v>1372</v>
      </c>
      <c r="K55" s="329">
        <v>51</v>
      </c>
      <c r="L55" s="304">
        <v>20</v>
      </c>
      <c r="M55" s="328">
        <v>51</v>
      </c>
      <c r="N55" s="305">
        <f t="shared" si="0"/>
        <v>0.5810763888888888</v>
      </c>
      <c r="O55" s="328">
        <v>0</v>
      </c>
      <c r="P55" s="303">
        <v>0.5541666666666667</v>
      </c>
      <c r="Q55" s="303">
        <v>0.30555555555555552</v>
      </c>
      <c r="R55" s="303">
        <v>0.44166666666666665</v>
      </c>
      <c r="S55" s="303">
        <v>0.4909722222222222</v>
      </c>
      <c r="T55" s="303">
        <v>0.3430555555555555</v>
      </c>
      <c r="U55" s="303">
        <v>0.40277777777777773</v>
      </c>
      <c r="V55" s="303">
        <v>0.32569444444444445</v>
      </c>
      <c r="W55" s="303">
        <v>0.6069444444444444</v>
      </c>
      <c r="X55" s="303">
        <v>0.57013888888888886</v>
      </c>
      <c r="Y55" s="303">
        <v>0.46527777777777773</v>
      </c>
      <c r="Z55" s="303">
        <v>0.36736111111111108</v>
      </c>
      <c r="AA55" s="303">
        <v>0.51874999999999993</v>
      </c>
      <c r="AB55" s="303">
        <v>0.62792824074074072</v>
      </c>
      <c r="AC55" s="305">
        <f t="shared" si="1"/>
        <v>0.3570949074074074</v>
      </c>
      <c r="AD55" s="303"/>
      <c r="AE55" s="303"/>
      <c r="AF55" s="303">
        <v>0.71319444444444446</v>
      </c>
      <c r="AG55" s="303">
        <v>0.7597222222222223</v>
      </c>
      <c r="AH55" s="303">
        <v>0.83750000000000002</v>
      </c>
      <c r="AI55" s="303">
        <v>0.80555555555555547</v>
      </c>
      <c r="AJ55" s="303">
        <v>0.6958333333333333</v>
      </c>
      <c r="AK55" s="303">
        <v>0.7895833333333333</v>
      </c>
      <c r="AL55" s="303"/>
      <c r="AM55" s="303">
        <v>0.6694444444444444</v>
      </c>
      <c r="AN55" s="303"/>
      <c r="AO55" s="303">
        <v>0.74097222222222225</v>
      </c>
      <c r="AP55" s="305">
        <v>0.85190972222222217</v>
      </c>
      <c r="AQ55" s="305">
        <f t="shared" si="2"/>
        <v>0.22398148148148145</v>
      </c>
      <c r="AR55" s="304"/>
      <c r="AT55" s="112">
        <f>VLOOKUP(AU55,id!$A:$C,3,0)</f>
        <v>373</v>
      </c>
      <c r="AU55" s="112" t="str">
        <f t="shared" si="3"/>
        <v>MejkaBartłomiej1984</v>
      </c>
      <c r="AV55" s="112" t="str">
        <f t="shared" si="4"/>
        <v>Mejka</v>
      </c>
      <c r="AW55" s="112" t="str">
        <f t="shared" si="4"/>
        <v>Bartłomiej</v>
      </c>
      <c r="AX55" s="112" t="str">
        <f t="shared" si="5"/>
        <v>-</v>
      </c>
      <c r="AY55" s="112">
        <f t="shared" si="6"/>
        <v>1984</v>
      </c>
      <c r="AZ55" s="112">
        <f t="shared" si="12"/>
        <v>53.548372090970233</v>
      </c>
      <c r="BA55" s="112"/>
      <c r="BB55" s="112">
        <f t="shared" si="13"/>
        <v>0.99994024499551859</v>
      </c>
      <c r="BC55" s="112">
        <f t="shared" si="14"/>
        <v>1</v>
      </c>
      <c r="BD55" s="112">
        <f t="shared" si="15"/>
        <v>1</v>
      </c>
      <c r="BE55" s="112">
        <f t="shared" si="16"/>
        <v>1</v>
      </c>
    </row>
    <row r="56" spans="1:57">
      <c r="A56" s="311">
        <v>57</v>
      </c>
      <c r="B56" s="311">
        <v>54</v>
      </c>
      <c r="C56" s="311"/>
      <c r="D56" s="311">
        <v>1021</v>
      </c>
      <c r="E56" s="313" t="s">
        <v>4470</v>
      </c>
      <c r="F56" s="313" t="s">
        <v>17</v>
      </c>
      <c r="G56" s="311" t="s">
        <v>32</v>
      </c>
      <c r="H56" s="311">
        <v>1986</v>
      </c>
      <c r="I56" s="313" t="s">
        <v>3564</v>
      </c>
      <c r="J56" s="313" t="s">
        <v>4273</v>
      </c>
      <c r="K56" s="327">
        <v>51</v>
      </c>
      <c r="L56" s="311">
        <v>20</v>
      </c>
      <c r="M56" s="326">
        <v>51</v>
      </c>
      <c r="N56" s="312">
        <f t="shared" si="0"/>
        <v>0.58122685185185197</v>
      </c>
      <c r="O56" s="326">
        <v>0</v>
      </c>
      <c r="P56" s="310">
        <v>0.55486111111111114</v>
      </c>
      <c r="Q56" s="310">
        <v>0.30555555555555552</v>
      </c>
      <c r="R56" s="310">
        <v>0.44166666666666665</v>
      </c>
      <c r="S56" s="310">
        <v>0.4916666666666667</v>
      </c>
      <c r="T56" s="310">
        <v>0.34375</v>
      </c>
      <c r="U56" s="310">
        <v>0.40277777777777773</v>
      </c>
      <c r="V56" s="310">
        <v>0.3298611111111111</v>
      </c>
      <c r="W56" s="310">
        <v>0.6069444444444444</v>
      </c>
      <c r="X56" s="310">
        <v>0.57013888888888886</v>
      </c>
      <c r="Y56" s="310">
        <v>0.46527777777777773</v>
      </c>
      <c r="Z56" s="310">
        <v>0.36736111111111108</v>
      </c>
      <c r="AA56" s="310">
        <v>0.51874999999999993</v>
      </c>
      <c r="AB56" s="310">
        <v>0.62802083333333336</v>
      </c>
      <c r="AC56" s="312">
        <f t="shared" si="1"/>
        <v>0.35718750000000005</v>
      </c>
      <c r="AD56" s="310"/>
      <c r="AE56" s="310"/>
      <c r="AF56" s="310">
        <v>0.71319444444444446</v>
      </c>
      <c r="AG56" s="310">
        <v>0.7597222222222223</v>
      </c>
      <c r="AH56" s="310">
        <v>0.83750000000000002</v>
      </c>
      <c r="AI56" s="310">
        <v>0.80486111111111114</v>
      </c>
      <c r="AJ56" s="310">
        <v>0.6958333333333333</v>
      </c>
      <c r="AK56" s="310">
        <v>0.7895833333333333</v>
      </c>
      <c r="AL56" s="310"/>
      <c r="AM56" s="310">
        <v>0.6694444444444444</v>
      </c>
      <c r="AN56" s="310"/>
      <c r="AO56" s="310">
        <v>0.74097222222222225</v>
      </c>
      <c r="AP56" s="312">
        <v>0.85206018518518523</v>
      </c>
      <c r="AQ56" s="312">
        <f t="shared" si="2"/>
        <v>0.22403935185185186</v>
      </c>
      <c r="AR56" s="311"/>
      <c r="AT56" s="112">
        <f>VLOOKUP(AU56,id!$A:$C,3,0)</f>
        <v>374</v>
      </c>
      <c r="AU56" s="112" t="str">
        <f t="shared" si="3"/>
        <v>WilmaMarcin1986</v>
      </c>
      <c r="AV56" s="112" t="str">
        <f t="shared" si="4"/>
        <v>Wilma</v>
      </c>
      <c r="AW56" s="112" t="str">
        <f t="shared" si="4"/>
        <v>Marcin</v>
      </c>
      <c r="AX56" s="112" t="str">
        <f t="shared" si="5"/>
        <v>Brak</v>
      </c>
      <c r="AY56" s="112">
        <f t="shared" si="6"/>
        <v>1986</v>
      </c>
      <c r="AZ56" s="112">
        <f t="shared" si="12"/>
        <v>53.53450995314747</v>
      </c>
      <c r="BA56" s="112"/>
      <c r="BB56" s="112">
        <f t="shared" si="13"/>
        <v>0.99974112867895937</v>
      </c>
      <c r="BC56" s="112">
        <f t="shared" si="14"/>
        <v>1</v>
      </c>
      <c r="BD56" s="112">
        <f t="shared" si="15"/>
        <v>1</v>
      </c>
      <c r="BE56" s="112">
        <f t="shared" si="16"/>
        <v>1</v>
      </c>
    </row>
    <row r="57" spans="1:57">
      <c r="A57" s="304">
        <v>58</v>
      </c>
      <c r="B57" s="304">
        <v>55</v>
      </c>
      <c r="C57" s="304"/>
      <c r="D57" s="304">
        <v>1033</v>
      </c>
      <c r="E57" s="306" t="s">
        <v>3591</v>
      </c>
      <c r="F57" s="306" t="s">
        <v>70</v>
      </c>
      <c r="G57" s="304" t="s">
        <v>32</v>
      </c>
      <c r="H57" s="304">
        <v>1991</v>
      </c>
      <c r="I57" s="306" t="s">
        <v>3564</v>
      </c>
      <c r="J57" s="306" t="s">
        <v>1372</v>
      </c>
      <c r="K57" s="329">
        <v>51</v>
      </c>
      <c r="L57" s="304">
        <v>20</v>
      </c>
      <c r="M57" s="328">
        <v>51</v>
      </c>
      <c r="N57" s="305">
        <f t="shared" si="0"/>
        <v>0.5812962962962962</v>
      </c>
      <c r="O57" s="328">
        <v>0</v>
      </c>
      <c r="P57" s="303">
        <v>0.5541666666666667</v>
      </c>
      <c r="Q57" s="303">
        <v>0.30555555555555552</v>
      </c>
      <c r="R57" s="303">
        <v>0.44166666666666665</v>
      </c>
      <c r="S57" s="303">
        <v>0.4909722222222222</v>
      </c>
      <c r="T57" s="303">
        <v>0.34513888888888888</v>
      </c>
      <c r="U57" s="303">
        <v>0.40277777777777773</v>
      </c>
      <c r="V57" s="303">
        <v>0.3263888888888889</v>
      </c>
      <c r="W57" s="303">
        <v>0.6069444444444444</v>
      </c>
      <c r="X57" s="303">
        <v>0.56944444444444442</v>
      </c>
      <c r="Y57" s="303">
        <v>0.46527777777777773</v>
      </c>
      <c r="Z57" s="303">
        <v>0.37083333333333335</v>
      </c>
      <c r="AA57" s="303">
        <v>0.5180555555555556</v>
      </c>
      <c r="AB57" s="303">
        <v>0.62923611111111111</v>
      </c>
      <c r="AC57" s="305">
        <f t="shared" si="1"/>
        <v>0.35840277777777779</v>
      </c>
      <c r="AD57" s="303"/>
      <c r="AE57" s="303"/>
      <c r="AF57" s="303">
        <v>0.71319444444444446</v>
      </c>
      <c r="AG57" s="303">
        <v>0.7597222222222223</v>
      </c>
      <c r="AH57" s="303">
        <v>0.83750000000000002</v>
      </c>
      <c r="AI57" s="303">
        <v>0.8041666666666667</v>
      </c>
      <c r="AJ57" s="303">
        <v>0.6958333333333333</v>
      </c>
      <c r="AK57" s="303">
        <v>0.7895833333333333</v>
      </c>
      <c r="AL57" s="303"/>
      <c r="AM57" s="303">
        <v>0.6694444444444444</v>
      </c>
      <c r="AN57" s="303"/>
      <c r="AO57" s="303">
        <v>0.74097222222222225</v>
      </c>
      <c r="AP57" s="305">
        <v>0.85212962962962957</v>
      </c>
      <c r="AQ57" s="305">
        <f t="shared" si="2"/>
        <v>0.22289351851851846</v>
      </c>
      <c r="AR57" s="304"/>
      <c r="AT57" s="112">
        <f>VLOOKUP(AU57,id!$A:$C,3,0)</f>
        <v>372</v>
      </c>
      <c r="AU57" s="112" t="str">
        <f t="shared" si="3"/>
        <v>OstrowskiMaciej1991</v>
      </c>
      <c r="AV57" s="112" t="str">
        <f t="shared" si="4"/>
        <v>Ostrowski</v>
      </c>
      <c r="AW57" s="112" t="str">
        <f t="shared" si="4"/>
        <v>Maciej</v>
      </c>
      <c r="AX57" s="112" t="str">
        <f t="shared" si="5"/>
        <v>-</v>
      </c>
      <c r="AY57" s="112">
        <f t="shared" si="6"/>
        <v>1991</v>
      </c>
      <c r="AZ57" s="112">
        <f t="shared" si="12"/>
        <v>53.528114463745638</v>
      </c>
      <c r="BA57" s="112"/>
      <c r="BB57" s="112">
        <f t="shared" si="13"/>
        <v>0.99988053520229414</v>
      </c>
      <c r="BC57" s="112">
        <f t="shared" si="14"/>
        <v>1</v>
      </c>
      <c r="BD57" s="112">
        <f t="shared" si="15"/>
        <v>1</v>
      </c>
      <c r="BE57" s="112">
        <f t="shared" si="16"/>
        <v>1</v>
      </c>
    </row>
    <row r="58" spans="1:57">
      <c r="A58" s="311">
        <v>59</v>
      </c>
      <c r="B58" s="311">
        <v>56</v>
      </c>
      <c r="C58" s="311"/>
      <c r="D58" s="311">
        <v>1091</v>
      </c>
      <c r="E58" s="313" t="s">
        <v>990</v>
      </c>
      <c r="F58" s="313" t="s">
        <v>49</v>
      </c>
      <c r="G58" s="311" t="s">
        <v>32</v>
      </c>
      <c r="H58" s="311">
        <v>1979</v>
      </c>
      <c r="I58" s="313" t="s">
        <v>253</v>
      </c>
      <c r="J58" s="313" t="s">
        <v>1326</v>
      </c>
      <c r="K58" s="327">
        <v>50</v>
      </c>
      <c r="L58" s="311">
        <v>20</v>
      </c>
      <c r="M58" s="326">
        <v>50</v>
      </c>
      <c r="N58" s="312">
        <f t="shared" si="0"/>
        <v>0.57657407407407413</v>
      </c>
      <c r="O58" s="326">
        <v>0</v>
      </c>
      <c r="P58" s="310">
        <v>0.49791666666666662</v>
      </c>
      <c r="Q58" s="310">
        <v>0.56874999999999998</v>
      </c>
      <c r="R58" s="310">
        <v>0.39930555555555558</v>
      </c>
      <c r="S58" s="310">
        <v>0.44791666666666669</v>
      </c>
      <c r="T58" s="310">
        <v>0.32291666666666669</v>
      </c>
      <c r="U58" s="310">
        <v>0.37708333333333338</v>
      </c>
      <c r="V58" s="310">
        <v>0.30069444444444443</v>
      </c>
      <c r="W58" s="310">
        <v>0.54791666666666672</v>
      </c>
      <c r="X58" s="310">
        <v>0.52916666666666667</v>
      </c>
      <c r="Y58" s="310">
        <v>0.42083333333333334</v>
      </c>
      <c r="Z58" s="310">
        <v>0.3430555555555555</v>
      </c>
      <c r="AA58" s="310">
        <v>0.46875</v>
      </c>
      <c r="AB58" s="310">
        <v>0.5839699074074074</v>
      </c>
      <c r="AC58" s="312">
        <f t="shared" si="1"/>
        <v>0.31313657407407408</v>
      </c>
      <c r="AD58" s="310"/>
      <c r="AE58" s="310">
        <v>0.64513888888888882</v>
      </c>
      <c r="AF58" s="310">
        <v>0.73611111111111116</v>
      </c>
      <c r="AG58" s="310">
        <v>0.76111111111111107</v>
      </c>
      <c r="AH58" s="310"/>
      <c r="AI58" s="310">
        <v>0.70486111111111116</v>
      </c>
      <c r="AJ58" s="310"/>
      <c r="AK58" s="310">
        <v>0.71805555555555556</v>
      </c>
      <c r="AL58" s="310">
        <v>0.66249999999999998</v>
      </c>
      <c r="AM58" s="310"/>
      <c r="AN58" s="310">
        <v>0.62361111111111112</v>
      </c>
      <c r="AO58" s="310">
        <v>0.78402777777777777</v>
      </c>
      <c r="AP58" s="312">
        <v>0.84740740740740739</v>
      </c>
      <c r="AQ58" s="312">
        <f t="shared" si="2"/>
        <v>0.26343749999999999</v>
      </c>
      <c r="AR58" s="311"/>
      <c r="AT58" s="112">
        <f>VLOOKUP(AU58,id!$A:$C,3,0)</f>
        <v>20</v>
      </c>
      <c r="AU58" s="112" t="str">
        <f t="shared" si="3"/>
        <v>BelicaRobert1979</v>
      </c>
      <c r="AV58" s="112" t="str">
        <f t="shared" si="4"/>
        <v>Belica</v>
      </c>
      <c r="AW58" s="112" t="str">
        <f t="shared" si="4"/>
        <v>Robert</v>
      </c>
      <c r="AX58" s="112" t="str">
        <f t="shared" si="5"/>
        <v>T-Mobile Cycling Team</v>
      </c>
      <c r="AY58" s="112">
        <f t="shared" si="6"/>
        <v>1979</v>
      </c>
      <c r="AZ58" s="112">
        <f t="shared" si="12"/>
        <v>52.478543591907489</v>
      </c>
      <c r="BA58" s="112"/>
      <c r="BB58" s="112">
        <f t="shared" si="13"/>
        <v>1.0081901397141477</v>
      </c>
      <c r="BC58" s="112">
        <f t="shared" si="14"/>
        <v>1</v>
      </c>
      <c r="BD58" s="112">
        <f t="shared" si="15"/>
        <v>0.98039215686274506</v>
      </c>
      <c r="BE58" s="112">
        <f t="shared" si="16"/>
        <v>1</v>
      </c>
    </row>
    <row r="59" spans="1:57">
      <c r="A59" s="304">
        <v>60</v>
      </c>
      <c r="B59" s="304">
        <v>57</v>
      </c>
      <c r="C59" s="304"/>
      <c r="D59" s="304">
        <v>1030</v>
      </c>
      <c r="E59" s="306" t="s">
        <v>933</v>
      </c>
      <c r="F59" s="306" t="s">
        <v>16</v>
      </c>
      <c r="G59" s="304" t="s">
        <v>32</v>
      </c>
      <c r="H59" s="304">
        <v>1976</v>
      </c>
      <c r="I59" s="306" t="s">
        <v>3592</v>
      </c>
      <c r="J59" s="306" t="s">
        <v>4331</v>
      </c>
      <c r="K59" s="329">
        <v>50</v>
      </c>
      <c r="L59" s="304">
        <v>19</v>
      </c>
      <c r="M59" s="328">
        <v>50</v>
      </c>
      <c r="N59" s="305">
        <f t="shared" si="0"/>
        <v>0.48538194444444444</v>
      </c>
      <c r="O59" s="328">
        <v>0</v>
      </c>
      <c r="P59" s="303">
        <v>0.52569444444444446</v>
      </c>
      <c r="Q59" s="303"/>
      <c r="R59" s="303">
        <v>0.4284722222222222</v>
      </c>
      <c r="S59" s="303">
        <v>0.4694444444444445</v>
      </c>
      <c r="T59" s="303">
        <v>0.31944444444444448</v>
      </c>
      <c r="U59" s="303">
        <v>0.36458333333333331</v>
      </c>
      <c r="V59" s="303">
        <v>0.29375000000000001</v>
      </c>
      <c r="W59" s="303">
        <v>0.44236111111111115</v>
      </c>
      <c r="X59" s="303">
        <v>0.45624999999999999</v>
      </c>
      <c r="Y59" s="303">
        <v>0.40347222222222223</v>
      </c>
      <c r="Z59" s="303">
        <v>0.33680555555555558</v>
      </c>
      <c r="AA59" s="303">
        <v>0.49444444444444446</v>
      </c>
      <c r="AB59" s="303">
        <v>0.55511574074074077</v>
      </c>
      <c r="AC59" s="305">
        <f t="shared" si="1"/>
        <v>0.28428240740740746</v>
      </c>
      <c r="AD59" s="303"/>
      <c r="AE59" s="303"/>
      <c r="AF59" s="303">
        <v>0.62638888888888888</v>
      </c>
      <c r="AG59" s="303">
        <v>0.67222222222222217</v>
      </c>
      <c r="AH59" s="303">
        <v>0.73611111111111116</v>
      </c>
      <c r="AI59" s="303">
        <v>0.71597222222222223</v>
      </c>
      <c r="AJ59" s="303">
        <v>0.60833333333333328</v>
      </c>
      <c r="AK59" s="303">
        <v>0.7006944444444444</v>
      </c>
      <c r="AL59" s="303"/>
      <c r="AM59" s="303">
        <v>0.57847222222222217</v>
      </c>
      <c r="AN59" s="303"/>
      <c r="AO59" s="303">
        <v>0.65138888888888891</v>
      </c>
      <c r="AP59" s="305">
        <v>0.75621527777777775</v>
      </c>
      <c r="AQ59" s="305">
        <f t="shared" si="2"/>
        <v>0.20109953703703698</v>
      </c>
      <c r="AR59" s="304"/>
      <c r="AT59" s="112" t="e">
        <f>VLOOKUP(AU59,id!$A:$C,3,0)</f>
        <v>#N/A</v>
      </c>
      <c r="AU59" s="112" t="str">
        <f t="shared" si="3"/>
        <v>KosiorekPaweł1976</v>
      </c>
      <c r="AV59" s="112" t="str">
        <f t="shared" si="4"/>
        <v>Kosiorek</v>
      </c>
      <c r="AW59" s="112" t="str">
        <f t="shared" si="4"/>
        <v>Paweł</v>
      </c>
      <c r="AX59" s="112" t="str">
        <f t="shared" si="5"/>
        <v>.</v>
      </c>
      <c r="AY59" s="112">
        <f t="shared" si="6"/>
        <v>1976</v>
      </c>
      <c r="AZ59" s="112">
        <f t="shared" si="12"/>
        <v>51.942936119259592</v>
      </c>
      <c r="BA59" s="112"/>
      <c r="BB59" s="112">
        <f t="shared" si="13"/>
        <v>1.1878770536757519</v>
      </c>
      <c r="BC59" s="112">
        <f t="shared" si="14"/>
        <v>0.95</v>
      </c>
      <c r="BD59" s="112">
        <f t="shared" si="15"/>
        <v>1</v>
      </c>
      <c r="BE59" s="112">
        <f t="shared" si="16"/>
        <v>0.98979378168698851</v>
      </c>
    </row>
    <row r="60" spans="1:57">
      <c r="A60" s="304">
        <v>62</v>
      </c>
      <c r="B60" s="304">
        <v>58</v>
      </c>
      <c r="C60" s="304"/>
      <c r="D60" s="304">
        <v>1101</v>
      </c>
      <c r="E60" s="306" t="s">
        <v>18</v>
      </c>
      <c r="F60" s="306" t="s">
        <v>19</v>
      </c>
      <c r="G60" s="304" t="s">
        <v>32</v>
      </c>
      <c r="H60" s="304">
        <v>1964</v>
      </c>
      <c r="I60" s="306" t="s">
        <v>233</v>
      </c>
      <c r="J60" s="306" t="s">
        <v>677</v>
      </c>
      <c r="K60" s="329">
        <v>49</v>
      </c>
      <c r="L60" s="304">
        <v>20</v>
      </c>
      <c r="M60" s="328">
        <v>49</v>
      </c>
      <c r="N60" s="305">
        <f t="shared" si="0"/>
        <v>0.52468749999999997</v>
      </c>
      <c r="O60" s="328">
        <v>0</v>
      </c>
      <c r="P60" s="303">
        <v>0.3520833333333333</v>
      </c>
      <c r="Q60" s="303">
        <v>0.53611111111111109</v>
      </c>
      <c r="R60" s="303">
        <v>0.32847222222222222</v>
      </c>
      <c r="S60" s="303">
        <v>0.39861111111111108</v>
      </c>
      <c r="T60" s="303">
        <v>0.49791666666666662</v>
      </c>
      <c r="U60" s="303">
        <v>0.45208333333333334</v>
      </c>
      <c r="V60" s="303">
        <v>0.51597222222222217</v>
      </c>
      <c r="W60" s="303">
        <v>0.31666666666666665</v>
      </c>
      <c r="X60" s="303">
        <v>0.34166666666666662</v>
      </c>
      <c r="Y60" s="303">
        <v>0.42222222222222222</v>
      </c>
      <c r="Z60" s="303">
        <v>0.48055555555555557</v>
      </c>
      <c r="AA60" s="303">
        <v>0.37777777777777777</v>
      </c>
      <c r="AB60" s="303">
        <v>0.55202546296296295</v>
      </c>
      <c r="AC60" s="305">
        <f t="shared" si="1"/>
        <v>0.28119212962962964</v>
      </c>
      <c r="AD60" s="303">
        <v>0.71111111111111114</v>
      </c>
      <c r="AE60" s="303"/>
      <c r="AF60" s="303">
        <v>0.66527777777777775</v>
      </c>
      <c r="AG60" s="303"/>
      <c r="AH60" s="303">
        <v>0.60069444444444442</v>
      </c>
      <c r="AI60" s="303">
        <v>0.69930555555555562</v>
      </c>
      <c r="AJ60" s="303">
        <v>0.65277777777777779</v>
      </c>
      <c r="AK60" s="303">
        <v>0.68680555555555556</v>
      </c>
      <c r="AL60" s="303">
        <v>0.7715277777777777</v>
      </c>
      <c r="AM60" s="303">
        <v>0.62083333333333335</v>
      </c>
      <c r="AN60" s="303"/>
      <c r="AO60" s="303"/>
      <c r="AP60" s="305">
        <v>0.79552083333333334</v>
      </c>
      <c r="AQ60" s="305">
        <f t="shared" si="2"/>
        <v>0.24349537037037039</v>
      </c>
      <c r="AR60" s="304"/>
      <c r="AT60" s="112">
        <f>VLOOKUP(AU60,id!$A:$C,3,0)</f>
        <v>17</v>
      </c>
      <c r="AU60" s="112" t="str">
        <f t="shared" si="3"/>
        <v>LiszkaGrzegorz1964</v>
      </c>
      <c r="AV60" s="112" t="str">
        <f t="shared" si="4"/>
        <v>Liszka</v>
      </c>
      <c r="AW60" s="112" t="str">
        <f t="shared" si="4"/>
        <v>Grzegorz</v>
      </c>
      <c r="AX60" s="112" t="str">
        <f t="shared" si="5"/>
        <v>Trezado BikeTires.pl</v>
      </c>
      <c r="AY60" s="112">
        <f t="shared" si="6"/>
        <v>1964</v>
      </c>
      <c r="AZ60" s="112">
        <f t="shared" si="12"/>
        <v>50.904077396874399</v>
      </c>
      <c r="BA60" s="112"/>
      <c r="BB60" s="112">
        <f t="shared" si="13"/>
        <v>0.92508768446826817</v>
      </c>
      <c r="BC60" s="112">
        <f t="shared" si="14"/>
        <v>1.0526315789473684</v>
      </c>
      <c r="BD60" s="112">
        <f t="shared" si="15"/>
        <v>0.98</v>
      </c>
      <c r="BE60" s="112">
        <f t="shared" si="16"/>
        <v>1.0103114593179361</v>
      </c>
    </row>
    <row r="61" spans="1:57">
      <c r="A61" s="311">
        <v>63</v>
      </c>
      <c r="B61" s="311">
        <v>59</v>
      </c>
      <c r="C61" s="311"/>
      <c r="D61" s="311">
        <v>1036</v>
      </c>
      <c r="E61" s="313" t="s">
        <v>27</v>
      </c>
      <c r="F61" s="313" t="s">
        <v>25</v>
      </c>
      <c r="G61" s="311" t="s">
        <v>32</v>
      </c>
      <c r="H61" s="311">
        <v>1958</v>
      </c>
      <c r="I61" s="313" t="s">
        <v>3562</v>
      </c>
      <c r="J61" s="313" t="s">
        <v>150</v>
      </c>
      <c r="K61" s="327">
        <v>48</v>
      </c>
      <c r="L61" s="311">
        <v>17</v>
      </c>
      <c r="M61" s="326">
        <v>48</v>
      </c>
      <c r="N61" s="312">
        <f t="shared" si="0"/>
        <v>0.5300231481481481</v>
      </c>
      <c r="O61" s="326">
        <v>0</v>
      </c>
      <c r="P61" s="310"/>
      <c r="Q61" s="310"/>
      <c r="R61" s="310"/>
      <c r="S61" s="310">
        <v>0.45208333333333334</v>
      </c>
      <c r="T61" s="310">
        <v>0.32083333333333336</v>
      </c>
      <c r="U61" s="310">
        <v>0.38541666666666669</v>
      </c>
      <c r="V61" s="310">
        <v>0.3</v>
      </c>
      <c r="W61" s="310">
        <v>0.54027777777777775</v>
      </c>
      <c r="X61" s="310">
        <v>0.50902777777777775</v>
      </c>
      <c r="Y61" s="310">
        <v>0.42291666666666666</v>
      </c>
      <c r="Z61" s="310">
        <v>0.3444444444444445</v>
      </c>
      <c r="AA61" s="310">
        <v>0.4770833333333333</v>
      </c>
      <c r="AB61" s="310">
        <v>0.55289351851851853</v>
      </c>
      <c r="AC61" s="312">
        <f t="shared" si="1"/>
        <v>0.28206018518518522</v>
      </c>
      <c r="AD61" s="310"/>
      <c r="AE61" s="310"/>
      <c r="AF61" s="310">
        <v>0.67152777777777783</v>
      </c>
      <c r="AG61" s="310">
        <v>0.71944444444444444</v>
      </c>
      <c r="AH61" s="310">
        <v>0.61458333333333337</v>
      </c>
      <c r="AI61" s="310">
        <v>0.77083333333333337</v>
      </c>
      <c r="AJ61" s="310">
        <v>0.65486111111111112</v>
      </c>
      <c r="AK61" s="310">
        <v>0.75</v>
      </c>
      <c r="AL61" s="310"/>
      <c r="AM61" s="310">
        <v>0.58888888888888891</v>
      </c>
      <c r="AN61" s="310"/>
      <c r="AO61" s="310">
        <v>0.69861111111111107</v>
      </c>
      <c r="AP61" s="312">
        <v>0.80085648148148147</v>
      </c>
      <c r="AQ61" s="312">
        <f t="shared" si="2"/>
        <v>0.24796296296296294</v>
      </c>
      <c r="AR61" s="311"/>
      <c r="AT61" s="112">
        <f>VLOOKUP(AU61,id!$A:$C,3,0)</f>
        <v>102</v>
      </c>
      <c r="AU61" s="112" t="str">
        <f t="shared" si="3"/>
        <v>PapisLeszek1958</v>
      </c>
      <c r="AV61" s="112" t="str">
        <f t="shared" si="4"/>
        <v>Papis</v>
      </c>
      <c r="AW61" s="112" t="str">
        <f t="shared" si="4"/>
        <v>Leszek</v>
      </c>
      <c r="AX61" s="112" t="str">
        <f t="shared" si="5"/>
        <v>Troll Team</v>
      </c>
      <c r="AY61" s="112">
        <f t="shared" si="6"/>
        <v>1958</v>
      </c>
      <c r="AZ61" s="112">
        <f t="shared" si="12"/>
        <v>49.865218674489206</v>
      </c>
      <c r="BA61" s="112"/>
      <c r="BB61" s="112">
        <f t="shared" si="13"/>
        <v>0.98993317901908551</v>
      </c>
      <c r="BC61" s="112">
        <f t="shared" si="14"/>
        <v>0.85</v>
      </c>
      <c r="BD61" s="112">
        <f t="shared" si="15"/>
        <v>0.97959183673469385</v>
      </c>
      <c r="BE61" s="112">
        <f t="shared" si="16"/>
        <v>0.9680187850024814</v>
      </c>
    </row>
    <row r="62" spans="1:57">
      <c r="A62" s="304">
        <v>64</v>
      </c>
      <c r="B62" s="304">
        <v>60</v>
      </c>
      <c r="C62" s="304"/>
      <c r="D62" s="304">
        <v>1049</v>
      </c>
      <c r="E62" s="306" t="s">
        <v>360</v>
      </c>
      <c r="F62" s="306" t="s">
        <v>269</v>
      </c>
      <c r="G62" s="304" t="s">
        <v>32</v>
      </c>
      <c r="H62" s="304">
        <v>1958</v>
      </c>
      <c r="I62" s="306" t="s">
        <v>3462</v>
      </c>
      <c r="J62" s="306" t="s">
        <v>4469</v>
      </c>
      <c r="K62" s="329">
        <v>48</v>
      </c>
      <c r="L62" s="304">
        <v>17</v>
      </c>
      <c r="M62" s="328">
        <v>48</v>
      </c>
      <c r="N62" s="305">
        <f t="shared" si="0"/>
        <v>0.53013888888888894</v>
      </c>
      <c r="O62" s="328">
        <v>0</v>
      </c>
      <c r="P62" s="303"/>
      <c r="Q62" s="303"/>
      <c r="R62" s="303"/>
      <c r="S62" s="303">
        <v>0.45208333333333334</v>
      </c>
      <c r="T62" s="303">
        <v>0.32083333333333336</v>
      </c>
      <c r="U62" s="303">
        <v>0.38541666666666669</v>
      </c>
      <c r="V62" s="303">
        <v>0.3</v>
      </c>
      <c r="W62" s="303">
        <v>0.54027777777777775</v>
      </c>
      <c r="X62" s="303">
        <v>0.50902777777777775</v>
      </c>
      <c r="Y62" s="303">
        <v>0.42291666666666666</v>
      </c>
      <c r="Z62" s="303">
        <v>0.3444444444444445</v>
      </c>
      <c r="AA62" s="303">
        <v>0.4770833333333333</v>
      </c>
      <c r="AB62" s="303">
        <v>0.55300925925925926</v>
      </c>
      <c r="AC62" s="305">
        <f t="shared" si="1"/>
        <v>0.28217592592592594</v>
      </c>
      <c r="AD62" s="303"/>
      <c r="AE62" s="303"/>
      <c r="AF62" s="303">
        <v>0.67152777777777783</v>
      </c>
      <c r="AG62" s="303">
        <v>0.71944444444444444</v>
      </c>
      <c r="AH62" s="303">
        <v>0.61458333333333337</v>
      </c>
      <c r="AI62" s="303">
        <v>0.77083333333333337</v>
      </c>
      <c r="AJ62" s="303">
        <v>0.65486111111111112</v>
      </c>
      <c r="AK62" s="303">
        <v>0.74930555555555556</v>
      </c>
      <c r="AL62" s="303"/>
      <c r="AM62" s="303">
        <v>0.58888888888888891</v>
      </c>
      <c r="AN62" s="303"/>
      <c r="AO62" s="303">
        <v>0.69930555555555562</v>
      </c>
      <c r="AP62" s="305">
        <v>0.8009722222222222</v>
      </c>
      <c r="AQ62" s="305">
        <f t="shared" si="2"/>
        <v>0.24796296296296294</v>
      </c>
      <c r="AR62" s="304"/>
      <c r="AT62" s="112">
        <f>VLOOKUP(AU62,id!$A:$C,3,0)</f>
        <v>75</v>
      </c>
      <c r="AU62" s="112" t="str">
        <f t="shared" si="3"/>
        <v>PiątkowskiZbigniew1958</v>
      </c>
      <c r="AV62" s="112" t="str">
        <f t="shared" si="4"/>
        <v>Piątkowski</v>
      </c>
      <c r="AW62" s="112" t="str">
        <f t="shared" si="4"/>
        <v>Zbigniew</v>
      </c>
      <c r="AX62" s="112" t="str">
        <f t="shared" si="5"/>
        <v>Horyzont</v>
      </c>
      <c r="AY62" s="112">
        <f t="shared" si="6"/>
        <v>1958</v>
      </c>
      <c r="AZ62" s="112">
        <f t="shared" si="12"/>
        <v>49.854332022957784</v>
      </c>
      <c r="BA62" s="112"/>
      <c r="BB62" s="112">
        <f t="shared" si="13"/>
        <v>0.99978167845602983</v>
      </c>
      <c r="BC62" s="112">
        <f t="shared" si="14"/>
        <v>1</v>
      </c>
      <c r="BD62" s="112">
        <f t="shared" si="15"/>
        <v>1</v>
      </c>
      <c r="BE62" s="112">
        <f t="shared" si="16"/>
        <v>1</v>
      </c>
    </row>
    <row r="63" spans="1:57">
      <c r="A63" s="311">
        <v>65</v>
      </c>
      <c r="B63" s="311">
        <v>61</v>
      </c>
      <c r="C63" s="311"/>
      <c r="D63" s="311">
        <v>1039</v>
      </c>
      <c r="E63" s="313" t="s">
        <v>28</v>
      </c>
      <c r="F63" s="313" t="s">
        <v>25</v>
      </c>
      <c r="G63" s="311" t="s">
        <v>32</v>
      </c>
      <c r="H63" s="311">
        <v>1958</v>
      </c>
      <c r="I63" s="313" t="s">
        <v>3562</v>
      </c>
      <c r="J63" s="313" t="s">
        <v>150</v>
      </c>
      <c r="K63" s="327">
        <v>48</v>
      </c>
      <c r="L63" s="311">
        <v>17</v>
      </c>
      <c r="M63" s="326">
        <v>48</v>
      </c>
      <c r="N63" s="312">
        <f t="shared" ref="N63:N106" si="17">AQ63+AC63</f>
        <v>0.53069444444444458</v>
      </c>
      <c r="O63" s="326">
        <v>0</v>
      </c>
      <c r="P63" s="310"/>
      <c r="Q63" s="310"/>
      <c r="R63" s="310"/>
      <c r="S63" s="310">
        <v>0.45208333333333334</v>
      </c>
      <c r="T63" s="310">
        <v>0.32083333333333336</v>
      </c>
      <c r="U63" s="310">
        <v>0.38541666666666669</v>
      </c>
      <c r="V63" s="310">
        <v>0.3</v>
      </c>
      <c r="W63" s="310">
        <v>0.54027777777777775</v>
      </c>
      <c r="X63" s="310">
        <v>0.50902777777777775</v>
      </c>
      <c r="Y63" s="310">
        <v>0.42291666666666666</v>
      </c>
      <c r="Z63" s="310">
        <v>0.34375</v>
      </c>
      <c r="AA63" s="310">
        <v>0.4770833333333333</v>
      </c>
      <c r="AB63" s="310">
        <v>0.55274305555555558</v>
      </c>
      <c r="AC63" s="312">
        <f t="shared" ref="AC63:AC106" si="18">AB63-"06:30:00"</f>
        <v>0.28190972222222227</v>
      </c>
      <c r="AD63" s="310"/>
      <c r="AE63" s="310"/>
      <c r="AF63" s="310">
        <v>0.67152777777777783</v>
      </c>
      <c r="AG63" s="310">
        <v>0.71944444444444444</v>
      </c>
      <c r="AH63" s="310">
        <v>0.61458333333333337</v>
      </c>
      <c r="AI63" s="310">
        <v>0.77083333333333337</v>
      </c>
      <c r="AJ63" s="310">
        <v>0.65486111111111112</v>
      </c>
      <c r="AK63" s="310">
        <v>0.74930555555555556</v>
      </c>
      <c r="AL63" s="310"/>
      <c r="AM63" s="310">
        <v>0.58888888888888891</v>
      </c>
      <c r="AN63" s="310"/>
      <c r="AO63" s="310">
        <v>0.69861111111111107</v>
      </c>
      <c r="AP63" s="312">
        <v>0.80152777777777784</v>
      </c>
      <c r="AQ63" s="312">
        <f t="shared" ref="AQ63:AQ106" si="19">AP63-AB63</f>
        <v>0.24878472222222225</v>
      </c>
      <c r="AR63" s="311"/>
      <c r="AT63" s="112">
        <f>VLOOKUP(AU63,id!$A:$C,3,0)</f>
        <v>74</v>
      </c>
      <c r="AU63" s="112" t="str">
        <f t="shared" ref="AU63:AU106" si="20">AV63&amp;AW63&amp;AY63</f>
        <v>OrłowskiLeszek1958</v>
      </c>
      <c r="AV63" s="112" t="str">
        <f t="shared" si="4"/>
        <v>Orłowski</v>
      </c>
      <c r="AW63" s="112" t="str">
        <f t="shared" si="4"/>
        <v>Leszek</v>
      </c>
      <c r="AX63" s="112" t="str">
        <f t="shared" si="5"/>
        <v>Troll Team</v>
      </c>
      <c r="AY63" s="112">
        <f t="shared" si="6"/>
        <v>1958</v>
      </c>
      <c r="AZ63" s="112">
        <f t="shared" si="12"/>
        <v>49.802142196186814</v>
      </c>
      <c r="BA63" s="112"/>
      <c r="BB63" s="112">
        <f t="shared" si="13"/>
        <v>0.99895315362470538</v>
      </c>
      <c r="BC63" s="112">
        <f t="shared" si="14"/>
        <v>1</v>
      </c>
      <c r="BD63" s="112">
        <f t="shared" si="15"/>
        <v>1</v>
      </c>
      <c r="BE63" s="112">
        <f t="shared" si="16"/>
        <v>1</v>
      </c>
    </row>
    <row r="64" spans="1:57">
      <c r="A64" s="304">
        <v>66</v>
      </c>
      <c r="B64" s="304">
        <v>62</v>
      </c>
      <c r="C64" s="304"/>
      <c r="D64" s="304">
        <v>1022</v>
      </c>
      <c r="E64" s="306" t="s">
        <v>4210</v>
      </c>
      <c r="F64" s="306" t="s">
        <v>467</v>
      </c>
      <c r="G64" s="304" t="s">
        <v>32</v>
      </c>
      <c r="H64" s="304">
        <v>1990</v>
      </c>
      <c r="I64" s="306" t="s">
        <v>4468</v>
      </c>
      <c r="J64" s="306" t="s">
        <v>4205</v>
      </c>
      <c r="K64" s="329">
        <v>47</v>
      </c>
      <c r="L64" s="304">
        <v>19</v>
      </c>
      <c r="M64" s="328">
        <v>47</v>
      </c>
      <c r="N64" s="305">
        <f t="shared" si="17"/>
        <v>0.56682870370370364</v>
      </c>
      <c r="O64" s="328">
        <v>0</v>
      </c>
      <c r="P64" s="303">
        <v>0.49791666666666662</v>
      </c>
      <c r="Q64" s="303">
        <v>0.56874999999999998</v>
      </c>
      <c r="R64" s="303">
        <v>0.38750000000000001</v>
      </c>
      <c r="S64" s="303">
        <v>0.44861111111111113</v>
      </c>
      <c r="T64" s="303">
        <v>0.31944444444444448</v>
      </c>
      <c r="U64" s="303">
        <v>0.36458333333333331</v>
      </c>
      <c r="V64" s="303">
        <v>0.29375000000000001</v>
      </c>
      <c r="W64" s="303">
        <v>0.54791666666666672</v>
      </c>
      <c r="X64" s="303">
        <v>0.52986111111111112</v>
      </c>
      <c r="Y64" s="303">
        <v>0.41736111111111113</v>
      </c>
      <c r="Z64" s="303">
        <v>0.33680555555555558</v>
      </c>
      <c r="AA64" s="303">
        <v>0.46875</v>
      </c>
      <c r="AB64" s="303">
        <v>0.58437499999999998</v>
      </c>
      <c r="AC64" s="305">
        <f t="shared" si="18"/>
        <v>0.31354166666666666</v>
      </c>
      <c r="AD64" s="303">
        <v>0.77986111111111101</v>
      </c>
      <c r="AE64" s="303">
        <v>0.70416666666666661</v>
      </c>
      <c r="AF64" s="303"/>
      <c r="AG64" s="303"/>
      <c r="AH64" s="303">
        <v>0.79722222222222217</v>
      </c>
      <c r="AI64" s="303">
        <v>0.76527777777777783</v>
      </c>
      <c r="AJ64" s="303"/>
      <c r="AK64" s="303"/>
      <c r="AL64" s="303">
        <v>0.7284722222222223</v>
      </c>
      <c r="AM64" s="303">
        <v>0.82291666666666663</v>
      </c>
      <c r="AN64" s="303">
        <v>0.64236111111111105</v>
      </c>
      <c r="AO64" s="303"/>
      <c r="AP64" s="305">
        <v>0.83766203703703701</v>
      </c>
      <c r="AQ64" s="305">
        <f t="shared" si="19"/>
        <v>0.25328703703703703</v>
      </c>
      <c r="AR64" s="304"/>
      <c r="AT64" s="112">
        <f>VLOOKUP(AU64,id!$A:$C,3,0)</f>
        <v>66</v>
      </c>
      <c r="AU64" s="112" t="str">
        <f t="shared" si="20"/>
        <v>SzymanekDawid1990</v>
      </c>
      <c r="AV64" s="112" t="str">
        <f t="shared" ref="AV64:AW106" si="21">E64</f>
        <v>Szymanek</v>
      </c>
      <c r="AW64" s="112" t="str">
        <f t="shared" si="21"/>
        <v>Dawid</v>
      </c>
      <c r="AX64" s="112" t="str">
        <f t="shared" ref="AX64:AX106" si="22">J64</f>
        <v>...</v>
      </c>
      <c r="AY64" s="112">
        <f t="shared" ref="AY64:AY106" si="23">H64</f>
        <v>1990</v>
      </c>
      <c r="AZ64" s="112">
        <f t="shared" si="12"/>
        <v>48.764597567099585</v>
      </c>
      <c r="BA64" s="112"/>
      <c r="BB64" s="112">
        <f t="shared" si="13"/>
        <v>0.93625188875730014</v>
      </c>
      <c r="BC64" s="112">
        <f t="shared" si="14"/>
        <v>1.1176470588235294</v>
      </c>
      <c r="BD64" s="112">
        <f t="shared" si="15"/>
        <v>0.97916666666666663</v>
      </c>
      <c r="BE64" s="112">
        <f t="shared" si="16"/>
        <v>1.0224943947595515</v>
      </c>
    </row>
    <row r="65" spans="1:57">
      <c r="A65" s="311">
        <v>67</v>
      </c>
      <c r="B65" s="311">
        <v>63</v>
      </c>
      <c r="C65" s="311"/>
      <c r="D65" s="311">
        <v>1082</v>
      </c>
      <c r="E65" s="313" t="s">
        <v>67</v>
      </c>
      <c r="F65" s="313" t="s">
        <v>15</v>
      </c>
      <c r="G65" s="311" t="s">
        <v>32</v>
      </c>
      <c r="H65" s="311">
        <v>1963</v>
      </c>
      <c r="I65" s="313" t="s">
        <v>307</v>
      </c>
      <c r="J65" s="313" t="s">
        <v>3432</v>
      </c>
      <c r="K65" s="327">
        <v>47</v>
      </c>
      <c r="L65" s="311">
        <v>16</v>
      </c>
      <c r="M65" s="326">
        <v>47</v>
      </c>
      <c r="N65" s="312">
        <f t="shared" si="17"/>
        <v>0.53005787037037044</v>
      </c>
      <c r="O65" s="326">
        <v>0</v>
      </c>
      <c r="P65" s="310"/>
      <c r="Q65" s="310"/>
      <c r="R65" s="310"/>
      <c r="S65" s="310">
        <v>0.49374999999999997</v>
      </c>
      <c r="T65" s="310">
        <v>0.3298611111111111</v>
      </c>
      <c r="U65" s="310">
        <v>0.38541666666666669</v>
      </c>
      <c r="V65" s="310">
        <v>0.31319444444444444</v>
      </c>
      <c r="W65" s="310">
        <v>0.56944444444444442</v>
      </c>
      <c r="X65" s="310">
        <v>0.55138888888888882</v>
      </c>
      <c r="Y65" s="310">
        <v>0.46180555555555558</v>
      </c>
      <c r="Z65" s="310">
        <v>0.34861111111111115</v>
      </c>
      <c r="AA65" s="310">
        <v>0.51874999999999993</v>
      </c>
      <c r="AB65" s="310">
        <v>0.58126157407407408</v>
      </c>
      <c r="AC65" s="312">
        <f t="shared" si="18"/>
        <v>0.31042824074074077</v>
      </c>
      <c r="AD65" s="310"/>
      <c r="AE65" s="310"/>
      <c r="AF65" s="310"/>
      <c r="AG65" s="310">
        <v>0.72152777777777777</v>
      </c>
      <c r="AH65" s="310">
        <v>0.6430555555555556</v>
      </c>
      <c r="AI65" s="310">
        <v>0.77083333333333337</v>
      </c>
      <c r="AJ65" s="310">
        <v>0.66736111111111107</v>
      </c>
      <c r="AK65" s="310">
        <v>0.74930555555555556</v>
      </c>
      <c r="AL65" s="310"/>
      <c r="AM65" s="310">
        <v>0.61319444444444449</v>
      </c>
      <c r="AN65" s="310"/>
      <c r="AO65" s="310">
        <v>0.69861111111111107</v>
      </c>
      <c r="AP65" s="312">
        <v>0.8008912037037037</v>
      </c>
      <c r="AQ65" s="312">
        <f t="shared" si="19"/>
        <v>0.21962962962962962</v>
      </c>
      <c r="AR65" s="311"/>
      <c r="AT65" s="112">
        <f>VLOOKUP(AU65,id!$A:$C,3,0)</f>
        <v>155</v>
      </c>
      <c r="AU65" s="112" t="str">
        <f t="shared" si="20"/>
        <v>SzajdukPiotr1963</v>
      </c>
      <c r="AV65" s="112" t="str">
        <f t="shared" si="21"/>
        <v>Szajduk</v>
      </c>
      <c r="AW65" s="112" t="str">
        <f t="shared" si="21"/>
        <v>Piotr</v>
      </c>
      <c r="AX65" s="112" t="str">
        <f t="shared" si="22"/>
        <v>WRZASKUN</v>
      </c>
      <c r="AY65" s="112">
        <f t="shared" si="23"/>
        <v>1963</v>
      </c>
      <c r="AZ65" s="112">
        <f t="shared" si="12"/>
        <v>47.11703149424212</v>
      </c>
      <c r="BA65" s="112"/>
      <c r="BB65" s="112">
        <f t="shared" si="13"/>
        <v>1.069371356202371</v>
      </c>
      <c r="BC65" s="112">
        <f t="shared" si="14"/>
        <v>0.84210526315789469</v>
      </c>
      <c r="BD65" s="112">
        <f t="shared" si="15"/>
        <v>1</v>
      </c>
      <c r="BE65" s="112">
        <f t="shared" si="16"/>
        <v>0.96621388968522848</v>
      </c>
    </row>
    <row r="66" spans="1:57">
      <c r="A66" s="304">
        <v>68</v>
      </c>
      <c r="B66" s="304">
        <v>64</v>
      </c>
      <c r="C66" s="304"/>
      <c r="D66" s="304">
        <v>1065</v>
      </c>
      <c r="E66" s="306" t="s">
        <v>1190</v>
      </c>
      <c r="F66" s="306" t="s">
        <v>467</v>
      </c>
      <c r="G66" s="304" t="s">
        <v>32</v>
      </c>
      <c r="H66" s="304">
        <v>1979</v>
      </c>
      <c r="I66" s="306" t="s">
        <v>1272</v>
      </c>
      <c r="J66" s="306" t="s">
        <v>4331</v>
      </c>
      <c r="K66" s="329">
        <v>46</v>
      </c>
      <c r="L66" s="304">
        <v>19</v>
      </c>
      <c r="M66" s="328">
        <v>46</v>
      </c>
      <c r="N66" s="305">
        <f t="shared" si="17"/>
        <v>0.49615740740740738</v>
      </c>
      <c r="O66" s="328">
        <v>0</v>
      </c>
      <c r="P66" s="303">
        <v>0.52222222222222225</v>
      </c>
      <c r="Q66" s="303">
        <v>0.36527777777777781</v>
      </c>
      <c r="R66" s="303">
        <v>0.4069444444444445</v>
      </c>
      <c r="S66" s="303">
        <v>0.47152777777777777</v>
      </c>
      <c r="T66" s="303">
        <v>0.34861111111111115</v>
      </c>
      <c r="U66" s="303">
        <v>0.3840277777777778</v>
      </c>
      <c r="V66" s="303">
        <v>0.3</v>
      </c>
      <c r="W66" s="303">
        <v>0.55625000000000002</v>
      </c>
      <c r="X66" s="303">
        <v>0.54305555555555551</v>
      </c>
      <c r="Y66" s="303">
        <v>0.44097222222222227</v>
      </c>
      <c r="Z66" s="303">
        <v>0.3298611111111111</v>
      </c>
      <c r="AA66" s="303">
        <v>0.49652777777777773</v>
      </c>
      <c r="AB66" s="303">
        <v>0.56694444444444447</v>
      </c>
      <c r="AC66" s="305">
        <f t="shared" si="18"/>
        <v>0.29611111111111116</v>
      </c>
      <c r="AD66" s="303">
        <v>0.72083333333333333</v>
      </c>
      <c r="AE66" s="303"/>
      <c r="AF66" s="303">
        <v>0.67291666666666661</v>
      </c>
      <c r="AG66" s="303"/>
      <c r="AH66" s="303">
        <v>0.75138888888888899</v>
      </c>
      <c r="AI66" s="303">
        <v>0.70972222222222225</v>
      </c>
      <c r="AJ66" s="303">
        <v>0.64513888888888882</v>
      </c>
      <c r="AK66" s="303">
        <v>0.69236111111111109</v>
      </c>
      <c r="AL66" s="303"/>
      <c r="AM66" s="303">
        <v>0.61319444444444449</v>
      </c>
      <c r="AN66" s="303"/>
      <c r="AO66" s="303"/>
      <c r="AP66" s="305">
        <v>0.7669907407407407</v>
      </c>
      <c r="AQ66" s="305">
        <f t="shared" si="19"/>
        <v>0.20004629629629622</v>
      </c>
      <c r="AR66" s="304"/>
      <c r="AT66" s="112">
        <f>VLOOKUP(AU66,id!$A:$C,3,0)</f>
        <v>282</v>
      </c>
      <c r="AU66" s="112" t="str">
        <f t="shared" si="20"/>
        <v>KaussDawid1979</v>
      </c>
      <c r="AV66" s="112" t="str">
        <f t="shared" si="21"/>
        <v>Kauss</v>
      </c>
      <c r="AW66" s="112" t="str">
        <f t="shared" si="21"/>
        <v>Dawid</v>
      </c>
      <c r="AX66" s="112" t="str">
        <f t="shared" si="22"/>
        <v>.</v>
      </c>
      <c r="AY66" s="112">
        <f t="shared" si="23"/>
        <v>1979</v>
      </c>
      <c r="AZ66" s="112">
        <f t="shared" si="12"/>
        <v>46.114541462449736</v>
      </c>
      <c r="BA66" s="112"/>
      <c r="BB66" s="112">
        <f t="shared" si="13"/>
        <v>1.0683260240739014</v>
      </c>
      <c r="BC66" s="112">
        <f t="shared" si="14"/>
        <v>1.1875</v>
      </c>
      <c r="BD66" s="112">
        <f t="shared" si="15"/>
        <v>0.97872340425531912</v>
      </c>
      <c r="BE66" s="112">
        <f t="shared" si="16"/>
        <v>1.034967527040807</v>
      </c>
    </row>
    <row r="67" spans="1:57">
      <c r="A67" s="311">
        <v>69</v>
      </c>
      <c r="B67" s="311">
        <v>65</v>
      </c>
      <c r="C67" s="311"/>
      <c r="D67" s="311">
        <v>1077</v>
      </c>
      <c r="E67" s="313" t="s">
        <v>1674</v>
      </c>
      <c r="F67" s="313" t="s">
        <v>1675</v>
      </c>
      <c r="G67" s="311" t="s">
        <v>32</v>
      </c>
      <c r="H67" s="311">
        <v>1976</v>
      </c>
      <c r="I67" s="313" t="s">
        <v>1272</v>
      </c>
      <c r="J67" s="313" t="s">
        <v>4467</v>
      </c>
      <c r="K67" s="327">
        <v>46</v>
      </c>
      <c r="L67" s="311">
        <v>19</v>
      </c>
      <c r="M67" s="326">
        <v>46</v>
      </c>
      <c r="N67" s="312">
        <f t="shared" si="17"/>
        <v>0.4962152777777778</v>
      </c>
      <c r="O67" s="326">
        <v>0</v>
      </c>
      <c r="P67" s="310">
        <v>0.52222222222222225</v>
      </c>
      <c r="Q67" s="310">
        <v>0.36527777777777781</v>
      </c>
      <c r="R67" s="310">
        <v>0.40625</v>
      </c>
      <c r="S67" s="310">
        <v>0.47222222222222227</v>
      </c>
      <c r="T67" s="310">
        <v>0.34861111111111115</v>
      </c>
      <c r="U67" s="310">
        <v>0.3840277777777778</v>
      </c>
      <c r="V67" s="310">
        <v>0.3</v>
      </c>
      <c r="W67" s="310">
        <v>0.55625000000000002</v>
      </c>
      <c r="X67" s="310">
        <v>0.54305555555555551</v>
      </c>
      <c r="Y67" s="310">
        <v>0.44097222222222227</v>
      </c>
      <c r="Z67" s="310">
        <v>0.3298611111111111</v>
      </c>
      <c r="AA67" s="310">
        <v>0.49652777777777773</v>
      </c>
      <c r="AB67" s="310">
        <v>0.56687500000000002</v>
      </c>
      <c r="AC67" s="312">
        <f t="shared" si="18"/>
        <v>0.2960416666666667</v>
      </c>
      <c r="AD67" s="310">
        <v>0.72013888888888899</v>
      </c>
      <c r="AE67" s="310"/>
      <c r="AF67" s="310">
        <v>0.67291666666666661</v>
      </c>
      <c r="AG67" s="310"/>
      <c r="AH67" s="310">
        <v>0.75138888888888899</v>
      </c>
      <c r="AI67" s="310">
        <v>0.70972222222222225</v>
      </c>
      <c r="AJ67" s="310">
        <v>0.64513888888888882</v>
      </c>
      <c r="AK67" s="310">
        <v>0.69166666666666676</v>
      </c>
      <c r="AL67" s="310"/>
      <c r="AM67" s="310">
        <v>0.61319444444444449</v>
      </c>
      <c r="AN67" s="310"/>
      <c r="AO67" s="310"/>
      <c r="AP67" s="312">
        <v>0.76704861111111111</v>
      </c>
      <c r="AQ67" s="312">
        <f t="shared" si="19"/>
        <v>0.20017361111111109</v>
      </c>
      <c r="AR67" s="311"/>
      <c r="AT67" s="112">
        <f>VLOOKUP(AU67,id!$A:$C,3,0)</f>
        <v>281</v>
      </c>
      <c r="AU67" s="112" t="str">
        <f t="shared" si="20"/>
        <v>CenkierJulian1976</v>
      </c>
      <c r="AV67" s="112" t="str">
        <f t="shared" si="21"/>
        <v>Cenkier</v>
      </c>
      <c r="AW67" s="112" t="str">
        <f t="shared" si="21"/>
        <v>Julian</v>
      </c>
      <c r="AX67" s="112" t="str">
        <f t="shared" si="22"/>
        <v>Dziki TNT team</v>
      </c>
      <c r="AY67" s="112">
        <f t="shared" si="23"/>
        <v>1976</v>
      </c>
      <c r="AZ67" s="112">
        <f t="shared" si="12"/>
        <v>46.109163422487235</v>
      </c>
      <c r="BA67" s="112"/>
      <c r="BB67" s="112">
        <f t="shared" si="13"/>
        <v>0.99988337648403414</v>
      </c>
      <c r="BC67" s="112">
        <f t="shared" si="14"/>
        <v>1</v>
      </c>
      <c r="BD67" s="112">
        <f t="shared" si="15"/>
        <v>1</v>
      </c>
      <c r="BE67" s="112">
        <f t="shared" si="16"/>
        <v>1</v>
      </c>
    </row>
    <row r="68" spans="1:57">
      <c r="A68" s="304">
        <v>70</v>
      </c>
      <c r="B68" s="304">
        <v>66</v>
      </c>
      <c r="C68" s="304"/>
      <c r="D68" s="304">
        <v>1084</v>
      </c>
      <c r="E68" s="306" t="s">
        <v>1135</v>
      </c>
      <c r="F68" s="306" t="s">
        <v>70</v>
      </c>
      <c r="G68" s="304" t="s">
        <v>32</v>
      </c>
      <c r="H68" s="304">
        <v>1964</v>
      </c>
      <c r="I68" s="306" t="s">
        <v>3694</v>
      </c>
      <c r="J68" s="306" t="s">
        <v>4445</v>
      </c>
      <c r="K68" s="329">
        <v>46</v>
      </c>
      <c r="L68" s="304">
        <v>19</v>
      </c>
      <c r="M68" s="328">
        <v>46</v>
      </c>
      <c r="N68" s="305">
        <f t="shared" si="17"/>
        <v>0.54767361111111112</v>
      </c>
      <c r="O68" s="328">
        <v>0</v>
      </c>
      <c r="P68" s="303">
        <v>0.56736111111111109</v>
      </c>
      <c r="Q68" s="303">
        <v>0.32430555555555557</v>
      </c>
      <c r="R68" s="303">
        <v>0.44236111111111115</v>
      </c>
      <c r="S68" s="303">
        <v>0.49236111111111108</v>
      </c>
      <c r="T68" s="303">
        <v>0.36458333333333331</v>
      </c>
      <c r="U68" s="303">
        <v>0.41805555555555557</v>
      </c>
      <c r="V68" s="303">
        <v>0.34861111111111115</v>
      </c>
      <c r="W68" s="303">
        <v>0.2986111111111111</v>
      </c>
      <c r="X68" s="303">
        <v>0.54583333333333328</v>
      </c>
      <c r="Y68" s="303">
        <v>0.46527777777777773</v>
      </c>
      <c r="Z68" s="303">
        <v>0.38611111111111113</v>
      </c>
      <c r="AA68" s="303">
        <v>0.51874999999999993</v>
      </c>
      <c r="AB68" s="303">
        <v>0.59031250000000002</v>
      </c>
      <c r="AC68" s="305">
        <f t="shared" si="18"/>
        <v>0.3194791666666667</v>
      </c>
      <c r="AD68" s="303">
        <v>0.74305555555555547</v>
      </c>
      <c r="AE68" s="303">
        <v>0.68402777777777779</v>
      </c>
      <c r="AF68" s="303"/>
      <c r="AG68" s="303"/>
      <c r="AH68" s="303">
        <v>0.80069444444444438</v>
      </c>
      <c r="AI68" s="303">
        <v>0.7270833333333333</v>
      </c>
      <c r="AJ68" s="303">
        <v>0.7715277777777777</v>
      </c>
      <c r="AK68" s="303"/>
      <c r="AL68" s="303">
        <v>0.62222222222222223</v>
      </c>
      <c r="AM68" s="303"/>
      <c r="AN68" s="303">
        <v>0.65833333333333333</v>
      </c>
      <c r="AO68" s="303"/>
      <c r="AP68" s="305">
        <v>0.8185069444444445</v>
      </c>
      <c r="AQ68" s="305">
        <f t="shared" si="19"/>
        <v>0.22819444444444448</v>
      </c>
      <c r="AR68" s="304"/>
      <c r="AT68" s="112" t="e">
        <f>VLOOKUP(AU68,id!$A:$C,3,0)</f>
        <v>#N/A</v>
      </c>
      <c r="AU68" s="112" t="str">
        <f t="shared" si="20"/>
        <v>SzkudlarzMaciej1964</v>
      </c>
      <c r="AV68" s="112" t="str">
        <f t="shared" si="21"/>
        <v>Szkudlarz</v>
      </c>
      <c r="AW68" s="112" t="str">
        <f t="shared" si="21"/>
        <v>Maciej</v>
      </c>
      <c r="AX68" s="112" t="str">
        <f t="shared" si="22"/>
        <v>karoltaam</v>
      </c>
      <c r="AY68" s="112">
        <f t="shared" si="23"/>
        <v>1964</v>
      </c>
      <c r="AZ68" s="112">
        <f t="shared" si="12"/>
        <v>41.776837283380779</v>
      </c>
      <c r="BA68" s="112"/>
      <c r="BB68" s="112">
        <f t="shared" si="13"/>
        <v>0.90604197045584223</v>
      </c>
      <c r="BC68" s="112">
        <f t="shared" si="14"/>
        <v>1</v>
      </c>
      <c r="BD68" s="112">
        <f t="shared" si="15"/>
        <v>1</v>
      </c>
      <c r="BE68" s="112">
        <f t="shared" si="16"/>
        <v>1</v>
      </c>
    </row>
    <row r="69" spans="1:57">
      <c r="A69" s="311">
        <v>71</v>
      </c>
      <c r="B69" s="311">
        <v>67</v>
      </c>
      <c r="C69" s="311"/>
      <c r="D69" s="311">
        <v>1098</v>
      </c>
      <c r="E69" s="313" t="s">
        <v>1134</v>
      </c>
      <c r="F69" s="313" t="s">
        <v>4466</v>
      </c>
      <c r="G69" s="311" t="s">
        <v>32</v>
      </c>
      <c r="H69" s="311">
        <v>1971</v>
      </c>
      <c r="I69" s="313" t="s">
        <v>3694</v>
      </c>
      <c r="J69" s="313" t="s">
        <v>4443</v>
      </c>
      <c r="K69" s="327">
        <v>46</v>
      </c>
      <c r="L69" s="311">
        <v>19</v>
      </c>
      <c r="M69" s="326">
        <v>46</v>
      </c>
      <c r="N69" s="312">
        <f t="shared" si="17"/>
        <v>0.5477199074074075</v>
      </c>
      <c r="O69" s="326">
        <v>0</v>
      </c>
      <c r="P69" s="310">
        <v>0.56736111111111109</v>
      </c>
      <c r="Q69" s="310">
        <v>0.32430555555555557</v>
      </c>
      <c r="R69" s="310">
        <v>0.44236111111111115</v>
      </c>
      <c r="S69" s="310">
        <v>0.49236111111111108</v>
      </c>
      <c r="T69" s="310">
        <v>0.36458333333333331</v>
      </c>
      <c r="U69" s="310">
        <v>0.41805555555555557</v>
      </c>
      <c r="V69" s="310">
        <v>0.34861111111111115</v>
      </c>
      <c r="W69" s="310">
        <v>0.2986111111111111</v>
      </c>
      <c r="X69" s="310">
        <v>0.54583333333333328</v>
      </c>
      <c r="Y69" s="310">
        <v>0.46527777777777773</v>
      </c>
      <c r="Z69" s="310">
        <v>0.38611111111111113</v>
      </c>
      <c r="AA69" s="310">
        <v>0.51874999999999993</v>
      </c>
      <c r="AB69" s="310">
        <v>0.59033564814814821</v>
      </c>
      <c r="AC69" s="312">
        <f t="shared" si="18"/>
        <v>0.31950231481481489</v>
      </c>
      <c r="AD69" s="310">
        <v>0.74305555555555547</v>
      </c>
      <c r="AE69" s="310">
        <v>0.68402777777777779</v>
      </c>
      <c r="AF69" s="310"/>
      <c r="AG69" s="310"/>
      <c r="AH69" s="310">
        <v>0.80069444444444438</v>
      </c>
      <c r="AI69" s="310">
        <v>0.7270833333333333</v>
      </c>
      <c r="AJ69" s="310">
        <v>0.7715277777777777</v>
      </c>
      <c r="AK69" s="310"/>
      <c r="AL69" s="310">
        <v>0.62291666666666667</v>
      </c>
      <c r="AM69" s="310"/>
      <c r="AN69" s="310">
        <v>0.65833333333333333</v>
      </c>
      <c r="AO69" s="310"/>
      <c r="AP69" s="312">
        <v>0.81855324074074076</v>
      </c>
      <c r="AQ69" s="312">
        <f t="shared" si="19"/>
        <v>0.22821759259259256</v>
      </c>
      <c r="AR69" s="311"/>
      <c r="AT69" s="112">
        <f>VLOOKUP(AU69,id!$A:$C,3,0)</f>
        <v>324</v>
      </c>
      <c r="AU69" s="112" t="str">
        <f t="shared" si="20"/>
        <v>Golembkakarol1971</v>
      </c>
      <c r="AV69" s="112" t="str">
        <f t="shared" si="21"/>
        <v>Golembka</v>
      </c>
      <c r="AW69" s="112" t="str">
        <f t="shared" si="21"/>
        <v>karol</v>
      </c>
      <c r="AX69" s="112" t="str">
        <f t="shared" si="22"/>
        <v>KaroLTaam-Narty@Rower</v>
      </c>
      <c r="AY69" s="112">
        <f t="shared" si="23"/>
        <v>1971</v>
      </c>
      <c r="AZ69" s="112">
        <f t="shared" si="12"/>
        <v>41.77330607552976</v>
      </c>
      <c r="BA69" s="112"/>
      <c r="BB69" s="112">
        <f t="shared" si="13"/>
        <v>0.9999154745049974</v>
      </c>
      <c r="BC69" s="112">
        <f t="shared" si="14"/>
        <v>1</v>
      </c>
      <c r="BD69" s="112">
        <f t="shared" si="15"/>
        <v>1</v>
      </c>
      <c r="BE69" s="112">
        <f t="shared" si="16"/>
        <v>1</v>
      </c>
    </row>
    <row r="70" spans="1:57" s="330" customFormat="1">
      <c r="A70" s="304">
        <v>72</v>
      </c>
      <c r="B70" s="304">
        <v>68</v>
      </c>
      <c r="C70" s="304"/>
      <c r="D70" s="304">
        <v>1118</v>
      </c>
      <c r="E70" s="306" t="s">
        <v>512</v>
      </c>
      <c r="F70" s="306" t="s">
        <v>511</v>
      </c>
      <c r="G70" s="304" t="s">
        <v>32</v>
      </c>
      <c r="H70" s="304">
        <v>1959</v>
      </c>
      <c r="I70" s="306" t="s">
        <v>3550</v>
      </c>
      <c r="J70" s="306"/>
      <c r="K70" s="329">
        <v>46</v>
      </c>
      <c r="L70" s="304">
        <v>18</v>
      </c>
      <c r="M70" s="328">
        <v>46</v>
      </c>
      <c r="N70" s="305">
        <f t="shared" si="17"/>
        <v>0.55641203703703712</v>
      </c>
      <c r="O70" s="328">
        <v>0</v>
      </c>
      <c r="P70" s="303"/>
      <c r="Q70" s="303">
        <v>0.30694444444444441</v>
      </c>
      <c r="R70" s="303"/>
      <c r="S70" s="303">
        <v>0.49583333333333335</v>
      </c>
      <c r="T70" s="303">
        <v>0.32569444444444445</v>
      </c>
      <c r="U70" s="303">
        <v>0.4145833333333333</v>
      </c>
      <c r="V70" s="303">
        <v>0.34791666666666665</v>
      </c>
      <c r="W70" s="303">
        <v>0.57430555555555551</v>
      </c>
      <c r="X70" s="303">
        <v>0.56041666666666667</v>
      </c>
      <c r="Y70" s="303">
        <v>0.45694444444444443</v>
      </c>
      <c r="Z70" s="303">
        <v>0.37916666666666665</v>
      </c>
      <c r="AA70" s="303">
        <v>0.52361111111111114</v>
      </c>
      <c r="AB70" s="303">
        <v>0.58628472222222217</v>
      </c>
      <c r="AC70" s="305">
        <f t="shared" si="18"/>
        <v>0.31545138888888885</v>
      </c>
      <c r="AD70" s="303">
        <v>0.64444444444444449</v>
      </c>
      <c r="AE70" s="303"/>
      <c r="AF70" s="303">
        <v>0.6972222222222223</v>
      </c>
      <c r="AG70" s="303">
        <v>0.71597222222222223</v>
      </c>
      <c r="AH70" s="303">
        <v>0.62569444444444444</v>
      </c>
      <c r="AI70" s="303">
        <v>0.66111111111111109</v>
      </c>
      <c r="AJ70" s="303">
        <v>0.77430555555555547</v>
      </c>
      <c r="AK70" s="303">
        <v>0.67638888888888893</v>
      </c>
      <c r="AL70" s="303"/>
      <c r="AM70" s="303"/>
      <c r="AN70" s="303"/>
      <c r="AO70" s="303">
        <v>0.73263888888888884</v>
      </c>
      <c r="AP70" s="305">
        <v>0.82724537037037038</v>
      </c>
      <c r="AQ70" s="305">
        <f t="shared" si="19"/>
        <v>0.24096064814814822</v>
      </c>
      <c r="AR70" s="304"/>
      <c r="AT70" s="112">
        <f>VLOOKUP(AU70,id!$A:$C,3,0)</f>
        <v>318</v>
      </c>
      <c r="AU70" s="112" t="str">
        <f t="shared" si="20"/>
        <v>KoropeckiJuliusz1959</v>
      </c>
      <c r="AV70" s="112" t="str">
        <f t="shared" si="21"/>
        <v>Koropecki</v>
      </c>
      <c r="AW70" s="112" t="str">
        <f t="shared" si="21"/>
        <v>Juliusz</v>
      </c>
      <c r="AX70" s="112">
        <f t="shared" si="22"/>
        <v>0</v>
      </c>
      <c r="AY70" s="112">
        <f t="shared" si="23"/>
        <v>1959</v>
      </c>
      <c r="AZ70" s="112">
        <f t="shared" si="12"/>
        <v>41.324026267921838</v>
      </c>
      <c r="BA70" s="112"/>
      <c r="BB70" s="112">
        <f t="shared" si="13"/>
        <v>0.98437825019761205</v>
      </c>
      <c r="BC70" s="112">
        <f t="shared" si="14"/>
        <v>0.94736842105263153</v>
      </c>
      <c r="BD70" s="112">
        <f t="shared" si="15"/>
        <v>1</v>
      </c>
      <c r="BE70" s="112">
        <f t="shared" si="16"/>
        <v>0.98924481086568572</v>
      </c>
    </row>
    <row r="71" spans="1:57">
      <c r="A71" s="311">
        <v>73</v>
      </c>
      <c r="B71" s="311">
        <v>69</v>
      </c>
      <c r="C71" s="311"/>
      <c r="D71" s="311">
        <v>1044</v>
      </c>
      <c r="E71" s="313" t="s">
        <v>3578</v>
      </c>
      <c r="F71" s="313" t="s">
        <v>3577</v>
      </c>
      <c r="G71" s="311" t="s">
        <v>32</v>
      </c>
      <c r="H71" s="311">
        <v>1971</v>
      </c>
      <c r="I71" s="313" t="s">
        <v>3579</v>
      </c>
      <c r="J71" s="313" t="s">
        <v>375</v>
      </c>
      <c r="K71" s="327">
        <v>46</v>
      </c>
      <c r="L71" s="311">
        <v>18</v>
      </c>
      <c r="M71" s="326">
        <v>46</v>
      </c>
      <c r="N71" s="312">
        <f t="shared" si="17"/>
        <v>0.55644675925925924</v>
      </c>
      <c r="O71" s="326">
        <v>0</v>
      </c>
      <c r="P71" s="310"/>
      <c r="Q71" s="310">
        <v>0.30694444444444441</v>
      </c>
      <c r="R71" s="310"/>
      <c r="S71" s="310">
        <v>0.49583333333333335</v>
      </c>
      <c r="T71" s="310">
        <v>0.32569444444444445</v>
      </c>
      <c r="U71" s="310">
        <v>0.4145833333333333</v>
      </c>
      <c r="V71" s="310">
        <v>0.34791666666666665</v>
      </c>
      <c r="W71" s="310">
        <v>0.57430555555555551</v>
      </c>
      <c r="X71" s="310">
        <v>0.56041666666666667</v>
      </c>
      <c r="Y71" s="310">
        <v>0.45624999999999999</v>
      </c>
      <c r="Z71" s="310">
        <v>0.37916666666666665</v>
      </c>
      <c r="AA71" s="310">
        <v>0.52361111111111114</v>
      </c>
      <c r="AB71" s="310">
        <v>0.5861574074074074</v>
      </c>
      <c r="AC71" s="312">
        <f t="shared" si="18"/>
        <v>0.31532407407407409</v>
      </c>
      <c r="AD71" s="310">
        <v>0.64444444444444449</v>
      </c>
      <c r="AE71" s="310"/>
      <c r="AF71" s="310">
        <v>0.6972222222222223</v>
      </c>
      <c r="AG71" s="310">
        <v>0.71527777777777779</v>
      </c>
      <c r="AH71" s="310">
        <v>0.62569444444444444</v>
      </c>
      <c r="AI71" s="310">
        <v>0.66180555555555554</v>
      </c>
      <c r="AJ71" s="310">
        <v>0.77430555555555547</v>
      </c>
      <c r="AK71" s="310">
        <v>0.67638888888888893</v>
      </c>
      <c r="AL71" s="310"/>
      <c r="AM71" s="310"/>
      <c r="AN71" s="310"/>
      <c r="AO71" s="310">
        <v>0.73263888888888884</v>
      </c>
      <c r="AP71" s="312">
        <v>0.82728009259259261</v>
      </c>
      <c r="AQ71" s="312">
        <f t="shared" si="19"/>
        <v>0.2411226851851852</v>
      </c>
      <c r="AR71" s="311"/>
      <c r="AT71" s="112">
        <f>VLOOKUP(AU71,id!$A:$C,3,0)</f>
        <v>299</v>
      </c>
      <c r="AU71" s="112" t="str">
        <f t="shared" si="20"/>
        <v>KRYSZEWSKIWOJCIECH1971</v>
      </c>
      <c r="AV71" s="112" t="str">
        <f t="shared" si="21"/>
        <v>KRYSZEWSKI</v>
      </c>
      <c r="AW71" s="112" t="str">
        <f t="shared" si="21"/>
        <v>WOJCIECH</v>
      </c>
      <c r="AX71" s="112" t="str">
        <f t="shared" si="22"/>
        <v>K2</v>
      </c>
      <c r="AY71" s="112">
        <f t="shared" si="23"/>
        <v>1971</v>
      </c>
      <c r="AZ71" s="112">
        <f t="shared" si="12"/>
        <v>41.321447652808509</v>
      </c>
      <c r="BA71" s="112"/>
      <c r="BB71" s="112">
        <f t="shared" si="13"/>
        <v>0.99993760009984001</v>
      </c>
      <c r="BC71" s="112">
        <f t="shared" si="14"/>
        <v>1</v>
      </c>
      <c r="BD71" s="112">
        <f t="shared" si="15"/>
        <v>1</v>
      </c>
      <c r="BE71" s="112">
        <f t="shared" si="16"/>
        <v>1</v>
      </c>
    </row>
    <row r="72" spans="1:57">
      <c r="A72" s="304">
        <v>74</v>
      </c>
      <c r="B72" s="304">
        <v>70</v>
      </c>
      <c r="C72" s="304"/>
      <c r="D72" s="304">
        <v>1106</v>
      </c>
      <c r="E72" s="337" t="s">
        <v>4525</v>
      </c>
      <c r="F72" s="337" t="s">
        <v>46</v>
      </c>
      <c r="G72" s="304" t="s">
        <v>32</v>
      </c>
      <c r="H72" s="304">
        <v>1976</v>
      </c>
      <c r="I72" s="306" t="s">
        <v>4465</v>
      </c>
      <c r="J72" s="306" t="s">
        <v>4464</v>
      </c>
      <c r="K72" s="329">
        <v>46</v>
      </c>
      <c r="L72" s="304">
        <v>18</v>
      </c>
      <c r="M72" s="328">
        <v>46</v>
      </c>
      <c r="N72" s="305">
        <f t="shared" si="17"/>
        <v>0.58115740740740729</v>
      </c>
      <c r="O72" s="328">
        <v>0</v>
      </c>
      <c r="P72" s="303">
        <v>0.33055555555555555</v>
      </c>
      <c r="Q72" s="303"/>
      <c r="R72" s="303">
        <v>0.45694444444444443</v>
      </c>
      <c r="S72" s="303">
        <v>0.39999999999999997</v>
      </c>
      <c r="T72" s="303">
        <v>0.56597222222222221</v>
      </c>
      <c r="U72" s="303">
        <v>0.48194444444444445</v>
      </c>
      <c r="V72" s="303">
        <v>0.58611111111111114</v>
      </c>
      <c r="W72" s="303">
        <v>0.2902777777777778</v>
      </c>
      <c r="X72" s="303">
        <v>0.30902777777777779</v>
      </c>
      <c r="Y72" s="303">
        <v>0.42986111111111108</v>
      </c>
      <c r="Z72" s="303">
        <v>0.54236111111111118</v>
      </c>
      <c r="AA72" s="303">
        <v>0.36944444444444446</v>
      </c>
      <c r="AB72" s="303">
        <v>0.60768518518518522</v>
      </c>
      <c r="AC72" s="305">
        <f t="shared" si="18"/>
        <v>0.3368518518518519</v>
      </c>
      <c r="AD72" s="303">
        <v>0.72569444444444453</v>
      </c>
      <c r="AE72" s="303"/>
      <c r="AF72" s="303">
        <v>0.78819444444444453</v>
      </c>
      <c r="AG72" s="303"/>
      <c r="AH72" s="303"/>
      <c r="AI72" s="303">
        <v>0.73888888888888893</v>
      </c>
      <c r="AJ72" s="303">
        <v>0.80902777777777779</v>
      </c>
      <c r="AK72" s="303">
        <v>0.7597222222222223</v>
      </c>
      <c r="AL72" s="303">
        <v>0.69444444444444453</v>
      </c>
      <c r="AM72" s="303"/>
      <c r="AN72" s="303">
        <v>0.65833333333333333</v>
      </c>
      <c r="AO72" s="303"/>
      <c r="AP72" s="305">
        <v>0.85199074074074066</v>
      </c>
      <c r="AQ72" s="305">
        <f t="shared" si="19"/>
        <v>0.24430555555555544</v>
      </c>
      <c r="AR72" s="304"/>
      <c r="AT72" s="112" t="e">
        <f>VLOOKUP(AU72,id!$A:$C,3,0)</f>
        <v>#N/A</v>
      </c>
      <c r="AU72" s="112" t="str">
        <f t="shared" si="20"/>
        <v>ŚwiderskiBartosz1976</v>
      </c>
      <c r="AV72" s="112" t="str">
        <f t="shared" si="21"/>
        <v>Świderski</v>
      </c>
      <c r="AW72" s="112" t="str">
        <f t="shared" si="21"/>
        <v>Bartosz</v>
      </c>
      <c r="AX72" s="112" t="str">
        <f t="shared" si="22"/>
        <v>bss wrocław</v>
      </c>
      <c r="AY72" s="112">
        <f t="shared" si="23"/>
        <v>1976</v>
      </c>
      <c r="AZ72" s="112">
        <f t="shared" si="12"/>
        <v>39.564471417272266</v>
      </c>
      <c r="BA72" s="112"/>
      <c r="BB72" s="112">
        <f t="shared" si="13"/>
        <v>0.95748028359754656</v>
      </c>
      <c r="BC72" s="112">
        <f t="shared" si="14"/>
        <v>1</v>
      </c>
      <c r="BD72" s="112">
        <f t="shared" si="15"/>
        <v>1</v>
      </c>
      <c r="BE72" s="112">
        <f t="shared" si="16"/>
        <v>1</v>
      </c>
    </row>
    <row r="73" spans="1:57">
      <c r="A73" s="311">
        <v>75</v>
      </c>
      <c r="B73" s="311">
        <v>71</v>
      </c>
      <c r="C73" s="311"/>
      <c r="D73" s="311">
        <v>1026</v>
      </c>
      <c r="E73" s="313" t="s">
        <v>809</v>
      </c>
      <c r="F73" s="313" t="s">
        <v>15</v>
      </c>
      <c r="G73" s="311" t="s">
        <v>32</v>
      </c>
      <c r="H73" s="311">
        <v>1975</v>
      </c>
      <c r="I73" s="313" t="s">
        <v>3573</v>
      </c>
      <c r="J73" s="313" t="s">
        <v>1326</v>
      </c>
      <c r="K73" s="327">
        <v>45</v>
      </c>
      <c r="L73" s="311">
        <v>19</v>
      </c>
      <c r="M73" s="326">
        <v>45</v>
      </c>
      <c r="N73" s="312">
        <f t="shared" si="17"/>
        <v>0.51741898148148135</v>
      </c>
      <c r="O73" s="326">
        <v>0</v>
      </c>
      <c r="P73" s="310">
        <v>0.99861111111111101</v>
      </c>
      <c r="Q73" s="310">
        <v>0.56874999999999998</v>
      </c>
      <c r="R73" s="310">
        <v>0.89930555555555547</v>
      </c>
      <c r="S73" s="310">
        <v>0.94861111111111107</v>
      </c>
      <c r="T73" s="310">
        <v>0.82361111111111107</v>
      </c>
      <c r="U73" s="310">
        <v>0.87777777777777777</v>
      </c>
      <c r="V73" s="310">
        <v>0.80069444444444438</v>
      </c>
      <c r="W73" s="310">
        <v>0.54722222222222217</v>
      </c>
      <c r="X73" s="310">
        <v>0.52916666666666667</v>
      </c>
      <c r="Y73" s="310">
        <v>0.92152777777777783</v>
      </c>
      <c r="Z73" s="310">
        <v>0.84305555555555556</v>
      </c>
      <c r="AA73" s="310">
        <v>0.96875</v>
      </c>
      <c r="AB73" s="310">
        <v>0.58406250000000004</v>
      </c>
      <c r="AC73" s="312">
        <f t="shared" si="18"/>
        <v>0.31322916666666673</v>
      </c>
      <c r="AD73" s="310">
        <v>0.69305555555555554</v>
      </c>
      <c r="AE73" s="310">
        <v>0.64513888888888882</v>
      </c>
      <c r="AF73" s="310">
        <v>0.73611111111111116</v>
      </c>
      <c r="AG73" s="310"/>
      <c r="AH73" s="310"/>
      <c r="AI73" s="310">
        <v>0.70486111111111116</v>
      </c>
      <c r="AJ73" s="310"/>
      <c r="AK73" s="310">
        <v>0.71875</v>
      </c>
      <c r="AL73" s="310">
        <v>0.66805555555555562</v>
      </c>
      <c r="AM73" s="310"/>
      <c r="AN73" s="310">
        <v>0.62430555555555556</v>
      </c>
      <c r="AO73" s="310"/>
      <c r="AP73" s="312">
        <v>0.78825231481481473</v>
      </c>
      <c r="AQ73" s="312">
        <f t="shared" si="19"/>
        <v>0.20418981481481469</v>
      </c>
      <c r="AR73" s="311"/>
      <c r="AT73" s="112">
        <f>VLOOKUP(AU73,id!$A:$C,3,0)</f>
        <v>293</v>
      </c>
      <c r="AU73" s="112" t="str">
        <f t="shared" si="20"/>
        <v>GorońskiPiotr1975</v>
      </c>
      <c r="AV73" s="112" t="str">
        <f t="shared" si="21"/>
        <v>Goroński</v>
      </c>
      <c r="AW73" s="112" t="str">
        <f t="shared" si="21"/>
        <v>Piotr</v>
      </c>
      <c r="AX73" s="112" t="str">
        <f t="shared" si="22"/>
        <v>T-Mobile Cycling Team</v>
      </c>
      <c r="AY73" s="112">
        <f t="shared" si="23"/>
        <v>1975</v>
      </c>
      <c r="AZ73" s="112">
        <f t="shared" si="12"/>
        <v>38.704374212548956</v>
      </c>
      <c r="BA73" s="112"/>
      <c r="BB73" s="112">
        <f t="shared" si="13"/>
        <v>1.1231853260261717</v>
      </c>
      <c r="BC73" s="112">
        <f t="shared" si="14"/>
        <v>1.0555555555555556</v>
      </c>
      <c r="BD73" s="112">
        <f t="shared" si="15"/>
        <v>0.97826086956521741</v>
      </c>
      <c r="BE73" s="112">
        <f t="shared" si="16"/>
        <v>1.0108721208503508</v>
      </c>
    </row>
    <row r="74" spans="1:57">
      <c r="A74" s="304">
        <v>76</v>
      </c>
      <c r="B74" s="304">
        <v>72</v>
      </c>
      <c r="C74" s="304"/>
      <c r="D74" s="304">
        <v>1047</v>
      </c>
      <c r="E74" s="306" t="s">
        <v>94</v>
      </c>
      <c r="F74" s="306" t="s">
        <v>34</v>
      </c>
      <c r="G74" s="304" t="s">
        <v>32</v>
      </c>
      <c r="H74" s="304">
        <v>1978</v>
      </c>
      <c r="I74" s="306" t="s">
        <v>313</v>
      </c>
      <c r="J74" s="306" t="s">
        <v>158</v>
      </c>
      <c r="K74" s="329">
        <v>45</v>
      </c>
      <c r="L74" s="304">
        <v>18</v>
      </c>
      <c r="M74" s="328">
        <v>45</v>
      </c>
      <c r="N74" s="305">
        <f t="shared" si="17"/>
        <v>0.54585648148148147</v>
      </c>
      <c r="O74" s="328">
        <v>0</v>
      </c>
      <c r="P74" s="303">
        <v>0.30972222222222223</v>
      </c>
      <c r="Q74" s="303">
        <v>0.58402777777777781</v>
      </c>
      <c r="R74" s="303">
        <v>0.39999999999999997</v>
      </c>
      <c r="S74" s="303">
        <v>0.37986111111111115</v>
      </c>
      <c r="T74" s="303">
        <v>0.53541666666666665</v>
      </c>
      <c r="U74" s="303">
        <v>0.46875</v>
      </c>
      <c r="V74" s="303">
        <v>0.55625000000000002</v>
      </c>
      <c r="W74" s="303">
        <v>0.28888888888888892</v>
      </c>
      <c r="X74" s="303">
        <v>0.32847222222222222</v>
      </c>
      <c r="Y74" s="303">
        <v>0.4291666666666667</v>
      </c>
      <c r="Z74" s="303">
        <v>0.51180555555555551</v>
      </c>
      <c r="AA74" s="303">
        <v>0.35416666666666669</v>
      </c>
      <c r="AB74" s="303">
        <v>0.60467592592592589</v>
      </c>
      <c r="AC74" s="305">
        <f t="shared" si="18"/>
        <v>0.33384259259259258</v>
      </c>
      <c r="AD74" s="303">
        <v>0.69930555555555562</v>
      </c>
      <c r="AE74" s="303"/>
      <c r="AF74" s="303"/>
      <c r="AG74" s="303"/>
      <c r="AH74" s="303">
        <v>0.67638888888888893</v>
      </c>
      <c r="AI74" s="303">
        <v>0.74652777777777779</v>
      </c>
      <c r="AJ74" s="303">
        <v>0.71875</v>
      </c>
      <c r="AK74" s="303"/>
      <c r="AL74" s="303">
        <v>0.78402777777777777</v>
      </c>
      <c r="AM74" s="303">
        <v>0.64652777777777781</v>
      </c>
      <c r="AN74" s="303"/>
      <c r="AO74" s="303"/>
      <c r="AP74" s="305">
        <v>0.81668981481481484</v>
      </c>
      <c r="AQ74" s="305">
        <f t="shared" si="19"/>
        <v>0.21201388888888895</v>
      </c>
      <c r="AR74" s="304"/>
      <c r="AT74" s="112">
        <f>VLOOKUP(AU74,id!$A:$C,3,0)</f>
        <v>24</v>
      </c>
      <c r="AU74" s="112" t="str">
        <f t="shared" si="20"/>
        <v>SadowskiMarek1978</v>
      </c>
      <c r="AV74" s="112" t="str">
        <f t="shared" si="21"/>
        <v>Sadowski</v>
      </c>
      <c r="AW74" s="112" t="str">
        <f t="shared" si="21"/>
        <v>Marek</v>
      </c>
      <c r="AX74" s="112" t="str">
        <f t="shared" si="22"/>
        <v>GR3miasto</v>
      </c>
      <c r="AY74" s="112">
        <f t="shared" si="23"/>
        <v>1978</v>
      </c>
      <c r="AZ74" s="112">
        <f t="shared" si="12"/>
        <v>38.288101347567718</v>
      </c>
      <c r="BA74" s="112"/>
      <c r="BB74" s="112">
        <f t="shared" si="13"/>
        <v>0.9479029727322843</v>
      </c>
      <c r="BC74" s="112">
        <f t="shared" si="14"/>
        <v>0.94736842105263153</v>
      </c>
      <c r="BD74" s="112">
        <f t="shared" si="15"/>
        <v>1</v>
      </c>
      <c r="BE74" s="112">
        <f t="shared" si="16"/>
        <v>0.98924481086568572</v>
      </c>
    </row>
    <row r="75" spans="1:57">
      <c r="A75" s="311">
        <v>77</v>
      </c>
      <c r="B75" s="311">
        <v>73</v>
      </c>
      <c r="C75" s="311"/>
      <c r="D75" s="311">
        <v>1028</v>
      </c>
      <c r="E75" s="313" t="s">
        <v>564</v>
      </c>
      <c r="F75" s="313" t="s">
        <v>25</v>
      </c>
      <c r="G75" s="311" t="s">
        <v>32</v>
      </c>
      <c r="H75" s="311">
        <v>1979</v>
      </c>
      <c r="I75" s="313" t="s">
        <v>3462</v>
      </c>
      <c r="J75" s="313" t="s">
        <v>4463</v>
      </c>
      <c r="K75" s="327">
        <v>44</v>
      </c>
      <c r="L75" s="311">
        <v>17</v>
      </c>
      <c r="M75" s="326">
        <v>44</v>
      </c>
      <c r="N75" s="312">
        <f t="shared" si="17"/>
        <v>0.54532407407407413</v>
      </c>
      <c r="O75" s="326">
        <v>0</v>
      </c>
      <c r="P75" s="310"/>
      <c r="Q75" s="310">
        <v>0.58750000000000002</v>
      </c>
      <c r="R75" s="310">
        <v>0.31458333333333333</v>
      </c>
      <c r="S75" s="310">
        <v>0.40208333333333335</v>
      </c>
      <c r="T75" s="310">
        <v>0.53611111111111109</v>
      </c>
      <c r="U75" s="310">
        <v>0.4770833333333333</v>
      </c>
      <c r="V75" s="310">
        <v>0.55694444444444446</v>
      </c>
      <c r="W75" s="310">
        <v>0.28958333333333336</v>
      </c>
      <c r="X75" s="310">
        <v>0.3347222222222222</v>
      </c>
      <c r="Y75" s="310">
        <v>0.43263888888888885</v>
      </c>
      <c r="Z75" s="310">
        <v>0.51388888888888895</v>
      </c>
      <c r="AA75" s="310">
        <v>0.36249999999999999</v>
      </c>
      <c r="AB75" s="310">
        <v>0.61356481481481484</v>
      </c>
      <c r="AC75" s="312">
        <f t="shared" si="18"/>
        <v>0.34273148148148153</v>
      </c>
      <c r="AD75" s="310">
        <v>0.69930555555555562</v>
      </c>
      <c r="AE75" s="310"/>
      <c r="AF75" s="310"/>
      <c r="AG75" s="310"/>
      <c r="AH75" s="310">
        <v>0.67569444444444438</v>
      </c>
      <c r="AI75" s="310">
        <v>0.74652777777777779</v>
      </c>
      <c r="AJ75" s="310">
        <v>0.71875</v>
      </c>
      <c r="AK75" s="310"/>
      <c r="AL75" s="310">
        <v>0.78333333333333333</v>
      </c>
      <c r="AM75" s="310">
        <v>0.64652777777777781</v>
      </c>
      <c r="AN75" s="310"/>
      <c r="AO75" s="310"/>
      <c r="AP75" s="312">
        <v>0.81615740740740739</v>
      </c>
      <c r="AQ75" s="312">
        <f t="shared" si="19"/>
        <v>0.20259259259259255</v>
      </c>
      <c r="AR75" s="311"/>
      <c r="AT75" s="112">
        <f>VLOOKUP(AU75,id!$A:$C,3,0)</f>
        <v>408</v>
      </c>
      <c r="AU75" s="112" t="str">
        <f t="shared" si="20"/>
        <v>LegatLeszek1979</v>
      </c>
      <c r="AV75" s="112" t="str">
        <f t="shared" si="21"/>
        <v>Legat</v>
      </c>
      <c r="AW75" s="112" t="str">
        <f t="shared" si="21"/>
        <v>Leszek</v>
      </c>
      <c r="AX75" s="112" t="str">
        <f t="shared" si="22"/>
        <v>Pekabex</v>
      </c>
      <c r="AY75" s="112">
        <f t="shared" si="23"/>
        <v>1979</v>
      </c>
      <c r="AZ75" s="112">
        <f t="shared" si="12"/>
        <v>37.437254650955097</v>
      </c>
      <c r="BA75" s="112"/>
      <c r="BB75" s="112">
        <f t="shared" si="13"/>
        <v>1.0009763137787586</v>
      </c>
      <c r="BC75" s="112">
        <f t="shared" si="14"/>
        <v>0.94444444444444442</v>
      </c>
      <c r="BD75" s="112">
        <f t="shared" si="15"/>
        <v>0.97777777777777775</v>
      </c>
      <c r="BE75" s="112">
        <f t="shared" si="16"/>
        <v>0.98863341063895649</v>
      </c>
    </row>
    <row r="76" spans="1:57">
      <c r="A76" s="304">
        <v>78</v>
      </c>
      <c r="B76" s="304">
        <v>74</v>
      </c>
      <c r="C76" s="304"/>
      <c r="D76" s="304">
        <v>1027</v>
      </c>
      <c r="E76" s="306" t="s">
        <v>552</v>
      </c>
      <c r="F76" s="306" t="s">
        <v>15</v>
      </c>
      <c r="G76" s="304" t="s">
        <v>32</v>
      </c>
      <c r="H76" s="304">
        <v>1977</v>
      </c>
      <c r="I76" s="306" t="s">
        <v>3462</v>
      </c>
      <c r="J76" s="306" t="s">
        <v>4463</v>
      </c>
      <c r="K76" s="329">
        <v>44</v>
      </c>
      <c r="L76" s="304">
        <v>17</v>
      </c>
      <c r="M76" s="328">
        <v>44</v>
      </c>
      <c r="N76" s="305">
        <f t="shared" si="17"/>
        <v>0.54589120370370359</v>
      </c>
      <c r="O76" s="328">
        <v>0</v>
      </c>
      <c r="P76" s="303"/>
      <c r="Q76" s="303">
        <v>0.58819444444444446</v>
      </c>
      <c r="R76" s="303">
        <v>0.31458333333333333</v>
      </c>
      <c r="S76" s="303">
        <v>0.40208333333333335</v>
      </c>
      <c r="T76" s="303">
        <v>0.53611111111111109</v>
      </c>
      <c r="U76" s="303">
        <v>0.4777777777777778</v>
      </c>
      <c r="V76" s="303">
        <v>0.55694444444444446</v>
      </c>
      <c r="W76" s="303">
        <v>0.2902777777777778</v>
      </c>
      <c r="X76" s="303">
        <v>0.3347222222222222</v>
      </c>
      <c r="Y76" s="303">
        <v>0.43263888888888885</v>
      </c>
      <c r="Z76" s="303">
        <v>0.51458333333333328</v>
      </c>
      <c r="AA76" s="303">
        <v>0.36249999999999999</v>
      </c>
      <c r="AB76" s="303">
        <v>0.61418981481481483</v>
      </c>
      <c r="AC76" s="305">
        <f t="shared" si="18"/>
        <v>0.34335648148148151</v>
      </c>
      <c r="AD76" s="303">
        <v>0.70000000000000007</v>
      </c>
      <c r="AE76" s="303"/>
      <c r="AF76" s="303"/>
      <c r="AG76" s="303"/>
      <c r="AH76" s="303">
        <v>0.67708333333333337</v>
      </c>
      <c r="AI76" s="303">
        <v>0.74722222222222223</v>
      </c>
      <c r="AJ76" s="303">
        <v>0.71944444444444444</v>
      </c>
      <c r="AK76" s="303"/>
      <c r="AL76" s="303">
        <v>0.78402777777777777</v>
      </c>
      <c r="AM76" s="303">
        <v>0.64722222222222225</v>
      </c>
      <c r="AN76" s="303"/>
      <c r="AO76" s="303"/>
      <c r="AP76" s="305">
        <v>0.81672453703703696</v>
      </c>
      <c r="AQ76" s="305">
        <f t="shared" si="19"/>
        <v>0.20253472222222213</v>
      </c>
      <c r="AR76" s="304"/>
      <c r="AT76" s="112">
        <f>VLOOKUP(AU76,id!$A:$C,3,0)</f>
        <v>418</v>
      </c>
      <c r="AU76" s="112" t="str">
        <f t="shared" si="20"/>
        <v>BowarPiotr1977</v>
      </c>
      <c r="AV76" s="112" t="str">
        <f t="shared" si="21"/>
        <v>Bowar</v>
      </c>
      <c r="AW76" s="112" t="str">
        <f t="shared" si="21"/>
        <v>Piotr</v>
      </c>
      <c r="AX76" s="112" t="str">
        <f t="shared" si="22"/>
        <v>Pekabex</v>
      </c>
      <c r="AY76" s="112">
        <f t="shared" si="23"/>
        <v>1977</v>
      </c>
      <c r="AZ76" s="112">
        <f t="shared" si="12"/>
        <v>37.398360863657388</v>
      </c>
      <c r="BA76" s="112"/>
      <c r="BB76" s="112">
        <f t="shared" si="13"/>
        <v>0.9989610940315915</v>
      </c>
      <c r="BC76" s="112">
        <f t="shared" si="14"/>
        <v>1</v>
      </c>
      <c r="BD76" s="112">
        <f t="shared" si="15"/>
        <v>1</v>
      </c>
      <c r="BE76" s="112">
        <f t="shared" si="16"/>
        <v>1</v>
      </c>
    </row>
    <row r="77" spans="1:57">
      <c r="A77" s="311">
        <v>79</v>
      </c>
      <c r="B77" s="311">
        <v>75</v>
      </c>
      <c r="C77" s="311"/>
      <c r="D77" s="311">
        <v>1056</v>
      </c>
      <c r="E77" s="313" t="s">
        <v>87</v>
      </c>
      <c r="F77" s="313" t="s">
        <v>19</v>
      </c>
      <c r="G77" s="311" t="s">
        <v>32</v>
      </c>
      <c r="H77" s="311">
        <v>1974</v>
      </c>
      <c r="I77" s="313" t="s">
        <v>3428</v>
      </c>
      <c r="J77" s="313" t="s">
        <v>185</v>
      </c>
      <c r="K77" s="327">
        <v>44</v>
      </c>
      <c r="L77" s="311">
        <v>17</v>
      </c>
      <c r="M77" s="326">
        <v>44</v>
      </c>
      <c r="N77" s="312">
        <f t="shared" si="17"/>
        <v>0.58193287037037034</v>
      </c>
      <c r="O77" s="326">
        <v>0</v>
      </c>
      <c r="P77" s="310">
        <v>0.63263888888888886</v>
      </c>
      <c r="Q77" s="310">
        <v>0.32708333333333334</v>
      </c>
      <c r="R77" s="310">
        <v>0.47430555555555554</v>
      </c>
      <c r="S77" s="310">
        <v>0.54305555555555551</v>
      </c>
      <c r="T77" s="310">
        <v>0.37986111111111115</v>
      </c>
      <c r="U77" s="310">
        <v>0.44166666666666665</v>
      </c>
      <c r="V77" s="310">
        <v>0.35416666666666669</v>
      </c>
      <c r="W77" s="310">
        <v>0.29722222222222222</v>
      </c>
      <c r="X77" s="310">
        <v>0.61458333333333337</v>
      </c>
      <c r="Y77" s="310">
        <v>0.50902777777777775</v>
      </c>
      <c r="Z77" s="310">
        <v>0.40347222222222223</v>
      </c>
      <c r="AA77" s="310">
        <v>0.5805555555555556</v>
      </c>
      <c r="AB77" s="310">
        <v>0.67234953703703704</v>
      </c>
      <c r="AC77" s="312">
        <f t="shared" si="18"/>
        <v>0.40151620370370372</v>
      </c>
      <c r="AD77" s="310"/>
      <c r="AE77" s="310">
        <v>0.77847222222222223</v>
      </c>
      <c r="AF77" s="310"/>
      <c r="AG77" s="310"/>
      <c r="AH77" s="310">
        <v>0.72013888888888899</v>
      </c>
      <c r="AI77" s="310"/>
      <c r="AJ77" s="310"/>
      <c r="AK77" s="310"/>
      <c r="AL77" s="310">
        <v>0.75277777777777777</v>
      </c>
      <c r="AM77" s="310">
        <v>0.69374999999999998</v>
      </c>
      <c r="AN77" s="310">
        <v>0.80694444444444446</v>
      </c>
      <c r="AO77" s="310"/>
      <c r="AP77" s="312">
        <v>0.85276620370370371</v>
      </c>
      <c r="AQ77" s="312">
        <f t="shared" si="19"/>
        <v>0.18041666666666667</v>
      </c>
      <c r="AR77" s="311"/>
      <c r="AT77" s="112">
        <f>VLOOKUP(AU77,id!$A:$C,3,0)</f>
        <v>123</v>
      </c>
      <c r="AU77" s="112" t="str">
        <f t="shared" si="20"/>
        <v>RygalskiGrzegorz1974</v>
      </c>
      <c r="AV77" s="112" t="str">
        <f t="shared" si="21"/>
        <v>Rygalski</v>
      </c>
      <c r="AW77" s="112" t="str">
        <f t="shared" si="21"/>
        <v>Grzegorz</v>
      </c>
      <c r="AX77" s="112" t="str">
        <f t="shared" si="22"/>
        <v>Welocypedy</v>
      </c>
      <c r="AY77" s="112">
        <f t="shared" si="23"/>
        <v>1974</v>
      </c>
      <c r="AZ77" s="112">
        <f t="shared" si="12"/>
        <v>35.082115597653107</v>
      </c>
      <c r="BA77" s="112"/>
      <c r="BB77" s="112">
        <f t="shared" si="13"/>
        <v>0.93806559398556044</v>
      </c>
      <c r="BC77" s="112">
        <f t="shared" si="14"/>
        <v>1</v>
      </c>
      <c r="BD77" s="112">
        <f t="shared" si="15"/>
        <v>1</v>
      </c>
      <c r="BE77" s="112">
        <f t="shared" si="16"/>
        <v>1</v>
      </c>
    </row>
    <row r="78" spans="1:57">
      <c r="A78" s="304">
        <v>80</v>
      </c>
      <c r="B78" s="304">
        <v>76</v>
      </c>
      <c r="C78" s="304"/>
      <c r="D78" s="304">
        <v>1057</v>
      </c>
      <c r="E78" s="337" t="s">
        <v>381</v>
      </c>
      <c r="F78" s="306" t="s">
        <v>21</v>
      </c>
      <c r="G78" s="304" t="s">
        <v>32</v>
      </c>
      <c r="H78" s="304">
        <v>1968</v>
      </c>
      <c r="I78" s="306" t="s">
        <v>3462</v>
      </c>
      <c r="J78" s="306" t="s">
        <v>4462</v>
      </c>
      <c r="K78" s="329">
        <v>42</v>
      </c>
      <c r="L78" s="304">
        <v>17</v>
      </c>
      <c r="M78" s="328">
        <v>42</v>
      </c>
      <c r="N78" s="305">
        <f t="shared" si="17"/>
        <v>0.5026504629629629</v>
      </c>
      <c r="O78" s="328">
        <v>0</v>
      </c>
      <c r="P78" s="303"/>
      <c r="Q78" s="303">
        <v>0.56319444444444444</v>
      </c>
      <c r="R78" s="303">
        <v>0.43194444444444446</v>
      </c>
      <c r="S78" s="303">
        <v>0.37986111111111115</v>
      </c>
      <c r="T78" s="303">
        <v>0.51458333333333328</v>
      </c>
      <c r="U78" s="303">
        <v>0.45416666666666666</v>
      </c>
      <c r="V78" s="303">
        <v>0.53749999999999998</v>
      </c>
      <c r="W78" s="303">
        <v>0.28888888888888892</v>
      </c>
      <c r="X78" s="303">
        <v>0.30694444444444441</v>
      </c>
      <c r="Y78" s="303">
        <v>0.40763888888888888</v>
      </c>
      <c r="Z78" s="303">
        <v>0.4909722222222222</v>
      </c>
      <c r="AA78" s="303">
        <v>0.35555555555555557</v>
      </c>
      <c r="AB78" s="303">
        <v>0.58846064814814814</v>
      </c>
      <c r="AC78" s="305">
        <f t="shared" si="18"/>
        <v>0.31762731481481482</v>
      </c>
      <c r="AD78" s="303"/>
      <c r="AE78" s="303"/>
      <c r="AF78" s="303">
        <v>0.65972222222222221</v>
      </c>
      <c r="AG78" s="303">
        <v>0.68263888888888891</v>
      </c>
      <c r="AH78" s="303">
        <v>0.61111111111111105</v>
      </c>
      <c r="AI78" s="303">
        <v>0.73611111111111116</v>
      </c>
      <c r="AJ78" s="303">
        <v>0.6430555555555556</v>
      </c>
      <c r="AK78" s="303">
        <v>0.72222222222222221</v>
      </c>
      <c r="AL78" s="303"/>
      <c r="AM78" s="303"/>
      <c r="AN78" s="303"/>
      <c r="AO78" s="303"/>
      <c r="AP78" s="305">
        <v>0.77348379629629627</v>
      </c>
      <c r="AQ78" s="305">
        <f t="shared" si="19"/>
        <v>0.18502314814814813</v>
      </c>
      <c r="AR78" s="304"/>
      <c r="AT78" s="112" t="e">
        <f>VLOOKUP(AU78,id!$A:$C,3,0)</f>
        <v>#N/A</v>
      </c>
      <c r="AU78" s="112" t="str">
        <f t="shared" si="20"/>
        <v>WoźniakJacek1968</v>
      </c>
      <c r="AV78" s="112" t="str">
        <f t="shared" si="21"/>
        <v>Woźniak</v>
      </c>
      <c r="AW78" s="112" t="str">
        <f t="shared" si="21"/>
        <v>Jacek</v>
      </c>
      <c r="AX78" s="112" t="str">
        <f t="shared" si="22"/>
        <v>Struchol</v>
      </c>
      <c r="AY78" s="112">
        <f t="shared" si="23"/>
        <v>1968</v>
      </c>
      <c r="AZ78" s="112">
        <f t="shared" si="12"/>
        <v>33.48747397957797</v>
      </c>
      <c r="BA78" s="112"/>
      <c r="BB78" s="112">
        <f t="shared" si="13"/>
        <v>1.1577287066246058</v>
      </c>
      <c r="BC78" s="112">
        <f t="shared" si="14"/>
        <v>1</v>
      </c>
      <c r="BD78" s="112">
        <f t="shared" si="15"/>
        <v>0.95454545454545459</v>
      </c>
      <c r="BE78" s="112">
        <f t="shared" si="16"/>
        <v>1</v>
      </c>
    </row>
    <row r="79" spans="1:57">
      <c r="A79" s="311">
        <v>81</v>
      </c>
      <c r="B79" s="311">
        <v>77</v>
      </c>
      <c r="C79" s="311"/>
      <c r="D79" s="311">
        <v>1052</v>
      </c>
      <c r="E79" s="313" t="s">
        <v>531</v>
      </c>
      <c r="F79" s="313" t="s">
        <v>45</v>
      </c>
      <c r="G79" s="311" t="s">
        <v>32</v>
      </c>
      <c r="H79" s="311">
        <v>1982</v>
      </c>
      <c r="I79" s="313" t="s">
        <v>3554</v>
      </c>
      <c r="J79" s="313" t="s">
        <v>369</v>
      </c>
      <c r="K79" s="327">
        <v>42</v>
      </c>
      <c r="L79" s="311">
        <v>17</v>
      </c>
      <c r="M79" s="326">
        <v>42</v>
      </c>
      <c r="N79" s="312">
        <f t="shared" si="17"/>
        <v>0.57012731481481471</v>
      </c>
      <c r="O79" s="326">
        <v>0</v>
      </c>
      <c r="P79" s="310">
        <v>0.31875000000000003</v>
      </c>
      <c r="Q79" s="310">
        <v>0.50416666666666665</v>
      </c>
      <c r="R79" s="310">
        <v>0.41666666666666669</v>
      </c>
      <c r="S79" s="310">
        <v>0.37777777777777777</v>
      </c>
      <c r="T79" s="310">
        <v>0.54652777777777783</v>
      </c>
      <c r="U79" s="310">
        <v>0.48125000000000001</v>
      </c>
      <c r="V79" s="310">
        <v>0.59722222222222221</v>
      </c>
      <c r="W79" s="310">
        <v>0.4069444444444445</v>
      </c>
      <c r="X79" s="310">
        <v>0.39305555555555555</v>
      </c>
      <c r="Y79" s="310">
        <v>0.44166666666666665</v>
      </c>
      <c r="Z79" s="310">
        <v>0.5756944444444444</v>
      </c>
      <c r="AA79" s="310">
        <v>0.3527777777777778</v>
      </c>
      <c r="AB79" s="310">
        <v>0.62285879629629626</v>
      </c>
      <c r="AC79" s="312">
        <f t="shared" si="18"/>
        <v>0.35202546296296294</v>
      </c>
      <c r="AD79" s="310">
        <v>0.73263888888888884</v>
      </c>
      <c r="AE79" s="310"/>
      <c r="AF79" s="310"/>
      <c r="AG79" s="310"/>
      <c r="AH79" s="310">
        <v>0.71597222222222223</v>
      </c>
      <c r="AI79" s="310">
        <v>0.81041666666666667</v>
      </c>
      <c r="AJ79" s="310">
        <v>0.77222222222222225</v>
      </c>
      <c r="AK79" s="310"/>
      <c r="AL79" s="310"/>
      <c r="AM79" s="310">
        <v>0.68888888888888899</v>
      </c>
      <c r="AN79" s="310"/>
      <c r="AO79" s="310"/>
      <c r="AP79" s="312">
        <v>0.84096064814814808</v>
      </c>
      <c r="AQ79" s="312">
        <f t="shared" si="19"/>
        <v>0.21810185185185182</v>
      </c>
      <c r="AR79" s="311"/>
      <c r="AT79" s="112">
        <f>VLOOKUP(AU79,id!$A:$C,3,0)</f>
        <v>306</v>
      </c>
      <c r="AU79" s="112" t="str">
        <f t="shared" si="20"/>
        <v>WanatRafał1982</v>
      </c>
      <c r="AV79" s="112" t="str">
        <f t="shared" si="21"/>
        <v>Wanat</v>
      </c>
      <c r="AW79" s="112" t="str">
        <f t="shared" si="21"/>
        <v>Rafał</v>
      </c>
      <c r="AX79" s="112" t="str">
        <f t="shared" si="22"/>
        <v>MTB4FUN</v>
      </c>
      <c r="AY79" s="112">
        <f t="shared" si="23"/>
        <v>1982</v>
      </c>
      <c r="AZ79" s="112">
        <f t="shared" si="12"/>
        <v>29.524097270734114</v>
      </c>
      <c r="BA79" s="112"/>
      <c r="BB79" s="112">
        <f t="shared" si="13"/>
        <v>0.88164599362553042</v>
      </c>
      <c r="BC79" s="112">
        <f t="shared" si="14"/>
        <v>1</v>
      </c>
      <c r="BD79" s="112">
        <f t="shared" si="15"/>
        <v>1</v>
      </c>
      <c r="BE79" s="112">
        <f t="shared" si="16"/>
        <v>1</v>
      </c>
    </row>
    <row r="80" spans="1:57" s="330" customFormat="1">
      <c r="A80" s="304">
        <v>84</v>
      </c>
      <c r="B80" s="304">
        <v>78</v>
      </c>
      <c r="C80" s="304"/>
      <c r="D80" s="304">
        <v>1067</v>
      </c>
      <c r="E80" s="306" t="s">
        <v>368</v>
      </c>
      <c r="F80" s="306" t="s">
        <v>24</v>
      </c>
      <c r="G80" s="304" t="s">
        <v>32</v>
      </c>
      <c r="H80" s="304">
        <v>1972</v>
      </c>
      <c r="I80" s="306" t="s">
        <v>3554</v>
      </c>
      <c r="J80" s="306" t="s">
        <v>369</v>
      </c>
      <c r="K80" s="329">
        <v>42</v>
      </c>
      <c r="L80" s="304">
        <v>17</v>
      </c>
      <c r="M80" s="328">
        <v>42</v>
      </c>
      <c r="N80" s="305">
        <f t="shared" si="17"/>
        <v>0.57037037037037042</v>
      </c>
      <c r="O80" s="328">
        <v>0</v>
      </c>
      <c r="P80" s="303">
        <v>0.31875000000000003</v>
      </c>
      <c r="Q80" s="303">
        <v>0.50416666666666665</v>
      </c>
      <c r="R80" s="303">
        <v>0.41736111111111113</v>
      </c>
      <c r="S80" s="303">
        <v>0.37777777777777777</v>
      </c>
      <c r="T80" s="303">
        <v>0.54722222222222217</v>
      </c>
      <c r="U80" s="303">
        <v>0.48194444444444445</v>
      </c>
      <c r="V80" s="303">
        <v>0.59722222222222221</v>
      </c>
      <c r="W80" s="303">
        <v>0.4069444444444445</v>
      </c>
      <c r="X80" s="303">
        <v>0.39374999999999999</v>
      </c>
      <c r="Y80" s="303">
        <v>0.44166666666666665</v>
      </c>
      <c r="Z80" s="303">
        <v>0.5756944444444444</v>
      </c>
      <c r="AA80" s="303">
        <v>0.3520833333333333</v>
      </c>
      <c r="AB80" s="303">
        <v>0.6228703703703703</v>
      </c>
      <c r="AC80" s="305">
        <f t="shared" si="18"/>
        <v>0.35203703703703698</v>
      </c>
      <c r="AD80" s="303">
        <v>0.73263888888888884</v>
      </c>
      <c r="AE80" s="303"/>
      <c r="AF80" s="303"/>
      <c r="AG80" s="303"/>
      <c r="AH80" s="303">
        <v>0.71597222222222223</v>
      </c>
      <c r="AI80" s="303">
        <v>0.81041666666666667</v>
      </c>
      <c r="AJ80" s="303">
        <v>0.77222222222222225</v>
      </c>
      <c r="AK80" s="303"/>
      <c r="AL80" s="303"/>
      <c r="AM80" s="303">
        <v>0.68888888888888899</v>
      </c>
      <c r="AN80" s="303"/>
      <c r="AO80" s="303"/>
      <c r="AP80" s="305">
        <v>0.84120370370370379</v>
      </c>
      <c r="AQ80" s="305">
        <f t="shared" si="19"/>
        <v>0.21833333333333349</v>
      </c>
      <c r="AR80" s="304"/>
      <c r="AT80" s="112">
        <f>VLOOKUP(AU80,id!$A:$C,3,0)</f>
        <v>295</v>
      </c>
      <c r="AU80" s="112" t="str">
        <f t="shared" si="20"/>
        <v>DunowskiPrzemysław1972</v>
      </c>
      <c r="AV80" s="112" t="str">
        <f t="shared" si="21"/>
        <v>Dunowski</v>
      </c>
      <c r="AW80" s="112" t="str">
        <f t="shared" si="21"/>
        <v>Przemysław</v>
      </c>
      <c r="AX80" s="112" t="str">
        <f t="shared" si="22"/>
        <v>MTB4FUN</v>
      </c>
      <c r="AY80" s="112">
        <f t="shared" si="23"/>
        <v>1972</v>
      </c>
      <c r="AZ80" s="112">
        <f t="shared" si="12"/>
        <v>29.511515979283509</v>
      </c>
      <c r="BA80" s="112"/>
      <c r="BB80" s="112">
        <f t="shared" si="13"/>
        <v>0.99957386363636336</v>
      </c>
      <c r="BC80" s="112">
        <f t="shared" si="14"/>
        <v>1</v>
      </c>
      <c r="BD80" s="112">
        <f t="shared" si="15"/>
        <v>1</v>
      </c>
      <c r="BE80" s="112">
        <f t="shared" si="16"/>
        <v>1</v>
      </c>
    </row>
    <row r="81" spans="1:57">
      <c r="A81" s="311">
        <v>85</v>
      </c>
      <c r="B81" s="311">
        <v>79</v>
      </c>
      <c r="C81" s="311"/>
      <c r="D81" s="311">
        <v>1122</v>
      </c>
      <c r="E81" s="313" t="s">
        <v>387</v>
      </c>
      <c r="F81" s="313" t="s">
        <v>15</v>
      </c>
      <c r="G81" s="311" t="s">
        <v>32</v>
      </c>
      <c r="H81" s="311">
        <v>1979</v>
      </c>
      <c r="I81" s="313" t="s">
        <v>3462</v>
      </c>
      <c r="J81" s="313" t="s">
        <v>4460</v>
      </c>
      <c r="K81" s="327">
        <v>41</v>
      </c>
      <c r="L81" s="311">
        <v>17</v>
      </c>
      <c r="M81" s="326">
        <v>41</v>
      </c>
      <c r="N81" s="312">
        <f t="shared" si="17"/>
        <v>0.57201388888888882</v>
      </c>
      <c r="O81" s="326">
        <v>0</v>
      </c>
      <c r="P81" s="310">
        <v>0.59305555555555556</v>
      </c>
      <c r="Q81" s="310">
        <v>0.41597222222222219</v>
      </c>
      <c r="R81" s="310">
        <v>0.46666666666666662</v>
      </c>
      <c r="S81" s="310">
        <v>0.52222222222222225</v>
      </c>
      <c r="T81" s="310">
        <v>0.39374999999999999</v>
      </c>
      <c r="U81" s="310">
        <v>0.43888888888888888</v>
      </c>
      <c r="V81" s="310">
        <v>0.30069444444444443</v>
      </c>
      <c r="W81" s="310">
        <v>0.4861111111111111</v>
      </c>
      <c r="X81" s="310">
        <v>0.50624999999999998</v>
      </c>
      <c r="Y81" s="310"/>
      <c r="Z81" s="310">
        <v>0.34861111111111115</v>
      </c>
      <c r="AA81" s="310">
        <v>0.55555555555555558</v>
      </c>
      <c r="AB81" s="310">
        <v>0.63261574074074078</v>
      </c>
      <c r="AC81" s="312">
        <f t="shared" si="18"/>
        <v>0.36178240740740747</v>
      </c>
      <c r="AD81" s="310">
        <v>0.72638888888888886</v>
      </c>
      <c r="AE81" s="310"/>
      <c r="AF81" s="310"/>
      <c r="AG81" s="310"/>
      <c r="AH81" s="310">
        <v>0.70972222222222225</v>
      </c>
      <c r="AI81" s="310">
        <v>0.75069444444444444</v>
      </c>
      <c r="AJ81" s="310"/>
      <c r="AK81" s="310">
        <v>0.76597222222222217</v>
      </c>
      <c r="AL81" s="310">
        <v>0.81597222222222221</v>
      </c>
      <c r="AM81" s="310">
        <v>0.67638888888888893</v>
      </c>
      <c r="AN81" s="310"/>
      <c r="AO81" s="310"/>
      <c r="AP81" s="312">
        <v>0.84284722222222219</v>
      </c>
      <c r="AQ81" s="312">
        <f t="shared" si="19"/>
        <v>0.21023148148148141</v>
      </c>
      <c r="AR81" s="311"/>
      <c r="AT81" s="112">
        <f>VLOOKUP(AU81,id!$A:$C,3,0)</f>
        <v>296</v>
      </c>
      <c r="AU81" s="112" t="str">
        <f t="shared" si="20"/>
        <v>JaśPiotr1979</v>
      </c>
      <c r="AV81" s="112" t="str">
        <f t="shared" si="21"/>
        <v>Jaś</v>
      </c>
      <c r="AW81" s="112" t="str">
        <f t="shared" si="21"/>
        <v>Piotr</v>
      </c>
      <c r="AX81" s="112" t="str">
        <f t="shared" si="22"/>
        <v>Browar Bytów</v>
      </c>
      <c r="AY81" s="112">
        <f t="shared" si="23"/>
        <v>1979</v>
      </c>
      <c r="AZ81" s="112">
        <f t="shared" si="12"/>
        <v>28.808860836919614</v>
      </c>
      <c r="BA81" s="112"/>
      <c r="BB81" s="112">
        <f t="shared" si="13"/>
        <v>0.99712678564202195</v>
      </c>
      <c r="BC81" s="112">
        <f t="shared" si="14"/>
        <v>1</v>
      </c>
      <c r="BD81" s="112">
        <f t="shared" si="15"/>
        <v>0.97619047619047616</v>
      </c>
      <c r="BE81" s="112">
        <f t="shared" si="16"/>
        <v>1</v>
      </c>
    </row>
    <row r="82" spans="1:57">
      <c r="A82" s="304">
        <v>86</v>
      </c>
      <c r="B82" s="304">
        <v>80</v>
      </c>
      <c r="C82" s="304"/>
      <c r="D82" s="304">
        <v>1123</v>
      </c>
      <c r="E82" s="306" t="s">
        <v>4461</v>
      </c>
      <c r="F82" s="306" t="s">
        <v>389</v>
      </c>
      <c r="G82" s="304" t="s">
        <v>32</v>
      </c>
      <c r="H82" s="304">
        <v>1977</v>
      </c>
      <c r="I82" s="306" t="s">
        <v>3550</v>
      </c>
      <c r="J82" s="306" t="s">
        <v>4460</v>
      </c>
      <c r="K82" s="329">
        <v>41</v>
      </c>
      <c r="L82" s="304">
        <v>17</v>
      </c>
      <c r="M82" s="328">
        <v>41</v>
      </c>
      <c r="N82" s="305">
        <f t="shared" si="17"/>
        <v>0.57239583333333344</v>
      </c>
      <c r="O82" s="328">
        <v>0</v>
      </c>
      <c r="P82" s="303">
        <v>0.59305555555555556</v>
      </c>
      <c r="Q82" s="303">
        <v>0.41597222222222219</v>
      </c>
      <c r="R82" s="303">
        <v>0.46666666666666662</v>
      </c>
      <c r="S82" s="303">
        <v>0.52222222222222225</v>
      </c>
      <c r="T82" s="303">
        <v>0.39374999999999999</v>
      </c>
      <c r="U82" s="303">
        <v>0.43888888888888888</v>
      </c>
      <c r="V82" s="303">
        <v>0.30069444444444443</v>
      </c>
      <c r="W82" s="303">
        <v>0.48541666666666666</v>
      </c>
      <c r="X82" s="303">
        <v>0.50694444444444442</v>
      </c>
      <c r="Y82" s="303"/>
      <c r="Z82" s="303">
        <v>0.34861111111111115</v>
      </c>
      <c r="AA82" s="303">
        <v>0.55555555555555558</v>
      </c>
      <c r="AB82" s="303">
        <v>0.63298611111111114</v>
      </c>
      <c r="AC82" s="305">
        <f t="shared" si="18"/>
        <v>0.36215277777777782</v>
      </c>
      <c r="AD82" s="303">
        <v>0.72638888888888886</v>
      </c>
      <c r="AE82" s="303"/>
      <c r="AF82" s="303"/>
      <c r="AG82" s="303"/>
      <c r="AH82" s="303">
        <v>0.70972222222222225</v>
      </c>
      <c r="AI82" s="303">
        <v>0.75069444444444444</v>
      </c>
      <c r="AJ82" s="303"/>
      <c r="AK82" s="303">
        <v>0.76597222222222217</v>
      </c>
      <c r="AL82" s="303">
        <v>0.81597222222222221</v>
      </c>
      <c r="AM82" s="303">
        <v>0.67569444444444438</v>
      </c>
      <c r="AN82" s="303"/>
      <c r="AO82" s="303"/>
      <c r="AP82" s="305">
        <v>0.8432291666666667</v>
      </c>
      <c r="AQ82" s="305">
        <f t="shared" si="19"/>
        <v>0.21024305555555556</v>
      </c>
      <c r="AR82" s="304"/>
      <c r="AT82" s="112" t="e">
        <f>VLOOKUP(AU82,id!$A:$C,3,0)</f>
        <v>#N/A</v>
      </c>
      <c r="AU82" s="112" t="str">
        <f t="shared" si="20"/>
        <v>KalarKarel1977</v>
      </c>
      <c r="AV82" s="112" t="str">
        <f t="shared" si="21"/>
        <v>Kalar</v>
      </c>
      <c r="AW82" s="112" t="str">
        <f t="shared" si="21"/>
        <v>Karel</v>
      </c>
      <c r="AX82" s="112" t="str">
        <f t="shared" si="22"/>
        <v>Browar Bytów</v>
      </c>
      <c r="AY82" s="112">
        <f t="shared" si="23"/>
        <v>1977</v>
      </c>
      <c r="AZ82" s="112">
        <f t="shared" si="12"/>
        <v>28.78963745389224</v>
      </c>
      <c r="BA82" s="112"/>
      <c r="BB82" s="112">
        <f t="shared" si="13"/>
        <v>0.9993327267212615</v>
      </c>
      <c r="BC82" s="112">
        <f t="shared" si="14"/>
        <v>1</v>
      </c>
      <c r="BD82" s="112">
        <f t="shared" si="15"/>
        <v>1</v>
      </c>
      <c r="BE82" s="112">
        <f t="shared" si="16"/>
        <v>1</v>
      </c>
    </row>
    <row r="83" spans="1:57">
      <c r="A83" s="311">
        <v>87</v>
      </c>
      <c r="B83" s="311">
        <v>81</v>
      </c>
      <c r="C83" s="311"/>
      <c r="D83" s="311">
        <v>1124</v>
      </c>
      <c r="E83" s="313" t="s">
        <v>386</v>
      </c>
      <c r="F83" s="313" t="s">
        <v>24</v>
      </c>
      <c r="G83" s="311" t="s">
        <v>32</v>
      </c>
      <c r="H83" s="311">
        <v>1978</v>
      </c>
      <c r="I83" s="313" t="s">
        <v>3462</v>
      </c>
      <c r="J83" s="313" t="s">
        <v>4460</v>
      </c>
      <c r="K83" s="327">
        <v>41</v>
      </c>
      <c r="L83" s="311">
        <v>17</v>
      </c>
      <c r="M83" s="326">
        <v>41</v>
      </c>
      <c r="N83" s="312">
        <f t="shared" si="17"/>
        <v>0.57259259259259254</v>
      </c>
      <c r="O83" s="326">
        <v>0</v>
      </c>
      <c r="P83" s="310">
        <v>0.59305555555555556</v>
      </c>
      <c r="Q83" s="310">
        <v>0.41597222222222219</v>
      </c>
      <c r="R83" s="310">
        <v>0.46736111111111112</v>
      </c>
      <c r="S83" s="310">
        <v>0.52222222222222225</v>
      </c>
      <c r="T83" s="310">
        <v>0.39374999999999999</v>
      </c>
      <c r="U83" s="310">
        <v>0.43888888888888888</v>
      </c>
      <c r="V83" s="310">
        <v>0.30069444444444443</v>
      </c>
      <c r="W83" s="310">
        <v>0.48541666666666666</v>
      </c>
      <c r="X83" s="310">
        <v>0.50694444444444442</v>
      </c>
      <c r="Y83" s="310"/>
      <c r="Z83" s="310">
        <v>0.34930555555555554</v>
      </c>
      <c r="AA83" s="310">
        <v>0.55555555555555558</v>
      </c>
      <c r="AB83" s="310">
        <v>0.63296296296296295</v>
      </c>
      <c r="AC83" s="312">
        <f t="shared" si="18"/>
        <v>0.36212962962962963</v>
      </c>
      <c r="AD83" s="310">
        <v>0.7270833333333333</v>
      </c>
      <c r="AE83" s="310"/>
      <c r="AF83" s="310"/>
      <c r="AG83" s="310"/>
      <c r="AH83" s="310">
        <v>0.7104166666666667</v>
      </c>
      <c r="AI83" s="310">
        <v>0.75069444444444444</v>
      </c>
      <c r="AJ83" s="310"/>
      <c r="AK83" s="310">
        <v>0.76666666666666661</v>
      </c>
      <c r="AL83" s="310">
        <v>0.81666666666666676</v>
      </c>
      <c r="AM83" s="310">
        <v>0.67638888888888893</v>
      </c>
      <c r="AN83" s="310"/>
      <c r="AO83" s="310"/>
      <c r="AP83" s="312">
        <v>0.84342592592592591</v>
      </c>
      <c r="AQ83" s="312">
        <f t="shared" si="19"/>
        <v>0.21046296296296296</v>
      </c>
      <c r="AR83" s="311"/>
      <c r="AT83" s="112">
        <f>VLOOKUP(AU83,id!$A:$C,3,0)</f>
        <v>298</v>
      </c>
      <c r="AU83" s="112" t="str">
        <f t="shared" si="20"/>
        <v>FlorekPrzemysław1978</v>
      </c>
      <c r="AV83" s="112" t="str">
        <f t="shared" si="21"/>
        <v>Florek</v>
      </c>
      <c r="AW83" s="112" t="str">
        <f t="shared" si="21"/>
        <v>Przemysław</v>
      </c>
      <c r="AX83" s="112" t="str">
        <f t="shared" si="22"/>
        <v>Browar Bytów</v>
      </c>
      <c r="AY83" s="112">
        <f t="shared" si="23"/>
        <v>1978</v>
      </c>
      <c r="AZ83" s="112">
        <f t="shared" si="12"/>
        <v>28.77974450764556</v>
      </c>
      <c r="BA83" s="112"/>
      <c r="BB83" s="112">
        <f t="shared" si="13"/>
        <v>0.99965637128072471</v>
      </c>
      <c r="BC83" s="112">
        <f t="shared" si="14"/>
        <v>1</v>
      </c>
      <c r="BD83" s="112">
        <f t="shared" si="15"/>
        <v>1</v>
      </c>
      <c r="BE83" s="112">
        <f t="shared" si="16"/>
        <v>1</v>
      </c>
    </row>
    <row r="84" spans="1:57">
      <c r="A84" s="311">
        <v>89</v>
      </c>
      <c r="B84" s="311">
        <v>82</v>
      </c>
      <c r="C84" s="311"/>
      <c r="D84" s="311">
        <v>1096</v>
      </c>
      <c r="E84" s="313" t="s">
        <v>345</v>
      </c>
      <c r="F84" s="313" t="s">
        <v>34</v>
      </c>
      <c r="G84" s="311" t="s">
        <v>32</v>
      </c>
      <c r="H84" s="311">
        <v>1971</v>
      </c>
      <c r="I84" s="313" t="s">
        <v>246</v>
      </c>
      <c r="J84" s="313" t="s">
        <v>347</v>
      </c>
      <c r="K84" s="327">
        <v>40</v>
      </c>
      <c r="L84" s="311">
        <v>16</v>
      </c>
      <c r="M84" s="326">
        <v>40</v>
      </c>
      <c r="N84" s="312">
        <f t="shared" si="17"/>
        <v>0.53267361111111122</v>
      </c>
      <c r="O84" s="326">
        <v>0</v>
      </c>
      <c r="P84" s="310"/>
      <c r="Q84" s="310"/>
      <c r="R84" s="310">
        <v>0.42222222222222222</v>
      </c>
      <c r="S84" s="310">
        <v>0.34375</v>
      </c>
      <c r="T84" s="310">
        <v>0.55138888888888882</v>
      </c>
      <c r="U84" s="310">
        <v>0.4465277777777778</v>
      </c>
      <c r="V84" s="310">
        <v>0.57500000000000007</v>
      </c>
      <c r="W84" s="310">
        <v>0.3034722222222222</v>
      </c>
      <c r="X84" s="310">
        <v>0.32708333333333334</v>
      </c>
      <c r="Y84" s="310">
        <v>0.38611111111111113</v>
      </c>
      <c r="Z84" s="310">
        <v>0.51666666666666672</v>
      </c>
      <c r="AA84" s="310"/>
      <c r="AB84" s="310">
        <v>0.59984953703703703</v>
      </c>
      <c r="AC84" s="312">
        <f t="shared" si="18"/>
        <v>0.32901620370370371</v>
      </c>
      <c r="AD84" s="310">
        <v>0.66111111111111109</v>
      </c>
      <c r="AE84" s="310"/>
      <c r="AF84" s="310">
        <v>0.72361111111111109</v>
      </c>
      <c r="AG84" s="310"/>
      <c r="AH84" s="310">
        <v>0.62916666666666665</v>
      </c>
      <c r="AI84" s="310">
        <v>0.68125000000000002</v>
      </c>
      <c r="AJ84" s="310">
        <v>0.74375000000000002</v>
      </c>
      <c r="AK84" s="310">
        <v>0.70208333333333339</v>
      </c>
      <c r="AL84" s="310"/>
      <c r="AM84" s="310">
        <v>0.77986111111111101</v>
      </c>
      <c r="AN84" s="310"/>
      <c r="AO84" s="310"/>
      <c r="AP84" s="312">
        <v>0.80350694444444448</v>
      </c>
      <c r="AQ84" s="312">
        <f t="shared" si="19"/>
        <v>0.20365740740740745</v>
      </c>
      <c r="AR84" s="311"/>
      <c r="AT84" s="112">
        <f>VLOOKUP(AU84,id!$A:$C,3,0)</f>
        <v>300</v>
      </c>
      <c r="AU84" s="112" t="str">
        <f t="shared" si="20"/>
        <v>WodzińskiMarek1971</v>
      </c>
      <c r="AV84" s="112" t="str">
        <f t="shared" si="21"/>
        <v>Wodziński</v>
      </c>
      <c r="AW84" s="112" t="str">
        <f t="shared" si="21"/>
        <v>Marek</v>
      </c>
      <c r="AX84" s="112" t="str">
        <f t="shared" si="22"/>
        <v>mamy.to</v>
      </c>
      <c r="AY84" s="112">
        <f t="shared" si="23"/>
        <v>1971</v>
      </c>
      <c r="AZ84" s="112">
        <f t="shared" si="12"/>
        <v>28.077799519654203</v>
      </c>
      <c r="BA84" s="112"/>
      <c r="BB84" s="112">
        <f t="shared" si="13"/>
        <v>1.0749407904743278</v>
      </c>
      <c r="BC84" s="112">
        <f t="shared" si="14"/>
        <v>0.94117647058823528</v>
      </c>
      <c r="BD84" s="112">
        <f t="shared" si="15"/>
        <v>0.97560975609756095</v>
      </c>
      <c r="BE84" s="112">
        <f t="shared" si="16"/>
        <v>0.98794828634196963</v>
      </c>
    </row>
    <row r="85" spans="1:57">
      <c r="A85" s="304">
        <v>90</v>
      </c>
      <c r="B85" s="304">
        <v>83</v>
      </c>
      <c r="C85" s="304"/>
      <c r="D85" s="304">
        <v>1006</v>
      </c>
      <c r="E85" s="306" t="s">
        <v>458</v>
      </c>
      <c r="F85" s="306" t="s">
        <v>77</v>
      </c>
      <c r="G85" s="304" t="s">
        <v>32</v>
      </c>
      <c r="H85" s="304">
        <v>1976</v>
      </c>
      <c r="I85" s="306" t="s">
        <v>3550</v>
      </c>
      <c r="J85" s="306" t="s">
        <v>4459</v>
      </c>
      <c r="K85" s="329">
        <v>40</v>
      </c>
      <c r="L85" s="304">
        <v>16</v>
      </c>
      <c r="M85" s="328">
        <v>40</v>
      </c>
      <c r="N85" s="305">
        <f t="shared" si="17"/>
        <v>0.53682870370370384</v>
      </c>
      <c r="O85" s="328">
        <v>0</v>
      </c>
      <c r="P85" s="303">
        <v>0.53263888888888888</v>
      </c>
      <c r="Q85" s="303">
        <v>0.61319444444444449</v>
      </c>
      <c r="R85" s="303">
        <v>0.38680555555555557</v>
      </c>
      <c r="S85" s="303">
        <v>0.4548611111111111</v>
      </c>
      <c r="T85" s="303">
        <v>0.31875000000000003</v>
      </c>
      <c r="U85" s="303">
        <v>0.36458333333333331</v>
      </c>
      <c r="V85" s="303">
        <v>0.29444444444444445</v>
      </c>
      <c r="W85" s="303">
        <v>0.5541666666666667</v>
      </c>
      <c r="X85" s="303">
        <v>0.51736111111111105</v>
      </c>
      <c r="Y85" s="303">
        <v>0.41041666666666665</v>
      </c>
      <c r="Z85" s="303">
        <v>0.33680555555555558</v>
      </c>
      <c r="AA85" s="303">
        <v>0.48888888888888887</v>
      </c>
      <c r="AB85" s="303">
        <v>0.63722222222222225</v>
      </c>
      <c r="AC85" s="305">
        <f t="shared" si="18"/>
        <v>0.36638888888888893</v>
      </c>
      <c r="AD85" s="303"/>
      <c r="AE85" s="303">
        <v>0.74861111111111101</v>
      </c>
      <c r="AF85" s="303"/>
      <c r="AG85" s="303"/>
      <c r="AH85" s="303">
        <v>0.66805555555555562</v>
      </c>
      <c r="AI85" s="303"/>
      <c r="AJ85" s="303"/>
      <c r="AK85" s="303"/>
      <c r="AL85" s="303">
        <v>0.72222222222222221</v>
      </c>
      <c r="AM85" s="303"/>
      <c r="AN85" s="303">
        <v>0.77430555555555547</v>
      </c>
      <c r="AO85" s="303"/>
      <c r="AP85" s="305">
        <v>0.80766203703703709</v>
      </c>
      <c r="AQ85" s="305">
        <f t="shared" si="19"/>
        <v>0.17043981481481485</v>
      </c>
      <c r="AR85" s="304"/>
      <c r="AT85" s="112">
        <f>VLOOKUP(AU85,id!$A:$C,3,0)</f>
        <v>310</v>
      </c>
      <c r="AU85" s="112" t="str">
        <f t="shared" si="20"/>
        <v>KurzyńskiKrystian1976</v>
      </c>
      <c r="AV85" s="112" t="str">
        <f t="shared" si="21"/>
        <v>Kurzyński</v>
      </c>
      <c r="AW85" s="112" t="str">
        <f t="shared" si="21"/>
        <v>Krystian</v>
      </c>
      <c r="AX85" s="112" t="str">
        <f t="shared" si="22"/>
        <v>Agent PZU</v>
      </c>
      <c r="AY85" s="112">
        <f t="shared" si="23"/>
        <v>1976</v>
      </c>
      <c r="AZ85" s="112">
        <f t="shared" si="12"/>
        <v>27.860475341577452</v>
      </c>
      <c r="BA85" s="112"/>
      <c r="BB85" s="112">
        <f t="shared" si="13"/>
        <v>0.99225992842050792</v>
      </c>
      <c r="BC85" s="112">
        <f t="shared" si="14"/>
        <v>1</v>
      </c>
      <c r="BD85" s="112">
        <f t="shared" si="15"/>
        <v>1</v>
      </c>
      <c r="BE85" s="112">
        <f t="shared" si="16"/>
        <v>1</v>
      </c>
    </row>
    <row r="86" spans="1:57">
      <c r="A86" s="311">
        <v>91</v>
      </c>
      <c r="B86" s="311">
        <v>84</v>
      </c>
      <c r="C86" s="311"/>
      <c r="D86" s="311">
        <v>1016</v>
      </c>
      <c r="E86" s="313" t="s">
        <v>4458</v>
      </c>
      <c r="F86" s="313" t="s">
        <v>15</v>
      </c>
      <c r="G86" s="311" t="s">
        <v>32</v>
      </c>
      <c r="H86" s="311">
        <v>1984</v>
      </c>
      <c r="I86" s="313" t="s">
        <v>253</v>
      </c>
      <c r="J86" s="313" t="s">
        <v>4331</v>
      </c>
      <c r="K86" s="327">
        <v>39</v>
      </c>
      <c r="L86" s="311">
        <v>15</v>
      </c>
      <c r="M86" s="326">
        <v>39</v>
      </c>
      <c r="N86" s="312">
        <f t="shared" si="17"/>
        <v>0.57189814814814821</v>
      </c>
      <c r="O86" s="326">
        <v>0</v>
      </c>
      <c r="P86" s="310">
        <v>0.62986111111111109</v>
      </c>
      <c r="Q86" s="310">
        <v>0.40069444444444446</v>
      </c>
      <c r="R86" s="310">
        <v>0.45555555555555555</v>
      </c>
      <c r="S86" s="310">
        <v>0.54305555555555551</v>
      </c>
      <c r="T86" s="310">
        <v>0.3215277777777778</v>
      </c>
      <c r="U86" s="310">
        <v>0.42777777777777781</v>
      </c>
      <c r="V86" s="310">
        <v>0.30069444444444443</v>
      </c>
      <c r="W86" s="310">
        <v>0.69027777777777777</v>
      </c>
      <c r="X86" s="310">
        <v>0.65555555555555556</v>
      </c>
      <c r="Y86" s="310">
        <v>0.49861111111111112</v>
      </c>
      <c r="Z86" s="310">
        <v>0.34930555555555554</v>
      </c>
      <c r="AA86" s="310">
        <v>0.57916666666666672</v>
      </c>
      <c r="AB86" s="310">
        <v>0.70293981481481482</v>
      </c>
      <c r="AC86" s="312">
        <f t="shared" si="18"/>
        <v>0.43210648148148151</v>
      </c>
      <c r="AD86" s="310"/>
      <c r="AE86" s="310"/>
      <c r="AF86" s="310"/>
      <c r="AG86" s="310"/>
      <c r="AH86" s="310">
        <v>0.73333333333333339</v>
      </c>
      <c r="AI86" s="310"/>
      <c r="AJ86" s="310">
        <v>0.78680555555555554</v>
      </c>
      <c r="AK86" s="310"/>
      <c r="AL86" s="310"/>
      <c r="AM86" s="310">
        <v>0.82361111111111107</v>
      </c>
      <c r="AN86" s="310"/>
      <c r="AO86" s="310"/>
      <c r="AP86" s="312">
        <v>0.84273148148148147</v>
      </c>
      <c r="AQ86" s="312">
        <f t="shared" si="19"/>
        <v>0.13979166666666665</v>
      </c>
      <c r="AR86" s="311"/>
      <c r="AT86" s="112" t="e">
        <f>VLOOKUP(AU86,id!$A:$C,3,0)</f>
        <v>#N/A</v>
      </c>
      <c r="AU86" s="112" t="str">
        <f t="shared" si="20"/>
        <v>PleckePiotr1984</v>
      </c>
      <c r="AV86" s="112" t="str">
        <f t="shared" si="21"/>
        <v>Plecke</v>
      </c>
      <c r="AW86" s="112" t="str">
        <f t="shared" si="21"/>
        <v>Piotr</v>
      </c>
      <c r="AX86" s="112" t="str">
        <f t="shared" si="22"/>
        <v>.</v>
      </c>
      <c r="AY86" s="112">
        <f t="shared" si="23"/>
        <v>1984</v>
      </c>
      <c r="AZ86" s="112">
        <f t="shared" si="12"/>
        <v>27.163963458038015</v>
      </c>
      <c r="BA86" s="112"/>
      <c r="BB86" s="112">
        <f t="shared" si="13"/>
        <v>0.93867886343398377</v>
      </c>
      <c r="BC86" s="112">
        <f t="shared" si="14"/>
        <v>0.9375</v>
      </c>
      <c r="BD86" s="112">
        <f t="shared" si="15"/>
        <v>0.97499999999999998</v>
      </c>
      <c r="BE86" s="112">
        <f t="shared" si="16"/>
        <v>0.98717524291740988</v>
      </c>
    </row>
    <row r="87" spans="1:57">
      <c r="A87" s="304">
        <v>92</v>
      </c>
      <c r="B87" s="304">
        <v>85</v>
      </c>
      <c r="C87" s="304"/>
      <c r="D87" s="304">
        <v>1045</v>
      </c>
      <c r="E87" s="306" t="s">
        <v>4457</v>
      </c>
      <c r="F87" s="306" t="s">
        <v>139</v>
      </c>
      <c r="G87" s="304" t="s">
        <v>32</v>
      </c>
      <c r="H87" s="304">
        <v>1978</v>
      </c>
      <c r="I87" s="306" t="s">
        <v>4370</v>
      </c>
      <c r="J87" s="306" t="s">
        <v>4203</v>
      </c>
      <c r="K87" s="329">
        <v>36</v>
      </c>
      <c r="L87" s="304">
        <v>14</v>
      </c>
      <c r="M87" s="328">
        <v>36</v>
      </c>
      <c r="N87" s="305">
        <f t="shared" si="17"/>
        <v>0.37905092592592587</v>
      </c>
      <c r="O87" s="328">
        <v>0</v>
      </c>
      <c r="P87" s="303">
        <v>0.52986111111111112</v>
      </c>
      <c r="Q87" s="303">
        <v>0.3</v>
      </c>
      <c r="R87" s="303">
        <v>0.41319444444444442</v>
      </c>
      <c r="S87" s="303">
        <v>0.46597222222222223</v>
      </c>
      <c r="T87" s="303">
        <v>0.34027777777777773</v>
      </c>
      <c r="U87" s="303">
        <v>0.38819444444444445</v>
      </c>
      <c r="V87" s="303">
        <v>0.32083333333333336</v>
      </c>
      <c r="W87" s="303">
        <v>0.55555555555555558</v>
      </c>
      <c r="X87" s="303">
        <v>0.47569444444444442</v>
      </c>
      <c r="Y87" s="303">
        <v>0.43888888888888888</v>
      </c>
      <c r="Z87" s="303">
        <v>0.35833333333333334</v>
      </c>
      <c r="AA87" s="303">
        <v>0.50138888888888888</v>
      </c>
      <c r="AB87" s="303">
        <v>0.56876157407407402</v>
      </c>
      <c r="AC87" s="305">
        <f t="shared" si="18"/>
        <v>0.2979282407407407</v>
      </c>
      <c r="AD87" s="303"/>
      <c r="AE87" s="303"/>
      <c r="AF87" s="303"/>
      <c r="AG87" s="303"/>
      <c r="AH87" s="303">
        <v>0.63263888888888886</v>
      </c>
      <c r="AI87" s="303"/>
      <c r="AJ87" s="303"/>
      <c r="AK87" s="303"/>
      <c r="AL87" s="303"/>
      <c r="AM87" s="303">
        <v>0.59722222222222221</v>
      </c>
      <c r="AN87" s="303"/>
      <c r="AO87" s="303"/>
      <c r="AP87" s="305">
        <v>0.64988425925925919</v>
      </c>
      <c r="AQ87" s="305">
        <f t="shared" si="19"/>
        <v>8.1122685185185173E-2</v>
      </c>
      <c r="AR87" s="304"/>
      <c r="AT87" s="112" t="e">
        <f>VLOOKUP(AU87,id!$A:$C,3,0)</f>
        <v>#N/A</v>
      </c>
      <c r="AU87" s="112" t="str">
        <f t="shared" si="20"/>
        <v>NiedbalskiDaniel1978</v>
      </c>
      <c r="AV87" s="112" t="str">
        <f t="shared" si="21"/>
        <v>Niedbalski</v>
      </c>
      <c r="AW87" s="112" t="str">
        <f t="shared" si="21"/>
        <v>Daniel</v>
      </c>
      <c r="AX87" s="112" t="str">
        <f t="shared" si="22"/>
        <v>ZTF</v>
      </c>
      <c r="AY87" s="112">
        <f t="shared" si="23"/>
        <v>1978</v>
      </c>
      <c r="AZ87" s="112">
        <f t="shared" si="12"/>
        <v>25.074427807419706</v>
      </c>
      <c r="BA87" s="112"/>
      <c r="BB87" s="112">
        <f t="shared" si="13"/>
        <v>1.5087633587786262</v>
      </c>
      <c r="BC87" s="112">
        <f t="shared" si="14"/>
        <v>0.93333333333333335</v>
      </c>
      <c r="BD87" s="112">
        <f t="shared" si="15"/>
        <v>0.92307692307692313</v>
      </c>
      <c r="BE87" s="112">
        <f t="shared" si="16"/>
        <v>0.98629618965902943</v>
      </c>
    </row>
    <row r="88" spans="1:57">
      <c r="A88" s="304">
        <v>94</v>
      </c>
      <c r="B88" s="304">
        <v>86</v>
      </c>
      <c r="C88" s="304"/>
      <c r="D88" s="304">
        <v>1102</v>
      </c>
      <c r="E88" s="306" t="s">
        <v>138</v>
      </c>
      <c r="F88" s="306" t="s">
        <v>26</v>
      </c>
      <c r="G88" s="304" t="s">
        <v>32</v>
      </c>
      <c r="H88" s="304">
        <v>1951</v>
      </c>
      <c r="I88" s="306" t="s">
        <v>3462</v>
      </c>
      <c r="J88" s="306"/>
      <c r="K88" s="329">
        <v>34</v>
      </c>
      <c r="L88" s="304">
        <v>11</v>
      </c>
      <c r="M88" s="328">
        <v>34</v>
      </c>
      <c r="N88" s="305">
        <f t="shared" si="17"/>
        <v>0.57261574074074084</v>
      </c>
      <c r="O88" s="328">
        <v>0</v>
      </c>
      <c r="P88" s="303"/>
      <c r="Q88" s="303"/>
      <c r="R88" s="303"/>
      <c r="S88" s="303">
        <v>0.40138888888888885</v>
      </c>
      <c r="T88" s="303">
        <v>0.57777777777777783</v>
      </c>
      <c r="U88" s="303"/>
      <c r="V88" s="303">
        <v>0.61111111111111105</v>
      </c>
      <c r="W88" s="303">
        <v>0.29583333333333334</v>
      </c>
      <c r="X88" s="303">
        <v>0.32569444444444445</v>
      </c>
      <c r="Y88" s="303">
        <v>0.4375</v>
      </c>
      <c r="Z88" s="303">
        <v>0.54375000000000007</v>
      </c>
      <c r="AA88" s="303">
        <v>0.36180555555555555</v>
      </c>
      <c r="AB88" s="303">
        <v>0.6444791666666666</v>
      </c>
      <c r="AC88" s="305">
        <f t="shared" si="18"/>
        <v>0.37364583333333329</v>
      </c>
      <c r="AD88" s="303"/>
      <c r="AE88" s="303"/>
      <c r="AF88" s="303"/>
      <c r="AG88" s="303"/>
      <c r="AH88" s="303">
        <v>0.77916666666666667</v>
      </c>
      <c r="AI88" s="303"/>
      <c r="AJ88" s="303"/>
      <c r="AK88" s="303"/>
      <c r="AL88" s="303">
        <v>0.72499999999999998</v>
      </c>
      <c r="AM88" s="303">
        <v>0.81458333333333333</v>
      </c>
      <c r="AN88" s="303"/>
      <c r="AO88" s="303"/>
      <c r="AP88" s="305">
        <v>0.8434490740740741</v>
      </c>
      <c r="AQ88" s="305">
        <f t="shared" si="19"/>
        <v>0.1989699074074075</v>
      </c>
      <c r="AR88" s="304"/>
      <c r="AT88" s="112">
        <f>VLOOKUP(AU88,id!$A:$C,3,0)</f>
        <v>104</v>
      </c>
      <c r="AU88" s="112" t="str">
        <f t="shared" si="20"/>
        <v>PiwakowskiAndrzej1951</v>
      </c>
      <c r="AV88" s="112" t="str">
        <f t="shared" si="21"/>
        <v>Piwakowski</v>
      </c>
      <c r="AW88" s="112" t="str">
        <f t="shared" si="21"/>
        <v>Andrzej</v>
      </c>
      <c r="AX88" s="112">
        <f t="shared" si="22"/>
        <v>0</v>
      </c>
      <c r="AY88" s="112">
        <f t="shared" si="23"/>
        <v>1951</v>
      </c>
      <c r="AZ88" s="112">
        <f t="shared" si="12"/>
        <v>23.681404040340833</v>
      </c>
      <c r="BA88" s="112"/>
      <c r="BB88" s="112">
        <f t="shared" si="13"/>
        <v>0.66196385980514993</v>
      </c>
      <c r="BC88" s="112">
        <f t="shared" si="14"/>
        <v>0.7857142857142857</v>
      </c>
      <c r="BD88" s="112">
        <f t="shared" si="15"/>
        <v>0.94444444444444442</v>
      </c>
      <c r="BE88" s="112">
        <f t="shared" si="16"/>
        <v>0.95291229369435537</v>
      </c>
    </row>
    <row r="89" spans="1:57">
      <c r="A89" s="311">
        <v>95</v>
      </c>
      <c r="B89" s="311">
        <v>87</v>
      </c>
      <c r="C89" s="311"/>
      <c r="D89" s="311">
        <v>1109</v>
      </c>
      <c r="E89" s="313" t="s">
        <v>1053</v>
      </c>
      <c r="F89" s="313" t="s">
        <v>26</v>
      </c>
      <c r="G89" s="311" t="s">
        <v>32</v>
      </c>
      <c r="H89" s="311">
        <v>1967</v>
      </c>
      <c r="I89" s="313" t="s">
        <v>3595</v>
      </c>
      <c r="J89" s="313" t="s">
        <v>1054</v>
      </c>
      <c r="K89" s="327">
        <v>33</v>
      </c>
      <c r="L89" s="311">
        <v>12</v>
      </c>
      <c r="M89" s="326">
        <v>33</v>
      </c>
      <c r="N89" s="312">
        <f t="shared" si="17"/>
        <v>0.57541666666666669</v>
      </c>
      <c r="O89" s="326">
        <v>0</v>
      </c>
      <c r="P89" s="310">
        <v>0.6166666666666667</v>
      </c>
      <c r="Q89" s="310"/>
      <c r="R89" s="310">
        <v>0.33749999999999997</v>
      </c>
      <c r="S89" s="310">
        <v>0.50347222222222221</v>
      </c>
      <c r="T89" s="310"/>
      <c r="U89" s="310">
        <v>0.37361111111111112</v>
      </c>
      <c r="V89" s="310"/>
      <c r="W89" s="310">
        <v>0.31458333333333333</v>
      </c>
      <c r="X89" s="310">
        <v>0.52986111111111112</v>
      </c>
      <c r="Y89" s="310">
        <v>0.44861111111111113</v>
      </c>
      <c r="Z89" s="310"/>
      <c r="AA89" s="310">
        <v>0.57013888888888886</v>
      </c>
      <c r="AB89" s="310">
        <v>0.65021990740740743</v>
      </c>
      <c r="AC89" s="312">
        <f t="shared" si="18"/>
        <v>0.37938657407407411</v>
      </c>
      <c r="AD89" s="310"/>
      <c r="AE89" s="310"/>
      <c r="AF89" s="310"/>
      <c r="AG89" s="310"/>
      <c r="AH89" s="310">
        <v>0.79999999999999993</v>
      </c>
      <c r="AI89" s="310"/>
      <c r="AJ89" s="310"/>
      <c r="AK89" s="310"/>
      <c r="AL89" s="310">
        <v>0.76388888888888884</v>
      </c>
      <c r="AM89" s="310">
        <v>0.82638888888888884</v>
      </c>
      <c r="AN89" s="310">
        <v>0.71736111111111101</v>
      </c>
      <c r="AO89" s="310"/>
      <c r="AP89" s="312">
        <v>0.84624999999999995</v>
      </c>
      <c r="AQ89" s="312">
        <f t="shared" si="19"/>
        <v>0.19603009259259252</v>
      </c>
      <c r="AR89" s="311"/>
      <c r="AT89" s="112" t="e">
        <f>VLOOKUP(AU89,id!$A:$C,3,0)</f>
        <v>#N/A</v>
      </c>
      <c r="AU89" s="112" t="str">
        <f t="shared" si="20"/>
        <v>CzubalskiAndrzej1967</v>
      </c>
      <c r="AV89" s="112" t="str">
        <f t="shared" si="21"/>
        <v>Czubalski</v>
      </c>
      <c r="AW89" s="112" t="str">
        <f t="shared" si="21"/>
        <v>Andrzej</v>
      </c>
      <c r="AX89" s="112" t="str">
        <f t="shared" si="22"/>
        <v>CST</v>
      </c>
      <c r="AY89" s="112">
        <f t="shared" si="23"/>
        <v>1967</v>
      </c>
      <c r="AZ89" s="112">
        <f t="shared" si="12"/>
        <v>22.984892156801397</v>
      </c>
      <c r="BA89" s="112"/>
      <c r="BB89" s="112">
        <f t="shared" si="13"/>
        <v>0.99513235175798553</v>
      </c>
      <c r="BC89" s="112">
        <f t="shared" si="14"/>
        <v>1.0909090909090908</v>
      </c>
      <c r="BD89" s="112">
        <f t="shared" si="15"/>
        <v>0.97058823529411764</v>
      </c>
      <c r="BE89" s="112">
        <f t="shared" si="16"/>
        <v>1.0175545771755876</v>
      </c>
    </row>
    <row r="90" spans="1:57">
      <c r="A90" s="304">
        <v>96</v>
      </c>
      <c r="B90" s="304">
        <v>88</v>
      </c>
      <c r="C90" s="304"/>
      <c r="D90" s="304">
        <v>1076</v>
      </c>
      <c r="E90" s="306" t="s">
        <v>1355</v>
      </c>
      <c r="F90" s="306" t="s">
        <v>46</v>
      </c>
      <c r="G90" s="304" t="s">
        <v>32</v>
      </c>
      <c r="H90" s="304">
        <v>1984</v>
      </c>
      <c r="I90" s="306" t="s">
        <v>3462</v>
      </c>
      <c r="J90" s="306" t="s">
        <v>4455</v>
      </c>
      <c r="K90" s="329">
        <v>32</v>
      </c>
      <c r="L90" s="304">
        <v>13</v>
      </c>
      <c r="M90" s="328">
        <v>32</v>
      </c>
      <c r="N90" s="305">
        <f t="shared" si="17"/>
        <v>0.55545138888888901</v>
      </c>
      <c r="O90" s="328">
        <v>0</v>
      </c>
      <c r="P90" s="303"/>
      <c r="Q90" s="303">
        <v>0.57777777777777783</v>
      </c>
      <c r="R90" s="303">
        <v>0.49305555555555558</v>
      </c>
      <c r="S90" s="303">
        <v>0.40902777777777777</v>
      </c>
      <c r="T90" s="303"/>
      <c r="U90" s="303">
        <v>0.52708333333333335</v>
      </c>
      <c r="V90" s="303"/>
      <c r="W90" s="303">
        <v>0.30833333333333335</v>
      </c>
      <c r="X90" s="303">
        <v>0.32708333333333334</v>
      </c>
      <c r="Y90" s="303">
        <v>0.44375000000000003</v>
      </c>
      <c r="Z90" s="303"/>
      <c r="AA90" s="303">
        <v>0.35694444444444445</v>
      </c>
      <c r="AB90" s="303">
        <v>0.60855324074074069</v>
      </c>
      <c r="AC90" s="305">
        <f t="shared" si="18"/>
        <v>0.33771990740740737</v>
      </c>
      <c r="AD90" s="303">
        <v>0.68680555555555556</v>
      </c>
      <c r="AE90" s="303"/>
      <c r="AF90" s="303"/>
      <c r="AG90" s="303"/>
      <c r="AH90" s="303">
        <v>0.66388888888888886</v>
      </c>
      <c r="AI90" s="303">
        <v>0.71319444444444446</v>
      </c>
      <c r="AJ90" s="303">
        <v>0.74861111111111101</v>
      </c>
      <c r="AK90" s="303"/>
      <c r="AL90" s="303"/>
      <c r="AM90" s="303">
        <v>0.79583333333333339</v>
      </c>
      <c r="AN90" s="303"/>
      <c r="AO90" s="303"/>
      <c r="AP90" s="305">
        <v>0.82628472222222227</v>
      </c>
      <c r="AQ90" s="305">
        <f t="shared" si="19"/>
        <v>0.21773148148148158</v>
      </c>
      <c r="AR90" s="304"/>
      <c r="AT90" s="112">
        <f>VLOOKUP(AU90,id!$A:$C,3,0)</f>
        <v>301</v>
      </c>
      <c r="AU90" s="112" t="str">
        <f t="shared" si="20"/>
        <v>KuczkowskiBartosz1984</v>
      </c>
      <c r="AV90" s="112" t="str">
        <f t="shared" si="21"/>
        <v>Kuczkowski</v>
      </c>
      <c r="AW90" s="112" t="str">
        <f t="shared" si="21"/>
        <v>Bartosz</v>
      </c>
      <c r="AX90" s="112" t="str">
        <f t="shared" si="22"/>
        <v>!</v>
      </c>
      <c r="AY90" s="112">
        <f t="shared" si="23"/>
        <v>1984</v>
      </c>
      <c r="AZ90" s="112">
        <f t="shared" si="12"/>
        <v>22.288380273261961</v>
      </c>
      <c r="BA90" s="112"/>
      <c r="BB90" s="112">
        <f t="shared" si="13"/>
        <v>1.0359442395449145</v>
      </c>
      <c r="BC90" s="112">
        <f t="shared" si="14"/>
        <v>1.0833333333333333</v>
      </c>
      <c r="BD90" s="112">
        <f t="shared" si="15"/>
        <v>0.96969696969696972</v>
      </c>
      <c r="BE90" s="112">
        <f t="shared" si="16"/>
        <v>1.0161373647415957</v>
      </c>
    </row>
    <row r="91" spans="1:57">
      <c r="A91" s="311">
        <v>97</v>
      </c>
      <c r="B91" s="311">
        <v>89</v>
      </c>
      <c r="C91" s="311"/>
      <c r="D91" s="311">
        <v>1063</v>
      </c>
      <c r="E91" s="313" t="s">
        <v>355</v>
      </c>
      <c r="F91" s="313" t="s">
        <v>91</v>
      </c>
      <c r="G91" s="311" t="s">
        <v>32</v>
      </c>
      <c r="H91" s="311">
        <v>1991</v>
      </c>
      <c r="I91" s="313" t="s">
        <v>3462</v>
      </c>
      <c r="J91" s="313" t="s">
        <v>354</v>
      </c>
      <c r="K91" s="327">
        <v>32</v>
      </c>
      <c r="L91" s="311">
        <v>13</v>
      </c>
      <c r="M91" s="326">
        <v>32</v>
      </c>
      <c r="N91" s="312">
        <f t="shared" si="17"/>
        <v>0.55549768518518516</v>
      </c>
      <c r="O91" s="326">
        <v>0</v>
      </c>
      <c r="P91" s="310"/>
      <c r="Q91" s="310">
        <v>0.57500000000000007</v>
      </c>
      <c r="R91" s="310">
        <v>0.49305555555555558</v>
      </c>
      <c r="S91" s="310">
        <v>0.40902777777777777</v>
      </c>
      <c r="T91" s="310"/>
      <c r="U91" s="310">
        <v>0.52638888888888891</v>
      </c>
      <c r="V91" s="310"/>
      <c r="W91" s="310">
        <v>0.30833333333333335</v>
      </c>
      <c r="X91" s="310">
        <v>0.32708333333333334</v>
      </c>
      <c r="Y91" s="310">
        <v>0.44305555555555554</v>
      </c>
      <c r="Z91" s="310"/>
      <c r="AA91" s="310">
        <v>0.35625000000000001</v>
      </c>
      <c r="AB91" s="310">
        <v>0.60850694444444442</v>
      </c>
      <c r="AC91" s="312">
        <f t="shared" si="18"/>
        <v>0.3376736111111111</v>
      </c>
      <c r="AD91" s="310">
        <v>0.68680555555555556</v>
      </c>
      <c r="AE91" s="310"/>
      <c r="AF91" s="310"/>
      <c r="AG91" s="310"/>
      <c r="AH91" s="310">
        <v>0.66388888888888886</v>
      </c>
      <c r="AI91" s="310">
        <v>0.71319444444444446</v>
      </c>
      <c r="AJ91" s="310">
        <v>0.74861111111111101</v>
      </c>
      <c r="AK91" s="310"/>
      <c r="AL91" s="310"/>
      <c r="AM91" s="310">
        <v>0.79513888888888884</v>
      </c>
      <c r="AN91" s="310"/>
      <c r="AO91" s="310"/>
      <c r="AP91" s="312">
        <v>0.82633101851851853</v>
      </c>
      <c r="AQ91" s="312">
        <f t="shared" si="19"/>
        <v>0.21782407407407411</v>
      </c>
      <c r="AR91" s="311"/>
      <c r="AT91" s="112">
        <f>VLOOKUP(AU91,id!$A:$C,3,0)</f>
        <v>302</v>
      </c>
      <c r="AU91" s="112" t="str">
        <f t="shared" si="20"/>
        <v>MyślakMateusz1991</v>
      </c>
      <c r="AV91" s="112" t="str">
        <f t="shared" si="21"/>
        <v>Myślak</v>
      </c>
      <c r="AW91" s="112" t="str">
        <f t="shared" si="21"/>
        <v>Mateusz</v>
      </c>
      <c r="AX91" s="112" t="str">
        <f t="shared" si="22"/>
        <v>Kulawi Krulowie</v>
      </c>
      <c r="AY91" s="112">
        <f t="shared" si="23"/>
        <v>1991</v>
      </c>
      <c r="AZ91" s="112">
        <f t="shared" si="12"/>
        <v>22.286522714743516</v>
      </c>
      <c r="BA91" s="112"/>
      <c r="BB91" s="112">
        <f t="shared" si="13"/>
        <v>0.99991665798520701</v>
      </c>
      <c r="BC91" s="112">
        <f t="shared" si="14"/>
        <v>1</v>
      </c>
      <c r="BD91" s="112">
        <f t="shared" si="15"/>
        <v>1</v>
      </c>
      <c r="BE91" s="112">
        <f t="shared" si="16"/>
        <v>1</v>
      </c>
    </row>
    <row r="92" spans="1:57">
      <c r="A92" s="304">
        <v>98</v>
      </c>
      <c r="B92" s="304">
        <v>90</v>
      </c>
      <c r="C92" s="304"/>
      <c r="D92" s="304">
        <v>1068</v>
      </c>
      <c r="E92" s="306" t="s">
        <v>4454</v>
      </c>
      <c r="F92" s="306" t="s">
        <v>34</v>
      </c>
      <c r="G92" s="304" t="s">
        <v>32</v>
      </c>
      <c r="H92" s="304">
        <v>1995</v>
      </c>
      <c r="I92" s="306" t="s">
        <v>4453</v>
      </c>
      <c r="J92" s="306" t="s">
        <v>354</v>
      </c>
      <c r="K92" s="329">
        <v>32</v>
      </c>
      <c r="L92" s="304">
        <v>13</v>
      </c>
      <c r="M92" s="328">
        <v>32</v>
      </c>
      <c r="N92" s="305">
        <f t="shared" si="17"/>
        <v>0.55559027777777792</v>
      </c>
      <c r="O92" s="328">
        <v>0</v>
      </c>
      <c r="P92" s="303"/>
      <c r="Q92" s="303">
        <v>0.57500000000000007</v>
      </c>
      <c r="R92" s="303">
        <v>0.49305555555555558</v>
      </c>
      <c r="S92" s="303">
        <v>0.40972222222222227</v>
      </c>
      <c r="T92" s="303"/>
      <c r="U92" s="303">
        <v>0.52708333333333335</v>
      </c>
      <c r="V92" s="303"/>
      <c r="W92" s="303">
        <v>0.30833333333333335</v>
      </c>
      <c r="X92" s="303">
        <v>0.32708333333333334</v>
      </c>
      <c r="Y92" s="303">
        <v>0.44375000000000003</v>
      </c>
      <c r="Z92" s="303"/>
      <c r="AA92" s="303">
        <v>0.35694444444444445</v>
      </c>
      <c r="AB92" s="303">
        <v>0.6283333333333333</v>
      </c>
      <c r="AC92" s="305">
        <f t="shared" si="18"/>
        <v>0.35749999999999998</v>
      </c>
      <c r="AD92" s="303">
        <v>0.68680555555555556</v>
      </c>
      <c r="AE92" s="303"/>
      <c r="AF92" s="303"/>
      <c r="AG92" s="303"/>
      <c r="AH92" s="303">
        <v>0.66388888888888886</v>
      </c>
      <c r="AI92" s="303">
        <v>0.71388888888888891</v>
      </c>
      <c r="AJ92" s="303">
        <v>0.74861111111111101</v>
      </c>
      <c r="AK92" s="303"/>
      <c r="AL92" s="303"/>
      <c r="AM92" s="303">
        <v>0.79583333333333339</v>
      </c>
      <c r="AN92" s="303"/>
      <c r="AO92" s="303"/>
      <c r="AP92" s="305">
        <v>0.82642361111111118</v>
      </c>
      <c r="AQ92" s="305">
        <f t="shared" si="19"/>
        <v>0.19809027777777788</v>
      </c>
      <c r="AR92" s="304"/>
      <c r="AT92" s="112">
        <f>VLOOKUP(AU92,id!$A:$C,3,0)</f>
        <v>303</v>
      </c>
      <c r="AU92" s="112" t="str">
        <f t="shared" si="20"/>
        <v>KilianMarek1995</v>
      </c>
      <c r="AV92" s="112" t="str">
        <f t="shared" si="21"/>
        <v>Kilian</v>
      </c>
      <c r="AW92" s="112" t="str">
        <f t="shared" si="21"/>
        <v>Marek</v>
      </c>
      <c r="AX92" s="112" t="str">
        <f t="shared" si="22"/>
        <v>Kulawi Krulowie</v>
      </c>
      <c r="AY92" s="112">
        <f t="shared" si="23"/>
        <v>1995</v>
      </c>
      <c r="AZ92" s="112">
        <f t="shared" si="12"/>
        <v>22.282808526427822</v>
      </c>
      <c r="BA92" s="112"/>
      <c r="BB92" s="112">
        <f t="shared" si="13"/>
        <v>0.99983334374934874</v>
      </c>
      <c r="BC92" s="112">
        <f t="shared" si="14"/>
        <v>1</v>
      </c>
      <c r="BD92" s="112">
        <f t="shared" si="15"/>
        <v>1</v>
      </c>
      <c r="BE92" s="112">
        <f t="shared" si="16"/>
        <v>1</v>
      </c>
    </row>
    <row r="93" spans="1:57">
      <c r="A93" s="311">
        <v>99</v>
      </c>
      <c r="B93" s="311">
        <v>91</v>
      </c>
      <c r="C93" s="311"/>
      <c r="D93" s="311">
        <v>1095</v>
      </c>
      <c r="E93" s="313" t="s">
        <v>4452</v>
      </c>
      <c r="F93" s="313" t="s">
        <v>272</v>
      </c>
      <c r="G93" s="311" t="s">
        <v>32</v>
      </c>
      <c r="H93" s="311">
        <v>1978</v>
      </c>
      <c r="I93" s="313" t="s">
        <v>3550</v>
      </c>
      <c r="J93" s="313" t="s">
        <v>4451</v>
      </c>
      <c r="K93" s="327">
        <v>30</v>
      </c>
      <c r="L93" s="311">
        <v>12</v>
      </c>
      <c r="M93" s="326">
        <v>30</v>
      </c>
      <c r="N93" s="312">
        <f t="shared" si="17"/>
        <v>0.22973379629629626</v>
      </c>
      <c r="O93" s="326">
        <v>0</v>
      </c>
      <c r="P93" s="310">
        <v>0.48402777777777778</v>
      </c>
      <c r="Q93" s="310">
        <v>0.35138888888888892</v>
      </c>
      <c r="R93" s="310">
        <v>0.40625</v>
      </c>
      <c r="S93" s="310">
        <v>0.43888888888888888</v>
      </c>
      <c r="T93" s="310">
        <v>0.33333333333333331</v>
      </c>
      <c r="U93" s="310">
        <v>0.3666666666666667</v>
      </c>
      <c r="V93" s="310">
        <v>0.29375000000000001</v>
      </c>
      <c r="W93" s="310">
        <v>0.41597222222222219</v>
      </c>
      <c r="X93" s="310">
        <v>0.42777777777777781</v>
      </c>
      <c r="Y93" s="310">
        <v>0.38958333333333334</v>
      </c>
      <c r="Z93" s="310">
        <v>0.31597222222222221</v>
      </c>
      <c r="AA93" s="310">
        <v>0.4604166666666667</v>
      </c>
      <c r="AB93" s="310">
        <v>0.50056712962962957</v>
      </c>
      <c r="AC93" s="312">
        <f t="shared" si="18"/>
        <v>0.22973379629629626</v>
      </c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2">
        <v>0.50056712962962957</v>
      </c>
      <c r="AQ93" s="312">
        <f t="shared" si="19"/>
        <v>0</v>
      </c>
      <c r="AR93" s="311"/>
      <c r="AT93" s="112" t="e">
        <f>VLOOKUP(AU93,id!$A:$C,3,0)</f>
        <v>#N/A</v>
      </c>
      <c r="AU93" s="112" t="str">
        <f t="shared" si="20"/>
        <v>GlaasBartłomiej1978</v>
      </c>
      <c r="AV93" s="112" t="str">
        <f t="shared" si="21"/>
        <v>Glaas</v>
      </c>
      <c r="AW93" s="112" t="str">
        <f t="shared" si="21"/>
        <v>Bartłomiej</v>
      </c>
      <c r="AX93" s="112" t="str">
        <f t="shared" si="22"/>
        <v>NEXUS Team</v>
      </c>
      <c r="AY93" s="112">
        <f t="shared" si="23"/>
        <v>1978</v>
      </c>
      <c r="AZ93" s="112">
        <f t="shared" si="12"/>
        <v>20.890132993526084</v>
      </c>
      <c r="BA93" s="112"/>
      <c r="BB93" s="112">
        <f t="shared" si="13"/>
        <v>2.4184089878583315</v>
      </c>
      <c r="BC93" s="112">
        <f t="shared" si="14"/>
        <v>0.92307692307692313</v>
      </c>
      <c r="BD93" s="112">
        <f t="shared" si="15"/>
        <v>0.9375</v>
      </c>
      <c r="BE93" s="112">
        <f t="shared" si="16"/>
        <v>0.98411891413352426</v>
      </c>
    </row>
    <row r="94" spans="1:57">
      <c r="A94" s="304">
        <v>100</v>
      </c>
      <c r="B94" s="304">
        <v>92</v>
      </c>
      <c r="C94" s="304"/>
      <c r="D94" s="304">
        <v>1113</v>
      </c>
      <c r="E94" s="306" t="s">
        <v>4450</v>
      </c>
      <c r="F94" s="306" t="s">
        <v>16</v>
      </c>
      <c r="G94" s="304" t="s">
        <v>32</v>
      </c>
      <c r="H94" s="304">
        <v>1982</v>
      </c>
      <c r="I94" s="306" t="s">
        <v>253</v>
      </c>
      <c r="J94" s="306" t="s">
        <v>4449</v>
      </c>
      <c r="K94" s="329">
        <v>29</v>
      </c>
      <c r="L94" s="304">
        <v>13</v>
      </c>
      <c r="M94" s="328">
        <v>29</v>
      </c>
      <c r="N94" s="305">
        <f t="shared" si="17"/>
        <v>0.46511574074074075</v>
      </c>
      <c r="O94" s="328">
        <v>0</v>
      </c>
      <c r="P94" s="303"/>
      <c r="Q94" s="303">
        <v>0.50347222222222221</v>
      </c>
      <c r="R94" s="303">
        <v>0.4368055555555555</v>
      </c>
      <c r="S94" s="303">
        <v>0.4152777777777778</v>
      </c>
      <c r="T94" s="303">
        <v>0.53611111111111109</v>
      </c>
      <c r="U94" s="303">
        <v>0.47638888888888892</v>
      </c>
      <c r="V94" s="303">
        <v>0.55694444444444446</v>
      </c>
      <c r="W94" s="303">
        <v>0.28888888888888892</v>
      </c>
      <c r="X94" s="303">
        <v>0.33958333333333335</v>
      </c>
      <c r="Y94" s="303"/>
      <c r="Z94" s="303"/>
      <c r="AA94" s="303">
        <v>0.37986111111111115</v>
      </c>
      <c r="AB94" s="303">
        <v>0.5851736111111111</v>
      </c>
      <c r="AC94" s="305">
        <f t="shared" si="18"/>
        <v>0.31434027777777779</v>
      </c>
      <c r="AD94" s="303">
        <v>0.64444444444444449</v>
      </c>
      <c r="AE94" s="303"/>
      <c r="AF94" s="303"/>
      <c r="AG94" s="303"/>
      <c r="AH94" s="303">
        <v>0.61388888888888882</v>
      </c>
      <c r="AI94" s="303">
        <v>0.66527777777777775</v>
      </c>
      <c r="AJ94" s="303"/>
      <c r="AK94" s="303">
        <v>0.6875</v>
      </c>
      <c r="AL94" s="303"/>
      <c r="AM94" s="303"/>
      <c r="AN94" s="303"/>
      <c r="AO94" s="303"/>
      <c r="AP94" s="305">
        <v>0.73594907407407406</v>
      </c>
      <c r="AQ94" s="305">
        <f t="shared" si="19"/>
        <v>0.15077546296296296</v>
      </c>
      <c r="AR94" s="304"/>
      <c r="AT94" s="112" t="e">
        <f>VLOOKUP(AU94,id!$A:$C,3,0)</f>
        <v>#N/A</v>
      </c>
      <c r="AU94" s="112" t="str">
        <f t="shared" si="20"/>
        <v>SzulinPaweł1982</v>
      </c>
      <c r="AV94" s="112" t="str">
        <f t="shared" si="21"/>
        <v>Szulin</v>
      </c>
      <c r="AW94" s="112" t="str">
        <f t="shared" si="21"/>
        <v>Paweł</v>
      </c>
      <c r="AX94" s="112" t="str">
        <f t="shared" si="22"/>
        <v>VENEZIA MTB</v>
      </c>
      <c r="AY94" s="112">
        <f t="shared" si="23"/>
        <v>1982</v>
      </c>
      <c r="AZ94" s="112">
        <f t="shared" si="12"/>
        <v>20.193795227075213</v>
      </c>
      <c r="BA94" s="112"/>
      <c r="BB94" s="112">
        <f t="shared" si="13"/>
        <v>0.49392823371323336</v>
      </c>
      <c r="BC94" s="112">
        <f t="shared" si="14"/>
        <v>1.0833333333333333</v>
      </c>
      <c r="BD94" s="112">
        <f t="shared" si="15"/>
        <v>0.96666666666666667</v>
      </c>
      <c r="BE94" s="112">
        <f t="shared" si="16"/>
        <v>1.0161373647415957</v>
      </c>
    </row>
    <row r="95" spans="1:57">
      <c r="A95" s="304">
        <v>102</v>
      </c>
      <c r="B95" s="304">
        <v>93</v>
      </c>
      <c r="C95" s="304"/>
      <c r="D95" s="304">
        <v>1121</v>
      </c>
      <c r="E95" s="306" t="s">
        <v>1361</v>
      </c>
      <c r="F95" s="306" t="s">
        <v>48</v>
      </c>
      <c r="G95" s="304" t="s">
        <v>32</v>
      </c>
      <c r="H95" s="304">
        <v>1966</v>
      </c>
      <c r="I95" s="306" t="s">
        <v>253</v>
      </c>
      <c r="J95" s="306"/>
      <c r="K95" s="329">
        <v>29</v>
      </c>
      <c r="L95" s="304">
        <v>13</v>
      </c>
      <c r="M95" s="328">
        <v>29</v>
      </c>
      <c r="N95" s="305">
        <f t="shared" si="17"/>
        <v>0.46527777777777785</v>
      </c>
      <c r="O95" s="328">
        <v>0</v>
      </c>
      <c r="P95" s="303"/>
      <c r="Q95" s="303">
        <v>0.50347222222222221</v>
      </c>
      <c r="R95" s="303">
        <v>0.4368055555555555</v>
      </c>
      <c r="S95" s="303">
        <v>0.4152777777777778</v>
      </c>
      <c r="T95" s="303">
        <v>0.53472222222222221</v>
      </c>
      <c r="U95" s="303">
        <v>0.47638888888888892</v>
      </c>
      <c r="V95" s="303">
        <v>0.55694444444444446</v>
      </c>
      <c r="W95" s="303">
        <v>0.28958333333333336</v>
      </c>
      <c r="X95" s="303">
        <v>0.33958333333333335</v>
      </c>
      <c r="Y95" s="303"/>
      <c r="Z95" s="303"/>
      <c r="AA95" s="303">
        <v>0.37986111111111115</v>
      </c>
      <c r="AB95" s="303">
        <v>0.5856365740740741</v>
      </c>
      <c r="AC95" s="305">
        <f t="shared" si="18"/>
        <v>0.31480324074074079</v>
      </c>
      <c r="AD95" s="303">
        <v>0.64444444444444449</v>
      </c>
      <c r="AE95" s="303"/>
      <c r="AF95" s="303"/>
      <c r="AG95" s="303"/>
      <c r="AH95" s="303">
        <v>0.61458333333333337</v>
      </c>
      <c r="AI95" s="303">
        <v>0.66527777777777775</v>
      </c>
      <c r="AJ95" s="303"/>
      <c r="AK95" s="303">
        <v>0.6875</v>
      </c>
      <c r="AL95" s="303"/>
      <c r="AM95" s="303"/>
      <c r="AN95" s="303"/>
      <c r="AO95" s="303"/>
      <c r="AP95" s="305">
        <v>0.73611111111111116</v>
      </c>
      <c r="AQ95" s="305">
        <f t="shared" si="19"/>
        <v>0.15047453703703706</v>
      </c>
      <c r="AR95" s="304"/>
      <c r="AT95" s="112" t="e">
        <f>VLOOKUP(AU95,id!$A:$C,3,0)</f>
        <v>#N/A</v>
      </c>
      <c r="AU95" s="112" t="str">
        <f t="shared" si="20"/>
        <v>WinekTomasz1966</v>
      </c>
      <c r="AV95" s="112" t="str">
        <f t="shared" si="21"/>
        <v>Winek</v>
      </c>
      <c r="AW95" s="112" t="str">
        <f t="shared" si="21"/>
        <v>Tomasz</v>
      </c>
      <c r="AX95" s="112">
        <f t="shared" si="22"/>
        <v>0</v>
      </c>
      <c r="AY95" s="112">
        <f t="shared" si="23"/>
        <v>1966</v>
      </c>
      <c r="AZ95" s="112">
        <f t="shared" si="12"/>
        <v>20.186762562070758</v>
      </c>
      <c r="BA95" s="112"/>
      <c r="BB95" s="112">
        <f t="shared" si="13"/>
        <v>0.99965174129353218</v>
      </c>
      <c r="BC95" s="112">
        <f t="shared" si="14"/>
        <v>1</v>
      </c>
      <c r="BD95" s="112">
        <f t="shared" si="15"/>
        <v>1</v>
      </c>
      <c r="BE95" s="112">
        <f t="shared" si="16"/>
        <v>1</v>
      </c>
    </row>
    <row r="96" spans="1:57">
      <c r="A96" s="311">
        <v>103</v>
      </c>
      <c r="B96" s="311">
        <v>94</v>
      </c>
      <c r="C96" s="311"/>
      <c r="D96" s="311">
        <v>1087</v>
      </c>
      <c r="E96" s="313" t="s">
        <v>1133</v>
      </c>
      <c r="F96" s="313" t="s">
        <v>282</v>
      </c>
      <c r="G96" s="311" t="s">
        <v>32</v>
      </c>
      <c r="H96" s="311">
        <v>1980</v>
      </c>
      <c r="I96" s="313" t="s">
        <v>4446</v>
      </c>
      <c r="J96" s="313" t="s">
        <v>4445</v>
      </c>
      <c r="K96" s="327">
        <v>27</v>
      </c>
      <c r="L96" s="311">
        <v>13</v>
      </c>
      <c r="M96" s="326">
        <v>27</v>
      </c>
      <c r="N96" s="312">
        <f t="shared" si="17"/>
        <v>0.47539351851851858</v>
      </c>
      <c r="O96" s="326">
        <v>0</v>
      </c>
      <c r="P96" s="310">
        <v>0.53333333333333333</v>
      </c>
      <c r="Q96" s="310">
        <v>0.36041666666666666</v>
      </c>
      <c r="R96" s="310">
        <v>0.49236111111111108</v>
      </c>
      <c r="S96" s="310"/>
      <c r="T96" s="310">
        <v>0.39027777777777778</v>
      </c>
      <c r="U96" s="310">
        <v>0.45555555555555555</v>
      </c>
      <c r="V96" s="310">
        <v>0.40972222222222227</v>
      </c>
      <c r="W96" s="310">
        <v>0.29722222222222222</v>
      </c>
      <c r="X96" s="310">
        <v>0.51666666666666672</v>
      </c>
      <c r="Y96" s="310"/>
      <c r="Z96" s="310"/>
      <c r="AA96" s="310"/>
      <c r="AB96" s="310">
        <v>0.58504629629629623</v>
      </c>
      <c r="AC96" s="312">
        <f t="shared" si="18"/>
        <v>0.31421296296296292</v>
      </c>
      <c r="AD96" s="310">
        <v>0.7104166666666667</v>
      </c>
      <c r="AE96" s="310"/>
      <c r="AF96" s="310">
        <v>0.68541666666666667</v>
      </c>
      <c r="AG96" s="310"/>
      <c r="AH96" s="310">
        <v>0.7284722222222223</v>
      </c>
      <c r="AI96" s="310"/>
      <c r="AJ96" s="310">
        <v>0.66875000000000007</v>
      </c>
      <c r="AK96" s="310"/>
      <c r="AL96" s="310"/>
      <c r="AM96" s="310">
        <v>0.62638888888888888</v>
      </c>
      <c r="AN96" s="310"/>
      <c r="AO96" s="310"/>
      <c r="AP96" s="312">
        <v>0.74622685185185189</v>
      </c>
      <c r="AQ96" s="312">
        <f t="shared" si="19"/>
        <v>0.16118055555555566</v>
      </c>
      <c r="AR96" s="311"/>
      <c r="AT96" s="112" t="e">
        <f>VLOOKUP(AU96,id!$A:$C,3,0)</f>
        <v>#N/A</v>
      </c>
      <c r="AU96" s="112" t="str">
        <f t="shared" si="20"/>
        <v>SpruttaDamian1980</v>
      </c>
      <c r="AV96" s="112" t="str">
        <f t="shared" si="21"/>
        <v>Sprutta</v>
      </c>
      <c r="AW96" s="112" t="str">
        <f t="shared" si="21"/>
        <v>Damian</v>
      </c>
      <c r="AX96" s="112" t="str">
        <f t="shared" si="22"/>
        <v>karoltaam</v>
      </c>
      <c r="AY96" s="112">
        <f t="shared" si="23"/>
        <v>1980</v>
      </c>
      <c r="AZ96" s="112">
        <f t="shared" si="12"/>
        <v>18.794572040548637</v>
      </c>
      <c r="BA96" s="112"/>
      <c r="BB96" s="112">
        <f t="shared" si="13"/>
        <v>0.97872133222963431</v>
      </c>
      <c r="BC96" s="112">
        <f t="shared" si="14"/>
        <v>1</v>
      </c>
      <c r="BD96" s="112">
        <f t="shared" si="15"/>
        <v>0.93103448275862066</v>
      </c>
      <c r="BE96" s="112">
        <f t="shared" si="16"/>
        <v>1</v>
      </c>
    </row>
    <row r="97" spans="1:57">
      <c r="A97" s="304">
        <v>104</v>
      </c>
      <c r="B97" s="304">
        <v>95</v>
      </c>
      <c r="C97" s="304"/>
      <c r="D97" s="304">
        <v>1083</v>
      </c>
      <c r="E97" s="306" t="s">
        <v>1131</v>
      </c>
      <c r="F97" s="306" t="s">
        <v>151</v>
      </c>
      <c r="G97" s="304" t="s">
        <v>32</v>
      </c>
      <c r="H97" s="304">
        <v>1959</v>
      </c>
      <c r="I97" s="306" t="s">
        <v>3694</v>
      </c>
      <c r="J97" s="306" t="s">
        <v>4445</v>
      </c>
      <c r="K97" s="329">
        <v>27</v>
      </c>
      <c r="L97" s="304">
        <v>13</v>
      </c>
      <c r="M97" s="328">
        <v>27</v>
      </c>
      <c r="N97" s="305">
        <f t="shared" si="17"/>
        <v>0.47545138888888888</v>
      </c>
      <c r="O97" s="328">
        <v>0</v>
      </c>
      <c r="P97" s="303">
        <v>0.53333333333333333</v>
      </c>
      <c r="Q97" s="303">
        <v>0.36041666666666666</v>
      </c>
      <c r="R97" s="303">
        <v>0.49236111111111108</v>
      </c>
      <c r="S97" s="303"/>
      <c r="T97" s="303">
        <v>0.39027777777777778</v>
      </c>
      <c r="U97" s="303">
        <v>0.45555555555555555</v>
      </c>
      <c r="V97" s="303">
        <v>0.40972222222222227</v>
      </c>
      <c r="W97" s="303">
        <v>0.29722222222222222</v>
      </c>
      <c r="X97" s="303">
        <v>0.51597222222222217</v>
      </c>
      <c r="Y97" s="303"/>
      <c r="Z97" s="303"/>
      <c r="AA97" s="303"/>
      <c r="AB97" s="303">
        <v>0.58511574074074069</v>
      </c>
      <c r="AC97" s="305">
        <f t="shared" si="18"/>
        <v>0.31428240740740737</v>
      </c>
      <c r="AD97" s="303">
        <v>0.70972222222222225</v>
      </c>
      <c r="AE97" s="303"/>
      <c r="AF97" s="303">
        <v>0.68541666666666667</v>
      </c>
      <c r="AG97" s="303"/>
      <c r="AH97" s="303">
        <v>0.7284722222222223</v>
      </c>
      <c r="AI97" s="303"/>
      <c r="AJ97" s="303">
        <v>0.66875000000000007</v>
      </c>
      <c r="AK97" s="303"/>
      <c r="AL97" s="303"/>
      <c r="AM97" s="303">
        <v>0.62569444444444444</v>
      </c>
      <c r="AN97" s="303"/>
      <c r="AO97" s="303"/>
      <c r="AP97" s="305">
        <v>0.7462847222222222</v>
      </c>
      <c r="AQ97" s="305">
        <f t="shared" si="19"/>
        <v>0.16116898148148151</v>
      </c>
      <c r="AR97" s="304"/>
      <c r="AT97" s="112">
        <f>VLOOKUP(AU97,id!$A:$C,3,0)</f>
        <v>462</v>
      </c>
      <c r="AU97" s="112" t="str">
        <f t="shared" si="20"/>
        <v>SudolskiWojciech1959</v>
      </c>
      <c r="AV97" s="112" t="str">
        <f t="shared" si="21"/>
        <v>Sudolski</v>
      </c>
      <c r="AW97" s="112" t="str">
        <f t="shared" si="21"/>
        <v>Wojciech</v>
      </c>
      <c r="AX97" s="112" t="str">
        <f t="shared" si="22"/>
        <v>karoltaam</v>
      </c>
      <c r="AY97" s="112">
        <f t="shared" si="23"/>
        <v>1959</v>
      </c>
      <c r="AZ97" s="112">
        <f t="shared" si="12"/>
        <v>18.792284427408038</v>
      </c>
      <c r="BA97" s="112"/>
      <c r="BB97" s="112">
        <f t="shared" si="13"/>
        <v>0.99987828330777295</v>
      </c>
      <c r="BC97" s="112">
        <f t="shared" si="14"/>
        <v>1</v>
      </c>
      <c r="BD97" s="112">
        <f t="shared" si="15"/>
        <v>1</v>
      </c>
      <c r="BE97" s="112">
        <f t="shared" si="16"/>
        <v>1</v>
      </c>
    </row>
    <row r="98" spans="1:57">
      <c r="A98" s="311">
        <v>105</v>
      </c>
      <c r="B98" s="311">
        <v>96</v>
      </c>
      <c r="C98" s="311"/>
      <c r="D98" s="311">
        <v>1094</v>
      </c>
      <c r="E98" s="313" t="s">
        <v>709</v>
      </c>
      <c r="F98" s="313" t="s">
        <v>193</v>
      </c>
      <c r="G98" s="311" t="s">
        <v>32</v>
      </c>
      <c r="H98" s="311">
        <v>1985</v>
      </c>
      <c r="I98" s="313" t="s">
        <v>4444</v>
      </c>
      <c r="J98" s="313" t="s">
        <v>4443</v>
      </c>
      <c r="K98" s="327">
        <v>27</v>
      </c>
      <c r="L98" s="311">
        <v>13</v>
      </c>
      <c r="M98" s="326">
        <v>27</v>
      </c>
      <c r="N98" s="312">
        <f t="shared" si="17"/>
        <v>0.47548611111111111</v>
      </c>
      <c r="O98" s="326">
        <v>0</v>
      </c>
      <c r="P98" s="310">
        <v>0.53333333333333333</v>
      </c>
      <c r="Q98" s="310">
        <v>0.35972222222222222</v>
      </c>
      <c r="R98" s="310">
        <v>0.49236111111111108</v>
      </c>
      <c r="S98" s="310"/>
      <c r="T98" s="310">
        <v>0.38958333333333334</v>
      </c>
      <c r="U98" s="310">
        <v>0.45555555555555555</v>
      </c>
      <c r="V98" s="310">
        <v>0.40972222222222227</v>
      </c>
      <c r="W98" s="310">
        <v>0.30208333333333331</v>
      </c>
      <c r="X98" s="310">
        <v>0.51597222222222217</v>
      </c>
      <c r="Y98" s="310"/>
      <c r="Z98" s="310"/>
      <c r="AA98" s="310"/>
      <c r="AB98" s="310">
        <v>0.58508101851851857</v>
      </c>
      <c r="AC98" s="312">
        <f t="shared" si="18"/>
        <v>0.31424768518518525</v>
      </c>
      <c r="AD98" s="310">
        <v>0.7104166666666667</v>
      </c>
      <c r="AE98" s="310"/>
      <c r="AF98" s="310">
        <v>0.68541666666666667</v>
      </c>
      <c r="AG98" s="310"/>
      <c r="AH98" s="310">
        <v>0.7284722222222223</v>
      </c>
      <c r="AI98" s="310"/>
      <c r="AJ98" s="310">
        <v>0.66875000000000007</v>
      </c>
      <c r="AK98" s="310"/>
      <c r="AL98" s="310"/>
      <c r="AM98" s="310">
        <v>0.62569444444444444</v>
      </c>
      <c r="AN98" s="310"/>
      <c r="AO98" s="310"/>
      <c r="AP98" s="312">
        <v>0.74631944444444442</v>
      </c>
      <c r="AQ98" s="312">
        <f t="shared" si="19"/>
        <v>0.16123842592592585</v>
      </c>
      <c r="AR98" s="311"/>
      <c r="AT98" s="112">
        <f>VLOOKUP(AU98,id!$A:$C,3,0)</f>
        <v>464</v>
      </c>
      <c r="AU98" s="112" t="str">
        <f t="shared" si="20"/>
        <v>PukaKamil1985</v>
      </c>
      <c r="AV98" s="112" t="str">
        <f t="shared" si="21"/>
        <v>Puka</v>
      </c>
      <c r="AW98" s="112" t="str">
        <f t="shared" si="21"/>
        <v>Kamil</v>
      </c>
      <c r="AX98" s="112" t="str">
        <f t="shared" si="22"/>
        <v>KaroLTaam-Narty@Rower</v>
      </c>
      <c r="AY98" s="112">
        <f t="shared" si="23"/>
        <v>1985</v>
      </c>
      <c r="AZ98" s="112">
        <f t="shared" si="12"/>
        <v>18.790912126807235</v>
      </c>
      <c r="BA98" s="112"/>
      <c r="BB98" s="112">
        <f t="shared" si="13"/>
        <v>0.9999269753176574</v>
      </c>
      <c r="BC98" s="112">
        <f t="shared" si="14"/>
        <v>1</v>
      </c>
      <c r="BD98" s="112">
        <f t="shared" si="15"/>
        <v>1</v>
      </c>
      <c r="BE98" s="112">
        <f t="shared" si="16"/>
        <v>1</v>
      </c>
    </row>
    <row r="99" spans="1:57">
      <c r="A99" s="304">
        <v>106</v>
      </c>
      <c r="B99" s="304">
        <v>97</v>
      </c>
      <c r="C99" s="304"/>
      <c r="D99" s="304">
        <v>1116</v>
      </c>
      <c r="E99" s="306" t="s">
        <v>113</v>
      </c>
      <c r="F99" s="306" t="s">
        <v>68</v>
      </c>
      <c r="G99" s="304" t="s">
        <v>32</v>
      </c>
      <c r="H99" s="304">
        <v>1978</v>
      </c>
      <c r="I99" s="306" t="s">
        <v>3562</v>
      </c>
      <c r="J99" s="306"/>
      <c r="K99" s="329">
        <v>27</v>
      </c>
      <c r="L99" s="304">
        <v>10</v>
      </c>
      <c r="M99" s="328">
        <v>27</v>
      </c>
      <c r="N99" s="305">
        <f t="shared" si="17"/>
        <v>0.49913194444444448</v>
      </c>
      <c r="O99" s="328">
        <v>0</v>
      </c>
      <c r="P99" s="303">
        <v>0.73611111111111116</v>
      </c>
      <c r="Q99" s="303">
        <v>0.34583333333333338</v>
      </c>
      <c r="R99" s="303"/>
      <c r="S99" s="303"/>
      <c r="T99" s="303">
        <v>0.39444444444444443</v>
      </c>
      <c r="U99" s="303">
        <v>0.45694444444444443</v>
      </c>
      <c r="V99" s="303">
        <v>0.37013888888888885</v>
      </c>
      <c r="W99" s="303">
        <v>0.31736111111111115</v>
      </c>
      <c r="X99" s="303">
        <v>0.61805555555555558</v>
      </c>
      <c r="Y99" s="303">
        <v>0.52222222222222225</v>
      </c>
      <c r="Z99" s="303">
        <v>0.4201388888888889</v>
      </c>
      <c r="AA99" s="303">
        <v>0.68611111111111101</v>
      </c>
      <c r="AB99" s="303">
        <v>0.76996527777777779</v>
      </c>
      <c r="AC99" s="305">
        <f t="shared" si="18"/>
        <v>0.49913194444444448</v>
      </c>
      <c r="AD99" s="303"/>
      <c r="AE99" s="303"/>
      <c r="AF99" s="303"/>
      <c r="AG99" s="303"/>
      <c r="AH99" s="303"/>
      <c r="AI99" s="303"/>
      <c r="AJ99" s="303"/>
      <c r="AK99" s="303"/>
      <c r="AL99" s="303"/>
      <c r="AM99" s="303"/>
      <c r="AN99" s="303"/>
      <c r="AO99" s="303"/>
      <c r="AP99" s="305">
        <v>0.76996527777777779</v>
      </c>
      <c r="AQ99" s="305">
        <f t="shared" si="19"/>
        <v>0</v>
      </c>
      <c r="AR99" s="304"/>
      <c r="AT99" s="112">
        <f>VLOOKUP(AU99,id!$A:$C,3,0)</f>
        <v>92</v>
      </c>
      <c r="AU99" s="112" t="str">
        <f t="shared" si="20"/>
        <v>AdkonisKonrad1978</v>
      </c>
      <c r="AV99" s="112" t="str">
        <f t="shared" si="21"/>
        <v>Adkonis</v>
      </c>
      <c r="AW99" s="112" t="str">
        <f t="shared" si="21"/>
        <v>Konrad</v>
      </c>
      <c r="AX99" s="112">
        <f t="shared" si="22"/>
        <v>0</v>
      </c>
      <c r="AY99" s="112">
        <f t="shared" si="23"/>
        <v>1978</v>
      </c>
      <c r="AZ99" s="112">
        <f t="shared" si="12"/>
        <v>17.830322203186608</v>
      </c>
      <c r="BA99" s="112"/>
      <c r="BB99" s="112">
        <f t="shared" si="13"/>
        <v>0.95262608695652162</v>
      </c>
      <c r="BC99" s="112">
        <f t="shared" si="14"/>
        <v>0.76923076923076927</v>
      </c>
      <c r="BD99" s="112">
        <f t="shared" si="15"/>
        <v>1</v>
      </c>
      <c r="BE99" s="112">
        <f t="shared" si="16"/>
        <v>0.94888008005474922</v>
      </c>
    </row>
    <row r="100" spans="1:57">
      <c r="A100" s="311">
        <v>107</v>
      </c>
      <c r="B100" s="311">
        <v>98</v>
      </c>
      <c r="C100" s="311"/>
      <c r="D100" s="311">
        <v>1002</v>
      </c>
      <c r="E100" s="313" t="s">
        <v>356</v>
      </c>
      <c r="F100" s="313" t="s">
        <v>144</v>
      </c>
      <c r="G100" s="311" t="s">
        <v>32</v>
      </c>
      <c r="H100" s="311">
        <v>1962</v>
      </c>
      <c r="I100" s="313" t="s">
        <v>238</v>
      </c>
      <c r="J100" s="313" t="s">
        <v>3588</v>
      </c>
      <c r="K100" s="327">
        <v>24</v>
      </c>
      <c r="L100" s="311">
        <v>14</v>
      </c>
      <c r="M100" s="326">
        <v>45</v>
      </c>
      <c r="N100" s="312">
        <f t="shared" si="17"/>
        <v>0.5978472222222222</v>
      </c>
      <c r="O100" s="326">
        <v>21</v>
      </c>
      <c r="P100" s="310"/>
      <c r="Q100" s="310"/>
      <c r="R100" s="310"/>
      <c r="S100" s="310">
        <v>0.40069444444444446</v>
      </c>
      <c r="T100" s="310">
        <v>0.54791666666666672</v>
      </c>
      <c r="U100" s="310">
        <v>0.47013888888888888</v>
      </c>
      <c r="V100" s="310">
        <v>0.57152777777777775</v>
      </c>
      <c r="W100" s="310">
        <v>0.32083333333333336</v>
      </c>
      <c r="X100" s="310">
        <v>0.33749999999999997</v>
      </c>
      <c r="Y100" s="310">
        <v>0.4284722222222222</v>
      </c>
      <c r="Z100" s="310">
        <v>0.51388888888888895</v>
      </c>
      <c r="AA100" s="310">
        <v>0.36458333333333331</v>
      </c>
      <c r="AB100" s="310">
        <v>0.59753472222222215</v>
      </c>
      <c r="AC100" s="312">
        <f t="shared" si="18"/>
        <v>0.32670138888888883</v>
      </c>
      <c r="AD100" s="310"/>
      <c r="AE100" s="310"/>
      <c r="AF100" s="310"/>
      <c r="AG100" s="310"/>
      <c r="AH100" s="310"/>
      <c r="AI100" s="310"/>
      <c r="AJ100" s="310"/>
      <c r="AK100" s="310">
        <v>0.75347222222222221</v>
      </c>
      <c r="AL100" s="310">
        <v>0.70208333333333339</v>
      </c>
      <c r="AM100" s="310">
        <v>0.84861111111111109</v>
      </c>
      <c r="AN100" s="310">
        <v>0.66666666666666663</v>
      </c>
      <c r="AO100" s="310">
        <v>0.80208333333333337</v>
      </c>
      <c r="AP100" s="312">
        <v>0.86868055555555557</v>
      </c>
      <c r="AQ100" s="312">
        <f t="shared" si="19"/>
        <v>0.27114583333333342</v>
      </c>
      <c r="AR100" s="311"/>
      <c r="AT100" s="112">
        <f>VLOOKUP(AU100,id!$A:$C,3,0)</f>
        <v>286</v>
      </c>
      <c r="AU100" s="112" t="str">
        <f t="shared" si="20"/>
        <v>RzepeckiDariusz1962</v>
      </c>
      <c r="AV100" s="112" t="str">
        <f t="shared" si="21"/>
        <v>Rzepecki</v>
      </c>
      <c r="AW100" s="112" t="str">
        <f t="shared" si="21"/>
        <v>Dariusz</v>
      </c>
      <c r="AX100" s="112" t="str">
        <f t="shared" si="22"/>
        <v>TheEndOfTheRace</v>
      </c>
      <c r="AY100" s="112">
        <f t="shared" si="23"/>
        <v>1962</v>
      </c>
      <c r="AZ100" s="112">
        <f t="shared" si="12"/>
        <v>15.849175291721428</v>
      </c>
      <c r="BA100" s="112"/>
      <c r="BB100" s="112">
        <f t="shared" si="13"/>
        <v>0.83488210012777331</v>
      </c>
      <c r="BC100" s="112">
        <f t="shared" si="14"/>
        <v>1.4</v>
      </c>
      <c r="BD100" s="112">
        <f t="shared" si="15"/>
        <v>0.88888888888888884</v>
      </c>
      <c r="BE100" s="112">
        <f t="shared" si="16"/>
        <v>1.0696103757250688</v>
      </c>
    </row>
    <row r="101" spans="1:57">
      <c r="A101" s="304">
        <v>108</v>
      </c>
      <c r="B101" s="304">
        <v>99</v>
      </c>
      <c r="C101" s="304"/>
      <c r="D101" s="304">
        <v>1097</v>
      </c>
      <c r="E101" s="306" t="s">
        <v>309</v>
      </c>
      <c r="F101" s="306" t="s">
        <v>48</v>
      </c>
      <c r="G101" s="304" t="s">
        <v>32</v>
      </c>
      <c r="H101" s="304">
        <v>1967</v>
      </c>
      <c r="I101" s="306" t="s">
        <v>3569</v>
      </c>
      <c r="J101" s="306" t="s">
        <v>4442</v>
      </c>
      <c r="K101" s="329">
        <v>20</v>
      </c>
      <c r="L101" s="304">
        <v>8</v>
      </c>
      <c r="M101" s="328">
        <v>20</v>
      </c>
      <c r="N101" s="305">
        <f t="shared" si="17"/>
        <v>0.232337962962963</v>
      </c>
      <c r="O101" s="328">
        <v>0</v>
      </c>
      <c r="P101" s="303">
        <v>0.32708333333333334</v>
      </c>
      <c r="Q101" s="303"/>
      <c r="R101" s="303">
        <v>0.47638888888888892</v>
      </c>
      <c r="S101" s="303">
        <v>0.39444444444444443</v>
      </c>
      <c r="T101" s="303"/>
      <c r="U101" s="303">
        <v>0.45208333333333334</v>
      </c>
      <c r="V101" s="303"/>
      <c r="W101" s="303">
        <v>0.48680555555555555</v>
      </c>
      <c r="X101" s="303">
        <v>0.38541666666666669</v>
      </c>
      <c r="Y101" s="303">
        <v>0.41736111111111113</v>
      </c>
      <c r="Z101" s="303"/>
      <c r="AA101" s="303">
        <v>0.36249999999999999</v>
      </c>
      <c r="AB101" s="303">
        <v>0.50317129629629631</v>
      </c>
      <c r="AC101" s="305">
        <f t="shared" si="18"/>
        <v>0.232337962962963</v>
      </c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5">
        <v>0.50317129629629631</v>
      </c>
      <c r="AQ101" s="305">
        <f t="shared" si="19"/>
        <v>0</v>
      </c>
      <c r="AR101" s="304"/>
      <c r="AT101" s="112" t="e">
        <f>VLOOKUP(AU101,id!$A:$C,3,0)</f>
        <v>#N/A</v>
      </c>
      <c r="AU101" s="112" t="str">
        <f t="shared" si="20"/>
        <v>JankowskiTomasz1967</v>
      </c>
      <c r="AV101" s="112" t="str">
        <f t="shared" si="21"/>
        <v>Jankowski</v>
      </c>
      <c r="AW101" s="112" t="str">
        <f t="shared" si="21"/>
        <v>Tomasz</v>
      </c>
      <c r="AX101" s="112" t="str">
        <f t="shared" si="22"/>
        <v>ZTF / HARPAGAN</v>
      </c>
      <c r="AY101" s="112">
        <f t="shared" si="23"/>
        <v>1967</v>
      </c>
      <c r="AZ101" s="112">
        <f t="shared" si="12"/>
        <v>13.207646076434523</v>
      </c>
      <c r="BA101" s="112"/>
      <c r="BB101" s="112">
        <f t="shared" si="13"/>
        <v>2.5731792368237518</v>
      </c>
      <c r="BC101" s="112">
        <f t="shared" si="14"/>
        <v>0.5714285714285714</v>
      </c>
      <c r="BD101" s="112">
        <f t="shared" si="15"/>
        <v>0.83333333333333337</v>
      </c>
      <c r="BE101" s="112">
        <f t="shared" si="16"/>
        <v>0.89411296065798118</v>
      </c>
    </row>
    <row r="102" spans="1:57">
      <c r="A102" s="311">
        <v>109</v>
      </c>
      <c r="B102" s="311">
        <v>100</v>
      </c>
      <c r="C102" s="311"/>
      <c r="D102" s="311">
        <v>1108</v>
      </c>
      <c r="E102" s="313" t="s">
        <v>1053</v>
      </c>
      <c r="F102" s="313" t="s">
        <v>45</v>
      </c>
      <c r="G102" s="311" t="s">
        <v>32</v>
      </c>
      <c r="H102" s="311">
        <v>2000</v>
      </c>
      <c r="I102" s="313" t="s">
        <v>3597</v>
      </c>
      <c r="J102" s="313" t="s">
        <v>1054</v>
      </c>
      <c r="K102" s="327">
        <v>20</v>
      </c>
      <c r="L102" s="311">
        <v>8</v>
      </c>
      <c r="M102" s="326">
        <v>20</v>
      </c>
      <c r="N102" s="312">
        <f t="shared" si="17"/>
        <v>0.38899305555555558</v>
      </c>
      <c r="O102" s="326">
        <v>0</v>
      </c>
      <c r="P102" s="310">
        <v>0.6166666666666667</v>
      </c>
      <c r="Q102" s="310"/>
      <c r="R102" s="310">
        <v>0.33749999999999997</v>
      </c>
      <c r="S102" s="310">
        <v>0.50347222222222221</v>
      </c>
      <c r="T102" s="310"/>
      <c r="U102" s="310">
        <v>0.37361111111111112</v>
      </c>
      <c r="V102" s="310"/>
      <c r="W102" s="310">
        <v>0.31527777777777777</v>
      </c>
      <c r="X102" s="310">
        <v>0.52986111111111112</v>
      </c>
      <c r="Y102" s="310">
        <v>0.44861111111111113</v>
      </c>
      <c r="Z102" s="310"/>
      <c r="AA102" s="310">
        <v>0.57013888888888886</v>
      </c>
      <c r="AB102" s="310">
        <v>0.6501851851851852</v>
      </c>
      <c r="AC102" s="312">
        <f t="shared" si="18"/>
        <v>0.37935185185185188</v>
      </c>
      <c r="AD102" s="310"/>
      <c r="AE102" s="310"/>
      <c r="AF102" s="310"/>
      <c r="AG102" s="310"/>
      <c r="AH102" s="310"/>
      <c r="AI102" s="310"/>
      <c r="AJ102" s="310"/>
      <c r="AK102" s="310"/>
      <c r="AL102" s="310"/>
      <c r="AM102" s="310"/>
      <c r="AN102" s="310"/>
      <c r="AO102" s="310"/>
      <c r="AP102" s="312">
        <v>0.65982638888888889</v>
      </c>
      <c r="AQ102" s="312">
        <f t="shared" si="19"/>
        <v>9.6412037037036935E-3</v>
      </c>
      <c r="AR102" s="311"/>
      <c r="AT102" s="112" t="e">
        <f>VLOOKUP(AU102,id!$A:$C,3,0)</f>
        <v>#N/A</v>
      </c>
      <c r="AU102" s="112" t="str">
        <f t="shared" si="20"/>
        <v>CzubalskiRafał2000</v>
      </c>
      <c r="AV102" s="112" t="str">
        <f t="shared" si="21"/>
        <v>Czubalski</v>
      </c>
      <c r="AW102" s="112" t="str">
        <f t="shared" si="21"/>
        <v>Rafał</v>
      </c>
      <c r="AX102" s="112" t="str">
        <f t="shared" si="22"/>
        <v>CST</v>
      </c>
      <c r="AY102" s="112">
        <f t="shared" si="23"/>
        <v>2000</v>
      </c>
      <c r="AZ102" s="112">
        <f t="shared" si="12"/>
        <v>7.8886693248340221</v>
      </c>
      <c r="BA102" s="112"/>
      <c r="BB102" s="112">
        <f t="shared" si="13"/>
        <v>0.5972804903448482</v>
      </c>
      <c r="BC102" s="112">
        <f t="shared" si="14"/>
        <v>1</v>
      </c>
      <c r="BD102" s="112">
        <f t="shared" si="15"/>
        <v>1</v>
      </c>
      <c r="BE102" s="112">
        <f t="shared" si="16"/>
        <v>1</v>
      </c>
    </row>
    <row r="103" spans="1:57">
      <c r="A103" s="304">
        <v>110</v>
      </c>
      <c r="B103" s="304">
        <v>101</v>
      </c>
      <c r="C103" s="304"/>
      <c r="D103" s="304">
        <v>1070</v>
      </c>
      <c r="E103" s="306" t="s">
        <v>1084</v>
      </c>
      <c r="F103" s="306" t="s">
        <v>544</v>
      </c>
      <c r="G103" s="304" t="s">
        <v>32</v>
      </c>
      <c r="H103" s="304">
        <v>2007</v>
      </c>
      <c r="I103" s="306" t="s">
        <v>3462</v>
      </c>
      <c r="J103" s="306" t="s">
        <v>1372</v>
      </c>
      <c r="K103" s="329">
        <v>17</v>
      </c>
      <c r="L103" s="304">
        <v>6</v>
      </c>
      <c r="M103" s="328">
        <v>17</v>
      </c>
      <c r="N103" s="305">
        <f t="shared" si="17"/>
        <v>0.34471064814814817</v>
      </c>
      <c r="O103" s="328">
        <v>0</v>
      </c>
      <c r="P103" s="303"/>
      <c r="Q103" s="303"/>
      <c r="R103" s="303">
        <v>0.36736111111111108</v>
      </c>
      <c r="S103" s="303">
        <v>0.47083333333333338</v>
      </c>
      <c r="T103" s="303"/>
      <c r="U103" s="303"/>
      <c r="V103" s="303"/>
      <c r="W103" s="303">
        <v>0.31458333333333333</v>
      </c>
      <c r="X103" s="303">
        <v>0.50138888888888888</v>
      </c>
      <c r="Y103" s="303">
        <v>0.41319444444444442</v>
      </c>
      <c r="Z103" s="303"/>
      <c r="AA103" s="303"/>
      <c r="AB103" s="303">
        <v>0.53214120370370377</v>
      </c>
      <c r="AC103" s="305">
        <f t="shared" si="18"/>
        <v>0.26130787037037045</v>
      </c>
      <c r="AD103" s="303"/>
      <c r="AE103" s="303"/>
      <c r="AF103" s="303"/>
      <c r="AG103" s="303"/>
      <c r="AH103" s="303"/>
      <c r="AI103" s="303"/>
      <c r="AJ103" s="303"/>
      <c r="AK103" s="303"/>
      <c r="AL103" s="303"/>
      <c r="AM103" s="303">
        <v>0.57430555555555551</v>
      </c>
      <c r="AN103" s="303"/>
      <c r="AO103" s="303"/>
      <c r="AP103" s="305">
        <v>0.61554398148148148</v>
      </c>
      <c r="AQ103" s="305">
        <f t="shared" si="19"/>
        <v>8.3402777777777715E-2</v>
      </c>
      <c r="AR103" s="304"/>
      <c r="AT103" s="112" t="e">
        <f>VLOOKUP(AU103,id!$A:$C,3,0)</f>
        <v>#N/A</v>
      </c>
      <c r="AU103" s="112" t="str">
        <f t="shared" si="20"/>
        <v>CelejewskiFilip2007</v>
      </c>
      <c r="AV103" s="112" t="str">
        <f t="shared" si="21"/>
        <v>Celejewski</v>
      </c>
      <c r="AW103" s="112" t="str">
        <f t="shared" si="21"/>
        <v>Filip</v>
      </c>
      <c r="AX103" s="112" t="str">
        <f t="shared" si="22"/>
        <v>-</v>
      </c>
      <c r="AY103" s="112">
        <f t="shared" si="23"/>
        <v>2007</v>
      </c>
      <c r="AZ103" s="112">
        <f t="shared" si="12"/>
        <v>6.7053689261089184</v>
      </c>
      <c r="BA103" s="112"/>
      <c r="BB103" s="112">
        <f t="shared" si="13"/>
        <v>1.1284625457475741</v>
      </c>
      <c r="BC103" s="112">
        <f t="shared" si="14"/>
        <v>0.75</v>
      </c>
      <c r="BD103" s="112">
        <f t="shared" si="15"/>
        <v>0.85</v>
      </c>
      <c r="BE103" s="112">
        <f t="shared" si="16"/>
        <v>0.94408751129490198</v>
      </c>
    </row>
    <row r="104" spans="1:57">
      <c r="A104" s="311">
        <v>111</v>
      </c>
      <c r="B104" s="311">
        <v>102</v>
      </c>
      <c r="C104" s="311"/>
      <c r="D104" s="311">
        <v>1069</v>
      </c>
      <c r="E104" s="313" t="s">
        <v>1084</v>
      </c>
      <c r="F104" s="313" t="s">
        <v>788</v>
      </c>
      <c r="G104" s="311" t="s">
        <v>32</v>
      </c>
      <c r="H104" s="311">
        <v>1977</v>
      </c>
      <c r="I104" s="313" t="s">
        <v>3462</v>
      </c>
      <c r="J104" s="313" t="s">
        <v>1372</v>
      </c>
      <c r="K104" s="327">
        <v>17</v>
      </c>
      <c r="L104" s="311">
        <v>6</v>
      </c>
      <c r="M104" s="326">
        <v>17</v>
      </c>
      <c r="N104" s="312">
        <f t="shared" si="17"/>
        <v>0.34481481481481485</v>
      </c>
      <c r="O104" s="326">
        <v>0</v>
      </c>
      <c r="P104" s="310"/>
      <c r="Q104" s="310"/>
      <c r="R104" s="310">
        <v>0.36736111111111108</v>
      </c>
      <c r="S104" s="310">
        <v>0.47083333333333338</v>
      </c>
      <c r="T104" s="310"/>
      <c r="U104" s="310"/>
      <c r="V104" s="310"/>
      <c r="W104" s="310">
        <v>0.31458333333333333</v>
      </c>
      <c r="X104" s="310">
        <v>0.50138888888888888</v>
      </c>
      <c r="Y104" s="310">
        <v>0.41319444444444442</v>
      </c>
      <c r="Z104" s="310"/>
      <c r="AA104" s="310"/>
      <c r="AB104" s="310">
        <v>0.53209490740740739</v>
      </c>
      <c r="AC104" s="312">
        <f t="shared" si="18"/>
        <v>0.26126157407407408</v>
      </c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>
        <v>0.57500000000000007</v>
      </c>
      <c r="AN104" s="310"/>
      <c r="AO104" s="310"/>
      <c r="AP104" s="312">
        <v>0.61564814814814817</v>
      </c>
      <c r="AQ104" s="312">
        <f t="shared" si="19"/>
        <v>8.3553240740740775E-2</v>
      </c>
      <c r="AR104" s="311"/>
      <c r="AT104" s="112" t="e">
        <f>VLOOKUP(AU104,id!$A:$C,3,0)</f>
        <v>#N/A</v>
      </c>
      <c r="AU104" s="112" t="str">
        <f t="shared" si="20"/>
        <v>CelejewskiSebastian1977</v>
      </c>
      <c r="AV104" s="112" t="str">
        <f t="shared" si="21"/>
        <v>Celejewski</v>
      </c>
      <c r="AW104" s="112" t="str">
        <f t="shared" si="21"/>
        <v>Sebastian</v>
      </c>
      <c r="AX104" s="112" t="str">
        <f t="shared" si="22"/>
        <v>-</v>
      </c>
      <c r="AY104" s="112">
        <f t="shared" si="23"/>
        <v>1977</v>
      </c>
      <c r="AZ104" s="112">
        <f t="shared" si="12"/>
        <v>6.7033432708882223</v>
      </c>
      <c r="BA104" s="112"/>
      <c r="BB104" s="112">
        <f t="shared" si="13"/>
        <v>0.99969790547798065</v>
      </c>
      <c r="BC104" s="112">
        <f t="shared" si="14"/>
        <v>1</v>
      </c>
      <c r="BD104" s="112">
        <f t="shared" si="15"/>
        <v>1</v>
      </c>
      <c r="BE104" s="112">
        <f t="shared" si="16"/>
        <v>1</v>
      </c>
    </row>
    <row r="105" spans="1:57">
      <c r="A105" s="304">
        <v>112</v>
      </c>
      <c r="B105" s="304">
        <v>103</v>
      </c>
      <c r="C105" s="304"/>
      <c r="D105" s="304">
        <v>1081</v>
      </c>
      <c r="E105" s="306" t="s">
        <v>4441</v>
      </c>
      <c r="F105" s="306" t="s">
        <v>17</v>
      </c>
      <c r="G105" s="304" t="s">
        <v>32</v>
      </c>
      <c r="H105" s="304">
        <v>1979</v>
      </c>
      <c r="I105" s="306" t="s">
        <v>3562</v>
      </c>
      <c r="J105" s="306" t="s">
        <v>4440</v>
      </c>
      <c r="K105" s="329">
        <v>16</v>
      </c>
      <c r="L105" s="304">
        <v>19</v>
      </c>
      <c r="M105" s="328">
        <v>45</v>
      </c>
      <c r="N105" s="305">
        <f t="shared" si="17"/>
        <v>0.60342592592592603</v>
      </c>
      <c r="O105" s="328">
        <v>29</v>
      </c>
      <c r="P105" s="303">
        <v>0.6020833333333333</v>
      </c>
      <c r="Q105" s="303">
        <v>0.34583333333333338</v>
      </c>
      <c r="R105" s="303">
        <v>0.31875000000000003</v>
      </c>
      <c r="S105" s="303">
        <v>0.53263888888888888</v>
      </c>
      <c r="T105" s="303">
        <v>0.39374999999999999</v>
      </c>
      <c r="U105" s="303">
        <v>0.45694444444444443</v>
      </c>
      <c r="V105" s="303">
        <v>0.37013888888888885</v>
      </c>
      <c r="W105" s="303">
        <v>0.30555555555555552</v>
      </c>
      <c r="X105" s="303">
        <v>0.5444444444444444</v>
      </c>
      <c r="Y105" s="303">
        <v>0.50138888888888888</v>
      </c>
      <c r="Z105" s="303">
        <v>0.41944444444444445</v>
      </c>
      <c r="AA105" s="303">
        <v>0.57361111111111118</v>
      </c>
      <c r="AB105" s="303">
        <v>0.65483796296296293</v>
      </c>
      <c r="AC105" s="305">
        <f t="shared" si="18"/>
        <v>0.38400462962962961</v>
      </c>
      <c r="AD105" s="303">
        <v>0.69305555555555554</v>
      </c>
      <c r="AE105" s="303"/>
      <c r="AF105" s="303">
        <v>0.82986111111111116</v>
      </c>
      <c r="AG105" s="303">
        <v>0.76597222222222217</v>
      </c>
      <c r="AH105" s="303">
        <v>0.6791666666666667</v>
      </c>
      <c r="AI105" s="303">
        <v>0.7090277777777777</v>
      </c>
      <c r="AJ105" s="303"/>
      <c r="AK105" s="303">
        <v>0.72291666666666676</v>
      </c>
      <c r="AL105" s="303"/>
      <c r="AM105" s="303"/>
      <c r="AN105" s="303"/>
      <c r="AO105" s="303">
        <v>0.78402777777777777</v>
      </c>
      <c r="AP105" s="305">
        <v>0.87425925925925929</v>
      </c>
      <c r="AQ105" s="305">
        <f t="shared" si="19"/>
        <v>0.21942129629629636</v>
      </c>
      <c r="AR105" s="304"/>
      <c r="AT105" s="112">
        <f>VLOOKUP(AU105,id!$A:$C,3,0)</f>
        <v>158</v>
      </c>
      <c r="AU105" s="112" t="str">
        <f t="shared" si="20"/>
        <v>WąchnickiMarcin1979</v>
      </c>
      <c r="AV105" s="112" t="str">
        <f t="shared" si="21"/>
        <v>Wąchnicki</v>
      </c>
      <c r="AW105" s="112" t="str">
        <f t="shared" si="21"/>
        <v>Marcin</v>
      </c>
      <c r="AX105" s="112" t="str">
        <f t="shared" si="22"/>
        <v>Żółta Zebra</v>
      </c>
      <c r="AY105" s="112">
        <f t="shared" si="23"/>
        <v>1979</v>
      </c>
      <c r="AZ105" s="112">
        <f t="shared" si="12"/>
        <v>6.309028960835974</v>
      </c>
      <c r="BA105" s="112"/>
      <c r="BB105" s="112">
        <f t="shared" si="13"/>
        <v>0.5714285714285714</v>
      </c>
      <c r="BC105" s="112">
        <f t="shared" si="14"/>
        <v>3.1666666666666665</v>
      </c>
      <c r="BD105" s="112">
        <f t="shared" si="15"/>
        <v>0.94117647058823528</v>
      </c>
      <c r="BE105" s="112">
        <f t="shared" si="16"/>
        <v>1.2592746769380383</v>
      </c>
    </row>
    <row r="106" spans="1:57">
      <c r="A106" s="311">
        <v>113</v>
      </c>
      <c r="B106" s="311">
        <v>104</v>
      </c>
      <c r="C106" s="311"/>
      <c r="D106" s="311">
        <v>1059</v>
      </c>
      <c r="E106" s="313" t="s">
        <v>4439</v>
      </c>
      <c r="F106" s="313" t="s">
        <v>48</v>
      </c>
      <c r="G106" s="311" t="s">
        <v>32</v>
      </c>
      <c r="H106" s="311">
        <v>1979</v>
      </c>
      <c r="I106" s="313" t="s">
        <v>3562</v>
      </c>
      <c r="J106" s="313" t="s">
        <v>3562</v>
      </c>
      <c r="K106" s="327">
        <v>15</v>
      </c>
      <c r="L106" s="311">
        <v>19</v>
      </c>
      <c r="M106" s="326">
        <v>45</v>
      </c>
      <c r="N106" s="312">
        <f t="shared" si="17"/>
        <v>0.60358796296296302</v>
      </c>
      <c r="O106" s="326">
        <v>30</v>
      </c>
      <c r="P106" s="310">
        <v>0.6020833333333333</v>
      </c>
      <c r="Q106" s="310">
        <v>0.34583333333333338</v>
      </c>
      <c r="R106" s="310">
        <v>0.31875000000000003</v>
      </c>
      <c r="S106" s="310">
        <v>0.53263888888888888</v>
      </c>
      <c r="T106" s="310">
        <v>0.39374999999999999</v>
      </c>
      <c r="U106" s="310">
        <v>0.45694444444444443</v>
      </c>
      <c r="V106" s="310">
        <v>0.37013888888888885</v>
      </c>
      <c r="W106" s="310">
        <v>0.30555555555555552</v>
      </c>
      <c r="X106" s="310">
        <v>0.5444444444444444</v>
      </c>
      <c r="Y106" s="310">
        <v>0.50208333333333333</v>
      </c>
      <c r="Z106" s="310">
        <v>0.41944444444444445</v>
      </c>
      <c r="AA106" s="310">
        <v>0.57361111111111118</v>
      </c>
      <c r="AB106" s="310">
        <v>0.65482638888888889</v>
      </c>
      <c r="AC106" s="312">
        <f t="shared" si="18"/>
        <v>0.38399305555555557</v>
      </c>
      <c r="AD106" s="310">
        <v>0.69305555555555554</v>
      </c>
      <c r="AE106" s="310"/>
      <c r="AF106" s="310">
        <v>0.82986111111111116</v>
      </c>
      <c r="AG106" s="310">
        <v>0.76666666666666661</v>
      </c>
      <c r="AH106" s="310">
        <v>0.67986111111111114</v>
      </c>
      <c r="AI106" s="310">
        <v>0.70972222222222225</v>
      </c>
      <c r="AJ106" s="310"/>
      <c r="AK106" s="310">
        <v>0.72291666666666676</v>
      </c>
      <c r="AL106" s="310"/>
      <c r="AM106" s="310"/>
      <c r="AN106" s="310"/>
      <c r="AO106" s="310">
        <v>0.78402777777777777</v>
      </c>
      <c r="AP106" s="312">
        <v>0.87442129629629628</v>
      </c>
      <c r="AQ106" s="312">
        <f t="shared" si="19"/>
        <v>0.21959490740740739</v>
      </c>
      <c r="AR106" s="311"/>
      <c r="AT106" s="112">
        <f>VLOOKUP(AU106,id!$A:$C,3,0)</f>
        <v>157</v>
      </c>
      <c r="AU106" s="112" t="str">
        <f t="shared" si="20"/>
        <v>FurmanTomasz1979</v>
      </c>
      <c r="AV106" s="112" t="str">
        <f t="shared" si="21"/>
        <v>Furman</v>
      </c>
      <c r="AW106" s="112" t="str">
        <f t="shared" si="21"/>
        <v>Tomasz</v>
      </c>
      <c r="AX106" s="112" t="str">
        <f t="shared" si="22"/>
        <v>Słupsk</v>
      </c>
      <c r="AY106" s="112">
        <f t="shared" si="23"/>
        <v>1979</v>
      </c>
      <c r="AZ106" s="112">
        <f t="shared" ref="AZ106" si="24">AZ105*IF(BD106&lt;1,BD106,IF(BE106&lt;1,BE106,IF(BC106&lt;1,BC106,IF(BB106&lt;1,BB106,1))))</f>
        <v>5.9147146507837256</v>
      </c>
      <c r="BA106" s="112"/>
      <c r="BB106" s="112">
        <f t="shared" ref="BB106" si="25">N105/N106</f>
        <v>0.99973154362416117</v>
      </c>
      <c r="BC106" s="112">
        <f t="shared" ref="BC106" si="26">L106/L105</f>
        <v>1</v>
      </c>
      <c r="BD106" s="112">
        <f t="shared" ref="BD106" si="27">K106/K105</f>
        <v>0.9375</v>
      </c>
      <c r="BE106" s="112">
        <f t="shared" ref="BE106" si="28">BC106^0.2</f>
        <v>1</v>
      </c>
    </row>
    <row r="107" spans="1:57" ht="15" thickBot="1">
      <c r="A107" s="293" t="s">
        <v>4234</v>
      </c>
      <c r="B107" s="292"/>
      <c r="C107" s="292"/>
      <c r="D107" s="292"/>
      <c r="E107" s="291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"/>
  <sheetViews>
    <sheetView workbookViewId="0">
      <selection sqref="A1:C1"/>
    </sheetView>
  </sheetViews>
  <sheetFormatPr defaultRowHeight="14.4"/>
  <cols>
    <col min="1" max="1" width="10.88671875" style="289" bestFit="1" customWidth="1"/>
    <col min="2" max="2" width="11.109375" style="289" bestFit="1" customWidth="1"/>
    <col min="3" max="3" width="10.88671875" style="289" bestFit="1" customWidth="1"/>
    <col min="4" max="4" width="5" style="289" bestFit="1" customWidth="1"/>
    <col min="5" max="5" width="21.6640625" style="289" bestFit="1" customWidth="1"/>
    <col min="6" max="6" width="20.44140625" style="289" bestFit="1" customWidth="1"/>
    <col min="7" max="7" width="8.88671875" style="290" customWidth="1"/>
    <col min="8" max="8" width="9" style="289" customWidth="1"/>
    <col min="9" max="9" width="19.6640625" style="289" bestFit="1" customWidth="1"/>
    <col min="10" max="10" width="30.44140625" style="289" bestFit="1" customWidth="1"/>
    <col min="11" max="32" width="8.88671875" style="289"/>
    <col min="33" max="33" width="19.33203125" style="289" bestFit="1" customWidth="1"/>
    <col min="34" max="16384" width="8.88671875" style="289"/>
  </cols>
  <sheetData>
    <row r="1" spans="1:46" ht="46.8" thickBot="1">
      <c r="A1" s="625" t="s">
        <v>4438</v>
      </c>
      <c r="B1" s="626"/>
      <c r="C1" s="626"/>
      <c r="D1" s="626"/>
      <c r="E1" s="626"/>
      <c r="F1" s="626"/>
      <c r="G1" s="626"/>
      <c r="H1" s="626"/>
      <c r="I1" s="626"/>
      <c r="J1" s="627" t="s">
        <v>3598</v>
      </c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8"/>
      <c r="AG1" s="322"/>
    </row>
    <row r="2" spans="1:46">
      <c r="A2" s="321" t="s">
        <v>3538</v>
      </c>
      <c r="B2" s="318" t="s">
        <v>3599</v>
      </c>
      <c r="C2" s="318" t="s">
        <v>3540</v>
      </c>
      <c r="D2" s="320" t="s">
        <v>3541</v>
      </c>
      <c r="E2" s="319" t="s">
        <v>161</v>
      </c>
      <c r="F2" s="319" t="s">
        <v>160</v>
      </c>
      <c r="G2" s="318" t="s">
        <v>813</v>
      </c>
      <c r="H2" s="318" t="s">
        <v>3542</v>
      </c>
      <c r="I2" s="319" t="s">
        <v>3543</v>
      </c>
      <c r="J2" s="319" t="s">
        <v>3502</v>
      </c>
      <c r="K2" s="318" t="s">
        <v>3447</v>
      </c>
      <c r="L2" s="318" t="s">
        <v>3505</v>
      </c>
      <c r="M2" s="318" t="s">
        <v>30</v>
      </c>
      <c r="N2" s="318" t="s">
        <v>3504</v>
      </c>
      <c r="O2" s="318" t="s">
        <v>3544</v>
      </c>
      <c r="P2" s="318" t="s">
        <v>3401</v>
      </c>
      <c r="Q2" s="318" t="s">
        <v>3400</v>
      </c>
      <c r="R2" s="318" t="s">
        <v>3399</v>
      </c>
      <c r="S2" s="318" t="s">
        <v>3398</v>
      </c>
      <c r="T2" s="318" t="s">
        <v>3397</v>
      </c>
      <c r="U2" s="318" t="s">
        <v>3396</v>
      </c>
      <c r="V2" s="318" t="s">
        <v>3395</v>
      </c>
      <c r="W2" s="318" t="s">
        <v>3394</v>
      </c>
      <c r="X2" s="318" t="s">
        <v>3393</v>
      </c>
      <c r="Y2" s="318" t="s">
        <v>3392</v>
      </c>
      <c r="Z2" s="318" t="s">
        <v>3391</v>
      </c>
      <c r="AA2" s="318" t="s">
        <v>3390</v>
      </c>
      <c r="AB2" s="318" t="s">
        <v>3389</v>
      </c>
      <c r="AC2" s="318" t="s">
        <v>3388</v>
      </c>
      <c r="AD2" s="318" t="s">
        <v>3387</v>
      </c>
      <c r="AE2" s="318" t="s">
        <v>3386</v>
      </c>
      <c r="AF2" s="317" t="s">
        <v>3376</v>
      </c>
      <c r="AG2" s="317" t="s">
        <v>4437</v>
      </c>
      <c r="AI2" s="112" t="s">
        <v>71</v>
      </c>
      <c r="AJ2" s="112" t="s">
        <v>72</v>
      </c>
      <c r="AK2" s="112" t="s">
        <v>99</v>
      </c>
      <c r="AL2" s="112" t="s">
        <v>100</v>
      </c>
      <c r="AM2" s="112" t="s">
        <v>75</v>
      </c>
      <c r="AN2" s="112" t="s">
        <v>73</v>
      </c>
      <c r="AO2" s="112" t="s">
        <v>42</v>
      </c>
      <c r="AP2" s="112"/>
      <c r="AQ2" s="112" t="s">
        <v>39</v>
      </c>
      <c r="AR2" s="112" t="s">
        <v>40</v>
      </c>
      <c r="AS2" s="112" t="s">
        <v>31</v>
      </c>
      <c r="AT2" s="112" t="s">
        <v>41</v>
      </c>
    </row>
    <row r="3" spans="1:46">
      <c r="A3" s="315">
        <v>57</v>
      </c>
      <c r="B3" s="311"/>
      <c r="C3" s="311">
        <v>1</v>
      </c>
      <c r="D3" s="311">
        <v>3132</v>
      </c>
      <c r="E3" s="313" t="s">
        <v>331</v>
      </c>
      <c r="F3" s="313" t="s">
        <v>489</v>
      </c>
      <c r="G3" s="311" t="s">
        <v>0</v>
      </c>
      <c r="H3" s="311">
        <v>1988</v>
      </c>
      <c r="I3" s="313" t="s">
        <v>3440</v>
      </c>
      <c r="J3" s="313" t="s">
        <v>310</v>
      </c>
      <c r="K3" s="311">
        <v>40</v>
      </c>
      <c r="L3" s="311">
        <v>16</v>
      </c>
      <c r="M3" s="311">
        <v>40</v>
      </c>
      <c r="N3" s="312">
        <v>0.3759953703703704</v>
      </c>
      <c r="O3" s="311">
        <v>0</v>
      </c>
      <c r="P3" s="310">
        <v>0.65902777777777777</v>
      </c>
      <c r="Q3" s="310">
        <v>0.55833333333333335</v>
      </c>
      <c r="R3" s="310">
        <v>0.49027777777777781</v>
      </c>
      <c r="S3" s="310">
        <v>0.59166666666666667</v>
      </c>
      <c r="T3" s="310">
        <v>0.67847222222222225</v>
      </c>
      <c r="U3" s="310">
        <v>0.50694444444444442</v>
      </c>
      <c r="V3" s="310">
        <v>0.57777777777777783</v>
      </c>
      <c r="W3" s="310">
        <v>0.71527777777777779</v>
      </c>
      <c r="X3" s="310">
        <v>0.52708333333333335</v>
      </c>
      <c r="Y3" s="310">
        <v>0.41944444444444445</v>
      </c>
      <c r="Z3" s="310">
        <v>0.61111111111111105</v>
      </c>
      <c r="AA3" s="310">
        <v>0.54236111111111118</v>
      </c>
      <c r="AB3" s="310">
        <v>0.63263888888888886</v>
      </c>
      <c r="AC3" s="310">
        <v>0.43888888888888888</v>
      </c>
      <c r="AD3" s="310">
        <v>0.38125000000000003</v>
      </c>
      <c r="AE3" s="310">
        <v>0.46388888888888885</v>
      </c>
      <c r="AF3" s="309">
        <v>0.72986111111111107</v>
      </c>
      <c r="AG3" s="309"/>
      <c r="AI3" s="112">
        <f>VLOOKUP(AJ3,id!$A:$C,3,0)</f>
        <v>543</v>
      </c>
      <c r="AJ3" s="112" t="str">
        <f t="shared" ref="AJ3:AJ4" si="0">AK3&amp;AL3&amp;AN3</f>
        <v>KoniecznaJoanna1988</v>
      </c>
      <c r="AK3" s="112" t="str">
        <f t="shared" ref="AK3:AK4" si="1">E3</f>
        <v>Konieczna</v>
      </c>
      <c r="AL3" s="112" t="str">
        <f t="shared" ref="AL3:AL4" si="2">F3</f>
        <v>Joanna</v>
      </c>
      <c r="AM3" s="112" t="str">
        <f t="shared" ref="AM3:AM4" si="3">J3</f>
        <v>Grupa Rowerowa Lipka</v>
      </c>
      <c r="AN3" s="112">
        <f t="shared" ref="AN3:AN4" si="4">H3</f>
        <v>1988</v>
      </c>
      <c r="AO3" s="112">
        <v>50</v>
      </c>
      <c r="AP3" s="112"/>
      <c r="AQ3" s="112"/>
      <c r="AR3" s="112"/>
      <c r="AS3" s="112"/>
      <c r="AT3" s="112"/>
    </row>
    <row r="4" spans="1:46">
      <c r="A4" s="316">
        <v>58</v>
      </c>
      <c r="B4" s="304"/>
      <c r="C4" s="304">
        <v>2</v>
      </c>
      <c r="D4" s="304">
        <v>3133</v>
      </c>
      <c r="E4" s="306" t="s">
        <v>331</v>
      </c>
      <c r="F4" s="306" t="s">
        <v>332</v>
      </c>
      <c r="G4" s="304" t="s">
        <v>0</v>
      </c>
      <c r="H4" s="304">
        <v>1959</v>
      </c>
      <c r="I4" s="306" t="s">
        <v>3440</v>
      </c>
      <c r="J4" s="306" t="s">
        <v>310</v>
      </c>
      <c r="K4" s="304">
        <v>40</v>
      </c>
      <c r="L4" s="304">
        <v>16</v>
      </c>
      <c r="M4" s="304">
        <v>40</v>
      </c>
      <c r="N4" s="305">
        <v>0.37607638888888889</v>
      </c>
      <c r="O4" s="304">
        <v>0</v>
      </c>
      <c r="P4" s="303">
        <v>0.65902777777777777</v>
      </c>
      <c r="Q4" s="303">
        <v>0.55833333333333335</v>
      </c>
      <c r="R4" s="303">
        <v>0.49027777777777781</v>
      </c>
      <c r="S4" s="303">
        <v>0.59236111111111112</v>
      </c>
      <c r="T4" s="303">
        <v>0.67847222222222225</v>
      </c>
      <c r="U4" s="303">
        <v>0.50624999999999998</v>
      </c>
      <c r="V4" s="303">
        <v>0.57777777777777783</v>
      </c>
      <c r="W4" s="303">
        <v>0.71597222222222223</v>
      </c>
      <c r="X4" s="303">
        <v>0.52708333333333335</v>
      </c>
      <c r="Y4" s="303">
        <v>0.41944444444444445</v>
      </c>
      <c r="Z4" s="303">
        <v>0.61111111111111105</v>
      </c>
      <c r="AA4" s="303">
        <v>0.54236111111111118</v>
      </c>
      <c r="AB4" s="303">
        <v>0.63263888888888886</v>
      </c>
      <c r="AC4" s="303">
        <v>0.43888888888888888</v>
      </c>
      <c r="AD4" s="303">
        <v>0.38125000000000003</v>
      </c>
      <c r="AE4" s="303">
        <v>0.46388888888888885</v>
      </c>
      <c r="AF4" s="302">
        <v>0.72986111111111107</v>
      </c>
      <c r="AG4" s="302"/>
      <c r="AI4" s="112">
        <f>VLOOKUP(AJ4,id!$A:$C,3,0)</f>
        <v>544</v>
      </c>
      <c r="AJ4" s="112" t="str">
        <f t="shared" si="0"/>
        <v>KoniecznaKrystyna1959</v>
      </c>
      <c r="AK4" s="112" t="str">
        <f t="shared" si="1"/>
        <v>Konieczna</v>
      </c>
      <c r="AL4" s="112" t="str">
        <f t="shared" si="2"/>
        <v>Krystyna</v>
      </c>
      <c r="AM4" s="112" t="str">
        <f t="shared" si="3"/>
        <v>Grupa Rowerowa Lipka</v>
      </c>
      <c r="AN4" s="112">
        <f t="shared" si="4"/>
        <v>1959</v>
      </c>
      <c r="AO4" s="112">
        <f t="shared" ref="AO4:AO29" si="5">AO3*IF(AS4&lt;1,AS4,IF(AT4&lt;1,AT4,IF(AR4&lt;1,AR4,IF(AQ4&lt;1,AQ4,1))))</f>
        <v>49.989228449204447</v>
      </c>
      <c r="AP4" s="112"/>
      <c r="AQ4" s="112">
        <f t="shared" ref="AQ4:AQ29" si="6">N3/N4</f>
        <v>0.99978456898408896</v>
      </c>
      <c r="AR4" s="112">
        <f t="shared" ref="AR4:AR29" si="7">L4/L3</f>
        <v>1</v>
      </c>
      <c r="AS4" s="112">
        <f t="shared" ref="AS4:AS29" si="8">K4/K3</f>
        <v>1</v>
      </c>
      <c r="AT4" s="112">
        <f t="shared" ref="AT4:AT29" si="9">AR4^0.2</f>
        <v>1</v>
      </c>
    </row>
    <row r="5" spans="1:46">
      <c r="A5" s="316">
        <v>94</v>
      </c>
      <c r="B5" s="304"/>
      <c r="C5" s="304">
        <v>3</v>
      </c>
      <c r="D5" s="304">
        <v>3273</v>
      </c>
      <c r="E5" s="306" t="s">
        <v>577</v>
      </c>
      <c r="F5" s="306" t="s">
        <v>500</v>
      </c>
      <c r="G5" s="304" t="s">
        <v>0</v>
      </c>
      <c r="H5" s="304">
        <v>1979</v>
      </c>
      <c r="I5" s="306" t="s">
        <v>3462</v>
      </c>
      <c r="J5" s="306"/>
      <c r="K5" s="304">
        <v>40</v>
      </c>
      <c r="L5" s="304">
        <v>16</v>
      </c>
      <c r="M5" s="304">
        <v>40</v>
      </c>
      <c r="N5" s="305">
        <v>0.38854166666666662</v>
      </c>
      <c r="O5" s="304">
        <v>0</v>
      </c>
      <c r="P5" s="303">
        <v>0.44166666666666665</v>
      </c>
      <c r="Q5" s="303">
        <v>0.53611111111111109</v>
      </c>
      <c r="R5" s="303">
        <v>0.63194444444444442</v>
      </c>
      <c r="S5" s="303">
        <v>0.51250000000000007</v>
      </c>
      <c r="T5" s="303">
        <v>0.42222222222222222</v>
      </c>
      <c r="U5" s="303">
        <v>0.59513888888888888</v>
      </c>
      <c r="V5" s="303">
        <v>0.52361111111111114</v>
      </c>
      <c r="W5" s="303">
        <v>0.37152777777777773</v>
      </c>
      <c r="X5" s="303">
        <v>0.56736111111111109</v>
      </c>
      <c r="Y5" s="303">
        <v>0.70486111111111116</v>
      </c>
      <c r="Z5" s="303">
        <v>0.48958333333333331</v>
      </c>
      <c r="AA5" s="303">
        <v>0.55277777777777781</v>
      </c>
      <c r="AB5" s="303">
        <v>0.46597222222222223</v>
      </c>
      <c r="AC5" s="303">
        <v>0.67708333333333337</v>
      </c>
      <c r="AD5" s="303">
        <v>0.72777777777777775</v>
      </c>
      <c r="AE5" s="303">
        <v>0.64930555555555558</v>
      </c>
      <c r="AF5" s="302">
        <v>0.74236111111111114</v>
      </c>
      <c r="AG5" s="302"/>
      <c r="AI5" s="112" t="e">
        <f>VLOOKUP(AJ5,id!$A:$C,3,0)</f>
        <v>#N/A</v>
      </c>
      <c r="AJ5" s="112" t="str">
        <f t="shared" ref="AJ5:AJ9" si="10">AK5&amp;AL5&amp;AN5</f>
        <v>JarosiewiczMałgorzata1979</v>
      </c>
      <c r="AK5" s="112" t="str">
        <f t="shared" ref="AK5:AK9" si="11">E5</f>
        <v>Jarosiewicz</v>
      </c>
      <c r="AL5" s="112" t="str">
        <f t="shared" ref="AL5:AL9" si="12">F5</f>
        <v>Małgorzata</v>
      </c>
      <c r="AM5" s="112">
        <f t="shared" ref="AM5:AM9" si="13">J5</f>
        <v>0</v>
      </c>
      <c r="AN5" s="112">
        <f t="shared" ref="AN5:AN9" si="14">H5</f>
        <v>1979</v>
      </c>
      <c r="AO5" s="112">
        <f t="shared" si="5"/>
        <v>48.385463211200488</v>
      </c>
      <c r="AP5" s="112"/>
      <c r="AQ5" s="112">
        <f t="shared" si="6"/>
        <v>0.96791778373547821</v>
      </c>
      <c r="AR5" s="112">
        <f t="shared" si="7"/>
        <v>1</v>
      </c>
      <c r="AS5" s="112">
        <f t="shared" si="8"/>
        <v>1</v>
      </c>
      <c r="AT5" s="112">
        <f t="shared" si="9"/>
        <v>1</v>
      </c>
    </row>
    <row r="6" spans="1:46">
      <c r="A6" s="316">
        <v>102</v>
      </c>
      <c r="B6" s="304"/>
      <c r="C6" s="304">
        <v>4</v>
      </c>
      <c r="D6" s="304">
        <v>3169</v>
      </c>
      <c r="E6" s="306" t="s">
        <v>585</v>
      </c>
      <c r="F6" s="306" t="s">
        <v>584</v>
      </c>
      <c r="G6" s="304" t="s">
        <v>0</v>
      </c>
      <c r="H6" s="304">
        <v>1982</v>
      </c>
      <c r="I6" s="306" t="s">
        <v>3462</v>
      </c>
      <c r="J6" s="306" t="s">
        <v>4378</v>
      </c>
      <c r="K6" s="304">
        <v>40</v>
      </c>
      <c r="L6" s="304">
        <v>16</v>
      </c>
      <c r="M6" s="304">
        <v>40</v>
      </c>
      <c r="N6" s="305">
        <v>0.39295138888888892</v>
      </c>
      <c r="O6" s="304">
        <v>0</v>
      </c>
      <c r="P6" s="303">
        <v>0.39583333333333331</v>
      </c>
      <c r="Q6" s="303">
        <v>0.54166666666666663</v>
      </c>
      <c r="R6" s="303">
        <v>0.62638888888888888</v>
      </c>
      <c r="S6" s="303">
        <v>0.50763888888888886</v>
      </c>
      <c r="T6" s="303">
        <v>0.37916666666666665</v>
      </c>
      <c r="U6" s="303">
        <v>0.6020833333333333</v>
      </c>
      <c r="V6" s="303">
        <v>0.52847222222222223</v>
      </c>
      <c r="W6" s="303">
        <v>0.42152777777777778</v>
      </c>
      <c r="X6" s="303">
        <v>0.57986111111111105</v>
      </c>
      <c r="Y6" s="303">
        <v>0.69861111111111107</v>
      </c>
      <c r="Z6" s="303">
        <v>0.4826388888888889</v>
      </c>
      <c r="AA6" s="303">
        <v>0.56458333333333333</v>
      </c>
      <c r="AB6" s="303">
        <v>0.45277777777777778</v>
      </c>
      <c r="AC6" s="303">
        <v>0.67291666666666661</v>
      </c>
      <c r="AD6" s="303">
        <v>0.72916666666666663</v>
      </c>
      <c r="AE6" s="303">
        <v>0.64722222222222225</v>
      </c>
      <c r="AF6" s="302">
        <v>0.74652777777777779</v>
      </c>
      <c r="AG6" s="302"/>
      <c r="AI6" s="112" t="e">
        <f>VLOOKUP(AJ6,id!$A:$C,3,0)</f>
        <v>#N/A</v>
      </c>
      <c r="AJ6" s="112" t="str">
        <f t="shared" si="10"/>
        <v>ŚlósarczykDominika1982</v>
      </c>
      <c r="AK6" s="112" t="str">
        <f t="shared" si="11"/>
        <v>Ślósarczyk</v>
      </c>
      <c r="AL6" s="112" t="str">
        <f t="shared" si="12"/>
        <v>Dominika</v>
      </c>
      <c r="AM6" s="112" t="str">
        <f t="shared" si="13"/>
        <v>Trolino</v>
      </c>
      <c r="AN6" s="112">
        <f t="shared" si="14"/>
        <v>1982</v>
      </c>
      <c r="AO6" s="112">
        <f t="shared" si="5"/>
        <v>47.842478866601873</v>
      </c>
      <c r="AP6" s="112"/>
      <c r="AQ6" s="112">
        <f t="shared" si="6"/>
        <v>0.98877794468498703</v>
      </c>
      <c r="AR6" s="112">
        <f t="shared" si="7"/>
        <v>1</v>
      </c>
      <c r="AS6" s="112">
        <f t="shared" si="8"/>
        <v>1</v>
      </c>
      <c r="AT6" s="112">
        <f t="shared" si="9"/>
        <v>1</v>
      </c>
    </row>
    <row r="7" spans="1:46">
      <c r="A7" s="316">
        <v>112</v>
      </c>
      <c r="B7" s="304"/>
      <c r="C7" s="304">
        <v>5</v>
      </c>
      <c r="D7" s="304">
        <v>3200</v>
      </c>
      <c r="E7" s="306" t="s">
        <v>1165</v>
      </c>
      <c r="F7" s="306" t="s">
        <v>489</v>
      </c>
      <c r="G7" s="304" t="s">
        <v>0</v>
      </c>
      <c r="H7" s="304">
        <v>1987</v>
      </c>
      <c r="I7" s="306" t="s">
        <v>3462</v>
      </c>
      <c r="J7" s="306" t="s">
        <v>4367</v>
      </c>
      <c r="K7" s="304">
        <v>40</v>
      </c>
      <c r="L7" s="304">
        <v>16</v>
      </c>
      <c r="M7" s="304">
        <v>40</v>
      </c>
      <c r="N7" s="305">
        <v>0.40952546296296299</v>
      </c>
      <c r="O7" s="304">
        <v>0</v>
      </c>
      <c r="P7" s="303">
        <v>0.69791666666666663</v>
      </c>
      <c r="Q7" s="303">
        <v>0.49652777777777773</v>
      </c>
      <c r="R7" s="303">
        <v>0.5708333333333333</v>
      </c>
      <c r="S7" s="303">
        <v>0.46458333333333335</v>
      </c>
      <c r="T7" s="303">
        <v>0.71458333333333324</v>
      </c>
      <c r="U7" s="303">
        <v>0.55277777777777781</v>
      </c>
      <c r="V7" s="303">
        <v>0.4826388888888889</v>
      </c>
      <c r="W7" s="303">
        <v>0.38263888888888892</v>
      </c>
      <c r="X7" s="303">
        <v>0.53333333333333333</v>
      </c>
      <c r="Y7" s="303">
        <v>0.65555555555555556</v>
      </c>
      <c r="Z7" s="303">
        <v>0.44444444444444442</v>
      </c>
      <c r="AA7" s="303">
        <v>0.51944444444444449</v>
      </c>
      <c r="AB7" s="303">
        <v>0.42638888888888887</v>
      </c>
      <c r="AC7" s="303">
        <v>0.63055555555555554</v>
      </c>
      <c r="AD7" s="303">
        <v>0.74444444444444446</v>
      </c>
      <c r="AE7" s="303">
        <v>0.59722222222222221</v>
      </c>
      <c r="AF7" s="302">
        <v>0.7631944444444444</v>
      </c>
      <c r="AG7" s="302"/>
      <c r="AI7" s="112" t="e">
        <f>VLOOKUP(AJ7,id!$A:$C,3,0)</f>
        <v>#N/A</v>
      </c>
      <c r="AJ7" s="112" t="str">
        <f t="shared" si="10"/>
        <v>MillerJoanna1987</v>
      </c>
      <c r="AK7" s="112" t="str">
        <f t="shared" si="11"/>
        <v>Miller</v>
      </c>
      <c r="AL7" s="112" t="str">
        <f t="shared" si="12"/>
        <v>Joanna</v>
      </c>
      <c r="AM7" s="112" t="str">
        <f t="shared" si="13"/>
        <v>J&amp;J</v>
      </c>
      <c r="AN7" s="112">
        <f t="shared" si="14"/>
        <v>1987</v>
      </c>
      <c r="AO7" s="112">
        <f t="shared" si="5"/>
        <v>45.906226153802677</v>
      </c>
      <c r="AP7" s="112"/>
      <c r="AQ7" s="112">
        <f t="shared" si="6"/>
        <v>0.95952858717463185</v>
      </c>
      <c r="AR7" s="112">
        <f t="shared" si="7"/>
        <v>1</v>
      </c>
      <c r="AS7" s="112">
        <f t="shared" si="8"/>
        <v>1</v>
      </c>
      <c r="AT7" s="112">
        <f t="shared" si="9"/>
        <v>1</v>
      </c>
    </row>
    <row r="8" spans="1:46">
      <c r="A8" s="315">
        <v>129</v>
      </c>
      <c r="B8" s="311"/>
      <c r="C8" s="311">
        <v>6</v>
      </c>
      <c r="D8" s="311">
        <v>3101</v>
      </c>
      <c r="E8" s="313" t="s">
        <v>840</v>
      </c>
      <c r="F8" s="313" t="s">
        <v>483</v>
      </c>
      <c r="G8" s="311" t="s">
        <v>0</v>
      </c>
      <c r="H8" s="311">
        <v>1978</v>
      </c>
      <c r="I8" s="313" t="s">
        <v>4348</v>
      </c>
      <c r="J8" s="313" t="s">
        <v>4347</v>
      </c>
      <c r="K8" s="311">
        <v>38</v>
      </c>
      <c r="L8" s="311">
        <v>15</v>
      </c>
      <c r="M8" s="311">
        <v>38</v>
      </c>
      <c r="N8" s="312">
        <v>0.40138888888888885</v>
      </c>
      <c r="O8" s="311">
        <v>0</v>
      </c>
      <c r="P8" s="310">
        <v>0.68888888888888899</v>
      </c>
      <c r="Q8" s="310">
        <v>0.5854166666666667</v>
      </c>
      <c r="R8" s="310">
        <v>0.49652777777777773</v>
      </c>
      <c r="S8" s="310">
        <v>0.61736111111111114</v>
      </c>
      <c r="T8" s="310">
        <v>0.72152777777777777</v>
      </c>
      <c r="U8" s="310">
        <v>0.52152777777777781</v>
      </c>
      <c r="V8" s="310">
        <v>0.6020833333333333</v>
      </c>
      <c r="W8" s="310"/>
      <c r="X8" s="310">
        <v>0.54791666666666672</v>
      </c>
      <c r="Y8" s="310">
        <v>0.41944444444444445</v>
      </c>
      <c r="Z8" s="310">
        <v>0.6381944444444444</v>
      </c>
      <c r="AA8" s="310">
        <v>0.56874999999999998</v>
      </c>
      <c r="AB8" s="310">
        <v>0.66041666666666665</v>
      </c>
      <c r="AC8" s="310">
        <v>0.44375000000000003</v>
      </c>
      <c r="AD8" s="310">
        <v>0.3840277777777778</v>
      </c>
      <c r="AE8" s="310">
        <v>0.47152777777777777</v>
      </c>
      <c r="AF8" s="309">
        <v>0.75555555555555554</v>
      </c>
      <c r="AG8" s="309"/>
      <c r="AI8" s="112" t="e">
        <f>VLOOKUP(AJ8,id!$A:$C,3,0)</f>
        <v>#N/A</v>
      </c>
      <c r="AJ8" s="112" t="str">
        <f t="shared" si="10"/>
        <v>PogorzelskaAleksandra1978</v>
      </c>
      <c r="AK8" s="112" t="str">
        <f t="shared" si="11"/>
        <v>Pogorzelska</v>
      </c>
      <c r="AL8" s="112" t="str">
        <f t="shared" si="12"/>
        <v>Aleksandra</v>
      </c>
      <c r="AM8" s="112" t="str">
        <f t="shared" si="13"/>
        <v>TEAMNOWINKA</v>
      </c>
      <c r="AN8" s="112">
        <f t="shared" si="14"/>
        <v>1978</v>
      </c>
      <c r="AO8" s="112">
        <f t="shared" si="5"/>
        <v>43.610914846112543</v>
      </c>
      <c r="AP8" s="112"/>
      <c r="AQ8" s="112">
        <f t="shared" si="6"/>
        <v>1.0202710495963092</v>
      </c>
      <c r="AR8" s="112">
        <f t="shared" si="7"/>
        <v>0.9375</v>
      </c>
      <c r="AS8" s="112">
        <f t="shared" si="8"/>
        <v>0.95</v>
      </c>
      <c r="AT8" s="112">
        <f t="shared" si="9"/>
        <v>0.98717524291740988</v>
      </c>
    </row>
    <row r="9" spans="1:46">
      <c r="A9" s="316">
        <v>132</v>
      </c>
      <c r="B9" s="304"/>
      <c r="C9" s="304">
        <v>7</v>
      </c>
      <c r="D9" s="304">
        <v>3040</v>
      </c>
      <c r="E9" s="306" t="s">
        <v>4343</v>
      </c>
      <c r="F9" s="306" t="s">
        <v>133</v>
      </c>
      <c r="G9" s="304" t="s">
        <v>0</v>
      </c>
      <c r="H9" s="304">
        <v>1990</v>
      </c>
      <c r="I9" s="306" t="s">
        <v>253</v>
      </c>
      <c r="J9" s="306" t="s">
        <v>4339</v>
      </c>
      <c r="K9" s="304">
        <v>38</v>
      </c>
      <c r="L9" s="304">
        <v>15</v>
      </c>
      <c r="M9" s="304">
        <v>38</v>
      </c>
      <c r="N9" s="305">
        <v>0.41063657407407406</v>
      </c>
      <c r="O9" s="304">
        <v>0</v>
      </c>
      <c r="P9" s="303">
        <v>0.72638888888888886</v>
      </c>
      <c r="Q9" s="303">
        <v>0.56944444444444442</v>
      </c>
      <c r="R9" s="303">
        <v>0.49583333333333335</v>
      </c>
      <c r="S9" s="303">
        <v>0.61041666666666672</v>
      </c>
      <c r="T9" s="303"/>
      <c r="U9" s="303">
        <v>0.51388888888888895</v>
      </c>
      <c r="V9" s="303">
        <v>0.59375</v>
      </c>
      <c r="W9" s="303">
        <v>0.68958333333333333</v>
      </c>
      <c r="X9" s="303">
        <v>0.53402777777777777</v>
      </c>
      <c r="Y9" s="303">
        <v>0.41944444444444445</v>
      </c>
      <c r="Z9" s="303">
        <v>0.63263888888888886</v>
      </c>
      <c r="AA9" s="303">
        <v>0.55277777777777781</v>
      </c>
      <c r="AB9" s="303">
        <v>0.65277777777777779</v>
      </c>
      <c r="AC9" s="303">
        <v>0.44375000000000003</v>
      </c>
      <c r="AD9" s="303">
        <v>0.38611111111111113</v>
      </c>
      <c r="AE9" s="303">
        <v>0.47083333333333338</v>
      </c>
      <c r="AF9" s="302">
        <v>0.76458333333333339</v>
      </c>
      <c r="AG9" s="302"/>
      <c r="AI9" s="112" t="e">
        <f>VLOOKUP(AJ9,id!$A:$C,3,0)</f>
        <v>#N/A</v>
      </c>
      <c r="AJ9" s="112" t="str">
        <f t="shared" si="10"/>
        <v>KacprzykAgnieszka1990</v>
      </c>
      <c r="AK9" s="112" t="str">
        <f t="shared" si="11"/>
        <v>Kacprzyk</v>
      </c>
      <c r="AL9" s="112" t="str">
        <f t="shared" si="12"/>
        <v>Agnieszka</v>
      </c>
      <c r="AM9" s="112" t="str">
        <f t="shared" si="13"/>
        <v>Caramel Fox</v>
      </c>
      <c r="AN9" s="112">
        <f t="shared" si="14"/>
        <v>1990</v>
      </c>
      <c r="AO9" s="112">
        <f t="shared" si="5"/>
        <v>42.628781162467455</v>
      </c>
      <c r="AP9" s="112"/>
      <c r="AQ9" s="112">
        <f t="shared" si="6"/>
        <v>0.9774796358409199</v>
      </c>
      <c r="AR9" s="112">
        <f t="shared" si="7"/>
        <v>1</v>
      </c>
      <c r="AS9" s="112">
        <f t="shared" si="8"/>
        <v>1</v>
      </c>
      <c r="AT9" s="112">
        <f t="shared" si="9"/>
        <v>1</v>
      </c>
    </row>
    <row r="10" spans="1:46">
      <c r="A10" s="315">
        <v>145</v>
      </c>
      <c r="B10" s="311"/>
      <c r="C10" s="311">
        <v>8</v>
      </c>
      <c r="D10" s="311">
        <v>3019</v>
      </c>
      <c r="E10" s="313" t="s">
        <v>4329</v>
      </c>
      <c r="F10" s="313" t="s">
        <v>4328</v>
      </c>
      <c r="G10" s="311" t="s">
        <v>0</v>
      </c>
      <c r="H10" s="311">
        <v>1985</v>
      </c>
      <c r="I10" s="313" t="s">
        <v>3674</v>
      </c>
      <c r="J10" s="313" t="s">
        <v>4327</v>
      </c>
      <c r="K10" s="311">
        <v>37</v>
      </c>
      <c r="L10" s="311">
        <v>14</v>
      </c>
      <c r="M10" s="311">
        <v>37</v>
      </c>
      <c r="N10" s="312">
        <v>0.38949074074074069</v>
      </c>
      <c r="O10" s="311">
        <v>0</v>
      </c>
      <c r="P10" s="310"/>
      <c r="Q10" s="310">
        <v>0.50763888888888886</v>
      </c>
      <c r="R10" s="310">
        <v>0.60138888888888886</v>
      </c>
      <c r="S10" s="310">
        <v>0.4604166666666667</v>
      </c>
      <c r="T10" s="310"/>
      <c r="U10" s="310">
        <v>0.56805555555555554</v>
      </c>
      <c r="V10" s="310">
        <v>0.49305555555555558</v>
      </c>
      <c r="W10" s="310">
        <v>0.37222222222222223</v>
      </c>
      <c r="X10" s="310">
        <v>0.54305555555555551</v>
      </c>
      <c r="Y10" s="310">
        <v>0.68333333333333324</v>
      </c>
      <c r="Z10" s="310">
        <v>0.43263888888888885</v>
      </c>
      <c r="AA10" s="310">
        <v>0.52777777777777779</v>
      </c>
      <c r="AB10" s="310">
        <v>0.40486111111111112</v>
      </c>
      <c r="AC10" s="310">
        <v>0.65</v>
      </c>
      <c r="AD10" s="310">
        <v>0.72638888888888886</v>
      </c>
      <c r="AE10" s="310">
        <v>0.62152777777777779</v>
      </c>
      <c r="AF10" s="309">
        <v>0.74305555555555547</v>
      </c>
      <c r="AG10" s="309"/>
      <c r="AI10" s="112" t="e">
        <f>VLOOKUP(AJ10,id!$A:$C,3,0)</f>
        <v>#N/A</v>
      </c>
      <c r="AJ10" s="112" t="str">
        <f t="shared" ref="AJ10:AJ18" si="15">AK10&amp;AL10&amp;AN10</f>
        <v>KolkaKatarzyna , Dorota1985</v>
      </c>
      <c r="AK10" s="112" t="str">
        <f t="shared" ref="AK10:AK18" si="16">E10</f>
        <v>Kolka</v>
      </c>
      <c r="AL10" s="112" t="str">
        <f t="shared" ref="AL10:AL18" si="17">F10</f>
        <v>Katarzyna , Dorota</v>
      </c>
      <c r="AM10" s="112" t="str">
        <f t="shared" ref="AM10:AM18" si="18">J10</f>
        <v>Rowerem przez życie</v>
      </c>
      <c r="AN10" s="112">
        <f t="shared" ref="AN10:AN18" si="19">H10</f>
        <v>1985</v>
      </c>
      <c r="AO10" s="112">
        <f t="shared" si="5"/>
        <v>41.506971131876206</v>
      </c>
      <c r="AP10" s="112"/>
      <c r="AQ10" s="112">
        <f t="shared" si="6"/>
        <v>1.0542909782479497</v>
      </c>
      <c r="AR10" s="112">
        <f t="shared" si="7"/>
        <v>0.93333333333333335</v>
      </c>
      <c r="AS10" s="112">
        <f t="shared" si="8"/>
        <v>0.97368421052631582</v>
      </c>
      <c r="AT10" s="112">
        <f t="shared" si="9"/>
        <v>0.98629618965902943</v>
      </c>
    </row>
    <row r="11" spans="1:46">
      <c r="A11" s="315">
        <v>147</v>
      </c>
      <c r="B11" s="311"/>
      <c r="C11" s="311">
        <v>9</v>
      </c>
      <c r="D11" s="311">
        <v>3003</v>
      </c>
      <c r="E11" s="313" t="s">
        <v>4326</v>
      </c>
      <c r="F11" s="313" t="s">
        <v>276</v>
      </c>
      <c r="G11" s="311" t="s">
        <v>0</v>
      </c>
      <c r="H11" s="311">
        <v>1974</v>
      </c>
      <c r="I11" s="313" t="s">
        <v>3558</v>
      </c>
      <c r="J11" s="313" t="s">
        <v>4325</v>
      </c>
      <c r="K11" s="311">
        <v>37</v>
      </c>
      <c r="L11" s="311">
        <v>14</v>
      </c>
      <c r="M11" s="311">
        <v>37</v>
      </c>
      <c r="N11" s="312">
        <v>0.39891203703703698</v>
      </c>
      <c r="O11" s="311">
        <v>0</v>
      </c>
      <c r="P11" s="310"/>
      <c r="Q11" s="310">
        <v>0.58472222222222225</v>
      </c>
      <c r="R11" s="310">
        <v>0.50486111111111109</v>
      </c>
      <c r="S11" s="310">
        <v>0.62361111111111112</v>
      </c>
      <c r="T11" s="310"/>
      <c r="U11" s="310">
        <v>0.52222222222222225</v>
      </c>
      <c r="V11" s="310">
        <v>0.60902777777777783</v>
      </c>
      <c r="W11" s="310">
        <v>0.73611111111111116</v>
      </c>
      <c r="X11" s="310">
        <v>0.54722222222222217</v>
      </c>
      <c r="Y11" s="310">
        <v>0.41944444444444445</v>
      </c>
      <c r="Z11" s="310">
        <v>0.65625</v>
      </c>
      <c r="AA11" s="310">
        <v>0.5625</v>
      </c>
      <c r="AB11" s="310">
        <v>0.68125000000000002</v>
      </c>
      <c r="AC11" s="310">
        <v>0.44375000000000003</v>
      </c>
      <c r="AD11" s="310">
        <v>0.3833333333333333</v>
      </c>
      <c r="AE11" s="310">
        <v>0.47361111111111115</v>
      </c>
      <c r="AF11" s="309">
        <v>0.75277777777777777</v>
      </c>
      <c r="AG11" s="309"/>
      <c r="AI11" s="112" t="e">
        <f>VLOOKUP(AJ11,id!$A:$C,3,0)</f>
        <v>#N/A</v>
      </c>
      <c r="AJ11" s="112" t="str">
        <f t="shared" si="15"/>
        <v>BabichAnna1974</v>
      </c>
      <c r="AK11" s="112" t="str">
        <f t="shared" si="16"/>
        <v>Babich</v>
      </c>
      <c r="AL11" s="112" t="str">
        <f t="shared" si="17"/>
        <v>Anna</v>
      </c>
      <c r="AM11" s="112" t="str">
        <f t="shared" si="18"/>
        <v>AM AM Team</v>
      </c>
      <c r="AN11" s="112">
        <f t="shared" si="19"/>
        <v>1974</v>
      </c>
      <c r="AO11" s="112">
        <f t="shared" si="5"/>
        <v>40.526681150406141</v>
      </c>
      <c r="AP11" s="112"/>
      <c r="AQ11" s="112">
        <f t="shared" si="6"/>
        <v>0.97638252190564612</v>
      </c>
      <c r="AR11" s="112">
        <f t="shared" si="7"/>
        <v>1</v>
      </c>
      <c r="AS11" s="112">
        <f t="shared" si="8"/>
        <v>1</v>
      </c>
      <c r="AT11" s="112">
        <f t="shared" si="9"/>
        <v>1</v>
      </c>
    </row>
    <row r="12" spans="1:46">
      <c r="A12" s="316">
        <v>164</v>
      </c>
      <c r="B12" s="304"/>
      <c r="C12" s="304">
        <v>10</v>
      </c>
      <c r="D12" s="304">
        <v>3141</v>
      </c>
      <c r="E12" s="306" t="s">
        <v>4317</v>
      </c>
      <c r="F12" s="306" t="s">
        <v>276</v>
      </c>
      <c r="G12" s="304" t="s">
        <v>0</v>
      </c>
      <c r="H12" s="304">
        <v>1994</v>
      </c>
      <c r="I12" s="306" t="s">
        <v>3550</v>
      </c>
      <c r="J12" s="306" t="s">
        <v>4316</v>
      </c>
      <c r="K12" s="304">
        <v>35</v>
      </c>
      <c r="L12" s="304">
        <v>14</v>
      </c>
      <c r="M12" s="304">
        <v>35</v>
      </c>
      <c r="N12" s="305">
        <v>0.41047453703703707</v>
      </c>
      <c r="O12" s="304">
        <v>0</v>
      </c>
      <c r="P12" s="303">
        <v>0.74305555555555547</v>
      </c>
      <c r="Q12" s="303">
        <v>0.51597222222222217</v>
      </c>
      <c r="R12" s="303"/>
      <c r="S12" s="303">
        <v>0.48194444444444445</v>
      </c>
      <c r="T12" s="303">
        <v>0.72013888888888899</v>
      </c>
      <c r="U12" s="303">
        <v>0.59027777777777779</v>
      </c>
      <c r="V12" s="303">
        <v>0.5</v>
      </c>
      <c r="W12" s="303">
        <v>0.375</v>
      </c>
      <c r="X12" s="303">
        <v>0.56666666666666665</v>
      </c>
      <c r="Y12" s="303">
        <v>0.6479166666666667</v>
      </c>
      <c r="Z12" s="303">
        <v>0.44444444444444442</v>
      </c>
      <c r="AA12" s="303">
        <v>0.55277777777777781</v>
      </c>
      <c r="AB12" s="303">
        <v>0.42152777777777778</v>
      </c>
      <c r="AC12" s="303">
        <v>0.60833333333333328</v>
      </c>
      <c r="AD12" s="303">
        <v>0.67708333333333337</v>
      </c>
      <c r="AE12" s="303"/>
      <c r="AF12" s="302">
        <v>0.76458333333333339</v>
      </c>
      <c r="AG12" s="302"/>
      <c r="AI12" s="112" t="e">
        <f>VLOOKUP(AJ12,id!$A:$C,3,0)</f>
        <v>#N/A</v>
      </c>
      <c r="AJ12" s="112" t="str">
        <f t="shared" si="15"/>
        <v>OmieczyńskaAnna1994</v>
      </c>
      <c r="AK12" s="112" t="str">
        <f t="shared" si="16"/>
        <v>Omieczyńska</v>
      </c>
      <c r="AL12" s="112" t="str">
        <f t="shared" si="17"/>
        <v>Anna</v>
      </c>
      <c r="AM12" s="112" t="str">
        <f t="shared" si="18"/>
        <v>Rowerek</v>
      </c>
      <c r="AN12" s="112">
        <f t="shared" si="19"/>
        <v>1994</v>
      </c>
      <c r="AO12" s="112">
        <f t="shared" si="5"/>
        <v>38.33604973687067</v>
      </c>
      <c r="AP12" s="112"/>
      <c r="AQ12" s="112">
        <f t="shared" si="6"/>
        <v>0.97183138305371475</v>
      </c>
      <c r="AR12" s="112">
        <f t="shared" si="7"/>
        <v>1</v>
      </c>
      <c r="AS12" s="112">
        <f t="shared" si="8"/>
        <v>0.94594594594594594</v>
      </c>
      <c r="AT12" s="112">
        <f t="shared" si="9"/>
        <v>1</v>
      </c>
    </row>
    <row r="13" spans="1:46">
      <c r="A13" s="316">
        <v>168</v>
      </c>
      <c r="B13" s="304"/>
      <c r="C13" s="304">
        <v>11</v>
      </c>
      <c r="D13" s="304">
        <v>3135</v>
      </c>
      <c r="E13" s="306" t="s">
        <v>4314</v>
      </c>
      <c r="F13" s="306" t="s">
        <v>4313</v>
      </c>
      <c r="G13" s="304" t="s">
        <v>0</v>
      </c>
      <c r="H13" s="304">
        <v>1978</v>
      </c>
      <c r="I13" s="306" t="s">
        <v>3462</v>
      </c>
      <c r="J13" s="306" t="s">
        <v>158</v>
      </c>
      <c r="K13" s="304">
        <v>35</v>
      </c>
      <c r="L13" s="304">
        <v>13</v>
      </c>
      <c r="M13" s="304">
        <v>35</v>
      </c>
      <c r="N13" s="305">
        <v>0.39880787037037035</v>
      </c>
      <c r="O13" s="304">
        <v>0</v>
      </c>
      <c r="P13" s="303"/>
      <c r="Q13" s="303">
        <v>0.58888888888888891</v>
      </c>
      <c r="R13" s="303">
        <v>0.49652777777777773</v>
      </c>
      <c r="S13" s="303">
        <v>0.63263888888888886</v>
      </c>
      <c r="T13" s="303"/>
      <c r="U13" s="303">
        <v>0.51736111111111105</v>
      </c>
      <c r="V13" s="303">
        <v>0.61249999999999993</v>
      </c>
      <c r="W13" s="303"/>
      <c r="X13" s="303">
        <v>0.54027777777777775</v>
      </c>
      <c r="Y13" s="303">
        <v>0.41875000000000001</v>
      </c>
      <c r="Z13" s="303">
        <v>0.65625</v>
      </c>
      <c r="AA13" s="303">
        <v>0.57708333333333328</v>
      </c>
      <c r="AB13" s="303">
        <v>0.70624999999999993</v>
      </c>
      <c r="AC13" s="303">
        <v>0.43958333333333338</v>
      </c>
      <c r="AD13" s="303">
        <v>0.37916666666666665</v>
      </c>
      <c r="AE13" s="303">
        <v>0.4694444444444445</v>
      </c>
      <c r="AF13" s="302">
        <v>0.75277777777777777</v>
      </c>
      <c r="AG13" s="302"/>
      <c r="AI13" s="112" t="e">
        <f>VLOOKUP(AJ13,id!$A:$C,3,0)</f>
        <v>#N/A</v>
      </c>
      <c r="AJ13" s="112" t="str">
        <f t="shared" si="15"/>
        <v>DanskBogusia1978</v>
      </c>
      <c r="AK13" s="112" t="str">
        <f t="shared" si="16"/>
        <v>Dansk</v>
      </c>
      <c r="AL13" s="112" t="str">
        <f t="shared" si="17"/>
        <v>Bogusia</v>
      </c>
      <c r="AM13" s="112" t="str">
        <f t="shared" si="18"/>
        <v>GR3miasto</v>
      </c>
      <c r="AN13" s="112">
        <f t="shared" si="19"/>
        <v>1978</v>
      </c>
      <c r="AO13" s="112">
        <f t="shared" si="5"/>
        <v>37.772038453951659</v>
      </c>
      <c r="AP13" s="112"/>
      <c r="AQ13" s="112">
        <f t="shared" si="6"/>
        <v>1.0292538526279131</v>
      </c>
      <c r="AR13" s="112">
        <f t="shared" si="7"/>
        <v>0.9285714285714286</v>
      </c>
      <c r="AS13" s="112">
        <f t="shared" si="8"/>
        <v>1</v>
      </c>
      <c r="AT13" s="112">
        <f t="shared" si="9"/>
        <v>0.98528770473770133</v>
      </c>
    </row>
    <row r="14" spans="1:46">
      <c r="A14" s="315">
        <v>181</v>
      </c>
      <c r="B14" s="311"/>
      <c r="C14" s="311">
        <v>12</v>
      </c>
      <c r="D14" s="311">
        <v>3122</v>
      </c>
      <c r="E14" s="313" t="s">
        <v>3672</v>
      </c>
      <c r="F14" s="313" t="s">
        <v>3671</v>
      </c>
      <c r="G14" s="311" t="s">
        <v>0</v>
      </c>
      <c r="H14" s="311">
        <v>1980</v>
      </c>
      <c r="I14" s="313" t="s">
        <v>3673</v>
      </c>
      <c r="J14" s="313" t="s">
        <v>4299</v>
      </c>
      <c r="K14" s="311">
        <v>33</v>
      </c>
      <c r="L14" s="311">
        <v>13</v>
      </c>
      <c r="M14" s="311">
        <v>33</v>
      </c>
      <c r="N14" s="312">
        <v>0.3989699074074074</v>
      </c>
      <c r="O14" s="311">
        <v>0</v>
      </c>
      <c r="P14" s="310"/>
      <c r="Q14" s="310">
        <v>0.59236111111111112</v>
      </c>
      <c r="R14" s="310">
        <v>0.51250000000000007</v>
      </c>
      <c r="S14" s="310">
        <v>0.65</v>
      </c>
      <c r="T14" s="310"/>
      <c r="U14" s="310">
        <v>0.44722222222222219</v>
      </c>
      <c r="V14" s="310">
        <v>0.63472222222222219</v>
      </c>
      <c r="W14" s="310">
        <v>0.7368055555555556</v>
      </c>
      <c r="X14" s="310">
        <v>0.5493055555555556</v>
      </c>
      <c r="Y14" s="310">
        <v>0.40208333333333335</v>
      </c>
      <c r="Z14" s="310">
        <v>0.67291666666666661</v>
      </c>
      <c r="AA14" s="310">
        <v>0.57638888888888895</v>
      </c>
      <c r="AB14" s="310">
        <v>0.69861111111111107</v>
      </c>
      <c r="AC14" s="310">
        <v>0.4236111111111111</v>
      </c>
      <c r="AD14" s="310"/>
      <c r="AE14" s="310">
        <v>0.47222222222222227</v>
      </c>
      <c r="AF14" s="309">
        <v>0.75277777777777777</v>
      </c>
      <c r="AG14" s="309"/>
      <c r="AI14" s="112">
        <f>VLOOKUP(AJ14,id!$A:$C,3,0)</f>
        <v>216</v>
      </c>
      <c r="AJ14" s="112" t="str">
        <f t="shared" si="15"/>
        <v>WorotyńskaKamilla1980</v>
      </c>
      <c r="AK14" s="112" t="str">
        <f t="shared" si="16"/>
        <v>Worotyńska</v>
      </c>
      <c r="AL14" s="112" t="str">
        <f t="shared" si="17"/>
        <v>Kamilla</v>
      </c>
      <c r="AM14" s="112" t="str">
        <f t="shared" si="18"/>
        <v>ArkaSasino</v>
      </c>
      <c r="AN14" s="112">
        <f t="shared" si="19"/>
        <v>1980</v>
      </c>
      <c r="AO14" s="112">
        <f t="shared" si="5"/>
        <v>35.613636256582993</v>
      </c>
      <c r="AP14" s="112"/>
      <c r="AQ14" s="112">
        <f t="shared" si="6"/>
        <v>0.99959386150677376</v>
      </c>
      <c r="AR14" s="112">
        <f t="shared" si="7"/>
        <v>1</v>
      </c>
      <c r="AS14" s="112">
        <f t="shared" si="8"/>
        <v>0.94285714285714284</v>
      </c>
      <c r="AT14" s="112">
        <f t="shared" si="9"/>
        <v>1</v>
      </c>
    </row>
    <row r="15" spans="1:46">
      <c r="A15" s="316">
        <v>182</v>
      </c>
      <c r="B15" s="304"/>
      <c r="C15" s="304">
        <v>13</v>
      </c>
      <c r="D15" s="304">
        <v>3083</v>
      </c>
      <c r="E15" s="306" t="s">
        <v>4303</v>
      </c>
      <c r="F15" s="306" t="s">
        <v>4302</v>
      </c>
      <c r="G15" s="304" t="s">
        <v>0</v>
      </c>
      <c r="H15" s="304">
        <v>1997</v>
      </c>
      <c r="I15" s="306" t="s">
        <v>3673</v>
      </c>
      <c r="J15" s="306" t="s">
        <v>4301</v>
      </c>
      <c r="K15" s="304">
        <v>33</v>
      </c>
      <c r="L15" s="304">
        <v>13</v>
      </c>
      <c r="M15" s="304">
        <v>33</v>
      </c>
      <c r="N15" s="305">
        <v>0.39903935185185185</v>
      </c>
      <c r="O15" s="304">
        <v>0</v>
      </c>
      <c r="P15" s="303"/>
      <c r="Q15" s="303">
        <v>0.59236111111111112</v>
      </c>
      <c r="R15" s="303">
        <v>0.51250000000000007</v>
      </c>
      <c r="S15" s="303">
        <v>0.65069444444444446</v>
      </c>
      <c r="T15" s="303"/>
      <c r="U15" s="303">
        <v>0.44791666666666669</v>
      </c>
      <c r="V15" s="303">
        <v>0.63472222222222219</v>
      </c>
      <c r="W15" s="303">
        <v>0.7368055555555556</v>
      </c>
      <c r="X15" s="303">
        <v>0.54999999999999993</v>
      </c>
      <c r="Y15" s="303">
        <v>0.40277777777777773</v>
      </c>
      <c r="Z15" s="303">
        <v>0.67361111111111116</v>
      </c>
      <c r="AA15" s="303">
        <v>0.57638888888888895</v>
      </c>
      <c r="AB15" s="303">
        <v>0.69861111111111107</v>
      </c>
      <c r="AC15" s="303">
        <v>0.42430555555555555</v>
      </c>
      <c r="AD15" s="303"/>
      <c r="AE15" s="303">
        <v>0.47291666666666665</v>
      </c>
      <c r="AF15" s="302">
        <v>0.75277777777777777</v>
      </c>
      <c r="AG15" s="302"/>
      <c r="AI15" s="112" t="e">
        <f>VLOOKUP(AJ15,id!$A:$C,3,0)</f>
        <v>#N/A</v>
      </c>
      <c r="AJ15" s="112" t="str">
        <f t="shared" si="15"/>
        <v>WypychMalwina Katarzyna1997</v>
      </c>
      <c r="AK15" s="112" t="str">
        <f t="shared" si="16"/>
        <v>Wypych</v>
      </c>
      <c r="AL15" s="112" t="str">
        <f t="shared" si="17"/>
        <v>Malwina Katarzyna</v>
      </c>
      <c r="AM15" s="112" t="str">
        <f t="shared" si="18"/>
        <v>Malwina Wypych</v>
      </c>
      <c r="AN15" s="112">
        <f t="shared" si="19"/>
        <v>1997</v>
      </c>
      <c r="AO15" s="112">
        <f t="shared" si="5"/>
        <v>35.607438448840455</v>
      </c>
      <c r="AP15" s="112"/>
      <c r="AQ15" s="112">
        <f t="shared" si="6"/>
        <v>0.99982597093714642</v>
      </c>
      <c r="AR15" s="112">
        <f t="shared" si="7"/>
        <v>1</v>
      </c>
      <c r="AS15" s="112">
        <f t="shared" si="8"/>
        <v>1</v>
      </c>
      <c r="AT15" s="112">
        <f t="shared" si="9"/>
        <v>1</v>
      </c>
    </row>
    <row r="16" spans="1:46">
      <c r="A16" s="316">
        <v>184</v>
      </c>
      <c r="B16" s="304"/>
      <c r="C16" s="304">
        <v>14</v>
      </c>
      <c r="D16" s="304">
        <v>3225</v>
      </c>
      <c r="E16" s="306" t="s">
        <v>4298</v>
      </c>
      <c r="F16" s="306" t="s">
        <v>768</v>
      </c>
      <c r="G16" s="304" t="s">
        <v>0</v>
      </c>
      <c r="H16" s="304">
        <v>1985</v>
      </c>
      <c r="I16" s="306" t="s">
        <v>246</v>
      </c>
      <c r="J16" s="306" t="s">
        <v>4297</v>
      </c>
      <c r="K16" s="304">
        <v>32</v>
      </c>
      <c r="L16" s="304">
        <v>14</v>
      </c>
      <c r="M16" s="304">
        <v>32</v>
      </c>
      <c r="N16" s="305">
        <v>0.39718750000000003</v>
      </c>
      <c r="O16" s="304">
        <v>0</v>
      </c>
      <c r="P16" s="303">
        <v>0.39861111111111108</v>
      </c>
      <c r="Q16" s="303">
        <v>0.47222222222222227</v>
      </c>
      <c r="R16" s="303">
        <v>0.55277777777777781</v>
      </c>
      <c r="S16" s="303">
        <v>0.63055555555555554</v>
      </c>
      <c r="T16" s="303">
        <v>0.37708333333333338</v>
      </c>
      <c r="U16" s="303">
        <v>0.52152777777777781</v>
      </c>
      <c r="V16" s="303">
        <v>0.45624999999999999</v>
      </c>
      <c r="W16" s="303">
        <v>0.72638888888888886</v>
      </c>
      <c r="X16" s="303">
        <v>0.58819444444444446</v>
      </c>
      <c r="Y16" s="303">
        <v>0.4368055555555555</v>
      </c>
      <c r="Z16" s="303">
        <v>0.65138888888888891</v>
      </c>
      <c r="AA16" s="303">
        <v>0.60277777777777775</v>
      </c>
      <c r="AB16" s="303">
        <v>0.67847222222222225</v>
      </c>
      <c r="AC16" s="303">
        <v>0.49722222222222223</v>
      </c>
      <c r="AD16" s="303"/>
      <c r="AE16" s="303"/>
      <c r="AF16" s="302">
        <v>0.75069444444444444</v>
      </c>
      <c r="AG16" s="302"/>
      <c r="AI16" s="112" t="e">
        <f>VLOOKUP(AJ16,id!$A:$C,3,0)</f>
        <v>#N/A</v>
      </c>
      <c r="AJ16" s="112" t="str">
        <f t="shared" si="15"/>
        <v>KowalakKatarzyna1985</v>
      </c>
      <c r="AK16" s="112" t="str">
        <f t="shared" si="16"/>
        <v>Kowalak</v>
      </c>
      <c r="AL16" s="112" t="str">
        <f t="shared" si="17"/>
        <v>Katarzyna</v>
      </c>
      <c r="AM16" s="112" t="str">
        <f t="shared" si="18"/>
        <v>Pub na Czystej</v>
      </c>
      <c r="AN16" s="112">
        <f t="shared" si="19"/>
        <v>1985</v>
      </c>
      <c r="AO16" s="112">
        <f t="shared" si="5"/>
        <v>34.528425162511958</v>
      </c>
      <c r="AP16" s="112"/>
      <c r="AQ16" s="112">
        <f t="shared" si="6"/>
        <v>1.0046624122155199</v>
      </c>
      <c r="AR16" s="112">
        <f t="shared" si="7"/>
        <v>1.0769230769230769</v>
      </c>
      <c r="AS16" s="112">
        <f t="shared" si="8"/>
        <v>0.96969696969696972</v>
      </c>
      <c r="AT16" s="112">
        <f t="shared" si="9"/>
        <v>1.0149319789453937</v>
      </c>
    </row>
    <row r="17" spans="1:46">
      <c r="A17" s="315">
        <v>197</v>
      </c>
      <c r="B17" s="311"/>
      <c r="C17" s="311">
        <v>15</v>
      </c>
      <c r="D17" s="311">
        <v>3161</v>
      </c>
      <c r="E17" s="313" t="s">
        <v>3697</v>
      </c>
      <c r="F17" s="313" t="s">
        <v>500</v>
      </c>
      <c r="G17" s="311" t="s">
        <v>0</v>
      </c>
      <c r="H17" s="311">
        <v>1980</v>
      </c>
      <c r="I17" s="313" t="s">
        <v>3698</v>
      </c>
      <c r="J17" s="313" t="s">
        <v>4284</v>
      </c>
      <c r="K17" s="311">
        <v>30</v>
      </c>
      <c r="L17" s="311">
        <v>13</v>
      </c>
      <c r="M17" s="311">
        <v>30</v>
      </c>
      <c r="N17" s="312">
        <v>0.40072916666666664</v>
      </c>
      <c r="O17" s="311">
        <v>0</v>
      </c>
      <c r="P17" s="310">
        <v>0.38680555555555557</v>
      </c>
      <c r="Q17" s="310">
        <v>0.49513888888888885</v>
      </c>
      <c r="R17" s="310">
        <v>0.61458333333333337</v>
      </c>
      <c r="S17" s="310">
        <v>0.69374999999999998</v>
      </c>
      <c r="T17" s="310">
        <v>0.40972222222222227</v>
      </c>
      <c r="U17" s="310">
        <v>0.55555555555555558</v>
      </c>
      <c r="V17" s="310">
        <v>0.47986111111111113</v>
      </c>
      <c r="W17" s="310"/>
      <c r="X17" s="310">
        <v>0.65416666666666667</v>
      </c>
      <c r="Y17" s="310">
        <v>0.45416666666666666</v>
      </c>
      <c r="Z17" s="310">
        <v>0.71666666666666667</v>
      </c>
      <c r="AA17" s="310">
        <v>0.67083333333333339</v>
      </c>
      <c r="AB17" s="310"/>
      <c r="AC17" s="310">
        <v>0.52847222222222223</v>
      </c>
      <c r="AD17" s="310"/>
      <c r="AE17" s="310">
        <v>0.5854166666666667</v>
      </c>
      <c r="AF17" s="309">
        <v>0.75486111111111109</v>
      </c>
      <c r="AG17" s="309"/>
      <c r="AI17" s="112">
        <f>VLOOKUP(AJ17,id!$A:$C,3,0)</f>
        <v>229</v>
      </c>
      <c r="AJ17" s="112" t="str">
        <f t="shared" si="15"/>
        <v>MaciejewskaMałgorzata1980</v>
      </c>
      <c r="AK17" s="112" t="str">
        <f t="shared" si="16"/>
        <v>Maciejewska</v>
      </c>
      <c r="AL17" s="112" t="str">
        <f t="shared" si="17"/>
        <v>Małgorzata</v>
      </c>
      <c r="AM17" s="112" t="str">
        <f t="shared" si="18"/>
        <v>Ostrów</v>
      </c>
      <c r="AN17" s="112">
        <f t="shared" si="19"/>
        <v>1980</v>
      </c>
      <c r="AO17" s="112">
        <f t="shared" si="5"/>
        <v>32.370398589854958</v>
      </c>
      <c r="AP17" s="112"/>
      <c r="AQ17" s="112">
        <f t="shared" si="6"/>
        <v>0.99116194437223826</v>
      </c>
      <c r="AR17" s="112">
        <f t="shared" si="7"/>
        <v>0.9285714285714286</v>
      </c>
      <c r="AS17" s="112">
        <f t="shared" si="8"/>
        <v>0.9375</v>
      </c>
      <c r="AT17" s="112">
        <f t="shared" si="9"/>
        <v>0.98528770473770133</v>
      </c>
    </row>
    <row r="18" spans="1:46">
      <c r="A18" s="315">
        <v>199</v>
      </c>
      <c r="B18" s="311"/>
      <c r="C18" s="311">
        <v>16</v>
      </c>
      <c r="D18" s="311">
        <v>3136</v>
      </c>
      <c r="E18" s="313" t="s">
        <v>1439</v>
      </c>
      <c r="F18" s="313" t="s">
        <v>409</v>
      </c>
      <c r="G18" s="311" t="s">
        <v>0</v>
      </c>
      <c r="H18" s="311">
        <v>1990</v>
      </c>
      <c r="I18" s="313" t="s">
        <v>3462</v>
      </c>
      <c r="J18" s="313" t="s">
        <v>354</v>
      </c>
      <c r="K18" s="311">
        <v>30</v>
      </c>
      <c r="L18" s="311">
        <v>12</v>
      </c>
      <c r="M18" s="311">
        <v>30</v>
      </c>
      <c r="N18" s="312">
        <v>0.39349537037037036</v>
      </c>
      <c r="O18" s="311">
        <v>0</v>
      </c>
      <c r="P18" s="310">
        <v>0.64652777777777781</v>
      </c>
      <c r="Q18" s="310">
        <v>0.47013888888888888</v>
      </c>
      <c r="R18" s="310"/>
      <c r="S18" s="310">
        <v>0.51250000000000007</v>
      </c>
      <c r="T18" s="310">
        <v>0.66597222222222219</v>
      </c>
      <c r="U18" s="310"/>
      <c r="V18" s="310">
        <v>0.53402777777777777</v>
      </c>
      <c r="W18" s="310">
        <v>0.72638888888888886</v>
      </c>
      <c r="X18" s="310"/>
      <c r="Y18" s="310">
        <v>0.41736111111111113</v>
      </c>
      <c r="Z18" s="310">
        <v>0.57013888888888886</v>
      </c>
      <c r="AA18" s="310">
        <v>0.4916666666666667</v>
      </c>
      <c r="AB18" s="310">
        <v>0.6118055555555556</v>
      </c>
      <c r="AC18" s="310">
        <v>0.44375000000000003</v>
      </c>
      <c r="AD18" s="310">
        <v>0.37013888888888885</v>
      </c>
      <c r="AE18" s="310"/>
      <c r="AF18" s="309">
        <v>0.74722222222222223</v>
      </c>
      <c r="AG18" s="309"/>
      <c r="AI18" s="112" t="e">
        <f>VLOOKUP(AJ18,id!$A:$C,3,0)</f>
        <v>#N/A</v>
      </c>
      <c r="AJ18" s="112" t="str">
        <f t="shared" si="15"/>
        <v>OlszewskaBarbara1990</v>
      </c>
      <c r="AK18" s="112" t="str">
        <f t="shared" si="16"/>
        <v>Olszewska</v>
      </c>
      <c r="AL18" s="112" t="str">
        <f t="shared" si="17"/>
        <v>Barbara</v>
      </c>
      <c r="AM18" s="112" t="str">
        <f t="shared" si="18"/>
        <v>Kulawi Krulowie</v>
      </c>
      <c r="AN18" s="112">
        <f t="shared" si="19"/>
        <v>1990</v>
      </c>
      <c r="AO18" s="112">
        <f t="shared" si="5"/>
        <v>31.856321510317425</v>
      </c>
      <c r="AP18" s="112"/>
      <c r="AQ18" s="112">
        <f t="shared" si="6"/>
        <v>1.0183834343196658</v>
      </c>
      <c r="AR18" s="112">
        <f t="shared" si="7"/>
        <v>0.92307692307692313</v>
      </c>
      <c r="AS18" s="112">
        <f t="shared" si="8"/>
        <v>1</v>
      </c>
      <c r="AT18" s="112">
        <f t="shared" si="9"/>
        <v>0.98411891413352426</v>
      </c>
    </row>
    <row r="19" spans="1:46">
      <c r="A19" s="316">
        <v>208</v>
      </c>
      <c r="B19" s="304"/>
      <c r="C19" s="304">
        <v>17</v>
      </c>
      <c r="D19" s="304">
        <v>3191</v>
      </c>
      <c r="E19" s="306" t="s">
        <v>1769</v>
      </c>
      <c r="F19" s="306" t="s">
        <v>1770</v>
      </c>
      <c r="G19" s="304" t="s">
        <v>0</v>
      </c>
      <c r="H19" s="304">
        <v>1989</v>
      </c>
      <c r="I19" s="306" t="s">
        <v>3462</v>
      </c>
      <c r="J19" s="306" t="s">
        <v>4277</v>
      </c>
      <c r="K19" s="304">
        <v>27</v>
      </c>
      <c r="L19" s="304">
        <v>12</v>
      </c>
      <c r="M19" s="304">
        <v>27</v>
      </c>
      <c r="N19" s="305">
        <v>0.40841435185185188</v>
      </c>
      <c r="O19" s="304">
        <v>0</v>
      </c>
      <c r="P19" s="303">
        <v>0.49444444444444446</v>
      </c>
      <c r="Q19" s="303">
        <v>0.68402777777777779</v>
      </c>
      <c r="R19" s="303"/>
      <c r="S19" s="303">
        <v>0.5625</v>
      </c>
      <c r="T19" s="303">
        <v>0.45624999999999999</v>
      </c>
      <c r="U19" s="303">
        <v>0.63194444444444442</v>
      </c>
      <c r="V19" s="303">
        <v>0.70138888888888884</v>
      </c>
      <c r="W19" s="303">
        <v>0.38958333333333334</v>
      </c>
      <c r="X19" s="303">
        <v>0.60763888888888895</v>
      </c>
      <c r="Y19" s="303">
        <v>0.72916666666666663</v>
      </c>
      <c r="Z19" s="303">
        <v>0.53749999999999998</v>
      </c>
      <c r="AA19" s="303">
        <v>0.58958333333333335</v>
      </c>
      <c r="AB19" s="303"/>
      <c r="AC19" s="303">
        <v>0.65694444444444444</v>
      </c>
      <c r="AD19" s="303"/>
      <c r="AE19" s="303"/>
      <c r="AF19" s="302">
        <v>0.76250000000000007</v>
      </c>
      <c r="AG19" s="302"/>
      <c r="AI19" s="112" t="e">
        <f>VLOOKUP(AJ19,id!$A:$C,3,0)</f>
        <v>#N/A</v>
      </c>
      <c r="AJ19" s="112" t="str">
        <f t="shared" ref="AJ19:AJ29" si="20">AK19&amp;AL19&amp;AN19</f>
        <v>RoziewskaEwelina1989</v>
      </c>
      <c r="AK19" s="112" t="str">
        <f t="shared" ref="AK19:AK29" si="21">E19</f>
        <v>Roziewska</v>
      </c>
      <c r="AL19" s="112" t="str">
        <f t="shared" ref="AL19:AL29" si="22">F19</f>
        <v>Ewelina</v>
      </c>
      <c r="AM19" s="112" t="str">
        <f t="shared" ref="AM19:AM29" si="23">J19</f>
        <v>PEKABEX</v>
      </c>
      <c r="AN19" s="112">
        <f t="shared" ref="AN19:AN29" si="24">H19</f>
        <v>1989</v>
      </c>
      <c r="AO19" s="112">
        <f t="shared" si="5"/>
        <v>28.670689359285682</v>
      </c>
      <c r="AP19" s="112"/>
      <c r="AQ19" s="112">
        <f t="shared" si="6"/>
        <v>0.96347096664493992</v>
      </c>
      <c r="AR19" s="112">
        <f t="shared" si="7"/>
        <v>1</v>
      </c>
      <c r="AS19" s="112">
        <f t="shared" si="8"/>
        <v>0.9</v>
      </c>
      <c r="AT19" s="112">
        <f t="shared" si="9"/>
        <v>1</v>
      </c>
    </row>
    <row r="20" spans="1:46">
      <c r="A20" s="315">
        <v>209</v>
      </c>
      <c r="B20" s="311"/>
      <c r="C20" s="311">
        <v>18</v>
      </c>
      <c r="D20" s="311">
        <v>3039</v>
      </c>
      <c r="E20" s="313" t="s">
        <v>4279</v>
      </c>
      <c r="F20" s="313" t="s">
        <v>207</v>
      </c>
      <c r="G20" s="311" t="s">
        <v>0</v>
      </c>
      <c r="H20" s="311">
        <v>1991</v>
      </c>
      <c r="I20" s="313" t="s">
        <v>4278</v>
      </c>
      <c r="J20" s="313" t="s">
        <v>4277</v>
      </c>
      <c r="K20" s="311">
        <v>27</v>
      </c>
      <c r="L20" s="311">
        <v>12</v>
      </c>
      <c r="M20" s="311">
        <v>27</v>
      </c>
      <c r="N20" s="312">
        <v>0.40846064814814814</v>
      </c>
      <c r="O20" s="311">
        <v>0</v>
      </c>
      <c r="P20" s="310">
        <v>0.49513888888888885</v>
      </c>
      <c r="Q20" s="310">
        <v>0.68402777777777779</v>
      </c>
      <c r="R20" s="310"/>
      <c r="S20" s="310">
        <v>0.5625</v>
      </c>
      <c r="T20" s="310">
        <v>0.45624999999999999</v>
      </c>
      <c r="U20" s="310">
        <v>0.63194444444444442</v>
      </c>
      <c r="V20" s="310">
        <v>0.70138888888888884</v>
      </c>
      <c r="W20" s="310">
        <v>0.38958333333333334</v>
      </c>
      <c r="X20" s="310">
        <v>0.60763888888888895</v>
      </c>
      <c r="Y20" s="310">
        <v>0.72916666666666663</v>
      </c>
      <c r="Z20" s="310">
        <v>0.53749999999999998</v>
      </c>
      <c r="AA20" s="310">
        <v>0.58958333333333335</v>
      </c>
      <c r="AB20" s="310"/>
      <c r="AC20" s="310">
        <v>0.65694444444444444</v>
      </c>
      <c r="AD20" s="310"/>
      <c r="AE20" s="310"/>
      <c r="AF20" s="309">
        <v>0.76250000000000007</v>
      </c>
      <c r="AG20" s="309"/>
      <c r="AI20" s="112" t="e">
        <f>VLOOKUP(AJ20,id!$A:$C,3,0)</f>
        <v>#N/A</v>
      </c>
      <c r="AJ20" s="112" t="str">
        <f t="shared" si="20"/>
        <v>SkowyraMonika1991</v>
      </c>
      <c r="AK20" s="112" t="str">
        <f t="shared" si="21"/>
        <v>Skowyra</v>
      </c>
      <c r="AL20" s="112" t="str">
        <f t="shared" si="22"/>
        <v>Monika</v>
      </c>
      <c r="AM20" s="112" t="str">
        <f t="shared" si="23"/>
        <v>PEKABEX</v>
      </c>
      <c r="AN20" s="112">
        <f t="shared" si="24"/>
        <v>1991</v>
      </c>
      <c r="AO20" s="112">
        <f t="shared" si="5"/>
        <v>28.667439727440819</v>
      </c>
      <c r="AP20" s="112"/>
      <c r="AQ20" s="112">
        <f t="shared" si="6"/>
        <v>0.99988665665467125</v>
      </c>
      <c r="AR20" s="112">
        <f t="shared" si="7"/>
        <v>1</v>
      </c>
      <c r="AS20" s="112">
        <f t="shared" si="8"/>
        <v>1</v>
      </c>
      <c r="AT20" s="112">
        <f t="shared" si="9"/>
        <v>1</v>
      </c>
    </row>
    <row r="21" spans="1:46">
      <c r="A21" s="315">
        <v>211</v>
      </c>
      <c r="B21" s="311"/>
      <c r="C21" s="311">
        <v>19</v>
      </c>
      <c r="D21" s="311">
        <v>3221</v>
      </c>
      <c r="E21" s="313" t="s">
        <v>4276</v>
      </c>
      <c r="F21" s="313" t="s">
        <v>483</v>
      </c>
      <c r="G21" s="311" t="s">
        <v>0</v>
      </c>
      <c r="H21" s="311">
        <v>1985</v>
      </c>
      <c r="I21" s="313" t="s">
        <v>3550</v>
      </c>
      <c r="J21" s="313" t="s">
        <v>4275</v>
      </c>
      <c r="K21" s="311">
        <v>26</v>
      </c>
      <c r="L21" s="311">
        <v>11</v>
      </c>
      <c r="M21" s="311">
        <v>26</v>
      </c>
      <c r="N21" s="312">
        <v>0.40146990740740746</v>
      </c>
      <c r="O21" s="311">
        <v>0</v>
      </c>
      <c r="P21" s="310">
        <v>0.7006944444444444</v>
      </c>
      <c r="Q21" s="310">
        <v>0.55069444444444449</v>
      </c>
      <c r="R21" s="310"/>
      <c r="S21" s="310">
        <v>0.51597222222222217</v>
      </c>
      <c r="T21" s="310">
        <v>0.73263888888888884</v>
      </c>
      <c r="U21" s="310"/>
      <c r="V21" s="310">
        <v>0.64722222222222225</v>
      </c>
      <c r="W21" s="310">
        <v>0.3979166666666667</v>
      </c>
      <c r="X21" s="310"/>
      <c r="Y21" s="310">
        <v>0.61805555555555558</v>
      </c>
      <c r="Z21" s="310">
        <v>0.48333333333333334</v>
      </c>
      <c r="AA21" s="310">
        <v>0.53541666666666665</v>
      </c>
      <c r="AB21" s="310">
        <v>0.45</v>
      </c>
      <c r="AC21" s="310">
        <v>0.57847222222222217</v>
      </c>
      <c r="AD21" s="310"/>
      <c r="AE21" s="310"/>
      <c r="AF21" s="309">
        <v>0.75555555555555554</v>
      </c>
      <c r="AG21" s="309"/>
      <c r="AI21" s="112" t="e">
        <f>VLOOKUP(AJ21,id!$A:$C,3,0)</f>
        <v>#N/A</v>
      </c>
      <c r="AJ21" s="112" t="str">
        <f t="shared" si="20"/>
        <v>KubiśAleksandra1985</v>
      </c>
      <c r="AK21" s="112" t="str">
        <f t="shared" si="21"/>
        <v>Kubiś</v>
      </c>
      <c r="AL21" s="112" t="str">
        <f t="shared" si="22"/>
        <v>Aleksandra</v>
      </c>
      <c r="AM21" s="112" t="str">
        <f t="shared" si="23"/>
        <v>GetResponse</v>
      </c>
      <c r="AN21" s="112">
        <f t="shared" si="24"/>
        <v>1985</v>
      </c>
      <c r="AO21" s="112">
        <f t="shared" si="5"/>
        <v>27.605682700498566</v>
      </c>
      <c r="AP21" s="112"/>
      <c r="AQ21" s="112">
        <f t="shared" si="6"/>
        <v>1.0174128636088446</v>
      </c>
      <c r="AR21" s="112">
        <f t="shared" si="7"/>
        <v>0.91666666666666663</v>
      </c>
      <c r="AS21" s="112">
        <f t="shared" si="8"/>
        <v>0.96296296296296291</v>
      </c>
      <c r="AT21" s="112">
        <f t="shared" si="9"/>
        <v>0.98274826965614603</v>
      </c>
    </row>
    <row r="22" spans="1:46">
      <c r="A22" s="316">
        <v>220</v>
      </c>
      <c r="B22" s="304"/>
      <c r="C22" s="304">
        <v>20</v>
      </c>
      <c r="D22" s="304">
        <v>3227</v>
      </c>
      <c r="E22" s="306" t="s">
        <v>3646</v>
      </c>
      <c r="F22" s="306" t="s">
        <v>550</v>
      </c>
      <c r="G22" s="304" t="s">
        <v>0</v>
      </c>
      <c r="H22" s="304">
        <v>1979</v>
      </c>
      <c r="I22" s="306" t="s">
        <v>3647</v>
      </c>
      <c r="J22" s="306" t="s">
        <v>4270</v>
      </c>
      <c r="K22" s="304">
        <v>24</v>
      </c>
      <c r="L22" s="304">
        <v>14</v>
      </c>
      <c r="M22" s="304">
        <v>33</v>
      </c>
      <c r="N22" s="305">
        <v>0.42290509259259257</v>
      </c>
      <c r="O22" s="304">
        <v>9</v>
      </c>
      <c r="P22" s="303">
        <v>0.4909722222222222</v>
      </c>
      <c r="Q22" s="303">
        <v>0.5756944444444444</v>
      </c>
      <c r="R22" s="303">
        <v>0.65277777777777779</v>
      </c>
      <c r="S22" s="303">
        <v>0.54375000000000007</v>
      </c>
      <c r="T22" s="303">
        <v>0.51180555555555551</v>
      </c>
      <c r="U22" s="303">
        <v>0.62708333333333333</v>
      </c>
      <c r="V22" s="303">
        <v>0.56180555555555556</v>
      </c>
      <c r="W22" s="303">
        <v>0.37291666666666662</v>
      </c>
      <c r="X22" s="303">
        <v>0.60902777777777783</v>
      </c>
      <c r="Y22" s="303"/>
      <c r="Z22" s="303">
        <v>0.4458333333333333</v>
      </c>
      <c r="AA22" s="303">
        <v>0.59513888888888888</v>
      </c>
      <c r="AB22" s="303">
        <v>0.41736111111111113</v>
      </c>
      <c r="AC22" s="303">
        <v>0.71180555555555547</v>
      </c>
      <c r="AD22" s="303"/>
      <c r="AE22" s="303">
        <v>0.67638888888888893</v>
      </c>
      <c r="AF22" s="302">
        <v>0.77638888888888891</v>
      </c>
      <c r="AG22" s="302"/>
      <c r="AI22" s="112" t="e">
        <f>VLOOKUP(AJ22,id!$A:$C,3,0)</f>
        <v>#N/A</v>
      </c>
      <c r="AJ22" s="112" t="str">
        <f t="shared" si="20"/>
        <v>BeigerKarolina1979</v>
      </c>
      <c r="AK22" s="112" t="str">
        <f t="shared" si="21"/>
        <v>Beiger</v>
      </c>
      <c r="AL22" s="112" t="str">
        <f t="shared" si="22"/>
        <v>Karolina</v>
      </c>
      <c r="AM22" s="112" t="str">
        <f t="shared" si="23"/>
        <v>KKB Team</v>
      </c>
      <c r="AN22" s="112">
        <f t="shared" si="24"/>
        <v>1979</v>
      </c>
      <c r="AO22" s="112">
        <f t="shared" si="5"/>
        <v>25.482168646614063</v>
      </c>
      <c r="AP22" s="112"/>
      <c r="AQ22" s="112">
        <f t="shared" si="6"/>
        <v>0.94931443115575154</v>
      </c>
      <c r="AR22" s="112">
        <f t="shared" si="7"/>
        <v>1.2727272727272727</v>
      </c>
      <c r="AS22" s="112">
        <f t="shared" si="8"/>
        <v>0.92307692307692313</v>
      </c>
      <c r="AT22" s="112">
        <f t="shared" si="9"/>
        <v>1.0494145228445839</v>
      </c>
    </row>
    <row r="23" spans="1:46">
      <c r="A23" s="315">
        <v>221</v>
      </c>
      <c r="B23" s="311"/>
      <c r="C23" s="311">
        <v>21</v>
      </c>
      <c r="D23" s="311">
        <v>3104</v>
      </c>
      <c r="E23" s="313" t="s">
        <v>3670</v>
      </c>
      <c r="F23" s="313" t="s">
        <v>207</v>
      </c>
      <c r="G23" s="311" t="s">
        <v>0</v>
      </c>
      <c r="H23" s="311">
        <v>1977</v>
      </c>
      <c r="I23" s="313" t="s">
        <v>3604</v>
      </c>
      <c r="J23" s="313" t="s">
        <v>4269</v>
      </c>
      <c r="K23" s="311">
        <v>24</v>
      </c>
      <c r="L23" s="311">
        <v>10</v>
      </c>
      <c r="M23" s="311">
        <v>24</v>
      </c>
      <c r="N23" s="312">
        <v>0.32967592592592593</v>
      </c>
      <c r="O23" s="311">
        <v>0</v>
      </c>
      <c r="P23" s="310"/>
      <c r="Q23" s="310">
        <v>0.59236111111111112</v>
      </c>
      <c r="R23" s="310">
        <v>0.5131944444444444</v>
      </c>
      <c r="S23" s="310">
        <v>0.65277777777777779</v>
      </c>
      <c r="T23" s="310"/>
      <c r="U23" s="310">
        <v>0.44791666666666669</v>
      </c>
      <c r="V23" s="310">
        <v>0.63472222222222219</v>
      </c>
      <c r="W23" s="310"/>
      <c r="X23" s="310">
        <v>0.5541666666666667</v>
      </c>
      <c r="Y23" s="310">
        <v>0.40347222222222223</v>
      </c>
      <c r="Z23" s="310"/>
      <c r="AA23" s="310">
        <v>0.57638888888888895</v>
      </c>
      <c r="AB23" s="310"/>
      <c r="AC23" s="310">
        <v>0.4236111111111111</v>
      </c>
      <c r="AD23" s="310"/>
      <c r="AE23" s="310">
        <v>0.47291666666666665</v>
      </c>
      <c r="AF23" s="309">
        <v>0.68333333333333324</v>
      </c>
      <c r="AG23" s="309"/>
      <c r="AI23" s="112" t="e">
        <f>VLOOKUP(AJ23,id!$A:$C,3,0)</f>
        <v>#N/A</v>
      </c>
      <c r="AJ23" s="112" t="str">
        <f t="shared" si="20"/>
        <v>SynakowskaMonika1977</v>
      </c>
      <c r="AK23" s="112" t="str">
        <f t="shared" si="21"/>
        <v>Synakowska</v>
      </c>
      <c r="AL23" s="112" t="str">
        <f t="shared" si="22"/>
        <v>Monika</v>
      </c>
      <c r="AM23" s="112" t="str">
        <f t="shared" si="23"/>
        <v>M&amp;M</v>
      </c>
      <c r="AN23" s="112">
        <f t="shared" si="24"/>
        <v>1977</v>
      </c>
      <c r="AO23" s="112">
        <f t="shared" si="5"/>
        <v>23.823785955086851</v>
      </c>
      <c r="AP23" s="112"/>
      <c r="AQ23" s="112">
        <f t="shared" si="6"/>
        <v>1.282790338435613</v>
      </c>
      <c r="AR23" s="112">
        <f t="shared" si="7"/>
        <v>0.7142857142857143</v>
      </c>
      <c r="AS23" s="112">
        <f t="shared" si="8"/>
        <v>1</v>
      </c>
      <c r="AT23" s="112">
        <f t="shared" si="9"/>
        <v>0.93491987614847016</v>
      </c>
    </row>
    <row r="24" spans="1:46">
      <c r="A24" s="316">
        <v>222</v>
      </c>
      <c r="B24" s="304"/>
      <c r="C24" s="304">
        <v>22</v>
      </c>
      <c r="D24" s="304">
        <v>3016</v>
      </c>
      <c r="E24" s="306" t="s">
        <v>4268</v>
      </c>
      <c r="F24" s="306" t="s">
        <v>463</v>
      </c>
      <c r="G24" s="304" t="s">
        <v>0</v>
      </c>
      <c r="H24" s="304">
        <v>1985</v>
      </c>
      <c r="I24" s="306" t="s">
        <v>307</v>
      </c>
      <c r="J24" s="306" t="s">
        <v>4267</v>
      </c>
      <c r="K24" s="304">
        <v>24</v>
      </c>
      <c r="L24" s="304">
        <v>9</v>
      </c>
      <c r="M24" s="304">
        <v>24</v>
      </c>
      <c r="N24" s="305">
        <v>0.29501157407407408</v>
      </c>
      <c r="O24" s="304">
        <v>0</v>
      </c>
      <c r="P24" s="303"/>
      <c r="Q24" s="303">
        <v>0.57638888888888895</v>
      </c>
      <c r="R24" s="303">
        <v>0.50486111111111109</v>
      </c>
      <c r="S24" s="303"/>
      <c r="T24" s="303"/>
      <c r="U24" s="303">
        <v>0.52569444444444446</v>
      </c>
      <c r="V24" s="303">
        <v>0.61805555555555558</v>
      </c>
      <c r="W24" s="303"/>
      <c r="X24" s="303"/>
      <c r="Y24" s="303">
        <v>0.41875000000000001</v>
      </c>
      <c r="Z24" s="303"/>
      <c r="AA24" s="303">
        <v>0.55902777777777779</v>
      </c>
      <c r="AB24" s="303"/>
      <c r="AC24" s="303">
        <v>0.44375000000000003</v>
      </c>
      <c r="AD24" s="303">
        <v>0.37847222222222227</v>
      </c>
      <c r="AE24" s="303">
        <v>0.47500000000000003</v>
      </c>
      <c r="AF24" s="302">
        <v>0.64861111111111114</v>
      </c>
      <c r="AG24" s="302"/>
      <c r="AI24" s="112" t="e">
        <f>VLOOKUP(AJ24,id!$A:$C,3,0)</f>
        <v>#N/A</v>
      </c>
      <c r="AJ24" s="112" t="str">
        <f t="shared" si="20"/>
        <v>BarnikEdyta1985</v>
      </c>
      <c r="AK24" s="112" t="str">
        <f t="shared" si="21"/>
        <v>Barnik</v>
      </c>
      <c r="AL24" s="112" t="str">
        <f t="shared" si="22"/>
        <v>Edyta</v>
      </c>
      <c r="AM24" s="112" t="str">
        <f t="shared" si="23"/>
        <v>Indywidualny</v>
      </c>
      <c r="AN24" s="112">
        <f t="shared" si="24"/>
        <v>1985</v>
      </c>
      <c r="AO24" s="112">
        <f t="shared" si="5"/>
        <v>23.327021003161729</v>
      </c>
      <c r="AP24" s="112"/>
      <c r="AQ24" s="112">
        <f t="shared" si="6"/>
        <v>1.1175016673859313</v>
      </c>
      <c r="AR24" s="112">
        <f t="shared" si="7"/>
        <v>0.9</v>
      </c>
      <c r="AS24" s="112">
        <f t="shared" si="8"/>
        <v>1</v>
      </c>
      <c r="AT24" s="112">
        <f t="shared" si="9"/>
        <v>0.9791483623609768</v>
      </c>
    </row>
    <row r="25" spans="1:46">
      <c r="A25" s="315">
        <v>225</v>
      </c>
      <c r="B25" s="311"/>
      <c r="C25" s="311">
        <v>23</v>
      </c>
      <c r="D25" s="311">
        <v>3024</v>
      </c>
      <c r="E25" s="313" t="s">
        <v>4266</v>
      </c>
      <c r="F25" s="313" t="s">
        <v>231</v>
      </c>
      <c r="G25" s="311" t="s">
        <v>0</v>
      </c>
      <c r="H25" s="311">
        <v>1983</v>
      </c>
      <c r="I25" s="313" t="s">
        <v>4259</v>
      </c>
      <c r="J25" s="313" t="s">
        <v>4257</v>
      </c>
      <c r="K25" s="311">
        <v>23</v>
      </c>
      <c r="L25" s="311">
        <v>9</v>
      </c>
      <c r="M25" s="311">
        <v>23</v>
      </c>
      <c r="N25" s="312">
        <v>0.40725694444444444</v>
      </c>
      <c r="O25" s="311">
        <v>0</v>
      </c>
      <c r="P25" s="310"/>
      <c r="Q25" s="310"/>
      <c r="R25" s="310">
        <v>0.64166666666666672</v>
      </c>
      <c r="S25" s="310">
        <v>0.50972222222222219</v>
      </c>
      <c r="T25" s="310"/>
      <c r="U25" s="310">
        <v>0.59722222222222221</v>
      </c>
      <c r="V25" s="310"/>
      <c r="W25" s="310">
        <v>0.3972222222222222</v>
      </c>
      <c r="X25" s="310">
        <v>0.55833333333333335</v>
      </c>
      <c r="Y25" s="310"/>
      <c r="Z25" s="310">
        <v>0.46875</v>
      </c>
      <c r="AA25" s="310">
        <v>0.5395833333333333</v>
      </c>
      <c r="AB25" s="310">
        <v>0.4375</v>
      </c>
      <c r="AC25" s="310"/>
      <c r="AD25" s="310"/>
      <c r="AE25" s="310">
        <v>0.68680555555555556</v>
      </c>
      <c r="AF25" s="309">
        <v>0.76111111111111107</v>
      </c>
      <c r="AG25" s="309"/>
      <c r="AI25" s="112" t="e">
        <f>VLOOKUP(AJ25,id!$A:$C,3,0)</f>
        <v>#N/A</v>
      </c>
      <c r="AJ25" s="112" t="str">
        <f t="shared" si="20"/>
        <v>Kraska-LewandowskaAgata1983</v>
      </c>
      <c r="AK25" s="112" t="str">
        <f t="shared" si="21"/>
        <v>Kraska-Lewandowska</v>
      </c>
      <c r="AL25" s="112" t="str">
        <f t="shared" si="22"/>
        <v>Agata</v>
      </c>
      <c r="AM25" s="112" t="str">
        <f t="shared" si="23"/>
        <v>Pędzące Żółwie</v>
      </c>
      <c r="AN25" s="112">
        <f t="shared" si="24"/>
        <v>1983</v>
      </c>
      <c r="AO25" s="112">
        <f t="shared" si="5"/>
        <v>22.355061794696656</v>
      </c>
      <c r="AP25" s="112"/>
      <c r="AQ25" s="112">
        <f t="shared" si="6"/>
        <v>0.72438684741523862</v>
      </c>
      <c r="AR25" s="112">
        <f t="shared" si="7"/>
        <v>1</v>
      </c>
      <c r="AS25" s="112">
        <f t="shared" si="8"/>
        <v>0.95833333333333337</v>
      </c>
      <c r="AT25" s="112">
        <f t="shared" si="9"/>
        <v>1</v>
      </c>
    </row>
    <row r="26" spans="1:46">
      <c r="A26" s="316">
        <v>230</v>
      </c>
      <c r="B26" s="304"/>
      <c r="C26" s="304">
        <v>24</v>
      </c>
      <c r="D26" s="304">
        <v>3058</v>
      </c>
      <c r="E26" s="306" t="s">
        <v>4258</v>
      </c>
      <c r="F26" s="306" t="s">
        <v>207</v>
      </c>
      <c r="G26" s="304" t="s">
        <v>0</v>
      </c>
      <c r="H26" s="304">
        <v>1978</v>
      </c>
      <c r="I26" s="306" t="s">
        <v>1272</v>
      </c>
      <c r="J26" s="306" t="s">
        <v>4257</v>
      </c>
      <c r="K26" s="304">
        <v>23</v>
      </c>
      <c r="L26" s="304">
        <v>9</v>
      </c>
      <c r="M26" s="304">
        <v>23</v>
      </c>
      <c r="N26" s="305">
        <v>0.40806712962962965</v>
      </c>
      <c r="O26" s="304">
        <v>0</v>
      </c>
      <c r="P26" s="303"/>
      <c r="Q26" s="303"/>
      <c r="R26" s="303">
        <v>0.64236111111111105</v>
      </c>
      <c r="S26" s="303">
        <v>0.50972222222222219</v>
      </c>
      <c r="T26" s="303"/>
      <c r="U26" s="303">
        <v>0.59722222222222221</v>
      </c>
      <c r="V26" s="303"/>
      <c r="W26" s="303">
        <v>0.3972222222222222</v>
      </c>
      <c r="X26" s="303">
        <v>0.55902777777777779</v>
      </c>
      <c r="Y26" s="303"/>
      <c r="Z26" s="303">
        <v>0.46875</v>
      </c>
      <c r="AA26" s="303">
        <v>0.54027777777777775</v>
      </c>
      <c r="AB26" s="303">
        <v>0.4375</v>
      </c>
      <c r="AC26" s="303"/>
      <c r="AD26" s="303"/>
      <c r="AE26" s="303">
        <v>0.68680555555555556</v>
      </c>
      <c r="AF26" s="302">
        <v>0.76180555555555562</v>
      </c>
      <c r="AG26" s="302"/>
      <c r="AI26" s="112">
        <f>VLOOKUP(AJ26,id!$A:$C,3,0)</f>
        <v>350</v>
      </c>
      <c r="AJ26" s="112" t="str">
        <f t="shared" si="20"/>
        <v>LewandowskaMonika1978</v>
      </c>
      <c r="AK26" s="112" t="str">
        <f t="shared" si="21"/>
        <v>Lewandowska</v>
      </c>
      <c r="AL26" s="112" t="str">
        <f t="shared" si="22"/>
        <v>Monika</v>
      </c>
      <c r="AM26" s="112" t="str">
        <f t="shared" si="23"/>
        <v>Pędzące Żółwie</v>
      </c>
      <c r="AN26" s="112">
        <f t="shared" si="24"/>
        <v>1978</v>
      </c>
      <c r="AO26" s="112">
        <f t="shared" si="5"/>
        <v>22.310677578069352</v>
      </c>
      <c r="AP26" s="112"/>
      <c r="AQ26" s="112">
        <f t="shared" si="6"/>
        <v>0.99801457866522947</v>
      </c>
      <c r="AR26" s="112">
        <f t="shared" si="7"/>
        <v>1</v>
      </c>
      <c r="AS26" s="112">
        <f t="shared" si="8"/>
        <v>1</v>
      </c>
      <c r="AT26" s="112">
        <f t="shared" si="9"/>
        <v>1</v>
      </c>
    </row>
    <row r="27" spans="1:46">
      <c r="A27" s="315">
        <v>231</v>
      </c>
      <c r="B27" s="311"/>
      <c r="C27" s="311">
        <v>25</v>
      </c>
      <c r="D27" s="311">
        <v>3032</v>
      </c>
      <c r="E27" s="313" t="s">
        <v>4256</v>
      </c>
      <c r="F27" s="313" t="s">
        <v>768</v>
      </c>
      <c r="G27" s="311" t="s">
        <v>0</v>
      </c>
      <c r="H27" s="311">
        <v>1987</v>
      </c>
      <c r="I27" s="313" t="s">
        <v>1272</v>
      </c>
      <c r="J27" s="313" t="s">
        <v>4255</v>
      </c>
      <c r="K27" s="311">
        <v>23</v>
      </c>
      <c r="L27" s="311">
        <v>9</v>
      </c>
      <c r="M27" s="311">
        <v>23</v>
      </c>
      <c r="N27" s="312">
        <v>0.40870370370370374</v>
      </c>
      <c r="O27" s="311">
        <v>0</v>
      </c>
      <c r="P27" s="310"/>
      <c r="Q27" s="310"/>
      <c r="R27" s="310">
        <v>0.64236111111111105</v>
      </c>
      <c r="S27" s="310">
        <v>0.51041666666666663</v>
      </c>
      <c r="T27" s="310"/>
      <c r="U27" s="310">
        <v>0.59791666666666665</v>
      </c>
      <c r="V27" s="310"/>
      <c r="W27" s="310">
        <v>0.3972222222222222</v>
      </c>
      <c r="X27" s="310">
        <v>0.55902777777777779</v>
      </c>
      <c r="Y27" s="310"/>
      <c r="Z27" s="310">
        <v>0.4694444444444445</v>
      </c>
      <c r="AA27" s="310">
        <v>0.54027777777777775</v>
      </c>
      <c r="AB27" s="310">
        <v>0.4375</v>
      </c>
      <c r="AC27" s="310"/>
      <c r="AD27" s="310"/>
      <c r="AE27" s="310">
        <v>0.68680555555555556</v>
      </c>
      <c r="AF27" s="309">
        <v>0.76250000000000007</v>
      </c>
      <c r="AG27" s="309"/>
      <c r="AI27" s="112" t="e">
        <f>VLOOKUP(AJ27,id!$A:$C,3,0)</f>
        <v>#N/A</v>
      </c>
      <c r="AJ27" s="112" t="str">
        <f t="shared" si="20"/>
        <v>KoczwaraKatarzyna1987</v>
      </c>
      <c r="AK27" s="112" t="str">
        <f t="shared" si="21"/>
        <v>Koczwara</v>
      </c>
      <c r="AL27" s="112" t="str">
        <f t="shared" si="22"/>
        <v>Katarzyna</v>
      </c>
      <c r="AM27" s="112" t="str">
        <f t="shared" si="23"/>
        <v>Klinika Triathlonu / Pędzące żółwie</v>
      </c>
      <c r="AN27" s="112">
        <f t="shared" si="24"/>
        <v>1987</v>
      </c>
      <c r="AO27" s="112">
        <f t="shared" si="5"/>
        <v>22.275927712108949</v>
      </c>
      <c r="AP27" s="112"/>
      <c r="AQ27" s="112">
        <f t="shared" si="6"/>
        <v>0.99844245582238333</v>
      </c>
      <c r="AR27" s="112">
        <f t="shared" si="7"/>
        <v>1</v>
      </c>
      <c r="AS27" s="112">
        <f t="shared" si="8"/>
        <v>1</v>
      </c>
      <c r="AT27" s="112">
        <f t="shared" si="9"/>
        <v>1</v>
      </c>
    </row>
    <row r="28" spans="1:46">
      <c r="A28" s="316">
        <v>234</v>
      </c>
      <c r="B28" s="304"/>
      <c r="C28" s="304">
        <v>26</v>
      </c>
      <c r="D28" s="304">
        <v>3249</v>
      </c>
      <c r="E28" s="306" t="s">
        <v>1786</v>
      </c>
      <c r="F28" s="306" t="s">
        <v>483</v>
      </c>
      <c r="G28" s="304" t="s">
        <v>0</v>
      </c>
      <c r="H28" s="304">
        <v>1985</v>
      </c>
      <c r="I28" s="306" t="s">
        <v>3462</v>
      </c>
      <c r="J28" s="306"/>
      <c r="K28" s="304">
        <v>21</v>
      </c>
      <c r="L28" s="304">
        <v>8</v>
      </c>
      <c r="M28" s="304">
        <v>21</v>
      </c>
      <c r="N28" s="305">
        <v>0.40341435185185182</v>
      </c>
      <c r="O28" s="304">
        <v>0</v>
      </c>
      <c r="P28" s="303"/>
      <c r="Q28" s="303">
        <v>0.67499999999999993</v>
      </c>
      <c r="R28" s="303">
        <v>0.56874999999999998</v>
      </c>
      <c r="S28" s="303"/>
      <c r="T28" s="303"/>
      <c r="U28" s="303">
        <v>0.62638888888888888</v>
      </c>
      <c r="V28" s="303">
        <v>0.72499999999999998</v>
      </c>
      <c r="W28" s="303"/>
      <c r="X28" s="303"/>
      <c r="Y28" s="303">
        <v>0.43333333333333335</v>
      </c>
      <c r="Z28" s="303"/>
      <c r="AA28" s="303"/>
      <c r="AB28" s="303"/>
      <c r="AC28" s="303">
        <v>0.47152777777777777</v>
      </c>
      <c r="AD28" s="303">
        <v>0.38263888888888892</v>
      </c>
      <c r="AE28" s="303">
        <v>0.5229166666666667</v>
      </c>
      <c r="AF28" s="302">
        <v>0.75694444444444453</v>
      </c>
      <c r="AG28" s="302"/>
      <c r="AI28" s="112" t="e">
        <f>VLOOKUP(AJ28,id!$A:$C,3,0)</f>
        <v>#N/A</v>
      </c>
      <c r="AJ28" s="112" t="str">
        <f t="shared" si="20"/>
        <v>GralakAleksandra1985</v>
      </c>
      <c r="AK28" s="112" t="str">
        <f t="shared" si="21"/>
        <v>Gralak</v>
      </c>
      <c r="AL28" s="112" t="str">
        <f t="shared" si="22"/>
        <v>Aleksandra</v>
      </c>
      <c r="AM28" s="112">
        <f t="shared" si="23"/>
        <v>0</v>
      </c>
      <c r="AN28" s="112">
        <f t="shared" si="24"/>
        <v>1985</v>
      </c>
      <c r="AO28" s="112">
        <f t="shared" si="5"/>
        <v>20.338890519751647</v>
      </c>
      <c r="AP28" s="112"/>
      <c r="AQ28" s="112">
        <f t="shared" si="6"/>
        <v>1.0131114617701911</v>
      </c>
      <c r="AR28" s="112">
        <f t="shared" si="7"/>
        <v>0.88888888888888884</v>
      </c>
      <c r="AS28" s="112">
        <f t="shared" si="8"/>
        <v>0.91304347826086951</v>
      </c>
      <c r="AT28" s="112">
        <f t="shared" si="9"/>
        <v>0.97671868386117389</v>
      </c>
    </row>
    <row r="29" spans="1:46">
      <c r="A29" s="315">
        <v>239</v>
      </c>
      <c r="B29" s="311"/>
      <c r="C29" s="311">
        <v>27</v>
      </c>
      <c r="D29" s="311">
        <v>3186</v>
      </c>
      <c r="E29" s="313" t="s">
        <v>403</v>
      </c>
      <c r="F29" s="313" t="s">
        <v>635</v>
      </c>
      <c r="G29" s="311" t="s">
        <v>0</v>
      </c>
      <c r="H29" s="311">
        <v>1987</v>
      </c>
      <c r="I29" s="313" t="s">
        <v>253</v>
      </c>
      <c r="J29" s="313" t="s">
        <v>1441</v>
      </c>
      <c r="K29" s="311">
        <v>14</v>
      </c>
      <c r="L29" s="311">
        <v>7</v>
      </c>
      <c r="M29" s="311">
        <v>14</v>
      </c>
      <c r="N29" s="312">
        <v>0.29069444444444442</v>
      </c>
      <c r="O29" s="311">
        <v>0</v>
      </c>
      <c r="P29" s="310">
        <v>0.40138888888888885</v>
      </c>
      <c r="Q29" s="310">
        <v>0.52986111111111112</v>
      </c>
      <c r="R29" s="310"/>
      <c r="S29" s="310">
        <v>0.48680555555555555</v>
      </c>
      <c r="T29" s="310"/>
      <c r="U29" s="310"/>
      <c r="V29" s="310">
        <v>0.51180555555555551</v>
      </c>
      <c r="W29" s="310">
        <v>0.3756944444444445</v>
      </c>
      <c r="X29" s="310"/>
      <c r="Y29" s="310"/>
      <c r="Z29" s="310">
        <v>0.45208333333333334</v>
      </c>
      <c r="AA29" s="310"/>
      <c r="AB29" s="310">
        <v>0.42499999999999999</v>
      </c>
      <c r="AC29" s="310"/>
      <c r="AD29" s="310"/>
      <c r="AE29" s="310"/>
      <c r="AF29" s="309">
        <v>0.64444444444444449</v>
      </c>
      <c r="AG29" s="309"/>
      <c r="AI29" s="112" t="e">
        <f>VLOOKUP(AJ29,id!$A:$C,3,0)</f>
        <v>#N/A</v>
      </c>
      <c r="AJ29" s="112" t="str">
        <f t="shared" si="20"/>
        <v>MarcinkiewiczAlicja1987</v>
      </c>
      <c r="AK29" s="112" t="str">
        <f t="shared" si="21"/>
        <v>Marcinkiewicz</v>
      </c>
      <c r="AL29" s="112" t="str">
        <f t="shared" si="22"/>
        <v>Alicja</v>
      </c>
      <c r="AM29" s="112" t="str">
        <f t="shared" si="23"/>
        <v>Nasz Bike Team</v>
      </c>
      <c r="AN29" s="112">
        <f t="shared" si="24"/>
        <v>1987</v>
      </c>
      <c r="AO29" s="112">
        <f t="shared" si="5"/>
        <v>13.559260346501098</v>
      </c>
      <c r="AP29" s="112"/>
      <c r="AQ29" s="112">
        <f t="shared" si="6"/>
        <v>1.3877607899347029</v>
      </c>
      <c r="AR29" s="112">
        <f t="shared" si="7"/>
        <v>0.875</v>
      </c>
      <c r="AS29" s="112">
        <f t="shared" si="8"/>
        <v>0.66666666666666663</v>
      </c>
      <c r="AT29" s="112">
        <f t="shared" si="9"/>
        <v>0.97364718061516808</v>
      </c>
    </row>
    <row r="30" spans="1:46" ht="15" thickBot="1">
      <c r="A30" s="293" t="s">
        <v>4234</v>
      </c>
      <c r="B30" s="292"/>
      <c r="C30" s="292"/>
      <c r="D30" s="292"/>
      <c r="E30" s="291"/>
    </row>
  </sheetData>
  <mergeCells count="2">
    <mergeCell ref="A1:I1"/>
    <mergeCell ref="J1:AF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5"/>
  <sheetViews>
    <sheetView workbookViewId="0">
      <selection sqref="A1:C1"/>
    </sheetView>
  </sheetViews>
  <sheetFormatPr defaultRowHeight="14.4"/>
  <cols>
    <col min="1" max="1" width="10.88671875" style="289" bestFit="1" customWidth="1"/>
    <col min="2" max="2" width="11.109375" style="289" bestFit="1" customWidth="1"/>
    <col min="3" max="3" width="10.88671875" style="289" bestFit="1" customWidth="1"/>
    <col min="4" max="4" width="5" style="289" bestFit="1" customWidth="1"/>
    <col min="5" max="5" width="21.6640625" style="289" bestFit="1" customWidth="1"/>
    <col min="6" max="6" width="20.44140625" style="289" bestFit="1" customWidth="1"/>
    <col min="7" max="7" width="8.88671875" style="290" customWidth="1"/>
    <col min="8" max="8" width="9" style="289" customWidth="1"/>
    <col min="9" max="9" width="19.6640625" style="289" bestFit="1" customWidth="1"/>
    <col min="10" max="10" width="30.44140625" style="289" bestFit="1" customWidth="1"/>
    <col min="11" max="32" width="8.88671875" style="289"/>
    <col min="33" max="33" width="19.33203125" style="289" bestFit="1" customWidth="1"/>
    <col min="34" max="16384" width="8.88671875" style="289"/>
  </cols>
  <sheetData>
    <row r="1" spans="1:46" ht="46.8" thickBot="1">
      <c r="A1" s="625" t="s">
        <v>4438</v>
      </c>
      <c r="B1" s="626"/>
      <c r="C1" s="626"/>
      <c r="D1" s="626"/>
      <c r="E1" s="626"/>
      <c r="F1" s="626"/>
      <c r="G1" s="626"/>
      <c r="H1" s="626"/>
      <c r="I1" s="626"/>
      <c r="J1" s="627" t="s">
        <v>3598</v>
      </c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8"/>
      <c r="AG1" s="322"/>
    </row>
    <row r="2" spans="1:46">
      <c r="A2" s="321" t="s">
        <v>3538</v>
      </c>
      <c r="B2" s="318" t="s">
        <v>3599</v>
      </c>
      <c r="C2" s="318" t="s">
        <v>3540</v>
      </c>
      <c r="D2" s="320" t="s">
        <v>3541</v>
      </c>
      <c r="E2" s="319" t="s">
        <v>161</v>
      </c>
      <c r="F2" s="319" t="s">
        <v>160</v>
      </c>
      <c r="G2" s="318" t="s">
        <v>813</v>
      </c>
      <c r="H2" s="318" t="s">
        <v>3542</v>
      </c>
      <c r="I2" s="319" t="s">
        <v>3543</v>
      </c>
      <c r="J2" s="319" t="s">
        <v>3502</v>
      </c>
      <c r="K2" s="318" t="s">
        <v>3447</v>
      </c>
      <c r="L2" s="318" t="s">
        <v>3505</v>
      </c>
      <c r="M2" s="318" t="s">
        <v>30</v>
      </c>
      <c r="N2" s="318" t="s">
        <v>3504</v>
      </c>
      <c r="O2" s="318" t="s">
        <v>3544</v>
      </c>
      <c r="P2" s="318" t="s">
        <v>3401</v>
      </c>
      <c r="Q2" s="318" t="s">
        <v>3400</v>
      </c>
      <c r="R2" s="318" t="s">
        <v>3399</v>
      </c>
      <c r="S2" s="318" t="s">
        <v>3398</v>
      </c>
      <c r="T2" s="318" t="s">
        <v>3397</v>
      </c>
      <c r="U2" s="318" t="s">
        <v>3396</v>
      </c>
      <c r="V2" s="318" t="s">
        <v>3395</v>
      </c>
      <c r="W2" s="318" t="s">
        <v>3394</v>
      </c>
      <c r="X2" s="318" t="s">
        <v>3393</v>
      </c>
      <c r="Y2" s="318" t="s">
        <v>3392</v>
      </c>
      <c r="Z2" s="318" t="s">
        <v>3391</v>
      </c>
      <c r="AA2" s="318" t="s">
        <v>3390</v>
      </c>
      <c r="AB2" s="318" t="s">
        <v>3389</v>
      </c>
      <c r="AC2" s="318" t="s">
        <v>3388</v>
      </c>
      <c r="AD2" s="318" t="s">
        <v>3387</v>
      </c>
      <c r="AE2" s="318" t="s">
        <v>3386</v>
      </c>
      <c r="AF2" s="317" t="s">
        <v>3376</v>
      </c>
      <c r="AG2" s="317" t="s">
        <v>4437</v>
      </c>
      <c r="AI2" s="112" t="s">
        <v>71</v>
      </c>
      <c r="AJ2" s="112" t="s">
        <v>72</v>
      </c>
      <c r="AK2" s="112" t="s">
        <v>99</v>
      </c>
      <c r="AL2" s="112" t="s">
        <v>100</v>
      </c>
      <c r="AM2" s="112" t="s">
        <v>75</v>
      </c>
      <c r="AN2" s="112" t="s">
        <v>73</v>
      </c>
      <c r="AO2" s="112" t="s">
        <v>42</v>
      </c>
      <c r="AP2" s="112"/>
      <c r="AQ2" s="112" t="s">
        <v>39</v>
      </c>
      <c r="AR2" s="112" t="s">
        <v>40</v>
      </c>
      <c r="AS2" s="112" t="s">
        <v>31</v>
      </c>
      <c r="AT2" s="112" t="s">
        <v>41</v>
      </c>
    </row>
    <row r="3" spans="1:46">
      <c r="A3" s="315">
        <v>1</v>
      </c>
      <c r="B3" s="311">
        <v>1</v>
      </c>
      <c r="C3" s="311"/>
      <c r="D3" s="311">
        <v>3176</v>
      </c>
      <c r="E3" s="313" t="s">
        <v>245</v>
      </c>
      <c r="F3" s="313" t="s">
        <v>241</v>
      </c>
      <c r="G3" s="311" t="s">
        <v>32</v>
      </c>
      <c r="H3" s="311">
        <v>1979</v>
      </c>
      <c r="I3" s="313" t="s">
        <v>1323</v>
      </c>
      <c r="J3" s="313" t="s">
        <v>236</v>
      </c>
      <c r="K3" s="311">
        <v>40</v>
      </c>
      <c r="L3" s="311">
        <v>16</v>
      </c>
      <c r="M3" s="311">
        <v>40</v>
      </c>
      <c r="N3" s="312">
        <v>0.24519675925925924</v>
      </c>
      <c r="O3" s="311">
        <v>0</v>
      </c>
      <c r="P3" s="310">
        <v>0.38819444444444445</v>
      </c>
      <c r="Q3" s="310">
        <v>0.47222222222222227</v>
      </c>
      <c r="R3" s="310">
        <v>0.51666666666666672</v>
      </c>
      <c r="S3" s="310">
        <v>0.45347222222222222</v>
      </c>
      <c r="T3" s="310">
        <v>0.37638888888888888</v>
      </c>
      <c r="U3" s="310">
        <v>0.50486111111111109</v>
      </c>
      <c r="V3" s="310">
        <v>0.46388888888888885</v>
      </c>
      <c r="W3" s="310">
        <v>0.40625</v>
      </c>
      <c r="X3" s="310">
        <v>0.4916666666666667</v>
      </c>
      <c r="Y3" s="310">
        <v>0.56597222222222221</v>
      </c>
      <c r="Z3" s="310">
        <v>0.44027777777777777</v>
      </c>
      <c r="AA3" s="310">
        <v>0.48125000000000001</v>
      </c>
      <c r="AB3" s="310">
        <v>0.42569444444444443</v>
      </c>
      <c r="AC3" s="310">
        <v>0.54722222222222217</v>
      </c>
      <c r="AD3" s="310">
        <v>0.58611111111111114</v>
      </c>
      <c r="AE3" s="310">
        <v>0.52777777777777779</v>
      </c>
      <c r="AF3" s="309">
        <v>0.59930555555555554</v>
      </c>
      <c r="AG3" s="309"/>
      <c r="AI3" s="112">
        <f>VLOOKUP(AJ3,id!$A:$C,3,0)</f>
        <v>10</v>
      </c>
      <c r="AJ3" s="112" t="str">
        <f t="shared" ref="AJ3:AJ64" si="0">AK3&amp;AL3&amp;AN3</f>
        <v>WalentowskiRadosław1979</v>
      </c>
      <c r="AK3" s="112" t="str">
        <f>E3</f>
        <v>Walentowski</v>
      </c>
      <c r="AL3" s="112" t="str">
        <f>F3</f>
        <v>Radosław</v>
      </c>
      <c r="AM3" s="112" t="str">
        <f>J3</f>
        <v>LosMaruderos</v>
      </c>
      <c r="AN3" s="112">
        <f>H3</f>
        <v>1979</v>
      </c>
      <c r="AO3" s="112">
        <v>50</v>
      </c>
      <c r="AP3" s="112"/>
      <c r="AQ3" s="112"/>
      <c r="AR3" s="112"/>
      <c r="AS3" s="112"/>
      <c r="AT3" s="112"/>
    </row>
    <row r="4" spans="1:46">
      <c r="A4" s="316">
        <v>2</v>
      </c>
      <c r="B4" s="304">
        <v>2</v>
      </c>
      <c r="C4" s="304"/>
      <c r="D4" s="304">
        <v>3230</v>
      </c>
      <c r="E4" s="306" t="s">
        <v>439</v>
      </c>
      <c r="F4" s="306" t="s">
        <v>45</v>
      </c>
      <c r="G4" s="304" t="s">
        <v>32</v>
      </c>
      <c r="H4" s="304">
        <v>1975</v>
      </c>
      <c r="I4" s="306" t="s">
        <v>3550</v>
      </c>
      <c r="J4" s="306"/>
      <c r="K4" s="304">
        <v>40</v>
      </c>
      <c r="L4" s="304">
        <v>16</v>
      </c>
      <c r="M4" s="304">
        <v>40</v>
      </c>
      <c r="N4" s="305">
        <v>0.25990740740740742</v>
      </c>
      <c r="O4" s="304">
        <v>0</v>
      </c>
      <c r="P4" s="303">
        <v>0.56111111111111112</v>
      </c>
      <c r="Q4" s="303">
        <v>0.4152777777777778</v>
      </c>
      <c r="R4" s="303">
        <v>0.45902777777777781</v>
      </c>
      <c r="S4" s="303">
        <v>0.51250000000000007</v>
      </c>
      <c r="T4" s="303">
        <v>0.57291666666666663</v>
      </c>
      <c r="U4" s="303">
        <v>0.47361111111111115</v>
      </c>
      <c r="V4" s="303">
        <v>0.40763888888888888</v>
      </c>
      <c r="W4" s="303">
        <v>0.60555555555555551</v>
      </c>
      <c r="X4" s="303">
        <v>0.48749999999999999</v>
      </c>
      <c r="Y4" s="303">
        <v>0.39444444444444443</v>
      </c>
      <c r="Z4" s="303">
        <v>0.52638888888888891</v>
      </c>
      <c r="AA4" s="303">
        <v>0.49861111111111112</v>
      </c>
      <c r="AB4" s="303">
        <v>0.54166666666666663</v>
      </c>
      <c r="AC4" s="303">
        <v>0.42986111111111108</v>
      </c>
      <c r="AD4" s="303">
        <v>0.36944444444444446</v>
      </c>
      <c r="AE4" s="303">
        <v>0.4465277777777778</v>
      </c>
      <c r="AF4" s="302">
        <v>0.61388888888888882</v>
      </c>
      <c r="AG4" s="302"/>
      <c r="AI4" s="112">
        <f>VLOOKUP(AJ4,id!$A:$C,3,0)</f>
        <v>269</v>
      </c>
      <c r="AJ4" s="112" t="str">
        <f t="shared" si="0"/>
        <v>JędrusikRafał1975</v>
      </c>
      <c r="AK4" s="112" t="str">
        <f t="shared" ref="AK4:AL19" si="1">E4</f>
        <v>Jędrusik</v>
      </c>
      <c r="AL4" s="112" t="str">
        <f t="shared" si="1"/>
        <v>Rafał</v>
      </c>
      <c r="AM4" s="112">
        <f t="shared" ref="AM4:AM65" si="2">J4</f>
        <v>0</v>
      </c>
      <c r="AN4" s="112">
        <f t="shared" ref="AN4:AN65" si="3">H4</f>
        <v>1975</v>
      </c>
      <c r="AO4" s="112">
        <f t="shared" ref="AO4:AO58" si="4">AO3*IF(AS4&lt;1,AS4,IF(AT4&lt;1,AT4,IF(AR4&lt;1,AR4,IF(AQ4&lt;1,AQ4,1))))</f>
        <v>47.170021375133587</v>
      </c>
      <c r="AP4" s="112"/>
      <c r="AQ4" s="112">
        <f>N3/N4</f>
        <v>0.94340042750267172</v>
      </c>
      <c r="AR4" s="112">
        <f>L4/L3</f>
        <v>1</v>
      </c>
      <c r="AS4" s="112">
        <f>K4/K3</f>
        <v>1</v>
      </c>
      <c r="AT4" s="112">
        <f>AR4^0.2</f>
        <v>1</v>
      </c>
    </row>
    <row r="5" spans="1:46">
      <c r="A5" s="315">
        <v>3</v>
      </c>
      <c r="B5" s="311">
        <v>3</v>
      </c>
      <c r="C5" s="311"/>
      <c r="D5" s="311">
        <v>3261</v>
      </c>
      <c r="E5" s="313" t="s">
        <v>4233</v>
      </c>
      <c r="F5" s="313" t="s">
        <v>46</v>
      </c>
      <c r="G5" s="311" t="s">
        <v>32</v>
      </c>
      <c r="H5" s="311">
        <v>2001</v>
      </c>
      <c r="I5" s="313" t="s">
        <v>253</v>
      </c>
      <c r="J5" s="313"/>
      <c r="K5" s="311">
        <v>40</v>
      </c>
      <c r="L5" s="311">
        <v>16</v>
      </c>
      <c r="M5" s="311">
        <v>40</v>
      </c>
      <c r="N5" s="312">
        <v>0.26671296296296293</v>
      </c>
      <c r="O5" s="311">
        <v>0</v>
      </c>
      <c r="P5" s="310">
        <v>0.5805555555555556</v>
      </c>
      <c r="Q5" s="310">
        <v>0.51597222222222217</v>
      </c>
      <c r="R5" s="310">
        <v>0.45694444444444443</v>
      </c>
      <c r="S5" s="310">
        <v>0.53680555555555554</v>
      </c>
      <c r="T5" s="310">
        <v>0.58819444444444446</v>
      </c>
      <c r="U5" s="310">
        <v>0.43055555555555558</v>
      </c>
      <c r="V5" s="310">
        <v>0.52708333333333335</v>
      </c>
      <c r="W5" s="310">
        <v>0.61249999999999993</v>
      </c>
      <c r="X5" s="310">
        <v>0.49791666666666662</v>
      </c>
      <c r="Y5" s="310">
        <v>0.39861111111111108</v>
      </c>
      <c r="Z5" s="310">
        <v>0.5493055555555556</v>
      </c>
      <c r="AA5" s="310">
        <v>0.50902777777777775</v>
      </c>
      <c r="AB5" s="310">
        <v>0.56319444444444444</v>
      </c>
      <c r="AC5" s="310">
        <v>0.4152777777777778</v>
      </c>
      <c r="AD5" s="310">
        <v>0.37222222222222223</v>
      </c>
      <c r="AE5" s="310">
        <v>0.46736111111111112</v>
      </c>
      <c r="AF5" s="309">
        <v>0.62083333333333335</v>
      </c>
      <c r="AG5" s="309"/>
      <c r="AI5" s="112" t="e">
        <f>VLOOKUP(AJ5,id!$A:$C,3,0)</f>
        <v>#N/A</v>
      </c>
      <c r="AJ5" s="112" t="str">
        <f t="shared" si="0"/>
        <v>NiebielskiBartosz2001</v>
      </c>
      <c r="AK5" s="112" t="str">
        <f t="shared" si="1"/>
        <v>Niebielski</v>
      </c>
      <c r="AL5" s="112" t="str">
        <f t="shared" si="1"/>
        <v>Bartosz</v>
      </c>
      <c r="AM5" s="112">
        <f t="shared" si="2"/>
        <v>0</v>
      </c>
      <c r="AN5" s="112">
        <f t="shared" si="3"/>
        <v>2001</v>
      </c>
      <c r="AO5" s="112">
        <f t="shared" si="4"/>
        <v>45.966412081235895</v>
      </c>
      <c r="AP5" s="112"/>
      <c r="AQ5" s="112">
        <f t="shared" ref="AQ5:AQ58" si="5">N4/N5</f>
        <v>0.97448359659781303</v>
      </c>
      <c r="AR5" s="112">
        <f t="shared" ref="AR5:AR58" si="6">L5/L4</f>
        <v>1</v>
      </c>
      <c r="AS5" s="112">
        <f t="shared" ref="AS5:AS58" si="7">K5/K4</f>
        <v>1</v>
      </c>
      <c r="AT5" s="112">
        <f t="shared" ref="AT5:AT58" si="8">AR5^0.2</f>
        <v>1</v>
      </c>
    </row>
    <row r="6" spans="1:46">
      <c r="A6" s="316">
        <v>4</v>
      </c>
      <c r="B6" s="304">
        <v>4</v>
      </c>
      <c r="C6" s="304"/>
      <c r="D6" s="304">
        <v>3007</v>
      </c>
      <c r="E6" s="306" t="s">
        <v>393</v>
      </c>
      <c r="F6" s="306" t="s">
        <v>49</v>
      </c>
      <c r="G6" s="304" t="s">
        <v>32</v>
      </c>
      <c r="H6" s="304">
        <v>1974</v>
      </c>
      <c r="I6" s="306" t="s">
        <v>4436</v>
      </c>
      <c r="J6" s="306" t="s">
        <v>4435</v>
      </c>
      <c r="K6" s="304">
        <v>40</v>
      </c>
      <c r="L6" s="304">
        <v>16</v>
      </c>
      <c r="M6" s="304">
        <v>40</v>
      </c>
      <c r="N6" s="305">
        <v>0.27678240740740739</v>
      </c>
      <c r="O6" s="304">
        <v>0</v>
      </c>
      <c r="P6" s="303">
        <v>0.39444444444444443</v>
      </c>
      <c r="Q6" s="303">
        <v>0.50694444444444442</v>
      </c>
      <c r="R6" s="303">
        <v>0.55972222222222223</v>
      </c>
      <c r="S6" s="303">
        <v>0.47083333333333338</v>
      </c>
      <c r="T6" s="303">
        <v>0.3833333333333333</v>
      </c>
      <c r="U6" s="303">
        <v>0.54722222222222217</v>
      </c>
      <c r="V6" s="303">
        <v>0.48055555555555557</v>
      </c>
      <c r="W6" s="303">
        <v>0.41597222222222219</v>
      </c>
      <c r="X6" s="303">
        <v>0.53402777777777777</v>
      </c>
      <c r="Y6" s="303">
        <v>0.49374999999999997</v>
      </c>
      <c r="Z6" s="303">
        <v>0.45763888888888887</v>
      </c>
      <c r="AA6" s="303">
        <v>0.51527777777777783</v>
      </c>
      <c r="AB6" s="303">
        <v>0.44375000000000003</v>
      </c>
      <c r="AC6" s="303">
        <v>0.59166666666666667</v>
      </c>
      <c r="AD6" s="303">
        <v>0.61805555555555558</v>
      </c>
      <c r="AE6" s="303">
        <v>0.5708333333333333</v>
      </c>
      <c r="AF6" s="302">
        <v>0.63055555555555554</v>
      </c>
      <c r="AG6" s="302"/>
      <c r="AI6" s="112">
        <f>VLOOKUP(AJ6,id!$A:$C,3,0)</f>
        <v>54</v>
      </c>
      <c r="AJ6" s="112" t="str">
        <f t="shared" si="0"/>
        <v>PotockiRobert1974</v>
      </c>
      <c r="AK6" s="112" t="str">
        <f t="shared" si="1"/>
        <v>Potocki</v>
      </c>
      <c r="AL6" s="112" t="str">
        <f t="shared" si="1"/>
        <v>Robert</v>
      </c>
      <c r="AM6" s="112" t="str">
        <f t="shared" si="2"/>
        <v>GreyWolf</v>
      </c>
      <c r="AN6" s="112">
        <f t="shared" si="3"/>
        <v>1974</v>
      </c>
      <c r="AO6" s="112">
        <f t="shared" si="4"/>
        <v>44.294137325416074</v>
      </c>
      <c r="AP6" s="112"/>
      <c r="AQ6" s="112">
        <f t="shared" si="5"/>
        <v>0.96361963703270048</v>
      </c>
      <c r="AR6" s="112">
        <f t="shared" si="6"/>
        <v>1</v>
      </c>
      <c r="AS6" s="112">
        <f t="shared" si="7"/>
        <v>1</v>
      </c>
      <c r="AT6" s="112">
        <f t="shared" si="8"/>
        <v>1</v>
      </c>
    </row>
    <row r="7" spans="1:46">
      <c r="A7" s="315">
        <v>5</v>
      </c>
      <c r="B7" s="311">
        <v>5</v>
      </c>
      <c r="C7" s="311"/>
      <c r="D7" s="311">
        <v>3066</v>
      </c>
      <c r="E7" s="313" t="s">
        <v>639</v>
      </c>
      <c r="F7" s="313" t="s">
        <v>21</v>
      </c>
      <c r="G7" s="311" t="s">
        <v>32</v>
      </c>
      <c r="H7" s="311">
        <v>1979</v>
      </c>
      <c r="I7" s="313" t="s">
        <v>253</v>
      </c>
      <c r="J7" s="313" t="s">
        <v>4434</v>
      </c>
      <c r="K7" s="311">
        <v>40</v>
      </c>
      <c r="L7" s="311">
        <v>16</v>
      </c>
      <c r="M7" s="311">
        <v>40</v>
      </c>
      <c r="N7" s="312">
        <v>0.28173611111111113</v>
      </c>
      <c r="O7" s="311">
        <v>0</v>
      </c>
      <c r="P7" s="310">
        <v>0.38750000000000001</v>
      </c>
      <c r="Q7" s="310">
        <v>0.48472222222222222</v>
      </c>
      <c r="R7" s="310">
        <v>0.54236111111111118</v>
      </c>
      <c r="S7" s="310">
        <v>0.46180555555555558</v>
      </c>
      <c r="T7" s="310">
        <v>0.39999999999999997</v>
      </c>
      <c r="U7" s="310">
        <v>0.52847222222222223</v>
      </c>
      <c r="V7" s="310">
        <v>0.47430555555555554</v>
      </c>
      <c r="W7" s="310">
        <v>0.3666666666666667</v>
      </c>
      <c r="X7" s="310">
        <v>0.5131944444444444</v>
      </c>
      <c r="Y7" s="310">
        <v>0.6</v>
      </c>
      <c r="Z7" s="310">
        <v>0.44513888888888892</v>
      </c>
      <c r="AA7" s="310">
        <v>0.50069444444444444</v>
      </c>
      <c r="AB7" s="310">
        <v>0.4284722222222222</v>
      </c>
      <c r="AC7" s="310">
        <v>0.5805555555555556</v>
      </c>
      <c r="AD7" s="310">
        <v>0.62222222222222223</v>
      </c>
      <c r="AE7" s="310">
        <v>0.56041666666666667</v>
      </c>
      <c r="AF7" s="309">
        <v>0.63541666666666663</v>
      </c>
      <c r="AG7" s="309"/>
      <c r="AI7" s="112">
        <f>VLOOKUP(AJ7,id!$A:$C,3,0)</f>
        <v>355</v>
      </c>
      <c r="AJ7" s="112" t="str">
        <f t="shared" si="0"/>
        <v>DrabikJacek1979</v>
      </c>
      <c r="AK7" s="112" t="str">
        <f t="shared" si="1"/>
        <v>Drabik</v>
      </c>
      <c r="AL7" s="112" t="str">
        <f t="shared" si="1"/>
        <v>Jacek</v>
      </c>
      <c r="AM7" s="112" t="str">
        <f t="shared" si="2"/>
        <v>Zorientowani</v>
      </c>
      <c r="AN7" s="112">
        <f t="shared" si="3"/>
        <v>1979</v>
      </c>
      <c r="AO7" s="112">
        <f t="shared" si="4"/>
        <v>43.515323309506194</v>
      </c>
      <c r="AP7" s="112"/>
      <c r="AQ7" s="112">
        <f t="shared" si="5"/>
        <v>0.98241722126365938</v>
      </c>
      <c r="AR7" s="112">
        <f t="shared" si="6"/>
        <v>1</v>
      </c>
      <c r="AS7" s="112">
        <f t="shared" si="7"/>
        <v>1</v>
      </c>
      <c r="AT7" s="112">
        <f t="shared" si="8"/>
        <v>1</v>
      </c>
    </row>
    <row r="8" spans="1:46">
      <c r="A8" s="316">
        <v>6</v>
      </c>
      <c r="B8" s="304">
        <v>6</v>
      </c>
      <c r="C8" s="304"/>
      <c r="D8" s="304">
        <v>3109</v>
      </c>
      <c r="E8" s="306" t="s">
        <v>460</v>
      </c>
      <c r="F8" s="306" t="s">
        <v>139</v>
      </c>
      <c r="G8" s="304" t="s">
        <v>32</v>
      </c>
      <c r="H8" s="304">
        <v>1980</v>
      </c>
      <c r="I8" s="306" t="s">
        <v>3601</v>
      </c>
      <c r="J8" s="306" t="s">
        <v>1723</v>
      </c>
      <c r="K8" s="304">
        <v>40</v>
      </c>
      <c r="L8" s="304">
        <v>16</v>
      </c>
      <c r="M8" s="304">
        <v>40</v>
      </c>
      <c r="N8" s="305">
        <v>0.28309027777777779</v>
      </c>
      <c r="O8" s="304">
        <v>0</v>
      </c>
      <c r="P8" s="303">
        <v>0.60625000000000007</v>
      </c>
      <c r="Q8" s="303">
        <v>0.49861111111111112</v>
      </c>
      <c r="R8" s="303">
        <v>0.4548611111111111</v>
      </c>
      <c r="S8" s="303">
        <v>0.52013888888888882</v>
      </c>
      <c r="T8" s="303">
        <v>0.62708333333333333</v>
      </c>
      <c r="U8" s="303">
        <v>0.42083333333333334</v>
      </c>
      <c r="V8" s="303">
        <v>0.50972222222222219</v>
      </c>
      <c r="W8" s="303">
        <v>0.58402777777777781</v>
      </c>
      <c r="X8" s="303">
        <v>0.4770833333333333</v>
      </c>
      <c r="Y8" s="303">
        <v>0.39513888888888887</v>
      </c>
      <c r="Z8" s="303">
        <v>0.53402777777777777</v>
      </c>
      <c r="AA8" s="303">
        <v>0.48958333333333331</v>
      </c>
      <c r="AB8" s="303">
        <v>0.55069444444444449</v>
      </c>
      <c r="AC8" s="303">
        <v>0.40833333333333338</v>
      </c>
      <c r="AD8" s="303">
        <v>0.3666666666666667</v>
      </c>
      <c r="AE8" s="303">
        <v>0.43888888888888888</v>
      </c>
      <c r="AF8" s="302">
        <v>0.63680555555555551</v>
      </c>
      <c r="AG8" s="302"/>
      <c r="AI8" s="112">
        <f>VLOOKUP(AJ8,id!$A:$C,3,0)</f>
        <v>55</v>
      </c>
      <c r="AJ8" s="112" t="str">
        <f t="shared" si="0"/>
        <v>BlockDaniel1980</v>
      </c>
      <c r="AK8" s="112" t="str">
        <f t="shared" si="1"/>
        <v>Block</v>
      </c>
      <c r="AL8" s="112" t="str">
        <f t="shared" si="1"/>
        <v>Daniel</v>
      </c>
      <c r="AM8" s="112" t="str">
        <f t="shared" si="2"/>
        <v>flypics.pl</v>
      </c>
      <c r="AN8" s="112">
        <f t="shared" si="3"/>
        <v>1980</v>
      </c>
      <c r="AO8" s="112">
        <f t="shared" si="4"/>
        <v>43.307167095956494</v>
      </c>
      <c r="AP8" s="112"/>
      <c r="AQ8" s="112">
        <f t="shared" si="5"/>
        <v>0.99521648472954749</v>
      </c>
      <c r="AR8" s="112">
        <f t="shared" si="6"/>
        <v>1</v>
      </c>
      <c r="AS8" s="112">
        <f t="shared" si="7"/>
        <v>1</v>
      </c>
      <c r="AT8" s="112">
        <f t="shared" si="8"/>
        <v>1</v>
      </c>
    </row>
    <row r="9" spans="1:46">
      <c r="A9" s="315">
        <v>7</v>
      </c>
      <c r="B9" s="311">
        <v>7</v>
      </c>
      <c r="C9" s="311"/>
      <c r="D9" s="311">
        <v>3086</v>
      </c>
      <c r="E9" s="313" t="s">
        <v>653</v>
      </c>
      <c r="F9" s="313" t="s">
        <v>22</v>
      </c>
      <c r="G9" s="311" t="s">
        <v>32</v>
      </c>
      <c r="H9" s="311">
        <v>1977</v>
      </c>
      <c r="I9" s="313" t="s">
        <v>3462</v>
      </c>
      <c r="J9" s="313" t="s">
        <v>1723</v>
      </c>
      <c r="K9" s="311">
        <v>40</v>
      </c>
      <c r="L9" s="311">
        <v>16</v>
      </c>
      <c r="M9" s="311">
        <v>40</v>
      </c>
      <c r="N9" s="312">
        <v>0.2852777777777778</v>
      </c>
      <c r="O9" s="311">
        <v>0</v>
      </c>
      <c r="P9" s="310">
        <v>0.60625000000000007</v>
      </c>
      <c r="Q9" s="310">
        <v>0.4993055555555555</v>
      </c>
      <c r="R9" s="310">
        <v>0.4548611111111111</v>
      </c>
      <c r="S9" s="310">
        <v>0.52013888888888882</v>
      </c>
      <c r="T9" s="310">
        <v>0.62708333333333333</v>
      </c>
      <c r="U9" s="310">
        <v>0.42083333333333334</v>
      </c>
      <c r="V9" s="310">
        <v>0.51041666666666663</v>
      </c>
      <c r="W9" s="310">
        <v>0.58402777777777781</v>
      </c>
      <c r="X9" s="310">
        <v>0.4770833333333333</v>
      </c>
      <c r="Y9" s="310">
        <v>0.39513888888888887</v>
      </c>
      <c r="Z9" s="310">
        <v>0.53402777777777777</v>
      </c>
      <c r="AA9" s="310">
        <v>0.48958333333333331</v>
      </c>
      <c r="AB9" s="310">
        <v>0.55069444444444449</v>
      </c>
      <c r="AC9" s="310">
        <v>0.40902777777777777</v>
      </c>
      <c r="AD9" s="310">
        <v>0.36736111111111108</v>
      </c>
      <c r="AE9" s="310">
        <v>0.43958333333333338</v>
      </c>
      <c r="AF9" s="309">
        <v>0.63888888888888895</v>
      </c>
      <c r="AG9" s="309"/>
      <c r="AI9" s="112">
        <f>VLOOKUP(AJ9,id!$A:$C,3,0)</f>
        <v>106</v>
      </c>
      <c r="AJ9" s="112" t="str">
        <f t="shared" si="0"/>
        <v>DeptułaKrzysztof1977</v>
      </c>
      <c r="AK9" s="112" t="str">
        <f t="shared" si="1"/>
        <v>Deptuła</v>
      </c>
      <c r="AL9" s="112" t="str">
        <f t="shared" si="1"/>
        <v>Krzysztof</v>
      </c>
      <c r="AM9" s="112" t="str">
        <f t="shared" si="2"/>
        <v>flypics.pl</v>
      </c>
      <c r="AN9" s="112">
        <f t="shared" si="3"/>
        <v>1977</v>
      </c>
      <c r="AO9" s="112">
        <f t="shared" si="4"/>
        <v>42.975089256734819</v>
      </c>
      <c r="AP9" s="112"/>
      <c r="AQ9" s="112">
        <f t="shared" si="5"/>
        <v>0.99233203505355405</v>
      </c>
      <c r="AR9" s="112">
        <f t="shared" si="6"/>
        <v>1</v>
      </c>
      <c r="AS9" s="112">
        <f t="shared" si="7"/>
        <v>1</v>
      </c>
      <c r="AT9" s="112">
        <f t="shared" si="8"/>
        <v>1</v>
      </c>
    </row>
    <row r="10" spans="1:46">
      <c r="A10" s="316">
        <v>8</v>
      </c>
      <c r="B10" s="304">
        <v>8</v>
      </c>
      <c r="C10" s="304"/>
      <c r="D10" s="304">
        <v>3033</v>
      </c>
      <c r="E10" s="306" t="s">
        <v>304</v>
      </c>
      <c r="F10" s="306" t="s">
        <v>59</v>
      </c>
      <c r="G10" s="304" t="s">
        <v>32</v>
      </c>
      <c r="H10" s="304">
        <v>1977</v>
      </c>
      <c r="I10" s="306" t="s">
        <v>3462</v>
      </c>
      <c r="J10" s="306" t="s">
        <v>305</v>
      </c>
      <c r="K10" s="304">
        <v>40</v>
      </c>
      <c r="L10" s="304">
        <v>16</v>
      </c>
      <c r="M10" s="304">
        <v>40</v>
      </c>
      <c r="N10" s="305">
        <v>0.2882986111111111</v>
      </c>
      <c r="O10" s="304">
        <v>0</v>
      </c>
      <c r="P10" s="303">
        <v>0.3972222222222222</v>
      </c>
      <c r="Q10" s="303">
        <v>0.49513888888888885</v>
      </c>
      <c r="R10" s="303">
        <v>0.54861111111111105</v>
      </c>
      <c r="S10" s="303">
        <v>0.47569444444444442</v>
      </c>
      <c r="T10" s="303">
        <v>0.37361111111111112</v>
      </c>
      <c r="U10" s="303">
        <v>0.57986111111111105</v>
      </c>
      <c r="V10" s="303">
        <v>0.48680555555555555</v>
      </c>
      <c r="W10" s="303">
        <v>0.4152777777777778</v>
      </c>
      <c r="X10" s="303">
        <v>0.51458333333333328</v>
      </c>
      <c r="Y10" s="303">
        <v>0.60833333333333328</v>
      </c>
      <c r="Z10" s="303">
        <v>0.46180555555555558</v>
      </c>
      <c r="AA10" s="303">
        <v>0.50416666666666665</v>
      </c>
      <c r="AB10" s="303">
        <v>0.44097222222222227</v>
      </c>
      <c r="AC10" s="303">
        <v>0.59166666666666667</v>
      </c>
      <c r="AD10" s="303">
        <v>0.62847222222222221</v>
      </c>
      <c r="AE10" s="303">
        <v>0.56041666666666667</v>
      </c>
      <c r="AF10" s="302">
        <v>0.64236111111111105</v>
      </c>
      <c r="AG10" s="302"/>
      <c r="AI10" s="112">
        <f>VLOOKUP(AJ10,id!$A:$C,3,0)</f>
        <v>273</v>
      </c>
      <c r="AJ10" s="112" t="str">
        <f t="shared" si="0"/>
        <v>NowaczykMichał1977</v>
      </c>
      <c r="AK10" s="112" t="str">
        <f t="shared" si="1"/>
        <v>Nowaczyk</v>
      </c>
      <c r="AL10" s="112" t="str">
        <f t="shared" si="1"/>
        <v>Michał</v>
      </c>
      <c r="AM10" s="112" t="str">
        <f t="shared" si="2"/>
        <v>We mgle po łydki</v>
      </c>
      <c r="AN10" s="112">
        <f t="shared" si="3"/>
        <v>1977</v>
      </c>
      <c r="AO10" s="112">
        <f t="shared" si="4"/>
        <v>42.524790236460717</v>
      </c>
      <c r="AP10" s="112"/>
      <c r="AQ10" s="112">
        <f t="shared" si="5"/>
        <v>0.98952185956883065</v>
      </c>
      <c r="AR10" s="112">
        <f t="shared" si="6"/>
        <v>1</v>
      </c>
      <c r="AS10" s="112">
        <f t="shared" si="7"/>
        <v>1</v>
      </c>
      <c r="AT10" s="112">
        <f t="shared" si="8"/>
        <v>1</v>
      </c>
    </row>
    <row r="11" spans="1:46">
      <c r="A11" s="315">
        <v>9</v>
      </c>
      <c r="B11" s="311">
        <v>9</v>
      </c>
      <c r="C11" s="311"/>
      <c r="D11" s="311">
        <v>3275</v>
      </c>
      <c r="E11" s="313" t="s">
        <v>4433</v>
      </c>
      <c r="F11" s="313" t="s">
        <v>90</v>
      </c>
      <c r="G11" s="311" t="s">
        <v>32</v>
      </c>
      <c r="H11" s="311">
        <v>1977</v>
      </c>
      <c r="I11" s="313" t="s">
        <v>3550</v>
      </c>
      <c r="J11" s="313"/>
      <c r="K11" s="311">
        <v>40</v>
      </c>
      <c r="L11" s="311">
        <v>16</v>
      </c>
      <c r="M11" s="311">
        <v>40</v>
      </c>
      <c r="N11" s="312">
        <v>0.29413194444444446</v>
      </c>
      <c r="O11" s="311">
        <v>0</v>
      </c>
      <c r="P11" s="310">
        <v>0.59930555555555554</v>
      </c>
      <c r="Q11" s="310">
        <v>0.51250000000000007</v>
      </c>
      <c r="R11" s="310">
        <v>0.45902777777777781</v>
      </c>
      <c r="S11" s="310">
        <v>0.54305555555555551</v>
      </c>
      <c r="T11" s="310">
        <v>0.61041666666666672</v>
      </c>
      <c r="U11" s="310">
        <v>0.47500000000000003</v>
      </c>
      <c r="V11" s="310">
        <v>0.52986111111111112</v>
      </c>
      <c r="W11" s="310">
        <v>0.63611111111111118</v>
      </c>
      <c r="X11" s="310">
        <v>0.49027777777777781</v>
      </c>
      <c r="Y11" s="310">
        <v>0.4055555555555555</v>
      </c>
      <c r="Z11" s="310">
        <v>0.56041666666666667</v>
      </c>
      <c r="AA11" s="310">
        <v>0.50347222222222221</v>
      </c>
      <c r="AB11" s="310">
        <v>0.57916666666666672</v>
      </c>
      <c r="AC11" s="310">
        <v>0.4201388888888889</v>
      </c>
      <c r="AD11" s="310">
        <v>0.37638888888888888</v>
      </c>
      <c r="AE11" s="310">
        <v>0.44236111111111115</v>
      </c>
      <c r="AF11" s="309">
        <v>0.6479166666666667</v>
      </c>
      <c r="AG11" s="309"/>
      <c r="AI11" s="112" t="e">
        <f>VLOOKUP(AJ11,id!$A:$C,3,0)</f>
        <v>#N/A</v>
      </c>
      <c r="AJ11" s="112" t="str">
        <f t="shared" si="0"/>
        <v>MydlarskiJarosław1977</v>
      </c>
      <c r="AK11" s="112" t="str">
        <f t="shared" si="1"/>
        <v>Mydlarski</v>
      </c>
      <c r="AL11" s="112" t="str">
        <f t="shared" si="1"/>
        <v>Jarosław</v>
      </c>
      <c r="AM11" s="112">
        <f t="shared" si="2"/>
        <v>0</v>
      </c>
      <c r="AN11" s="112">
        <f t="shared" si="3"/>
        <v>1977</v>
      </c>
      <c r="AO11" s="112">
        <f t="shared" si="4"/>
        <v>41.681422893794512</v>
      </c>
      <c r="AP11" s="112"/>
      <c r="AQ11" s="112">
        <f t="shared" si="5"/>
        <v>0.98016763074017232</v>
      </c>
      <c r="AR11" s="112">
        <f t="shared" si="6"/>
        <v>1</v>
      </c>
      <c r="AS11" s="112">
        <f t="shared" si="7"/>
        <v>1</v>
      </c>
      <c r="AT11" s="112">
        <f t="shared" si="8"/>
        <v>1</v>
      </c>
    </row>
    <row r="12" spans="1:46">
      <c r="A12" s="316">
        <v>10</v>
      </c>
      <c r="B12" s="304">
        <v>10</v>
      </c>
      <c r="C12" s="304"/>
      <c r="D12" s="304">
        <v>3045</v>
      </c>
      <c r="E12" s="306" t="s">
        <v>4432</v>
      </c>
      <c r="F12" s="306" t="s">
        <v>4431</v>
      </c>
      <c r="G12" s="304" t="s">
        <v>32</v>
      </c>
      <c r="H12" s="304">
        <v>1969</v>
      </c>
      <c r="I12" s="306" t="s">
        <v>4430</v>
      </c>
      <c r="J12" s="306" t="s">
        <v>4428</v>
      </c>
      <c r="K12" s="304">
        <v>40</v>
      </c>
      <c r="L12" s="304">
        <v>16</v>
      </c>
      <c r="M12" s="304">
        <v>40</v>
      </c>
      <c r="N12" s="305">
        <v>0.29416666666666663</v>
      </c>
      <c r="O12" s="304">
        <v>0</v>
      </c>
      <c r="P12" s="303">
        <v>0.59930555555555554</v>
      </c>
      <c r="Q12" s="303">
        <v>0.51250000000000007</v>
      </c>
      <c r="R12" s="303">
        <v>0.45902777777777781</v>
      </c>
      <c r="S12" s="303">
        <v>0.54375000000000007</v>
      </c>
      <c r="T12" s="303">
        <v>0.61041666666666672</v>
      </c>
      <c r="U12" s="303">
        <v>0.47569444444444442</v>
      </c>
      <c r="V12" s="303">
        <v>0.53055555555555556</v>
      </c>
      <c r="W12" s="303">
        <v>0.63680555555555551</v>
      </c>
      <c r="X12" s="303">
        <v>0.4909722222222222</v>
      </c>
      <c r="Y12" s="303">
        <v>0.4055555555555555</v>
      </c>
      <c r="Z12" s="303">
        <v>0.56041666666666667</v>
      </c>
      <c r="AA12" s="303">
        <v>0.50347222222222221</v>
      </c>
      <c r="AB12" s="303">
        <v>0.57986111111111105</v>
      </c>
      <c r="AC12" s="303">
        <v>0.4201388888888889</v>
      </c>
      <c r="AD12" s="303">
        <v>0.37708333333333338</v>
      </c>
      <c r="AE12" s="303">
        <v>0.44305555555555554</v>
      </c>
      <c r="AF12" s="302">
        <v>0.6479166666666667</v>
      </c>
      <c r="AG12" s="302"/>
      <c r="AI12" s="112" t="e">
        <f>VLOOKUP(AJ12,id!$A:$C,3,0)</f>
        <v>#N/A</v>
      </c>
      <c r="AJ12" s="112" t="str">
        <f t="shared" si="0"/>
        <v>GheorghiuNicu1969</v>
      </c>
      <c r="AK12" s="112" t="str">
        <f t="shared" si="1"/>
        <v>Gheorghiu</v>
      </c>
      <c r="AL12" s="112" t="str">
        <f t="shared" si="1"/>
        <v>Nicu</v>
      </c>
      <c r="AM12" s="112" t="str">
        <f t="shared" si="2"/>
        <v>Cluj-Gdańsk Buna Ekipa</v>
      </c>
      <c r="AN12" s="112">
        <f t="shared" si="3"/>
        <v>1969</v>
      </c>
      <c r="AO12" s="112">
        <f t="shared" si="4"/>
        <v>41.676502990242369</v>
      </c>
      <c r="AP12" s="112"/>
      <c r="AQ12" s="112">
        <f t="shared" si="5"/>
        <v>0.99988196411709174</v>
      </c>
      <c r="AR12" s="112">
        <f t="shared" si="6"/>
        <v>1</v>
      </c>
      <c r="AS12" s="112">
        <f t="shared" si="7"/>
        <v>1</v>
      </c>
      <c r="AT12" s="112">
        <f t="shared" si="8"/>
        <v>1</v>
      </c>
    </row>
    <row r="13" spans="1:46">
      <c r="A13" s="315">
        <v>11</v>
      </c>
      <c r="B13" s="311">
        <v>11</v>
      </c>
      <c r="C13" s="311"/>
      <c r="D13" s="311">
        <v>3042</v>
      </c>
      <c r="E13" s="313" t="s">
        <v>4429</v>
      </c>
      <c r="F13" s="313" t="s">
        <v>734</v>
      </c>
      <c r="G13" s="311" t="s">
        <v>32</v>
      </c>
      <c r="H13" s="311">
        <v>1975</v>
      </c>
      <c r="I13" s="313" t="s">
        <v>3551</v>
      </c>
      <c r="J13" s="313" t="s">
        <v>4428</v>
      </c>
      <c r="K13" s="311">
        <v>40</v>
      </c>
      <c r="L13" s="311">
        <v>16</v>
      </c>
      <c r="M13" s="311">
        <v>40</v>
      </c>
      <c r="N13" s="312">
        <v>0.29424768518518518</v>
      </c>
      <c r="O13" s="311">
        <v>0</v>
      </c>
      <c r="P13" s="310">
        <v>0.59930555555555554</v>
      </c>
      <c r="Q13" s="310">
        <v>0.51250000000000007</v>
      </c>
      <c r="R13" s="310">
        <v>0.45902777777777781</v>
      </c>
      <c r="S13" s="310">
        <v>0.54375000000000007</v>
      </c>
      <c r="T13" s="310">
        <v>0.61041666666666672</v>
      </c>
      <c r="U13" s="310">
        <v>0.47569444444444442</v>
      </c>
      <c r="V13" s="310">
        <v>0.52986111111111112</v>
      </c>
      <c r="W13" s="310">
        <v>0.63680555555555551</v>
      </c>
      <c r="X13" s="310">
        <v>0.4909722222222222</v>
      </c>
      <c r="Y13" s="310">
        <v>0.4055555555555555</v>
      </c>
      <c r="Z13" s="310">
        <v>0.56041666666666667</v>
      </c>
      <c r="AA13" s="310">
        <v>0.50347222222222221</v>
      </c>
      <c r="AB13" s="310">
        <v>0.57986111111111105</v>
      </c>
      <c r="AC13" s="310">
        <v>0.4201388888888889</v>
      </c>
      <c r="AD13" s="310">
        <v>0.37638888888888888</v>
      </c>
      <c r="AE13" s="310">
        <v>0.44305555555555554</v>
      </c>
      <c r="AF13" s="309">
        <v>0.6479166666666667</v>
      </c>
      <c r="AG13" s="309"/>
      <c r="AI13" s="112" t="e">
        <f>VLOOKUP(AJ13,id!$A:$C,3,0)</f>
        <v>#N/A</v>
      </c>
      <c r="AJ13" s="112" t="str">
        <f t="shared" si="0"/>
        <v>SzymborskiTomek1975</v>
      </c>
      <c r="AK13" s="112" t="str">
        <f t="shared" si="1"/>
        <v>Szymborski</v>
      </c>
      <c r="AL13" s="112" t="str">
        <f t="shared" si="1"/>
        <v>Tomek</v>
      </c>
      <c r="AM13" s="112" t="str">
        <f t="shared" si="2"/>
        <v>Cluj-Gdańsk Buna Ekipa</v>
      </c>
      <c r="AN13" s="112">
        <f t="shared" si="3"/>
        <v>1975</v>
      </c>
      <c r="AO13" s="112">
        <f t="shared" si="4"/>
        <v>41.665027730794947</v>
      </c>
      <c r="AP13" s="112"/>
      <c r="AQ13" s="112">
        <f t="shared" si="5"/>
        <v>0.99972465877355143</v>
      </c>
      <c r="AR13" s="112">
        <f t="shared" si="6"/>
        <v>1</v>
      </c>
      <c r="AS13" s="112">
        <f t="shared" si="7"/>
        <v>1</v>
      </c>
      <c r="AT13" s="112">
        <f t="shared" si="8"/>
        <v>1</v>
      </c>
    </row>
    <row r="14" spans="1:46">
      <c r="A14" s="316">
        <v>12</v>
      </c>
      <c r="B14" s="304">
        <v>12</v>
      </c>
      <c r="C14" s="304"/>
      <c r="D14" s="304">
        <v>3181</v>
      </c>
      <c r="E14" s="306" t="s">
        <v>190</v>
      </c>
      <c r="F14" s="306" t="s">
        <v>70</v>
      </c>
      <c r="G14" s="304" t="s">
        <v>32</v>
      </c>
      <c r="H14" s="304">
        <v>1990</v>
      </c>
      <c r="I14" s="306" t="s">
        <v>3605</v>
      </c>
      <c r="J14" s="306" t="s">
        <v>191</v>
      </c>
      <c r="K14" s="304">
        <v>40</v>
      </c>
      <c r="L14" s="304">
        <v>16</v>
      </c>
      <c r="M14" s="304">
        <v>40</v>
      </c>
      <c r="N14" s="305">
        <v>0.294837962962963</v>
      </c>
      <c r="O14" s="304">
        <v>0</v>
      </c>
      <c r="P14" s="303">
        <v>0.39652777777777781</v>
      </c>
      <c r="Q14" s="303">
        <v>0.5083333333333333</v>
      </c>
      <c r="R14" s="303">
        <v>0.55694444444444446</v>
      </c>
      <c r="S14" s="303">
        <v>0.48680555555555555</v>
      </c>
      <c r="T14" s="303">
        <v>0.37847222222222227</v>
      </c>
      <c r="U14" s="303">
        <v>0.54375000000000007</v>
      </c>
      <c r="V14" s="303">
        <v>0.49861111111111112</v>
      </c>
      <c r="W14" s="303">
        <v>0.4152777777777778</v>
      </c>
      <c r="X14" s="303">
        <v>0.52986111111111112</v>
      </c>
      <c r="Y14" s="303">
        <v>0.61388888888888882</v>
      </c>
      <c r="Z14" s="303">
        <v>0.4604166666666667</v>
      </c>
      <c r="AA14" s="303">
        <v>0.51874999999999993</v>
      </c>
      <c r="AB14" s="303">
        <v>0.44097222222222227</v>
      </c>
      <c r="AC14" s="303">
        <v>0.59305555555555556</v>
      </c>
      <c r="AD14" s="303">
        <v>0.63541666666666663</v>
      </c>
      <c r="AE14" s="303">
        <v>0.5708333333333333</v>
      </c>
      <c r="AF14" s="302">
        <v>0.64861111111111114</v>
      </c>
      <c r="AG14" s="302"/>
      <c r="AI14" s="112">
        <f>VLOOKUP(AJ14,id!$A:$C,3,0)</f>
        <v>369</v>
      </c>
      <c r="AJ14" s="112" t="str">
        <f t="shared" si="0"/>
        <v>WysockiMaciej1990</v>
      </c>
      <c r="AK14" s="112" t="str">
        <f t="shared" si="1"/>
        <v>Wysocki</v>
      </c>
      <c r="AL14" s="112" t="str">
        <f t="shared" si="1"/>
        <v>Maciej</v>
      </c>
      <c r="AM14" s="112" t="str">
        <f t="shared" si="2"/>
        <v>Królowie Lasu</v>
      </c>
      <c r="AN14" s="112">
        <f t="shared" si="3"/>
        <v>1990</v>
      </c>
      <c r="AO14" s="112">
        <f t="shared" si="4"/>
        <v>41.581612624636875</v>
      </c>
      <c r="AP14" s="112"/>
      <c r="AQ14" s="112">
        <f t="shared" si="5"/>
        <v>0.99799795870299113</v>
      </c>
      <c r="AR14" s="112">
        <f t="shared" si="6"/>
        <v>1</v>
      </c>
      <c r="AS14" s="112">
        <f t="shared" si="7"/>
        <v>1</v>
      </c>
      <c r="AT14" s="112">
        <f t="shared" si="8"/>
        <v>1</v>
      </c>
    </row>
    <row r="15" spans="1:46">
      <c r="A15" s="315">
        <v>13</v>
      </c>
      <c r="B15" s="311">
        <v>13</v>
      </c>
      <c r="C15" s="311"/>
      <c r="D15" s="311">
        <v>3143</v>
      </c>
      <c r="E15" s="313" t="s">
        <v>447</v>
      </c>
      <c r="F15" s="313" t="s">
        <v>421</v>
      </c>
      <c r="G15" s="311" t="s">
        <v>32</v>
      </c>
      <c r="H15" s="311">
        <v>1980</v>
      </c>
      <c r="I15" s="313" t="s">
        <v>3462</v>
      </c>
      <c r="J15" s="313" t="s">
        <v>191</v>
      </c>
      <c r="K15" s="311">
        <v>40</v>
      </c>
      <c r="L15" s="311">
        <v>16</v>
      </c>
      <c r="M15" s="311">
        <v>40</v>
      </c>
      <c r="N15" s="312">
        <v>0.29486111111111107</v>
      </c>
      <c r="O15" s="311">
        <v>0</v>
      </c>
      <c r="P15" s="310">
        <v>0.39652777777777781</v>
      </c>
      <c r="Q15" s="310">
        <v>0.50763888888888886</v>
      </c>
      <c r="R15" s="310">
        <v>0.55694444444444446</v>
      </c>
      <c r="S15" s="310">
        <v>0.48680555555555555</v>
      </c>
      <c r="T15" s="310">
        <v>0.37847222222222227</v>
      </c>
      <c r="U15" s="310">
        <v>0.54375000000000007</v>
      </c>
      <c r="V15" s="310">
        <v>0.49861111111111112</v>
      </c>
      <c r="W15" s="310">
        <v>0.4152777777777778</v>
      </c>
      <c r="X15" s="310">
        <v>0.52986111111111112</v>
      </c>
      <c r="Y15" s="310">
        <v>0.61388888888888882</v>
      </c>
      <c r="Z15" s="310">
        <v>0.4604166666666667</v>
      </c>
      <c r="AA15" s="310">
        <v>0.51874999999999993</v>
      </c>
      <c r="AB15" s="310">
        <v>0.44097222222222227</v>
      </c>
      <c r="AC15" s="310">
        <v>0.59236111111111112</v>
      </c>
      <c r="AD15" s="310">
        <v>0.63541666666666663</v>
      </c>
      <c r="AE15" s="310">
        <v>0.5708333333333333</v>
      </c>
      <c r="AF15" s="309">
        <v>0.64861111111111114</v>
      </c>
      <c r="AG15" s="309"/>
      <c r="AI15" s="112">
        <f>VLOOKUP(AJ15,id!$A:$C,3,0)</f>
        <v>357</v>
      </c>
      <c r="AJ15" s="112" t="str">
        <f t="shared" si="0"/>
        <v>MeggerSławek1980</v>
      </c>
      <c r="AK15" s="112" t="str">
        <f t="shared" si="1"/>
        <v>Megger</v>
      </c>
      <c r="AL15" s="112" t="str">
        <f t="shared" si="1"/>
        <v>Sławek</v>
      </c>
      <c r="AM15" s="112" t="str">
        <f t="shared" si="2"/>
        <v>Królowie Lasu</v>
      </c>
      <c r="AN15" s="112">
        <f t="shared" si="3"/>
        <v>1980</v>
      </c>
      <c r="AO15" s="112">
        <f t="shared" si="4"/>
        <v>41.578348249332706</v>
      </c>
      <c r="AP15" s="112"/>
      <c r="AQ15" s="112">
        <f t="shared" si="5"/>
        <v>0.9999214947401478</v>
      </c>
      <c r="AR15" s="112">
        <f t="shared" si="6"/>
        <v>1</v>
      </c>
      <c r="AS15" s="112">
        <f t="shared" si="7"/>
        <v>1</v>
      </c>
      <c r="AT15" s="112">
        <f t="shared" si="8"/>
        <v>1</v>
      </c>
    </row>
    <row r="16" spans="1:46">
      <c r="A16" s="316">
        <v>14</v>
      </c>
      <c r="B16" s="304">
        <v>14</v>
      </c>
      <c r="C16" s="304"/>
      <c r="D16" s="304">
        <v>3103</v>
      </c>
      <c r="E16" s="306" t="s">
        <v>4427</v>
      </c>
      <c r="F16" s="306" t="s">
        <v>17</v>
      </c>
      <c r="G16" s="304" t="s">
        <v>32</v>
      </c>
      <c r="H16" s="304">
        <v>1988</v>
      </c>
      <c r="I16" s="306" t="s">
        <v>627</v>
      </c>
      <c r="J16" s="306" t="s">
        <v>4426</v>
      </c>
      <c r="K16" s="304">
        <v>40</v>
      </c>
      <c r="L16" s="304">
        <v>16</v>
      </c>
      <c r="M16" s="304">
        <v>40</v>
      </c>
      <c r="N16" s="305">
        <v>0.29607638888888888</v>
      </c>
      <c r="O16" s="304">
        <v>0</v>
      </c>
      <c r="P16" s="303">
        <v>0.41944444444444445</v>
      </c>
      <c r="Q16" s="303">
        <v>0.49236111111111108</v>
      </c>
      <c r="R16" s="303">
        <v>0.54166666666666663</v>
      </c>
      <c r="S16" s="303">
        <v>0.47013888888888888</v>
      </c>
      <c r="T16" s="303">
        <v>0.4069444444444445</v>
      </c>
      <c r="U16" s="303">
        <v>0.57777777777777783</v>
      </c>
      <c r="V16" s="303">
        <v>0.48125000000000001</v>
      </c>
      <c r="W16" s="303">
        <v>0.37361111111111112</v>
      </c>
      <c r="X16" s="303">
        <v>0.51527777777777783</v>
      </c>
      <c r="Y16" s="303">
        <v>0.61458333333333337</v>
      </c>
      <c r="Z16" s="303">
        <v>0.45555555555555555</v>
      </c>
      <c r="AA16" s="303">
        <v>0.50347222222222221</v>
      </c>
      <c r="AB16" s="303">
        <v>0.4368055555555555</v>
      </c>
      <c r="AC16" s="303">
        <v>0.59375</v>
      </c>
      <c r="AD16" s="303">
        <v>0.63611111111111118</v>
      </c>
      <c r="AE16" s="303">
        <v>0.55555555555555558</v>
      </c>
      <c r="AF16" s="302">
        <v>0.65</v>
      </c>
      <c r="AG16" s="302"/>
      <c r="AI16" s="112">
        <f>VLOOKUP(AJ16,id!$A:$C,3,0)</f>
        <v>356</v>
      </c>
      <c r="AJ16" s="112" t="str">
        <f t="shared" si="0"/>
        <v>BurchardMarcin1988</v>
      </c>
      <c r="AK16" s="112" t="str">
        <f t="shared" si="1"/>
        <v>Burchard</v>
      </c>
      <c r="AL16" s="112" t="str">
        <f t="shared" si="1"/>
        <v>Marcin</v>
      </c>
      <c r="AM16" s="112" t="str">
        <f t="shared" si="2"/>
        <v>KALISKA</v>
      </c>
      <c r="AN16" s="112">
        <f t="shared" si="3"/>
        <v>1988</v>
      </c>
      <c r="AO16" s="112">
        <f t="shared" si="4"/>
        <v>41.407685391501502</v>
      </c>
      <c r="AP16" s="112"/>
      <c r="AQ16" s="112">
        <f t="shared" si="5"/>
        <v>0.99589539111058978</v>
      </c>
      <c r="AR16" s="112">
        <f t="shared" si="6"/>
        <v>1</v>
      </c>
      <c r="AS16" s="112">
        <f t="shared" si="7"/>
        <v>1</v>
      </c>
      <c r="AT16" s="112">
        <f t="shared" si="8"/>
        <v>1</v>
      </c>
    </row>
    <row r="17" spans="1:46">
      <c r="A17" s="315">
        <v>15</v>
      </c>
      <c r="B17" s="311">
        <v>15</v>
      </c>
      <c r="C17" s="311"/>
      <c r="D17" s="311">
        <v>3064</v>
      </c>
      <c r="E17" s="313" t="s">
        <v>4425</v>
      </c>
      <c r="F17" s="313" t="s">
        <v>4424</v>
      </c>
      <c r="G17" s="311" t="s">
        <v>32</v>
      </c>
      <c r="H17" s="311">
        <v>1977</v>
      </c>
      <c r="I17" s="313" t="s">
        <v>4423</v>
      </c>
      <c r="J17" s="313" t="s">
        <v>273</v>
      </c>
      <c r="K17" s="311">
        <v>40</v>
      </c>
      <c r="L17" s="311">
        <v>16</v>
      </c>
      <c r="M17" s="311">
        <v>40</v>
      </c>
      <c r="N17" s="312">
        <v>0.29768518518518522</v>
      </c>
      <c r="O17" s="311">
        <v>0</v>
      </c>
      <c r="P17" s="310">
        <v>0.40763888888888888</v>
      </c>
      <c r="Q17" s="310">
        <v>0.49374999999999997</v>
      </c>
      <c r="R17" s="310">
        <v>0.54236111111111118</v>
      </c>
      <c r="S17" s="310">
        <v>0.46111111111111108</v>
      </c>
      <c r="T17" s="310">
        <v>0.39305555555555555</v>
      </c>
      <c r="U17" s="310">
        <v>0.58124999999999993</v>
      </c>
      <c r="V17" s="310">
        <v>0.4826388888888889</v>
      </c>
      <c r="W17" s="310">
        <v>0.36874999999999997</v>
      </c>
      <c r="X17" s="310">
        <v>0.51666666666666672</v>
      </c>
      <c r="Y17" s="310">
        <v>0.61458333333333337</v>
      </c>
      <c r="Z17" s="310">
        <v>0.4465277777777778</v>
      </c>
      <c r="AA17" s="310">
        <v>0.50555555555555554</v>
      </c>
      <c r="AB17" s="310">
        <v>0.42708333333333331</v>
      </c>
      <c r="AC17" s="310">
        <v>0.59444444444444444</v>
      </c>
      <c r="AD17" s="310">
        <v>0.63611111111111118</v>
      </c>
      <c r="AE17" s="310">
        <v>0.55763888888888891</v>
      </c>
      <c r="AF17" s="309">
        <v>0.65138888888888891</v>
      </c>
      <c r="AG17" s="309"/>
      <c r="AI17" s="112" t="e">
        <f>VLOOKUP(AJ17,id!$A:$C,3,0)</f>
        <v>#N/A</v>
      </c>
      <c r="AJ17" s="112" t="str">
        <f t="shared" si="0"/>
        <v>orzołpiotr1977</v>
      </c>
      <c r="AK17" s="112" t="str">
        <f t="shared" si="1"/>
        <v>orzoł</v>
      </c>
      <c r="AL17" s="112" t="str">
        <f t="shared" si="1"/>
        <v>piotr</v>
      </c>
      <c r="AM17" s="112" t="str">
        <f t="shared" si="2"/>
        <v>Olsztyn</v>
      </c>
      <c r="AN17" s="112">
        <f t="shared" si="3"/>
        <v>1977</v>
      </c>
      <c r="AO17" s="112">
        <f t="shared" si="4"/>
        <v>41.183903576982885</v>
      </c>
      <c r="AP17" s="112"/>
      <c r="AQ17" s="112">
        <f t="shared" si="5"/>
        <v>0.99459564541213052</v>
      </c>
      <c r="AR17" s="112">
        <f t="shared" si="6"/>
        <v>1</v>
      </c>
      <c r="AS17" s="112">
        <f t="shared" si="7"/>
        <v>1</v>
      </c>
      <c r="AT17" s="112">
        <f t="shared" si="8"/>
        <v>1</v>
      </c>
    </row>
    <row r="18" spans="1:46">
      <c r="A18" s="316">
        <v>16</v>
      </c>
      <c r="B18" s="304">
        <v>16</v>
      </c>
      <c r="C18" s="304"/>
      <c r="D18" s="304">
        <v>3060</v>
      </c>
      <c r="E18" s="306" t="s">
        <v>580</v>
      </c>
      <c r="F18" s="306" t="s">
        <v>63</v>
      </c>
      <c r="G18" s="304" t="s">
        <v>32</v>
      </c>
      <c r="H18" s="304">
        <v>1979</v>
      </c>
      <c r="I18" s="306" t="s">
        <v>3462</v>
      </c>
      <c r="J18" s="306" t="s">
        <v>3463</v>
      </c>
      <c r="K18" s="304">
        <v>40</v>
      </c>
      <c r="L18" s="304">
        <v>16</v>
      </c>
      <c r="M18" s="304">
        <v>40</v>
      </c>
      <c r="N18" s="305">
        <v>0.30717592592592591</v>
      </c>
      <c r="O18" s="304">
        <v>0</v>
      </c>
      <c r="P18" s="303">
        <v>0.41041666666666665</v>
      </c>
      <c r="Q18" s="303">
        <v>0.49513888888888885</v>
      </c>
      <c r="R18" s="303">
        <v>0.55486111111111114</v>
      </c>
      <c r="S18" s="303">
        <v>0.47152777777777777</v>
      </c>
      <c r="T18" s="303">
        <v>0.39930555555555558</v>
      </c>
      <c r="U18" s="303">
        <v>0.53333333333333333</v>
      </c>
      <c r="V18" s="303">
        <v>0.48472222222222222</v>
      </c>
      <c r="W18" s="303">
        <v>0.37083333333333335</v>
      </c>
      <c r="X18" s="303">
        <v>0.51597222222222217</v>
      </c>
      <c r="Y18" s="303">
        <v>0.62222222222222223</v>
      </c>
      <c r="Z18" s="303">
        <v>0.4548611111111111</v>
      </c>
      <c r="AA18" s="303">
        <v>0.50416666666666665</v>
      </c>
      <c r="AB18" s="303">
        <v>0.43055555555555558</v>
      </c>
      <c r="AC18" s="303">
        <v>0.59305555555555556</v>
      </c>
      <c r="AD18" s="303">
        <v>0.64513888888888882</v>
      </c>
      <c r="AE18" s="303">
        <v>0.57152777777777775</v>
      </c>
      <c r="AF18" s="302">
        <v>0.66111111111111109</v>
      </c>
      <c r="AG18" s="302"/>
      <c r="AI18" s="112">
        <f>VLOOKUP(AJ18,id!$A:$C,3,0)</f>
        <v>58</v>
      </c>
      <c r="AJ18" s="112" t="str">
        <f t="shared" si="0"/>
        <v>BallerstadtŁukasz1979</v>
      </c>
      <c r="AK18" s="112" t="str">
        <f t="shared" si="1"/>
        <v>Ballerstadt</v>
      </c>
      <c r="AL18" s="112" t="str">
        <f t="shared" si="1"/>
        <v>Łukasz</v>
      </c>
      <c r="AM18" s="112" t="str">
        <f t="shared" si="2"/>
        <v>BIKE NOW BEER LATER</v>
      </c>
      <c r="AN18" s="112">
        <f t="shared" si="3"/>
        <v>1979</v>
      </c>
      <c r="AO18" s="112">
        <f t="shared" si="4"/>
        <v>39.911454408440086</v>
      </c>
      <c r="AP18" s="112"/>
      <c r="AQ18" s="112">
        <f t="shared" si="5"/>
        <v>0.96910324039186146</v>
      </c>
      <c r="AR18" s="112">
        <f t="shared" si="6"/>
        <v>1</v>
      </c>
      <c r="AS18" s="112">
        <f t="shared" si="7"/>
        <v>1</v>
      </c>
      <c r="AT18" s="112">
        <f t="shared" si="8"/>
        <v>1</v>
      </c>
    </row>
    <row r="19" spans="1:46">
      <c r="A19" s="315">
        <v>17</v>
      </c>
      <c r="B19" s="311">
        <v>17</v>
      </c>
      <c r="C19" s="311"/>
      <c r="D19" s="311">
        <v>3147</v>
      </c>
      <c r="E19" s="313" t="s">
        <v>581</v>
      </c>
      <c r="F19" s="313" t="s">
        <v>151</v>
      </c>
      <c r="G19" s="311" t="s">
        <v>32</v>
      </c>
      <c r="H19" s="311">
        <v>1975</v>
      </c>
      <c r="I19" s="313" t="s">
        <v>3462</v>
      </c>
      <c r="J19" s="313" t="s">
        <v>3463</v>
      </c>
      <c r="K19" s="311">
        <v>40</v>
      </c>
      <c r="L19" s="311">
        <v>16</v>
      </c>
      <c r="M19" s="311">
        <v>40</v>
      </c>
      <c r="N19" s="312">
        <v>0.30722222222222223</v>
      </c>
      <c r="O19" s="311">
        <v>0</v>
      </c>
      <c r="P19" s="310">
        <v>0.41041666666666665</v>
      </c>
      <c r="Q19" s="310">
        <v>0.49513888888888885</v>
      </c>
      <c r="R19" s="310">
        <v>0.55763888888888891</v>
      </c>
      <c r="S19" s="310">
        <v>0.47152777777777777</v>
      </c>
      <c r="T19" s="310">
        <v>0.39930555555555558</v>
      </c>
      <c r="U19" s="310">
        <v>0.53333333333333333</v>
      </c>
      <c r="V19" s="310">
        <v>0.48541666666666666</v>
      </c>
      <c r="W19" s="310">
        <v>0.37083333333333335</v>
      </c>
      <c r="X19" s="310">
        <v>0.51666666666666672</v>
      </c>
      <c r="Y19" s="310">
        <v>0.62222222222222223</v>
      </c>
      <c r="Z19" s="310">
        <v>0.4548611111111111</v>
      </c>
      <c r="AA19" s="310">
        <v>0.50416666666666665</v>
      </c>
      <c r="AB19" s="310">
        <v>0.43055555555555558</v>
      </c>
      <c r="AC19" s="310">
        <v>0.59305555555555556</v>
      </c>
      <c r="AD19" s="310">
        <v>0.64513888888888882</v>
      </c>
      <c r="AE19" s="310">
        <v>0.57152777777777775</v>
      </c>
      <c r="AF19" s="309">
        <v>0.66111111111111109</v>
      </c>
      <c r="AG19" s="309"/>
      <c r="AI19" s="112">
        <f>VLOOKUP(AJ19,id!$A:$C,3,0)</f>
        <v>59</v>
      </c>
      <c r="AJ19" s="112" t="str">
        <f t="shared" si="0"/>
        <v>BróżWojciech1975</v>
      </c>
      <c r="AK19" s="112" t="str">
        <f t="shared" si="1"/>
        <v>Bróż</v>
      </c>
      <c r="AL19" s="112" t="str">
        <f t="shared" si="1"/>
        <v>Wojciech</v>
      </c>
      <c r="AM19" s="112" t="str">
        <f t="shared" si="2"/>
        <v>BIKE NOW BEER LATER</v>
      </c>
      <c r="AN19" s="112">
        <f t="shared" si="3"/>
        <v>1975</v>
      </c>
      <c r="AO19" s="112">
        <f t="shared" si="4"/>
        <v>39.905440024110902</v>
      </c>
      <c r="AP19" s="112"/>
      <c r="AQ19" s="112">
        <f t="shared" si="5"/>
        <v>0.99984930681133199</v>
      </c>
      <c r="AR19" s="112">
        <f t="shared" si="6"/>
        <v>1</v>
      </c>
      <c r="AS19" s="112">
        <f t="shared" si="7"/>
        <v>1</v>
      </c>
      <c r="AT19" s="112">
        <f t="shared" si="8"/>
        <v>1</v>
      </c>
    </row>
    <row r="20" spans="1:46">
      <c r="A20" s="316">
        <v>18</v>
      </c>
      <c r="B20" s="304">
        <v>18</v>
      </c>
      <c r="C20" s="304"/>
      <c r="D20" s="304">
        <v>3131</v>
      </c>
      <c r="E20" s="306" t="s">
        <v>4422</v>
      </c>
      <c r="F20" s="306" t="s">
        <v>83</v>
      </c>
      <c r="G20" s="304" t="s">
        <v>32</v>
      </c>
      <c r="H20" s="304">
        <v>1979</v>
      </c>
      <c r="I20" s="306" t="s">
        <v>3462</v>
      </c>
      <c r="J20" s="306" t="s">
        <v>4421</v>
      </c>
      <c r="K20" s="304">
        <v>40</v>
      </c>
      <c r="L20" s="304">
        <v>16</v>
      </c>
      <c r="M20" s="304">
        <v>40</v>
      </c>
      <c r="N20" s="305">
        <v>0.30733796296296295</v>
      </c>
      <c r="O20" s="304">
        <v>0</v>
      </c>
      <c r="P20" s="303">
        <v>0.41041666666666665</v>
      </c>
      <c r="Q20" s="303">
        <v>0.49513888888888885</v>
      </c>
      <c r="R20" s="303">
        <v>0.55486111111111114</v>
      </c>
      <c r="S20" s="303">
        <v>0.47152777777777777</v>
      </c>
      <c r="T20" s="303">
        <v>0.39930555555555558</v>
      </c>
      <c r="U20" s="303">
        <v>0.53333333333333333</v>
      </c>
      <c r="V20" s="303">
        <v>0.48541666666666666</v>
      </c>
      <c r="W20" s="303">
        <v>0.37083333333333335</v>
      </c>
      <c r="X20" s="303">
        <v>0.51666666666666672</v>
      </c>
      <c r="Y20" s="303">
        <v>0.62291666666666667</v>
      </c>
      <c r="Z20" s="303">
        <v>0.4548611111111111</v>
      </c>
      <c r="AA20" s="303">
        <v>0.50416666666666665</v>
      </c>
      <c r="AB20" s="303">
        <v>0.43055555555555558</v>
      </c>
      <c r="AC20" s="303">
        <v>0.59305555555555556</v>
      </c>
      <c r="AD20" s="303">
        <v>0.64513888888888882</v>
      </c>
      <c r="AE20" s="303">
        <v>0.57222222222222219</v>
      </c>
      <c r="AF20" s="302">
        <v>0.66111111111111109</v>
      </c>
      <c r="AG20" s="302"/>
      <c r="AI20" s="112" t="e">
        <f>VLOOKUP(AJ20,id!$A:$C,3,0)</f>
        <v>#N/A</v>
      </c>
      <c r="AJ20" s="112" t="str">
        <f t="shared" si="0"/>
        <v>MańkaAdam1979</v>
      </c>
      <c r="AK20" s="112" t="str">
        <f t="shared" ref="AK20:AL81" si="9">E20</f>
        <v>Mańka</v>
      </c>
      <c r="AL20" s="112" t="str">
        <f t="shared" si="9"/>
        <v>Adam</v>
      </c>
      <c r="AM20" s="112" t="str">
        <f t="shared" si="2"/>
        <v>bike now beer later</v>
      </c>
      <c r="AN20" s="112">
        <f t="shared" si="3"/>
        <v>1979</v>
      </c>
      <c r="AO20" s="112">
        <f t="shared" si="4"/>
        <v>39.890411990660532</v>
      </c>
      <c r="AP20" s="112"/>
      <c r="AQ20" s="112">
        <f t="shared" si="5"/>
        <v>0.99962340890261359</v>
      </c>
      <c r="AR20" s="112">
        <f t="shared" si="6"/>
        <v>1</v>
      </c>
      <c r="AS20" s="112">
        <f t="shared" si="7"/>
        <v>1</v>
      </c>
      <c r="AT20" s="112">
        <f t="shared" si="8"/>
        <v>1</v>
      </c>
    </row>
    <row r="21" spans="1:46">
      <c r="A21" s="315">
        <v>19</v>
      </c>
      <c r="B21" s="311">
        <v>19</v>
      </c>
      <c r="C21" s="311"/>
      <c r="D21" s="311">
        <v>3146</v>
      </c>
      <c r="E21" s="313" t="s">
        <v>4420</v>
      </c>
      <c r="F21" s="313" t="s">
        <v>383</v>
      </c>
      <c r="G21" s="311" t="s">
        <v>32</v>
      </c>
      <c r="H21" s="311">
        <v>1973</v>
      </c>
      <c r="I21" s="313" t="s">
        <v>3462</v>
      </c>
      <c r="J21" s="313" t="s">
        <v>3463</v>
      </c>
      <c r="K21" s="311">
        <v>40</v>
      </c>
      <c r="L21" s="311">
        <v>16</v>
      </c>
      <c r="M21" s="311">
        <v>40</v>
      </c>
      <c r="N21" s="312">
        <v>0.30740740740740741</v>
      </c>
      <c r="O21" s="311">
        <v>0</v>
      </c>
      <c r="P21" s="310">
        <v>0.41041666666666665</v>
      </c>
      <c r="Q21" s="310">
        <v>0.49513888888888885</v>
      </c>
      <c r="R21" s="310">
        <v>0.55763888888888891</v>
      </c>
      <c r="S21" s="310">
        <v>0.47152777777777777</v>
      </c>
      <c r="T21" s="310">
        <v>0.39930555555555558</v>
      </c>
      <c r="U21" s="310">
        <v>0.53333333333333333</v>
      </c>
      <c r="V21" s="310">
        <v>0.48541666666666666</v>
      </c>
      <c r="W21" s="310">
        <v>0.37083333333333335</v>
      </c>
      <c r="X21" s="310">
        <v>0.51666666666666672</v>
      </c>
      <c r="Y21" s="310">
        <v>0.62222222222222223</v>
      </c>
      <c r="Z21" s="310">
        <v>0.4548611111111111</v>
      </c>
      <c r="AA21" s="310">
        <v>0.50416666666666665</v>
      </c>
      <c r="AB21" s="310">
        <v>0.43055555555555558</v>
      </c>
      <c r="AC21" s="310">
        <v>0.59305555555555556</v>
      </c>
      <c r="AD21" s="310">
        <v>0.64513888888888882</v>
      </c>
      <c r="AE21" s="310">
        <v>0.57152777777777775</v>
      </c>
      <c r="AF21" s="309">
        <v>0.66111111111111109</v>
      </c>
      <c r="AG21" s="309"/>
      <c r="AI21" s="112" t="e">
        <f>VLOOKUP(AJ21,id!$A:$C,3,0)</f>
        <v>#N/A</v>
      </c>
      <c r="AJ21" s="112" t="str">
        <f t="shared" si="0"/>
        <v>KuligaMariusz1973</v>
      </c>
      <c r="AK21" s="112" t="str">
        <f t="shared" si="9"/>
        <v>Kuliga</v>
      </c>
      <c r="AL21" s="112" t="str">
        <f t="shared" si="9"/>
        <v>Mariusz</v>
      </c>
      <c r="AM21" s="112" t="str">
        <f t="shared" si="2"/>
        <v>BIKE NOW BEER LATER</v>
      </c>
      <c r="AN21" s="112">
        <f t="shared" si="3"/>
        <v>1973</v>
      </c>
      <c r="AO21" s="112">
        <f t="shared" si="4"/>
        <v>39.881400602409627</v>
      </c>
      <c r="AP21" s="112"/>
      <c r="AQ21" s="112">
        <f t="shared" si="5"/>
        <v>0.99977409638554215</v>
      </c>
      <c r="AR21" s="112">
        <f t="shared" si="6"/>
        <v>1</v>
      </c>
      <c r="AS21" s="112">
        <f t="shared" si="7"/>
        <v>1</v>
      </c>
      <c r="AT21" s="112">
        <f t="shared" si="8"/>
        <v>1</v>
      </c>
    </row>
    <row r="22" spans="1:46">
      <c r="A22" s="316">
        <v>20</v>
      </c>
      <c r="B22" s="304">
        <v>20</v>
      </c>
      <c r="C22" s="304"/>
      <c r="D22" s="304">
        <v>3234</v>
      </c>
      <c r="E22" s="306" t="s">
        <v>545</v>
      </c>
      <c r="F22" s="306" t="s">
        <v>544</v>
      </c>
      <c r="G22" s="304" t="s">
        <v>32</v>
      </c>
      <c r="H22" s="304">
        <v>1999</v>
      </c>
      <c r="I22" s="306" t="s">
        <v>253</v>
      </c>
      <c r="J22" s="306" t="s">
        <v>1613</v>
      </c>
      <c r="K22" s="304">
        <v>40</v>
      </c>
      <c r="L22" s="304">
        <v>16</v>
      </c>
      <c r="M22" s="304">
        <v>40</v>
      </c>
      <c r="N22" s="305">
        <v>0.32611111111111107</v>
      </c>
      <c r="O22" s="304">
        <v>0</v>
      </c>
      <c r="P22" s="303">
        <v>0.61944444444444446</v>
      </c>
      <c r="Q22" s="303">
        <v>0.52569444444444446</v>
      </c>
      <c r="R22" s="303">
        <v>0.46666666666666662</v>
      </c>
      <c r="S22" s="303">
        <v>0.55555555555555558</v>
      </c>
      <c r="T22" s="303">
        <v>0.63958333333333328</v>
      </c>
      <c r="U22" s="303">
        <v>0.48194444444444445</v>
      </c>
      <c r="V22" s="303">
        <v>0.54305555555555551</v>
      </c>
      <c r="W22" s="303">
        <v>0.67152777777777783</v>
      </c>
      <c r="X22" s="303">
        <v>0.50208333333333333</v>
      </c>
      <c r="Y22" s="303">
        <v>0.40416666666666662</v>
      </c>
      <c r="Z22" s="303">
        <v>0.57013888888888886</v>
      </c>
      <c r="AA22" s="303">
        <v>0.51527777777777783</v>
      </c>
      <c r="AB22" s="303">
        <v>0.59097222222222223</v>
      </c>
      <c r="AC22" s="303">
        <v>0.4236111111111111</v>
      </c>
      <c r="AD22" s="303">
        <v>0.36805555555555558</v>
      </c>
      <c r="AE22" s="303">
        <v>0.44305555555555554</v>
      </c>
      <c r="AF22" s="302">
        <v>0.67986111111111114</v>
      </c>
      <c r="AG22" s="302"/>
      <c r="AI22" s="112" t="e">
        <f>VLOOKUP(AJ22,id!$A:$C,3,0)</f>
        <v>#N/A</v>
      </c>
      <c r="AJ22" s="112" t="str">
        <f t="shared" si="0"/>
        <v>BojdeckiFilip1999</v>
      </c>
      <c r="AK22" s="112" t="str">
        <f t="shared" si="9"/>
        <v>Bojdecki</v>
      </c>
      <c r="AL22" s="112" t="str">
        <f t="shared" si="9"/>
        <v>Filip</v>
      </c>
      <c r="AM22" s="112" t="str">
        <f t="shared" si="2"/>
        <v>KK Cyklon Warszawa</v>
      </c>
      <c r="AN22" s="112">
        <f t="shared" si="3"/>
        <v>1999</v>
      </c>
      <c r="AO22" s="112">
        <f t="shared" si="4"/>
        <v>37.594051675184545</v>
      </c>
      <c r="AP22" s="112"/>
      <c r="AQ22" s="112">
        <f t="shared" si="5"/>
        <v>0.94264622373651341</v>
      </c>
      <c r="AR22" s="112">
        <f t="shared" si="6"/>
        <v>1</v>
      </c>
      <c r="AS22" s="112">
        <f t="shared" si="7"/>
        <v>1</v>
      </c>
      <c r="AT22" s="112">
        <f t="shared" si="8"/>
        <v>1</v>
      </c>
    </row>
    <row r="23" spans="1:46">
      <c r="A23" s="315">
        <v>21</v>
      </c>
      <c r="B23" s="311">
        <v>21</v>
      </c>
      <c r="C23" s="311"/>
      <c r="D23" s="311">
        <v>3233</v>
      </c>
      <c r="E23" s="313" t="s">
        <v>1766</v>
      </c>
      <c r="F23" s="313" t="s">
        <v>272</v>
      </c>
      <c r="G23" s="311" t="s">
        <v>32</v>
      </c>
      <c r="H23" s="311">
        <v>1977</v>
      </c>
      <c r="I23" s="313" t="s">
        <v>253</v>
      </c>
      <c r="J23" s="313" t="s">
        <v>1613</v>
      </c>
      <c r="K23" s="311">
        <v>40</v>
      </c>
      <c r="L23" s="311">
        <v>16</v>
      </c>
      <c r="M23" s="311">
        <v>40</v>
      </c>
      <c r="N23" s="312">
        <v>0.32700231481481484</v>
      </c>
      <c r="O23" s="311">
        <v>0</v>
      </c>
      <c r="P23" s="310">
        <v>0.61875000000000002</v>
      </c>
      <c r="Q23" s="310">
        <v>0.52569444444444446</v>
      </c>
      <c r="R23" s="310">
        <v>0.46666666666666662</v>
      </c>
      <c r="S23" s="310">
        <v>0.55486111111111114</v>
      </c>
      <c r="T23" s="310">
        <v>0.63958333333333328</v>
      </c>
      <c r="U23" s="310">
        <v>0.47986111111111113</v>
      </c>
      <c r="V23" s="310">
        <v>0.54305555555555551</v>
      </c>
      <c r="W23" s="310">
        <v>0.67083333333333339</v>
      </c>
      <c r="X23" s="310">
        <v>0.50208333333333333</v>
      </c>
      <c r="Y23" s="310">
        <v>0.40416666666666662</v>
      </c>
      <c r="Z23" s="310">
        <v>0.57013888888888886</v>
      </c>
      <c r="AA23" s="310">
        <v>0.51458333333333328</v>
      </c>
      <c r="AB23" s="310">
        <v>0.59097222222222223</v>
      </c>
      <c r="AC23" s="310">
        <v>0.4236111111111111</v>
      </c>
      <c r="AD23" s="310">
        <v>0.36805555555555558</v>
      </c>
      <c r="AE23" s="310">
        <v>0.44375000000000003</v>
      </c>
      <c r="AF23" s="309">
        <v>0.68055555555555547</v>
      </c>
      <c r="AG23" s="309"/>
      <c r="AI23" s="112" t="e">
        <f>VLOOKUP(AJ23,id!$A:$C,3,0)</f>
        <v>#N/A</v>
      </c>
      <c r="AJ23" s="112" t="str">
        <f t="shared" si="0"/>
        <v>GabryśBartłomiej1977</v>
      </c>
      <c r="AK23" s="112" t="str">
        <f t="shared" si="9"/>
        <v>Gabryś</v>
      </c>
      <c r="AL23" s="112" t="str">
        <f t="shared" si="9"/>
        <v>Bartłomiej</v>
      </c>
      <c r="AM23" s="112" t="str">
        <f t="shared" si="2"/>
        <v>KK Cyklon Warszawa</v>
      </c>
      <c r="AN23" s="112">
        <f t="shared" si="3"/>
        <v>1977</v>
      </c>
      <c r="AO23" s="112">
        <f t="shared" si="4"/>
        <v>37.491593813046386</v>
      </c>
      <c r="AP23" s="112"/>
      <c r="AQ23" s="112">
        <f t="shared" si="5"/>
        <v>0.99727462570346492</v>
      </c>
      <c r="AR23" s="112">
        <f t="shared" si="6"/>
        <v>1</v>
      </c>
      <c r="AS23" s="112">
        <f t="shared" si="7"/>
        <v>1</v>
      </c>
      <c r="AT23" s="112">
        <f t="shared" si="8"/>
        <v>1</v>
      </c>
    </row>
    <row r="24" spans="1:46">
      <c r="A24" s="316">
        <v>22</v>
      </c>
      <c r="B24" s="304">
        <v>22</v>
      </c>
      <c r="C24" s="304"/>
      <c r="D24" s="304">
        <v>3174</v>
      </c>
      <c r="E24" s="306" t="s">
        <v>1176</v>
      </c>
      <c r="F24" s="306" t="s">
        <v>17</v>
      </c>
      <c r="G24" s="304" t="s">
        <v>32</v>
      </c>
      <c r="H24" s="304">
        <v>1976</v>
      </c>
      <c r="I24" s="306" t="s">
        <v>253</v>
      </c>
      <c r="J24" s="306" t="s">
        <v>1175</v>
      </c>
      <c r="K24" s="304">
        <v>40</v>
      </c>
      <c r="L24" s="304">
        <v>16</v>
      </c>
      <c r="M24" s="304">
        <v>40</v>
      </c>
      <c r="N24" s="305">
        <v>0.33585648148148151</v>
      </c>
      <c r="O24" s="304">
        <v>0</v>
      </c>
      <c r="P24" s="303">
        <v>0.63472222222222219</v>
      </c>
      <c r="Q24" s="303">
        <v>0.43333333333333335</v>
      </c>
      <c r="R24" s="303">
        <v>0.50486111111111109</v>
      </c>
      <c r="S24" s="303">
        <v>0.57222222222222219</v>
      </c>
      <c r="T24" s="303">
        <v>0.65</v>
      </c>
      <c r="U24" s="303">
        <v>0.46597222222222223</v>
      </c>
      <c r="V24" s="303">
        <v>0.42222222222222222</v>
      </c>
      <c r="W24" s="303">
        <v>0.68055555555555547</v>
      </c>
      <c r="X24" s="303">
        <v>0.53611111111111109</v>
      </c>
      <c r="Y24" s="303">
        <v>0.4055555555555555</v>
      </c>
      <c r="Z24" s="303">
        <v>0.58958333333333335</v>
      </c>
      <c r="AA24" s="303">
        <v>0.55069444444444449</v>
      </c>
      <c r="AB24" s="303">
        <v>0.61111111111111105</v>
      </c>
      <c r="AC24" s="303">
        <v>0.44791666666666669</v>
      </c>
      <c r="AD24" s="303">
        <v>0.375</v>
      </c>
      <c r="AE24" s="303">
        <v>0.48958333333333331</v>
      </c>
      <c r="AF24" s="302">
        <v>0.68958333333333333</v>
      </c>
      <c r="AG24" s="302"/>
      <c r="AI24" s="112" t="e">
        <f>VLOOKUP(AJ24,id!$A:$C,3,0)</f>
        <v>#N/A</v>
      </c>
      <c r="AJ24" s="112" t="str">
        <f t="shared" si="0"/>
        <v>UsowskiMarcin1976</v>
      </c>
      <c r="AK24" s="112" t="str">
        <f t="shared" si="9"/>
        <v>Usowski</v>
      </c>
      <c r="AL24" s="112" t="str">
        <f t="shared" si="9"/>
        <v>Marcin</v>
      </c>
      <c r="AM24" s="112" t="str">
        <f t="shared" si="2"/>
        <v>Trzydziestkapiątka</v>
      </c>
      <c r="AN24" s="112">
        <f t="shared" si="3"/>
        <v>1976</v>
      </c>
      <c r="AO24" s="112">
        <f t="shared" si="4"/>
        <v>36.503204907298901</v>
      </c>
      <c r="AP24" s="112"/>
      <c r="AQ24" s="112">
        <f t="shared" si="5"/>
        <v>0.9736370528637398</v>
      </c>
      <c r="AR24" s="112">
        <f t="shared" si="6"/>
        <v>1</v>
      </c>
      <c r="AS24" s="112">
        <f t="shared" si="7"/>
        <v>1</v>
      </c>
      <c r="AT24" s="112">
        <f t="shared" si="8"/>
        <v>1</v>
      </c>
    </row>
    <row r="25" spans="1:46">
      <c r="A25" s="315">
        <v>23</v>
      </c>
      <c r="B25" s="311">
        <v>23</v>
      </c>
      <c r="C25" s="311"/>
      <c r="D25" s="311">
        <v>3179</v>
      </c>
      <c r="E25" s="313" t="s">
        <v>1178</v>
      </c>
      <c r="F25" s="313" t="s">
        <v>48</v>
      </c>
      <c r="G25" s="311" t="s">
        <v>32</v>
      </c>
      <c r="H25" s="311">
        <v>1976</v>
      </c>
      <c r="I25" s="313" t="s">
        <v>253</v>
      </c>
      <c r="J25" s="313" t="s">
        <v>1175</v>
      </c>
      <c r="K25" s="311">
        <v>40</v>
      </c>
      <c r="L25" s="311">
        <v>16</v>
      </c>
      <c r="M25" s="311">
        <v>40</v>
      </c>
      <c r="N25" s="312">
        <v>0.33592592592592596</v>
      </c>
      <c r="O25" s="311">
        <v>0</v>
      </c>
      <c r="P25" s="310">
        <v>0.63541666666666663</v>
      </c>
      <c r="Q25" s="310">
        <v>0.43333333333333335</v>
      </c>
      <c r="R25" s="310">
        <v>0.50555555555555554</v>
      </c>
      <c r="S25" s="310">
        <v>0.57222222222222219</v>
      </c>
      <c r="T25" s="310">
        <v>0.65069444444444446</v>
      </c>
      <c r="U25" s="310">
        <v>0.46597222222222223</v>
      </c>
      <c r="V25" s="310">
        <v>0.42222222222222222</v>
      </c>
      <c r="W25" s="310">
        <v>0.68055555555555547</v>
      </c>
      <c r="X25" s="310">
        <v>0.53819444444444442</v>
      </c>
      <c r="Y25" s="310">
        <v>0.4055555555555555</v>
      </c>
      <c r="Z25" s="310">
        <v>0.58958333333333335</v>
      </c>
      <c r="AA25" s="310">
        <v>0.55138888888888882</v>
      </c>
      <c r="AB25" s="310">
        <v>0.61111111111111105</v>
      </c>
      <c r="AC25" s="310">
        <v>0.44861111111111113</v>
      </c>
      <c r="AD25" s="310">
        <v>0.375</v>
      </c>
      <c r="AE25" s="310">
        <v>0.49027777777777781</v>
      </c>
      <c r="AF25" s="309">
        <v>0.68958333333333333</v>
      </c>
      <c r="AG25" s="309"/>
      <c r="AI25" s="112" t="e">
        <f>VLOOKUP(AJ25,id!$A:$C,3,0)</f>
        <v>#N/A</v>
      </c>
      <c r="AJ25" s="112" t="str">
        <f t="shared" si="0"/>
        <v>KokocińskiTomasz1976</v>
      </c>
      <c r="AK25" s="112" t="str">
        <f t="shared" si="9"/>
        <v>Kokociński</v>
      </c>
      <c r="AL25" s="112" t="str">
        <f t="shared" si="9"/>
        <v>Tomasz</v>
      </c>
      <c r="AM25" s="112" t="str">
        <f t="shared" si="2"/>
        <v>Trzydziestkapiątka</v>
      </c>
      <c r="AN25" s="112">
        <f t="shared" si="3"/>
        <v>1976</v>
      </c>
      <c r="AO25" s="112">
        <f t="shared" si="4"/>
        <v>36.495658765159845</v>
      </c>
      <c r="AP25" s="112"/>
      <c r="AQ25" s="112">
        <f t="shared" si="5"/>
        <v>0.99979327453142219</v>
      </c>
      <c r="AR25" s="112">
        <f t="shared" si="6"/>
        <v>1</v>
      </c>
      <c r="AS25" s="112">
        <f t="shared" si="7"/>
        <v>1</v>
      </c>
      <c r="AT25" s="112">
        <f t="shared" si="8"/>
        <v>1</v>
      </c>
    </row>
    <row r="26" spans="1:46">
      <c r="A26" s="316">
        <v>24</v>
      </c>
      <c r="B26" s="304">
        <v>24</v>
      </c>
      <c r="C26" s="304"/>
      <c r="D26" s="304">
        <v>3062</v>
      </c>
      <c r="E26" s="306" t="s">
        <v>97</v>
      </c>
      <c r="F26" s="306" t="s">
        <v>83</v>
      </c>
      <c r="G26" s="304" t="s">
        <v>32</v>
      </c>
      <c r="H26" s="304">
        <v>1983</v>
      </c>
      <c r="I26" s="306" t="s">
        <v>3607</v>
      </c>
      <c r="J26" s="306" t="s">
        <v>4419</v>
      </c>
      <c r="K26" s="304">
        <v>40</v>
      </c>
      <c r="L26" s="304">
        <v>16</v>
      </c>
      <c r="M26" s="304">
        <v>40</v>
      </c>
      <c r="N26" s="305">
        <v>0.33594907407407404</v>
      </c>
      <c r="O26" s="304">
        <v>0</v>
      </c>
      <c r="P26" s="303">
        <v>0.41250000000000003</v>
      </c>
      <c r="Q26" s="303">
        <v>0.4680555555555555</v>
      </c>
      <c r="R26" s="303">
        <v>0.53263888888888888</v>
      </c>
      <c r="S26" s="303">
        <v>0.61249999999999993</v>
      </c>
      <c r="T26" s="303">
        <v>0.39861111111111108</v>
      </c>
      <c r="U26" s="303">
        <v>0.50902777777777775</v>
      </c>
      <c r="V26" s="303">
        <v>0.43402777777777773</v>
      </c>
      <c r="W26" s="303">
        <v>0.68055555555555547</v>
      </c>
      <c r="X26" s="303">
        <v>0.58472222222222225</v>
      </c>
      <c r="Y26" s="303">
        <v>0.44861111111111113</v>
      </c>
      <c r="Z26" s="303">
        <v>0.62708333333333333</v>
      </c>
      <c r="AA26" s="303">
        <v>0.47986111111111113</v>
      </c>
      <c r="AB26" s="303">
        <v>0.65</v>
      </c>
      <c r="AC26" s="303">
        <v>0.49652777777777773</v>
      </c>
      <c r="AD26" s="303">
        <v>0.36874999999999997</v>
      </c>
      <c r="AE26" s="303">
        <v>0.54791666666666672</v>
      </c>
      <c r="AF26" s="302">
        <v>0.68958333333333333</v>
      </c>
      <c r="AG26" s="302"/>
      <c r="AI26" s="112">
        <f>VLOOKUP(AJ26,id!$A:$C,3,0)</f>
        <v>377</v>
      </c>
      <c r="AJ26" s="112" t="str">
        <f t="shared" si="0"/>
        <v>GrabowskiAdam1983</v>
      </c>
      <c r="AK26" s="112" t="str">
        <f t="shared" si="9"/>
        <v>Grabowski</v>
      </c>
      <c r="AL26" s="112" t="str">
        <f t="shared" si="9"/>
        <v>Adam</v>
      </c>
      <c r="AM26" s="112" t="str">
        <f t="shared" si="2"/>
        <v>IncaTerrorSquad</v>
      </c>
      <c r="AN26" s="112">
        <f t="shared" si="3"/>
        <v>1983</v>
      </c>
      <c r="AO26" s="112">
        <f t="shared" si="4"/>
        <v>36.493144077723407</v>
      </c>
      <c r="AP26" s="112"/>
      <c r="AQ26" s="112">
        <f t="shared" si="5"/>
        <v>0.99993109625852705</v>
      </c>
      <c r="AR26" s="112">
        <f t="shared" si="6"/>
        <v>1</v>
      </c>
      <c r="AS26" s="112">
        <f t="shared" si="7"/>
        <v>1</v>
      </c>
      <c r="AT26" s="112">
        <f t="shared" si="8"/>
        <v>1</v>
      </c>
    </row>
    <row r="27" spans="1:46">
      <c r="A27" s="315">
        <v>25</v>
      </c>
      <c r="B27" s="311">
        <v>25</v>
      </c>
      <c r="C27" s="311"/>
      <c r="D27" s="311">
        <v>3071</v>
      </c>
      <c r="E27" s="313" t="s">
        <v>771</v>
      </c>
      <c r="F27" s="313" t="s">
        <v>70</v>
      </c>
      <c r="G27" s="311" t="s">
        <v>32</v>
      </c>
      <c r="H27" s="311">
        <v>1989</v>
      </c>
      <c r="I27" s="313" t="s">
        <v>3607</v>
      </c>
      <c r="J27" s="313" t="s">
        <v>417</v>
      </c>
      <c r="K27" s="311">
        <v>40</v>
      </c>
      <c r="L27" s="311">
        <v>16</v>
      </c>
      <c r="M27" s="311">
        <v>40</v>
      </c>
      <c r="N27" s="312">
        <v>0.33598379629629632</v>
      </c>
      <c r="O27" s="311">
        <v>0</v>
      </c>
      <c r="P27" s="310">
        <v>0.41250000000000003</v>
      </c>
      <c r="Q27" s="310">
        <v>0.4680555555555555</v>
      </c>
      <c r="R27" s="310">
        <v>0.53263888888888888</v>
      </c>
      <c r="S27" s="310">
        <v>0.61249999999999993</v>
      </c>
      <c r="T27" s="310">
        <v>0.39861111111111108</v>
      </c>
      <c r="U27" s="310">
        <v>0.50902777777777775</v>
      </c>
      <c r="V27" s="310">
        <v>0.43402777777777773</v>
      </c>
      <c r="W27" s="310">
        <v>0.68055555555555547</v>
      </c>
      <c r="X27" s="310">
        <v>0.58472222222222225</v>
      </c>
      <c r="Y27" s="310">
        <v>0.44861111111111113</v>
      </c>
      <c r="Z27" s="310">
        <v>0.62777777777777777</v>
      </c>
      <c r="AA27" s="310">
        <v>0.47986111111111113</v>
      </c>
      <c r="AB27" s="310">
        <v>0.65</v>
      </c>
      <c r="AC27" s="310">
        <v>0.49652777777777773</v>
      </c>
      <c r="AD27" s="310">
        <v>0.36874999999999997</v>
      </c>
      <c r="AE27" s="310">
        <v>0.54791666666666672</v>
      </c>
      <c r="AF27" s="309">
        <v>0.68958333333333333</v>
      </c>
      <c r="AG27" s="309"/>
      <c r="AI27" s="112">
        <f>VLOOKUP(AJ27,id!$A:$C,3,0)</f>
        <v>378</v>
      </c>
      <c r="AJ27" s="112" t="str">
        <f t="shared" si="0"/>
        <v>TumińskiMaciej1989</v>
      </c>
      <c r="AK27" s="112" t="str">
        <f t="shared" si="9"/>
        <v>Tumiński</v>
      </c>
      <c r="AL27" s="112" t="str">
        <f t="shared" si="9"/>
        <v>Maciej</v>
      </c>
      <c r="AM27" s="112" t="str">
        <f t="shared" si="2"/>
        <v>ITS</v>
      </c>
      <c r="AN27" s="112">
        <f t="shared" si="3"/>
        <v>1989</v>
      </c>
      <c r="AO27" s="112">
        <f t="shared" si="4"/>
        <v>36.489372696269228</v>
      </c>
      <c r="AP27" s="112"/>
      <c r="AQ27" s="112">
        <f t="shared" si="5"/>
        <v>0.99989665506906866</v>
      </c>
      <c r="AR27" s="112">
        <f t="shared" si="6"/>
        <v>1</v>
      </c>
      <c r="AS27" s="112">
        <f t="shared" si="7"/>
        <v>1</v>
      </c>
      <c r="AT27" s="112">
        <f t="shared" si="8"/>
        <v>1</v>
      </c>
    </row>
    <row r="28" spans="1:46">
      <c r="A28" s="316">
        <v>26</v>
      </c>
      <c r="B28" s="304">
        <v>26</v>
      </c>
      <c r="C28" s="304"/>
      <c r="D28" s="304">
        <v>3229</v>
      </c>
      <c r="E28" s="306" t="s">
        <v>4103</v>
      </c>
      <c r="F28" s="306" t="s">
        <v>45</v>
      </c>
      <c r="G28" s="304" t="s">
        <v>32</v>
      </c>
      <c r="H28" s="304">
        <v>1981</v>
      </c>
      <c r="I28" s="306" t="s">
        <v>273</v>
      </c>
      <c r="J28" s="306" t="s">
        <v>4418</v>
      </c>
      <c r="K28" s="304">
        <v>40</v>
      </c>
      <c r="L28" s="304">
        <v>16</v>
      </c>
      <c r="M28" s="304">
        <v>40</v>
      </c>
      <c r="N28" s="305">
        <v>0.33601851851851849</v>
      </c>
      <c r="O28" s="304">
        <v>0</v>
      </c>
      <c r="P28" s="303">
        <v>0.41250000000000003</v>
      </c>
      <c r="Q28" s="303">
        <v>0.4680555555555555</v>
      </c>
      <c r="R28" s="303">
        <v>0.53333333333333333</v>
      </c>
      <c r="S28" s="303">
        <v>0.61249999999999993</v>
      </c>
      <c r="T28" s="303">
        <v>0.39930555555555558</v>
      </c>
      <c r="U28" s="303">
        <v>0.50902777777777775</v>
      </c>
      <c r="V28" s="303">
        <v>0.43472222222222223</v>
      </c>
      <c r="W28" s="303">
        <v>0.68055555555555547</v>
      </c>
      <c r="X28" s="303">
        <v>0.5854166666666667</v>
      </c>
      <c r="Y28" s="303">
        <v>0.44861111111111113</v>
      </c>
      <c r="Z28" s="303">
        <v>0.62708333333333333</v>
      </c>
      <c r="AA28" s="303">
        <v>0.47986111111111113</v>
      </c>
      <c r="AB28" s="303">
        <v>0.65</v>
      </c>
      <c r="AC28" s="303">
        <v>0.49722222222222223</v>
      </c>
      <c r="AD28" s="303">
        <v>0.36874999999999997</v>
      </c>
      <c r="AE28" s="303">
        <v>0.54791666666666672</v>
      </c>
      <c r="AF28" s="302">
        <v>0.68958333333333333</v>
      </c>
      <c r="AG28" s="302"/>
      <c r="AI28" s="112">
        <f>VLOOKUP(AJ28,id!$A:$C,3,0)</f>
        <v>379</v>
      </c>
      <c r="AJ28" s="112" t="str">
        <f t="shared" si="0"/>
        <v>RadzkiRafał1981</v>
      </c>
      <c r="AK28" s="112" t="str">
        <f t="shared" si="9"/>
        <v>Radzki</v>
      </c>
      <c r="AL28" s="112" t="str">
        <f t="shared" si="9"/>
        <v>Rafał</v>
      </c>
      <c r="AM28" s="112" t="str">
        <f t="shared" si="2"/>
        <v>RR</v>
      </c>
      <c r="AN28" s="112">
        <f t="shared" si="3"/>
        <v>1981</v>
      </c>
      <c r="AO28" s="112">
        <f t="shared" si="4"/>
        <v>36.485602094240825</v>
      </c>
      <c r="AP28" s="112"/>
      <c r="AQ28" s="112">
        <f t="shared" si="5"/>
        <v>0.99989666574814018</v>
      </c>
      <c r="AR28" s="112">
        <f t="shared" si="6"/>
        <v>1</v>
      </c>
      <c r="AS28" s="112">
        <f t="shared" si="7"/>
        <v>1</v>
      </c>
      <c r="AT28" s="112">
        <f t="shared" si="8"/>
        <v>1</v>
      </c>
    </row>
    <row r="29" spans="1:46">
      <c r="A29" s="315">
        <v>27</v>
      </c>
      <c r="B29" s="311">
        <v>27</v>
      </c>
      <c r="C29" s="311"/>
      <c r="D29" s="311">
        <v>3134</v>
      </c>
      <c r="E29" s="313" t="s">
        <v>47</v>
      </c>
      <c r="F29" s="313" t="s">
        <v>48</v>
      </c>
      <c r="G29" s="311" t="s">
        <v>32</v>
      </c>
      <c r="H29" s="311">
        <v>1960</v>
      </c>
      <c r="I29" s="313" t="s">
        <v>3440</v>
      </c>
      <c r="J29" s="313" t="s">
        <v>310</v>
      </c>
      <c r="K29" s="311">
        <v>40</v>
      </c>
      <c r="L29" s="311">
        <v>16</v>
      </c>
      <c r="M29" s="311">
        <v>40</v>
      </c>
      <c r="N29" s="312">
        <v>0.33938657407407408</v>
      </c>
      <c r="O29" s="311">
        <v>0</v>
      </c>
      <c r="P29" s="310">
        <v>0.6645833333333333</v>
      </c>
      <c r="Q29" s="310">
        <v>0.4680555555555555</v>
      </c>
      <c r="R29" s="310">
        <v>0.53333333333333333</v>
      </c>
      <c r="S29" s="310">
        <v>0.4465277777777778</v>
      </c>
      <c r="T29" s="310">
        <v>0.67847222222222225</v>
      </c>
      <c r="U29" s="310">
        <v>0.51597222222222217</v>
      </c>
      <c r="V29" s="310">
        <v>0.45833333333333331</v>
      </c>
      <c r="W29" s="310">
        <v>0.3743055555555555</v>
      </c>
      <c r="X29" s="310">
        <v>0.5</v>
      </c>
      <c r="Y29" s="310">
        <v>0.59652777777777777</v>
      </c>
      <c r="Z29" s="310">
        <v>0.42499999999999999</v>
      </c>
      <c r="AA29" s="310">
        <v>0.4826388888888889</v>
      </c>
      <c r="AB29" s="310">
        <v>0.40347222222222223</v>
      </c>
      <c r="AC29" s="310">
        <v>0.57291666666666663</v>
      </c>
      <c r="AD29" s="310">
        <v>0.625</v>
      </c>
      <c r="AE29" s="310">
        <v>0.54861111111111105</v>
      </c>
      <c r="AF29" s="309">
        <v>0.69305555555555554</v>
      </c>
      <c r="AG29" s="309"/>
      <c r="AI29" s="112">
        <f>VLOOKUP(AJ29,id!$A:$C,3,0)</f>
        <v>541</v>
      </c>
      <c r="AJ29" s="112" t="str">
        <f t="shared" si="0"/>
        <v>KoniecznyTomasz1960</v>
      </c>
      <c r="AK29" s="112" t="str">
        <f t="shared" si="9"/>
        <v>Konieczny</v>
      </c>
      <c r="AL29" s="112" t="str">
        <f t="shared" si="9"/>
        <v>Tomasz</v>
      </c>
      <c r="AM29" s="112" t="str">
        <f t="shared" si="2"/>
        <v>Grupa Rowerowa Lipka</v>
      </c>
      <c r="AN29" s="112">
        <f t="shared" si="3"/>
        <v>1960</v>
      </c>
      <c r="AO29" s="112">
        <f t="shared" si="4"/>
        <v>36.123520785731323</v>
      </c>
      <c r="AP29" s="112"/>
      <c r="AQ29" s="112">
        <f t="shared" si="5"/>
        <v>0.99007604951744355</v>
      </c>
      <c r="AR29" s="112">
        <f t="shared" si="6"/>
        <v>1</v>
      </c>
      <c r="AS29" s="112">
        <f t="shared" si="7"/>
        <v>1</v>
      </c>
      <c r="AT29" s="112">
        <f t="shared" si="8"/>
        <v>1</v>
      </c>
    </row>
    <row r="30" spans="1:46">
      <c r="A30" s="316">
        <v>28</v>
      </c>
      <c r="B30" s="304">
        <v>28</v>
      </c>
      <c r="C30" s="304"/>
      <c r="D30" s="304">
        <v>3012</v>
      </c>
      <c r="E30" s="306" t="s">
        <v>1738</v>
      </c>
      <c r="F30" s="306" t="s">
        <v>365</v>
      </c>
      <c r="G30" s="304" t="s">
        <v>32</v>
      </c>
      <c r="H30" s="304">
        <v>1982</v>
      </c>
      <c r="I30" s="306" t="s">
        <v>3609</v>
      </c>
      <c r="J30" s="306" t="s">
        <v>4417</v>
      </c>
      <c r="K30" s="304">
        <v>40</v>
      </c>
      <c r="L30" s="304">
        <v>16</v>
      </c>
      <c r="M30" s="304">
        <v>40</v>
      </c>
      <c r="N30" s="305">
        <v>0.34054398148148146</v>
      </c>
      <c r="O30" s="304">
        <v>0</v>
      </c>
      <c r="P30" s="303">
        <v>0.39444444444444443</v>
      </c>
      <c r="Q30" s="303">
        <v>0.51388888888888895</v>
      </c>
      <c r="R30" s="303">
        <v>0.58402777777777781</v>
      </c>
      <c r="S30" s="303">
        <v>0.48958333333333331</v>
      </c>
      <c r="T30" s="303">
        <v>0.37777777777777777</v>
      </c>
      <c r="U30" s="303">
        <v>0.56319444444444444</v>
      </c>
      <c r="V30" s="303">
        <v>0.50138888888888888</v>
      </c>
      <c r="W30" s="303">
        <v>0.41736111111111113</v>
      </c>
      <c r="X30" s="303">
        <v>0.54097222222222219</v>
      </c>
      <c r="Y30" s="303">
        <v>0.65277777777777779</v>
      </c>
      <c r="Z30" s="303">
        <v>0.46597222222222223</v>
      </c>
      <c r="AA30" s="303">
        <v>0.52916666666666667</v>
      </c>
      <c r="AB30" s="303">
        <v>0.44236111111111115</v>
      </c>
      <c r="AC30" s="303">
        <v>0.62708333333333333</v>
      </c>
      <c r="AD30" s="303">
        <v>0.67708333333333337</v>
      </c>
      <c r="AE30" s="303">
        <v>0.60069444444444442</v>
      </c>
      <c r="AF30" s="302">
        <v>0.69444444444444453</v>
      </c>
      <c r="AG30" s="302"/>
      <c r="AI30" s="112">
        <f>VLOOKUP(AJ30,id!$A:$C,3,0)</f>
        <v>52</v>
      </c>
      <c r="AJ30" s="112" t="str">
        <f t="shared" si="0"/>
        <v>DargaczWaldemar1982</v>
      </c>
      <c r="AK30" s="112" t="str">
        <f t="shared" si="9"/>
        <v>Dargacz</v>
      </c>
      <c r="AL30" s="112" t="str">
        <f t="shared" si="9"/>
        <v>Waldemar</v>
      </c>
      <c r="AM30" s="112" t="str">
        <f t="shared" si="2"/>
        <v>Zaginiony w akcji</v>
      </c>
      <c r="AN30" s="112">
        <f t="shared" si="3"/>
        <v>1982</v>
      </c>
      <c r="AO30" s="112">
        <f t="shared" si="4"/>
        <v>36.000747714373098</v>
      </c>
      <c r="AP30" s="112"/>
      <c r="AQ30" s="112">
        <f t="shared" si="5"/>
        <v>0.99660129830404787</v>
      </c>
      <c r="AR30" s="112">
        <f t="shared" si="6"/>
        <v>1</v>
      </c>
      <c r="AS30" s="112">
        <f t="shared" si="7"/>
        <v>1</v>
      </c>
      <c r="AT30" s="112">
        <f t="shared" si="8"/>
        <v>1</v>
      </c>
    </row>
    <row r="31" spans="1:46">
      <c r="A31" s="315">
        <v>29</v>
      </c>
      <c r="B31" s="311">
        <v>29</v>
      </c>
      <c r="C31" s="311"/>
      <c r="D31" s="311">
        <v>3150</v>
      </c>
      <c r="E31" s="313" t="s">
        <v>1756</v>
      </c>
      <c r="F31" s="313" t="s">
        <v>15</v>
      </c>
      <c r="G31" s="311" t="s">
        <v>32</v>
      </c>
      <c r="H31" s="311">
        <v>1980</v>
      </c>
      <c r="I31" s="313" t="s">
        <v>3462</v>
      </c>
      <c r="J31" s="313" t="s">
        <v>4416</v>
      </c>
      <c r="K31" s="311">
        <v>40</v>
      </c>
      <c r="L31" s="311">
        <v>16</v>
      </c>
      <c r="M31" s="311">
        <v>40</v>
      </c>
      <c r="N31" s="312">
        <v>0.34111111111111114</v>
      </c>
      <c r="O31" s="311">
        <v>0</v>
      </c>
      <c r="P31" s="310">
        <v>0.65763888888888888</v>
      </c>
      <c r="Q31" s="310">
        <v>0.51874999999999993</v>
      </c>
      <c r="R31" s="310">
        <v>0.46180555555555558</v>
      </c>
      <c r="S31" s="310">
        <v>0.55069444444444449</v>
      </c>
      <c r="T31" s="310">
        <v>0.68055555555555547</v>
      </c>
      <c r="U31" s="310">
        <v>0.47569444444444442</v>
      </c>
      <c r="V31" s="310">
        <v>0.53680555555555554</v>
      </c>
      <c r="W31" s="310">
        <v>0.62430555555555556</v>
      </c>
      <c r="X31" s="310">
        <v>0.49236111111111108</v>
      </c>
      <c r="Y31" s="310">
        <v>0.40416666666666662</v>
      </c>
      <c r="Z31" s="310">
        <v>0.56666666666666665</v>
      </c>
      <c r="AA31" s="310">
        <v>0.50624999999999998</v>
      </c>
      <c r="AB31" s="310">
        <v>0.59097222222222223</v>
      </c>
      <c r="AC31" s="310">
        <v>0.42083333333333334</v>
      </c>
      <c r="AD31" s="310">
        <v>0.37222222222222223</v>
      </c>
      <c r="AE31" s="310">
        <v>0.44305555555555554</v>
      </c>
      <c r="AF31" s="309">
        <v>0.69513888888888886</v>
      </c>
      <c r="AG31" s="309"/>
      <c r="AI31" s="112" t="e">
        <f>VLOOKUP(AJ31,id!$A:$C,3,0)</f>
        <v>#N/A</v>
      </c>
      <c r="AJ31" s="112" t="str">
        <f t="shared" si="0"/>
        <v>DobrzańskiPiotr1980</v>
      </c>
      <c r="AK31" s="112" t="str">
        <f t="shared" si="9"/>
        <v>Dobrzański</v>
      </c>
      <c r="AL31" s="112" t="str">
        <f t="shared" si="9"/>
        <v>Piotr</v>
      </c>
      <c r="AM31" s="112" t="str">
        <f t="shared" si="2"/>
        <v>Leniwce</v>
      </c>
      <c r="AN31" s="112">
        <f t="shared" si="3"/>
        <v>1980</v>
      </c>
      <c r="AO31" s="112">
        <f t="shared" si="4"/>
        <v>35.940893051031473</v>
      </c>
      <c r="AP31" s="112"/>
      <c r="AQ31" s="112">
        <f t="shared" si="5"/>
        <v>0.99833740499457102</v>
      </c>
      <c r="AR31" s="112">
        <f t="shared" si="6"/>
        <v>1</v>
      </c>
      <c r="AS31" s="112">
        <f t="shared" si="7"/>
        <v>1</v>
      </c>
      <c r="AT31" s="112">
        <f t="shared" si="8"/>
        <v>1</v>
      </c>
    </row>
    <row r="32" spans="1:46">
      <c r="A32" s="316">
        <v>30</v>
      </c>
      <c r="B32" s="304">
        <v>30</v>
      </c>
      <c r="C32" s="304"/>
      <c r="D32" s="304">
        <v>3063</v>
      </c>
      <c r="E32" s="306" t="s">
        <v>4415</v>
      </c>
      <c r="F32" s="306" t="s">
        <v>90</v>
      </c>
      <c r="G32" s="304" t="s">
        <v>32</v>
      </c>
      <c r="H32" s="304">
        <v>1976</v>
      </c>
      <c r="I32" s="306" t="s">
        <v>4414</v>
      </c>
      <c r="J32" s="306" t="s">
        <v>4413</v>
      </c>
      <c r="K32" s="304">
        <v>40</v>
      </c>
      <c r="L32" s="304">
        <v>16</v>
      </c>
      <c r="M32" s="304">
        <v>40</v>
      </c>
      <c r="N32" s="305">
        <v>0.34121527777777777</v>
      </c>
      <c r="O32" s="304">
        <v>0</v>
      </c>
      <c r="P32" s="303">
        <v>0.44166666666666665</v>
      </c>
      <c r="Q32" s="303">
        <v>0.59722222222222221</v>
      </c>
      <c r="R32" s="303">
        <v>0.53333333333333333</v>
      </c>
      <c r="S32" s="303">
        <v>0.62152777777777779</v>
      </c>
      <c r="T32" s="303">
        <v>0.41875000000000001</v>
      </c>
      <c r="U32" s="303">
        <v>0.55208333333333337</v>
      </c>
      <c r="V32" s="303">
        <v>0.6118055555555556</v>
      </c>
      <c r="W32" s="303">
        <v>0.68541666666666667</v>
      </c>
      <c r="X32" s="303">
        <v>0.57013888888888886</v>
      </c>
      <c r="Y32" s="303">
        <v>0.47222222222222227</v>
      </c>
      <c r="Z32" s="303">
        <v>0.63750000000000007</v>
      </c>
      <c r="AA32" s="303">
        <v>0.58680555555555558</v>
      </c>
      <c r="AB32" s="303">
        <v>0.65763888888888888</v>
      </c>
      <c r="AC32" s="303">
        <v>0.48888888888888887</v>
      </c>
      <c r="AD32" s="303">
        <v>0.3756944444444445</v>
      </c>
      <c r="AE32" s="303">
        <v>0.50694444444444442</v>
      </c>
      <c r="AF32" s="302">
        <v>0.69513888888888886</v>
      </c>
      <c r="AG32" s="302"/>
      <c r="AI32" s="112" t="e">
        <f>VLOOKUP(AJ32,id!$A:$C,3,0)</f>
        <v>#N/A</v>
      </c>
      <c r="AJ32" s="112" t="str">
        <f t="shared" si="0"/>
        <v>TężyckiJarosław1976</v>
      </c>
      <c r="AK32" s="112" t="str">
        <f t="shared" si="9"/>
        <v>Tężycki</v>
      </c>
      <c r="AL32" s="112" t="str">
        <f t="shared" si="9"/>
        <v>Jarosław</v>
      </c>
      <c r="AM32" s="112" t="str">
        <f t="shared" si="2"/>
        <v>Siemano Bike Team</v>
      </c>
      <c r="AN32" s="112">
        <f t="shared" si="3"/>
        <v>1976</v>
      </c>
      <c r="AO32" s="112">
        <f t="shared" si="4"/>
        <v>35.92992096604592</v>
      </c>
      <c r="AP32" s="112"/>
      <c r="AQ32" s="112">
        <f t="shared" si="5"/>
        <v>0.99969471863233961</v>
      </c>
      <c r="AR32" s="112">
        <f t="shared" si="6"/>
        <v>1</v>
      </c>
      <c r="AS32" s="112">
        <f t="shared" si="7"/>
        <v>1</v>
      </c>
      <c r="AT32" s="112">
        <f t="shared" si="8"/>
        <v>1</v>
      </c>
    </row>
    <row r="33" spans="1:46">
      <c r="A33" s="315">
        <v>31</v>
      </c>
      <c r="B33" s="311">
        <v>31</v>
      </c>
      <c r="C33" s="311"/>
      <c r="D33" s="311">
        <v>3251</v>
      </c>
      <c r="E33" s="313" t="s">
        <v>645</v>
      </c>
      <c r="F33" s="313" t="s">
        <v>21</v>
      </c>
      <c r="G33" s="311" t="s">
        <v>32</v>
      </c>
      <c r="H33" s="311">
        <v>1982</v>
      </c>
      <c r="I33" s="313" t="s">
        <v>3462</v>
      </c>
      <c r="J33" s="313"/>
      <c r="K33" s="311">
        <v>40</v>
      </c>
      <c r="L33" s="311">
        <v>16</v>
      </c>
      <c r="M33" s="311">
        <v>40</v>
      </c>
      <c r="N33" s="312">
        <v>0.34384259259259259</v>
      </c>
      <c r="O33" s="311">
        <v>0</v>
      </c>
      <c r="P33" s="310">
        <v>0.6645833333333333</v>
      </c>
      <c r="Q33" s="310">
        <v>0.52986111111111112</v>
      </c>
      <c r="R33" s="310">
        <v>0.47361111111111115</v>
      </c>
      <c r="S33" s="310">
        <v>0.56388888888888888</v>
      </c>
      <c r="T33" s="310">
        <v>0.68194444444444446</v>
      </c>
      <c r="U33" s="310">
        <v>0.4284722222222222</v>
      </c>
      <c r="V33" s="310">
        <v>0.54791666666666672</v>
      </c>
      <c r="W33" s="310">
        <v>0.64374999999999993</v>
      </c>
      <c r="X33" s="310">
        <v>0.50069444444444444</v>
      </c>
      <c r="Y33" s="310">
        <v>0.3979166666666667</v>
      </c>
      <c r="Z33" s="310">
        <v>0.58194444444444449</v>
      </c>
      <c r="AA33" s="310">
        <v>0.51458333333333328</v>
      </c>
      <c r="AB33" s="310">
        <v>0.60486111111111118</v>
      </c>
      <c r="AC33" s="310">
        <v>0.4152777777777778</v>
      </c>
      <c r="AD33" s="310">
        <v>0.36944444444444446</v>
      </c>
      <c r="AE33" s="310">
        <v>0.45347222222222222</v>
      </c>
      <c r="AF33" s="309">
        <v>0.69791666666666663</v>
      </c>
      <c r="AG33" s="309"/>
      <c r="AI33" s="112" t="e">
        <f>VLOOKUP(AJ33,id!$A:$C,3,0)</f>
        <v>#N/A</v>
      </c>
      <c r="AJ33" s="112" t="str">
        <f t="shared" si="0"/>
        <v>GrundkowskiJacek1982</v>
      </c>
      <c r="AK33" s="112" t="str">
        <f t="shared" si="9"/>
        <v>Grundkowski</v>
      </c>
      <c r="AL33" s="112" t="str">
        <f t="shared" si="9"/>
        <v>Jacek</v>
      </c>
      <c r="AM33" s="112">
        <f t="shared" si="2"/>
        <v>0</v>
      </c>
      <c r="AN33" s="112">
        <f t="shared" si="3"/>
        <v>1982</v>
      </c>
      <c r="AO33" s="112">
        <f t="shared" si="4"/>
        <v>35.655379022485512</v>
      </c>
      <c r="AP33" s="112"/>
      <c r="AQ33" s="112">
        <f t="shared" si="5"/>
        <v>0.99235896054934691</v>
      </c>
      <c r="AR33" s="112">
        <f t="shared" si="6"/>
        <v>1</v>
      </c>
      <c r="AS33" s="112">
        <f t="shared" si="7"/>
        <v>1</v>
      </c>
      <c r="AT33" s="112">
        <f t="shared" si="8"/>
        <v>1</v>
      </c>
    </row>
    <row r="34" spans="1:46">
      <c r="A34" s="316">
        <v>32</v>
      </c>
      <c r="B34" s="304">
        <v>32</v>
      </c>
      <c r="C34" s="304"/>
      <c r="D34" s="304">
        <v>3207</v>
      </c>
      <c r="E34" s="306" t="s">
        <v>645</v>
      </c>
      <c r="F34" s="306" t="s">
        <v>644</v>
      </c>
      <c r="G34" s="304" t="s">
        <v>32</v>
      </c>
      <c r="H34" s="304">
        <v>1952</v>
      </c>
      <c r="I34" s="306" t="s">
        <v>3569</v>
      </c>
      <c r="J34" s="306"/>
      <c r="K34" s="304">
        <v>40</v>
      </c>
      <c r="L34" s="304">
        <v>16</v>
      </c>
      <c r="M34" s="304">
        <v>40</v>
      </c>
      <c r="N34" s="305">
        <v>0.34406249999999999</v>
      </c>
      <c r="O34" s="304">
        <v>0</v>
      </c>
      <c r="P34" s="303">
        <v>0.6645833333333333</v>
      </c>
      <c r="Q34" s="303">
        <v>0.52986111111111112</v>
      </c>
      <c r="R34" s="303">
        <v>0.47361111111111115</v>
      </c>
      <c r="S34" s="303">
        <v>0.56388888888888888</v>
      </c>
      <c r="T34" s="303">
        <v>0.68194444444444446</v>
      </c>
      <c r="U34" s="303">
        <v>0.4284722222222222</v>
      </c>
      <c r="V34" s="303">
        <v>0.54791666666666672</v>
      </c>
      <c r="W34" s="303">
        <v>0.64374999999999993</v>
      </c>
      <c r="X34" s="303">
        <v>0.50138888888888888</v>
      </c>
      <c r="Y34" s="303">
        <v>0.3979166666666667</v>
      </c>
      <c r="Z34" s="303">
        <v>0.58194444444444449</v>
      </c>
      <c r="AA34" s="303">
        <v>0.51527777777777783</v>
      </c>
      <c r="AB34" s="303">
        <v>0.60486111111111118</v>
      </c>
      <c r="AC34" s="303">
        <v>0.4152777777777778</v>
      </c>
      <c r="AD34" s="303">
        <v>0.37013888888888885</v>
      </c>
      <c r="AE34" s="303">
        <v>0.4548611111111111</v>
      </c>
      <c r="AF34" s="302">
        <v>0.69791666666666663</v>
      </c>
      <c r="AG34" s="302"/>
      <c r="AI34" s="112" t="e">
        <f>VLOOKUP(AJ34,id!$A:$C,3,0)</f>
        <v>#N/A</v>
      </c>
      <c r="AJ34" s="112" t="str">
        <f t="shared" si="0"/>
        <v>GrundkowskiLesław1952</v>
      </c>
      <c r="AK34" s="112" t="str">
        <f t="shared" si="9"/>
        <v>Grundkowski</v>
      </c>
      <c r="AL34" s="112" t="str">
        <f t="shared" si="9"/>
        <v>Lesław</v>
      </c>
      <c r="AM34" s="112">
        <f t="shared" si="2"/>
        <v>0</v>
      </c>
      <c r="AN34" s="112">
        <f t="shared" si="3"/>
        <v>1952</v>
      </c>
      <c r="AO34" s="112">
        <f t="shared" si="4"/>
        <v>35.63258990143639</v>
      </c>
      <c r="AP34" s="112"/>
      <c r="AQ34" s="112">
        <f t="shared" si="5"/>
        <v>0.99936085040535538</v>
      </c>
      <c r="AR34" s="112">
        <f t="shared" si="6"/>
        <v>1</v>
      </c>
      <c r="AS34" s="112">
        <f t="shared" si="7"/>
        <v>1</v>
      </c>
      <c r="AT34" s="112">
        <f t="shared" si="8"/>
        <v>1</v>
      </c>
    </row>
    <row r="35" spans="1:46">
      <c r="A35" s="315">
        <v>33</v>
      </c>
      <c r="B35" s="311">
        <v>33</v>
      </c>
      <c r="C35" s="311"/>
      <c r="D35" s="311">
        <v>3008</v>
      </c>
      <c r="E35" s="313" t="s">
        <v>1114</v>
      </c>
      <c r="F35" s="313" t="s">
        <v>22</v>
      </c>
      <c r="G35" s="311" t="s">
        <v>32</v>
      </c>
      <c r="H35" s="311">
        <v>1978</v>
      </c>
      <c r="I35" s="313" t="s">
        <v>3462</v>
      </c>
      <c r="J35" s="313" t="s">
        <v>4136</v>
      </c>
      <c r="K35" s="311">
        <v>40</v>
      </c>
      <c r="L35" s="311">
        <v>16</v>
      </c>
      <c r="M35" s="311">
        <v>40</v>
      </c>
      <c r="N35" s="312">
        <v>0.3447453703703704</v>
      </c>
      <c r="O35" s="311">
        <v>0</v>
      </c>
      <c r="P35" s="310">
        <v>0.39444444444444443</v>
      </c>
      <c r="Q35" s="310">
        <v>0.51388888888888895</v>
      </c>
      <c r="R35" s="310">
        <v>0.58402777777777781</v>
      </c>
      <c r="S35" s="310">
        <v>0.48958333333333331</v>
      </c>
      <c r="T35" s="310">
        <v>0.37777777777777777</v>
      </c>
      <c r="U35" s="310">
        <v>0.56319444444444444</v>
      </c>
      <c r="V35" s="310">
        <v>0.50069444444444444</v>
      </c>
      <c r="W35" s="310">
        <v>0.41736111111111113</v>
      </c>
      <c r="X35" s="310">
        <v>0.54166666666666663</v>
      </c>
      <c r="Y35" s="310">
        <v>0.65277777777777779</v>
      </c>
      <c r="Z35" s="310">
        <v>0.46597222222222223</v>
      </c>
      <c r="AA35" s="310">
        <v>0.52916666666666667</v>
      </c>
      <c r="AB35" s="310">
        <v>0.44305555555555554</v>
      </c>
      <c r="AC35" s="310">
        <v>0.62708333333333333</v>
      </c>
      <c r="AD35" s="310">
        <v>0.67847222222222225</v>
      </c>
      <c r="AE35" s="310">
        <v>0.60069444444444442</v>
      </c>
      <c r="AF35" s="309">
        <v>0.69861111111111107</v>
      </c>
      <c r="AG35" s="309"/>
      <c r="AI35" s="112">
        <f>VLOOKUP(AJ35,id!$A:$C,3,0)</f>
        <v>68</v>
      </c>
      <c r="AJ35" s="112" t="str">
        <f t="shared" si="0"/>
        <v>LuksKrzysztof1978</v>
      </c>
      <c r="AK35" s="112" t="str">
        <f t="shared" si="9"/>
        <v>Luks</v>
      </c>
      <c r="AL35" s="112" t="str">
        <f t="shared" si="9"/>
        <v>Krzysztof</v>
      </c>
      <c r="AM35" s="112" t="str">
        <f t="shared" si="2"/>
        <v>Lukstorpeda</v>
      </c>
      <c r="AN35" s="112">
        <f t="shared" si="3"/>
        <v>1978</v>
      </c>
      <c r="AO35" s="112">
        <f t="shared" si="4"/>
        <v>35.562008997515591</v>
      </c>
      <c r="AP35" s="112"/>
      <c r="AQ35" s="112">
        <f t="shared" si="5"/>
        <v>0.99801920365272268</v>
      </c>
      <c r="AR35" s="112">
        <f t="shared" si="6"/>
        <v>1</v>
      </c>
      <c r="AS35" s="112">
        <f t="shared" si="7"/>
        <v>1</v>
      </c>
      <c r="AT35" s="112">
        <f t="shared" si="8"/>
        <v>1</v>
      </c>
    </row>
    <row r="36" spans="1:46">
      <c r="A36" s="316">
        <v>34</v>
      </c>
      <c r="B36" s="304">
        <v>34</v>
      </c>
      <c r="C36" s="304"/>
      <c r="D36" s="304">
        <v>3165</v>
      </c>
      <c r="E36" s="306" t="s">
        <v>4412</v>
      </c>
      <c r="F36" s="306" t="s">
        <v>26</v>
      </c>
      <c r="G36" s="304" t="s">
        <v>32</v>
      </c>
      <c r="H36" s="304">
        <v>1980</v>
      </c>
      <c r="I36" s="306" t="s">
        <v>4411</v>
      </c>
      <c r="J36" s="306" t="s">
        <v>4410</v>
      </c>
      <c r="K36" s="304">
        <v>40</v>
      </c>
      <c r="L36" s="304">
        <v>16</v>
      </c>
      <c r="M36" s="304">
        <v>40</v>
      </c>
      <c r="N36" s="305">
        <v>0.34767361111111111</v>
      </c>
      <c r="O36" s="304">
        <v>0</v>
      </c>
      <c r="P36" s="303">
        <v>0.39861111111111108</v>
      </c>
      <c r="Q36" s="303">
        <v>0.52013888888888882</v>
      </c>
      <c r="R36" s="303">
        <v>0.6020833333333333</v>
      </c>
      <c r="S36" s="303">
        <v>0.49513888888888885</v>
      </c>
      <c r="T36" s="303">
        <v>0.38194444444444442</v>
      </c>
      <c r="U36" s="303">
        <v>0.57777777777777783</v>
      </c>
      <c r="V36" s="303">
        <v>0.5083333333333333</v>
      </c>
      <c r="W36" s="303">
        <v>0.42499999999999999</v>
      </c>
      <c r="X36" s="303">
        <v>0.56041666666666667</v>
      </c>
      <c r="Y36" s="303">
        <v>0.66805555555555562</v>
      </c>
      <c r="Z36" s="303">
        <v>0.47430555555555554</v>
      </c>
      <c r="AA36" s="303">
        <v>0.5493055555555556</v>
      </c>
      <c r="AB36" s="303">
        <v>0.45624999999999999</v>
      </c>
      <c r="AC36" s="303">
        <v>0.64027777777777783</v>
      </c>
      <c r="AD36" s="303">
        <v>0.68958333333333333</v>
      </c>
      <c r="AE36" s="303">
        <v>0.61805555555555558</v>
      </c>
      <c r="AF36" s="302">
        <v>0.70138888888888884</v>
      </c>
      <c r="AG36" s="302"/>
      <c r="AI36" s="112" t="e">
        <f>VLOOKUP(AJ36,id!$A:$C,3,0)</f>
        <v>#N/A</v>
      </c>
      <c r="AJ36" s="112" t="str">
        <f t="shared" si="0"/>
        <v>DalasinskiAndrzej1980</v>
      </c>
      <c r="AK36" s="112" t="str">
        <f t="shared" si="9"/>
        <v>Dalasinski</v>
      </c>
      <c r="AL36" s="112" t="str">
        <f t="shared" si="9"/>
        <v>Andrzej</v>
      </c>
      <c r="AM36" s="112" t="str">
        <f t="shared" si="2"/>
        <v>Kuźnia Triathlonu</v>
      </c>
      <c r="AN36" s="112">
        <f t="shared" si="3"/>
        <v>1980</v>
      </c>
      <c r="AO36" s="112">
        <f t="shared" si="4"/>
        <v>35.26249209361162</v>
      </c>
      <c r="AP36" s="112"/>
      <c r="AQ36" s="112">
        <f t="shared" si="5"/>
        <v>0.99157761576617076</v>
      </c>
      <c r="AR36" s="112">
        <f t="shared" si="6"/>
        <v>1</v>
      </c>
      <c r="AS36" s="112">
        <f t="shared" si="7"/>
        <v>1</v>
      </c>
      <c r="AT36" s="112">
        <f t="shared" si="8"/>
        <v>1</v>
      </c>
    </row>
    <row r="37" spans="1:46">
      <c r="A37" s="315">
        <v>35</v>
      </c>
      <c r="B37" s="311">
        <v>35</v>
      </c>
      <c r="C37" s="311"/>
      <c r="D37" s="311">
        <v>3108</v>
      </c>
      <c r="E37" s="313" t="s">
        <v>641</v>
      </c>
      <c r="F37" s="313" t="s">
        <v>141</v>
      </c>
      <c r="G37" s="311" t="s">
        <v>32</v>
      </c>
      <c r="H37" s="311">
        <v>1984</v>
      </c>
      <c r="I37" s="313" t="s">
        <v>4361</v>
      </c>
      <c r="J37" s="313" t="s">
        <v>4409</v>
      </c>
      <c r="K37" s="311">
        <v>40</v>
      </c>
      <c r="L37" s="311">
        <v>16</v>
      </c>
      <c r="M37" s="311">
        <v>40</v>
      </c>
      <c r="N37" s="312">
        <v>0.34782407407407406</v>
      </c>
      <c r="O37" s="311">
        <v>0</v>
      </c>
      <c r="P37" s="310">
        <v>0.68263888888888891</v>
      </c>
      <c r="Q37" s="310">
        <v>0.46388888888888885</v>
      </c>
      <c r="R37" s="310">
        <v>0.51666666666666672</v>
      </c>
      <c r="S37" s="310">
        <v>0.44236111111111115</v>
      </c>
      <c r="T37" s="310">
        <v>0.66875000000000007</v>
      </c>
      <c r="U37" s="310">
        <v>0.55694444444444446</v>
      </c>
      <c r="V37" s="310">
        <v>0.45347222222222222</v>
      </c>
      <c r="W37" s="310">
        <v>0.36736111111111108</v>
      </c>
      <c r="X37" s="310">
        <v>0.48819444444444443</v>
      </c>
      <c r="Y37" s="310">
        <v>0.6118055555555556</v>
      </c>
      <c r="Z37" s="310">
        <v>0.42569444444444443</v>
      </c>
      <c r="AA37" s="310">
        <v>0.47430555555555554</v>
      </c>
      <c r="AB37" s="310">
        <v>0.40208333333333335</v>
      </c>
      <c r="AC37" s="310">
        <v>0.57291666666666663</v>
      </c>
      <c r="AD37" s="310">
        <v>0.63750000000000007</v>
      </c>
      <c r="AE37" s="310">
        <v>0.53402777777777777</v>
      </c>
      <c r="AF37" s="309">
        <v>0.70138888888888884</v>
      </c>
      <c r="AG37" s="309"/>
      <c r="AI37" s="112">
        <f>VLOOKUP(AJ37,id!$A:$C,3,0)</f>
        <v>470</v>
      </c>
      <c r="AJ37" s="112" t="str">
        <f t="shared" si="0"/>
        <v>PriebeJakub1984</v>
      </c>
      <c r="AK37" s="112" t="str">
        <f t="shared" si="9"/>
        <v>Priebe</v>
      </c>
      <c r="AL37" s="112" t="str">
        <f t="shared" si="9"/>
        <v>Jakub</v>
      </c>
      <c r="AM37" s="112" t="str">
        <f t="shared" si="2"/>
        <v>The Garden Shears</v>
      </c>
      <c r="AN37" s="112">
        <f t="shared" si="3"/>
        <v>1984</v>
      </c>
      <c r="AO37" s="112">
        <f t="shared" si="4"/>
        <v>35.247238120590957</v>
      </c>
      <c r="AP37" s="112"/>
      <c r="AQ37" s="112">
        <f t="shared" si="5"/>
        <v>0.99956741647810465</v>
      </c>
      <c r="AR37" s="112">
        <f t="shared" si="6"/>
        <v>1</v>
      </c>
      <c r="AS37" s="112">
        <f t="shared" si="7"/>
        <v>1</v>
      </c>
      <c r="AT37" s="112">
        <f t="shared" si="8"/>
        <v>1</v>
      </c>
    </row>
    <row r="38" spans="1:46">
      <c r="A38" s="316">
        <v>36</v>
      </c>
      <c r="B38" s="304">
        <v>36</v>
      </c>
      <c r="C38" s="304"/>
      <c r="D38" s="304">
        <v>3188</v>
      </c>
      <c r="E38" s="306" t="s">
        <v>1774</v>
      </c>
      <c r="F38" s="306" t="s">
        <v>17</v>
      </c>
      <c r="G38" s="304" t="s">
        <v>32</v>
      </c>
      <c r="H38" s="304">
        <v>1978</v>
      </c>
      <c r="I38" s="306" t="s">
        <v>238</v>
      </c>
      <c r="J38" s="306" t="s">
        <v>4408</v>
      </c>
      <c r="K38" s="304">
        <v>40</v>
      </c>
      <c r="L38" s="304">
        <v>16</v>
      </c>
      <c r="M38" s="304">
        <v>40</v>
      </c>
      <c r="N38" s="305">
        <v>0.34813657407407406</v>
      </c>
      <c r="O38" s="304">
        <v>0</v>
      </c>
      <c r="P38" s="303">
        <v>0.39861111111111108</v>
      </c>
      <c r="Q38" s="303">
        <v>0.51944444444444449</v>
      </c>
      <c r="R38" s="303">
        <v>0.6020833333333333</v>
      </c>
      <c r="S38" s="303">
        <v>0.49513888888888885</v>
      </c>
      <c r="T38" s="303">
        <v>0.38125000000000003</v>
      </c>
      <c r="U38" s="303">
        <v>0.57708333333333328</v>
      </c>
      <c r="V38" s="303">
        <v>0.5083333333333333</v>
      </c>
      <c r="W38" s="303">
        <v>0.42499999999999999</v>
      </c>
      <c r="X38" s="303">
        <v>0.56041666666666667</v>
      </c>
      <c r="Y38" s="303">
        <v>0.66875000000000007</v>
      </c>
      <c r="Z38" s="303">
        <v>0.47430555555555554</v>
      </c>
      <c r="AA38" s="303">
        <v>0.5493055555555556</v>
      </c>
      <c r="AB38" s="303">
        <v>0.45624999999999999</v>
      </c>
      <c r="AC38" s="303">
        <v>0.64027777777777783</v>
      </c>
      <c r="AD38" s="303">
        <v>0.68958333333333333</v>
      </c>
      <c r="AE38" s="303">
        <v>0.61875000000000002</v>
      </c>
      <c r="AF38" s="302">
        <v>0.70208333333333339</v>
      </c>
      <c r="AG38" s="302"/>
      <c r="AI38" s="112">
        <f>VLOOKUP(AJ38,id!$A:$C,3,0)</f>
        <v>368</v>
      </c>
      <c r="AJ38" s="112" t="str">
        <f t="shared" si="0"/>
        <v>CiupaMarcin1978</v>
      </c>
      <c r="AK38" s="112" t="str">
        <f t="shared" si="9"/>
        <v>Ciupa</v>
      </c>
      <c r="AL38" s="112" t="str">
        <f t="shared" si="9"/>
        <v>Marcin</v>
      </c>
      <c r="AM38" s="112" t="str">
        <f t="shared" si="2"/>
        <v>UKS Orientuś/SNG Wildducks</v>
      </c>
      <c r="AN38" s="112">
        <f t="shared" si="3"/>
        <v>1978</v>
      </c>
      <c r="AO38" s="112">
        <f t="shared" si="4"/>
        <v>35.215598922836513</v>
      </c>
      <c r="AP38" s="112"/>
      <c r="AQ38" s="112">
        <f t="shared" si="5"/>
        <v>0.99910236377539152</v>
      </c>
      <c r="AR38" s="112">
        <f t="shared" si="6"/>
        <v>1</v>
      </c>
      <c r="AS38" s="112">
        <f t="shared" si="7"/>
        <v>1</v>
      </c>
      <c r="AT38" s="112">
        <f t="shared" si="8"/>
        <v>1</v>
      </c>
    </row>
    <row r="39" spans="1:46">
      <c r="A39" s="315">
        <v>37</v>
      </c>
      <c r="B39" s="311">
        <v>37</v>
      </c>
      <c r="C39" s="311"/>
      <c r="D39" s="311">
        <v>3107</v>
      </c>
      <c r="E39" s="313" t="s">
        <v>640</v>
      </c>
      <c r="F39" s="313" t="s">
        <v>48</v>
      </c>
      <c r="G39" s="311" t="s">
        <v>32</v>
      </c>
      <c r="H39" s="311">
        <v>1975</v>
      </c>
      <c r="I39" s="313" t="s">
        <v>3610</v>
      </c>
      <c r="J39" s="313" t="s">
        <v>4407</v>
      </c>
      <c r="K39" s="311">
        <v>40</v>
      </c>
      <c r="L39" s="311">
        <v>16</v>
      </c>
      <c r="M39" s="311">
        <v>40</v>
      </c>
      <c r="N39" s="312">
        <v>0.34825231481481483</v>
      </c>
      <c r="O39" s="311">
        <v>0</v>
      </c>
      <c r="P39" s="310">
        <v>0.67013888888888884</v>
      </c>
      <c r="Q39" s="310">
        <v>0.46388888888888885</v>
      </c>
      <c r="R39" s="310">
        <v>0.51666666666666672</v>
      </c>
      <c r="S39" s="310">
        <v>0.44236111111111115</v>
      </c>
      <c r="T39" s="310">
        <v>0.68958333333333333</v>
      </c>
      <c r="U39" s="310">
        <v>0.55694444444444446</v>
      </c>
      <c r="V39" s="310">
        <v>0.45347222222222222</v>
      </c>
      <c r="W39" s="310">
        <v>0.36736111111111108</v>
      </c>
      <c r="X39" s="310">
        <v>0.48819444444444443</v>
      </c>
      <c r="Y39" s="310">
        <v>0.61319444444444449</v>
      </c>
      <c r="Z39" s="310">
        <v>0.42569444444444443</v>
      </c>
      <c r="AA39" s="310">
        <v>0.47430555555555554</v>
      </c>
      <c r="AB39" s="310">
        <v>0.40138888888888885</v>
      </c>
      <c r="AC39" s="310">
        <v>0.57222222222222219</v>
      </c>
      <c r="AD39" s="310">
        <v>0.63541666666666663</v>
      </c>
      <c r="AE39" s="310">
        <v>0.53472222222222221</v>
      </c>
      <c r="AF39" s="309">
        <v>0.70208333333333339</v>
      </c>
      <c r="AG39" s="309"/>
      <c r="AI39" s="112">
        <f>VLOOKUP(AJ39,id!$A:$C,3,0)</f>
        <v>67</v>
      </c>
      <c r="AJ39" s="112" t="str">
        <f t="shared" si="0"/>
        <v>PopczykTomasz1975</v>
      </c>
      <c r="AK39" s="112" t="str">
        <f t="shared" si="9"/>
        <v>Popczyk</v>
      </c>
      <c r="AL39" s="112" t="str">
        <f t="shared" si="9"/>
        <v>Tomasz</v>
      </c>
      <c r="AM39" s="112" t="str">
        <f t="shared" si="2"/>
        <v>sekator</v>
      </c>
      <c r="AN39" s="112">
        <f t="shared" si="3"/>
        <v>1975</v>
      </c>
      <c r="AO39" s="112">
        <f t="shared" si="4"/>
        <v>35.203895111170176</v>
      </c>
      <c r="AP39" s="112"/>
      <c r="AQ39" s="112">
        <f t="shared" si="5"/>
        <v>0.99966765263052937</v>
      </c>
      <c r="AR39" s="112">
        <f t="shared" si="6"/>
        <v>1</v>
      </c>
      <c r="AS39" s="112">
        <f t="shared" si="7"/>
        <v>1</v>
      </c>
      <c r="AT39" s="112">
        <f t="shared" si="8"/>
        <v>1</v>
      </c>
    </row>
    <row r="40" spans="1:46">
      <c r="A40" s="316">
        <v>38</v>
      </c>
      <c r="B40" s="304">
        <v>38</v>
      </c>
      <c r="C40" s="304"/>
      <c r="D40" s="304">
        <v>3139</v>
      </c>
      <c r="E40" s="306" t="s">
        <v>1462</v>
      </c>
      <c r="F40" s="306" t="s">
        <v>241</v>
      </c>
      <c r="G40" s="304" t="s">
        <v>32</v>
      </c>
      <c r="H40" s="304">
        <v>1974</v>
      </c>
      <c r="I40" s="306" t="s">
        <v>3550</v>
      </c>
      <c r="J40" s="306" t="s">
        <v>553</v>
      </c>
      <c r="K40" s="304">
        <v>40</v>
      </c>
      <c r="L40" s="304">
        <v>16</v>
      </c>
      <c r="M40" s="304">
        <v>40</v>
      </c>
      <c r="N40" s="305">
        <v>0.35093749999999996</v>
      </c>
      <c r="O40" s="304">
        <v>0</v>
      </c>
      <c r="P40" s="303">
        <v>0.62430555555555556</v>
      </c>
      <c r="Q40" s="303">
        <v>0.52361111111111114</v>
      </c>
      <c r="R40" s="303">
        <v>0.47152777777777777</v>
      </c>
      <c r="S40" s="303">
        <v>0.55555555555555558</v>
      </c>
      <c r="T40" s="303">
        <v>0.6645833333333333</v>
      </c>
      <c r="U40" s="303">
        <v>0.4284722222222222</v>
      </c>
      <c r="V40" s="303">
        <v>0.54375000000000007</v>
      </c>
      <c r="W40" s="303">
        <v>0.69374999999999998</v>
      </c>
      <c r="X40" s="303">
        <v>0.49861111111111112</v>
      </c>
      <c r="Y40" s="303">
        <v>0.39513888888888887</v>
      </c>
      <c r="Z40" s="303">
        <v>0.57291666666666663</v>
      </c>
      <c r="AA40" s="303">
        <v>0.51180555555555551</v>
      </c>
      <c r="AB40" s="303">
        <v>0.59791666666666665</v>
      </c>
      <c r="AC40" s="303">
        <v>0.4152777777777778</v>
      </c>
      <c r="AD40" s="303">
        <v>0.36736111111111108</v>
      </c>
      <c r="AE40" s="303">
        <v>0.45277777777777778</v>
      </c>
      <c r="AF40" s="302">
        <v>0.70486111111111116</v>
      </c>
      <c r="AG40" s="302"/>
      <c r="AI40" s="112">
        <f>VLOOKUP(AJ40,id!$A:$C,3,0)</f>
        <v>358</v>
      </c>
      <c r="AJ40" s="112" t="str">
        <f t="shared" si="0"/>
        <v>LaskowskiRadosław1974</v>
      </c>
      <c r="AK40" s="112" t="str">
        <f t="shared" si="9"/>
        <v>Laskowski</v>
      </c>
      <c r="AL40" s="112" t="str">
        <f t="shared" si="9"/>
        <v>Radosław</v>
      </c>
      <c r="AM40" s="112" t="str">
        <f t="shared" si="2"/>
        <v>KS Pidrina Gdynia</v>
      </c>
      <c r="AN40" s="112">
        <f t="shared" si="3"/>
        <v>1974</v>
      </c>
      <c r="AO40" s="112">
        <f t="shared" si="4"/>
        <v>34.934533821443871</v>
      </c>
      <c r="AP40" s="112"/>
      <c r="AQ40" s="112">
        <f t="shared" si="5"/>
        <v>0.99234853731737094</v>
      </c>
      <c r="AR40" s="112">
        <f t="shared" si="6"/>
        <v>1</v>
      </c>
      <c r="AS40" s="112">
        <f t="shared" si="7"/>
        <v>1</v>
      </c>
      <c r="AT40" s="112">
        <f t="shared" si="8"/>
        <v>1</v>
      </c>
    </row>
    <row r="41" spans="1:46">
      <c r="A41" s="315">
        <v>39</v>
      </c>
      <c r="B41" s="311">
        <v>39</v>
      </c>
      <c r="C41" s="311"/>
      <c r="D41" s="311">
        <v>3156</v>
      </c>
      <c r="E41" s="313" t="s">
        <v>555</v>
      </c>
      <c r="F41" s="313" t="s">
        <v>554</v>
      </c>
      <c r="G41" s="311" t="s">
        <v>32</v>
      </c>
      <c r="H41" s="311">
        <v>1971</v>
      </c>
      <c r="I41" s="313" t="s">
        <v>3550</v>
      </c>
      <c r="J41" s="313" t="s">
        <v>553</v>
      </c>
      <c r="K41" s="311">
        <v>40</v>
      </c>
      <c r="L41" s="311">
        <v>16</v>
      </c>
      <c r="M41" s="311">
        <v>40</v>
      </c>
      <c r="N41" s="312">
        <v>0.35099537037037037</v>
      </c>
      <c r="O41" s="311">
        <v>0</v>
      </c>
      <c r="P41" s="310">
        <v>0.62361111111111112</v>
      </c>
      <c r="Q41" s="310">
        <v>0.52361111111111114</v>
      </c>
      <c r="R41" s="310">
        <v>0.47361111111111115</v>
      </c>
      <c r="S41" s="310">
        <v>0.55555555555555558</v>
      </c>
      <c r="T41" s="310">
        <v>0.6645833333333333</v>
      </c>
      <c r="U41" s="310">
        <v>0.4284722222222222</v>
      </c>
      <c r="V41" s="310">
        <v>0.54375000000000007</v>
      </c>
      <c r="W41" s="310">
        <v>0.69374999999999998</v>
      </c>
      <c r="X41" s="310">
        <v>0.49861111111111112</v>
      </c>
      <c r="Y41" s="310">
        <v>0.39513888888888887</v>
      </c>
      <c r="Z41" s="310">
        <v>0.57291666666666663</v>
      </c>
      <c r="AA41" s="310">
        <v>0.51180555555555551</v>
      </c>
      <c r="AB41" s="310">
        <v>0.59791666666666665</v>
      </c>
      <c r="AC41" s="310">
        <v>0.4152777777777778</v>
      </c>
      <c r="AD41" s="310">
        <v>0.36736111111111108</v>
      </c>
      <c r="AE41" s="310">
        <v>0.4548611111111111</v>
      </c>
      <c r="AF41" s="309">
        <v>0.70486111111111116</v>
      </c>
      <c r="AG41" s="309"/>
      <c r="AI41" s="112">
        <f>VLOOKUP(AJ41,id!$A:$C,3,0)</f>
        <v>360</v>
      </c>
      <c r="AJ41" s="112" t="str">
        <f t="shared" si="0"/>
        <v>BorkoRyszard1971</v>
      </c>
      <c r="AK41" s="112" t="str">
        <f t="shared" si="9"/>
        <v>Borko</v>
      </c>
      <c r="AL41" s="112" t="str">
        <f t="shared" si="9"/>
        <v>Ryszard</v>
      </c>
      <c r="AM41" s="112" t="str">
        <f t="shared" si="2"/>
        <v>KS Pidrina Gdynia</v>
      </c>
      <c r="AN41" s="112">
        <f t="shared" si="3"/>
        <v>1971</v>
      </c>
      <c r="AO41" s="112">
        <f t="shared" si="4"/>
        <v>34.928773989316078</v>
      </c>
      <c r="AP41" s="112"/>
      <c r="AQ41" s="112">
        <f t="shared" si="5"/>
        <v>0.99983512497526861</v>
      </c>
      <c r="AR41" s="112">
        <f t="shared" si="6"/>
        <v>1</v>
      </c>
      <c r="AS41" s="112">
        <f t="shared" si="7"/>
        <v>1</v>
      </c>
      <c r="AT41" s="112">
        <f t="shared" si="8"/>
        <v>1</v>
      </c>
    </row>
    <row r="42" spans="1:46">
      <c r="A42" s="316">
        <v>40</v>
      </c>
      <c r="B42" s="304">
        <v>40</v>
      </c>
      <c r="C42" s="304"/>
      <c r="D42" s="304">
        <v>3126</v>
      </c>
      <c r="E42" s="306" t="s">
        <v>591</v>
      </c>
      <c r="F42" s="306" t="s">
        <v>51</v>
      </c>
      <c r="G42" s="304" t="s">
        <v>32</v>
      </c>
      <c r="H42" s="304">
        <v>1962</v>
      </c>
      <c r="I42" s="306" t="s">
        <v>3550</v>
      </c>
      <c r="J42" s="306" t="s">
        <v>590</v>
      </c>
      <c r="K42" s="304">
        <v>40</v>
      </c>
      <c r="L42" s="304">
        <v>16</v>
      </c>
      <c r="M42" s="304">
        <v>40</v>
      </c>
      <c r="N42" s="305">
        <v>0.35109953703703706</v>
      </c>
      <c r="O42" s="304">
        <v>0</v>
      </c>
      <c r="P42" s="303">
        <v>0.62361111111111112</v>
      </c>
      <c r="Q42" s="303">
        <v>0.52361111111111114</v>
      </c>
      <c r="R42" s="303">
        <v>0.47152777777777777</v>
      </c>
      <c r="S42" s="303">
        <v>0.55555555555555558</v>
      </c>
      <c r="T42" s="303">
        <v>0.6645833333333333</v>
      </c>
      <c r="U42" s="303">
        <v>0.4284722222222222</v>
      </c>
      <c r="V42" s="303">
        <v>0.54375000000000007</v>
      </c>
      <c r="W42" s="303">
        <v>0.69374999999999998</v>
      </c>
      <c r="X42" s="303">
        <v>0.49861111111111112</v>
      </c>
      <c r="Y42" s="303">
        <v>0.39513888888888887</v>
      </c>
      <c r="Z42" s="303">
        <v>0.57291666666666663</v>
      </c>
      <c r="AA42" s="303">
        <v>0.51180555555555551</v>
      </c>
      <c r="AB42" s="303">
        <v>0.59791666666666665</v>
      </c>
      <c r="AC42" s="303">
        <v>0.4152777777777778</v>
      </c>
      <c r="AD42" s="303">
        <v>0.36736111111111108</v>
      </c>
      <c r="AE42" s="303">
        <v>0.4513888888888889</v>
      </c>
      <c r="AF42" s="302">
        <v>0.70486111111111116</v>
      </c>
      <c r="AG42" s="302"/>
      <c r="AI42" s="112">
        <f>VLOOKUP(AJ42,id!$A:$C,3,0)</f>
        <v>359</v>
      </c>
      <c r="AJ42" s="112" t="str">
        <f t="shared" si="0"/>
        <v>SemschArtur1962</v>
      </c>
      <c r="AK42" s="112" t="str">
        <f t="shared" si="9"/>
        <v>Semsch</v>
      </c>
      <c r="AL42" s="112" t="str">
        <f t="shared" si="9"/>
        <v>Artur</v>
      </c>
      <c r="AM42" s="112" t="str">
        <f t="shared" si="2"/>
        <v>KS Pidrina</v>
      </c>
      <c r="AN42" s="112">
        <f t="shared" si="3"/>
        <v>1962</v>
      </c>
      <c r="AO42" s="112">
        <f t="shared" si="4"/>
        <v>34.918411076314463</v>
      </c>
      <c r="AP42" s="112"/>
      <c r="AQ42" s="112">
        <f t="shared" si="5"/>
        <v>0.99970331300477988</v>
      </c>
      <c r="AR42" s="112">
        <f t="shared" si="6"/>
        <v>1</v>
      </c>
      <c r="AS42" s="112">
        <f t="shared" si="7"/>
        <v>1</v>
      </c>
      <c r="AT42" s="112">
        <f t="shared" si="8"/>
        <v>1</v>
      </c>
    </row>
    <row r="43" spans="1:46">
      <c r="A43" s="315">
        <v>41</v>
      </c>
      <c r="B43" s="311">
        <v>41</v>
      </c>
      <c r="C43" s="311"/>
      <c r="D43" s="311">
        <v>3028</v>
      </c>
      <c r="E43" s="313" t="s">
        <v>991</v>
      </c>
      <c r="F43" s="313" t="s">
        <v>17</v>
      </c>
      <c r="G43" s="311" t="s">
        <v>32</v>
      </c>
      <c r="H43" s="311">
        <v>1979</v>
      </c>
      <c r="I43" s="313" t="s">
        <v>3462</v>
      </c>
      <c r="J43" s="313" t="s">
        <v>4406</v>
      </c>
      <c r="K43" s="311">
        <v>40</v>
      </c>
      <c r="L43" s="311">
        <v>16</v>
      </c>
      <c r="M43" s="311">
        <v>40</v>
      </c>
      <c r="N43" s="312">
        <v>0.35202546296296294</v>
      </c>
      <c r="O43" s="311">
        <v>0</v>
      </c>
      <c r="P43" s="310">
        <v>0.66249999999999998</v>
      </c>
      <c r="Q43" s="310">
        <v>0.43263888888888885</v>
      </c>
      <c r="R43" s="310">
        <v>0.49791666666666662</v>
      </c>
      <c r="S43" s="310">
        <v>0.56180555555555556</v>
      </c>
      <c r="T43" s="310">
        <v>0.69236111111111109</v>
      </c>
      <c r="U43" s="310">
        <v>0.46180555555555558</v>
      </c>
      <c r="V43" s="310">
        <v>0.42152777777777778</v>
      </c>
      <c r="W43" s="310">
        <v>0.63194444444444442</v>
      </c>
      <c r="X43" s="310">
        <v>0.52361111111111114</v>
      </c>
      <c r="Y43" s="310">
        <v>0.40069444444444446</v>
      </c>
      <c r="Z43" s="310">
        <v>0.57777777777777783</v>
      </c>
      <c r="AA43" s="310">
        <v>0.53680555555555554</v>
      </c>
      <c r="AB43" s="310">
        <v>0.59652777777777777</v>
      </c>
      <c r="AC43" s="310">
        <v>0.44861111111111113</v>
      </c>
      <c r="AD43" s="310">
        <v>0.37013888888888885</v>
      </c>
      <c r="AE43" s="310">
        <v>0.48333333333333334</v>
      </c>
      <c r="AF43" s="309">
        <v>0.7055555555555556</v>
      </c>
      <c r="AG43" s="309"/>
      <c r="AI43" s="112">
        <f>VLOOKUP(AJ43,id!$A:$C,3,0)</f>
        <v>441</v>
      </c>
      <c r="AJ43" s="112" t="str">
        <f t="shared" si="0"/>
        <v>SkalskiMarcin1979</v>
      </c>
      <c r="AK43" s="112" t="str">
        <f t="shared" si="9"/>
        <v>Skalski</v>
      </c>
      <c r="AL43" s="112" t="str">
        <f t="shared" si="9"/>
        <v>Marcin</v>
      </c>
      <c r="AM43" s="112" t="str">
        <f t="shared" si="2"/>
        <v>KRPMS</v>
      </c>
      <c r="AN43" s="112">
        <f t="shared" si="3"/>
        <v>1979</v>
      </c>
      <c r="AO43" s="112">
        <f t="shared" si="4"/>
        <v>34.826565839224045</v>
      </c>
      <c r="AP43" s="112"/>
      <c r="AQ43" s="112">
        <f t="shared" si="5"/>
        <v>0.99736971888870629</v>
      </c>
      <c r="AR43" s="112">
        <f t="shared" si="6"/>
        <v>1</v>
      </c>
      <c r="AS43" s="112">
        <f t="shared" si="7"/>
        <v>1</v>
      </c>
      <c r="AT43" s="112">
        <f t="shared" si="8"/>
        <v>1</v>
      </c>
    </row>
    <row r="44" spans="1:46">
      <c r="A44" s="316">
        <v>42</v>
      </c>
      <c r="B44" s="304">
        <v>42</v>
      </c>
      <c r="C44" s="304"/>
      <c r="D44" s="304">
        <v>3245</v>
      </c>
      <c r="E44" s="306" t="s">
        <v>1789</v>
      </c>
      <c r="F44" s="306" t="s">
        <v>21</v>
      </c>
      <c r="G44" s="304" t="s">
        <v>32</v>
      </c>
      <c r="H44" s="304">
        <v>1984</v>
      </c>
      <c r="I44" s="306" t="s">
        <v>3558</v>
      </c>
      <c r="J44" s="306" t="s">
        <v>4402</v>
      </c>
      <c r="K44" s="304">
        <v>40</v>
      </c>
      <c r="L44" s="304">
        <v>16</v>
      </c>
      <c r="M44" s="304">
        <v>40</v>
      </c>
      <c r="N44" s="305">
        <v>0.3533101851851852</v>
      </c>
      <c r="O44" s="304">
        <v>0</v>
      </c>
      <c r="P44" s="303">
        <v>0.39861111111111108</v>
      </c>
      <c r="Q44" s="303">
        <v>0.52013888888888882</v>
      </c>
      <c r="R44" s="303">
        <v>0.6020833333333333</v>
      </c>
      <c r="S44" s="303">
        <v>0.49583333333333335</v>
      </c>
      <c r="T44" s="303">
        <v>0.37847222222222227</v>
      </c>
      <c r="U44" s="303">
        <v>0.57777777777777783</v>
      </c>
      <c r="V44" s="303">
        <v>0.5083333333333333</v>
      </c>
      <c r="W44" s="303">
        <v>0.42499999999999999</v>
      </c>
      <c r="X44" s="303">
        <v>0.56041666666666667</v>
      </c>
      <c r="Y44" s="303">
        <v>0.66805555555555562</v>
      </c>
      <c r="Z44" s="303">
        <v>0.47430555555555554</v>
      </c>
      <c r="AA44" s="303">
        <v>0.54513888888888895</v>
      </c>
      <c r="AB44" s="303">
        <v>0.45624999999999999</v>
      </c>
      <c r="AC44" s="303">
        <v>0.64027777777777783</v>
      </c>
      <c r="AD44" s="303">
        <v>0.69097222222222221</v>
      </c>
      <c r="AE44" s="303">
        <v>0.61875000000000002</v>
      </c>
      <c r="AF44" s="302">
        <v>0.70694444444444438</v>
      </c>
      <c r="AG44" s="302"/>
      <c r="AI44" s="112">
        <f>VLOOKUP(AJ44,id!$A:$C,3,0)</f>
        <v>365</v>
      </c>
      <c r="AJ44" s="112" t="str">
        <f t="shared" si="0"/>
        <v>CiszkowskiJacek1984</v>
      </c>
      <c r="AK44" s="112" t="str">
        <f t="shared" si="9"/>
        <v>Ciszkowski</v>
      </c>
      <c r="AL44" s="112" t="str">
        <f t="shared" si="9"/>
        <v>Jacek</v>
      </c>
      <c r="AM44" s="112" t="str">
        <f t="shared" si="2"/>
        <v>15 Gołdapski Pułk Przeciwlotniczy</v>
      </c>
      <c r="AN44" s="112">
        <f t="shared" si="3"/>
        <v>1984</v>
      </c>
      <c r="AO44" s="112">
        <f t="shared" si="4"/>
        <v>34.699927930288908</v>
      </c>
      <c r="AP44" s="112"/>
      <c r="AQ44" s="112">
        <f t="shared" si="5"/>
        <v>0.99636375548712564</v>
      </c>
      <c r="AR44" s="112">
        <f t="shared" si="6"/>
        <v>1</v>
      </c>
      <c r="AS44" s="112">
        <f t="shared" si="7"/>
        <v>1</v>
      </c>
      <c r="AT44" s="112">
        <f t="shared" si="8"/>
        <v>1</v>
      </c>
    </row>
    <row r="45" spans="1:46">
      <c r="A45" s="315">
        <v>43</v>
      </c>
      <c r="B45" s="311">
        <v>43</v>
      </c>
      <c r="C45" s="311"/>
      <c r="D45" s="311">
        <v>3190</v>
      </c>
      <c r="E45" s="313" t="s">
        <v>476</v>
      </c>
      <c r="F45" s="313" t="s">
        <v>17</v>
      </c>
      <c r="G45" s="311" t="s">
        <v>32</v>
      </c>
      <c r="H45" s="311">
        <v>1977</v>
      </c>
      <c r="I45" s="313" t="s">
        <v>4239</v>
      </c>
      <c r="J45" s="313" t="s">
        <v>4402</v>
      </c>
      <c r="K45" s="311">
        <v>40</v>
      </c>
      <c r="L45" s="311">
        <v>16</v>
      </c>
      <c r="M45" s="311">
        <v>40</v>
      </c>
      <c r="N45" s="312">
        <v>0.35334490740740737</v>
      </c>
      <c r="O45" s="311">
        <v>0</v>
      </c>
      <c r="P45" s="310">
        <v>0.39861111111111108</v>
      </c>
      <c r="Q45" s="310">
        <v>0.51944444444444449</v>
      </c>
      <c r="R45" s="310">
        <v>0.6020833333333333</v>
      </c>
      <c r="S45" s="310">
        <v>0.49652777777777773</v>
      </c>
      <c r="T45" s="310">
        <v>0.37847222222222227</v>
      </c>
      <c r="U45" s="310">
        <v>0.57777777777777783</v>
      </c>
      <c r="V45" s="310">
        <v>0.5083333333333333</v>
      </c>
      <c r="W45" s="310">
        <v>0.42499999999999999</v>
      </c>
      <c r="X45" s="310">
        <v>0.56041666666666667</v>
      </c>
      <c r="Y45" s="310">
        <v>0.66805555555555562</v>
      </c>
      <c r="Z45" s="310">
        <v>0.47500000000000003</v>
      </c>
      <c r="AA45" s="310">
        <v>0.5493055555555556</v>
      </c>
      <c r="AB45" s="310">
        <v>0.45624999999999999</v>
      </c>
      <c r="AC45" s="310">
        <v>0.64027777777777783</v>
      </c>
      <c r="AD45" s="310">
        <v>0.69166666666666676</v>
      </c>
      <c r="AE45" s="310">
        <v>0.61875000000000002</v>
      </c>
      <c r="AF45" s="309">
        <v>0.70694444444444438</v>
      </c>
      <c r="AG45" s="309"/>
      <c r="AI45" s="112" t="e">
        <f>VLOOKUP(AJ45,id!$A:$C,3,0)</f>
        <v>#N/A</v>
      </c>
      <c r="AJ45" s="112" t="str">
        <f t="shared" si="0"/>
        <v>LipińskiMarcin1977</v>
      </c>
      <c r="AK45" s="112" t="str">
        <f t="shared" si="9"/>
        <v>Lipiński</v>
      </c>
      <c r="AL45" s="112" t="str">
        <f t="shared" si="9"/>
        <v>Marcin</v>
      </c>
      <c r="AM45" s="112" t="str">
        <f t="shared" si="2"/>
        <v>15 Gołdapski Pułk Przeciwlotniczy</v>
      </c>
      <c r="AN45" s="112">
        <f t="shared" si="3"/>
        <v>1977</v>
      </c>
      <c r="AO45" s="112">
        <f t="shared" si="4"/>
        <v>34.69651806479083</v>
      </c>
      <c r="AP45" s="112"/>
      <c r="AQ45" s="112">
        <f t="shared" si="5"/>
        <v>0.99990173277866956</v>
      </c>
      <c r="AR45" s="112">
        <f t="shared" si="6"/>
        <v>1</v>
      </c>
      <c r="AS45" s="112">
        <f t="shared" si="7"/>
        <v>1</v>
      </c>
      <c r="AT45" s="112">
        <f t="shared" si="8"/>
        <v>1</v>
      </c>
    </row>
    <row r="46" spans="1:46">
      <c r="A46" s="316">
        <v>44</v>
      </c>
      <c r="B46" s="304">
        <v>44</v>
      </c>
      <c r="C46" s="304"/>
      <c r="D46" s="304">
        <v>3140</v>
      </c>
      <c r="E46" s="306" t="s">
        <v>548</v>
      </c>
      <c r="F46" s="306" t="s">
        <v>383</v>
      </c>
      <c r="G46" s="304" t="s">
        <v>32</v>
      </c>
      <c r="H46" s="304">
        <v>1971</v>
      </c>
      <c r="I46" s="306" t="s">
        <v>3576</v>
      </c>
      <c r="J46" s="306" t="s">
        <v>1424</v>
      </c>
      <c r="K46" s="304">
        <v>40</v>
      </c>
      <c r="L46" s="304">
        <v>16</v>
      </c>
      <c r="M46" s="304">
        <v>40</v>
      </c>
      <c r="N46" s="305">
        <v>0.35969907407407403</v>
      </c>
      <c r="O46" s="304">
        <v>0</v>
      </c>
      <c r="P46" s="303">
        <v>0.40138888888888885</v>
      </c>
      <c r="Q46" s="303">
        <v>0.51458333333333328</v>
      </c>
      <c r="R46" s="303">
        <v>0.59861111111111109</v>
      </c>
      <c r="S46" s="303">
        <v>0.48680555555555555</v>
      </c>
      <c r="T46" s="303">
        <v>0.3743055555555555</v>
      </c>
      <c r="U46" s="303">
        <v>0.56736111111111109</v>
      </c>
      <c r="V46" s="303">
        <v>0.50069444444444444</v>
      </c>
      <c r="W46" s="303">
        <v>0.42152777777777778</v>
      </c>
      <c r="X46" s="303">
        <v>0.54513888888888895</v>
      </c>
      <c r="Y46" s="303">
        <v>0.6694444444444444</v>
      </c>
      <c r="Z46" s="303">
        <v>0.46736111111111112</v>
      </c>
      <c r="AA46" s="303">
        <v>0.53125</v>
      </c>
      <c r="AB46" s="303">
        <v>0.44791666666666669</v>
      </c>
      <c r="AC46" s="303">
        <v>0.64097222222222217</v>
      </c>
      <c r="AD46" s="303">
        <v>0.6972222222222223</v>
      </c>
      <c r="AE46" s="303">
        <v>0.61736111111111114</v>
      </c>
      <c r="AF46" s="302">
        <v>0.71319444444444446</v>
      </c>
      <c r="AG46" s="302"/>
      <c r="AI46" s="112" t="e">
        <f>VLOOKUP(AJ46,id!$A:$C,3,0)</f>
        <v>#N/A</v>
      </c>
      <c r="AJ46" s="112" t="str">
        <f t="shared" si="0"/>
        <v>PrazanowskiMariusz1971</v>
      </c>
      <c r="AK46" s="112" t="str">
        <f t="shared" si="9"/>
        <v>Prazanowski</v>
      </c>
      <c r="AL46" s="112" t="str">
        <f t="shared" si="9"/>
        <v>Mariusz</v>
      </c>
      <c r="AM46" s="112" t="str">
        <f t="shared" si="2"/>
        <v>CykloKwidzyn</v>
      </c>
      <c r="AN46" s="112">
        <f t="shared" si="3"/>
        <v>1971</v>
      </c>
      <c r="AO46" s="112">
        <f t="shared" si="4"/>
        <v>34.08359611300596</v>
      </c>
      <c r="AP46" s="112"/>
      <c r="AQ46" s="112">
        <f t="shared" si="5"/>
        <v>0.98233477057725727</v>
      </c>
      <c r="AR46" s="112">
        <f t="shared" si="6"/>
        <v>1</v>
      </c>
      <c r="AS46" s="112">
        <f t="shared" si="7"/>
        <v>1</v>
      </c>
      <c r="AT46" s="112">
        <f t="shared" si="8"/>
        <v>1</v>
      </c>
    </row>
    <row r="47" spans="1:46">
      <c r="A47" s="315">
        <v>45</v>
      </c>
      <c r="B47" s="311">
        <v>45</v>
      </c>
      <c r="C47" s="311"/>
      <c r="D47" s="311">
        <v>3189</v>
      </c>
      <c r="E47" s="313" t="s">
        <v>4405</v>
      </c>
      <c r="F47" s="313" t="s">
        <v>92</v>
      </c>
      <c r="G47" s="311" t="s">
        <v>32</v>
      </c>
      <c r="H47" s="311">
        <v>1973</v>
      </c>
      <c r="I47" s="313" t="s">
        <v>4239</v>
      </c>
      <c r="J47" s="313" t="s">
        <v>4404</v>
      </c>
      <c r="K47" s="311">
        <v>40</v>
      </c>
      <c r="L47" s="311">
        <v>16</v>
      </c>
      <c r="M47" s="311">
        <v>40</v>
      </c>
      <c r="N47" s="312">
        <v>0.3604282407407407</v>
      </c>
      <c r="O47" s="311">
        <v>0</v>
      </c>
      <c r="P47" s="310">
        <v>0.39930555555555558</v>
      </c>
      <c r="Q47" s="310">
        <v>0.51944444444444449</v>
      </c>
      <c r="R47" s="310">
        <v>0.6020833333333333</v>
      </c>
      <c r="S47" s="310">
        <v>0.49513888888888885</v>
      </c>
      <c r="T47" s="310">
        <v>0.37847222222222227</v>
      </c>
      <c r="U47" s="310">
        <v>0.57708333333333328</v>
      </c>
      <c r="V47" s="310">
        <v>0.5083333333333333</v>
      </c>
      <c r="W47" s="310">
        <v>0.42499999999999999</v>
      </c>
      <c r="X47" s="310">
        <v>0.56041666666666667</v>
      </c>
      <c r="Y47" s="310">
        <v>0.67361111111111116</v>
      </c>
      <c r="Z47" s="310">
        <v>0.47500000000000003</v>
      </c>
      <c r="AA47" s="310">
        <v>0.5493055555555556</v>
      </c>
      <c r="AB47" s="310">
        <v>0.45624999999999999</v>
      </c>
      <c r="AC47" s="310">
        <v>0.64027777777777783</v>
      </c>
      <c r="AD47" s="310">
        <v>0.6972222222222223</v>
      </c>
      <c r="AE47" s="310">
        <v>0.61875000000000002</v>
      </c>
      <c r="AF47" s="309">
        <v>0.71458333333333324</v>
      </c>
      <c r="AG47" s="309"/>
      <c r="AI47" s="112" t="e">
        <f>VLOOKUP(AJ47,id!$A:$C,3,0)</f>
        <v>#N/A</v>
      </c>
      <c r="AJ47" s="112" t="str">
        <f t="shared" si="0"/>
        <v>BudnikSławomir1973</v>
      </c>
      <c r="AK47" s="112" t="str">
        <f t="shared" si="9"/>
        <v>Budnik</v>
      </c>
      <c r="AL47" s="112" t="str">
        <f t="shared" si="9"/>
        <v>Sławomir</v>
      </c>
      <c r="AM47" s="112" t="str">
        <f t="shared" si="2"/>
        <v>15 Goldapski Pulk Przeciwlotniczy</v>
      </c>
      <c r="AN47" s="112">
        <f t="shared" si="3"/>
        <v>1973</v>
      </c>
      <c r="AO47" s="112">
        <f t="shared" si="4"/>
        <v>34.014643075045733</v>
      </c>
      <c r="AP47" s="112"/>
      <c r="AQ47" s="112">
        <f t="shared" si="5"/>
        <v>0.9979769435792043</v>
      </c>
      <c r="AR47" s="112">
        <f t="shared" si="6"/>
        <v>1</v>
      </c>
      <c r="AS47" s="112">
        <f t="shared" si="7"/>
        <v>1</v>
      </c>
      <c r="AT47" s="112">
        <f t="shared" si="8"/>
        <v>1</v>
      </c>
    </row>
    <row r="48" spans="1:46">
      <c r="A48" s="316">
        <v>46</v>
      </c>
      <c r="B48" s="304">
        <v>46</v>
      </c>
      <c r="C48" s="304"/>
      <c r="D48" s="304">
        <v>3167</v>
      </c>
      <c r="E48" s="306" t="s">
        <v>4403</v>
      </c>
      <c r="F48" s="306" t="s">
        <v>679</v>
      </c>
      <c r="G48" s="304" t="s">
        <v>32</v>
      </c>
      <c r="H48" s="304">
        <v>1981</v>
      </c>
      <c r="I48" s="306" t="s">
        <v>4239</v>
      </c>
      <c r="J48" s="306" t="s">
        <v>4402</v>
      </c>
      <c r="K48" s="304">
        <v>40</v>
      </c>
      <c r="L48" s="304">
        <v>16</v>
      </c>
      <c r="M48" s="304">
        <v>40</v>
      </c>
      <c r="N48" s="305">
        <v>0.36050925925925931</v>
      </c>
      <c r="O48" s="304">
        <v>0</v>
      </c>
      <c r="P48" s="303">
        <v>0.39930555555555558</v>
      </c>
      <c r="Q48" s="303">
        <v>0.52013888888888882</v>
      </c>
      <c r="R48" s="303">
        <v>0.6020833333333333</v>
      </c>
      <c r="S48" s="303">
        <v>0.49652777777777773</v>
      </c>
      <c r="T48" s="303">
        <v>0.37847222222222227</v>
      </c>
      <c r="U48" s="303">
        <v>0.57777777777777783</v>
      </c>
      <c r="V48" s="303">
        <v>0.50972222222222219</v>
      </c>
      <c r="W48" s="303">
        <v>0.42499999999999999</v>
      </c>
      <c r="X48" s="303">
        <v>0.56041666666666667</v>
      </c>
      <c r="Y48" s="303">
        <v>0.6743055555555556</v>
      </c>
      <c r="Z48" s="303">
        <v>0.47500000000000003</v>
      </c>
      <c r="AA48" s="303">
        <v>0.54513888888888895</v>
      </c>
      <c r="AB48" s="303">
        <v>0.45694444444444443</v>
      </c>
      <c r="AC48" s="303">
        <v>0.64027777777777783</v>
      </c>
      <c r="AD48" s="303">
        <v>0.6972222222222223</v>
      </c>
      <c r="AE48" s="303">
        <v>0.61875000000000002</v>
      </c>
      <c r="AF48" s="302">
        <v>0.71458333333333324</v>
      </c>
      <c r="AG48" s="302"/>
      <c r="AI48" s="112" t="e">
        <f>VLOOKUP(AJ48,id!$A:$C,3,0)</f>
        <v>#N/A</v>
      </c>
      <c r="AJ48" s="112" t="str">
        <f t="shared" si="0"/>
        <v>KUNISZYKPIOTR1981</v>
      </c>
      <c r="AK48" s="112" t="str">
        <f t="shared" si="9"/>
        <v>KUNISZYK</v>
      </c>
      <c r="AL48" s="112" t="str">
        <f t="shared" si="9"/>
        <v>PIOTR</v>
      </c>
      <c r="AM48" s="112" t="str">
        <f t="shared" si="2"/>
        <v>15 Gołdapski Pułk Przeciwlotniczy</v>
      </c>
      <c r="AN48" s="112">
        <f t="shared" si="3"/>
        <v>1981</v>
      </c>
      <c r="AO48" s="112">
        <f t="shared" si="4"/>
        <v>34.006998844227525</v>
      </c>
      <c r="AP48" s="112"/>
      <c r="AQ48" s="112">
        <f t="shared" si="5"/>
        <v>0.99977526646975701</v>
      </c>
      <c r="AR48" s="112">
        <f t="shared" si="6"/>
        <v>1</v>
      </c>
      <c r="AS48" s="112">
        <f t="shared" si="7"/>
        <v>1</v>
      </c>
      <c r="AT48" s="112">
        <f t="shared" si="8"/>
        <v>1</v>
      </c>
    </row>
    <row r="49" spans="1:46">
      <c r="A49" s="315">
        <v>47</v>
      </c>
      <c r="B49" s="311">
        <v>47</v>
      </c>
      <c r="C49" s="311"/>
      <c r="D49" s="311">
        <v>3014</v>
      </c>
      <c r="E49" s="313" t="s">
        <v>546</v>
      </c>
      <c r="F49" s="313" t="s">
        <v>48</v>
      </c>
      <c r="G49" s="311" t="s">
        <v>32</v>
      </c>
      <c r="H49" s="311">
        <v>1971</v>
      </c>
      <c r="I49" s="313" t="s">
        <v>3576</v>
      </c>
      <c r="J49" s="313" t="s">
        <v>4401</v>
      </c>
      <c r="K49" s="311">
        <v>40</v>
      </c>
      <c r="L49" s="311">
        <v>16</v>
      </c>
      <c r="M49" s="311">
        <v>40</v>
      </c>
      <c r="N49" s="312">
        <v>0.36318287037037034</v>
      </c>
      <c r="O49" s="311">
        <v>0</v>
      </c>
      <c r="P49" s="310">
        <v>0.40138888888888885</v>
      </c>
      <c r="Q49" s="310">
        <v>0.51527777777777783</v>
      </c>
      <c r="R49" s="310">
        <v>0.59861111111111109</v>
      </c>
      <c r="S49" s="310">
        <v>0.48749999999999999</v>
      </c>
      <c r="T49" s="310">
        <v>0.3743055555555555</v>
      </c>
      <c r="U49" s="310">
        <v>0.56736111111111109</v>
      </c>
      <c r="V49" s="310">
        <v>0.50069444444444444</v>
      </c>
      <c r="W49" s="310">
        <v>0.42152777777777778</v>
      </c>
      <c r="X49" s="310">
        <v>0.54513888888888895</v>
      </c>
      <c r="Y49" s="310">
        <v>0.6694444444444444</v>
      </c>
      <c r="Z49" s="310">
        <v>0.46736111111111112</v>
      </c>
      <c r="AA49" s="310">
        <v>0.53125</v>
      </c>
      <c r="AB49" s="310">
        <v>0.44791666666666669</v>
      </c>
      <c r="AC49" s="310">
        <v>0.64097222222222217</v>
      </c>
      <c r="AD49" s="310">
        <v>0.6972222222222223</v>
      </c>
      <c r="AE49" s="310">
        <v>0.61805555555555558</v>
      </c>
      <c r="AF49" s="309">
        <v>0.71666666666666667</v>
      </c>
      <c r="AG49" s="309"/>
      <c r="AI49" s="112">
        <f>VLOOKUP(AJ49,id!$A:$C,3,0)</f>
        <v>426</v>
      </c>
      <c r="AJ49" s="112" t="str">
        <f t="shared" si="0"/>
        <v>KaraśTomasz1971</v>
      </c>
      <c r="AK49" s="112" t="str">
        <f t="shared" si="9"/>
        <v>Karaś</v>
      </c>
      <c r="AL49" s="112" t="str">
        <f t="shared" si="9"/>
        <v>Tomasz</v>
      </c>
      <c r="AM49" s="112" t="str">
        <f t="shared" si="2"/>
        <v>Akwaryści</v>
      </c>
      <c r="AN49" s="112">
        <f t="shared" si="3"/>
        <v>1971</v>
      </c>
      <c r="AO49" s="112">
        <f t="shared" si="4"/>
        <v>33.756652538321781</v>
      </c>
      <c r="AP49" s="112"/>
      <c r="AQ49" s="112">
        <f t="shared" si="5"/>
        <v>0.99263838873131738</v>
      </c>
      <c r="AR49" s="112">
        <f t="shared" si="6"/>
        <v>1</v>
      </c>
      <c r="AS49" s="112">
        <f t="shared" si="7"/>
        <v>1</v>
      </c>
      <c r="AT49" s="112">
        <f t="shared" si="8"/>
        <v>1</v>
      </c>
    </row>
    <row r="50" spans="1:46">
      <c r="A50" s="316">
        <v>48</v>
      </c>
      <c r="B50" s="304">
        <v>48</v>
      </c>
      <c r="C50" s="304"/>
      <c r="D50" s="304">
        <v>3177</v>
      </c>
      <c r="E50" s="306" t="s">
        <v>1128</v>
      </c>
      <c r="F50" s="306" t="s">
        <v>70</v>
      </c>
      <c r="G50" s="304" t="s">
        <v>32</v>
      </c>
      <c r="H50" s="304">
        <v>1971</v>
      </c>
      <c r="I50" s="306" t="s">
        <v>4400</v>
      </c>
      <c r="J50" s="306" t="s">
        <v>4399</v>
      </c>
      <c r="K50" s="304">
        <v>40</v>
      </c>
      <c r="L50" s="304">
        <v>16</v>
      </c>
      <c r="M50" s="304">
        <v>40</v>
      </c>
      <c r="N50" s="305">
        <v>0.36327546296296293</v>
      </c>
      <c r="O50" s="304">
        <v>0</v>
      </c>
      <c r="P50" s="303">
        <v>0.40138888888888885</v>
      </c>
      <c r="Q50" s="303">
        <v>0.51597222222222217</v>
      </c>
      <c r="R50" s="303">
        <v>0.59930555555555554</v>
      </c>
      <c r="S50" s="303">
        <v>0.48680555555555555</v>
      </c>
      <c r="T50" s="303">
        <v>0.3743055555555555</v>
      </c>
      <c r="U50" s="303">
        <v>0.56736111111111109</v>
      </c>
      <c r="V50" s="303">
        <v>0.50069444444444444</v>
      </c>
      <c r="W50" s="303">
        <v>0.42152777777777778</v>
      </c>
      <c r="X50" s="303">
        <v>0.5444444444444444</v>
      </c>
      <c r="Y50" s="303">
        <v>0.67013888888888884</v>
      </c>
      <c r="Z50" s="303">
        <v>0.46736111111111112</v>
      </c>
      <c r="AA50" s="303">
        <v>0.53125</v>
      </c>
      <c r="AB50" s="303">
        <v>0.44791666666666669</v>
      </c>
      <c r="AC50" s="303">
        <v>0.64166666666666672</v>
      </c>
      <c r="AD50" s="303">
        <v>0.69861111111111107</v>
      </c>
      <c r="AE50" s="303">
        <v>0.61875000000000002</v>
      </c>
      <c r="AF50" s="302">
        <v>0.71736111111111101</v>
      </c>
      <c r="AG50" s="302"/>
      <c r="AI50" s="112" t="e">
        <f>VLOOKUP(AJ50,id!$A:$C,3,0)</f>
        <v>#N/A</v>
      </c>
      <c r="AJ50" s="112" t="str">
        <f t="shared" si="0"/>
        <v>KrauzeMaciej1971</v>
      </c>
      <c r="AK50" s="112" t="str">
        <f t="shared" si="9"/>
        <v>Krauze</v>
      </c>
      <c r="AL50" s="112" t="str">
        <f t="shared" si="9"/>
        <v>Maciej</v>
      </c>
      <c r="AM50" s="112" t="str">
        <f t="shared" si="2"/>
        <v>Magic Team</v>
      </c>
      <c r="AN50" s="112">
        <f t="shared" si="3"/>
        <v>1971</v>
      </c>
      <c r="AO50" s="112">
        <f t="shared" si="4"/>
        <v>33.748048555134261</v>
      </c>
      <c r="AP50" s="112"/>
      <c r="AQ50" s="112">
        <f t="shared" si="5"/>
        <v>0.99974511740529515</v>
      </c>
      <c r="AR50" s="112">
        <f t="shared" si="6"/>
        <v>1</v>
      </c>
      <c r="AS50" s="112">
        <f t="shared" si="7"/>
        <v>1</v>
      </c>
      <c r="AT50" s="112">
        <f t="shared" si="8"/>
        <v>1</v>
      </c>
    </row>
    <row r="51" spans="1:46">
      <c r="A51" s="315">
        <v>49</v>
      </c>
      <c r="B51" s="311">
        <v>49</v>
      </c>
      <c r="C51" s="311"/>
      <c r="D51" s="311">
        <v>3215</v>
      </c>
      <c r="E51" s="313" t="s">
        <v>357</v>
      </c>
      <c r="F51" s="313" t="s">
        <v>34</v>
      </c>
      <c r="G51" s="311" t="s">
        <v>32</v>
      </c>
      <c r="H51" s="311">
        <v>1951</v>
      </c>
      <c r="I51" s="313" t="s">
        <v>3633</v>
      </c>
      <c r="J51" s="313"/>
      <c r="K51" s="311">
        <v>40</v>
      </c>
      <c r="L51" s="311">
        <v>16</v>
      </c>
      <c r="M51" s="311">
        <v>40</v>
      </c>
      <c r="N51" s="312">
        <v>0.36674768518518519</v>
      </c>
      <c r="O51" s="311">
        <v>0</v>
      </c>
      <c r="P51" s="310">
        <v>0.39652777777777781</v>
      </c>
      <c r="Q51" s="310">
        <v>0.48333333333333334</v>
      </c>
      <c r="R51" s="310">
        <v>0.53819444444444442</v>
      </c>
      <c r="S51" s="310">
        <v>0.45833333333333331</v>
      </c>
      <c r="T51" s="310">
        <v>0.70347222222222217</v>
      </c>
      <c r="U51" s="310">
        <v>0.59027777777777779</v>
      </c>
      <c r="V51" s="310">
        <v>0.47222222222222227</v>
      </c>
      <c r="W51" s="310">
        <v>0.3743055555555555</v>
      </c>
      <c r="X51" s="310">
        <v>0.51180555555555551</v>
      </c>
      <c r="Y51" s="310">
        <v>0.62847222222222221</v>
      </c>
      <c r="Z51" s="310">
        <v>0.4375</v>
      </c>
      <c r="AA51" s="310">
        <v>0.49791666666666662</v>
      </c>
      <c r="AB51" s="310">
        <v>0.41736111111111113</v>
      </c>
      <c r="AC51" s="310">
        <v>0.60486111111111118</v>
      </c>
      <c r="AD51" s="310">
        <v>0.66319444444444442</v>
      </c>
      <c r="AE51" s="310">
        <v>0.55625000000000002</v>
      </c>
      <c r="AF51" s="309">
        <v>0.72083333333333333</v>
      </c>
      <c r="AG51" s="309"/>
      <c r="AI51" s="112">
        <f>VLOOKUP(AJ51,id!$A:$C,3,0)</f>
        <v>99</v>
      </c>
      <c r="AJ51" s="112" t="str">
        <f t="shared" si="0"/>
        <v>RedlarskiMarek1951</v>
      </c>
      <c r="AK51" s="112" t="str">
        <f t="shared" si="9"/>
        <v>Redlarski</v>
      </c>
      <c r="AL51" s="112" t="str">
        <f t="shared" si="9"/>
        <v>Marek</v>
      </c>
      <c r="AM51" s="112">
        <f t="shared" si="2"/>
        <v>0</v>
      </c>
      <c r="AN51" s="112">
        <f t="shared" si="3"/>
        <v>1951</v>
      </c>
      <c r="AO51" s="112">
        <f t="shared" si="4"/>
        <v>33.428535361504686</v>
      </c>
      <c r="AP51" s="112"/>
      <c r="AQ51" s="112">
        <f t="shared" si="5"/>
        <v>0.990532394988481</v>
      </c>
      <c r="AR51" s="112">
        <f t="shared" si="6"/>
        <v>1</v>
      </c>
      <c r="AS51" s="112">
        <f t="shared" si="7"/>
        <v>1</v>
      </c>
      <c r="AT51" s="112">
        <f t="shared" si="8"/>
        <v>1</v>
      </c>
    </row>
    <row r="52" spans="1:46">
      <c r="A52" s="316">
        <v>50</v>
      </c>
      <c r="B52" s="304">
        <v>50</v>
      </c>
      <c r="C52" s="304"/>
      <c r="D52" s="304">
        <v>3262</v>
      </c>
      <c r="E52" s="306" t="s">
        <v>364</v>
      </c>
      <c r="F52" s="306" t="s">
        <v>363</v>
      </c>
      <c r="G52" s="304" t="s">
        <v>32</v>
      </c>
      <c r="H52" s="304">
        <v>1975</v>
      </c>
      <c r="I52" s="306" t="s">
        <v>3592</v>
      </c>
      <c r="J52" s="306"/>
      <c r="K52" s="304">
        <v>40</v>
      </c>
      <c r="L52" s="304">
        <v>16</v>
      </c>
      <c r="M52" s="304">
        <v>40</v>
      </c>
      <c r="N52" s="305">
        <v>0.36697916666666663</v>
      </c>
      <c r="O52" s="304">
        <v>0</v>
      </c>
      <c r="P52" s="303">
        <v>0.6972222222222223</v>
      </c>
      <c r="Q52" s="303">
        <v>0.46527777777777773</v>
      </c>
      <c r="R52" s="303">
        <v>0.53125</v>
      </c>
      <c r="S52" s="303">
        <v>0.44305555555555554</v>
      </c>
      <c r="T52" s="303">
        <v>0.68055555555555547</v>
      </c>
      <c r="U52" s="303">
        <v>0.51388888888888895</v>
      </c>
      <c r="V52" s="303">
        <v>0.4548611111111111</v>
      </c>
      <c r="W52" s="303">
        <v>0.37222222222222223</v>
      </c>
      <c r="X52" s="303">
        <v>0.49722222222222223</v>
      </c>
      <c r="Y52" s="303">
        <v>0.61458333333333337</v>
      </c>
      <c r="Z52" s="303">
        <v>0.42083333333333334</v>
      </c>
      <c r="AA52" s="303">
        <v>0.48194444444444445</v>
      </c>
      <c r="AB52" s="303">
        <v>0.40277777777777773</v>
      </c>
      <c r="AC52" s="303">
        <v>0.57638888888888895</v>
      </c>
      <c r="AD52" s="303">
        <v>0.64374999999999993</v>
      </c>
      <c r="AE52" s="303">
        <v>0.5493055555555556</v>
      </c>
      <c r="AF52" s="302">
        <v>0.72083333333333333</v>
      </c>
      <c r="AG52" s="302"/>
      <c r="AI52" s="112">
        <f>VLOOKUP(AJ52,id!$A:$C,3,0)</f>
        <v>291</v>
      </c>
      <c r="AJ52" s="112" t="str">
        <f t="shared" si="0"/>
        <v>PaszkiewiczArkadiusz1975</v>
      </c>
      <c r="AK52" s="112" t="str">
        <f t="shared" si="9"/>
        <v>Paszkiewicz</v>
      </c>
      <c r="AL52" s="112" t="str">
        <f t="shared" si="9"/>
        <v>Arkadiusz</v>
      </c>
      <c r="AM52" s="112">
        <f t="shared" si="2"/>
        <v>0</v>
      </c>
      <c r="AN52" s="112">
        <f t="shared" si="3"/>
        <v>1975</v>
      </c>
      <c r="AO52" s="112">
        <f t="shared" si="4"/>
        <v>33.407449459109948</v>
      </c>
      <c r="AP52" s="112"/>
      <c r="AQ52" s="112">
        <f t="shared" si="5"/>
        <v>0.99936922446147547</v>
      </c>
      <c r="AR52" s="112">
        <f t="shared" si="6"/>
        <v>1</v>
      </c>
      <c r="AS52" s="112">
        <f t="shared" si="7"/>
        <v>1</v>
      </c>
      <c r="AT52" s="112">
        <f t="shared" si="8"/>
        <v>1</v>
      </c>
    </row>
    <row r="53" spans="1:46">
      <c r="A53" s="315">
        <v>51</v>
      </c>
      <c r="B53" s="311">
        <v>51</v>
      </c>
      <c r="C53" s="311"/>
      <c r="D53" s="311">
        <v>3043</v>
      </c>
      <c r="E53" s="313" t="s">
        <v>624</v>
      </c>
      <c r="F53" s="313" t="s">
        <v>16</v>
      </c>
      <c r="G53" s="311" t="s">
        <v>32</v>
      </c>
      <c r="H53" s="311">
        <v>1977</v>
      </c>
      <c r="I53" s="313" t="s">
        <v>3462</v>
      </c>
      <c r="J53" s="313" t="s">
        <v>3618</v>
      </c>
      <c r="K53" s="311">
        <v>40</v>
      </c>
      <c r="L53" s="311">
        <v>16</v>
      </c>
      <c r="M53" s="311">
        <v>40</v>
      </c>
      <c r="N53" s="312">
        <v>0.36701388888888892</v>
      </c>
      <c r="O53" s="311">
        <v>0</v>
      </c>
      <c r="P53" s="310">
        <v>0.6972222222222223</v>
      </c>
      <c r="Q53" s="310">
        <v>0.46527777777777773</v>
      </c>
      <c r="R53" s="310">
        <v>0.53125</v>
      </c>
      <c r="S53" s="310">
        <v>0.44305555555555554</v>
      </c>
      <c r="T53" s="310">
        <v>0.68055555555555547</v>
      </c>
      <c r="U53" s="310">
        <v>0.51388888888888895</v>
      </c>
      <c r="V53" s="310">
        <v>0.4548611111111111</v>
      </c>
      <c r="W53" s="310">
        <v>0.36736111111111108</v>
      </c>
      <c r="X53" s="310">
        <v>0.49791666666666662</v>
      </c>
      <c r="Y53" s="310">
        <v>0.61458333333333337</v>
      </c>
      <c r="Z53" s="310">
        <v>0.42083333333333334</v>
      </c>
      <c r="AA53" s="310">
        <v>0.48194444444444445</v>
      </c>
      <c r="AB53" s="310">
        <v>0.40277777777777773</v>
      </c>
      <c r="AC53" s="310">
        <v>0.57638888888888895</v>
      </c>
      <c r="AD53" s="310">
        <v>0.64374999999999993</v>
      </c>
      <c r="AE53" s="310">
        <v>0.5493055555555556</v>
      </c>
      <c r="AF53" s="309">
        <v>0.72083333333333333</v>
      </c>
      <c r="AG53" s="309"/>
      <c r="AI53" s="112">
        <f>VLOOKUP(AJ53,id!$A:$C,3,0)</f>
        <v>366</v>
      </c>
      <c r="AJ53" s="112" t="str">
        <f t="shared" si="0"/>
        <v>BielennyPaweł1977</v>
      </c>
      <c r="AK53" s="112" t="str">
        <f t="shared" si="9"/>
        <v>Bielenny</v>
      </c>
      <c r="AL53" s="112" t="str">
        <f t="shared" si="9"/>
        <v>Paweł</v>
      </c>
      <c r="AM53" s="112" t="str">
        <f t="shared" si="2"/>
        <v>KTG Neptun</v>
      </c>
      <c r="AN53" s="112">
        <f t="shared" si="3"/>
        <v>1977</v>
      </c>
      <c r="AO53" s="112">
        <f t="shared" si="4"/>
        <v>33.404288867864992</v>
      </c>
      <c r="AP53" s="112"/>
      <c r="AQ53" s="112">
        <f t="shared" si="5"/>
        <v>0.99990539262062428</v>
      </c>
      <c r="AR53" s="112">
        <f t="shared" si="6"/>
        <v>1</v>
      </c>
      <c r="AS53" s="112">
        <f t="shared" si="7"/>
        <v>1</v>
      </c>
      <c r="AT53" s="112">
        <f t="shared" si="8"/>
        <v>1</v>
      </c>
    </row>
    <row r="54" spans="1:46">
      <c r="A54" s="316">
        <v>52</v>
      </c>
      <c r="B54" s="304">
        <v>52</v>
      </c>
      <c r="C54" s="304"/>
      <c r="D54" s="304">
        <v>3091</v>
      </c>
      <c r="E54" s="306" t="s">
        <v>1191</v>
      </c>
      <c r="F54" s="306" t="s">
        <v>383</v>
      </c>
      <c r="G54" s="304" t="s">
        <v>32</v>
      </c>
      <c r="H54" s="304">
        <v>1973</v>
      </c>
      <c r="I54" s="306" t="s">
        <v>3558</v>
      </c>
      <c r="J54" s="306" t="s">
        <v>1186</v>
      </c>
      <c r="K54" s="304">
        <v>40</v>
      </c>
      <c r="L54" s="304">
        <v>16</v>
      </c>
      <c r="M54" s="304">
        <v>40</v>
      </c>
      <c r="N54" s="305">
        <v>0.3674074074074074</v>
      </c>
      <c r="O54" s="304">
        <v>0</v>
      </c>
      <c r="P54" s="303">
        <v>0.43611111111111112</v>
      </c>
      <c r="Q54" s="303">
        <v>0.52708333333333335</v>
      </c>
      <c r="R54" s="303">
        <v>0.6020833333333333</v>
      </c>
      <c r="S54" s="303">
        <v>0.49513888888888885</v>
      </c>
      <c r="T54" s="303">
        <v>0.41388888888888892</v>
      </c>
      <c r="U54" s="303">
        <v>0.57777777777777783</v>
      </c>
      <c r="V54" s="303">
        <v>0.51527777777777783</v>
      </c>
      <c r="W54" s="303">
        <v>0.3743055555555555</v>
      </c>
      <c r="X54" s="303">
        <v>0.55972222222222223</v>
      </c>
      <c r="Y54" s="303">
        <v>0.67361111111111116</v>
      </c>
      <c r="Z54" s="303">
        <v>0.48055555555555557</v>
      </c>
      <c r="AA54" s="303">
        <v>0.54652777777777783</v>
      </c>
      <c r="AB54" s="303">
        <v>0.45624999999999999</v>
      </c>
      <c r="AC54" s="303">
        <v>0.64513888888888882</v>
      </c>
      <c r="AD54" s="303">
        <v>0.70416666666666661</v>
      </c>
      <c r="AE54" s="303">
        <v>0.61944444444444446</v>
      </c>
      <c r="AF54" s="302">
        <v>0.72152777777777777</v>
      </c>
      <c r="AG54" s="302"/>
      <c r="AI54" s="112" t="e">
        <f>VLOOKUP(AJ54,id!$A:$C,3,0)</f>
        <v>#N/A</v>
      </c>
      <c r="AJ54" s="112" t="str">
        <f t="shared" si="0"/>
        <v>BożyczkoMariusz1973</v>
      </c>
      <c r="AK54" s="112" t="str">
        <f t="shared" si="9"/>
        <v>Bożyczko</v>
      </c>
      <c r="AL54" s="112" t="str">
        <f t="shared" si="9"/>
        <v>Mariusz</v>
      </c>
      <c r="AM54" s="112" t="str">
        <f t="shared" si="2"/>
        <v>Perełki z Elbląga</v>
      </c>
      <c r="AN54" s="112">
        <f t="shared" si="3"/>
        <v>1973</v>
      </c>
      <c r="AO54" s="112">
        <f t="shared" si="4"/>
        <v>33.368510584677388</v>
      </c>
      <c r="AP54" s="112"/>
      <c r="AQ54" s="112">
        <f t="shared" si="5"/>
        <v>0.99892893145161299</v>
      </c>
      <c r="AR54" s="112">
        <f t="shared" si="6"/>
        <v>1</v>
      </c>
      <c r="AS54" s="112">
        <f t="shared" si="7"/>
        <v>1</v>
      </c>
      <c r="AT54" s="112">
        <f t="shared" si="8"/>
        <v>1</v>
      </c>
    </row>
    <row r="55" spans="1:46">
      <c r="A55" s="315">
        <v>53</v>
      </c>
      <c r="B55" s="311">
        <v>53</v>
      </c>
      <c r="C55" s="311"/>
      <c r="D55" s="311">
        <v>3096</v>
      </c>
      <c r="E55" s="313" t="s">
        <v>4398</v>
      </c>
      <c r="F55" s="313" t="s">
        <v>17</v>
      </c>
      <c r="G55" s="311" t="s">
        <v>32</v>
      </c>
      <c r="H55" s="311">
        <v>1971</v>
      </c>
      <c r="I55" s="313" t="s">
        <v>3558</v>
      </c>
      <c r="J55" s="313" t="s">
        <v>4397</v>
      </c>
      <c r="K55" s="311">
        <v>40</v>
      </c>
      <c r="L55" s="311">
        <v>16</v>
      </c>
      <c r="M55" s="311">
        <v>40</v>
      </c>
      <c r="N55" s="312">
        <v>0.36758101851851849</v>
      </c>
      <c r="O55" s="311">
        <v>0</v>
      </c>
      <c r="P55" s="310">
        <v>0.43541666666666662</v>
      </c>
      <c r="Q55" s="310">
        <v>0.52777777777777779</v>
      </c>
      <c r="R55" s="310">
        <v>0.6020833333333333</v>
      </c>
      <c r="S55" s="310">
        <v>0.49513888888888885</v>
      </c>
      <c r="T55" s="310">
        <v>0.4145833333333333</v>
      </c>
      <c r="U55" s="310">
        <v>0.57777777777777783</v>
      </c>
      <c r="V55" s="310">
        <v>0.51527777777777783</v>
      </c>
      <c r="W55" s="310">
        <v>0.3743055555555555</v>
      </c>
      <c r="X55" s="310">
        <v>0.55972222222222223</v>
      </c>
      <c r="Y55" s="310">
        <v>0.67361111111111116</v>
      </c>
      <c r="Z55" s="310">
        <v>0.48055555555555557</v>
      </c>
      <c r="AA55" s="310">
        <v>0.54652777777777783</v>
      </c>
      <c r="AB55" s="310">
        <v>0.45694444444444443</v>
      </c>
      <c r="AC55" s="310">
        <v>0.64513888888888882</v>
      </c>
      <c r="AD55" s="310">
        <v>0.70416666666666661</v>
      </c>
      <c r="AE55" s="310">
        <v>0.61944444444444446</v>
      </c>
      <c r="AF55" s="309">
        <v>0.72152777777777777</v>
      </c>
      <c r="AG55" s="309"/>
      <c r="AI55" s="112" t="e">
        <f>VLOOKUP(AJ55,id!$A:$C,3,0)</f>
        <v>#N/A</v>
      </c>
      <c r="AJ55" s="112" t="str">
        <f t="shared" si="0"/>
        <v>FlorkiewiczMarcin1971</v>
      </c>
      <c r="AK55" s="112" t="str">
        <f t="shared" si="9"/>
        <v>Florkiewicz</v>
      </c>
      <c r="AL55" s="112" t="str">
        <f t="shared" si="9"/>
        <v>Marcin</v>
      </c>
      <c r="AM55" s="112" t="str">
        <f t="shared" si="2"/>
        <v>Trener</v>
      </c>
      <c r="AN55" s="112">
        <f t="shared" si="3"/>
        <v>1971</v>
      </c>
      <c r="AO55" s="112">
        <f t="shared" si="4"/>
        <v>33.352750401460973</v>
      </c>
      <c r="AP55" s="112"/>
      <c r="AQ55" s="112">
        <f t="shared" si="5"/>
        <v>0.99952769293743515</v>
      </c>
      <c r="AR55" s="112">
        <f t="shared" si="6"/>
        <v>1</v>
      </c>
      <c r="AS55" s="112">
        <f t="shared" si="7"/>
        <v>1</v>
      </c>
      <c r="AT55" s="112">
        <f t="shared" si="8"/>
        <v>1</v>
      </c>
    </row>
    <row r="56" spans="1:46">
      <c r="A56" s="316">
        <v>54</v>
      </c>
      <c r="B56" s="304">
        <v>54</v>
      </c>
      <c r="C56" s="304"/>
      <c r="D56" s="304">
        <v>3055</v>
      </c>
      <c r="E56" s="306" t="s">
        <v>3658</v>
      </c>
      <c r="F56" s="306" t="s">
        <v>59</v>
      </c>
      <c r="G56" s="304" t="s">
        <v>32</v>
      </c>
      <c r="H56" s="304">
        <v>1993</v>
      </c>
      <c r="I56" s="306" t="s">
        <v>3462</v>
      </c>
      <c r="J56" s="306" t="s">
        <v>608</v>
      </c>
      <c r="K56" s="304">
        <v>40</v>
      </c>
      <c r="L56" s="304">
        <v>16</v>
      </c>
      <c r="M56" s="304">
        <v>40</v>
      </c>
      <c r="N56" s="305">
        <v>0.37096064814814816</v>
      </c>
      <c r="O56" s="304">
        <v>0</v>
      </c>
      <c r="P56" s="303">
        <v>0.7055555555555556</v>
      </c>
      <c r="Q56" s="303">
        <v>0.54027777777777775</v>
      </c>
      <c r="R56" s="303">
        <v>0.4826388888888889</v>
      </c>
      <c r="S56" s="303">
        <v>0.59236111111111112</v>
      </c>
      <c r="T56" s="303">
        <v>0.69097222222222221</v>
      </c>
      <c r="U56" s="303">
        <v>0.49652777777777773</v>
      </c>
      <c r="V56" s="303">
        <v>0.57500000000000007</v>
      </c>
      <c r="W56" s="303">
        <v>0.66180555555555554</v>
      </c>
      <c r="X56" s="303">
        <v>0.51388888888888895</v>
      </c>
      <c r="Y56" s="303">
        <v>0.41388888888888892</v>
      </c>
      <c r="Z56" s="303">
        <v>0.60763888888888895</v>
      </c>
      <c r="AA56" s="303">
        <v>0.52986111111111112</v>
      </c>
      <c r="AB56" s="303">
        <v>0.62916666666666665</v>
      </c>
      <c r="AC56" s="303">
        <v>0.43263888888888885</v>
      </c>
      <c r="AD56" s="303">
        <v>0.375</v>
      </c>
      <c r="AE56" s="303">
        <v>0.45555555555555555</v>
      </c>
      <c r="AF56" s="302">
        <v>0.72499999999999998</v>
      </c>
      <c r="AG56" s="302"/>
      <c r="AI56" s="112" t="e">
        <f>VLOOKUP(AJ56,id!$A:$C,3,0)</f>
        <v>#N/A</v>
      </c>
      <c r="AJ56" s="112" t="str">
        <f t="shared" si="0"/>
        <v>ChrościckiMichał1993</v>
      </c>
      <c r="AK56" s="112" t="str">
        <f t="shared" si="9"/>
        <v>Chrościcki</v>
      </c>
      <c r="AL56" s="112" t="str">
        <f t="shared" si="9"/>
        <v>Michał</v>
      </c>
      <c r="AM56" s="112" t="str">
        <f t="shared" si="2"/>
        <v>MM</v>
      </c>
      <c r="AN56" s="112">
        <f t="shared" si="3"/>
        <v>1993</v>
      </c>
      <c r="AO56" s="112">
        <f t="shared" si="4"/>
        <v>33.048890830239273</v>
      </c>
      <c r="AP56" s="112"/>
      <c r="AQ56" s="112">
        <f t="shared" si="5"/>
        <v>0.9908895198277744</v>
      </c>
      <c r="AR56" s="112">
        <f t="shared" si="6"/>
        <v>1</v>
      </c>
      <c r="AS56" s="112">
        <f t="shared" si="7"/>
        <v>1</v>
      </c>
      <c r="AT56" s="112">
        <f t="shared" si="8"/>
        <v>1</v>
      </c>
    </row>
    <row r="57" spans="1:46">
      <c r="A57" s="315">
        <v>55</v>
      </c>
      <c r="B57" s="311">
        <v>55</v>
      </c>
      <c r="C57" s="311"/>
      <c r="D57" s="311">
        <v>3123</v>
      </c>
      <c r="E57" s="313" t="s">
        <v>3660</v>
      </c>
      <c r="F57" s="313" t="s">
        <v>59</v>
      </c>
      <c r="G57" s="311" t="s">
        <v>32</v>
      </c>
      <c r="H57" s="311">
        <v>1993</v>
      </c>
      <c r="I57" s="313" t="s">
        <v>3462</v>
      </c>
      <c r="J57" s="313" t="s">
        <v>608</v>
      </c>
      <c r="K57" s="311">
        <v>40</v>
      </c>
      <c r="L57" s="311">
        <v>16</v>
      </c>
      <c r="M57" s="311">
        <v>40</v>
      </c>
      <c r="N57" s="312">
        <v>0.37097222222222226</v>
      </c>
      <c r="O57" s="311">
        <v>0</v>
      </c>
      <c r="P57" s="310">
        <v>0.7055555555555556</v>
      </c>
      <c r="Q57" s="310">
        <v>0.54027777777777775</v>
      </c>
      <c r="R57" s="310">
        <v>0.4826388888888889</v>
      </c>
      <c r="S57" s="310">
        <v>0.59236111111111112</v>
      </c>
      <c r="T57" s="310">
        <v>0.69027777777777777</v>
      </c>
      <c r="U57" s="310">
        <v>0.49652777777777773</v>
      </c>
      <c r="V57" s="310">
        <v>0.57500000000000007</v>
      </c>
      <c r="W57" s="310">
        <v>0.66180555555555554</v>
      </c>
      <c r="X57" s="310">
        <v>0.51388888888888895</v>
      </c>
      <c r="Y57" s="310">
        <v>0.41388888888888892</v>
      </c>
      <c r="Z57" s="310">
        <v>0.60763888888888895</v>
      </c>
      <c r="AA57" s="310">
        <v>0.52986111111111112</v>
      </c>
      <c r="AB57" s="310">
        <v>0.62916666666666665</v>
      </c>
      <c r="AC57" s="310">
        <v>0.43263888888888885</v>
      </c>
      <c r="AD57" s="310">
        <v>0.375</v>
      </c>
      <c r="AE57" s="310">
        <v>0.46111111111111108</v>
      </c>
      <c r="AF57" s="309">
        <v>0.72499999999999998</v>
      </c>
      <c r="AG57" s="309"/>
      <c r="AI57" s="112" t="e">
        <f>VLOOKUP(AJ57,id!$A:$C,3,0)</f>
        <v>#N/A</v>
      </c>
      <c r="AJ57" s="112" t="str">
        <f t="shared" si="0"/>
        <v>MaziarzMichał1993</v>
      </c>
      <c r="AK57" s="112" t="str">
        <f t="shared" si="9"/>
        <v>Maziarz</v>
      </c>
      <c r="AL57" s="112" t="str">
        <f t="shared" si="9"/>
        <v>Michał</v>
      </c>
      <c r="AM57" s="112" t="str">
        <f t="shared" si="2"/>
        <v>MM</v>
      </c>
      <c r="AN57" s="112">
        <f t="shared" si="3"/>
        <v>1993</v>
      </c>
      <c r="AO57" s="112">
        <f t="shared" si="4"/>
        <v>33.047859727942061</v>
      </c>
      <c r="AP57" s="112"/>
      <c r="AQ57" s="112">
        <f t="shared" si="5"/>
        <v>0.99996880069886429</v>
      </c>
      <c r="AR57" s="112">
        <f t="shared" si="6"/>
        <v>1</v>
      </c>
      <c r="AS57" s="112">
        <f t="shared" si="7"/>
        <v>1</v>
      </c>
      <c r="AT57" s="112">
        <f t="shared" si="8"/>
        <v>1</v>
      </c>
    </row>
    <row r="58" spans="1:46">
      <c r="A58" s="316">
        <v>56</v>
      </c>
      <c r="B58" s="304">
        <v>56</v>
      </c>
      <c r="C58" s="304"/>
      <c r="D58" s="304">
        <v>3267</v>
      </c>
      <c r="E58" s="306" t="s">
        <v>614</v>
      </c>
      <c r="F58" s="306" t="s">
        <v>77</v>
      </c>
      <c r="G58" s="304" t="s">
        <v>32</v>
      </c>
      <c r="H58" s="304">
        <v>1987</v>
      </c>
      <c r="I58" s="306" t="s">
        <v>4396</v>
      </c>
      <c r="J58" s="306" t="s">
        <v>1444</v>
      </c>
      <c r="K58" s="304">
        <v>40</v>
      </c>
      <c r="L58" s="304">
        <v>16</v>
      </c>
      <c r="M58" s="304">
        <v>40</v>
      </c>
      <c r="N58" s="305">
        <v>0.37464120370370368</v>
      </c>
      <c r="O58" s="304">
        <v>0</v>
      </c>
      <c r="P58" s="303">
        <v>0.40972222222222227</v>
      </c>
      <c r="Q58" s="303">
        <v>0.54652777777777783</v>
      </c>
      <c r="R58" s="303">
        <v>0.61527777777777781</v>
      </c>
      <c r="S58" s="303">
        <v>0.51666666666666672</v>
      </c>
      <c r="T58" s="303">
        <v>0.3833333333333333</v>
      </c>
      <c r="U58" s="303">
        <v>0.59236111111111112</v>
      </c>
      <c r="V58" s="303">
        <v>0.53680555555555554</v>
      </c>
      <c r="W58" s="303">
        <v>0.4381944444444445</v>
      </c>
      <c r="X58" s="303">
        <v>0.57291666666666663</v>
      </c>
      <c r="Y58" s="303">
        <v>0.68541666666666667</v>
      </c>
      <c r="Z58" s="303">
        <v>0.49444444444444446</v>
      </c>
      <c r="AA58" s="303">
        <v>0.56111111111111112</v>
      </c>
      <c r="AB58" s="303">
        <v>0.47083333333333338</v>
      </c>
      <c r="AC58" s="303">
        <v>0.65555555555555556</v>
      </c>
      <c r="AD58" s="303">
        <v>0.71111111111111114</v>
      </c>
      <c r="AE58" s="303">
        <v>0.63472222222222219</v>
      </c>
      <c r="AF58" s="302">
        <v>0.7284722222222223</v>
      </c>
      <c r="AG58" s="302"/>
      <c r="AI58" s="112" t="e">
        <f>VLOOKUP(AJ58,id!$A:$C,3,0)</f>
        <v>#N/A</v>
      </c>
      <c r="AJ58" s="112" t="str">
        <f t="shared" si="0"/>
        <v>StencelKrystian1987</v>
      </c>
      <c r="AK58" s="112" t="str">
        <f t="shared" si="9"/>
        <v>Stencel</v>
      </c>
      <c r="AL58" s="112" t="str">
        <f t="shared" si="9"/>
        <v>Krystian</v>
      </c>
      <c r="AM58" s="112" t="str">
        <f t="shared" si="2"/>
        <v>Ogrys</v>
      </c>
      <c r="AN58" s="112">
        <f t="shared" si="3"/>
        <v>1987</v>
      </c>
      <c r="AO58" s="112">
        <f t="shared" si="4"/>
        <v>32.724211436868579</v>
      </c>
      <c r="AP58" s="112"/>
      <c r="AQ58" s="112">
        <f t="shared" si="5"/>
        <v>0.99020667923012773</v>
      </c>
      <c r="AR58" s="112">
        <f t="shared" si="6"/>
        <v>1</v>
      </c>
      <c r="AS58" s="112">
        <f t="shared" si="7"/>
        <v>1</v>
      </c>
      <c r="AT58" s="112">
        <f t="shared" si="8"/>
        <v>1</v>
      </c>
    </row>
    <row r="59" spans="1:46">
      <c r="A59" s="315">
        <v>59</v>
      </c>
      <c r="B59" s="311">
        <v>57</v>
      </c>
      <c r="C59" s="311"/>
      <c r="D59" s="311">
        <v>3006</v>
      </c>
      <c r="E59" s="313" t="s">
        <v>1052</v>
      </c>
      <c r="F59" s="313" t="s">
        <v>91</v>
      </c>
      <c r="G59" s="311" t="s">
        <v>32</v>
      </c>
      <c r="H59" s="311">
        <v>1983</v>
      </c>
      <c r="I59" s="313" t="s">
        <v>3614</v>
      </c>
      <c r="J59" s="313" t="s">
        <v>4394</v>
      </c>
      <c r="K59" s="311">
        <v>40</v>
      </c>
      <c r="L59" s="311">
        <v>16</v>
      </c>
      <c r="M59" s="311">
        <v>40</v>
      </c>
      <c r="N59" s="312">
        <v>0.37656249999999997</v>
      </c>
      <c r="O59" s="311">
        <v>0</v>
      </c>
      <c r="P59" s="310">
        <v>0.69097222222222221</v>
      </c>
      <c r="Q59" s="310">
        <v>0.53749999999999998</v>
      </c>
      <c r="R59" s="310">
        <v>0.48125000000000001</v>
      </c>
      <c r="S59" s="310">
        <v>0.57847222222222217</v>
      </c>
      <c r="T59" s="310">
        <v>0.71944444444444444</v>
      </c>
      <c r="U59" s="310">
        <v>0.44027777777777777</v>
      </c>
      <c r="V59" s="310">
        <v>0.55763888888888891</v>
      </c>
      <c r="W59" s="310">
        <v>0.65</v>
      </c>
      <c r="X59" s="310">
        <v>0.50763888888888886</v>
      </c>
      <c r="Y59" s="310">
        <v>0.40277777777777773</v>
      </c>
      <c r="Z59" s="310">
        <v>0.59583333333333333</v>
      </c>
      <c r="AA59" s="310">
        <v>0.52083333333333337</v>
      </c>
      <c r="AB59" s="310">
        <v>0.61388888888888882</v>
      </c>
      <c r="AC59" s="310">
        <v>0.4236111111111111</v>
      </c>
      <c r="AD59" s="310">
        <v>0.37361111111111112</v>
      </c>
      <c r="AE59" s="310">
        <v>0.46458333333333335</v>
      </c>
      <c r="AF59" s="309">
        <v>0.73055555555555562</v>
      </c>
      <c r="AG59" s="309"/>
      <c r="AI59" s="112">
        <f>VLOOKUP(AJ59,id!$A:$C,3,0)</f>
        <v>81</v>
      </c>
      <c r="AJ59" s="112" t="str">
        <f t="shared" si="0"/>
        <v>MechlińskiMateusz1983</v>
      </c>
      <c r="AK59" s="112" t="str">
        <f t="shared" si="9"/>
        <v>Mechliński</v>
      </c>
      <c r="AL59" s="112" t="str">
        <f t="shared" si="9"/>
        <v>Mateusz</v>
      </c>
      <c r="AM59" s="112" t="str">
        <f t="shared" si="2"/>
        <v>Offroad</v>
      </c>
      <c r="AN59" s="112">
        <f t="shared" si="3"/>
        <v>1983</v>
      </c>
      <c r="AO59" s="112">
        <f t="shared" ref="AO59:AO122" si="10">AO58*IF(AS59&lt;1,AS59,IF(AT59&lt;1,AT59,IF(AR59&lt;1,AR59,IF(AQ59&lt;1,AQ59,1))))</f>
        <v>32.557246042723193</v>
      </c>
      <c r="AP59" s="112"/>
      <c r="AQ59" s="112">
        <f t="shared" ref="AQ59:AQ122" si="11">N58/N59</f>
        <v>0.99489780236668213</v>
      </c>
      <c r="AR59" s="112">
        <f t="shared" ref="AR59:AR122" si="12">L59/L58</f>
        <v>1</v>
      </c>
      <c r="AS59" s="112">
        <f t="shared" ref="AS59:AS122" si="13">K59/K58</f>
        <v>1</v>
      </c>
      <c r="AT59" s="112">
        <f t="shared" ref="AT59:AT122" si="14">AR59^0.2</f>
        <v>1</v>
      </c>
    </row>
    <row r="60" spans="1:46">
      <c r="A60" s="316">
        <v>60</v>
      </c>
      <c r="B60" s="304">
        <v>58</v>
      </c>
      <c r="C60" s="304"/>
      <c r="D60" s="304">
        <v>3149</v>
      </c>
      <c r="E60" s="306" t="s">
        <v>1080</v>
      </c>
      <c r="F60" s="306" t="s">
        <v>92</v>
      </c>
      <c r="G60" s="304" t="s">
        <v>32</v>
      </c>
      <c r="H60" s="304">
        <v>1981</v>
      </c>
      <c r="I60" s="306" t="s">
        <v>3462</v>
      </c>
      <c r="J60" s="306" t="s">
        <v>4395</v>
      </c>
      <c r="K60" s="304">
        <v>40</v>
      </c>
      <c r="L60" s="304">
        <v>16</v>
      </c>
      <c r="M60" s="304">
        <v>40</v>
      </c>
      <c r="N60" s="305">
        <v>0.37659722222222225</v>
      </c>
      <c r="O60" s="304">
        <v>0</v>
      </c>
      <c r="P60" s="303">
        <v>0.69097222222222221</v>
      </c>
      <c r="Q60" s="303">
        <v>0.53749999999999998</v>
      </c>
      <c r="R60" s="303">
        <v>0.48125000000000001</v>
      </c>
      <c r="S60" s="303">
        <v>0.57847222222222217</v>
      </c>
      <c r="T60" s="303">
        <v>0.71944444444444444</v>
      </c>
      <c r="U60" s="303">
        <v>0.44027777777777777</v>
      </c>
      <c r="V60" s="303">
        <v>0.55763888888888891</v>
      </c>
      <c r="W60" s="303">
        <v>0.65</v>
      </c>
      <c r="X60" s="303">
        <v>0.5083333333333333</v>
      </c>
      <c r="Y60" s="303">
        <v>0.40208333333333335</v>
      </c>
      <c r="Z60" s="303">
        <v>0.59583333333333333</v>
      </c>
      <c r="AA60" s="303">
        <v>0.52083333333333337</v>
      </c>
      <c r="AB60" s="303">
        <v>0.61388888888888882</v>
      </c>
      <c r="AC60" s="303">
        <v>0.4236111111111111</v>
      </c>
      <c r="AD60" s="303">
        <v>0.3743055555555555</v>
      </c>
      <c r="AE60" s="303">
        <v>0.46458333333333335</v>
      </c>
      <c r="AF60" s="302">
        <v>0.73055555555555562</v>
      </c>
      <c r="AG60" s="302"/>
      <c r="AI60" s="112">
        <f>VLOOKUP(AJ60,id!$A:$C,3,0)</f>
        <v>65</v>
      </c>
      <c r="AJ60" s="112" t="str">
        <f t="shared" si="0"/>
        <v>WejherSławomir1981</v>
      </c>
      <c r="AK60" s="112" t="str">
        <f t="shared" si="9"/>
        <v>Wejher</v>
      </c>
      <c r="AL60" s="112" t="str">
        <f t="shared" si="9"/>
        <v>Sławomir</v>
      </c>
      <c r="AM60" s="112" t="str">
        <f t="shared" si="2"/>
        <v>Sławomir Wejher</v>
      </c>
      <c r="AN60" s="112">
        <f t="shared" si="3"/>
        <v>1981</v>
      </c>
      <c r="AO60" s="112">
        <f t="shared" si="10"/>
        <v>32.554244268240176</v>
      </c>
      <c r="AP60" s="112"/>
      <c r="AQ60" s="112">
        <f t="shared" si="11"/>
        <v>0.99990780011063973</v>
      </c>
      <c r="AR60" s="112">
        <f t="shared" si="12"/>
        <v>1</v>
      </c>
      <c r="AS60" s="112">
        <f t="shared" si="13"/>
        <v>1</v>
      </c>
      <c r="AT60" s="112">
        <f t="shared" si="14"/>
        <v>1</v>
      </c>
    </row>
    <row r="61" spans="1:46">
      <c r="A61" s="315">
        <v>61</v>
      </c>
      <c r="B61" s="311">
        <v>59</v>
      </c>
      <c r="C61" s="311"/>
      <c r="D61" s="311">
        <v>3005</v>
      </c>
      <c r="E61" s="313" t="s">
        <v>1081</v>
      </c>
      <c r="F61" s="313" t="s">
        <v>398</v>
      </c>
      <c r="G61" s="311" t="s">
        <v>32</v>
      </c>
      <c r="H61" s="311">
        <v>1983</v>
      </c>
      <c r="I61" s="313" t="s">
        <v>273</v>
      </c>
      <c r="J61" s="313" t="s">
        <v>4394</v>
      </c>
      <c r="K61" s="311">
        <v>40</v>
      </c>
      <c r="L61" s="311">
        <v>16</v>
      </c>
      <c r="M61" s="311">
        <v>40</v>
      </c>
      <c r="N61" s="312">
        <v>0.37665509259259261</v>
      </c>
      <c r="O61" s="311">
        <v>0</v>
      </c>
      <c r="P61" s="310">
        <v>0.69097222222222221</v>
      </c>
      <c r="Q61" s="310">
        <v>0.53749999999999998</v>
      </c>
      <c r="R61" s="310">
        <v>0.48125000000000001</v>
      </c>
      <c r="S61" s="310">
        <v>0.57847222222222217</v>
      </c>
      <c r="T61" s="310">
        <v>0.71944444444444444</v>
      </c>
      <c r="U61" s="310">
        <v>0.44027777777777777</v>
      </c>
      <c r="V61" s="310">
        <v>0.55763888888888891</v>
      </c>
      <c r="W61" s="310">
        <v>0.65</v>
      </c>
      <c r="X61" s="310">
        <v>0.50763888888888886</v>
      </c>
      <c r="Y61" s="310">
        <v>0.40277777777777773</v>
      </c>
      <c r="Z61" s="310">
        <v>0.59513888888888888</v>
      </c>
      <c r="AA61" s="310">
        <v>0.52083333333333337</v>
      </c>
      <c r="AB61" s="310">
        <v>0.61388888888888882</v>
      </c>
      <c r="AC61" s="310">
        <v>0.4236111111111111</v>
      </c>
      <c r="AD61" s="310">
        <v>0.37361111111111112</v>
      </c>
      <c r="AE61" s="310">
        <v>0.46458333333333335</v>
      </c>
      <c r="AF61" s="309">
        <v>0.73055555555555562</v>
      </c>
      <c r="AG61" s="309"/>
      <c r="AI61" s="112">
        <f>VLOOKUP(AJ61,id!$A:$C,3,0)</f>
        <v>80</v>
      </c>
      <c r="AJ61" s="112" t="str">
        <f t="shared" si="0"/>
        <v>KuprianSzymon1983</v>
      </c>
      <c r="AK61" s="112" t="str">
        <f t="shared" si="9"/>
        <v>Kuprian</v>
      </c>
      <c r="AL61" s="112" t="str">
        <f t="shared" si="9"/>
        <v>Szymon</v>
      </c>
      <c r="AM61" s="112" t="str">
        <f t="shared" si="2"/>
        <v>Offroad</v>
      </c>
      <c r="AN61" s="112">
        <f t="shared" si="3"/>
        <v>1983</v>
      </c>
      <c r="AO61" s="112">
        <f t="shared" si="10"/>
        <v>32.54924254063851</v>
      </c>
      <c r="AP61" s="112"/>
      <c r="AQ61" s="112">
        <f t="shared" si="11"/>
        <v>0.99984635712749292</v>
      </c>
      <c r="AR61" s="112">
        <f t="shared" si="12"/>
        <v>1</v>
      </c>
      <c r="AS61" s="112">
        <f t="shared" si="13"/>
        <v>1</v>
      </c>
      <c r="AT61" s="112">
        <f t="shared" si="14"/>
        <v>1</v>
      </c>
    </row>
    <row r="62" spans="1:46">
      <c r="A62" s="316">
        <v>62</v>
      </c>
      <c r="B62" s="304">
        <v>60</v>
      </c>
      <c r="C62" s="304"/>
      <c r="D62" s="304">
        <v>3205</v>
      </c>
      <c r="E62" s="306" t="s">
        <v>146</v>
      </c>
      <c r="F62" s="306" t="s">
        <v>15</v>
      </c>
      <c r="G62" s="304" t="s">
        <v>32</v>
      </c>
      <c r="H62" s="304">
        <v>1959</v>
      </c>
      <c r="I62" s="306" t="s">
        <v>3462</v>
      </c>
      <c r="J62" s="306"/>
      <c r="K62" s="304">
        <v>40</v>
      </c>
      <c r="L62" s="304">
        <v>16</v>
      </c>
      <c r="M62" s="304">
        <v>40</v>
      </c>
      <c r="N62" s="305">
        <v>0.37903935185185184</v>
      </c>
      <c r="O62" s="304">
        <v>0</v>
      </c>
      <c r="P62" s="303">
        <v>0.39444444444444443</v>
      </c>
      <c r="Q62" s="303">
        <v>0.49513888888888885</v>
      </c>
      <c r="R62" s="303">
        <v>0.58750000000000002</v>
      </c>
      <c r="S62" s="303">
        <v>0.46180555555555558</v>
      </c>
      <c r="T62" s="303">
        <v>0.37638888888888888</v>
      </c>
      <c r="U62" s="303">
        <v>0.56388888888888888</v>
      </c>
      <c r="V62" s="303">
        <v>0.47638888888888892</v>
      </c>
      <c r="W62" s="303">
        <v>0.72152777777777777</v>
      </c>
      <c r="X62" s="303">
        <v>0.52569444444444446</v>
      </c>
      <c r="Y62" s="303">
        <v>0.65347222222222223</v>
      </c>
      <c r="Z62" s="303">
        <v>0.4465277777777778</v>
      </c>
      <c r="AA62" s="303">
        <v>0.50694444444444442</v>
      </c>
      <c r="AB62" s="303">
        <v>0.4145833333333333</v>
      </c>
      <c r="AC62" s="303">
        <v>0.62638888888888888</v>
      </c>
      <c r="AD62" s="303">
        <v>0.69166666666666676</v>
      </c>
      <c r="AE62" s="303">
        <v>0.60486111111111118</v>
      </c>
      <c r="AF62" s="302">
        <v>0.73263888888888884</v>
      </c>
      <c r="AG62" s="302"/>
      <c r="AI62" s="112">
        <f>VLOOKUP(AJ62,id!$A:$C,3,0)</f>
        <v>214</v>
      </c>
      <c r="AJ62" s="112" t="str">
        <f t="shared" si="0"/>
        <v>MorawskiPiotr1959</v>
      </c>
      <c r="AK62" s="112" t="str">
        <f t="shared" si="9"/>
        <v>Morawski</v>
      </c>
      <c r="AL62" s="112" t="str">
        <f t="shared" si="9"/>
        <v>Piotr</v>
      </c>
      <c r="AM62" s="112">
        <f t="shared" si="2"/>
        <v>0</v>
      </c>
      <c r="AN62" s="112">
        <f t="shared" si="3"/>
        <v>1959</v>
      </c>
      <c r="AO62" s="112">
        <f t="shared" si="10"/>
        <v>32.344499068673827</v>
      </c>
      <c r="AP62" s="112"/>
      <c r="AQ62" s="112">
        <f t="shared" si="11"/>
        <v>0.99370973159485798</v>
      </c>
      <c r="AR62" s="112">
        <f t="shared" si="12"/>
        <v>1</v>
      </c>
      <c r="AS62" s="112">
        <f t="shared" si="13"/>
        <v>1</v>
      </c>
      <c r="AT62" s="112">
        <f t="shared" si="14"/>
        <v>1</v>
      </c>
    </row>
    <row r="63" spans="1:46">
      <c r="A63" s="315">
        <v>63</v>
      </c>
      <c r="B63" s="311">
        <v>61</v>
      </c>
      <c r="C63" s="311"/>
      <c r="D63" s="311">
        <v>3001</v>
      </c>
      <c r="E63" s="313" t="s">
        <v>1144</v>
      </c>
      <c r="F63" s="313" t="s">
        <v>83</v>
      </c>
      <c r="G63" s="311" t="s">
        <v>32</v>
      </c>
      <c r="H63" s="311">
        <v>1974</v>
      </c>
      <c r="I63" s="313" t="s">
        <v>3550</v>
      </c>
      <c r="J63" s="313" t="s">
        <v>1137</v>
      </c>
      <c r="K63" s="311">
        <v>40</v>
      </c>
      <c r="L63" s="311">
        <v>16</v>
      </c>
      <c r="M63" s="311">
        <v>40</v>
      </c>
      <c r="N63" s="312">
        <v>0.37952546296296297</v>
      </c>
      <c r="O63" s="311">
        <v>0</v>
      </c>
      <c r="P63" s="310">
        <v>0.69930555555555562</v>
      </c>
      <c r="Q63" s="310">
        <v>0.55069444444444449</v>
      </c>
      <c r="R63" s="310">
        <v>0.47430555555555554</v>
      </c>
      <c r="S63" s="310">
        <v>0.58958333333333335</v>
      </c>
      <c r="T63" s="310">
        <v>0.72152777777777777</v>
      </c>
      <c r="U63" s="310">
        <v>0.49236111111111108</v>
      </c>
      <c r="V63" s="310">
        <v>0.57500000000000007</v>
      </c>
      <c r="W63" s="310">
        <v>0.6645833333333333</v>
      </c>
      <c r="X63" s="310">
        <v>0.51666666666666672</v>
      </c>
      <c r="Y63" s="310">
        <v>0.40347222222222223</v>
      </c>
      <c r="Z63" s="310">
        <v>0.60763888888888895</v>
      </c>
      <c r="AA63" s="310">
        <v>0.53541666666666665</v>
      </c>
      <c r="AB63" s="310">
        <v>0.63194444444444442</v>
      </c>
      <c r="AC63" s="310">
        <v>0.42291666666666666</v>
      </c>
      <c r="AD63" s="310">
        <v>0.3666666666666667</v>
      </c>
      <c r="AE63" s="310">
        <v>0.44861111111111113</v>
      </c>
      <c r="AF63" s="309">
        <v>0.73333333333333339</v>
      </c>
      <c r="AG63" s="309"/>
      <c r="AI63" s="112" t="e">
        <f>VLOOKUP(AJ63,id!$A:$C,3,0)</f>
        <v>#N/A</v>
      </c>
      <c r="AJ63" s="112" t="str">
        <f t="shared" si="0"/>
        <v>KummerAdam1974</v>
      </c>
      <c r="AK63" s="112" t="str">
        <f t="shared" si="9"/>
        <v>Kummer</v>
      </c>
      <c r="AL63" s="112" t="str">
        <f t="shared" si="9"/>
        <v>Adam</v>
      </c>
      <c r="AM63" s="112" t="str">
        <f t="shared" si="2"/>
        <v>GRBS</v>
      </c>
      <c r="AN63" s="112">
        <f t="shared" si="3"/>
        <v>1974</v>
      </c>
      <c r="AO63" s="112">
        <f t="shared" si="10"/>
        <v>32.303070964593914</v>
      </c>
      <c r="AP63" s="112"/>
      <c r="AQ63" s="112">
        <f t="shared" si="11"/>
        <v>0.99871916074532641</v>
      </c>
      <c r="AR63" s="112">
        <f t="shared" si="12"/>
        <v>1</v>
      </c>
      <c r="AS63" s="112">
        <f t="shared" si="13"/>
        <v>1</v>
      </c>
      <c r="AT63" s="112">
        <f t="shared" si="14"/>
        <v>1</v>
      </c>
    </row>
    <row r="64" spans="1:46">
      <c r="A64" s="316">
        <v>64</v>
      </c>
      <c r="B64" s="304">
        <v>62</v>
      </c>
      <c r="C64" s="304"/>
      <c r="D64" s="304">
        <v>3244</v>
      </c>
      <c r="E64" s="306" t="s">
        <v>1140</v>
      </c>
      <c r="F64" s="306" t="s">
        <v>193</v>
      </c>
      <c r="G64" s="304" t="s">
        <v>32</v>
      </c>
      <c r="H64" s="304">
        <v>1984</v>
      </c>
      <c r="I64" s="306" t="s">
        <v>3550</v>
      </c>
      <c r="J64" s="306" t="s">
        <v>1137</v>
      </c>
      <c r="K64" s="304">
        <v>40</v>
      </c>
      <c r="L64" s="304">
        <v>16</v>
      </c>
      <c r="M64" s="304">
        <v>40</v>
      </c>
      <c r="N64" s="305">
        <v>0.37958333333333333</v>
      </c>
      <c r="O64" s="304">
        <v>0</v>
      </c>
      <c r="P64" s="303">
        <v>0.69861111111111107</v>
      </c>
      <c r="Q64" s="303">
        <v>0.55069444444444449</v>
      </c>
      <c r="R64" s="303">
        <v>0.47430555555555554</v>
      </c>
      <c r="S64" s="303">
        <v>0.58958333333333335</v>
      </c>
      <c r="T64" s="303">
        <v>0.72152777777777777</v>
      </c>
      <c r="U64" s="303">
        <v>0.49236111111111108</v>
      </c>
      <c r="V64" s="303">
        <v>0.57430555555555551</v>
      </c>
      <c r="W64" s="303">
        <v>0.6645833333333333</v>
      </c>
      <c r="X64" s="303">
        <v>0.51666666666666672</v>
      </c>
      <c r="Y64" s="303">
        <v>0.40347222222222223</v>
      </c>
      <c r="Z64" s="303">
        <v>0.60763888888888895</v>
      </c>
      <c r="AA64" s="303">
        <v>0.53541666666666665</v>
      </c>
      <c r="AB64" s="303">
        <v>0.63194444444444442</v>
      </c>
      <c r="AC64" s="303">
        <v>0.42291666666666666</v>
      </c>
      <c r="AD64" s="303">
        <v>0.3666666666666667</v>
      </c>
      <c r="AE64" s="303">
        <v>0.44861111111111113</v>
      </c>
      <c r="AF64" s="302">
        <v>0.73333333333333339</v>
      </c>
      <c r="AG64" s="302"/>
      <c r="AI64" s="112" t="e">
        <f>VLOOKUP(AJ64,id!$A:$C,3,0)</f>
        <v>#N/A</v>
      </c>
      <c r="AJ64" s="112" t="str">
        <f t="shared" si="0"/>
        <v>MusielskiKamil1984</v>
      </c>
      <c r="AK64" s="112" t="str">
        <f t="shared" si="9"/>
        <v>Musielski</v>
      </c>
      <c r="AL64" s="112" t="str">
        <f t="shared" si="9"/>
        <v>Kamil</v>
      </c>
      <c r="AM64" s="112" t="str">
        <f t="shared" si="2"/>
        <v>GRBS</v>
      </c>
      <c r="AN64" s="112">
        <f t="shared" si="3"/>
        <v>1984</v>
      </c>
      <c r="AO64" s="112">
        <f t="shared" si="10"/>
        <v>32.298146115379893</v>
      </c>
      <c r="AP64" s="112"/>
      <c r="AQ64" s="112">
        <f t="shared" si="11"/>
        <v>0.99984754238321749</v>
      </c>
      <c r="AR64" s="112">
        <f t="shared" si="12"/>
        <v>1</v>
      </c>
      <c r="AS64" s="112">
        <f t="shared" si="13"/>
        <v>1</v>
      </c>
      <c r="AT64" s="112">
        <f t="shared" si="14"/>
        <v>1</v>
      </c>
    </row>
    <row r="65" spans="1:46">
      <c r="A65" s="315">
        <v>65</v>
      </c>
      <c r="B65" s="311">
        <v>63</v>
      </c>
      <c r="C65" s="311"/>
      <c r="D65" s="311">
        <v>3193</v>
      </c>
      <c r="E65" s="313" t="s">
        <v>1141</v>
      </c>
      <c r="F65" s="313" t="s">
        <v>17</v>
      </c>
      <c r="G65" s="311" t="s">
        <v>32</v>
      </c>
      <c r="H65" s="311">
        <v>1981</v>
      </c>
      <c r="I65" s="313" t="s">
        <v>3550</v>
      </c>
      <c r="J65" s="313" t="s">
        <v>1137</v>
      </c>
      <c r="K65" s="311">
        <v>40</v>
      </c>
      <c r="L65" s="311">
        <v>16</v>
      </c>
      <c r="M65" s="311">
        <v>40</v>
      </c>
      <c r="N65" s="312">
        <v>0.37959490740740742</v>
      </c>
      <c r="O65" s="311">
        <v>0</v>
      </c>
      <c r="P65" s="310">
        <v>0.7006944444444444</v>
      </c>
      <c r="Q65" s="310">
        <v>0.55138888888888882</v>
      </c>
      <c r="R65" s="310">
        <v>0.47916666666666669</v>
      </c>
      <c r="S65" s="310">
        <v>0.58958333333333335</v>
      </c>
      <c r="T65" s="310">
        <v>0.72152777777777777</v>
      </c>
      <c r="U65" s="310">
        <v>0.49374999999999997</v>
      </c>
      <c r="V65" s="310">
        <v>0.57500000000000007</v>
      </c>
      <c r="W65" s="310">
        <v>0.67152777777777783</v>
      </c>
      <c r="X65" s="310">
        <v>0.51666666666666672</v>
      </c>
      <c r="Y65" s="310">
        <v>0.40486111111111112</v>
      </c>
      <c r="Z65" s="310">
        <v>0.61249999999999993</v>
      </c>
      <c r="AA65" s="310">
        <v>0.53541666666666665</v>
      </c>
      <c r="AB65" s="310">
        <v>0.63194444444444442</v>
      </c>
      <c r="AC65" s="310">
        <v>0.42777777777777781</v>
      </c>
      <c r="AD65" s="310">
        <v>0.36736111111111108</v>
      </c>
      <c r="AE65" s="310">
        <v>0.44930555555555557</v>
      </c>
      <c r="AF65" s="309">
        <v>0.73333333333333339</v>
      </c>
      <c r="AG65" s="309"/>
      <c r="AI65" s="112" t="e">
        <f>VLOOKUP(AJ65,id!$A:$C,3,0)</f>
        <v>#N/A</v>
      </c>
      <c r="AJ65" s="112" t="str">
        <f t="shared" ref="AJ65:AJ125" si="15">AK65&amp;AL65&amp;AN65</f>
        <v>OlczakMarcin1981</v>
      </c>
      <c r="AK65" s="112" t="str">
        <f t="shared" si="9"/>
        <v>Olczak</v>
      </c>
      <c r="AL65" s="112" t="str">
        <f t="shared" si="9"/>
        <v>Marcin</v>
      </c>
      <c r="AM65" s="112" t="str">
        <f t="shared" si="2"/>
        <v>GRBS</v>
      </c>
      <c r="AN65" s="112">
        <f t="shared" si="3"/>
        <v>1981</v>
      </c>
      <c r="AO65" s="112">
        <f t="shared" si="10"/>
        <v>32.297161325730983</v>
      </c>
      <c r="AP65" s="112"/>
      <c r="AQ65" s="112">
        <f t="shared" si="11"/>
        <v>0.9999695094063481</v>
      </c>
      <c r="AR65" s="112">
        <f t="shared" si="12"/>
        <v>1</v>
      </c>
      <c r="AS65" s="112">
        <f t="shared" si="13"/>
        <v>1</v>
      </c>
      <c r="AT65" s="112">
        <f t="shared" si="14"/>
        <v>1</v>
      </c>
    </row>
    <row r="66" spans="1:46">
      <c r="A66" s="316">
        <v>66</v>
      </c>
      <c r="B66" s="304">
        <v>64</v>
      </c>
      <c r="C66" s="304"/>
      <c r="D66" s="304">
        <v>3184</v>
      </c>
      <c r="E66" s="306" t="s">
        <v>1138</v>
      </c>
      <c r="F66" s="306" t="s">
        <v>383</v>
      </c>
      <c r="G66" s="304" t="s">
        <v>32</v>
      </c>
      <c r="H66" s="304">
        <v>1974</v>
      </c>
      <c r="I66" s="306" t="s">
        <v>3462</v>
      </c>
      <c r="J66" s="306" t="s">
        <v>1137</v>
      </c>
      <c r="K66" s="304">
        <v>40</v>
      </c>
      <c r="L66" s="304">
        <v>16</v>
      </c>
      <c r="M66" s="304">
        <v>40</v>
      </c>
      <c r="N66" s="305">
        <v>0.37964120370370374</v>
      </c>
      <c r="O66" s="304">
        <v>0</v>
      </c>
      <c r="P66" s="303">
        <v>0.69861111111111107</v>
      </c>
      <c r="Q66" s="303">
        <v>0.55069444444444449</v>
      </c>
      <c r="R66" s="303">
        <v>0.47430555555555554</v>
      </c>
      <c r="S66" s="303">
        <v>0.59166666666666667</v>
      </c>
      <c r="T66" s="303">
        <v>0.72152777777777777</v>
      </c>
      <c r="U66" s="303">
        <v>0.49236111111111108</v>
      </c>
      <c r="V66" s="303">
        <v>0.57430555555555551</v>
      </c>
      <c r="W66" s="303">
        <v>0.66388888888888886</v>
      </c>
      <c r="X66" s="303">
        <v>0.51666666666666672</v>
      </c>
      <c r="Y66" s="303">
        <v>0.40416666666666662</v>
      </c>
      <c r="Z66" s="303">
        <v>0.60763888888888895</v>
      </c>
      <c r="AA66" s="303">
        <v>0.53541666666666665</v>
      </c>
      <c r="AB66" s="303">
        <v>0.63194444444444442</v>
      </c>
      <c r="AC66" s="303">
        <v>0.42291666666666666</v>
      </c>
      <c r="AD66" s="303">
        <v>0.36736111111111108</v>
      </c>
      <c r="AE66" s="303">
        <v>0.44861111111111113</v>
      </c>
      <c r="AF66" s="302">
        <v>0.73333333333333339</v>
      </c>
      <c r="AG66" s="302"/>
      <c r="AI66" s="112" t="e">
        <f>VLOOKUP(AJ66,id!$A:$C,3,0)</f>
        <v>#N/A</v>
      </c>
      <c r="AJ66" s="112" t="str">
        <f t="shared" si="15"/>
        <v>JareckiMariusz1974</v>
      </c>
      <c r="AK66" s="112" t="str">
        <f t="shared" si="9"/>
        <v>Jarecki</v>
      </c>
      <c r="AL66" s="112" t="str">
        <f t="shared" si="9"/>
        <v>Mariusz</v>
      </c>
      <c r="AM66" s="112" t="str">
        <f t="shared" ref="AM66:AM125" si="16">J66</f>
        <v>GRBS</v>
      </c>
      <c r="AN66" s="112">
        <f t="shared" ref="AN66:AN125" si="17">H66</f>
        <v>1974</v>
      </c>
      <c r="AO66" s="112">
        <f t="shared" si="10"/>
        <v>32.293222767598515</v>
      </c>
      <c r="AP66" s="112"/>
      <c r="AQ66" s="112">
        <f t="shared" si="11"/>
        <v>0.99987805249839934</v>
      </c>
      <c r="AR66" s="112">
        <f t="shared" si="12"/>
        <v>1</v>
      </c>
      <c r="AS66" s="112">
        <f t="shared" si="13"/>
        <v>1</v>
      </c>
      <c r="AT66" s="112">
        <f t="shared" si="14"/>
        <v>1</v>
      </c>
    </row>
    <row r="67" spans="1:46">
      <c r="A67" s="315">
        <v>67</v>
      </c>
      <c r="B67" s="311">
        <v>65</v>
      </c>
      <c r="C67" s="311"/>
      <c r="D67" s="311">
        <v>3069</v>
      </c>
      <c r="E67" s="313" t="s">
        <v>4393</v>
      </c>
      <c r="F67" s="313" t="s">
        <v>70</v>
      </c>
      <c r="G67" s="311" t="s">
        <v>32</v>
      </c>
      <c r="H67" s="311">
        <v>1980</v>
      </c>
      <c r="I67" s="313" t="s">
        <v>3550</v>
      </c>
      <c r="J67" s="313" t="s">
        <v>1137</v>
      </c>
      <c r="K67" s="311">
        <v>40</v>
      </c>
      <c r="L67" s="311">
        <v>16</v>
      </c>
      <c r="M67" s="311">
        <v>40</v>
      </c>
      <c r="N67" s="312">
        <v>0.37966435185185188</v>
      </c>
      <c r="O67" s="311">
        <v>0</v>
      </c>
      <c r="P67" s="310">
        <v>0.69930555555555562</v>
      </c>
      <c r="Q67" s="310">
        <v>0.55138888888888882</v>
      </c>
      <c r="R67" s="310">
        <v>0.47430555555555554</v>
      </c>
      <c r="S67" s="310">
        <v>0.58958333333333335</v>
      </c>
      <c r="T67" s="310">
        <v>0.72152777777777777</v>
      </c>
      <c r="U67" s="310">
        <v>0.49236111111111108</v>
      </c>
      <c r="V67" s="310">
        <v>0.57430555555555551</v>
      </c>
      <c r="W67" s="310">
        <v>0.66388888888888886</v>
      </c>
      <c r="X67" s="310">
        <v>0.51666666666666672</v>
      </c>
      <c r="Y67" s="310">
        <v>0.40347222222222223</v>
      </c>
      <c r="Z67" s="310">
        <v>0.60763888888888895</v>
      </c>
      <c r="AA67" s="310">
        <v>0.53541666666666665</v>
      </c>
      <c r="AB67" s="310">
        <v>0.63194444444444442</v>
      </c>
      <c r="AC67" s="310">
        <v>0.42291666666666666</v>
      </c>
      <c r="AD67" s="310">
        <v>0.36736111111111108</v>
      </c>
      <c r="AE67" s="310">
        <v>0.44861111111111113</v>
      </c>
      <c r="AF67" s="309">
        <v>0.73333333333333339</v>
      </c>
      <c r="AG67" s="309"/>
      <c r="AI67" s="112" t="e">
        <f>VLOOKUP(AJ67,id!$A:$C,3,0)</f>
        <v>#N/A</v>
      </c>
      <c r="AJ67" s="112" t="str">
        <f t="shared" si="15"/>
        <v>GolofitMaciej1980</v>
      </c>
      <c r="AK67" s="112" t="str">
        <f t="shared" si="9"/>
        <v>Golofit</v>
      </c>
      <c r="AL67" s="112" t="str">
        <f t="shared" si="9"/>
        <v>Maciej</v>
      </c>
      <c r="AM67" s="112" t="str">
        <f t="shared" si="16"/>
        <v>GRBS</v>
      </c>
      <c r="AN67" s="112">
        <f t="shared" si="17"/>
        <v>1980</v>
      </c>
      <c r="AO67" s="112">
        <f t="shared" si="10"/>
        <v>32.291253848733319</v>
      </c>
      <c r="AP67" s="112"/>
      <c r="AQ67" s="112">
        <f t="shared" si="11"/>
        <v>0.99993902996677142</v>
      </c>
      <c r="AR67" s="112">
        <f t="shared" si="12"/>
        <v>1</v>
      </c>
      <c r="AS67" s="112">
        <f t="shared" si="13"/>
        <v>1</v>
      </c>
      <c r="AT67" s="112">
        <f t="shared" si="14"/>
        <v>1</v>
      </c>
    </row>
    <row r="68" spans="1:46">
      <c r="A68" s="316">
        <v>68</v>
      </c>
      <c r="B68" s="304">
        <v>66</v>
      </c>
      <c r="C68" s="304"/>
      <c r="D68" s="304">
        <v>3214</v>
      </c>
      <c r="E68" s="306" t="s">
        <v>1139</v>
      </c>
      <c r="F68" s="306" t="s">
        <v>17</v>
      </c>
      <c r="G68" s="304" t="s">
        <v>32</v>
      </c>
      <c r="H68" s="304">
        <v>1969</v>
      </c>
      <c r="I68" s="306" t="s">
        <v>3550</v>
      </c>
      <c r="J68" s="306" t="s">
        <v>1137</v>
      </c>
      <c r="K68" s="304">
        <v>40</v>
      </c>
      <c r="L68" s="304">
        <v>16</v>
      </c>
      <c r="M68" s="304">
        <v>40</v>
      </c>
      <c r="N68" s="305">
        <v>0.37968750000000001</v>
      </c>
      <c r="O68" s="304">
        <v>0</v>
      </c>
      <c r="P68" s="303">
        <v>0.69861111111111107</v>
      </c>
      <c r="Q68" s="303">
        <v>0.55138888888888882</v>
      </c>
      <c r="R68" s="303">
        <v>0.47500000000000003</v>
      </c>
      <c r="S68" s="303">
        <v>0.58958333333333335</v>
      </c>
      <c r="T68" s="303">
        <v>0.72152777777777777</v>
      </c>
      <c r="U68" s="303">
        <v>0.49236111111111108</v>
      </c>
      <c r="V68" s="303">
        <v>0.57430555555555551</v>
      </c>
      <c r="W68" s="303">
        <v>0.66388888888888886</v>
      </c>
      <c r="X68" s="303">
        <v>0.51666666666666672</v>
      </c>
      <c r="Y68" s="303">
        <v>0.40416666666666662</v>
      </c>
      <c r="Z68" s="303">
        <v>0.61249999999999993</v>
      </c>
      <c r="AA68" s="303">
        <v>0.53541666666666665</v>
      </c>
      <c r="AB68" s="303">
        <v>0.63194444444444442</v>
      </c>
      <c r="AC68" s="303">
        <v>0.42291666666666666</v>
      </c>
      <c r="AD68" s="303">
        <v>0.36736111111111108</v>
      </c>
      <c r="AE68" s="303">
        <v>0.44861111111111113</v>
      </c>
      <c r="AF68" s="302">
        <v>0.73333333333333339</v>
      </c>
      <c r="AG68" s="302"/>
      <c r="AI68" s="112" t="e">
        <f>VLOOKUP(AJ68,id!$A:$C,3,0)</f>
        <v>#N/A</v>
      </c>
      <c r="AJ68" s="112" t="str">
        <f t="shared" si="15"/>
        <v>PopekMarcin1969</v>
      </c>
      <c r="AK68" s="112" t="str">
        <f t="shared" si="9"/>
        <v>Popek</v>
      </c>
      <c r="AL68" s="112" t="str">
        <f t="shared" si="9"/>
        <v>Marcin</v>
      </c>
      <c r="AM68" s="112" t="str">
        <f t="shared" si="16"/>
        <v>GRBS</v>
      </c>
      <c r="AN68" s="112">
        <f t="shared" si="17"/>
        <v>1969</v>
      </c>
      <c r="AO68" s="112">
        <f t="shared" si="10"/>
        <v>32.289285169943582</v>
      </c>
      <c r="AP68" s="112"/>
      <c r="AQ68" s="112">
        <f t="shared" si="11"/>
        <v>0.9999390336838897</v>
      </c>
      <c r="AR68" s="112">
        <f t="shared" si="12"/>
        <v>1</v>
      </c>
      <c r="AS68" s="112">
        <f t="shared" si="13"/>
        <v>1</v>
      </c>
      <c r="AT68" s="112">
        <f t="shared" si="14"/>
        <v>1</v>
      </c>
    </row>
    <row r="69" spans="1:46">
      <c r="A69" s="315">
        <v>69</v>
      </c>
      <c r="B69" s="311">
        <v>67</v>
      </c>
      <c r="C69" s="311"/>
      <c r="D69" s="311">
        <v>3070</v>
      </c>
      <c r="E69" s="313" t="s">
        <v>1763</v>
      </c>
      <c r="F69" s="313" t="s">
        <v>70</v>
      </c>
      <c r="G69" s="311" t="s">
        <v>32</v>
      </c>
      <c r="H69" s="311">
        <v>1974</v>
      </c>
      <c r="I69" s="313" t="s">
        <v>3550</v>
      </c>
      <c r="J69" s="313" t="s">
        <v>1137</v>
      </c>
      <c r="K69" s="311">
        <v>40</v>
      </c>
      <c r="L69" s="311">
        <v>16</v>
      </c>
      <c r="M69" s="311">
        <v>40</v>
      </c>
      <c r="N69" s="312">
        <v>0.37987268518518519</v>
      </c>
      <c r="O69" s="311">
        <v>0</v>
      </c>
      <c r="P69" s="310">
        <v>0.69930555555555562</v>
      </c>
      <c r="Q69" s="310">
        <v>0.55138888888888882</v>
      </c>
      <c r="R69" s="310">
        <v>0.47916666666666669</v>
      </c>
      <c r="S69" s="310">
        <v>0.58958333333333335</v>
      </c>
      <c r="T69" s="310">
        <v>0.72152777777777777</v>
      </c>
      <c r="U69" s="310">
        <v>0.49236111111111108</v>
      </c>
      <c r="V69" s="310">
        <v>0.57430555555555551</v>
      </c>
      <c r="W69" s="310">
        <v>0.6645833333333333</v>
      </c>
      <c r="X69" s="310">
        <v>0.51736111111111105</v>
      </c>
      <c r="Y69" s="310">
        <v>0.40416666666666662</v>
      </c>
      <c r="Z69" s="310">
        <v>0.60763888888888895</v>
      </c>
      <c r="AA69" s="310">
        <v>0.53541666666666665</v>
      </c>
      <c r="AB69" s="310">
        <v>0.63194444444444442</v>
      </c>
      <c r="AC69" s="310">
        <v>0.42291666666666666</v>
      </c>
      <c r="AD69" s="310">
        <v>0.36736111111111108</v>
      </c>
      <c r="AE69" s="310">
        <v>0.44930555555555557</v>
      </c>
      <c r="AF69" s="309">
        <v>0.73402777777777783</v>
      </c>
      <c r="AG69" s="309"/>
      <c r="AI69" s="112" t="e">
        <f>VLOOKUP(AJ69,id!$A:$C,3,0)</f>
        <v>#N/A</v>
      </c>
      <c r="AJ69" s="112" t="str">
        <f t="shared" si="15"/>
        <v>PejasMaciej1974</v>
      </c>
      <c r="AK69" s="112" t="str">
        <f t="shared" si="9"/>
        <v>Pejas</v>
      </c>
      <c r="AL69" s="112" t="str">
        <f t="shared" si="9"/>
        <v>Maciej</v>
      </c>
      <c r="AM69" s="112" t="str">
        <f t="shared" si="16"/>
        <v>GRBS</v>
      </c>
      <c r="AN69" s="112">
        <f t="shared" si="17"/>
        <v>1974</v>
      </c>
      <c r="AO69" s="112">
        <f t="shared" si="10"/>
        <v>32.273544377075631</v>
      </c>
      <c r="AP69" s="112"/>
      <c r="AQ69" s="112">
        <f t="shared" si="11"/>
        <v>0.99951250723622076</v>
      </c>
      <c r="AR69" s="112">
        <f t="shared" si="12"/>
        <v>1</v>
      </c>
      <c r="AS69" s="112">
        <f t="shared" si="13"/>
        <v>1</v>
      </c>
      <c r="AT69" s="112">
        <f t="shared" si="14"/>
        <v>1</v>
      </c>
    </row>
    <row r="70" spans="1:46">
      <c r="A70" s="316">
        <v>70</v>
      </c>
      <c r="B70" s="304">
        <v>68</v>
      </c>
      <c r="C70" s="304"/>
      <c r="D70" s="304">
        <v>3098</v>
      </c>
      <c r="E70" s="306" t="s">
        <v>628</v>
      </c>
      <c r="F70" s="306" t="s">
        <v>26</v>
      </c>
      <c r="G70" s="304" t="s">
        <v>32</v>
      </c>
      <c r="H70" s="304">
        <v>1979</v>
      </c>
      <c r="I70" s="306" t="s">
        <v>627</v>
      </c>
      <c r="J70" s="306" t="s">
        <v>1456</v>
      </c>
      <c r="K70" s="304">
        <v>40</v>
      </c>
      <c r="L70" s="304">
        <v>16</v>
      </c>
      <c r="M70" s="304">
        <v>40</v>
      </c>
      <c r="N70" s="305">
        <v>0.38170138888888888</v>
      </c>
      <c r="O70" s="304">
        <v>0</v>
      </c>
      <c r="P70" s="303">
        <v>0.41597222222222219</v>
      </c>
      <c r="Q70" s="303">
        <v>0.66249999999999998</v>
      </c>
      <c r="R70" s="303">
        <v>0.5854166666666667</v>
      </c>
      <c r="S70" s="303">
        <v>0.52083333333333337</v>
      </c>
      <c r="T70" s="303">
        <v>0.39097222222222222</v>
      </c>
      <c r="U70" s="303">
        <v>0.63263888888888886</v>
      </c>
      <c r="V70" s="303">
        <v>0.68125000000000002</v>
      </c>
      <c r="W70" s="303">
        <v>0.45208333333333334</v>
      </c>
      <c r="X70" s="303">
        <v>0.55694444444444446</v>
      </c>
      <c r="Y70" s="303">
        <v>0.6972222222222223</v>
      </c>
      <c r="Z70" s="303">
        <v>0.50416666666666665</v>
      </c>
      <c r="AA70" s="303">
        <v>0.53749999999999998</v>
      </c>
      <c r="AB70" s="303">
        <v>0.48125000000000001</v>
      </c>
      <c r="AC70" s="303">
        <v>0.64583333333333337</v>
      </c>
      <c r="AD70" s="303">
        <v>0.72152777777777777</v>
      </c>
      <c r="AE70" s="303">
        <v>0.60277777777777775</v>
      </c>
      <c r="AF70" s="302">
        <v>0.73541666666666661</v>
      </c>
      <c r="AG70" s="302"/>
      <c r="AI70" s="112">
        <f>VLOOKUP(AJ70,id!$A:$C,3,0)</f>
        <v>362</v>
      </c>
      <c r="AJ70" s="112" t="str">
        <f t="shared" si="15"/>
        <v>LiczywekAndrzej1979</v>
      </c>
      <c r="AK70" s="112" t="str">
        <f t="shared" si="9"/>
        <v>Liczywek</v>
      </c>
      <c r="AL70" s="112" t="str">
        <f t="shared" si="9"/>
        <v>Andrzej</v>
      </c>
      <c r="AM70" s="112" t="str">
        <f t="shared" si="16"/>
        <v>Kaliska Team</v>
      </c>
      <c r="AN70" s="112">
        <f t="shared" si="17"/>
        <v>1979</v>
      </c>
      <c r="AO70" s="112">
        <f t="shared" si="10"/>
        <v>32.118924163861834</v>
      </c>
      <c r="AP70" s="112"/>
      <c r="AQ70" s="112">
        <f t="shared" si="11"/>
        <v>0.99520907244003765</v>
      </c>
      <c r="AR70" s="112">
        <f t="shared" si="12"/>
        <v>1</v>
      </c>
      <c r="AS70" s="112">
        <f t="shared" si="13"/>
        <v>1</v>
      </c>
      <c r="AT70" s="112">
        <f t="shared" si="14"/>
        <v>1</v>
      </c>
    </row>
    <row r="71" spans="1:46">
      <c r="A71" s="315">
        <v>71</v>
      </c>
      <c r="B71" s="311">
        <v>69</v>
      </c>
      <c r="C71" s="311"/>
      <c r="D71" s="311">
        <v>3099</v>
      </c>
      <c r="E71" s="313" t="s">
        <v>629</v>
      </c>
      <c r="F71" s="313" t="s">
        <v>19</v>
      </c>
      <c r="G71" s="311" t="s">
        <v>32</v>
      </c>
      <c r="H71" s="311">
        <v>1972</v>
      </c>
      <c r="I71" s="313" t="s">
        <v>627</v>
      </c>
      <c r="J71" s="313" t="s">
        <v>1456</v>
      </c>
      <c r="K71" s="311">
        <v>40</v>
      </c>
      <c r="L71" s="311">
        <v>16</v>
      </c>
      <c r="M71" s="311">
        <v>40</v>
      </c>
      <c r="N71" s="312">
        <v>0.38172453703703701</v>
      </c>
      <c r="O71" s="311">
        <v>0</v>
      </c>
      <c r="P71" s="310">
        <v>0.4152777777777778</v>
      </c>
      <c r="Q71" s="310">
        <v>0.66249999999999998</v>
      </c>
      <c r="R71" s="310">
        <v>0.5854166666666667</v>
      </c>
      <c r="S71" s="310">
        <v>0.52083333333333337</v>
      </c>
      <c r="T71" s="310">
        <v>0.39097222222222222</v>
      </c>
      <c r="U71" s="310">
        <v>0.63263888888888886</v>
      </c>
      <c r="V71" s="310">
        <v>0.68194444444444446</v>
      </c>
      <c r="W71" s="310">
        <v>0.45208333333333334</v>
      </c>
      <c r="X71" s="310">
        <v>0.55694444444444446</v>
      </c>
      <c r="Y71" s="310">
        <v>0.6972222222222223</v>
      </c>
      <c r="Z71" s="310">
        <v>0.50416666666666665</v>
      </c>
      <c r="AA71" s="310">
        <v>0.53749999999999998</v>
      </c>
      <c r="AB71" s="310">
        <v>0.48125000000000001</v>
      </c>
      <c r="AC71" s="310">
        <v>0.64652777777777781</v>
      </c>
      <c r="AD71" s="310">
        <v>0.72152777777777777</v>
      </c>
      <c r="AE71" s="310">
        <v>0.60277777777777775</v>
      </c>
      <c r="AF71" s="309">
        <v>0.73541666666666661</v>
      </c>
      <c r="AG71" s="309"/>
      <c r="AI71" s="112">
        <f>VLOOKUP(AJ71,id!$A:$C,3,0)</f>
        <v>361</v>
      </c>
      <c r="AJ71" s="112" t="str">
        <f t="shared" si="15"/>
        <v>CieślińskiGrzegorz1972</v>
      </c>
      <c r="AK71" s="112" t="str">
        <f t="shared" si="9"/>
        <v>Cieśliński</v>
      </c>
      <c r="AL71" s="112" t="str">
        <f t="shared" si="9"/>
        <v>Grzegorz</v>
      </c>
      <c r="AM71" s="112" t="str">
        <f t="shared" si="16"/>
        <v>Kaliska Team</v>
      </c>
      <c r="AN71" s="112">
        <f t="shared" si="17"/>
        <v>1972</v>
      </c>
      <c r="AO71" s="112">
        <f t="shared" si="10"/>
        <v>32.116976440981155</v>
      </c>
      <c r="AP71" s="112"/>
      <c r="AQ71" s="112">
        <f t="shared" si="11"/>
        <v>0.99993935902489317</v>
      </c>
      <c r="AR71" s="112">
        <f t="shared" si="12"/>
        <v>1</v>
      </c>
      <c r="AS71" s="112">
        <f t="shared" si="13"/>
        <v>1</v>
      </c>
      <c r="AT71" s="112">
        <f t="shared" si="14"/>
        <v>1</v>
      </c>
    </row>
    <row r="72" spans="1:46">
      <c r="A72" s="316">
        <v>72</v>
      </c>
      <c r="B72" s="304">
        <v>70</v>
      </c>
      <c r="C72" s="304"/>
      <c r="D72" s="304">
        <v>3204</v>
      </c>
      <c r="E72" s="306" t="s">
        <v>1162</v>
      </c>
      <c r="F72" s="306" t="s">
        <v>59</v>
      </c>
      <c r="G72" s="304" t="s">
        <v>32</v>
      </c>
      <c r="H72" s="304">
        <v>1976</v>
      </c>
      <c r="I72" s="306" t="s">
        <v>253</v>
      </c>
      <c r="J72" s="306" t="s">
        <v>625</v>
      </c>
      <c r="K72" s="304">
        <v>40</v>
      </c>
      <c r="L72" s="304">
        <v>16</v>
      </c>
      <c r="M72" s="304">
        <v>40</v>
      </c>
      <c r="N72" s="305">
        <v>0.38219907407407411</v>
      </c>
      <c r="O72" s="304">
        <v>0</v>
      </c>
      <c r="P72" s="303">
        <v>0.71527777777777779</v>
      </c>
      <c r="Q72" s="303">
        <v>0.4993055555555555</v>
      </c>
      <c r="R72" s="303">
        <v>0.56874999999999998</v>
      </c>
      <c r="S72" s="303">
        <v>0.47430555555555554</v>
      </c>
      <c r="T72" s="303">
        <v>0.69513888888888886</v>
      </c>
      <c r="U72" s="303">
        <v>0.55138888888888882</v>
      </c>
      <c r="V72" s="303">
        <v>0.48819444444444443</v>
      </c>
      <c r="W72" s="303">
        <v>0.37291666666666662</v>
      </c>
      <c r="X72" s="303">
        <v>0.53263888888888888</v>
      </c>
      <c r="Y72" s="303">
        <v>0.63472222222222219</v>
      </c>
      <c r="Z72" s="303">
        <v>0.44930555555555557</v>
      </c>
      <c r="AA72" s="303">
        <v>0.51944444444444449</v>
      </c>
      <c r="AB72" s="303">
        <v>0.42152777777777778</v>
      </c>
      <c r="AC72" s="303">
        <v>0.6118055555555556</v>
      </c>
      <c r="AD72" s="303">
        <v>0.66041666666666665</v>
      </c>
      <c r="AE72" s="303">
        <v>0.58680555555555558</v>
      </c>
      <c r="AF72" s="302">
        <v>0.73611111111111116</v>
      </c>
      <c r="AG72" s="302"/>
      <c r="AI72" s="112">
        <f>VLOOKUP(AJ72,id!$A:$C,3,0)</f>
        <v>83</v>
      </c>
      <c r="AJ72" s="112" t="str">
        <f t="shared" si="15"/>
        <v>RoszkowskiMichał1976</v>
      </c>
      <c r="AK72" s="112" t="str">
        <f t="shared" si="9"/>
        <v>Roszkowski</v>
      </c>
      <c r="AL72" s="112" t="str">
        <f t="shared" si="9"/>
        <v>Michał</v>
      </c>
      <c r="AM72" s="112" t="str">
        <f t="shared" si="16"/>
        <v>QoS</v>
      </c>
      <c r="AN72" s="112">
        <f t="shared" si="17"/>
        <v>1976</v>
      </c>
      <c r="AO72" s="112">
        <f t="shared" si="10"/>
        <v>32.077100115074778</v>
      </c>
      <c r="AP72" s="112"/>
      <c r="AQ72" s="112">
        <f t="shared" si="11"/>
        <v>0.99875840348858325</v>
      </c>
      <c r="AR72" s="112">
        <f t="shared" si="12"/>
        <v>1</v>
      </c>
      <c r="AS72" s="112">
        <f t="shared" si="13"/>
        <v>1</v>
      </c>
      <c r="AT72" s="112">
        <f t="shared" si="14"/>
        <v>1</v>
      </c>
    </row>
    <row r="73" spans="1:46">
      <c r="A73" s="315">
        <v>73</v>
      </c>
      <c r="B73" s="311">
        <v>71</v>
      </c>
      <c r="C73" s="311"/>
      <c r="D73" s="311">
        <v>3074</v>
      </c>
      <c r="E73" s="313" t="s">
        <v>4392</v>
      </c>
      <c r="F73" s="313" t="s">
        <v>59</v>
      </c>
      <c r="G73" s="311" t="s">
        <v>32</v>
      </c>
      <c r="H73" s="311">
        <v>1967</v>
      </c>
      <c r="I73" s="313" t="s">
        <v>3462</v>
      </c>
      <c r="J73" s="313" t="s">
        <v>4391</v>
      </c>
      <c r="K73" s="311">
        <v>40</v>
      </c>
      <c r="L73" s="311">
        <v>16</v>
      </c>
      <c r="M73" s="311">
        <v>40</v>
      </c>
      <c r="N73" s="312">
        <v>0.38288194444444446</v>
      </c>
      <c r="O73" s="311">
        <v>0</v>
      </c>
      <c r="P73" s="310">
        <v>0.4201388888888889</v>
      </c>
      <c r="Q73" s="310">
        <v>0.54652777777777783</v>
      </c>
      <c r="R73" s="310">
        <v>0.62222222222222223</v>
      </c>
      <c r="S73" s="310">
        <v>0.51736111111111105</v>
      </c>
      <c r="T73" s="310">
        <v>0.40625</v>
      </c>
      <c r="U73" s="310">
        <v>0.60069444444444442</v>
      </c>
      <c r="V73" s="310">
        <v>0.53333333333333333</v>
      </c>
      <c r="W73" s="310">
        <v>0.44513888888888892</v>
      </c>
      <c r="X73" s="310">
        <v>0.57986111111111105</v>
      </c>
      <c r="Y73" s="310">
        <v>0.6875</v>
      </c>
      <c r="Z73" s="310">
        <v>0.49652777777777773</v>
      </c>
      <c r="AA73" s="310">
        <v>0.56736111111111109</v>
      </c>
      <c r="AB73" s="310">
        <v>0.47361111111111115</v>
      </c>
      <c r="AC73" s="310">
        <v>0.66319444444444442</v>
      </c>
      <c r="AD73" s="310">
        <v>0.71527777777777779</v>
      </c>
      <c r="AE73" s="310">
        <v>0.63958333333333328</v>
      </c>
      <c r="AF73" s="309">
        <v>0.7368055555555556</v>
      </c>
      <c r="AG73" s="309"/>
      <c r="AI73" s="112" t="e">
        <f>VLOOKUP(AJ73,id!$A:$C,3,0)</f>
        <v>#N/A</v>
      </c>
      <c r="AJ73" s="112" t="str">
        <f t="shared" si="15"/>
        <v>PszczolińskiMichał1967</v>
      </c>
      <c r="AK73" s="112" t="str">
        <f t="shared" si="9"/>
        <v>Pszczoliński</v>
      </c>
      <c r="AL73" s="112" t="str">
        <f t="shared" si="9"/>
        <v>Michał</v>
      </c>
      <c r="AM73" s="112" t="str">
        <f t="shared" si="16"/>
        <v>3XM</v>
      </c>
      <c r="AN73" s="112">
        <f t="shared" si="17"/>
        <v>1967</v>
      </c>
      <c r="AO73" s="112">
        <f t="shared" si="10"/>
        <v>32.019890571627201</v>
      </c>
      <c r="AP73" s="112"/>
      <c r="AQ73" s="112">
        <f t="shared" si="11"/>
        <v>0.99821649889664765</v>
      </c>
      <c r="AR73" s="112">
        <f t="shared" si="12"/>
        <v>1</v>
      </c>
      <c r="AS73" s="112">
        <f t="shared" si="13"/>
        <v>1</v>
      </c>
      <c r="AT73" s="112">
        <f t="shared" si="14"/>
        <v>1</v>
      </c>
    </row>
    <row r="74" spans="1:46">
      <c r="A74" s="316">
        <v>74</v>
      </c>
      <c r="B74" s="304">
        <v>72</v>
      </c>
      <c r="C74" s="304"/>
      <c r="D74" s="304">
        <v>3203</v>
      </c>
      <c r="E74" s="306" t="s">
        <v>626</v>
      </c>
      <c r="F74" s="306" t="s">
        <v>1161</v>
      </c>
      <c r="G74" s="304" t="s">
        <v>32</v>
      </c>
      <c r="H74" s="304">
        <v>1974</v>
      </c>
      <c r="I74" s="306" t="s">
        <v>3621</v>
      </c>
      <c r="J74" s="306" t="s">
        <v>625</v>
      </c>
      <c r="K74" s="304">
        <v>40</v>
      </c>
      <c r="L74" s="304">
        <v>16</v>
      </c>
      <c r="M74" s="304">
        <v>40</v>
      </c>
      <c r="N74" s="305">
        <v>0.38292824074074078</v>
      </c>
      <c r="O74" s="304">
        <v>0</v>
      </c>
      <c r="P74" s="303">
        <v>0.71527777777777779</v>
      </c>
      <c r="Q74" s="303">
        <v>0.4993055555555555</v>
      </c>
      <c r="R74" s="303">
        <v>0.56874999999999998</v>
      </c>
      <c r="S74" s="303">
        <v>0.47500000000000003</v>
      </c>
      <c r="T74" s="303">
        <v>0.69513888888888886</v>
      </c>
      <c r="U74" s="303">
        <v>0.55138888888888882</v>
      </c>
      <c r="V74" s="303">
        <v>0.48819444444444443</v>
      </c>
      <c r="W74" s="303">
        <v>0.37361111111111112</v>
      </c>
      <c r="X74" s="303">
        <v>0.53333333333333333</v>
      </c>
      <c r="Y74" s="303">
        <v>0.63472222222222219</v>
      </c>
      <c r="Z74" s="303">
        <v>0.44930555555555557</v>
      </c>
      <c r="AA74" s="303">
        <v>0.52013888888888882</v>
      </c>
      <c r="AB74" s="303">
        <v>0.42222222222222222</v>
      </c>
      <c r="AC74" s="303">
        <v>0.61249999999999993</v>
      </c>
      <c r="AD74" s="303">
        <v>0.66041666666666665</v>
      </c>
      <c r="AE74" s="303">
        <v>0.58680555555555558</v>
      </c>
      <c r="AF74" s="302">
        <v>0.7368055555555556</v>
      </c>
      <c r="AG74" s="302"/>
      <c r="AI74" s="112">
        <f>VLOOKUP(AJ74,id!$A:$C,3,0)</f>
        <v>84</v>
      </c>
      <c r="AJ74" s="112" t="str">
        <f t="shared" si="15"/>
        <v>FerdekPrzemek1974</v>
      </c>
      <c r="AK74" s="112" t="str">
        <f t="shared" si="9"/>
        <v>Ferdek</v>
      </c>
      <c r="AL74" s="112" t="str">
        <f t="shared" si="9"/>
        <v>Przemek</v>
      </c>
      <c r="AM74" s="112" t="str">
        <f t="shared" si="16"/>
        <v>QoS</v>
      </c>
      <c r="AN74" s="112">
        <f t="shared" si="17"/>
        <v>1974</v>
      </c>
      <c r="AO74" s="112">
        <f t="shared" si="10"/>
        <v>32.01601934411363</v>
      </c>
      <c r="AP74" s="112"/>
      <c r="AQ74" s="112">
        <f t="shared" si="11"/>
        <v>0.99987909928970831</v>
      </c>
      <c r="AR74" s="112">
        <f t="shared" si="12"/>
        <v>1</v>
      </c>
      <c r="AS74" s="112">
        <f t="shared" si="13"/>
        <v>1</v>
      </c>
      <c r="AT74" s="112">
        <f t="shared" si="14"/>
        <v>1</v>
      </c>
    </row>
    <row r="75" spans="1:46">
      <c r="A75" s="315">
        <v>75</v>
      </c>
      <c r="B75" s="311">
        <v>73</v>
      </c>
      <c r="C75" s="311"/>
      <c r="D75" s="311">
        <v>3053</v>
      </c>
      <c r="E75" s="313" t="s">
        <v>4390</v>
      </c>
      <c r="F75" s="313" t="s">
        <v>59</v>
      </c>
      <c r="G75" s="311" t="s">
        <v>32</v>
      </c>
      <c r="H75" s="311">
        <v>1977</v>
      </c>
      <c r="I75" s="313" t="s">
        <v>3462</v>
      </c>
      <c r="J75" s="313" t="s">
        <v>4389</v>
      </c>
      <c r="K75" s="311">
        <v>40</v>
      </c>
      <c r="L75" s="311">
        <v>16</v>
      </c>
      <c r="M75" s="311">
        <v>40</v>
      </c>
      <c r="N75" s="312">
        <v>0.38305555555555554</v>
      </c>
      <c r="O75" s="311">
        <v>0</v>
      </c>
      <c r="P75" s="310">
        <v>0.4201388888888889</v>
      </c>
      <c r="Q75" s="310">
        <v>0.54652777777777783</v>
      </c>
      <c r="R75" s="310">
        <v>0.62222222222222223</v>
      </c>
      <c r="S75" s="310">
        <v>0.51736111111111105</v>
      </c>
      <c r="T75" s="310">
        <v>0.40625</v>
      </c>
      <c r="U75" s="310">
        <v>0.60138888888888886</v>
      </c>
      <c r="V75" s="310">
        <v>0.53333333333333333</v>
      </c>
      <c r="W75" s="310">
        <v>0.4458333333333333</v>
      </c>
      <c r="X75" s="310">
        <v>0.57986111111111105</v>
      </c>
      <c r="Y75" s="310">
        <v>0.68819444444444444</v>
      </c>
      <c r="Z75" s="310">
        <v>0.49652777777777773</v>
      </c>
      <c r="AA75" s="310">
        <v>0.56666666666666665</v>
      </c>
      <c r="AB75" s="310">
        <v>0.47430555555555554</v>
      </c>
      <c r="AC75" s="310">
        <v>0.66319444444444442</v>
      </c>
      <c r="AD75" s="310">
        <v>0.71527777777777779</v>
      </c>
      <c r="AE75" s="310">
        <v>0.64027777777777783</v>
      </c>
      <c r="AF75" s="309">
        <v>0.7368055555555556</v>
      </c>
      <c r="AG75" s="309"/>
      <c r="AI75" s="112" t="e">
        <f>VLOOKUP(AJ75,id!$A:$C,3,0)</f>
        <v>#N/A</v>
      </c>
      <c r="AJ75" s="112" t="str">
        <f t="shared" si="15"/>
        <v>WodtkeMichał1977</v>
      </c>
      <c r="AK75" s="112" t="str">
        <f t="shared" si="9"/>
        <v>Wodtke</v>
      </c>
      <c r="AL75" s="112" t="str">
        <f t="shared" si="9"/>
        <v>Michał</v>
      </c>
      <c r="AM75" s="112" t="str">
        <f t="shared" si="16"/>
        <v>M^3</v>
      </c>
      <c r="AN75" s="112">
        <f t="shared" si="17"/>
        <v>1977</v>
      </c>
      <c r="AO75" s="112">
        <f t="shared" si="10"/>
        <v>32.005378293449347</v>
      </c>
      <c r="AP75" s="112"/>
      <c r="AQ75" s="112">
        <f t="shared" si="11"/>
        <v>0.9996676335508824</v>
      </c>
      <c r="AR75" s="112">
        <f t="shared" si="12"/>
        <v>1</v>
      </c>
      <c r="AS75" s="112">
        <f t="shared" si="13"/>
        <v>1</v>
      </c>
      <c r="AT75" s="112">
        <f t="shared" si="14"/>
        <v>1</v>
      </c>
    </row>
    <row r="76" spans="1:46">
      <c r="A76" s="316">
        <v>76</v>
      </c>
      <c r="B76" s="304">
        <v>74</v>
      </c>
      <c r="C76" s="304"/>
      <c r="D76" s="304">
        <v>3271</v>
      </c>
      <c r="E76" s="306" t="s">
        <v>4388</v>
      </c>
      <c r="F76" s="306" t="s">
        <v>17</v>
      </c>
      <c r="G76" s="304" t="s">
        <v>32</v>
      </c>
      <c r="H76" s="304">
        <v>1973</v>
      </c>
      <c r="I76" s="306" t="s">
        <v>3558</v>
      </c>
      <c r="J76" s="306"/>
      <c r="K76" s="304">
        <v>40</v>
      </c>
      <c r="L76" s="304">
        <v>16</v>
      </c>
      <c r="M76" s="304">
        <v>40</v>
      </c>
      <c r="N76" s="305">
        <v>0.3833333333333333</v>
      </c>
      <c r="O76" s="304">
        <v>0</v>
      </c>
      <c r="P76" s="303">
        <v>0.39583333333333331</v>
      </c>
      <c r="Q76" s="303">
        <v>0.6118055555555556</v>
      </c>
      <c r="R76" s="303">
        <v>0.54236111111111118</v>
      </c>
      <c r="S76" s="303">
        <v>0.4694444444444445</v>
      </c>
      <c r="T76" s="303">
        <v>0.38125000000000003</v>
      </c>
      <c r="U76" s="303">
        <v>0.52430555555555558</v>
      </c>
      <c r="V76" s="303">
        <v>0.6430555555555556</v>
      </c>
      <c r="W76" s="303">
        <v>0.72361111111111109</v>
      </c>
      <c r="X76" s="303">
        <v>0.50208333333333333</v>
      </c>
      <c r="Y76" s="303">
        <v>0.66180555555555554</v>
      </c>
      <c r="Z76" s="303">
        <v>0.44236111111111115</v>
      </c>
      <c r="AA76" s="303">
        <v>0.48819444444444443</v>
      </c>
      <c r="AB76" s="303">
        <v>0.42499999999999999</v>
      </c>
      <c r="AC76" s="303">
        <v>0.59444444444444444</v>
      </c>
      <c r="AD76" s="303">
        <v>0.69027777777777777</v>
      </c>
      <c r="AE76" s="303">
        <v>0.56388888888888888</v>
      </c>
      <c r="AF76" s="302">
        <v>0.73749999999999993</v>
      </c>
      <c r="AG76" s="302"/>
      <c r="AI76" s="112" t="e">
        <f>VLOOKUP(AJ76,id!$A:$C,3,0)</f>
        <v>#N/A</v>
      </c>
      <c r="AJ76" s="112" t="str">
        <f t="shared" si="15"/>
        <v>SuszekMarcin1973</v>
      </c>
      <c r="AK76" s="112" t="str">
        <f t="shared" si="9"/>
        <v>Suszek</v>
      </c>
      <c r="AL76" s="112" t="str">
        <f t="shared" si="9"/>
        <v>Marcin</v>
      </c>
      <c r="AM76" s="112">
        <f t="shared" si="16"/>
        <v>0</v>
      </c>
      <c r="AN76" s="112">
        <f t="shared" si="17"/>
        <v>1973</v>
      </c>
      <c r="AO76" s="112">
        <f t="shared" si="10"/>
        <v>31.982185990338152</v>
      </c>
      <c r="AP76" s="112"/>
      <c r="AQ76" s="112">
        <f t="shared" si="11"/>
        <v>0.99927536231884062</v>
      </c>
      <c r="AR76" s="112">
        <f t="shared" si="12"/>
        <v>1</v>
      </c>
      <c r="AS76" s="112">
        <f t="shared" si="13"/>
        <v>1</v>
      </c>
      <c r="AT76" s="112">
        <f t="shared" si="14"/>
        <v>1</v>
      </c>
    </row>
    <row r="77" spans="1:46">
      <c r="A77" s="315">
        <v>77</v>
      </c>
      <c r="B77" s="311">
        <v>75</v>
      </c>
      <c r="C77" s="311"/>
      <c r="D77" s="311">
        <v>3137</v>
      </c>
      <c r="E77" s="313" t="s">
        <v>1455</v>
      </c>
      <c r="F77" s="313" t="s">
        <v>90</v>
      </c>
      <c r="G77" s="311" t="s">
        <v>32</v>
      </c>
      <c r="H77" s="311">
        <v>1976</v>
      </c>
      <c r="I77" s="313" t="s">
        <v>253</v>
      </c>
      <c r="J77" s="313" t="s">
        <v>4320</v>
      </c>
      <c r="K77" s="311">
        <v>40</v>
      </c>
      <c r="L77" s="311">
        <v>16</v>
      </c>
      <c r="M77" s="311">
        <v>40</v>
      </c>
      <c r="N77" s="312">
        <v>0.38391203703703702</v>
      </c>
      <c r="O77" s="311">
        <v>0</v>
      </c>
      <c r="P77" s="310">
        <v>0.44305555555555554</v>
      </c>
      <c r="Q77" s="310">
        <v>0.54652777777777783</v>
      </c>
      <c r="R77" s="310">
        <v>0.61944444444444446</v>
      </c>
      <c r="S77" s="310">
        <v>0.51944444444444449</v>
      </c>
      <c r="T77" s="310">
        <v>0.42499999999999999</v>
      </c>
      <c r="U77" s="310">
        <v>0.6</v>
      </c>
      <c r="V77" s="310">
        <v>0.53263888888888888</v>
      </c>
      <c r="W77" s="310">
        <v>0.36874999999999997</v>
      </c>
      <c r="X77" s="310">
        <v>0.5756944444444444</v>
      </c>
      <c r="Y77" s="310">
        <v>0.68819444444444444</v>
      </c>
      <c r="Z77" s="310">
        <v>0.49305555555555558</v>
      </c>
      <c r="AA77" s="310">
        <v>0.56180555555555556</v>
      </c>
      <c r="AB77" s="310">
        <v>0.46736111111111112</v>
      </c>
      <c r="AC77" s="310">
        <v>0.66388888888888886</v>
      </c>
      <c r="AD77" s="310">
        <v>0.71736111111111101</v>
      </c>
      <c r="AE77" s="310">
        <v>0.63541666666666663</v>
      </c>
      <c r="AF77" s="309">
        <v>0.73749999999999993</v>
      </c>
      <c r="AG77" s="309"/>
      <c r="AI77" s="112">
        <f>VLOOKUP(AJ77,id!$A:$C,3,0)</f>
        <v>415</v>
      </c>
      <c r="AJ77" s="112" t="str">
        <f t="shared" si="15"/>
        <v>NowiszJarosław1976</v>
      </c>
      <c r="AK77" s="112" t="str">
        <f t="shared" si="9"/>
        <v>Nowisz</v>
      </c>
      <c r="AL77" s="112" t="str">
        <f t="shared" si="9"/>
        <v>Jarosław</v>
      </c>
      <c r="AM77" s="112" t="str">
        <f t="shared" si="16"/>
        <v>Pięty Szalonego Gnoma i spółka</v>
      </c>
      <c r="AN77" s="112">
        <f t="shared" si="17"/>
        <v>1976</v>
      </c>
      <c r="AO77" s="112">
        <f t="shared" si="10"/>
        <v>31.933976484775389</v>
      </c>
      <c r="AP77" s="112"/>
      <c r="AQ77" s="112">
        <f t="shared" si="11"/>
        <v>0.99849261380765753</v>
      </c>
      <c r="AR77" s="112">
        <f t="shared" si="12"/>
        <v>1</v>
      </c>
      <c r="AS77" s="112">
        <f t="shared" si="13"/>
        <v>1</v>
      </c>
      <c r="AT77" s="112">
        <f t="shared" si="14"/>
        <v>1</v>
      </c>
    </row>
    <row r="78" spans="1:46">
      <c r="A78" s="316">
        <v>78</v>
      </c>
      <c r="B78" s="304">
        <v>76</v>
      </c>
      <c r="C78" s="304"/>
      <c r="D78" s="304">
        <v>3239</v>
      </c>
      <c r="E78" s="306" t="s">
        <v>4369</v>
      </c>
      <c r="F78" s="306" t="s">
        <v>209</v>
      </c>
      <c r="G78" s="304" t="s">
        <v>32</v>
      </c>
      <c r="H78" s="304">
        <v>1980</v>
      </c>
      <c r="I78" s="306" t="s">
        <v>4368</v>
      </c>
      <c r="J78" s="306"/>
      <c r="K78" s="304">
        <v>40</v>
      </c>
      <c r="L78" s="304">
        <v>16</v>
      </c>
      <c r="M78" s="304">
        <v>40</v>
      </c>
      <c r="N78" s="305">
        <v>0.38523148148148145</v>
      </c>
      <c r="O78" s="304">
        <v>0</v>
      </c>
      <c r="P78" s="303">
        <v>0.67708333333333337</v>
      </c>
      <c r="Q78" s="303">
        <v>0.61111111111111105</v>
      </c>
      <c r="R78" s="303">
        <v>0.53819444444444442</v>
      </c>
      <c r="S78" s="303">
        <v>0.44861111111111113</v>
      </c>
      <c r="T78" s="303">
        <v>0.6972222222222223</v>
      </c>
      <c r="U78" s="303">
        <v>0.51041666666666663</v>
      </c>
      <c r="V78" s="303">
        <v>0.65277777777777779</v>
      </c>
      <c r="W78" s="303">
        <v>0.37361111111111112</v>
      </c>
      <c r="X78" s="303">
        <v>0.48958333333333331</v>
      </c>
      <c r="Y78" s="303">
        <v>0.6333333333333333</v>
      </c>
      <c r="Z78" s="303">
        <v>0.42638888888888887</v>
      </c>
      <c r="AA78" s="303">
        <v>0.4680555555555555</v>
      </c>
      <c r="AB78" s="303">
        <v>0.40277777777777773</v>
      </c>
      <c r="AC78" s="303">
        <v>0.59097222222222223</v>
      </c>
      <c r="AD78" s="303">
        <v>0.72222222222222221</v>
      </c>
      <c r="AE78" s="303">
        <v>0.55625000000000002</v>
      </c>
      <c r="AF78" s="302">
        <v>0.73888888888888893</v>
      </c>
      <c r="AG78" s="302"/>
      <c r="AI78" s="112">
        <f>VLOOKUP(AJ78,id!$A:$C,3,0)</f>
        <v>453</v>
      </c>
      <c r="AJ78" s="112" t="str">
        <f t="shared" si="15"/>
        <v>KuczyńskiJerzy1980</v>
      </c>
      <c r="AK78" s="112" t="str">
        <f t="shared" si="9"/>
        <v>Kuczyński</v>
      </c>
      <c r="AL78" s="112" t="str">
        <f t="shared" si="9"/>
        <v>Jerzy</v>
      </c>
      <c r="AM78" s="112">
        <f t="shared" si="16"/>
        <v>0</v>
      </c>
      <c r="AN78" s="112">
        <f t="shared" si="17"/>
        <v>1980</v>
      </c>
      <c r="AO78" s="112">
        <f t="shared" si="10"/>
        <v>31.824600408604724</v>
      </c>
      <c r="AP78" s="112"/>
      <c r="AQ78" s="112">
        <f t="shared" si="11"/>
        <v>0.99657493089772864</v>
      </c>
      <c r="AR78" s="112">
        <f t="shared" si="12"/>
        <v>1</v>
      </c>
      <c r="AS78" s="112">
        <f t="shared" si="13"/>
        <v>1</v>
      </c>
      <c r="AT78" s="112">
        <f t="shared" si="14"/>
        <v>1</v>
      </c>
    </row>
    <row r="79" spans="1:46">
      <c r="A79" s="315">
        <v>79</v>
      </c>
      <c r="B79" s="311">
        <v>77</v>
      </c>
      <c r="C79" s="311"/>
      <c r="D79" s="311">
        <v>3240</v>
      </c>
      <c r="E79" s="313" t="s">
        <v>4387</v>
      </c>
      <c r="F79" s="313" t="s">
        <v>49</v>
      </c>
      <c r="G79" s="311" t="s">
        <v>32</v>
      </c>
      <c r="H79" s="311">
        <v>1974</v>
      </c>
      <c r="I79" s="313" t="s">
        <v>3576</v>
      </c>
      <c r="J79" s="313" t="s">
        <v>4386</v>
      </c>
      <c r="K79" s="311">
        <v>40</v>
      </c>
      <c r="L79" s="311">
        <v>16</v>
      </c>
      <c r="M79" s="311">
        <v>40</v>
      </c>
      <c r="N79" s="312">
        <v>0.38525462962962959</v>
      </c>
      <c r="O79" s="311">
        <v>0</v>
      </c>
      <c r="P79" s="310">
        <v>0.67708333333333337</v>
      </c>
      <c r="Q79" s="310">
        <v>0.61111111111111105</v>
      </c>
      <c r="R79" s="310">
        <v>0.53819444444444442</v>
      </c>
      <c r="S79" s="310">
        <v>0.44861111111111113</v>
      </c>
      <c r="T79" s="310">
        <v>0.69652777777777775</v>
      </c>
      <c r="U79" s="310">
        <v>0.51041666666666663</v>
      </c>
      <c r="V79" s="310">
        <v>0.65277777777777779</v>
      </c>
      <c r="W79" s="310">
        <v>0.37222222222222223</v>
      </c>
      <c r="X79" s="310">
        <v>0.48958333333333331</v>
      </c>
      <c r="Y79" s="310">
        <v>0.6333333333333333</v>
      </c>
      <c r="Z79" s="310">
        <v>0.42638888888888887</v>
      </c>
      <c r="AA79" s="310">
        <v>0.46736111111111112</v>
      </c>
      <c r="AB79" s="310">
        <v>0.40208333333333335</v>
      </c>
      <c r="AC79" s="310">
        <v>0.59097222222222223</v>
      </c>
      <c r="AD79" s="310">
        <v>0.72152777777777777</v>
      </c>
      <c r="AE79" s="310">
        <v>0.55625000000000002</v>
      </c>
      <c r="AF79" s="309">
        <v>0.73888888888888893</v>
      </c>
      <c r="AG79" s="309"/>
      <c r="AI79" s="112" t="e">
        <f>VLOOKUP(AJ79,id!$A:$C,3,0)</f>
        <v>#N/A</v>
      </c>
      <c r="AJ79" s="112" t="str">
        <f t="shared" si="15"/>
        <v>SpringerRobert1974</v>
      </c>
      <c r="AK79" s="112" t="str">
        <f t="shared" si="9"/>
        <v>Springer</v>
      </c>
      <c r="AL79" s="112" t="str">
        <f t="shared" si="9"/>
        <v>Robert</v>
      </c>
      <c r="AM79" s="112" t="str">
        <f t="shared" si="16"/>
        <v>Wesołego Szampana</v>
      </c>
      <c r="AN79" s="112">
        <f t="shared" si="17"/>
        <v>1974</v>
      </c>
      <c r="AO79" s="112">
        <f t="shared" si="10"/>
        <v>31.82268821726851</v>
      </c>
      <c r="AP79" s="112"/>
      <c r="AQ79" s="112">
        <f t="shared" si="11"/>
        <v>0.99993991467884402</v>
      </c>
      <c r="AR79" s="112">
        <f t="shared" si="12"/>
        <v>1</v>
      </c>
      <c r="AS79" s="112">
        <f t="shared" si="13"/>
        <v>1</v>
      </c>
      <c r="AT79" s="112">
        <f t="shared" si="14"/>
        <v>1</v>
      </c>
    </row>
    <row r="80" spans="1:46">
      <c r="A80" s="316">
        <v>80</v>
      </c>
      <c r="B80" s="304">
        <v>78</v>
      </c>
      <c r="C80" s="304"/>
      <c r="D80" s="304">
        <v>3171</v>
      </c>
      <c r="E80" s="306" t="s">
        <v>3613</v>
      </c>
      <c r="F80" s="306" t="s">
        <v>373</v>
      </c>
      <c r="G80" s="304" t="s">
        <v>32</v>
      </c>
      <c r="H80" s="304">
        <v>1983</v>
      </c>
      <c r="I80" s="306" t="s">
        <v>273</v>
      </c>
      <c r="J80" s="306" t="s">
        <v>4385</v>
      </c>
      <c r="K80" s="304">
        <v>40</v>
      </c>
      <c r="L80" s="304">
        <v>16</v>
      </c>
      <c r="M80" s="304">
        <v>40</v>
      </c>
      <c r="N80" s="305">
        <v>0.38527777777777777</v>
      </c>
      <c r="O80" s="304">
        <v>0</v>
      </c>
      <c r="P80" s="303">
        <v>0.67708333333333337</v>
      </c>
      <c r="Q80" s="303">
        <v>0.61111111111111105</v>
      </c>
      <c r="R80" s="303">
        <v>0.53819444444444442</v>
      </c>
      <c r="S80" s="303">
        <v>0.44861111111111113</v>
      </c>
      <c r="T80" s="303">
        <v>0.69652777777777775</v>
      </c>
      <c r="U80" s="303">
        <v>0.51041666666666663</v>
      </c>
      <c r="V80" s="303">
        <v>0.65277777777777779</v>
      </c>
      <c r="W80" s="303">
        <v>0.37152777777777773</v>
      </c>
      <c r="X80" s="303">
        <v>0.48958333333333331</v>
      </c>
      <c r="Y80" s="303">
        <v>0.6333333333333333</v>
      </c>
      <c r="Z80" s="303">
        <v>0.42638888888888887</v>
      </c>
      <c r="AA80" s="303">
        <v>0.46736111111111112</v>
      </c>
      <c r="AB80" s="303">
        <v>0.40277777777777773</v>
      </c>
      <c r="AC80" s="303">
        <v>0.59097222222222223</v>
      </c>
      <c r="AD80" s="303">
        <v>0.72222222222222221</v>
      </c>
      <c r="AE80" s="303">
        <v>0.55625000000000002</v>
      </c>
      <c r="AF80" s="302">
        <v>0.73888888888888893</v>
      </c>
      <c r="AG80" s="302"/>
      <c r="AI80" s="112" t="e">
        <f>VLOOKUP(AJ80,id!$A:$C,3,0)</f>
        <v>#N/A</v>
      </c>
      <c r="AJ80" s="112" t="str">
        <f t="shared" si="15"/>
        <v>WołodźkoDominik1983</v>
      </c>
      <c r="AK80" s="112" t="str">
        <f t="shared" si="9"/>
        <v>Wołodźko</v>
      </c>
      <c r="AL80" s="112" t="str">
        <f t="shared" si="9"/>
        <v>Dominik</v>
      </c>
      <c r="AM80" s="112" t="str">
        <f t="shared" si="16"/>
        <v>-----</v>
      </c>
      <c r="AN80" s="112">
        <f t="shared" si="17"/>
        <v>1983</v>
      </c>
      <c r="AO80" s="112">
        <f t="shared" si="10"/>
        <v>31.820776255707749</v>
      </c>
      <c r="AP80" s="112"/>
      <c r="AQ80" s="112">
        <f t="shared" si="11"/>
        <v>0.99993991828887274</v>
      </c>
      <c r="AR80" s="112">
        <f t="shared" si="12"/>
        <v>1</v>
      </c>
      <c r="AS80" s="112">
        <f t="shared" si="13"/>
        <v>1</v>
      </c>
      <c r="AT80" s="112">
        <f t="shared" si="14"/>
        <v>1</v>
      </c>
    </row>
    <row r="81" spans="1:46">
      <c r="A81" s="315">
        <v>81</v>
      </c>
      <c r="B81" s="311">
        <v>79</v>
      </c>
      <c r="C81" s="311"/>
      <c r="D81" s="311">
        <v>3242</v>
      </c>
      <c r="E81" s="313" t="s">
        <v>4384</v>
      </c>
      <c r="F81" s="313" t="s">
        <v>96</v>
      </c>
      <c r="G81" s="311" t="s">
        <v>32</v>
      </c>
      <c r="H81" s="311">
        <v>1982</v>
      </c>
      <c r="I81" s="313" t="s">
        <v>3576</v>
      </c>
      <c r="J81" s="313"/>
      <c r="K81" s="311">
        <v>40</v>
      </c>
      <c r="L81" s="311">
        <v>16</v>
      </c>
      <c r="M81" s="311">
        <v>40</v>
      </c>
      <c r="N81" s="312">
        <v>0.38534722222222223</v>
      </c>
      <c r="O81" s="311">
        <v>0</v>
      </c>
      <c r="P81" s="310">
        <v>0.67708333333333337</v>
      </c>
      <c r="Q81" s="310">
        <v>0.61111111111111105</v>
      </c>
      <c r="R81" s="310">
        <v>0.53819444444444442</v>
      </c>
      <c r="S81" s="310">
        <v>0.44861111111111113</v>
      </c>
      <c r="T81" s="310">
        <v>0.6972222222222223</v>
      </c>
      <c r="U81" s="310">
        <v>0.51111111111111118</v>
      </c>
      <c r="V81" s="310">
        <v>0.65347222222222223</v>
      </c>
      <c r="W81" s="310">
        <v>0.37222222222222223</v>
      </c>
      <c r="X81" s="310">
        <v>0.48958333333333331</v>
      </c>
      <c r="Y81" s="310">
        <v>0.6333333333333333</v>
      </c>
      <c r="Z81" s="310">
        <v>0.43194444444444446</v>
      </c>
      <c r="AA81" s="310">
        <v>0.46736111111111112</v>
      </c>
      <c r="AB81" s="310">
        <v>0.40277777777777773</v>
      </c>
      <c r="AC81" s="310">
        <v>0.59027777777777779</v>
      </c>
      <c r="AD81" s="310">
        <v>0.72152777777777777</v>
      </c>
      <c r="AE81" s="310">
        <v>0.55625000000000002</v>
      </c>
      <c r="AF81" s="309">
        <v>0.73888888888888893</v>
      </c>
      <c r="AG81" s="309"/>
      <c r="AI81" s="112">
        <f>VLOOKUP(AJ81,id!$A:$C,3,0)</f>
        <v>454</v>
      </c>
      <c r="AJ81" s="112" t="str">
        <f t="shared" si="15"/>
        <v>KozłowskiJan1982</v>
      </c>
      <c r="AK81" s="112" t="str">
        <f t="shared" si="9"/>
        <v>Kozłowski</v>
      </c>
      <c r="AL81" s="112" t="str">
        <f t="shared" si="9"/>
        <v>Jan</v>
      </c>
      <c r="AM81" s="112">
        <f t="shared" si="16"/>
        <v>0</v>
      </c>
      <c r="AN81" s="112">
        <f t="shared" si="17"/>
        <v>1982</v>
      </c>
      <c r="AO81" s="112">
        <f t="shared" si="10"/>
        <v>31.815041749264115</v>
      </c>
      <c r="AP81" s="112"/>
      <c r="AQ81" s="112">
        <f t="shared" si="11"/>
        <v>0.99981978734907184</v>
      </c>
      <c r="AR81" s="112">
        <f t="shared" si="12"/>
        <v>1</v>
      </c>
      <c r="AS81" s="112">
        <f t="shared" si="13"/>
        <v>1</v>
      </c>
      <c r="AT81" s="112">
        <f t="shared" si="14"/>
        <v>1</v>
      </c>
    </row>
    <row r="82" spans="1:46">
      <c r="A82" s="316">
        <v>82</v>
      </c>
      <c r="B82" s="304">
        <v>80</v>
      </c>
      <c r="C82" s="304"/>
      <c r="D82" s="304">
        <v>3049</v>
      </c>
      <c r="E82" s="306" t="s">
        <v>557</v>
      </c>
      <c r="F82" s="306" t="s">
        <v>544</v>
      </c>
      <c r="G82" s="304" t="s">
        <v>32</v>
      </c>
      <c r="H82" s="304">
        <v>1992</v>
      </c>
      <c r="I82" s="306" t="s">
        <v>3462</v>
      </c>
      <c r="J82" s="306" t="s">
        <v>3640</v>
      </c>
      <c r="K82" s="304">
        <v>40</v>
      </c>
      <c r="L82" s="304">
        <v>16</v>
      </c>
      <c r="M82" s="304">
        <v>40</v>
      </c>
      <c r="N82" s="305">
        <v>0.38553240740740741</v>
      </c>
      <c r="O82" s="304">
        <v>0</v>
      </c>
      <c r="P82" s="303">
        <v>0.71180555555555547</v>
      </c>
      <c r="Q82" s="303">
        <v>0.56180555555555556</v>
      </c>
      <c r="R82" s="303">
        <v>0.50416666666666665</v>
      </c>
      <c r="S82" s="303">
        <v>0.60347222222222219</v>
      </c>
      <c r="T82" s="303">
        <v>0.72777777777777775</v>
      </c>
      <c r="U82" s="303">
        <v>0.46249999999999997</v>
      </c>
      <c r="V82" s="303">
        <v>0.58680555555555558</v>
      </c>
      <c r="W82" s="303">
        <v>0.68958333333333333</v>
      </c>
      <c r="X82" s="303">
        <v>0.53749999999999998</v>
      </c>
      <c r="Y82" s="303">
        <v>0.40625</v>
      </c>
      <c r="Z82" s="303">
        <v>0.62152777777777779</v>
      </c>
      <c r="AA82" s="303">
        <v>0.55208333333333337</v>
      </c>
      <c r="AB82" s="303">
        <v>0.64722222222222225</v>
      </c>
      <c r="AC82" s="303">
        <v>0.4284722222222222</v>
      </c>
      <c r="AD82" s="303">
        <v>0.37638888888888888</v>
      </c>
      <c r="AE82" s="303">
        <v>0.48333333333333334</v>
      </c>
      <c r="AF82" s="302">
        <v>0.73958333333333337</v>
      </c>
      <c r="AG82" s="302"/>
      <c r="AI82" s="112" t="e">
        <f>VLOOKUP(AJ82,id!$A:$C,3,0)</f>
        <v>#N/A</v>
      </c>
      <c r="AJ82" s="112" t="str">
        <f t="shared" si="15"/>
        <v>GrodeckiFilip1992</v>
      </c>
      <c r="AK82" s="112" t="str">
        <f t="shared" ref="AK82:AL139" si="18">E82</f>
        <v>Grodecki</v>
      </c>
      <c r="AL82" s="112" t="str">
        <f t="shared" si="18"/>
        <v>Filip</v>
      </c>
      <c r="AM82" s="112" t="str">
        <f t="shared" si="16"/>
        <v>Gryź Poduchę</v>
      </c>
      <c r="AN82" s="112">
        <f t="shared" si="17"/>
        <v>1992</v>
      </c>
      <c r="AO82" s="112">
        <f t="shared" si="10"/>
        <v>31.799759831882302</v>
      </c>
      <c r="AP82" s="112"/>
      <c r="AQ82" s="112">
        <f t="shared" si="11"/>
        <v>0.9995196637646353</v>
      </c>
      <c r="AR82" s="112">
        <f t="shared" si="12"/>
        <v>1</v>
      </c>
      <c r="AS82" s="112">
        <f t="shared" si="13"/>
        <v>1</v>
      </c>
      <c r="AT82" s="112">
        <f t="shared" si="14"/>
        <v>1</v>
      </c>
    </row>
    <row r="83" spans="1:46">
      <c r="A83" s="315">
        <v>83</v>
      </c>
      <c r="B83" s="311">
        <v>81</v>
      </c>
      <c r="C83" s="311"/>
      <c r="D83" s="311">
        <v>3030</v>
      </c>
      <c r="E83" s="313" t="s">
        <v>4383</v>
      </c>
      <c r="F83" s="313" t="s">
        <v>15</v>
      </c>
      <c r="G83" s="311" t="s">
        <v>32</v>
      </c>
      <c r="H83" s="311">
        <v>1979</v>
      </c>
      <c r="I83" s="313" t="s">
        <v>253</v>
      </c>
      <c r="J83" s="313" t="s">
        <v>4382</v>
      </c>
      <c r="K83" s="311">
        <v>40</v>
      </c>
      <c r="L83" s="311">
        <v>16</v>
      </c>
      <c r="M83" s="311">
        <v>40</v>
      </c>
      <c r="N83" s="312">
        <v>0.38649305555555552</v>
      </c>
      <c r="O83" s="311">
        <v>0</v>
      </c>
      <c r="P83" s="310">
        <v>0.69791666666666663</v>
      </c>
      <c r="Q83" s="310">
        <v>0.4381944444444445</v>
      </c>
      <c r="R83" s="310">
        <v>0.51250000000000007</v>
      </c>
      <c r="S83" s="310">
        <v>0.58402777777777781</v>
      </c>
      <c r="T83" s="310">
        <v>0.71666666666666667</v>
      </c>
      <c r="U83" s="310">
        <v>0.46666666666666662</v>
      </c>
      <c r="V83" s="310">
        <v>0.42499999999999999</v>
      </c>
      <c r="W83" s="310">
        <v>0.66249999999999998</v>
      </c>
      <c r="X83" s="310">
        <v>0.54583333333333328</v>
      </c>
      <c r="Y83" s="310">
        <v>0.40416666666666662</v>
      </c>
      <c r="Z83" s="310">
        <v>0.61388888888888882</v>
      </c>
      <c r="AA83" s="310">
        <v>0.56180555555555556</v>
      </c>
      <c r="AB83" s="310">
        <v>0.6333333333333333</v>
      </c>
      <c r="AC83" s="310">
        <v>0.45347222222222222</v>
      </c>
      <c r="AD83" s="310">
        <v>0.36874999999999997</v>
      </c>
      <c r="AE83" s="310">
        <v>0.49027777777777781</v>
      </c>
      <c r="AF83" s="309">
        <v>0.7402777777777777</v>
      </c>
      <c r="AG83" s="309"/>
      <c r="AI83" s="112" t="e">
        <f>VLOOKUP(AJ83,id!$A:$C,3,0)</f>
        <v>#N/A</v>
      </c>
      <c r="AJ83" s="112" t="str">
        <f t="shared" si="15"/>
        <v>STAWOWSKIPiotr1979</v>
      </c>
      <c r="AK83" s="112" t="str">
        <f t="shared" si="18"/>
        <v>STAWOWSKI</v>
      </c>
      <c r="AL83" s="112" t="str">
        <f t="shared" si="18"/>
        <v>Piotr</v>
      </c>
      <c r="AM83" s="112" t="str">
        <f t="shared" si="16"/>
        <v>stAWek sKŁad</v>
      </c>
      <c r="AN83" s="112">
        <f t="shared" si="17"/>
        <v>1979</v>
      </c>
      <c r="AO83" s="112">
        <f t="shared" si="10"/>
        <v>31.720719911358657</v>
      </c>
      <c r="AP83" s="112"/>
      <c r="AQ83" s="112">
        <f t="shared" si="11"/>
        <v>0.99751444913604659</v>
      </c>
      <c r="AR83" s="112">
        <f t="shared" si="12"/>
        <v>1</v>
      </c>
      <c r="AS83" s="112">
        <f t="shared" si="13"/>
        <v>1</v>
      </c>
      <c r="AT83" s="112">
        <f t="shared" si="14"/>
        <v>1</v>
      </c>
    </row>
    <row r="84" spans="1:46">
      <c r="A84" s="316">
        <v>84</v>
      </c>
      <c r="B84" s="304">
        <v>82</v>
      </c>
      <c r="C84" s="304"/>
      <c r="D84" s="304">
        <v>3011</v>
      </c>
      <c r="E84" s="306" t="s">
        <v>3623</v>
      </c>
      <c r="F84" s="306" t="s">
        <v>63</v>
      </c>
      <c r="G84" s="304" t="s">
        <v>32</v>
      </c>
      <c r="H84" s="304">
        <v>1979</v>
      </c>
      <c r="I84" s="306" t="s">
        <v>253</v>
      </c>
      <c r="J84" s="306" t="s">
        <v>4381</v>
      </c>
      <c r="K84" s="304">
        <v>40</v>
      </c>
      <c r="L84" s="304">
        <v>16</v>
      </c>
      <c r="M84" s="304">
        <v>40</v>
      </c>
      <c r="N84" s="305">
        <v>0.38651620370370371</v>
      </c>
      <c r="O84" s="304">
        <v>0</v>
      </c>
      <c r="P84" s="303">
        <v>0.69791666666666663</v>
      </c>
      <c r="Q84" s="303">
        <v>0.4375</v>
      </c>
      <c r="R84" s="303">
        <v>0.51250000000000007</v>
      </c>
      <c r="S84" s="303">
        <v>0.58402777777777781</v>
      </c>
      <c r="T84" s="303">
        <v>0.71666666666666667</v>
      </c>
      <c r="U84" s="303">
        <v>0.46666666666666662</v>
      </c>
      <c r="V84" s="303">
        <v>0.42569444444444443</v>
      </c>
      <c r="W84" s="303">
        <v>0.66388888888888886</v>
      </c>
      <c r="X84" s="303">
        <v>0.54583333333333328</v>
      </c>
      <c r="Y84" s="303">
        <v>0.40347222222222223</v>
      </c>
      <c r="Z84" s="303">
        <v>0.61388888888888882</v>
      </c>
      <c r="AA84" s="303">
        <v>0.5625</v>
      </c>
      <c r="AB84" s="303">
        <v>0.6333333333333333</v>
      </c>
      <c r="AC84" s="303">
        <v>0.45347222222222222</v>
      </c>
      <c r="AD84" s="303">
        <v>0.36874999999999997</v>
      </c>
      <c r="AE84" s="303">
        <v>0.4909722222222222</v>
      </c>
      <c r="AF84" s="302">
        <v>0.7402777777777777</v>
      </c>
      <c r="AG84" s="302"/>
      <c r="AI84" s="112" t="e">
        <f>VLOOKUP(AJ84,id!$A:$C,3,0)</f>
        <v>#N/A</v>
      </c>
      <c r="AJ84" s="112" t="str">
        <f t="shared" si="15"/>
        <v>RuszteckiŁukasz1979</v>
      </c>
      <c r="AK84" s="112" t="str">
        <f t="shared" si="18"/>
        <v>Rusztecki</v>
      </c>
      <c r="AL84" s="112" t="str">
        <f t="shared" si="18"/>
        <v>Łukasz</v>
      </c>
      <c r="AM84" s="112" t="str">
        <f t="shared" si="16"/>
        <v>Bomber Team</v>
      </c>
      <c r="AN84" s="112">
        <f t="shared" si="17"/>
        <v>1979</v>
      </c>
      <c r="AO84" s="112">
        <f t="shared" si="10"/>
        <v>31.718820182662061</v>
      </c>
      <c r="AP84" s="112"/>
      <c r="AQ84" s="112">
        <f t="shared" si="11"/>
        <v>0.99994011079502909</v>
      </c>
      <c r="AR84" s="112">
        <f t="shared" si="12"/>
        <v>1</v>
      </c>
      <c r="AS84" s="112">
        <f t="shared" si="13"/>
        <v>1</v>
      </c>
      <c r="AT84" s="112">
        <f t="shared" si="14"/>
        <v>1</v>
      </c>
    </row>
    <row r="85" spans="1:46">
      <c r="A85" s="315">
        <v>85</v>
      </c>
      <c r="B85" s="311">
        <v>83</v>
      </c>
      <c r="C85" s="311"/>
      <c r="D85" s="311">
        <v>3076</v>
      </c>
      <c r="E85" s="313" t="s">
        <v>1031</v>
      </c>
      <c r="F85" s="313" t="s">
        <v>141</v>
      </c>
      <c r="G85" s="311" t="s">
        <v>32</v>
      </c>
      <c r="H85" s="311">
        <v>1992</v>
      </c>
      <c r="I85" s="313" t="s">
        <v>3462</v>
      </c>
      <c r="J85" s="313" t="s">
        <v>3640</v>
      </c>
      <c r="K85" s="311">
        <v>40</v>
      </c>
      <c r="L85" s="311">
        <v>16</v>
      </c>
      <c r="M85" s="311">
        <v>40</v>
      </c>
      <c r="N85" s="312">
        <v>0.38718750000000002</v>
      </c>
      <c r="O85" s="311">
        <v>0</v>
      </c>
      <c r="P85" s="310">
        <v>0.71250000000000002</v>
      </c>
      <c r="Q85" s="310">
        <v>0.56180555555555556</v>
      </c>
      <c r="R85" s="310">
        <v>0.50416666666666665</v>
      </c>
      <c r="S85" s="310">
        <v>0.60347222222222219</v>
      </c>
      <c r="T85" s="310">
        <v>0.72777777777777775</v>
      </c>
      <c r="U85" s="310">
        <v>0.46319444444444446</v>
      </c>
      <c r="V85" s="310">
        <v>0.58750000000000002</v>
      </c>
      <c r="W85" s="310">
        <v>0.68888888888888899</v>
      </c>
      <c r="X85" s="310">
        <v>0.53888888888888886</v>
      </c>
      <c r="Y85" s="310">
        <v>0.40625</v>
      </c>
      <c r="Z85" s="310">
        <v>0.62152777777777779</v>
      </c>
      <c r="AA85" s="310">
        <v>0.55277777777777781</v>
      </c>
      <c r="AB85" s="310">
        <v>0.64722222222222225</v>
      </c>
      <c r="AC85" s="310">
        <v>0.42986111111111108</v>
      </c>
      <c r="AD85" s="310">
        <v>0.37638888888888888</v>
      </c>
      <c r="AE85" s="310">
        <v>0.48333333333333334</v>
      </c>
      <c r="AF85" s="309">
        <v>0.74097222222222225</v>
      </c>
      <c r="AG85" s="309"/>
      <c r="AI85" s="112" t="e">
        <f>VLOOKUP(AJ85,id!$A:$C,3,0)</f>
        <v>#N/A</v>
      </c>
      <c r="AJ85" s="112" t="str">
        <f t="shared" si="15"/>
        <v>ŁaweckiJakub1992</v>
      </c>
      <c r="AK85" s="112" t="str">
        <f t="shared" si="18"/>
        <v>Ławecki</v>
      </c>
      <c r="AL85" s="112" t="str">
        <f t="shared" si="18"/>
        <v>Jakub</v>
      </c>
      <c r="AM85" s="112" t="str">
        <f t="shared" si="16"/>
        <v>Gryź Poduchę</v>
      </c>
      <c r="AN85" s="112">
        <f t="shared" si="17"/>
        <v>1992</v>
      </c>
      <c r="AO85" s="112">
        <f t="shared" si="10"/>
        <v>31.66382686156696</v>
      </c>
      <c r="AP85" s="112"/>
      <c r="AQ85" s="112">
        <f t="shared" si="11"/>
        <v>0.99826622425492484</v>
      </c>
      <c r="AR85" s="112">
        <f t="shared" si="12"/>
        <v>1</v>
      </c>
      <c r="AS85" s="112">
        <f t="shared" si="13"/>
        <v>1</v>
      </c>
      <c r="AT85" s="112">
        <f t="shared" si="14"/>
        <v>1</v>
      </c>
    </row>
    <row r="86" spans="1:46">
      <c r="A86" s="316">
        <v>86</v>
      </c>
      <c r="B86" s="304">
        <v>84</v>
      </c>
      <c r="C86" s="304"/>
      <c r="D86" s="304">
        <v>3054</v>
      </c>
      <c r="E86" s="306" t="s">
        <v>1108</v>
      </c>
      <c r="F86" s="306" t="s">
        <v>26</v>
      </c>
      <c r="G86" s="304" t="s">
        <v>32</v>
      </c>
      <c r="H86" s="304">
        <v>1976</v>
      </c>
      <c r="I86" s="306" t="s">
        <v>253</v>
      </c>
      <c r="J86" s="306" t="s">
        <v>4380</v>
      </c>
      <c r="K86" s="304">
        <v>40</v>
      </c>
      <c r="L86" s="304">
        <v>16</v>
      </c>
      <c r="M86" s="304">
        <v>40</v>
      </c>
      <c r="N86" s="305">
        <v>0.38723379629629634</v>
      </c>
      <c r="O86" s="304">
        <v>0</v>
      </c>
      <c r="P86" s="303">
        <v>0.7104166666666667</v>
      </c>
      <c r="Q86" s="303">
        <v>0.44305555555555554</v>
      </c>
      <c r="R86" s="303">
        <v>0.53125</v>
      </c>
      <c r="S86" s="303">
        <v>0.6069444444444444</v>
      </c>
      <c r="T86" s="303">
        <v>0.72361111111111109</v>
      </c>
      <c r="U86" s="303">
        <v>0.48958333333333331</v>
      </c>
      <c r="V86" s="303">
        <v>0.42222222222222222</v>
      </c>
      <c r="W86" s="303">
        <v>0.68541666666666667</v>
      </c>
      <c r="X86" s="303">
        <v>0.5708333333333333</v>
      </c>
      <c r="Y86" s="303">
        <v>0.40347222222222223</v>
      </c>
      <c r="Z86" s="303">
        <v>0.62777777777777777</v>
      </c>
      <c r="AA86" s="303">
        <v>0.58888888888888891</v>
      </c>
      <c r="AB86" s="303">
        <v>0.65208333333333335</v>
      </c>
      <c r="AC86" s="303">
        <v>0.47152777777777777</v>
      </c>
      <c r="AD86" s="303">
        <v>0.37222222222222223</v>
      </c>
      <c r="AE86" s="303">
        <v>0.51388888888888895</v>
      </c>
      <c r="AF86" s="302">
        <v>0.74097222222222225</v>
      </c>
      <c r="AG86" s="302"/>
      <c r="AI86" s="112" t="e">
        <f>VLOOKUP(AJ86,id!$A:$C,3,0)</f>
        <v>#N/A</v>
      </c>
      <c r="AJ86" s="112" t="str">
        <f t="shared" si="15"/>
        <v>NowińskiAndrzej1976</v>
      </c>
      <c r="AK86" s="112" t="str">
        <f t="shared" si="18"/>
        <v>Nowiński</v>
      </c>
      <c r="AL86" s="112" t="str">
        <f t="shared" si="18"/>
        <v>Andrzej</v>
      </c>
      <c r="AM86" s="112" t="str">
        <f t="shared" si="16"/>
        <v>Hamak na Bananach</v>
      </c>
      <c r="AN86" s="112">
        <f t="shared" si="17"/>
        <v>1976</v>
      </c>
      <c r="AO86" s="112">
        <f t="shared" si="10"/>
        <v>31.660041246973712</v>
      </c>
      <c r="AP86" s="112"/>
      <c r="AQ86" s="112">
        <f t="shared" si="11"/>
        <v>0.99988044355441308</v>
      </c>
      <c r="AR86" s="112">
        <f t="shared" si="12"/>
        <v>1</v>
      </c>
      <c r="AS86" s="112">
        <f t="shared" si="13"/>
        <v>1</v>
      </c>
      <c r="AT86" s="112">
        <f t="shared" si="14"/>
        <v>1</v>
      </c>
    </row>
    <row r="87" spans="1:46">
      <c r="A87" s="315">
        <v>87</v>
      </c>
      <c r="B87" s="311">
        <v>85</v>
      </c>
      <c r="C87" s="311"/>
      <c r="D87" s="311">
        <v>3263</v>
      </c>
      <c r="E87" s="313" t="s">
        <v>869</v>
      </c>
      <c r="F87" s="313" t="s">
        <v>48</v>
      </c>
      <c r="G87" s="311" t="s">
        <v>32</v>
      </c>
      <c r="H87" s="311">
        <v>1985</v>
      </c>
      <c r="I87" s="313" t="s">
        <v>3425</v>
      </c>
      <c r="J87" s="313" t="s">
        <v>3701</v>
      </c>
      <c r="K87" s="311">
        <v>40</v>
      </c>
      <c r="L87" s="311">
        <v>16</v>
      </c>
      <c r="M87" s="311">
        <v>40</v>
      </c>
      <c r="N87" s="312">
        <v>0.38729166666666665</v>
      </c>
      <c r="O87" s="311">
        <v>0</v>
      </c>
      <c r="P87" s="310">
        <v>0.7104166666666667</v>
      </c>
      <c r="Q87" s="310">
        <v>0.56111111111111112</v>
      </c>
      <c r="R87" s="310">
        <v>0.48680555555555555</v>
      </c>
      <c r="S87" s="310">
        <v>0.6</v>
      </c>
      <c r="T87" s="310">
        <v>0.72361111111111109</v>
      </c>
      <c r="U87" s="310">
        <v>0.50624999999999998</v>
      </c>
      <c r="V87" s="310">
        <v>0.57708333333333328</v>
      </c>
      <c r="W87" s="310">
        <v>0.68541666666666667</v>
      </c>
      <c r="X87" s="310">
        <v>0.52430555555555558</v>
      </c>
      <c r="Y87" s="310">
        <v>0.40486111111111112</v>
      </c>
      <c r="Z87" s="310">
        <v>0.61944444444444446</v>
      </c>
      <c r="AA87" s="310">
        <v>0.54097222222222219</v>
      </c>
      <c r="AB87" s="310">
        <v>0.65138888888888891</v>
      </c>
      <c r="AC87" s="310">
        <v>0.42777777777777781</v>
      </c>
      <c r="AD87" s="310">
        <v>0.37361111111111112</v>
      </c>
      <c r="AE87" s="310">
        <v>0.45</v>
      </c>
      <c r="AF87" s="309">
        <v>0.74097222222222225</v>
      </c>
      <c r="AG87" s="309"/>
      <c r="AI87" s="112" t="e">
        <f>VLOOKUP(AJ87,id!$A:$C,3,0)</f>
        <v>#N/A</v>
      </c>
      <c r="AJ87" s="112" t="str">
        <f t="shared" si="15"/>
        <v>KaczyńskiTomasz1985</v>
      </c>
      <c r="AK87" s="112" t="str">
        <f t="shared" si="18"/>
        <v>Kaczyński</v>
      </c>
      <c r="AL87" s="112" t="str">
        <f t="shared" si="18"/>
        <v>Tomasz</v>
      </c>
      <c r="AM87" s="112" t="str">
        <f t="shared" si="16"/>
        <v>EPO</v>
      </c>
      <c r="AN87" s="112">
        <f t="shared" si="17"/>
        <v>1985</v>
      </c>
      <c r="AO87" s="112">
        <f t="shared" si="10"/>
        <v>31.655310501464339</v>
      </c>
      <c r="AP87" s="112"/>
      <c r="AQ87" s="112">
        <f t="shared" si="11"/>
        <v>0.99985057677365385</v>
      </c>
      <c r="AR87" s="112">
        <f t="shared" si="12"/>
        <v>1</v>
      </c>
      <c r="AS87" s="112">
        <f t="shared" si="13"/>
        <v>1</v>
      </c>
      <c r="AT87" s="112">
        <f t="shared" si="14"/>
        <v>1</v>
      </c>
    </row>
    <row r="88" spans="1:46">
      <c r="A88" s="316">
        <v>88</v>
      </c>
      <c r="B88" s="304">
        <v>86</v>
      </c>
      <c r="C88" s="304"/>
      <c r="D88" s="304">
        <v>3166</v>
      </c>
      <c r="E88" s="306" t="s">
        <v>3664</v>
      </c>
      <c r="F88" s="306" t="s">
        <v>141</v>
      </c>
      <c r="G88" s="304" t="s">
        <v>32</v>
      </c>
      <c r="H88" s="304">
        <v>1992</v>
      </c>
      <c r="I88" s="306" t="s">
        <v>3462</v>
      </c>
      <c r="J88" s="306" t="s">
        <v>3640</v>
      </c>
      <c r="K88" s="304">
        <v>40</v>
      </c>
      <c r="L88" s="304">
        <v>16</v>
      </c>
      <c r="M88" s="304">
        <v>40</v>
      </c>
      <c r="N88" s="305">
        <v>0.38755787037037037</v>
      </c>
      <c r="O88" s="304">
        <v>0</v>
      </c>
      <c r="P88" s="303">
        <v>0.71180555555555547</v>
      </c>
      <c r="Q88" s="303">
        <v>0.56180555555555556</v>
      </c>
      <c r="R88" s="303">
        <v>0.50416666666666665</v>
      </c>
      <c r="S88" s="303">
        <v>0.60347222222222219</v>
      </c>
      <c r="T88" s="303">
        <v>0.7270833333333333</v>
      </c>
      <c r="U88" s="303">
        <v>0.46319444444444446</v>
      </c>
      <c r="V88" s="303">
        <v>0.58750000000000002</v>
      </c>
      <c r="W88" s="303">
        <v>0.68888888888888899</v>
      </c>
      <c r="X88" s="303">
        <v>0.53888888888888886</v>
      </c>
      <c r="Y88" s="303">
        <v>0.40625</v>
      </c>
      <c r="Z88" s="303">
        <v>0.62152777777777779</v>
      </c>
      <c r="AA88" s="303">
        <v>0.55208333333333337</v>
      </c>
      <c r="AB88" s="303">
        <v>0.64722222222222225</v>
      </c>
      <c r="AC88" s="303">
        <v>0.4291666666666667</v>
      </c>
      <c r="AD88" s="303">
        <v>0.37638888888888888</v>
      </c>
      <c r="AE88" s="303">
        <v>0.48333333333333334</v>
      </c>
      <c r="AF88" s="302">
        <v>0.7416666666666667</v>
      </c>
      <c r="AG88" s="302"/>
      <c r="AI88" s="112" t="e">
        <f>VLOOKUP(AJ88,id!$A:$C,3,0)</f>
        <v>#N/A</v>
      </c>
      <c r="AJ88" s="112" t="str">
        <f t="shared" si="15"/>
        <v>GirjatJakub1992</v>
      </c>
      <c r="AK88" s="112" t="str">
        <f t="shared" si="18"/>
        <v>Girjat</v>
      </c>
      <c r="AL88" s="112" t="str">
        <f t="shared" si="18"/>
        <v>Jakub</v>
      </c>
      <c r="AM88" s="112" t="str">
        <f t="shared" si="16"/>
        <v>Gryź Poduchę</v>
      </c>
      <c r="AN88" s="112">
        <f t="shared" si="17"/>
        <v>1992</v>
      </c>
      <c r="AO88" s="112">
        <f t="shared" si="10"/>
        <v>31.633567268926374</v>
      </c>
      <c r="AP88" s="112"/>
      <c r="AQ88" s="112">
        <f t="shared" si="11"/>
        <v>0.99931312527997607</v>
      </c>
      <c r="AR88" s="112">
        <f t="shared" si="12"/>
        <v>1</v>
      </c>
      <c r="AS88" s="112">
        <f t="shared" si="13"/>
        <v>1</v>
      </c>
      <c r="AT88" s="112">
        <f t="shared" si="14"/>
        <v>1</v>
      </c>
    </row>
    <row r="89" spans="1:46">
      <c r="A89" s="315">
        <v>89</v>
      </c>
      <c r="B89" s="311">
        <v>87</v>
      </c>
      <c r="C89" s="311"/>
      <c r="D89" s="311">
        <v>3027</v>
      </c>
      <c r="E89" s="313" t="s">
        <v>1107</v>
      </c>
      <c r="F89" s="313" t="s">
        <v>49</v>
      </c>
      <c r="G89" s="311" t="s">
        <v>32</v>
      </c>
      <c r="H89" s="311">
        <v>1978</v>
      </c>
      <c r="I89" s="313" t="s">
        <v>253</v>
      </c>
      <c r="J89" s="313" t="s">
        <v>4380</v>
      </c>
      <c r="K89" s="311">
        <v>40</v>
      </c>
      <c r="L89" s="311">
        <v>16</v>
      </c>
      <c r="M89" s="311">
        <v>40</v>
      </c>
      <c r="N89" s="312">
        <v>0.38769675925925928</v>
      </c>
      <c r="O89" s="311">
        <v>0</v>
      </c>
      <c r="P89" s="310">
        <v>0.7104166666666667</v>
      </c>
      <c r="Q89" s="310">
        <v>0.44305555555555554</v>
      </c>
      <c r="R89" s="310">
        <v>0.53125</v>
      </c>
      <c r="S89" s="310">
        <v>0.6069444444444444</v>
      </c>
      <c r="T89" s="310">
        <v>0.72361111111111109</v>
      </c>
      <c r="U89" s="310">
        <v>0.48958333333333331</v>
      </c>
      <c r="V89" s="310">
        <v>0.42152777777777778</v>
      </c>
      <c r="W89" s="310">
        <v>0.68541666666666667</v>
      </c>
      <c r="X89" s="310">
        <v>0.5708333333333333</v>
      </c>
      <c r="Y89" s="310">
        <v>0.40347222222222223</v>
      </c>
      <c r="Z89" s="310">
        <v>0.62777777777777777</v>
      </c>
      <c r="AA89" s="310">
        <v>0.58888888888888891</v>
      </c>
      <c r="AB89" s="310">
        <v>0.65208333333333335</v>
      </c>
      <c r="AC89" s="310">
        <v>0.47152777777777777</v>
      </c>
      <c r="AD89" s="310">
        <v>0.37222222222222223</v>
      </c>
      <c r="AE89" s="310">
        <v>0.51388888888888895</v>
      </c>
      <c r="AF89" s="309">
        <v>0.7416666666666667</v>
      </c>
      <c r="AG89" s="309"/>
      <c r="AI89" s="112" t="e">
        <f>VLOOKUP(AJ89,id!$A:$C,3,0)</f>
        <v>#N/A</v>
      </c>
      <c r="AJ89" s="112" t="str">
        <f t="shared" si="15"/>
        <v>SzurałaRobert1978</v>
      </c>
      <c r="AK89" s="112" t="str">
        <f t="shared" si="18"/>
        <v>Szurała</v>
      </c>
      <c r="AL89" s="112" t="str">
        <f t="shared" si="18"/>
        <v>Robert</v>
      </c>
      <c r="AM89" s="112" t="str">
        <f t="shared" si="16"/>
        <v>Hamak na Bananach</v>
      </c>
      <c r="AN89" s="112">
        <f t="shared" si="17"/>
        <v>1978</v>
      </c>
      <c r="AO89" s="112">
        <f t="shared" si="10"/>
        <v>31.622234826999417</v>
      </c>
      <c r="AP89" s="112"/>
      <c r="AQ89" s="112">
        <f t="shared" si="11"/>
        <v>0.99964175896348917</v>
      </c>
      <c r="AR89" s="112">
        <f t="shared" si="12"/>
        <v>1</v>
      </c>
      <c r="AS89" s="112">
        <f t="shared" si="13"/>
        <v>1</v>
      </c>
      <c r="AT89" s="112">
        <f t="shared" si="14"/>
        <v>1</v>
      </c>
    </row>
    <row r="90" spans="1:46">
      <c r="A90" s="316">
        <v>90</v>
      </c>
      <c r="B90" s="304">
        <v>88</v>
      </c>
      <c r="C90" s="304"/>
      <c r="D90" s="304">
        <v>3238</v>
      </c>
      <c r="E90" s="306" t="s">
        <v>576</v>
      </c>
      <c r="F90" s="306" t="s">
        <v>91</v>
      </c>
      <c r="G90" s="304" t="s">
        <v>32</v>
      </c>
      <c r="H90" s="304">
        <v>1982</v>
      </c>
      <c r="I90" s="306" t="s">
        <v>3610</v>
      </c>
      <c r="J90" s="306" t="s">
        <v>3463</v>
      </c>
      <c r="K90" s="304">
        <v>40</v>
      </c>
      <c r="L90" s="304">
        <v>16</v>
      </c>
      <c r="M90" s="304">
        <v>40</v>
      </c>
      <c r="N90" s="305">
        <v>0.38815972222222223</v>
      </c>
      <c r="O90" s="304">
        <v>0</v>
      </c>
      <c r="P90" s="303">
        <v>0.44166666666666665</v>
      </c>
      <c r="Q90" s="303">
        <v>0.53611111111111109</v>
      </c>
      <c r="R90" s="303">
        <v>0.63194444444444442</v>
      </c>
      <c r="S90" s="303">
        <v>0.51180555555555551</v>
      </c>
      <c r="T90" s="303">
        <v>0.42222222222222222</v>
      </c>
      <c r="U90" s="303">
        <v>0.59444444444444444</v>
      </c>
      <c r="V90" s="303">
        <v>0.52361111111111114</v>
      </c>
      <c r="W90" s="303">
        <v>0.37152777777777773</v>
      </c>
      <c r="X90" s="303">
        <v>0.56666666666666665</v>
      </c>
      <c r="Y90" s="303">
        <v>0.70347222222222217</v>
      </c>
      <c r="Z90" s="303">
        <v>0.48958333333333331</v>
      </c>
      <c r="AA90" s="303">
        <v>0.55277777777777781</v>
      </c>
      <c r="AB90" s="303">
        <v>0.46597222222222223</v>
      </c>
      <c r="AC90" s="303">
        <v>0.67638888888888893</v>
      </c>
      <c r="AD90" s="303">
        <v>0.72777777777777775</v>
      </c>
      <c r="AE90" s="303">
        <v>0.64930555555555558</v>
      </c>
      <c r="AF90" s="302">
        <v>0.7416666666666667</v>
      </c>
      <c r="AG90" s="302"/>
      <c r="AI90" s="112">
        <f>VLOOKUP(AJ90,id!$A:$C,3,0)</f>
        <v>72</v>
      </c>
      <c r="AJ90" s="112" t="str">
        <f t="shared" si="15"/>
        <v>CisońMateusz1982</v>
      </c>
      <c r="AK90" s="112" t="str">
        <f t="shared" si="18"/>
        <v>Cisoń</v>
      </c>
      <c r="AL90" s="112" t="str">
        <f t="shared" si="18"/>
        <v>Mateusz</v>
      </c>
      <c r="AM90" s="112" t="str">
        <f t="shared" si="16"/>
        <v>BIKE NOW BEER LATER</v>
      </c>
      <c r="AN90" s="112">
        <f t="shared" si="17"/>
        <v>1982</v>
      </c>
      <c r="AO90" s="112">
        <f t="shared" si="10"/>
        <v>31.584518591406493</v>
      </c>
      <c r="AP90" s="112"/>
      <c r="AQ90" s="112">
        <f t="shared" si="11"/>
        <v>0.99880728747353675</v>
      </c>
      <c r="AR90" s="112">
        <f t="shared" si="12"/>
        <v>1</v>
      </c>
      <c r="AS90" s="112">
        <f t="shared" si="13"/>
        <v>1</v>
      </c>
      <c r="AT90" s="112">
        <f t="shared" si="14"/>
        <v>1</v>
      </c>
    </row>
    <row r="91" spans="1:46">
      <c r="A91" s="315">
        <v>91</v>
      </c>
      <c r="B91" s="311">
        <v>89</v>
      </c>
      <c r="C91" s="311"/>
      <c r="D91" s="311">
        <v>3061</v>
      </c>
      <c r="E91" s="313" t="s">
        <v>376</v>
      </c>
      <c r="F91" s="313" t="s">
        <v>90</v>
      </c>
      <c r="G91" s="311" t="s">
        <v>32</v>
      </c>
      <c r="H91" s="311">
        <v>1980</v>
      </c>
      <c r="I91" s="313" t="s">
        <v>3550</v>
      </c>
      <c r="J91" s="313" t="s">
        <v>3651</v>
      </c>
      <c r="K91" s="311">
        <v>40</v>
      </c>
      <c r="L91" s="311">
        <v>16</v>
      </c>
      <c r="M91" s="311">
        <v>40</v>
      </c>
      <c r="N91" s="312">
        <v>0.38824074074074072</v>
      </c>
      <c r="O91" s="311">
        <v>0</v>
      </c>
      <c r="P91" s="310">
        <v>0.42430555555555555</v>
      </c>
      <c r="Q91" s="310">
        <v>0.52708333333333335</v>
      </c>
      <c r="R91" s="310">
        <v>0.62083333333333335</v>
      </c>
      <c r="S91" s="310">
        <v>0.49861111111111112</v>
      </c>
      <c r="T91" s="310">
        <v>0.40625</v>
      </c>
      <c r="U91" s="310">
        <v>0.59027777777777779</v>
      </c>
      <c r="V91" s="310">
        <v>0.51180555555555551</v>
      </c>
      <c r="W91" s="310">
        <v>0.37222222222222223</v>
      </c>
      <c r="X91" s="310">
        <v>0.5708333333333333</v>
      </c>
      <c r="Y91" s="310">
        <v>0.69305555555555554</v>
      </c>
      <c r="Z91" s="310">
        <v>0.46527777777777773</v>
      </c>
      <c r="AA91" s="310">
        <v>0.55555555555555558</v>
      </c>
      <c r="AB91" s="310">
        <v>0.4465277777777778</v>
      </c>
      <c r="AC91" s="310">
        <v>0.6645833333333333</v>
      </c>
      <c r="AD91" s="310">
        <v>0.72361111111111109</v>
      </c>
      <c r="AE91" s="310">
        <v>0.6381944444444444</v>
      </c>
      <c r="AF91" s="309">
        <v>0.74236111111111114</v>
      </c>
      <c r="AG91" s="309"/>
      <c r="AI91" s="112">
        <f>VLOOKUP(AJ91,id!$A:$C,3,0)</f>
        <v>443</v>
      </c>
      <c r="AJ91" s="112" t="str">
        <f t="shared" si="15"/>
        <v>StępieńJarosław1980</v>
      </c>
      <c r="AK91" s="112" t="str">
        <f t="shared" si="18"/>
        <v>Stępień</v>
      </c>
      <c r="AL91" s="112" t="str">
        <f t="shared" si="18"/>
        <v>Jarosław</v>
      </c>
      <c r="AM91" s="112" t="str">
        <f t="shared" si="16"/>
        <v>Ślimaki</v>
      </c>
      <c r="AN91" s="112">
        <f t="shared" si="17"/>
        <v>1980</v>
      </c>
      <c r="AO91" s="112">
        <f t="shared" si="10"/>
        <v>31.577927498211292</v>
      </c>
      <c r="AP91" s="112"/>
      <c r="AQ91" s="112">
        <f t="shared" si="11"/>
        <v>0.99979131886477468</v>
      </c>
      <c r="AR91" s="112">
        <f t="shared" si="12"/>
        <v>1</v>
      </c>
      <c r="AS91" s="112">
        <f t="shared" si="13"/>
        <v>1</v>
      </c>
      <c r="AT91" s="112">
        <f t="shared" si="14"/>
        <v>1</v>
      </c>
    </row>
    <row r="92" spans="1:46">
      <c r="A92" s="316">
        <v>92</v>
      </c>
      <c r="B92" s="304">
        <v>90</v>
      </c>
      <c r="C92" s="304"/>
      <c r="D92" s="304">
        <v>3082</v>
      </c>
      <c r="E92" s="306" t="s">
        <v>3649</v>
      </c>
      <c r="F92" s="306" t="s">
        <v>59</v>
      </c>
      <c r="G92" s="304" t="s">
        <v>32</v>
      </c>
      <c r="H92" s="304">
        <v>1981</v>
      </c>
      <c r="I92" s="306" t="s">
        <v>3650</v>
      </c>
      <c r="J92" s="306" t="s">
        <v>3651</v>
      </c>
      <c r="K92" s="304">
        <v>40</v>
      </c>
      <c r="L92" s="304">
        <v>16</v>
      </c>
      <c r="M92" s="304">
        <v>40</v>
      </c>
      <c r="N92" s="305">
        <v>0.38825231481481487</v>
      </c>
      <c r="O92" s="304">
        <v>0</v>
      </c>
      <c r="P92" s="303">
        <v>0.41944444444444445</v>
      </c>
      <c r="Q92" s="303">
        <v>0.52430555555555558</v>
      </c>
      <c r="R92" s="303">
        <v>0.6166666666666667</v>
      </c>
      <c r="S92" s="303">
        <v>0.49861111111111112</v>
      </c>
      <c r="T92" s="303">
        <v>0.4055555555555555</v>
      </c>
      <c r="U92" s="303">
        <v>0.59027777777777779</v>
      </c>
      <c r="V92" s="303">
        <v>0.51180555555555551</v>
      </c>
      <c r="W92" s="303">
        <v>0.37222222222222223</v>
      </c>
      <c r="X92" s="303">
        <v>0.57013888888888886</v>
      </c>
      <c r="Y92" s="303">
        <v>0.69305555555555554</v>
      </c>
      <c r="Z92" s="303">
        <v>0.46527777777777773</v>
      </c>
      <c r="AA92" s="303">
        <v>0.55555555555555558</v>
      </c>
      <c r="AB92" s="303">
        <v>0.4465277777777778</v>
      </c>
      <c r="AC92" s="303">
        <v>0.6645833333333333</v>
      </c>
      <c r="AD92" s="303">
        <v>0.72361111111111109</v>
      </c>
      <c r="AE92" s="303">
        <v>0.6381944444444444</v>
      </c>
      <c r="AF92" s="302">
        <v>0.74236111111111114</v>
      </c>
      <c r="AG92" s="302"/>
      <c r="AI92" s="112">
        <f>VLOOKUP(AJ92,id!$A:$C,3,0)</f>
        <v>444</v>
      </c>
      <c r="AJ92" s="112" t="str">
        <f t="shared" si="15"/>
        <v>RoszmanMichał1981</v>
      </c>
      <c r="AK92" s="112" t="str">
        <f t="shared" si="18"/>
        <v>Roszman</v>
      </c>
      <c r="AL92" s="112" t="str">
        <f t="shared" si="18"/>
        <v>Michał</v>
      </c>
      <c r="AM92" s="112" t="str">
        <f t="shared" si="16"/>
        <v>Ślimaki</v>
      </c>
      <c r="AN92" s="112">
        <f t="shared" si="17"/>
        <v>1981</v>
      </c>
      <c r="AO92" s="112">
        <f t="shared" si="10"/>
        <v>31.576986138023532</v>
      </c>
      <c r="AP92" s="112"/>
      <c r="AQ92" s="112">
        <f t="shared" si="11"/>
        <v>0.99997018929795778</v>
      </c>
      <c r="AR92" s="112">
        <f t="shared" si="12"/>
        <v>1</v>
      </c>
      <c r="AS92" s="112">
        <f t="shared" si="13"/>
        <v>1</v>
      </c>
      <c r="AT92" s="112">
        <f t="shared" si="14"/>
        <v>1</v>
      </c>
    </row>
    <row r="93" spans="1:46">
      <c r="A93" s="315">
        <v>93</v>
      </c>
      <c r="B93" s="311">
        <v>91</v>
      </c>
      <c r="C93" s="311"/>
      <c r="D93" s="311">
        <v>3198</v>
      </c>
      <c r="E93" s="313" t="s">
        <v>4379</v>
      </c>
      <c r="F93" s="313" t="s">
        <v>193</v>
      </c>
      <c r="G93" s="311" t="s">
        <v>32</v>
      </c>
      <c r="H93" s="311">
        <v>1989</v>
      </c>
      <c r="I93" s="313" t="s">
        <v>3550</v>
      </c>
      <c r="J93" s="313" t="s">
        <v>3640</v>
      </c>
      <c r="K93" s="311">
        <v>40</v>
      </c>
      <c r="L93" s="311">
        <v>16</v>
      </c>
      <c r="M93" s="311">
        <v>40</v>
      </c>
      <c r="N93" s="312">
        <v>0.38827546296296295</v>
      </c>
      <c r="O93" s="311">
        <v>0</v>
      </c>
      <c r="P93" s="310">
        <v>0.71250000000000002</v>
      </c>
      <c r="Q93" s="310">
        <v>0.5625</v>
      </c>
      <c r="R93" s="310">
        <v>0.50416666666666665</v>
      </c>
      <c r="S93" s="310">
        <v>0.60347222222222219</v>
      </c>
      <c r="T93" s="310">
        <v>0.72777777777777775</v>
      </c>
      <c r="U93" s="310">
        <v>0.46388888888888885</v>
      </c>
      <c r="V93" s="310">
        <v>0.58611111111111114</v>
      </c>
      <c r="W93" s="310">
        <v>0.68888888888888899</v>
      </c>
      <c r="X93" s="310">
        <v>0.53888888888888886</v>
      </c>
      <c r="Y93" s="310">
        <v>0.40625</v>
      </c>
      <c r="Z93" s="310">
        <v>0.62152777777777779</v>
      </c>
      <c r="AA93" s="310">
        <v>0.55277777777777781</v>
      </c>
      <c r="AB93" s="310">
        <v>0.6479166666666667</v>
      </c>
      <c r="AC93" s="310">
        <v>0.43055555555555558</v>
      </c>
      <c r="AD93" s="310">
        <v>0.37638888888888888</v>
      </c>
      <c r="AE93" s="310">
        <v>0.48402777777777778</v>
      </c>
      <c r="AF93" s="309">
        <v>0.74236111111111114</v>
      </c>
      <c r="AG93" s="309"/>
      <c r="AI93" s="112" t="e">
        <f>VLOOKUP(AJ93,id!$A:$C,3,0)</f>
        <v>#N/A</v>
      </c>
      <c r="AJ93" s="112" t="str">
        <f t="shared" si="15"/>
        <v>WojciukKamil1989</v>
      </c>
      <c r="AK93" s="112" t="str">
        <f t="shared" si="18"/>
        <v>Wojciuk</v>
      </c>
      <c r="AL93" s="112" t="str">
        <f t="shared" si="18"/>
        <v>Kamil</v>
      </c>
      <c r="AM93" s="112" t="str">
        <f t="shared" si="16"/>
        <v>Gryź Poduchę</v>
      </c>
      <c r="AN93" s="112">
        <f t="shared" si="17"/>
        <v>1989</v>
      </c>
      <c r="AO93" s="112">
        <f t="shared" si="10"/>
        <v>31.57510358601364</v>
      </c>
      <c r="AP93" s="112"/>
      <c r="AQ93" s="112">
        <f t="shared" si="11"/>
        <v>0.99994038215041603</v>
      </c>
      <c r="AR93" s="112">
        <f t="shared" si="12"/>
        <v>1</v>
      </c>
      <c r="AS93" s="112">
        <f t="shared" si="13"/>
        <v>1</v>
      </c>
      <c r="AT93" s="112">
        <f t="shared" si="14"/>
        <v>1</v>
      </c>
    </row>
    <row r="94" spans="1:46">
      <c r="A94" s="315">
        <v>95</v>
      </c>
      <c r="B94" s="311">
        <v>92</v>
      </c>
      <c r="C94" s="311"/>
      <c r="D94" s="311">
        <v>3274</v>
      </c>
      <c r="E94" s="313" t="s">
        <v>577</v>
      </c>
      <c r="F94" s="313" t="s">
        <v>241</v>
      </c>
      <c r="G94" s="311" t="s">
        <v>32</v>
      </c>
      <c r="H94" s="311">
        <v>1976</v>
      </c>
      <c r="I94" s="313" t="s">
        <v>3462</v>
      </c>
      <c r="J94" s="313"/>
      <c r="K94" s="311">
        <v>40</v>
      </c>
      <c r="L94" s="311">
        <v>16</v>
      </c>
      <c r="M94" s="311">
        <v>40</v>
      </c>
      <c r="N94" s="312">
        <v>0.38866898148148149</v>
      </c>
      <c r="O94" s="311">
        <v>0</v>
      </c>
      <c r="P94" s="310">
        <v>0.44166666666666665</v>
      </c>
      <c r="Q94" s="310">
        <v>0.53611111111111109</v>
      </c>
      <c r="R94" s="310">
        <v>0.63194444444444442</v>
      </c>
      <c r="S94" s="310">
        <v>0.51250000000000007</v>
      </c>
      <c r="T94" s="310">
        <v>0.42222222222222222</v>
      </c>
      <c r="U94" s="310">
        <v>0.59513888888888888</v>
      </c>
      <c r="V94" s="310">
        <v>0.52361111111111114</v>
      </c>
      <c r="W94" s="310">
        <v>0.37152777777777773</v>
      </c>
      <c r="X94" s="310">
        <v>0.56736111111111109</v>
      </c>
      <c r="Y94" s="310">
        <v>0.70416666666666661</v>
      </c>
      <c r="Z94" s="310">
        <v>0.48958333333333331</v>
      </c>
      <c r="AA94" s="310">
        <v>0.55277777777777781</v>
      </c>
      <c r="AB94" s="310">
        <v>0.46597222222222223</v>
      </c>
      <c r="AC94" s="310">
        <v>0.67708333333333337</v>
      </c>
      <c r="AD94" s="310">
        <v>0.72777777777777775</v>
      </c>
      <c r="AE94" s="310">
        <v>0.64930555555555558</v>
      </c>
      <c r="AF94" s="309">
        <v>0.74236111111111114</v>
      </c>
      <c r="AG94" s="309"/>
      <c r="AI94" s="112" t="e">
        <f>VLOOKUP(AJ94,id!$A:$C,3,0)</f>
        <v>#N/A</v>
      </c>
      <c r="AJ94" s="112" t="str">
        <f t="shared" si="15"/>
        <v>JarosiewiczRadosław1976</v>
      </c>
      <c r="AK94" s="112" t="str">
        <f t="shared" si="18"/>
        <v>Jarosiewicz</v>
      </c>
      <c r="AL94" s="112" t="str">
        <f t="shared" si="18"/>
        <v>Radosław</v>
      </c>
      <c r="AM94" s="112">
        <f t="shared" si="16"/>
        <v>0</v>
      </c>
      <c r="AN94" s="112">
        <f t="shared" si="17"/>
        <v>1976</v>
      </c>
      <c r="AO94" s="112">
        <f t="shared" si="10"/>
        <v>31.543134510586331</v>
      </c>
      <c r="AP94" s="112"/>
      <c r="AQ94" s="112">
        <f t="shared" si="11"/>
        <v>0.99898752270629221</v>
      </c>
      <c r="AR94" s="112">
        <f t="shared" si="12"/>
        <v>1</v>
      </c>
      <c r="AS94" s="112">
        <f t="shared" si="13"/>
        <v>1</v>
      </c>
      <c r="AT94" s="112">
        <f t="shared" si="14"/>
        <v>1</v>
      </c>
    </row>
    <row r="95" spans="1:46">
      <c r="A95" s="316">
        <v>96</v>
      </c>
      <c r="B95" s="304">
        <v>93</v>
      </c>
      <c r="C95" s="304"/>
      <c r="D95" s="304">
        <v>3255</v>
      </c>
      <c r="E95" s="306" t="s">
        <v>486</v>
      </c>
      <c r="F95" s="306" t="s">
        <v>26</v>
      </c>
      <c r="G95" s="304" t="s">
        <v>32</v>
      </c>
      <c r="H95" s="304">
        <v>1962</v>
      </c>
      <c r="I95" s="306" t="s">
        <v>253</v>
      </c>
      <c r="J95" s="306"/>
      <c r="K95" s="304">
        <v>40</v>
      </c>
      <c r="L95" s="304">
        <v>16</v>
      </c>
      <c r="M95" s="304">
        <v>40</v>
      </c>
      <c r="N95" s="305">
        <v>0.38893518518518522</v>
      </c>
      <c r="O95" s="304">
        <v>0</v>
      </c>
      <c r="P95" s="303">
        <v>0.43124999999999997</v>
      </c>
      <c r="Q95" s="303">
        <v>0.65138888888888891</v>
      </c>
      <c r="R95" s="303">
        <v>0.5854166666666667</v>
      </c>
      <c r="S95" s="303">
        <v>0.49861111111111112</v>
      </c>
      <c r="T95" s="303">
        <v>0.41250000000000003</v>
      </c>
      <c r="U95" s="303">
        <v>0.55833333333333335</v>
      </c>
      <c r="V95" s="303">
        <v>0.6743055555555556</v>
      </c>
      <c r="W95" s="303">
        <v>0.3756944444444445</v>
      </c>
      <c r="X95" s="303">
        <v>0.53888888888888886</v>
      </c>
      <c r="Y95" s="303">
        <v>0.69444444444444453</v>
      </c>
      <c r="Z95" s="303">
        <v>0.47986111111111113</v>
      </c>
      <c r="AA95" s="303">
        <v>0.52569444444444446</v>
      </c>
      <c r="AB95" s="303">
        <v>0.45694444444444443</v>
      </c>
      <c r="AC95" s="303">
        <v>0.62777777777777777</v>
      </c>
      <c r="AD95" s="303">
        <v>0.72291666666666676</v>
      </c>
      <c r="AE95" s="303">
        <v>0.60347222222222219</v>
      </c>
      <c r="AF95" s="302">
        <v>0.74305555555555547</v>
      </c>
      <c r="AG95" s="302"/>
      <c r="AI95" s="112" t="e">
        <f>VLOOKUP(AJ95,id!$A:$C,3,0)</f>
        <v>#N/A</v>
      </c>
      <c r="AJ95" s="112" t="str">
        <f t="shared" si="15"/>
        <v>KunstetterAndrzej1962</v>
      </c>
      <c r="AK95" s="112" t="str">
        <f t="shared" si="18"/>
        <v>Kunstetter</v>
      </c>
      <c r="AL95" s="112" t="str">
        <f t="shared" si="18"/>
        <v>Andrzej</v>
      </c>
      <c r="AM95" s="112">
        <f t="shared" si="16"/>
        <v>0</v>
      </c>
      <c r="AN95" s="112">
        <f t="shared" si="17"/>
        <v>1962</v>
      </c>
      <c r="AO95" s="112">
        <f t="shared" si="10"/>
        <v>31.521545054160203</v>
      </c>
      <c r="AP95" s="112"/>
      <c r="AQ95" s="112">
        <f t="shared" si="11"/>
        <v>0.99931555767170566</v>
      </c>
      <c r="AR95" s="112">
        <f t="shared" si="12"/>
        <v>1</v>
      </c>
      <c r="AS95" s="112">
        <f t="shared" si="13"/>
        <v>1</v>
      </c>
      <c r="AT95" s="112">
        <f t="shared" si="14"/>
        <v>1</v>
      </c>
    </row>
    <row r="96" spans="1:46">
      <c r="A96" s="315">
        <v>97</v>
      </c>
      <c r="B96" s="311">
        <v>94</v>
      </c>
      <c r="C96" s="311"/>
      <c r="D96" s="311">
        <v>3256</v>
      </c>
      <c r="E96" s="313" t="s">
        <v>1083</v>
      </c>
      <c r="F96" s="313" t="s">
        <v>68</v>
      </c>
      <c r="G96" s="311" t="s">
        <v>32</v>
      </c>
      <c r="H96" s="311">
        <v>1972</v>
      </c>
      <c r="I96" s="313" t="s">
        <v>253</v>
      </c>
      <c r="J96" s="313"/>
      <c r="K96" s="311">
        <v>40</v>
      </c>
      <c r="L96" s="311">
        <v>16</v>
      </c>
      <c r="M96" s="311">
        <v>40</v>
      </c>
      <c r="N96" s="312">
        <v>0.38931712962962961</v>
      </c>
      <c r="O96" s="311">
        <v>0</v>
      </c>
      <c r="P96" s="310">
        <v>0.43124999999999997</v>
      </c>
      <c r="Q96" s="310">
        <v>0.65138888888888891</v>
      </c>
      <c r="R96" s="310">
        <v>0.5854166666666667</v>
      </c>
      <c r="S96" s="310">
        <v>0.4993055555555555</v>
      </c>
      <c r="T96" s="310">
        <v>0.41250000000000003</v>
      </c>
      <c r="U96" s="310">
        <v>0.55833333333333335</v>
      </c>
      <c r="V96" s="310">
        <v>0.6743055555555556</v>
      </c>
      <c r="W96" s="310">
        <v>0.3756944444444445</v>
      </c>
      <c r="X96" s="310">
        <v>0.53888888888888886</v>
      </c>
      <c r="Y96" s="310">
        <v>0.69444444444444453</v>
      </c>
      <c r="Z96" s="310">
        <v>0.47986111111111113</v>
      </c>
      <c r="AA96" s="310">
        <v>0.52638888888888891</v>
      </c>
      <c r="AB96" s="310">
        <v>0.45763888888888887</v>
      </c>
      <c r="AC96" s="310">
        <v>0.62777777777777777</v>
      </c>
      <c r="AD96" s="310">
        <v>0.72291666666666676</v>
      </c>
      <c r="AE96" s="310">
        <v>0.60416666666666663</v>
      </c>
      <c r="AF96" s="309">
        <v>0.74305555555555547</v>
      </c>
      <c r="AG96" s="309"/>
      <c r="AI96" s="112" t="e">
        <f>VLOOKUP(AJ96,id!$A:$C,3,0)</f>
        <v>#N/A</v>
      </c>
      <c r="AJ96" s="112" t="str">
        <f t="shared" si="15"/>
        <v>GrudaKonrad1972</v>
      </c>
      <c r="AK96" s="112" t="str">
        <f t="shared" si="18"/>
        <v>Gruda</v>
      </c>
      <c r="AL96" s="112" t="str">
        <f t="shared" si="18"/>
        <v>Konrad</v>
      </c>
      <c r="AM96" s="112">
        <f t="shared" si="16"/>
        <v>0</v>
      </c>
      <c r="AN96" s="112">
        <f t="shared" si="17"/>
        <v>1972</v>
      </c>
      <c r="AO96" s="112">
        <f t="shared" si="10"/>
        <v>31.490620447721245</v>
      </c>
      <c r="AP96" s="112"/>
      <c r="AQ96" s="112">
        <f t="shared" si="11"/>
        <v>0.99901893747956128</v>
      </c>
      <c r="AR96" s="112">
        <f t="shared" si="12"/>
        <v>1</v>
      </c>
      <c r="AS96" s="112">
        <f t="shared" si="13"/>
        <v>1</v>
      </c>
      <c r="AT96" s="112">
        <f t="shared" si="14"/>
        <v>1</v>
      </c>
    </row>
    <row r="97" spans="1:46">
      <c r="A97" s="316">
        <v>98</v>
      </c>
      <c r="B97" s="304">
        <v>95</v>
      </c>
      <c r="C97" s="304"/>
      <c r="D97" s="304">
        <v>3034</v>
      </c>
      <c r="E97" s="306" t="s">
        <v>582</v>
      </c>
      <c r="F97" s="306" t="s">
        <v>365</v>
      </c>
      <c r="G97" s="304" t="s">
        <v>32</v>
      </c>
      <c r="H97" s="304">
        <v>1984</v>
      </c>
      <c r="I97" s="306" t="s">
        <v>3462</v>
      </c>
      <c r="J97" s="306" t="s">
        <v>3463</v>
      </c>
      <c r="K97" s="304">
        <v>40</v>
      </c>
      <c r="L97" s="304">
        <v>16</v>
      </c>
      <c r="M97" s="304">
        <v>40</v>
      </c>
      <c r="N97" s="305">
        <v>0.38976851851851851</v>
      </c>
      <c r="O97" s="304">
        <v>0</v>
      </c>
      <c r="P97" s="303">
        <v>0.44166666666666665</v>
      </c>
      <c r="Q97" s="303">
        <v>0.53611111111111109</v>
      </c>
      <c r="R97" s="303">
        <v>0.63194444444444442</v>
      </c>
      <c r="S97" s="303">
        <v>0.51250000000000007</v>
      </c>
      <c r="T97" s="303">
        <v>0.42222222222222222</v>
      </c>
      <c r="U97" s="303">
        <v>0.59513888888888888</v>
      </c>
      <c r="V97" s="303">
        <v>0.52430555555555558</v>
      </c>
      <c r="W97" s="303">
        <v>0.37083333333333335</v>
      </c>
      <c r="X97" s="303">
        <v>0.56736111111111109</v>
      </c>
      <c r="Y97" s="303">
        <v>0.70486111111111116</v>
      </c>
      <c r="Z97" s="303">
        <v>0.48958333333333331</v>
      </c>
      <c r="AA97" s="303">
        <v>0.55277777777777781</v>
      </c>
      <c r="AB97" s="303">
        <v>0.46597222222222223</v>
      </c>
      <c r="AC97" s="303">
        <v>0.67708333333333337</v>
      </c>
      <c r="AD97" s="303">
        <v>0.72777777777777775</v>
      </c>
      <c r="AE97" s="303">
        <v>0.64930555555555558</v>
      </c>
      <c r="AF97" s="302">
        <v>0.74375000000000002</v>
      </c>
      <c r="AG97" s="302"/>
      <c r="AI97" s="112">
        <f>VLOOKUP(AJ97,id!$A:$C,3,0)</f>
        <v>60</v>
      </c>
      <c r="AJ97" s="112" t="str">
        <f t="shared" si="15"/>
        <v>PolewkoWaldemar1984</v>
      </c>
      <c r="AK97" s="112" t="str">
        <f t="shared" si="18"/>
        <v>Polewko</v>
      </c>
      <c r="AL97" s="112" t="str">
        <f t="shared" si="18"/>
        <v>Waldemar</v>
      </c>
      <c r="AM97" s="112" t="str">
        <f t="shared" si="16"/>
        <v>BIKE NOW BEER LATER</v>
      </c>
      <c r="AN97" s="112">
        <f t="shared" si="17"/>
        <v>1984</v>
      </c>
      <c r="AO97" s="112">
        <f t="shared" si="10"/>
        <v>31.454151324385304</v>
      </c>
      <c r="AP97" s="112"/>
      <c r="AQ97" s="112">
        <f t="shared" si="11"/>
        <v>0.99884190521439598</v>
      </c>
      <c r="AR97" s="112">
        <f t="shared" si="12"/>
        <v>1</v>
      </c>
      <c r="AS97" s="112">
        <f t="shared" si="13"/>
        <v>1</v>
      </c>
      <c r="AT97" s="112">
        <f t="shared" si="14"/>
        <v>1</v>
      </c>
    </row>
    <row r="98" spans="1:46">
      <c r="A98" s="315">
        <v>99</v>
      </c>
      <c r="B98" s="311">
        <v>96</v>
      </c>
      <c r="C98" s="311"/>
      <c r="D98" s="311">
        <v>3180</v>
      </c>
      <c r="E98" s="313" t="s">
        <v>1090</v>
      </c>
      <c r="F98" s="313" t="s">
        <v>59</v>
      </c>
      <c r="G98" s="311" t="s">
        <v>32</v>
      </c>
      <c r="H98" s="311">
        <v>1979</v>
      </c>
      <c r="I98" s="313" t="s">
        <v>3462</v>
      </c>
      <c r="J98" s="313" t="s">
        <v>3463</v>
      </c>
      <c r="K98" s="311">
        <v>40</v>
      </c>
      <c r="L98" s="311">
        <v>16</v>
      </c>
      <c r="M98" s="311">
        <v>40</v>
      </c>
      <c r="N98" s="312">
        <v>0.39209490740740738</v>
      </c>
      <c r="O98" s="311">
        <v>0</v>
      </c>
      <c r="P98" s="310">
        <v>0.41111111111111115</v>
      </c>
      <c r="Q98" s="310">
        <v>0.68055555555555547</v>
      </c>
      <c r="R98" s="310">
        <v>0.59236111111111112</v>
      </c>
      <c r="S98" s="310">
        <v>0.47291666666666665</v>
      </c>
      <c r="T98" s="310">
        <v>0.39930555555555558</v>
      </c>
      <c r="U98" s="310">
        <v>0.61597222222222225</v>
      </c>
      <c r="V98" s="310">
        <v>0.48888888888888887</v>
      </c>
      <c r="W98" s="310">
        <v>0.37083333333333335</v>
      </c>
      <c r="X98" s="310">
        <v>0.65069444444444446</v>
      </c>
      <c r="Y98" s="310">
        <v>0.51111111111111118</v>
      </c>
      <c r="Z98" s="310">
        <v>0.4548611111111111</v>
      </c>
      <c r="AA98" s="310">
        <v>0.66597222222222219</v>
      </c>
      <c r="AB98" s="310">
        <v>0.43055555555555558</v>
      </c>
      <c r="AC98" s="310">
        <v>0.53333333333333333</v>
      </c>
      <c r="AD98" s="310">
        <v>0.7284722222222223</v>
      </c>
      <c r="AE98" s="310">
        <v>0.56736111111111109</v>
      </c>
      <c r="AF98" s="309">
        <v>0.74583333333333324</v>
      </c>
      <c r="AG98" s="309"/>
      <c r="AI98" s="112" t="e">
        <f>VLOOKUP(AJ98,id!$A:$C,3,0)</f>
        <v>#N/A</v>
      </c>
      <c r="AJ98" s="112" t="str">
        <f t="shared" si="15"/>
        <v>KulwikowskiMichał1979</v>
      </c>
      <c r="AK98" s="112" t="str">
        <f t="shared" si="18"/>
        <v>Kulwikowski</v>
      </c>
      <c r="AL98" s="112" t="str">
        <f t="shared" si="18"/>
        <v>Michał</v>
      </c>
      <c r="AM98" s="112" t="str">
        <f t="shared" si="16"/>
        <v>BIKE NOW BEER LATER</v>
      </c>
      <c r="AN98" s="112">
        <f t="shared" si="17"/>
        <v>1979</v>
      </c>
      <c r="AO98" s="112">
        <f t="shared" si="10"/>
        <v>31.267526640493539</v>
      </c>
      <c r="AP98" s="112"/>
      <c r="AQ98" s="112">
        <f t="shared" si="11"/>
        <v>0.99406677096555196</v>
      </c>
      <c r="AR98" s="112">
        <f t="shared" si="12"/>
        <v>1</v>
      </c>
      <c r="AS98" s="112">
        <f t="shared" si="13"/>
        <v>1</v>
      </c>
      <c r="AT98" s="112">
        <f t="shared" si="14"/>
        <v>1</v>
      </c>
    </row>
    <row r="99" spans="1:46">
      <c r="A99" s="316">
        <v>100</v>
      </c>
      <c r="B99" s="304">
        <v>97</v>
      </c>
      <c r="C99" s="304"/>
      <c r="D99" s="304">
        <v>3170</v>
      </c>
      <c r="E99" s="306" t="s">
        <v>585</v>
      </c>
      <c r="F99" s="306" t="s">
        <v>70</v>
      </c>
      <c r="G99" s="304" t="s">
        <v>32</v>
      </c>
      <c r="H99" s="304">
        <v>1979</v>
      </c>
      <c r="I99" s="306" t="s">
        <v>3462</v>
      </c>
      <c r="J99" s="306" t="s">
        <v>4378</v>
      </c>
      <c r="K99" s="304">
        <v>40</v>
      </c>
      <c r="L99" s="304">
        <v>16</v>
      </c>
      <c r="M99" s="304">
        <v>40</v>
      </c>
      <c r="N99" s="305">
        <v>0.39260416666666664</v>
      </c>
      <c r="O99" s="304">
        <v>0</v>
      </c>
      <c r="P99" s="303">
        <v>0.39652777777777781</v>
      </c>
      <c r="Q99" s="303">
        <v>0.54166666666666663</v>
      </c>
      <c r="R99" s="303">
        <v>0.62638888888888888</v>
      </c>
      <c r="S99" s="303">
        <v>0.50763888888888886</v>
      </c>
      <c r="T99" s="303">
        <v>0.375</v>
      </c>
      <c r="U99" s="303">
        <v>0.6020833333333333</v>
      </c>
      <c r="V99" s="303">
        <v>0.52777777777777779</v>
      </c>
      <c r="W99" s="303">
        <v>0.42152777777777778</v>
      </c>
      <c r="X99" s="303">
        <v>0.57986111111111105</v>
      </c>
      <c r="Y99" s="303">
        <v>0.69791666666666663</v>
      </c>
      <c r="Z99" s="303">
        <v>0.48333333333333334</v>
      </c>
      <c r="AA99" s="303">
        <v>0.56388888888888888</v>
      </c>
      <c r="AB99" s="303">
        <v>0.45555555555555555</v>
      </c>
      <c r="AC99" s="303">
        <v>0.67222222222222217</v>
      </c>
      <c r="AD99" s="303">
        <v>0.7284722222222223</v>
      </c>
      <c r="AE99" s="303">
        <v>0.64583333333333337</v>
      </c>
      <c r="AF99" s="302">
        <v>0.74652777777777779</v>
      </c>
      <c r="AG99" s="302"/>
      <c r="AI99" s="112" t="e">
        <f>VLOOKUP(AJ99,id!$A:$C,3,0)</f>
        <v>#N/A</v>
      </c>
      <c r="AJ99" s="112" t="str">
        <f t="shared" si="15"/>
        <v>ŚlósarczykMaciej1979</v>
      </c>
      <c r="AK99" s="112" t="str">
        <f t="shared" si="18"/>
        <v>Ślósarczyk</v>
      </c>
      <c r="AL99" s="112" t="str">
        <f t="shared" si="18"/>
        <v>Maciej</v>
      </c>
      <c r="AM99" s="112" t="str">
        <f t="shared" si="16"/>
        <v>Trolino</v>
      </c>
      <c r="AN99" s="112">
        <f t="shared" si="17"/>
        <v>1979</v>
      </c>
      <c r="AO99" s="112">
        <f t="shared" si="10"/>
        <v>31.226968544559405</v>
      </c>
      <c r="AP99" s="112"/>
      <c r="AQ99" s="112">
        <f t="shared" si="11"/>
        <v>0.99870286842958633</v>
      </c>
      <c r="AR99" s="112">
        <f t="shared" si="12"/>
        <v>1</v>
      </c>
      <c r="AS99" s="112">
        <f t="shared" si="13"/>
        <v>1</v>
      </c>
      <c r="AT99" s="112">
        <f t="shared" si="14"/>
        <v>1</v>
      </c>
    </row>
    <row r="100" spans="1:46">
      <c r="A100" s="315">
        <v>101</v>
      </c>
      <c r="B100" s="311">
        <v>98</v>
      </c>
      <c r="C100" s="311"/>
      <c r="D100" s="311">
        <v>3248</v>
      </c>
      <c r="E100" s="313" t="s">
        <v>4143</v>
      </c>
      <c r="F100" s="313" t="s">
        <v>90</v>
      </c>
      <c r="G100" s="311" t="s">
        <v>32</v>
      </c>
      <c r="H100" s="311">
        <v>1980</v>
      </c>
      <c r="I100" s="313" t="s">
        <v>4141</v>
      </c>
      <c r="J100" s="313"/>
      <c r="K100" s="311">
        <v>40</v>
      </c>
      <c r="L100" s="311">
        <v>16</v>
      </c>
      <c r="M100" s="311">
        <v>40</v>
      </c>
      <c r="N100" s="312">
        <v>0.39266203703703706</v>
      </c>
      <c r="O100" s="311">
        <v>0</v>
      </c>
      <c r="P100" s="310">
        <v>0.40763888888888888</v>
      </c>
      <c r="Q100" s="310">
        <v>0.55486111111111114</v>
      </c>
      <c r="R100" s="310">
        <v>0.62430555555555556</v>
      </c>
      <c r="S100" s="310">
        <v>0.52638888888888891</v>
      </c>
      <c r="T100" s="310">
        <v>0.39097222222222222</v>
      </c>
      <c r="U100" s="310">
        <v>0.6069444444444444</v>
      </c>
      <c r="V100" s="310">
        <v>0.54097222222222219</v>
      </c>
      <c r="W100" s="310">
        <v>0.4368055555555555</v>
      </c>
      <c r="X100" s="310">
        <v>0.58124999999999993</v>
      </c>
      <c r="Y100" s="310">
        <v>0.69652777777777775</v>
      </c>
      <c r="Z100" s="310">
        <v>0.50416666666666665</v>
      </c>
      <c r="AA100" s="310">
        <v>0.56736111111111109</v>
      </c>
      <c r="AB100" s="310">
        <v>0.4770833333333333</v>
      </c>
      <c r="AC100" s="310">
        <v>0.67083333333333339</v>
      </c>
      <c r="AD100" s="310">
        <v>0.72916666666666663</v>
      </c>
      <c r="AE100" s="310">
        <v>0.6430555555555556</v>
      </c>
      <c r="AF100" s="309">
        <v>0.74652777777777779</v>
      </c>
      <c r="AG100" s="309"/>
      <c r="AI100" s="112">
        <f>VLOOKUP(AJ100,id!$A:$C,3,0)</f>
        <v>77</v>
      </c>
      <c r="AJ100" s="112" t="str">
        <f t="shared" si="15"/>
        <v>JakubowskiJarosław1980</v>
      </c>
      <c r="AK100" s="112" t="str">
        <f t="shared" si="18"/>
        <v>Jakubowski</v>
      </c>
      <c r="AL100" s="112" t="str">
        <f t="shared" si="18"/>
        <v>Jarosław</v>
      </c>
      <c r="AM100" s="112">
        <f t="shared" si="16"/>
        <v>0</v>
      </c>
      <c r="AN100" s="112">
        <f t="shared" si="17"/>
        <v>1980</v>
      </c>
      <c r="AO100" s="112">
        <f t="shared" si="10"/>
        <v>31.222366326711061</v>
      </c>
      <c r="AP100" s="112"/>
      <c r="AQ100" s="112">
        <f t="shared" si="11"/>
        <v>0.99985262040912559</v>
      </c>
      <c r="AR100" s="112">
        <f t="shared" si="12"/>
        <v>1</v>
      </c>
      <c r="AS100" s="112">
        <f t="shared" si="13"/>
        <v>1</v>
      </c>
      <c r="AT100" s="112">
        <f t="shared" si="14"/>
        <v>1</v>
      </c>
    </row>
    <row r="101" spans="1:46">
      <c r="A101" s="315">
        <v>103</v>
      </c>
      <c r="B101" s="311">
        <v>99</v>
      </c>
      <c r="C101" s="311"/>
      <c r="D101" s="311">
        <v>3185</v>
      </c>
      <c r="E101" s="313" t="s">
        <v>1451</v>
      </c>
      <c r="F101" s="313" t="s">
        <v>45</v>
      </c>
      <c r="G101" s="311" t="s">
        <v>32</v>
      </c>
      <c r="H101" s="311">
        <v>1978</v>
      </c>
      <c r="I101" s="313" t="s">
        <v>3550</v>
      </c>
      <c r="J101" s="313" t="s">
        <v>1450</v>
      </c>
      <c r="K101" s="311">
        <v>40</v>
      </c>
      <c r="L101" s="311">
        <v>16</v>
      </c>
      <c r="M101" s="311">
        <v>40</v>
      </c>
      <c r="N101" s="312">
        <v>0.39311342592592591</v>
      </c>
      <c r="O101" s="311">
        <v>0</v>
      </c>
      <c r="P101" s="310">
        <v>0.39513888888888887</v>
      </c>
      <c r="Q101" s="310">
        <v>0.54166666666666663</v>
      </c>
      <c r="R101" s="310">
        <v>0.62638888888888888</v>
      </c>
      <c r="S101" s="310">
        <v>0.5083333333333333</v>
      </c>
      <c r="T101" s="310">
        <v>0.37916666666666665</v>
      </c>
      <c r="U101" s="310">
        <v>0.6020833333333333</v>
      </c>
      <c r="V101" s="310">
        <v>0.52847222222222223</v>
      </c>
      <c r="W101" s="310">
        <v>0.42152777777777778</v>
      </c>
      <c r="X101" s="310">
        <v>0.58263888888888882</v>
      </c>
      <c r="Y101" s="310">
        <v>0.69861111111111107</v>
      </c>
      <c r="Z101" s="310">
        <v>0.48333333333333334</v>
      </c>
      <c r="AA101" s="310">
        <v>0.56458333333333333</v>
      </c>
      <c r="AB101" s="310">
        <v>0.45277777777777778</v>
      </c>
      <c r="AC101" s="310">
        <v>0.67291666666666661</v>
      </c>
      <c r="AD101" s="310">
        <v>0.72916666666666663</v>
      </c>
      <c r="AE101" s="310">
        <v>0.64722222222222225</v>
      </c>
      <c r="AF101" s="309">
        <v>0.74722222222222223</v>
      </c>
      <c r="AG101" s="309"/>
      <c r="AI101" s="112" t="e">
        <f>VLOOKUP(AJ101,id!$A:$C,3,0)</f>
        <v>#N/A</v>
      </c>
      <c r="AJ101" s="112" t="str">
        <f t="shared" si="15"/>
        <v>KwarcianyRafał1978</v>
      </c>
      <c r="AK101" s="112" t="str">
        <f t="shared" si="18"/>
        <v>Kwarciany</v>
      </c>
      <c r="AL101" s="112" t="str">
        <f t="shared" si="18"/>
        <v>Rafał</v>
      </c>
      <c r="AM101" s="112" t="str">
        <f t="shared" si="16"/>
        <v>Comarch</v>
      </c>
      <c r="AN101" s="112">
        <f t="shared" si="17"/>
        <v>1978</v>
      </c>
      <c r="AO101" s="112">
        <f t="shared" si="10"/>
        <v>31.186515530693349</v>
      </c>
      <c r="AP101" s="112"/>
      <c r="AQ101" s="112">
        <f t="shared" si="11"/>
        <v>0.99885175916384528</v>
      </c>
      <c r="AR101" s="112">
        <f t="shared" si="12"/>
        <v>1</v>
      </c>
      <c r="AS101" s="112">
        <f t="shared" si="13"/>
        <v>1</v>
      </c>
      <c r="AT101" s="112">
        <f t="shared" si="14"/>
        <v>1</v>
      </c>
    </row>
    <row r="102" spans="1:46">
      <c r="A102" s="316">
        <v>104</v>
      </c>
      <c r="B102" s="304">
        <v>100</v>
      </c>
      <c r="C102" s="304"/>
      <c r="D102" s="304">
        <v>3050</v>
      </c>
      <c r="E102" s="306" t="s">
        <v>309</v>
      </c>
      <c r="F102" s="306" t="s">
        <v>383</v>
      </c>
      <c r="G102" s="304" t="s">
        <v>32</v>
      </c>
      <c r="H102" s="304">
        <v>1968</v>
      </c>
      <c r="I102" s="306" t="s">
        <v>3567</v>
      </c>
      <c r="J102" s="306" t="s">
        <v>1156</v>
      </c>
      <c r="K102" s="304">
        <v>40</v>
      </c>
      <c r="L102" s="304">
        <v>16</v>
      </c>
      <c r="M102" s="304">
        <v>40</v>
      </c>
      <c r="N102" s="305">
        <v>0.40400462962962963</v>
      </c>
      <c r="O102" s="304">
        <v>0</v>
      </c>
      <c r="P102" s="303">
        <v>0.68888888888888899</v>
      </c>
      <c r="Q102" s="303">
        <v>0.54027777777777775</v>
      </c>
      <c r="R102" s="303">
        <v>0.47152777777777777</v>
      </c>
      <c r="S102" s="303">
        <v>0.57291666666666663</v>
      </c>
      <c r="T102" s="303">
        <v>0.72152777777777777</v>
      </c>
      <c r="U102" s="303">
        <v>0.49444444444444446</v>
      </c>
      <c r="V102" s="303">
        <v>0.56041666666666667</v>
      </c>
      <c r="W102" s="303">
        <v>0.66180555555555554</v>
      </c>
      <c r="X102" s="303">
        <v>0.51180555555555551</v>
      </c>
      <c r="Y102" s="303">
        <v>0.39583333333333331</v>
      </c>
      <c r="Z102" s="303">
        <v>0.59166666666666667</v>
      </c>
      <c r="AA102" s="303">
        <v>0.52569444444444446</v>
      </c>
      <c r="AB102" s="303">
        <v>0.61319444444444449</v>
      </c>
      <c r="AC102" s="303">
        <v>0.42569444444444443</v>
      </c>
      <c r="AD102" s="303">
        <v>0.74444444444444446</v>
      </c>
      <c r="AE102" s="303">
        <v>0.45208333333333334</v>
      </c>
      <c r="AF102" s="302">
        <v>0.75763888888888886</v>
      </c>
      <c r="AG102" s="302"/>
      <c r="AI102" s="112">
        <f>VLOOKUP(AJ102,id!$A:$C,3,0)</f>
        <v>498</v>
      </c>
      <c r="AJ102" s="112" t="str">
        <f t="shared" si="15"/>
        <v>JankowskiMariusz1968</v>
      </c>
      <c r="AK102" s="112" t="str">
        <f t="shared" si="18"/>
        <v>Jankowski</v>
      </c>
      <c r="AL102" s="112" t="str">
        <f t="shared" si="18"/>
        <v>Mariusz</v>
      </c>
      <c r="AM102" s="112" t="str">
        <f t="shared" si="16"/>
        <v>MASTERLEASE TEAM</v>
      </c>
      <c r="AN102" s="112">
        <f t="shared" si="17"/>
        <v>1968</v>
      </c>
      <c r="AO102" s="112">
        <f t="shared" si="10"/>
        <v>30.345785824786557</v>
      </c>
      <c r="AP102" s="112"/>
      <c r="AQ102" s="112">
        <f t="shared" si="11"/>
        <v>0.97304188391680513</v>
      </c>
      <c r="AR102" s="112">
        <f t="shared" si="12"/>
        <v>1</v>
      </c>
      <c r="AS102" s="112">
        <f t="shared" si="13"/>
        <v>1</v>
      </c>
      <c r="AT102" s="112">
        <f t="shared" si="14"/>
        <v>1</v>
      </c>
    </row>
    <row r="103" spans="1:46">
      <c r="A103" s="315">
        <v>105</v>
      </c>
      <c r="B103" s="311">
        <v>101</v>
      </c>
      <c r="C103" s="311"/>
      <c r="D103" s="311">
        <v>3218</v>
      </c>
      <c r="E103" s="313" t="s">
        <v>4377</v>
      </c>
      <c r="F103" s="313" t="s">
        <v>59</v>
      </c>
      <c r="G103" s="311" t="s">
        <v>32</v>
      </c>
      <c r="H103" s="311">
        <v>1978</v>
      </c>
      <c r="I103" s="313" t="s">
        <v>4376</v>
      </c>
      <c r="J103" s="313" t="s">
        <v>4375</v>
      </c>
      <c r="K103" s="311">
        <v>40</v>
      </c>
      <c r="L103" s="311">
        <v>16</v>
      </c>
      <c r="M103" s="311">
        <v>40</v>
      </c>
      <c r="N103" s="312">
        <v>0.40406249999999999</v>
      </c>
      <c r="O103" s="311">
        <v>0</v>
      </c>
      <c r="P103" s="310">
        <v>0.68958333333333333</v>
      </c>
      <c r="Q103" s="310">
        <v>0.54166666666666663</v>
      </c>
      <c r="R103" s="310">
        <v>0.47152777777777777</v>
      </c>
      <c r="S103" s="310">
        <v>0.57291666666666663</v>
      </c>
      <c r="T103" s="310">
        <v>0.72152777777777777</v>
      </c>
      <c r="U103" s="310">
        <v>0.49444444444444446</v>
      </c>
      <c r="V103" s="310">
        <v>0.56041666666666667</v>
      </c>
      <c r="W103" s="310">
        <v>0.66180555555555554</v>
      </c>
      <c r="X103" s="310">
        <v>0.51180555555555551</v>
      </c>
      <c r="Y103" s="310">
        <v>0.39583333333333331</v>
      </c>
      <c r="Z103" s="310">
        <v>0.59166666666666667</v>
      </c>
      <c r="AA103" s="310">
        <v>0.52569444444444446</v>
      </c>
      <c r="AB103" s="310">
        <v>0.61319444444444449</v>
      </c>
      <c r="AC103" s="310">
        <v>0.42569444444444443</v>
      </c>
      <c r="AD103" s="310">
        <v>0.74444444444444446</v>
      </c>
      <c r="AE103" s="310">
        <v>0.45208333333333334</v>
      </c>
      <c r="AF103" s="309">
        <v>0.75763888888888886</v>
      </c>
      <c r="AG103" s="309"/>
      <c r="AI103" s="112" t="e">
        <f>VLOOKUP(AJ103,id!$A:$C,3,0)</f>
        <v>#N/A</v>
      </c>
      <c r="AJ103" s="112" t="str">
        <f t="shared" si="15"/>
        <v>DurajewskiMichał1978</v>
      </c>
      <c r="AK103" s="112" t="str">
        <f t="shared" si="18"/>
        <v>Durajewski</v>
      </c>
      <c r="AL103" s="112" t="str">
        <f t="shared" si="18"/>
        <v>Michał</v>
      </c>
      <c r="AM103" s="112" t="str">
        <f t="shared" si="16"/>
        <v>Groźny Albinos</v>
      </c>
      <c r="AN103" s="112">
        <f t="shared" si="17"/>
        <v>1978</v>
      </c>
      <c r="AO103" s="112">
        <f t="shared" si="10"/>
        <v>30.341439660851869</v>
      </c>
      <c r="AP103" s="112"/>
      <c r="AQ103" s="112">
        <f t="shared" si="11"/>
        <v>0.99985677866575007</v>
      </c>
      <c r="AR103" s="112">
        <f t="shared" si="12"/>
        <v>1</v>
      </c>
      <c r="AS103" s="112">
        <f t="shared" si="13"/>
        <v>1</v>
      </c>
      <c r="AT103" s="112">
        <f t="shared" si="14"/>
        <v>1</v>
      </c>
    </row>
    <row r="104" spans="1:46">
      <c r="A104" s="316">
        <v>106</v>
      </c>
      <c r="B104" s="304">
        <v>102</v>
      </c>
      <c r="C104" s="304"/>
      <c r="D104" s="304">
        <v>3196</v>
      </c>
      <c r="E104" s="306" t="s">
        <v>4374</v>
      </c>
      <c r="F104" s="306" t="s">
        <v>4373</v>
      </c>
      <c r="G104" s="304" t="s">
        <v>32</v>
      </c>
      <c r="H104" s="304">
        <v>1985</v>
      </c>
      <c r="I104" s="306" t="s">
        <v>4372</v>
      </c>
      <c r="J104" s="306"/>
      <c r="K104" s="304">
        <v>40</v>
      </c>
      <c r="L104" s="304">
        <v>16</v>
      </c>
      <c r="M104" s="304">
        <v>40</v>
      </c>
      <c r="N104" s="305">
        <v>0.40409722222222227</v>
      </c>
      <c r="O104" s="304">
        <v>0</v>
      </c>
      <c r="P104" s="303">
        <v>0.39999999999999997</v>
      </c>
      <c r="Q104" s="303">
        <v>0.54722222222222217</v>
      </c>
      <c r="R104" s="303">
        <v>0.6166666666666667</v>
      </c>
      <c r="S104" s="303">
        <v>0.52013888888888882</v>
      </c>
      <c r="T104" s="303">
        <v>0.37777777777777777</v>
      </c>
      <c r="U104" s="303">
        <v>0.59236111111111112</v>
      </c>
      <c r="V104" s="303">
        <v>0.53402777777777777</v>
      </c>
      <c r="W104" s="303">
        <v>0.44097222222222227</v>
      </c>
      <c r="X104" s="303">
        <v>0.57291666666666663</v>
      </c>
      <c r="Y104" s="303">
        <v>0.70486111111111116</v>
      </c>
      <c r="Z104" s="303">
        <v>0.4993055555555555</v>
      </c>
      <c r="AA104" s="303">
        <v>0.56111111111111112</v>
      </c>
      <c r="AB104" s="303">
        <v>0.47222222222222227</v>
      </c>
      <c r="AC104" s="303">
        <v>0.67152777777777783</v>
      </c>
      <c r="AD104" s="303">
        <v>0.73819444444444438</v>
      </c>
      <c r="AE104" s="303">
        <v>0.6430555555555556</v>
      </c>
      <c r="AF104" s="302">
        <v>0.75763888888888886</v>
      </c>
      <c r="AG104" s="302"/>
      <c r="AI104" s="112">
        <f>VLOOKUP(AJ104,id!$A:$C,3,0)</f>
        <v>390</v>
      </c>
      <c r="AJ104" s="112" t="str">
        <f t="shared" si="15"/>
        <v>RosiekJędrzej1985</v>
      </c>
      <c r="AK104" s="112" t="str">
        <f t="shared" si="18"/>
        <v>Rosiek</v>
      </c>
      <c r="AL104" s="112" t="str">
        <f t="shared" si="18"/>
        <v>Jędrzej</v>
      </c>
      <c r="AM104" s="112">
        <f t="shared" si="16"/>
        <v>0</v>
      </c>
      <c r="AN104" s="112">
        <f t="shared" si="17"/>
        <v>1985</v>
      </c>
      <c r="AO104" s="112">
        <f t="shared" si="10"/>
        <v>30.338832560004565</v>
      </c>
      <c r="AP104" s="112"/>
      <c r="AQ104" s="112">
        <f t="shared" si="11"/>
        <v>0.99991407458326154</v>
      </c>
      <c r="AR104" s="112">
        <f t="shared" si="12"/>
        <v>1</v>
      </c>
      <c r="AS104" s="112">
        <f t="shared" si="13"/>
        <v>1</v>
      </c>
      <c r="AT104" s="112">
        <f t="shared" si="14"/>
        <v>1</v>
      </c>
    </row>
    <row r="105" spans="1:46">
      <c r="A105" s="315">
        <v>107</v>
      </c>
      <c r="B105" s="311">
        <v>103</v>
      </c>
      <c r="C105" s="311"/>
      <c r="D105" s="311">
        <v>3269</v>
      </c>
      <c r="E105" s="313" t="s">
        <v>4371</v>
      </c>
      <c r="F105" s="313" t="s">
        <v>17</v>
      </c>
      <c r="G105" s="311" t="s">
        <v>32</v>
      </c>
      <c r="H105" s="311">
        <v>1983</v>
      </c>
      <c r="I105" s="313" t="s">
        <v>3462</v>
      </c>
      <c r="J105" s="313"/>
      <c r="K105" s="311">
        <v>40</v>
      </c>
      <c r="L105" s="311">
        <v>16</v>
      </c>
      <c r="M105" s="311">
        <v>40</v>
      </c>
      <c r="N105" s="312">
        <v>0.40423611111111107</v>
      </c>
      <c r="O105" s="311">
        <v>0</v>
      </c>
      <c r="P105" s="310">
        <v>0.42083333333333334</v>
      </c>
      <c r="Q105" s="310">
        <v>0.54722222222222217</v>
      </c>
      <c r="R105" s="310">
        <v>0.62638888888888888</v>
      </c>
      <c r="S105" s="310">
        <v>0.52708333333333335</v>
      </c>
      <c r="T105" s="310">
        <v>0.37847222222222227</v>
      </c>
      <c r="U105" s="310">
        <v>0.59236111111111112</v>
      </c>
      <c r="V105" s="310">
        <v>0.53749999999999998</v>
      </c>
      <c r="W105" s="310">
        <v>0.46111111111111108</v>
      </c>
      <c r="X105" s="310">
        <v>0.57291666666666663</v>
      </c>
      <c r="Y105" s="310">
        <v>0.7055555555555556</v>
      </c>
      <c r="Z105" s="310">
        <v>0.5083333333333333</v>
      </c>
      <c r="AA105" s="310">
        <v>0.56111111111111112</v>
      </c>
      <c r="AB105" s="310">
        <v>0.4909722222222222</v>
      </c>
      <c r="AC105" s="310">
        <v>0.67152777777777783</v>
      </c>
      <c r="AD105" s="310">
        <v>0.73819444444444438</v>
      </c>
      <c r="AE105" s="310">
        <v>0.64374999999999993</v>
      </c>
      <c r="AF105" s="309">
        <v>0.7583333333333333</v>
      </c>
      <c r="AG105" s="309"/>
      <c r="AI105" s="112">
        <f>VLOOKUP(AJ105,id!$A:$C,3,0)</f>
        <v>309</v>
      </c>
      <c r="AJ105" s="112" t="str">
        <f t="shared" si="15"/>
        <v>SzyszlakMarcin1983</v>
      </c>
      <c r="AK105" s="112" t="str">
        <f t="shared" si="18"/>
        <v>Szyszlak</v>
      </c>
      <c r="AL105" s="112" t="str">
        <f t="shared" si="18"/>
        <v>Marcin</v>
      </c>
      <c r="AM105" s="112">
        <f t="shared" si="16"/>
        <v>0</v>
      </c>
      <c r="AN105" s="112">
        <f t="shared" si="17"/>
        <v>1983</v>
      </c>
      <c r="AO105" s="112">
        <f t="shared" si="10"/>
        <v>30.32840863540055</v>
      </c>
      <c r="AP105" s="112"/>
      <c r="AQ105" s="112">
        <f t="shared" si="11"/>
        <v>0.99965641642329517</v>
      </c>
      <c r="AR105" s="112">
        <f t="shared" si="12"/>
        <v>1</v>
      </c>
      <c r="AS105" s="112">
        <f t="shared" si="13"/>
        <v>1</v>
      </c>
      <c r="AT105" s="112">
        <f t="shared" si="14"/>
        <v>1</v>
      </c>
    </row>
    <row r="106" spans="1:46">
      <c r="A106" s="316">
        <v>108</v>
      </c>
      <c r="B106" s="304">
        <v>104</v>
      </c>
      <c r="C106" s="304"/>
      <c r="D106" s="304">
        <v>3246</v>
      </c>
      <c r="E106" s="306" t="s">
        <v>606</v>
      </c>
      <c r="F106" s="306" t="s">
        <v>15</v>
      </c>
      <c r="G106" s="304" t="s">
        <v>32</v>
      </c>
      <c r="H106" s="304">
        <v>1971</v>
      </c>
      <c r="I106" s="306" t="s">
        <v>4370</v>
      </c>
      <c r="J106" s="306" t="s">
        <v>603</v>
      </c>
      <c r="K106" s="304">
        <v>40</v>
      </c>
      <c r="L106" s="304">
        <v>16</v>
      </c>
      <c r="M106" s="304">
        <v>40</v>
      </c>
      <c r="N106" s="305">
        <v>0.40479166666666666</v>
      </c>
      <c r="O106" s="304">
        <v>0</v>
      </c>
      <c r="P106" s="303">
        <v>0.40902777777777777</v>
      </c>
      <c r="Q106" s="303">
        <v>0.50763888888888886</v>
      </c>
      <c r="R106" s="303">
        <v>0.59166666666666667</v>
      </c>
      <c r="S106" s="303">
        <v>0.68819444444444444</v>
      </c>
      <c r="T106" s="303">
        <v>0.42222222222222222</v>
      </c>
      <c r="U106" s="303">
        <v>0.6069444444444444</v>
      </c>
      <c r="V106" s="303">
        <v>0.67708333333333337</v>
      </c>
      <c r="W106" s="303">
        <v>0.375</v>
      </c>
      <c r="X106" s="303">
        <v>0.62569444444444444</v>
      </c>
      <c r="Y106" s="303">
        <v>0.4909722222222222</v>
      </c>
      <c r="Z106" s="303">
        <v>0.70486111111111116</v>
      </c>
      <c r="AA106" s="303">
        <v>0.52569444444444446</v>
      </c>
      <c r="AB106" s="303">
        <v>0.72499999999999998</v>
      </c>
      <c r="AC106" s="303">
        <v>0.54166666666666663</v>
      </c>
      <c r="AD106" s="303">
        <v>0.45624999999999999</v>
      </c>
      <c r="AE106" s="303">
        <v>0.56736111111111109</v>
      </c>
      <c r="AF106" s="302">
        <v>0.7583333333333333</v>
      </c>
      <c r="AG106" s="302"/>
      <c r="AI106" s="112" t="e">
        <f>VLOOKUP(AJ106,id!$A:$C,3,0)</f>
        <v>#N/A</v>
      </c>
      <c r="AJ106" s="112" t="str">
        <f t="shared" si="15"/>
        <v>KoperskiPiotr1971</v>
      </c>
      <c r="AK106" s="112" t="str">
        <f t="shared" si="18"/>
        <v>Koperski</v>
      </c>
      <c r="AL106" s="112" t="str">
        <f t="shared" si="18"/>
        <v>Piotr</v>
      </c>
      <c r="AM106" s="112" t="str">
        <f t="shared" si="16"/>
        <v>Tańczący z kompasem</v>
      </c>
      <c r="AN106" s="112">
        <f t="shared" si="17"/>
        <v>1971</v>
      </c>
      <c r="AO106" s="112">
        <f t="shared" si="10"/>
        <v>30.286784468462272</v>
      </c>
      <c r="AP106" s="112"/>
      <c r="AQ106" s="112">
        <f t="shared" si="11"/>
        <v>0.99862755189569385</v>
      </c>
      <c r="AR106" s="112">
        <f t="shared" si="12"/>
        <v>1</v>
      </c>
      <c r="AS106" s="112">
        <f t="shared" si="13"/>
        <v>1</v>
      </c>
      <c r="AT106" s="112">
        <f t="shared" si="14"/>
        <v>1</v>
      </c>
    </row>
    <row r="107" spans="1:46">
      <c r="A107" s="315">
        <v>109</v>
      </c>
      <c r="B107" s="311">
        <v>105</v>
      </c>
      <c r="C107" s="311"/>
      <c r="D107" s="311">
        <v>3128</v>
      </c>
      <c r="E107" s="313" t="s">
        <v>607</v>
      </c>
      <c r="F107" s="313" t="s">
        <v>21</v>
      </c>
      <c r="G107" s="311" t="s">
        <v>32</v>
      </c>
      <c r="H107" s="311">
        <v>1971</v>
      </c>
      <c r="I107" s="313" t="s">
        <v>4291</v>
      </c>
      <c r="J107" s="313" t="s">
        <v>603</v>
      </c>
      <c r="K107" s="311">
        <v>40</v>
      </c>
      <c r="L107" s="311">
        <v>16</v>
      </c>
      <c r="M107" s="311">
        <v>40</v>
      </c>
      <c r="N107" s="312">
        <v>0.40482638888888894</v>
      </c>
      <c r="O107" s="311">
        <v>0</v>
      </c>
      <c r="P107" s="310">
        <v>0.40902777777777777</v>
      </c>
      <c r="Q107" s="310">
        <v>0.50763888888888886</v>
      </c>
      <c r="R107" s="310">
        <v>0.59097222222222223</v>
      </c>
      <c r="S107" s="310">
        <v>0.68402777777777779</v>
      </c>
      <c r="T107" s="310">
        <v>0.42222222222222222</v>
      </c>
      <c r="U107" s="310">
        <v>0.6069444444444444</v>
      </c>
      <c r="V107" s="310">
        <v>0.66319444444444442</v>
      </c>
      <c r="W107" s="310">
        <v>0.375</v>
      </c>
      <c r="X107" s="310">
        <v>0.62569444444444444</v>
      </c>
      <c r="Y107" s="310">
        <v>0.4909722222222222</v>
      </c>
      <c r="Z107" s="310">
        <v>0.70416666666666661</v>
      </c>
      <c r="AA107" s="310">
        <v>0.52569444444444446</v>
      </c>
      <c r="AB107" s="310">
        <v>0.72499999999999998</v>
      </c>
      <c r="AC107" s="310">
        <v>0.54166666666666663</v>
      </c>
      <c r="AD107" s="310">
        <v>0.45624999999999999</v>
      </c>
      <c r="AE107" s="310">
        <v>0.56736111111111109</v>
      </c>
      <c r="AF107" s="309">
        <v>0.7583333333333333</v>
      </c>
      <c r="AG107" s="309"/>
      <c r="AI107" s="112">
        <f>VLOOKUP(AJ107,id!$A:$C,3,0)</f>
        <v>255</v>
      </c>
      <c r="AJ107" s="112" t="str">
        <f t="shared" si="15"/>
        <v>KostrzewaJacek1971</v>
      </c>
      <c r="AK107" s="112" t="str">
        <f t="shared" si="18"/>
        <v>Kostrzewa</v>
      </c>
      <c r="AL107" s="112" t="str">
        <f t="shared" si="18"/>
        <v>Jacek</v>
      </c>
      <c r="AM107" s="112" t="str">
        <f t="shared" si="16"/>
        <v>Tańczący z kompasem</v>
      </c>
      <c r="AN107" s="112">
        <f t="shared" si="17"/>
        <v>1971</v>
      </c>
      <c r="AO107" s="112">
        <f t="shared" si="10"/>
        <v>30.284186751293689</v>
      </c>
      <c r="AP107" s="112"/>
      <c r="AQ107" s="112">
        <f t="shared" si="11"/>
        <v>0.99991422935071606</v>
      </c>
      <c r="AR107" s="112">
        <f t="shared" si="12"/>
        <v>1</v>
      </c>
      <c r="AS107" s="112">
        <f t="shared" si="13"/>
        <v>1</v>
      </c>
      <c r="AT107" s="112">
        <f t="shared" si="14"/>
        <v>1</v>
      </c>
    </row>
    <row r="108" spans="1:46">
      <c r="A108" s="316">
        <v>110</v>
      </c>
      <c r="B108" s="304">
        <v>106</v>
      </c>
      <c r="C108" s="304"/>
      <c r="D108" s="304">
        <v>3201</v>
      </c>
      <c r="E108" s="306" t="s">
        <v>1165</v>
      </c>
      <c r="F108" s="306" t="s">
        <v>96</v>
      </c>
      <c r="G108" s="304" t="s">
        <v>32</v>
      </c>
      <c r="H108" s="304">
        <v>1986</v>
      </c>
      <c r="I108" s="306" t="s">
        <v>3462</v>
      </c>
      <c r="J108" s="306" t="s">
        <v>4367</v>
      </c>
      <c r="K108" s="304">
        <v>40</v>
      </c>
      <c r="L108" s="304">
        <v>16</v>
      </c>
      <c r="M108" s="304">
        <v>40</v>
      </c>
      <c r="N108" s="305">
        <v>0.4082986111111111</v>
      </c>
      <c r="O108" s="304">
        <v>0</v>
      </c>
      <c r="P108" s="303">
        <v>0.69791666666666663</v>
      </c>
      <c r="Q108" s="303">
        <v>0.49652777777777773</v>
      </c>
      <c r="R108" s="303">
        <v>0.5708333333333333</v>
      </c>
      <c r="S108" s="303">
        <v>0.46458333333333335</v>
      </c>
      <c r="T108" s="303">
        <v>0.71458333333333324</v>
      </c>
      <c r="U108" s="303">
        <v>0.55277777777777781</v>
      </c>
      <c r="V108" s="303">
        <v>0.48194444444444445</v>
      </c>
      <c r="W108" s="303">
        <v>0.38263888888888892</v>
      </c>
      <c r="X108" s="303">
        <v>0.53333333333333333</v>
      </c>
      <c r="Y108" s="303">
        <v>0.65416666666666667</v>
      </c>
      <c r="Z108" s="303">
        <v>0.44375000000000003</v>
      </c>
      <c r="AA108" s="303">
        <v>0.51944444444444449</v>
      </c>
      <c r="AB108" s="303">
        <v>0.42569444444444443</v>
      </c>
      <c r="AC108" s="303">
        <v>0.62986111111111109</v>
      </c>
      <c r="AD108" s="303">
        <v>0.74444444444444446</v>
      </c>
      <c r="AE108" s="303">
        <v>0.59722222222222221</v>
      </c>
      <c r="AF108" s="302">
        <v>0.76180555555555562</v>
      </c>
      <c r="AG108" s="302"/>
      <c r="AI108" s="112" t="e">
        <f>VLOOKUP(AJ108,id!$A:$C,3,0)</f>
        <v>#N/A</v>
      </c>
      <c r="AJ108" s="112" t="str">
        <f t="shared" si="15"/>
        <v>MillerJan1986</v>
      </c>
      <c r="AK108" s="112" t="str">
        <f t="shared" si="18"/>
        <v>Miller</v>
      </c>
      <c r="AL108" s="112" t="str">
        <f t="shared" si="18"/>
        <v>Jan</v>
      </c>
      <c r="AM108" s="112" t="str">
        <f t="shared" si="16"/>
        <v>J&amp;J</v>
      </c>
      <c r="AN108" s="112">
        <f t="shared" si="17"/>
        <v>1986</v>
      </c>
      <c r="AO108" s="112">
        <f t="shared" si="10"/>
        <v>30.026646256767851</v>
      </c>
      <c r="AP108" s="112"/>
      <c r="AQ108" s="112">
        <f t="shared" si="11"/>
        <v>0.99149587549961749</v>
      </c>
      <c r="AR108" s="112">
        <f t="shared" si="12"/>
        <v>1</v>
      </c>
      <c r="AS108" s="112">
        <f t="shared" si="13"/>
        <v>1</v>
      </c>
      <c r="AT108" s="112">
        <f t="shared" si="14"/>
        <v>1</v>
      </c>
    </row>
    <row r="109" spans="1:46">
      <c r="A109" s="315">
        <v>111</v>
      </c>
      <c r="B109" s="311">
        <v>107</v>
      </c>
      <c r="C109" s="311"/>
      <c r="D109" s="311">
        <v>3243</v>
      </c>
      <c r="E109" s="313" t="s">
        <v>4369</v>
      </c>
      <c r="F109" s="313" t="s">
        <v>83</v>
      </c>
      <c r="G109" s="311" t="s">
        <v>32</v>
      </c>
      <c r="H109" s="311">
        <v>1991</v>
      </c>
      <c r="I109" s="313" t="s">
        <v>4368</v>
      </c>
      <c r="J109" s="313"/>
      <c r="K109" s="311">
        <v>40</v>
      </c>
      <c r="L109" s="311">
        <v>16</v>
      </c>
      <c r="M109" s="311">
        <v>40</v>
      </c>
      <c r="N109" s="312">
        <v>0.40877314814814819</v>
      </c>
      <c r="O109" s="311">
        <v>0</v>
      </c>
      <c r="P109" s="310">
        <v>0.67708333333333337</v>
      </c>
      <c r="Q109" s="310">
        <v>0.61111111111111105</v>
      </c>
      <c r="R109" s="310">
        <v>0.53819444444444442</v>
      </c>
      <c r="S109" s="310">
        <v>0.44861111111111113</v>
      </c>
      <c r="T109" s="310">
        <v>0.6972222222222223</v>
      </c>
      <c r="U109" s="310">
        <v>0.51041666666666663</v>
      </c>
      <c r="V109" s="310">
        <v>0.65347222222222223</v>
      </c>
      <c r="W109" s="310">
        <v>0.37361111111111112</v>
      </c>
      <c r="X109" s="310">
        <v>0.49027777777777781</v>
      </c>
      <c r="Y109" s="310">
        <v>0.6333333333333333</v>
      </c>
      <c r="Z109" s="310">
        <v>0.42638888888888887</v>
      </c>
      <c r="AA109" s="310">
        <v>0.4680555555555555</v>
      </c>
      <c r="AB109" s="310">
        <v>0.40277777777777773</v>
      </c>
      <c r="AC109" s="310">
        <v>0.59097222222222223</v>
      </c>
      <c r="AD109" s="310">
        <v>0.72152777777777777</v>
      </c>
      <c r="AE109" s="310">
        <v>0.55625000000000002</v>
      </c>
      <c r="AF109" s="309">
        <v>0.76250000000000007</v>
      </c>
      <c r="AG109" s="309"/>
      <c r="AI109" s="112">
        <f>VLOOKUP(AJ109,id!$A:$C,3,0)</f>
        <v>452</v>
      </c>
      <c r="AJ109" s="112" t="str">
        <f t="shared" si="15"/>
        <v>KuczyńskiAdam1991</v>
      </c>
      <c r="AK109" s="112" t="str">
        <f t="shared" si="18"/>
        <v>Kuczyński</v>
      </c>
      <c r="AL109" s="112" t="str">
        <f t="shared" si="18"/>
        <v>Adam</v>
      </c>
      <c r="AM109" s="112">
        <f t="shared" si="16"/>
        <v>0</v>
      </c>
      <c r="AN109" s="112">
        <f t="shared" si="17"/>
        <v>1991</v>
      </c>
      <c r="AO109" s="112">
        <f t="shared" si="10"/>
        <v>29.991788889518073</v>
      </c>
      <c r="AP109" s="112"/>
      <c r="AQ109" s="112">
        <f t="shared" si="11"/>
        <v>0.99883911886290266</v>
      </c>
      <c r="AR109" s="112">
        <f t="shared" si="12"/>
        <v>1</v>
      </c>
      <c r="AS109" s="112">
        <f t="shared" si="13"/>
        <v>1</v>
      </c>
      <c r="AT109" s="112">
        <f t="shared" si="14"/>
        <v>1</v>
      </c>
    </row>
    <row r="110" spans="1:46">
      <c r="A110" s="315">
        <v>113</v>
      </c>
      <c r="B110" s="311">
        <v>108</v>
      </c>
      <c r="C110" s="311"/>
      <c r="D110" s="311">
        <v>3266</v>
      </c>
      <c r="E110" s="313" t="s">
        <v>4366</v>
      </c>
      <c r="F110" s="313" t="s">
        <v>48</v>
      </c>
      <c r="G110" s="311" t="s">
        <v>32</v>
      </c>
      <c r="H110" s="311">
        <v>1971</v>
      </c>
      <c r="I110" s="313" t="s">
        <v>3462</v>
      </c>
      <c r="J110" s="313"/>
      <c r="K110" s="311">
        <v>40</v>
      </c>
      <c r="L110" s="311">
        <v>16</v>
      </c>
      <c r="M110" s="311">
        <v>40</v>
      </c>
      <c r="N110" s="312">
        <v>0.41009259259259262</v>
      </c>
      <c r="O110" s="311">
        <v>0</v>
      </c>
      <c r="P110" s="310">
        <v>0.69791666666666663</v>
      </c>
      <c r="Q110" s="310">
        <v>0.49652777777777773</v>
      </c>
      <c r="R110" s="310">
        <v>0.5708333333333333</v>
      </c>
      <c r="S110" s="310">
        <v>0.46458333333333335</v>
      </c>
      <c r="T110" s="310">
        <v>0.71527777777777779</v>
      </c>
      <c r="U110" s="310">
        <v>0.55277777777777781</v>
      </c>
      <c r="V110" s="310">
        <v>0.4826388888888889</v>
      </c>
      <c r="W110" s="310">
        <v>0.38263888888888892</v>
      </c>
      <c r="X110" s="310">
        <v>0.53333333333333333</v>
      </c>
      <c r="Y110" s="310">
        <v>0.65555555555555556</v>
      </c>
      <c r="Z110" s="310">
        <v>0.44375000000000003</v>
      </c>
      <c r="AA110" s="310">
        <v>0.52013888888888882</v>
      </c>
      <c r="AB110" s="310">
        <v>0.42638888888888887</v>
      </c>
      <c r="AC110" s="310">
        <v>0.63124999999999998</v>
      </c>
      <c r="AD110" s="310">
        <v>0.74444444444444446</v>
      </c>
      <c r="AE110" s="310">
        <v>0.59722222222222221</v>
      </c>
      <c r="AF110" s="309">
        <v>0.76388888888888884</v>
      </c>
      <c r="AG110" s="309"/>
      <c r="AI110" s="112" t="e">
        <f>VLOOKUP(AJ110,id!$A:$C,3,0)</f>
        <v>#N/A</v>
      </c>
      <c r="AJ110" s="112" t="str">
        <f t="shared" si="15"/>
        <v>BinkowskiTomasz1971</v>
      </c>
      <c r="AK110" s="112" t="str">
        <f t="shared" si="18"/>
        <v>Binkowski</v>
      </c>
      <c r="AL110" s="112" t="str">
        <f t="shared" si="18"/>
        <v>Tomasz</v>
      </c>
      <c r="AM110" s="112">
        <f t="shared" si="16"/>
        <v>0</v>
      </c>
      <c r="AN110" s="112">
        <f t="shared" si="17"/>
        <v>1971</v>
      </c>
      <c r="AO110" s="112">
        <f t="shared" si="10"/>
        <v>29.895292391058909</v>
      </c>
      <c r="AP110" s="112"/>
      <c r="AQ110" s="112">
        <f t="shared" si="11"/>
        <v>0.99678256942876498</v>
      </c>
      <c r="AR110" s="112">
        <f t="shared" si="12"/>
        <v>1</v>
      </c>
      <c r="AS110" s="112">
        <f t="shared" si="13"/>
        <v>1</v>
      </c>
      <c r="AT110" s="112">
        <f t="shared" si="14"/>
        <v>1</v>
      </c>
    </row>
    <row r="111" spans="1:46">
      <c r="A111" s="316">
        <v>114</v>
      </c>
      <c r="B111" s="304">
        <v>109</v>
      </c>
      <c r="C111" s="304"/>
      <c r="D111" s="304">
        <v>3172</v>
      </c>
      <c r="E111" s="306" t="s">
        <v>326</v>
      </c>
      <c r="F111" s="306" t="s">
        <v>17</v>
      </c>
      <c r="G111" s="304" t="s">
        <v>32</v>
      </c>
      <c r="H111" s="304">
        <v>2018</v>
      </c>
      <c r="I111" s="306" t="s">
        <v>4365</v>
      </c>
      <c r="J111" s="306" t="s">
        <v>4364</v>
      </c>
      <c r="K111" s="304">
        <v>40</v>
      </c>
      <c r="L111" s="304">
        <v>16</v>
      </c>
      <c r="M111" s="304">
        <v>40</v>
      </c>
      <c r="N111" s="305">
        <v>0.41221064814814817</v>
      </c>
      <c r="O111" s="304">
        <v>0</v>
      </c>
      <c r="P111" s="303">
        <v>0.72777777777777775</v>
      </c>
      <c r="Q111" s="303">
        <v>0.43611111111111112</v>
      </c>
      <c r="R111" s="303">
        <v>0.51597222222222217</v>
      </c>
      <c r="S111" s="303">
        <v>0.59236111111111112</v>
      </c>
      <c r="T111" s="303">
        <v>0.74583333333333324</v>
      </c>
      <c r="U111" s="303">
        <v>0.4694444444444445</v>
      </c>
      <c r="V111" s="303">
        <v>0.42222222222222222</v>
      </c>
      <c r="W111" s="303">
        <v>0.66875000000000007</v>
      </c>
      <c r="X111" s="303">
        <v>0.5541666666666667</v>
      </c>
      <c r="Y111" s="303">
        <v>0.40486111111111112</v>
      </c>
      <c r="Z111" s="303">
        <v>0.61111111111111105</v>
      </c>
      <c r="AA111" s="303">
        <v>0.57013888888888886</v>
      </c>
      <c r="AB111" s="303">
        <v>0.63958333333333328</v>
      </c>
      <c r="AC111" s="303">
        <v>0.4513888888888889</v>
      </c>
      <c r="AD111" s="303">
        <v>0.36805555555555558</v>
      </c>
      <c r="AE111" s="303">
        <v>0.4916666666666667</v>
      </c>
      <c r="AF111" s="302">
        <v>0.76597222222222217</v>
      </c>
      <c r="AG111" s="302"/>
      <c r="AI111" s="112" t="e">
        <f>VLOOKUP(AJ111,id!$A:$C,3,0)</f>
        <v>#N/A</v>
      </c>
      <c r="AJ111" s="112" t="str">
        <f t="shared" si="15"/>
        <v>ChmielewskiMarcin2018</v>
      </c>
      <c r="AK111" s="112" t="str">
        <f t="shared" si="18"/>
        <v>Chmielewski</v>
      </c>
      <c r="AL111" s="112" t="str">
        <f t="shared" si="18"/>
        <v>Marcin</v>
      </c>
      <c r="AM111" s="112" t="str">
        <f t="shared" si="16"/>
        <v>ZZJ</v>
      </c>
      <c r="AN111" s="112">
        <f t="shared" si="17"/>
        <v>2018</v>
      </c>
      <c r="AO111" s="112">
        <f t="shared" si="10"/>
        <v>29.741681875614187</v>
      </c>
      <c r="AP111" s="112"/>
      <c r="AQ111" s="112">
        <f t="shared" si="11"/>
        <v>0.9948617155692826</v>
      </c>
      <c r="AR111" s="112">
        <f t="shared" si="12"/>
        <v>1</v>
      </c>
      <c r="AS111" s="112">
        <f t="shared" si="13"/>
        <v>1</v>
      </c>
      <c r="AT111" s="112">
        <f t="shared" si="14"/>
        <v>1</v>
      </c>
    </row>
    <row r="112" spans="1:46">
      <c r="A112" s="315">
        <v>115</v>
      </c>
      <c r="B112" s="311">
        <v>110</v>
      </c>
      <c r="C112" s="311"/>
      <c r="D112" s="311">
        <v>3175</v>
      </c>
      <c r="E112" s="313" t="s">
        <v>4260</v>
      </c>
      <c r="F112" s="313" t="s">
        <v>467</v>
      </c>
      <c r="G112" s="311" t="s">
        <v>32</v>
      </c>
      <c r="H112" s="311">
        <v>1984</v>
      </c>
      <c r="I112" s="313" t="s">
        <v>1272</v>
      </c>
      <c r="J112" s="313" t="s">
        <v>4364</v>
      </c>
      <c r="K112" s="311">
        <v>40</v>
      </c>
      <c r="L112" s="311">
        <v>16</v>
      </c>
      <c r="M112" s="311">
        <v>40</v>
      </c>
      <c r="N112" s="312">
        <v>0.41223379629629631</v>
      </c>
      <c r="O112" s="311">
        <v>0</v>
      </c>
      <c r="P112" s="310">
        <v>0.72777777777777775</v>
      </c>
      <c r="Q112" s="310">
        <v>0.43611111111111112</v>
      </c>
      <c r="R112" s="310">
        <v>0.51597222222222217</v>
      </c>
      <c r="S112" s="310">
        <v>0.59236111111111112</v>
      </c>
      <c r="T112" s="310">
        <v>0.74583333333333324</v>
      </c>
      <c r="U112" s="310">
        <v>0.4694444444444445</v>
      </c>
      <c r="V112" s="310">
        <v>0.42222222222222222</v>
      </c>
      <c r="W112" s="310">
        <v>0.6694444444444444</v>
      </c>
      <c r="X112" s="310">
        <v>0.5541666666666667</v>
      </c>
      <c r="Y112" s="310">
        <v>0.40416666666666662</v>
      </c>
      <c r="Z112" s="310">
        <v>0.61111111111111105</v>
      </c>
      <c r="AA112" s="310">
        <v>0.57013888888888886</v>
      </c>
      <c r="AB112" s="310">
        <v>0.63958333333333328</v>
      </c>
      <c r="AC112" s="310">
        <v>0.4513888888888889</v>
      </c>
      <c r="AD112" s="310">
        <v>0.36805555555555558</v>
      </c>
      <c r="AE112" s="310">
        <v>0.4916666666666667</v>
      </c>
      <c r="AF112" s="309">
        <v>0.76597222222222217</v>
      </c>
      <c r="AG112" s="309"/>
      <c r="AI112" s="112" t="e">
        <f>VLOOKUP(AJ112,id!$A:$C,3,0)</f>
        <v>#N/A</v>
      </c>
      <c r="AJ112" s="112" t="str">
        <f t="shared" si="15"/>
        <v>LewandowskiDawid1984</v>
      </c>
      <c r="AK112" s="112" t="str">
        <f t="shared" si="18"/>
        <v>Lewandowski</v>
      </c>
      <c r="AL112" s="112" t="str">
        <f t="shared" si="18"/>
        <v>Dawid</v>
      </c>
      <c r="AM112" s="112" t="str">
        <f t="shared" si="16"/>
        <v>ZZJ</v>
      </c>
      <c r="AN112" s="112">
        <f t="shared" si="17"/>
        <v>1984</v>
      </c>
      <c r="AO112" s="112">
        <f t="shared" si="10"/>
        <v>29.74001179212172</v>
      </c>
      <c r="AP112" s="112"/>
      <c r="AQ112" s="112">
        <f t="shared" si="11"/>
        <v>0.99994384703933514</v>
      </c>
      <c r="AR112" s="112">
        <f t="shared" si="12"/>
        <v>1</v>
      </c>
      <c r="AS112" s="112">
        <f t="shared" si="13"/>
        <v>1</v>
      </c>
      <c r="AT112" s="112">
        <f t="shared" si="14"/>
        <v>1</v>
      </c>
    </row>
    <row r="113" spans="1:46">
      <c r="A113" s="316">
        <v>116</v>
      </c>
      <c r="B113" s="304">
        <v>111</v>
      </c>
      <c r="C113" s="304"/>
      <c r="D113" s="304">
        <v>3010</v>
      </c>
      <c r="E113" s="306" t="s">
        <v>4363</v>
      </c>
      <c r="F113" s="306" t="s">
        <v>373</v>
      </c>
      <c r="G113" s="304" t="s">
        <v>32</v>
      </c>
      <c r="H113" s="304">
        <v>1996</v>
      </c>
      <c r="I113" s="306" t="s">
        <v>3558</v>
      </c>
      <c r="J113" s="306" t="s">
        <v>3726</v>
      </c>
      <c r="K113" s="304">
        <v>40</v>
      </c>
      <c r="L113" s="304">
        <v>16</v>
      </c>
      <c r="M113" s="304">
        <v>40</v>
      </c>
      <c r="N113" s="305">
        <v>0.41252314814814817</v>
      </c>
      <c r="O113" s="304">
        <v>0</v>
      </c>
      <c r="P113" s="303">
        <v>0.68402777777777779</v>
      </c>
      <c r="Q113" s="303">
        <v>0.57152777777777775</v>
      </c>
      <c r="R113" s="303">
        <v>0.49583333333333335</v>
      </c>
      <c r="S113" s="303">
        <v>0.61388888888888882</v>
      </c>
      <c r="T113" s="303">
        <v>0.72083333333333333</v>
      </c>
      <c r="U113" s="303">
        <v>0.44375000000000003</v>
      </c>
      <c r="V113" s="303">
        <v>0.59583333333333333</v>
      </c>
      <c r="W113" s="303">
        <v>0.75416666666666676</v>
      </c>
      <c r="X113" s="303">
        <v>0.53819444444444442</v>
      </c>
      <c r="Y113" s="303">
        <v>0.40277777777777773</v>
      </c>
      <c r="Z113" s="303">
        <v>0.63194444444444442</v>
      </c>
      <c r="AA113" s="303">
        <v>0.5541666666666667</v>
      </c>
      <c r="AB113" s="303">
        <v>0.65277777777777779</v>
      </c>
      <c r="AC113" s="303">
        <v>0.4236111111111111</v>
      </c>
      <c r="AD113" s="303">
        <v>0.37222222222222223</v>
      </c>
      <c r="AE113" s="303">
        <v>0.47013888888888888</v>
      </c>
      <c r="AF113" s="302">
        <v>0.76666666666666661</v>
      </c>
      <c r="AG113" s="302"/>
      <c r="AI113" s="112" t="e">
        <f>VLOOKUP(AJ113,id!$A:$C,3,0)</f>
        <v>#N/A</v>
      </c>
      <c r="AJ113" s="112" t="str">
        <f t="shared" si="15"/>
        <v>CiszakDominik1996</v>
      </c>
      <c r="AK113" s="112" t="str">
        <f t="shared" si="18"/>
        <v>Ciszak</v>
      </c>
      <c r="AL113" s="112" t="str">
        <f t="shared" si="18"/>
        <v>Dominik</v>
      </c>
      <c r="AM113" s="112" t="str">
        <f t="shared" si="16"/>
        <v>Team</v>
      </c>
      <c r="AN113" s="112">
        <f t="shared" si="17"/>
        <v>1996</v>
      </c>
      <c r="AO113" s="112">
        <f t="shared" si="10"/>
        <v>29.719151562763013</v>
      </c>
      <c r="AP113" s="112"/>
      <c r="AQ113" s="112">
        <f t="shared" si="11"/>
        <v>0.99929858032658103</v>
      </c>
      <c r="AR113" s="112">
        <f t="shared" si="12"/>
        <v>1</v>
      </c>
      <c r="AS113" s="112">
        <f t="shared" si="13"/>
        <v>1</v>
      </c>
      <c r="AT113" s="112">
        <f t="shared" si="14"/>
        <v>1</v>
      </c>
    </row>
    <row r="114" spans="1:46">
      <c r="A114" s="315">
        <v>117</v>
      </c>
      <c r="B114" s="311">
        <v>112</v>
      </c>
      <c r="C114" s="311"/>
      <c r="D114" s="311">
        <v>3009</v>
      </c>
      <c r="E114" s="313" t="s">
        <v>1064</v>
      </c>
      <c r="F114" s="313" t="s">
        <v>734</v>
      </c>
      <c r="G114" s="311" t="s">
        <v>32</v>
      </c>
      <c r="H114" s="311">
        <v>1990</v>
      </c>
      <c r="I114" s="313" t="s">
        <v>3462</v>
      </c>
      <c r="J114" s="313" t="s">
        <v>3726</v>
      </c>
      <c r="K114" s="311">
        <v>40</v>
      </c>
      <c r="L114" s="311">
        <v>16</v>
      </c>
      <c r="M114" s="311">
        <v>40</v>
      </c>
      <c r="N114" s="312">
        <v>0.41261574074074076</v>
      </c>
      <c r="O114" s="311">
        <v>0</v>
      </c>
      <c r="P114" s="310">
        <v>0.68402777777777779</v>
      </c>
      <c r="Q114" s="310">
        <v>0.57152777777777775</v>
      </c>
      <c r="R114" s="310">
        <v>0.49652777777777773</v>
      </c>
      <c r="S114" s="310">
        <v>0.61388888888888882</v>
      </c>
      <c r="T114" s="310">
        <v>0.72083333333333333</v>
      </c>
      <c r="U114" s="310">
        <v>0.44375000000000003</v>
      </c>
      <c r="V114" s="310">
        <v>0.59583333333333333</v>
      </c>
      <c r="W114" s="310">
        <v>0.75486111111111109</v>
      </c>
      <c r="X114" s="310">
        <v>0.53819444444444442</v>
      </c>
      <c r="Y114" s="310">
        <v>0.40277777777777773</v>
      </c>
      <c r="Z114" s="310">
        <v>0.63263888888888886</v>
      </c>
      <c r="AA114" s="310">
        <v>0.55486111111111114</v>
      </c>
      <c r="AB114" s="310">
        <v>0.65277777777777779</v>
      </c>
      <c r="AC114" s="310">
        <v>0.4236111111111111</v>
      </c>
      <c r="AD114" s="310">
        <v>0.37222222222222223</v>
      </c>
      <c r="AE114" s="310">
        <v>0.47013888888888888</v>
      </c>
      <c r="AF114" s="309">
        <v>0.76666666666666661</v>
      </c>
      <c r="AG114" s="309"/>
      <c r="AI114" s="112" t="e">
        <f>VLOOKUP(AJ114,id!$A:$C,3,0)</f>
        <v>#N/A</v>
      </c>
      <c r="AJ114" s="112" t="str">
        <f t="shared" si="15"/>
        <v>PogorzelskiTomek1990</v>
      </c>
      <c r="AK114" s="112" t="str">
        <f t="shared" si="18"/>
        <v>Pogorzelski</v>
      </c>
      <c r="AL114" s="112" t="str">
        <f t="shared" si="18"/>
        <v>Tomek</v>
      </c>
      <c r="AM114" s="112" t="str">
        <f t="shared" si="16"/>
        <v>Team</v>
      </c>
      <c r="AN114" s="112">
        <f t="shared" si="17"/>
        <v>1990</v>
      </c>
      <c r="AO114" s="112">
        <f t="shared" si="10"/>
        <v>29.712482468443181</v>
      </c>
      <c r="AP114" s="112"/>
      <c r="AQ114" s="112">
        <f t="shared" si="11"/>
        <v>0.99977559607293132</v>
      </c>
      <c r="AR114" s="112">
        <f t="shared" si="12"/>
        <v>1</v>
      </c>
      <c r="AS114" s="112">
        <f t="shared" si="13"/>
        <v>1</v>
      </c>
      <c r="AT114" s="112">
        <f t="shared" si="14"/>
        <v>1</v>
      </c>
    </row>
    <row r="115" spans="1:46">
      <c r="A115" s="316">
        <v>118</v>
      </c>
      <c r="B115" s="304">
        <v>113</v>
      </c>
      <c r="C115" s="304"/>
      <c r="D115" s="304">
        <v>3029</v>
      </c>
      <c r="E115" s="306" t="s">
        <v>1446</v>
      </c>
      <c r="F115" s="306" t="s">
        <v>83</v>
      </c>
      <c r="G115" s="304" t="s">
        <v>32</v>
      </c>
      <c r="H115" s="304">
        <v>1977</v>
      </c>
      <c r="I115" s="306" t="s">
        <v>3462</v>
      </c>
      <c r="J115" s="306" t="s">
        <v>209</v>
      </c>
      <c r="K115" s="304">
        <v>38</v>
      </c>
      <c r="L115" s="304">
        <v>16</v>
      </c>
      <c r="M115" s="304">
        <v>40</v>
      </c>
      <c r="N115" s="305">
        <v>0.41778935185185184</v>
      </c>
      <c r="O115" s="304">
        <v>2</v>
      </c>
      <c r="P115" s="303">
        <v>0.75277777777777777</v>
      </c>
      <c r="Q115" s="303">
        <v>0.53402777777777777</v>
      </c>
      <c r="R115" s="303">
        <v>0.58888888888888891</v>
      </c>
      <c r="S115" s="303">
        <v>0.46458333333333335</v>
      </c>
      <c r="T115" s="303">
        <v>0.72777777777777775</v>
      </c>
      <c r="U115" s="303">
        <v>0.64097222222222217</v>
      </c>
      <c r="V115" s="303">
        <v>0.48819444444444443</v>
      </c>
      <c r="W115" s="303">
        <v>0.37222222222222223</v>
      </c>
      <c r="X115" s="303">
        <v>0.56041666666666667</v>
      </c>
      <c r="Y115" s="303">
        <v>0.51458333333333328</v>
      </c>
      <c r="Z115" s="303">
        <v>0.44444444444444442</v>
      </c>
      <c r="AA115" s="303">
        <v>0.54722222222222217</v>
      </c>
      <c r="AB115" s="303">
        <v>0.4201388888888889</v>
      </c>
      <c r="AC115" s="303">
        <v>0.65625</v>
      </c>
      <c r="AD115" s="303">
        <v>0.69374999999999998</v>
      </c>
      <c r="AE115" s="303">
        <v>0.60833333333333328</v>
      </c>
      <c r="AF115" s="302">
        <v>0.7715277777777777</v>
      </c>
      <c r="AG115" s="302"/>
      <c r="AI115" s="112">
        <f>VLOOKUP(AJ115,id!$A:$C,3,0)</f>
        <v>388</v>
      </c>
      <c r="AJ115" s="112" t="str">
        <f t="shared" si="15"/>
        <v>DadasiewiczAdam1977</v>
      </c>
      <c r="AK115" s="112" t="str">
        <f t="shared" si="18"/>
        <v>Dadasiewicz</v>
      </c>
      <c r="AL115" s="112" t="str">
        <f t="shared" si="18"/>
        <v>Adam</v>
      </c>
      <c r="AM115" s="112" t="str">
        <f t="shared" si="16"/>
        <v>Jerzy</v>
      </c>
      <c r="AN115" s="112">
        <f t="shared" si="17"/>
        <v>1977</v>
      </c>
      <c r="AO115" s="112">
        <f t="shared" si="10"/>
        <v>28.226858345021022</v>
      </c>
      <c r="AP115" s="112"/>
      <c r="AQ115" s="112">
        <f t="shared" si="11"/>
        <v>0.98761669944870767</v>
      </c>
      <c r="AR115" s="112">
        <f t="shared" si="12"/>
        <v>1</v>
      </c>
      <c r="AS115" s="112">
        <f t="shared" si="13"/>
        <v>0.95</v>
      </c>
      <c r="AT115" s="112">
        <f t="shared" si="14"/>
        <v>1</v>
      </c>
    </row>
    <row r="116" spans="1:46">
      <c r="A116" s="315">
        <v>119</v>
      </c>
      <c r="B116" s="311">
        <v>114</v>
      </c>
      <c r="C116" s="311"/>
      <c r="D116" s="311">
        <v>3160</v>
      </c>
      <c r="E116" s="313" t="s">
        <v>440</v>
      </c>
      <c r="F116" s="313" t="s">
        <v>22</v>
      </c>
      <c r="G116" s="311" t="s">
        <v>32</v>
      </c>
      <c r="H116" s="311">
        <v>1984</v>
      </c>
      <c r="I116" s="313" t="s">
        <v>4361</v>
      </c>
      <c r="J116" s="313" t="s">
        <v>1372</v>
      </c>
      <c r="K116" s="311">
        <v>38</v>
      </c>
      <c r="L116" s="311">
        <v>15</v>
      </c>
      <c r="M116" s="311">
        <v>38</v>
      </c>
      <c r="N116" s="312">
        <v>0.38548611111111114</v>
      </c>
      <c r="O116" s="311">
        <v>0</v>
      </c>
      <c r="P116" s="310">
        <v>0.69374999999999998</v>
      </c>
      <c r="Q116" s="310">
        <v>0.57708333333333328</v>
      </c>
      <c r="R116" s="310">
        <v>0.46666666666666662</v>
      </c>
      <c r="S116" s="310">
        <v>0.6118055555555556</v>
      </c>
      <c r="T116" s="310">
        <v>0.72152777777777777</v>
      </c>
      <c r="U116" s="310">
        <v>0.44375000000000003</v>
      </c>
      <c r="V116" s="310">
        <v>0.59652777777777777</v>
      </c>
      <c r="W116" s="310"/>
      <c r="X116" s="310">
        <v>0.54861111111111105</v>
      </c>
      <c r="Y116" s="310">
        <v>0.40486111111111112</v>
      </c>
      <c r="Z116" s="310">
        <v>0.6381944444444444</v>
      </c>
      <c r="AA116" s="310">
        <v>0.56666666666666665</v>
      </c>
      <c r="AB116" s="310">
        <v>0.65833333333333333</v>
      </c>
      <c r="AC116" s="310">
        <v>0.43124999999999997</v>
      </c>
      <c r="AD116" s="310">
        <v>0.36736111111111108</v>
      </c>
      <c r="AE116" s="310">
        <v>0.50277777777777777</v>
      </c>
      <c r="AF116" s="309">
        <v>0.73958333333333337</v>
      </c>
      <c r="AG116" s="309"/>
      <c r="AI116" s="112" t="e">
        <f>VLOOKUP(AJ116,id!$A:$C,3,0)</f>
        <v>#N/A</v>
      </c>
      <c r="AJ116" s="112" t="str">
        <f t="shared" si="15"/>
        <v>SzyngwelskiKrzysztof1984</v>
      </c>
      <c r="AK116" s="112" t="str">
        <f t="shared" si="18"/>
        <v>Szyngwelski</v>
      </c>
      <c r="AL116" s="112" t="str">
        <f t="shared" si="18"/>
        <v>Krzysztof</v>
      </c>
      <c r="AM116" s="112" t="str">
        <f t="shared" si="16"/>
        <v>-</v>
      </c>
      <c r="AN116" s="112">
        <f t="shared" si="17"/>
        <v>1984</v>
      </c>
      <c r="AO116" s="112">
        <f t="shared" si="10"/>
        <v>27.864855743541444</v>
      </c>
      <c r="AP116" s="112"/>
      <c r="AQ116" s="112">
        <f t="shared" si="11"/>
        <v>1.0837987149462558</v>
      </c>
      <c r="AR116" s="112">
        <f t="shared" si="12"/>
        <v>0.9375</v>
      </c>
      <c r="AS116" s="112">
        <f t="shared" si="13"/>
        <v>1</v>
      </c>
      <c r="AT116" s="112">
        <f t="shared" si="14"/>
        <v>0.98717524291740988</v>
      </c>
    </row>
    <row r="117" spans="1:46">
      <c r="A117" s="316">
        <v>120</v>
      </c>
      <c r="B117" s="304">
        <v>115</v>
      </c>
      <c r="C117" s="304"/>
      <c r="D117" s="304">
        <v>3219</v>
      </c>
      <c r="E117" s="306" t="s">
        <v>4357</v>
      </c>
      <c r="F117" s="306" t="s">
        <v>4362</v>
      </c>
      <c r="G117" s="304" t="s">
        <v>32</v>
      </c>
      <c r="H117" s="304">
        <v>1990</v>
      </c>
      <c r="I117" s="306" t="s">
        <v>4361</v>
      </c>
      <c r="J117" s="306" t="s">
        <v>4360</v>
      </c>
      <c r="K117" s="304">
        <v>38</v>
      </c>
      <c r="L117" s="304">
        <v>15</v>
      </c>
      <c r="M117" s="304">
        <v>38</v>
      </c>
      <c r="N117" s="305">
        <v>0.38559027777777777</v>
      </c>
      <c r="O117" s="304">
        <v>0</v>
      </c>
      <c r="P117" s="303">
        <v>0.68611111111111101</v>
      </c>
      <c r="Q117" s="303">
        <v>0.57013888888888886</v>
      </c>
      <c r="R117" s="303">
        <v>0.47083333333333338</v>
      </c>
      <c r="S117" s="303">
        <v>0.61041666666666672</v>
      </c>
      <c r="T117" s="303">
        <v>0.72083333333333333</v>
      </c>
      <c r="U117" s="303">
        <v>0.51736111111111105</v>
      </c>
      <c r="V117" s="303">
        <v>0.59444444444444444</v>
      </c>
      <c r="W117" s="303"/>
      <c r="X117" s="303">
        <v>0.54236111111111118</v>
      </c>
      <c r="Y117" s="303">
        <v>0.40902777777777777</v>
      </c>
      <c r="Z117" s="303">
        <v>0.63124999999999998</v>
      </c>
      <c r="AA117" s="303">
        <v>0.55694444444444446</v>
      </c>
      <c r="AB117" s="303">
        <v>0.65555555555555556</v>
      </c>
      <c r="AC117" s="303">
        <v>0.44513888888888892</v>
      </c>
      <c r="AD117" s="303">
        <v>0.37708333333333338</v>
      </c>
      <c r="AE117" s="303">
        <v>0.4861111111111111</v>
      </c>
      <c r="AF117" s="302">
        <v>0.73958333333333337</v>
      </c>
      <c r="AG117" s="302"/>
      <c r="AI117" s="112" t="e">
        <f>VLOOKUP(AJ117,id!$A:$C,3,0)</f>
        <v>#N/A</v>
      </c>
      <c r="AJ117" s="112" t="str">
        <f t="shared" si="15"/>
        <v>RopelSebastian Jakub1990</v>
      </c>
      <c r="AK117" s="112" t="str">
        <f t="shared" si="18"/>
        <v>Ropel</v>
      </c>
      <c r="AL117" s="112" t="str">
        <f t="shared" si="18"/>
        <v>Sebastian Jakub</v>
      </c>
      <c r="AM117" s="112" t="str">
        <f t="shared" si="16"/>
        <v>1 STO w Gdyni</v>
      </c>
      <c r="AN117" s="112">
        <f t="shared" si="17"/>
        <v>1990</v>
      </c>
      <c r="AO117" s="112">
        <f t="shared" si="10"/>
        <v>27.857328092282501</v>
      </c>
      <c r="AP117" s="112"/>
      <c r="AQ117" s="112">
        <f t="shared" si="11"/>
        <v>0.99972985141828019</v>
      </c>
      <c r="AR117" s="112">
        <f t="shared" si="12"/>
        <v>1</v>
      </c>
      <c r="AS117" s="112">
        <f t="shared" si="13"/>
        <v>1</v>
      </c>
      <c r="AT117" s="112">
        <f t="shared" si="14"/>
        <v>1</v>
      </c>
    </row>
    <row r="118" spans="1:46">
      <c r="A118" s="315">
        <v>121</v>
      </c>
      <c r="B118" s="311">
        <v>116</v>
      </c>
      <c r="C118" s="311"/>
      <c r="D118" s="311">
        <v>3038</v>
      </c>
      <c r="E118" s="313" t="s">
        <v>4359</v>
      </c>
      <c r="F118" s="313" t="s">
        <v>17</v>
      </c>
      <c r="G118" s="311" t="s">
        <v>32</v>
      </c>
      <c r="H118" s="311">
        <v>1984</v>
      </c>
      <c r="I118" s="313" t="s">
        <v>3606</v>
      </c>
      <c r="J118" s="313" t="s">
        <v>4358</v>
      </c>
      <c r="K118" s="311">
        <v>38</v>
      </c>
      <c r="L118" s="311">
        <v>15</v>
      </c>
      <c r="M118" s="311">
        <v>38</v>
      </c>
      <c r="N118" s="312">
        <v>0.38563657407407409</v>
      </c>
      <c r="O118" s="311">
        <v>0</v>
      </c>
      <c r="P118" s="310">
        <v>0.68541666666666667</v>
      </c>
      <c r="Q118" s="310">
        <v>0.57013888888888886</v>
      </c>
      <c r="R118" s="310">
        <v>0.47013888888888888</v>
      </c>
      <c r="S118" s="310">
        <v>0.60972222222222217</v>
      </c>
      <c r="T118" s="310">
        <v>0.72083333333333333</v>
      </c>
      <c r="U118" s="310">
        <v>0.51666666666666672</v>
      </c>
      <c r="V118" s="310">
        <v>0.59375</v>
      </c>
      <c r="W118" s="310"/>
      <c r="X118" s="310">
        <v>0.54166666666666663</v>
      </c>
      <c r="Y118" s="310">
        <v>0.40902777777777777</v>
      </c>
      <c r="Z118" s="310">
        <v>0.63124999999999998</v>
      </c>
      <c r="AA118" s="310">
        <v>0.55694444444444446</v>
      </c>
      <c r="AB118" s="310">
        <v>0.65486111111111112</v>
      </c>
      <c r="AC118" s="310">
        <v>0.44513888888888892</v>
      </c>
      <c r="AD118" s="310">
        <v>0.37708333333333338</v>
      </c>
      <c r="AE118" s="310">
        <v>0.48680555555555555</v>
      </c>
      <c r="AF118" s="309">
        <v>0.73958333333333337</v>
      </c>
      <c r="AG118" s="309"/>
      <c r="AI118" s="112" t="e">
        <f>VLOOKUP(AJ118,id!$A:$C,3,0)</f>
        <v>#N/A</v>
      </c>
      <c r="AJ118" s="112" t="str">
        <f t="shared" si="15"/>
        <v>FrymarkMarcin1984</v>
      </c>
      <c r="AK118" s="112" t="str">
        <f t="shared" si="18"/>
        <v>Frymark</v>
      </c>
      <c r="AL118" s="112" t="str">
        <f t="shared" si="18"/>
        <v>Marcin</v>
      </c>
      <c r="AM118" s="112" t="str">
        <f t="shared" si="16"/>
        <v>Norda Active Team</v>
      </c>
      <c r="AN118" s="112">
        <f t="shared" si="17"/>
        <v>1984</v>
      </c>
      <c r="AO118" s="112">
        <f t="shared" si="10"/>
        <v>27.853983774854932</v>
      </c>
      <c r="AP118" s="112"/>
      <c r="AQ118" s="112">
        <f t="shared" si="11"/>
        <v>0.99987994837780236</v>
      </c>
      <c r="AR118" s="112">
        <f t="shared" si="12"/>
        <v>1</v>
      </c>
      <c r="AS118" s="112">
        <f t="shared" si="13"/>
        <v>1</v>
      </c>
      <c r="AT118" s="112">
        <f t="shared" si="14"/>
        <v>1</v>
      </c>
    </row>
    <row r="119" spans="1:46">
      <c r="A119" s="316">
        <v>122</v>
      </c>
      <c r="B119" s="304">
        <v>117</v>
      </c>
      <c r="C119" s="304"/>
      <c r="D119" s="304">
        <v>3075</v>
      </c>
      <c r="E119" s="306" t="s">
        <v>4357</v>
      </c>
      <c r="F119" s="306" t="s">
        <v>379</v>
      </c>
      <c r="G119" s="304" t="s">
        <v>32</v>
      </c>
      <c r="H119" s="304">
        <v>1984</v>
      </c>
      <c r="I119" s="306" t="s">
        <v>3606</v>
      </c>
      <c r="J119" s="306" t="s">
        <v>4356</v>
      </c>
      <c r="K119" s="304">
        <v>38</v>
      </c>
      <c r="L119" s="304">
        <v>15</v>
      </c>
      <c r="M119" s="304">
        <v>38</v>
      </c>
      <c r="N119" s="305">
        <v>0.38575231481481481</v>
      </c>
      <c r="O119" s="304">
        <v>0</v>
      </c>
      <c r="P119" s="303">
        <v>0.68611111111111101</v>
      </c>
      <c r="Q119" s="303">
        <v>0.57013888888888886</v>
      </c>
      <c r="R119" s="303">
        <v>0.47013888888888888</v>
      </c>
      <c r="S119" s="303">
        <v>0.60972222222222217</v>
      </c>
      <c r="T119" s="303">
        <v>0.72152777777777777</v>
      </c>
      <c r="U119" s="303">
        <v>0.51666666666666672</v>
      </c>
      <c r="V119" s="303">
        <v>0.59375</v>
      </c>
      <c r="W119" s="303"/>
      <c r="X119" s="303">
        <v>0.54236111111111118</v>
      </c>
      <c r="Y119" s="303">
        <v>0.40902777777777777</v>
      </c>
      <c r="Z119" s="303">
        <v>0.63124999999999998</v>
      </c>
      <c r="AA119" s="303">
        <v>0.55694444444444446</v>
      </c>
      <c r="AB119" s="303">
        <v>0.65486111111111112</v>
      </c>
      <c r="AC119" s="303">
        <v>0.44513888888888892</v>
      </c>
      <c r="AD119" s="303">
        <v>0.37708333333333338</v>
      </c>
      <c r="AE119" s="303">
        <v>0.4861111111111111</v>
      </c>
      <c r="AF119" s="302">
        <v>0.73958333333333337</v>
      </c>
      <c r="AG119" s="302"/>
      <c r="AI119" s="112" t="e">
        <f>VLOOKUP(AJ119,id!$A:$C,3,0)</f>
        <v>#N/A</v>
      </c>
      <c r="AJ119" s="112" t="str">
        <f t="shared" si="15"/>
        <v>RopelPatryk1984</v>
      </c>
      <c r="AK119" s="112" t="str">
        <f t="shared" si="18"/>
        <v>Ropel</v>
      </c>
      <c r="AL119" s="112" t="str">
        <f t="shared" si="18"/>
        <v>Patryk</v>
      </c>
      <c r="AM119" s="112" t="str">
        <f t="shared" si="16"/>
        <v>free rider</v>
      </c>
      <c r="AN119" s="112">
        <f t="shared" si="17"/>
        <v>1984</v>
      </c>
      <c r="AO119" s="112">
        <f t="shared" si="10"/>
        <v>27.845626493275873</v>
      </c>
      <c r="AP119" s="112"/>
      <c r="AQ119" s="112">
        <f t="shared" si="11"/>
        <v>0.99969996099492942</v>
      </c>
      <c r="AR119" s="112">
        <f t="shared" si="12"/>
        <v>1</v>
      </c>
      <c r="AS119" s="112">
        <f t="shared" si="13"/>
        <v>1</v>
      </c>
      <c r="AT119" s="112">
        <f t="shared" si="14"/>
        <v>1</v>
      </c>
    </row>
    <row r="120" spans="1:46">
      <c r="A120" s="315">
        <v>123</v>
      </c>
      <c r="B120" s="311">
        <v>118</v>
      </c>
      <c r="C120" s="311"/>
      <c r="D120" s="311">
        <v>3148</v>
      </c>
      <c r="E120" s="313" t="s">
        <v>64</v>
      </c>
      <c r="F120" s="313" t="s">
        <v>65</v>
      </c>
      <c r="G120" s="311" t="s">
        <v>32</v>
      </c>
      <c r="H120" s="311">
        <v>1963</v>
      </c>
      <c r="I120" s="313" t="s">
        <v>1272</v>
      </c>
      <c r="J120" s="313" t="s">
        <v>1272</v>
      </c>
      <c r="K120" s="311">
        <v>38</v>
      </c>
      <c r="L120" s="311">
        <v>15</v>
      </c>
      <c r="M120" s="311">
        <v>38</v>
      </c>
      <c r="N120" s="312">
        <v>0.387662037037037</v>
      </c>
      <c r="O120" s="311">
        <v>0</v>
      </c>
      <c r="P120" s="310">
        <v>0.68263888888888891</v>
      </c>
      <c r="Q120" s="310">
        <v>0.60833333333333328</v>
      </c>
      <c r="R120" s="310">
        <v>0.53125</v>
      </c>
      <c r="S120" s="310">
        <v>0.46388888888888885</v>
      </c>
      <c r="T120" s="310"/>
      <c r="U120" s="310">
        <v>0.57500000000000007</v>
      </c>
      <c r="V120" s="310">
        <v>0.6430555555555556</v>
      </c>
      <c r="W120" s="310">
        <v>0.3743055555555555</v>
      </c>
      <c r="X120" s="310">
        <v>0.4916666666666667</v>
      </c>
      <c r="Y120" s="310">
        <v>0.62777777777777777</v>
      </c>
      <c r="Z120" s="310">
        <v>0.44861111111111113</v>
      </c>
      <c r="AA120" s="310">
        <v>0.47986111111111113</v>
      </c>
      <c r="AB120" s="310">
        <v>0.4291666666666667</v>
      </c>
      <c r="AC120" s="310">
        <v>0.58819444444444446</v>
      </c>
      <c r="AD120" s="310">
        <v>0.72777777777777775</v>
      </c>
      <c r="AE120" s="310">
        <v>0.54861111111111105</v>
      </c>
      <c r="AF120" s="309">
        <v>0.7416666666666667</v>
      </c>
      <c r="AG120" s="309"/>
      <c r="AI120" s="112">
        <f>VLOOKUP(AJ120,id!$A:$C,3,0)</f>
        <v>380</v>
      </c>
      <c r="AJ120" s="112" t="str">
        <f t="shared" si="15"/>
        <v>JańczakWiesław1963</v>
      </c>
      <c r="AK120" s="112" t="str">
        <f t="shared" si="18"/>
        <v>Jańczak</v>
      </c>
      <c r="AL120" s="112" t="str">
        <f t="shared" si="18"/>
        <v>Wiesław</v>
      </c>
      <c r="AM120" s="112" t="str">
        <f t="shared" si="16"/>
        <v>Bydgoszcz</v>
      </c>
      <c r="AN120" s="112">
        <f t="shared" si="17"/>
        <v>1963</v>
      </c>
      <c r="AO120" s="112">
        <f t="shared" si="10"/>
        <v>27.708451824039876</v>
      </c>
      <c r="AP120" s="112"/>
      <c r="AQ120" s="112">
        <f t="shared" si="11"/>
        <v>0.99507374455126296</v>
      </c>
      <c r="AR120" s="112">
        <f t="shared" si="12"/>
        <v>1</v>
      </c>
      <c r="AS120" s="112">
        <f t="shared" si="13"/>
        <v>1</v>
      </c>
      <c r="AT120" s="112">
        <f t="shared" si="14"/>
        <v>1</v>
      </c>
    </row>
    <row r="121" spans="1:46">
      <c r="A121" s="316">
        <v>124</v>
      </c>
      <c r="B121" s="304">
        <v>119</v>
      </c>
      <c r="C121" s="304"/>
      <c r="D121" s="304">
        <v>3130</v>
      </c>
      <c r="E121" s="306" t="s">
        <v>4355</v>
      </c>
      <c r="F121" s="306" t="s">
        <v>21</v>
      </c>
      <c r="G121" s="304" t="s">
        <v>32</v>
      </c>
      <c r="H121" s="304">
        <v>1982</v>
      </c>
      <c r="I121" s="306" t="s">
        <v>4354</v>
      </c>
      <c r="J121" s="306" t="s">
        <v>4353</v>
      </c>
      <c r="K121" s="304">
        <v>38</v>
      </c>
      <c r="L121" s="304">
        <v>15</v>
      </c>
      <c r="M121" s="304">
        <v>38</v>
      </c>
      <c r="N121" s="305">
        <v>0.40050925925925923</v>
      </c>
      <c r="O121" s="304">
        <v>0</v>
      </c>
      <c r="P121" s="303">
        <v>0.68888888888888899</v>
      </c>
      <c r="Q121" s="303">
        <v>0.58472222222222225</v>
      </c>
      <c r="R121" s="303">
        <v>0.49652777777777773</v>
      </c>
      <c r="S121" s="303">
        <v>0.61736111111111114</v>
      </c>
      <c r="T121" s="303">
        <v>0.72083333333333333</v>
      </c>
      <c r="U121" s="303">
        <v>0.52152777777777781</v>
      </c>
      <c r="V121" s="303">
        <v>0.60069444444444442</v>
      </c>
      <c r="W121" s="303"/>
      <c r="X121" s="303">
        <v>0.54652777777777783</v>
      </c>
      <c r="Y121" s="303">
        <v>0.41944444444444445</v>
      </c>
      <c r="Z121" s="303">
        <v>0.63750000000000007</v>
      </c>
      <c r="AA121" s="303">
        <v>0.56805555555555554</v>
      </c>
      <c r="AB121" s="303">
        <v>0.65833333333333333</v>
      </c>
      <c r="AC121" s="303">
        <v>0.44375000000000003</v>
      </c>
      <c r="AD121" s="303">
        <v>0.3833333333333333</v>
      </c>
      <c r="AE121" s="303">
        <v>0.47083333333333338</v>
      </c>
      <c r="AF121" s="302">
        <v>0.75416666666666676</v>
      </c>
      <c r="AG121" s="302"/>
      <c r="AI121" s="112" t="e">
        <f>VLOOKUP(AJ121,id!$A:$C,3,0)</f>
        <v>#N/A</v>
      </c>
      <c r="AJ121" s="112" t="str">
        <f t="shared" si="15"/>
        <v>RokickiJacek1982</v>
      </c>
      <c r="AK121" s="112" t="str">
        <f t="shared" si="18"/>
        <v>Rokicki</v>
      </c>
      <c r="AL121" s="112" t="str">
        <f t="shared" si="18"/>
        <v>Jacek</v>
      </c>
      <c r="AM121" s="112" t="str">
        <f t="shared" si="16"/>
        <v>FINES Lidzbark Warminski</v>
      </c>
      <c r="AN121" s="112">
        <f t="shared" si="17"/>
        <v>1982</v>
      </c>
      <c r="AO121" s="112">
        <f t="shared" si="10"/>
        <v>26.819641815812957</v>
      </c>
      <c r="AP121" s="112"/>
      <c r="AQ121" s="112">
        <f t="shared" si="11"/>
        <v>0.96792278349323779</v>
      </c>
      <c r="AR121" s="112">
        <f t="shared" si="12"/>
        <v>1</v>
      </c>
      <c r="AS121" s="112">
        <f t="shared" si="13"/>
        <v>1</v>
      </c>
      <c r="AT121" s="112">
        <f t="shared" si="14"/>
        <v>1</v>
      </c>
    </row>
    <row r="122" spans="1:46">
      <c r="A122" s="315">
        <v>125</v>
      </c>
      <c r="B122" s="311">
        <v>120</v>
      </c>
      <c r="C122" s="311"/>
      <c r="D122" s="311">
        <v>3197</v>
      </c>
      <c r="E122" s="313" t="s">
        <v>4352</v>
      </c>
      <c r="F122" s="313" t="s">
        <v>282</v>
      </c>
      <c r="G122" s="311" t="s">
        <v>32</v>
      </c>
      <c r="H122" s="311">
        <v>1979</v>
      </c>
      <c r="I122" s="313" t="s">
        <v>3558</v>
      </c>
      <c r="J122" s="313" t="s">
        <v>4351</v>
      </c>
      <c r="K122" s="311">
        <v>38</v>
      </c>
      <c r="L122" s="311">
        <v>15</v>
      </c>
      <c r="M122" s="311">
        <v>38</v>
      </c>
      <c r="N122" s="312">
        <v>0.40056712962962965</v>
      </c>
      <c r="O122" s="311">
        <v>0</v>
      </c>
      <c r="P122" s="310">
        <v>0.68958333333333333</v>
      </c>
      <c r="Q122" s="310">
        <v>0.58472222222222225</v>
      </c>
      <c r="R122" s="310">
        <v>0.49652777777777773</v>
      </c>
      <c r="S122" s="310">
        <v>0.61805555555555558</v>
      </c>
      <c r="T122" s="310">
        <v>0.72152777777777777</v>
      </c>
      <c r="U122" s="310">
        <v>0.52152777777777781</v>
      </c>
      <c r="V122" s="310">
        <v>0.60069444444444442</v>
      </c>
      <c r="W122" s="310"/>
      <c r="X122" s="310">
        <v>0.54652777777777783</v>
      </c>
      <c r="Y122" s="310">
        <v>0.41944444444444445</v>
      </c>
      <c r="Z122" s="310">
        <v>0.6381944444444444</v>
      </c>
      <c r="AA122" s="310">
        <v>0.56874999999999998</v>
      </c>
      <c r="AB122" s="310">
        <v>0.65902777777777777</v>
      </c>
      <c r="AC122" s="310">
        <v>0.44375000000000003</v>
      </c>
      <c r="AD122" s="310">
        <v>0.3833333333333333</v>
      </c>
      <c r="AE122" s="310">
        <v>0.47152777777777777</v>
      </c>
      <c r="AF122" s="309">
        <v>0.75416666666666676</v>
      </c>
      <c r="AG122" s="309"/>
      <c r="AI122" s="112" t="e">
        <f>VLOOKUP(AJ122,id!$A:$C,3,0)</f>
        <v>#N/A</v>
      </c>
      <c r="AJ122" s="112" t="str">
        <f t="shared" si="15"/>
        <v>OwsikDamian1979</v>
      </c>
      <c r="AK122" s="112" t="str">
        <f t="shared" si="18"/>
        <v>Owsik</v>
      </c>
      <c r="AL122" s="112" t="str">
        <f t="shared" si="18"/>
        <v>Damian</v>
      </c>
      <c r="AM122" s="112" t="str">
        <f t="shared" si="16"/>
        <v>Eurobank</v>
      </c>
      <c r="AN122" s="112">
        <f t="shared" si="17"/>
        <v>1979</v>
      </c>
      <c r="AO122" s="112">
        <f t="shared" si="10"/>
        <v>26.815767152890619</v>
      </c>
      <c r="AP122" s="112"/>
      <c r="AQ122" s="112">
        <f t="shared" si="11"/>
        <v>0.99985552890866525</v>
      </c>
      <c r="AR122" s="112">
        <f t="shared" si="12"/>
        <v>1</v>
      </c>
      <c r="AS122" s="112">
        <f t="shared" si="13"/>
        <v>1</v>
      </c>
      <c r="AT122" s="112">
        <f t="shared" si="14"/>
        <v>1</v>
      </c>
    </row>
    <row r="123" spans="1:46">
      <c r="A123" s="316">
        <v>126</v>
      </c>
      <c r="B123" s="304">
        <v>121</v>
      </c>
      <c r="C123" s="304"/>
      <c r="D123" s="304">
        <v>3102</v>
      </c>
      <c r="E123" s="306" t="s">
        <v>1064</v>
      </c>
      <c r="F123" s="306" t="s">
        <v>151</v>
      </c>
      <c r="G123" s="304" t="s">
        <v>32</v>
      </c>
      <c r="H123" s="304">
        <v>1981</v>
      </c>
      <c r="I123" s="306" t="s">
        <v>4348</v>
      </c>
      <c r="J123" s="306" t="s">
        <v>4347</v>
      </c>
      <c r="K123" s="304">
        <v>38</v>
      </c>
      <c r="L123" s="304">
        <v>15</v>
      </c>
      <c r="M123" s="304">
        <v>38</v>
      </c>
      <c r="N123" s="305">
        <v>0.40089120370370374</v>
      </c>
      <c r="O123" s="304">
        <v>0</v>
      </c>
      <c r="P123" s="303">
        <v>0.68958333333333333</v>
      </c>
      <c r="Q123" s="303">
        <v>0.5854166666666667</v>
      </c>
      <c r="R123" s="303">
        <v>0.49652777777777773</v>
      </c>
      <c r="S123" s="303">
        <v>0.61805555555555558</v>
      </c>
      <c r="T123" s="303">
        <v>0.72083333333333333</v>
      </c>
      <c r="U123" s="303">
        <v>0.52152777777777781</v>
      </c>
      <c r="V123" s="303">
        <v>0.6020833333333333</v>
      </c>
      <c r="W123" s="303"/>
      <c r="X123" s="303">
        <v>0.54722222222222217</v>
      </c>
      <c r="Y123" s="303">
        <v>0.41944444444444445</v>
      </c>
      <c r="Z123" s="303">
        <v>0.6381944444444444</v>
      </c>
      <c r="AA123" s="303">
        <v>0.56874999999999998</v>
      </c>
      <c r="AB123" s="303">
        <v>0.65902777777777777</v>
      </c>
      <c r="AC123" s="303">
        <v>0.44375000000000003</v>
      </c>
      <c r="AD123" s="303">
        <v>0.3840277777777778</v>
      </c>
      <c r="AE123" s="303">
        <v>0.47083333333333338</v>
      </c>
      <c r="AF123" s="302">
        <v>0.75486111111111109</v>
      </c>
      <c r="AG123" s="302"/>
      <c r="AI123" s="112" t="e">
        <f>VLOOKUP(AJ123,id!$A:$C,3,0)</f>
        <v>#N/A</v>
      </c>
      <c r="AJ123" s="112" t="str">
        <f t="shared" si="15"/>
        <v>PogorzelskiWojciech1981</v>
      </c>
      <c r="AK123" s="112" t="str">
        <f t="shared" si="18"/>
        <v>Pogorzelski</v>
      </c>
      <c r="AL123" s="112" t="str">
        <f t="shared" si="18"/>
        <v>Wojciech</v>
      </c>
      <c r="AM123" s="112" t="str">
        <f t="shared" si="16"/>
        <v>TEAMNOWINKA</v>
      </c>
      <c r="AN123" s="112">
        <f t="shared" si="17"/>
        <v>1981</v>
      </c>
      <c r="AO123" s="112">
        <f t="shared" ref="AO123:AO186" si="19">AO122*IF(AS123&lt;1,AS123,IF(AT123&lt;1,AT123,IF(AR123&lt;1,AR123,IF(AQ123&lt;1,AQ123,1))))</f>
        <v>26.794089713150427</v>
      </c>
      <c r="AP123" s="112"/>
      <c r="AQ123" s="112">
        <f t="shared" ref="AQ123:AQ186" si="20">N122/N123</f>
        <v>0.99919161590206995</v>
      </c>
      <c r="AR123" s="112">
        <f t="shared" ref="AR123:AR186" si="21">L123/L122</f>
        <v>1</v>
      </c>
      <c r="AS123" s="112">
        <f t="shared" ref="AS123:AS186" si="22">K123/K122</f>
        <v>1</v>
      </c>
      <c r="AT123" s="112">
        <f t="shared" ref="AT123:AT186" si="23">AR123^0.2</f>
        <v>1</v>
      </c>
    </row>
    <row r="124" spans="1:46">
      <c r="A124" s="315">
        <v>127</v>
      </c>
      <c r="B124" s="311">
        <v>122</v>
      </c>
      <c r="C124" s="311"/>
      <c r="D124" s="311">
        <v>3236</v>
      </c>
      <c r="E124" s="313" t="s">
        <v>4350</v>
      </c>
      <c r="F124" s="313" t="s">
        <v>15</v>
      </c>
      <c r="G124" s="311" t="s">
        <v>32</v>
      </c>
      <c r="H124" s="311">
        <v>1984</v>
      </c>
      <c r="I124" s="313" t="s">
        <v>3462</v>
      </c>
      <c r="J124" s="313" t="s">
        <v>4349</v>
      </c>
      <c r="K124" s="311">
        <v>38</v>
      </c>
      <c r="L124" s="311">
        <v>15</v>
      </c>
      <c r="M124" s="311">
        <v>38</v>
      </c>
      <c r="N124" s="312">
        <v>0.40130787037037036</v>
      </c>
      <c r="O124" s="311">
        <v>0</v>
      </c>
      <c r="P124" s="310">
        <v>0.7319444444444444</v>
      </c>
      <c r="Q124" s="310">
        <v>0.53611111111111109</v>
      </c>
      <c r="R124" s="310">
        <v>0.46666666666666662</v>
      </c>
      <c r="S124" s="310">
        <v>0.6</v>
      </c>
      <c r="T124" s="310"/>
      <c r="U124" s="310">
        <v>0.48472222222222222</v>
      </c>
      <c r="V124" s="310">
        <v>0.58124999999999993</v>
      </c>
      <c r="W124" s="310">
        <v>0.66319444444444442</v>
      </c>
      <c r="X124" s="310">
        <v>0.50624999999999998</v>
      </c>
      <c r="Y124" s="310">
        <v>0.40347222222222223</v>
      </c>
      <c r="Z124" s="310">
        <v>0.61597222222222225</v>
      </c>
      <c r="AA124" s="310">
        <v>0.52222222222222225</v>
      </c>
      <c r="AB124" s="310">
        <v>0.63124999999999998</v>
      </c>
      <c r="AC124" s="310">
        <v>0.42083333333333334</v>
      </c>
      <c r="AD124" s="310">
        <v>0.36736111111111108</v>
      </c>
      <c r="AE124" s="310">
        <v>0.44375000000000003</v>
      </c>
      <c r="AF124" s="309">
        <v>0.75486111111111109</v>
      </c>
      <c r="AG124" s="309"/>
      <c r="AI124" s="112" t="e">
        <f>VLOOKUP(AJ124,id!$A:$C,3,0)</f>
        <v>#N/A</v>
      </c>
      <c r="AJ124" s="112" t="str">
        <f t="shared" si="15"/>
        <v>KonopskiPiotr1984</v>
      </c>
      <c r="AK124" s="112" t="str">
        <f t="shared" si="18"/>
        <v>Konopski</v>
      </c>
      <c r="AL124" s="112" t="str">
        <f t="shared" si="18"/>
        <v>Piotr</v>
      </c>
      <c r="AM124" s="112" t="str">
        <f t="shared" si="16"/>
        <v>siwy i rudy</v>
      </c>
      <c r="AN124" s="112">
        <f t="shared" si="17"/>
        <v>1984</v>
      </c>
      <c r="AO124" s="112">
        <f t="shared" si="19"/>
        <v>26.766270163942878</v>
      </c>
      <c r="AP124" s="112"/>
      <c r="AQ124" s="112">
        <f t="shared" si="20"/>
        <v>0.99896172814581963</v>
      </c>
      <c r="AR124" s="112">
        <f t="shared" si="21"/>
        <v>1</v>
      </c>
      <c r="AS124" s="112">
        <f t="shared" si="22"/>
        <v>1</v>
      </c>
      <c r="AT124" s="112">
        <f t="shared" si="23"/>
        <v>1</v>
      </c>
    </row>
    <row r="125" spans="1:46">
      <c r="A125" s="316">
        <v>128</v>
      </c>
      <c r="B125" s="304">
        <v>123</v>
      </c>
      <c r="C125" s="304"/>
      <c r="D125" s="304">
        <v>3232</v>
      </c>
      <c r="E125" s="306" t="s">
        <v>503</v>
      </c>
      <c r="F125" s="306" t="s">
        <v>379</v>
      </c>
      <c r="G125" s="304" t="s">
        <v>32</v>
      </c>
      <c r="H125" s="304">
        <v>1988</v>
      </c>
      <c r="I125" s="306" t="s">
        <v>3462</v>
      </c>
      <c r="J125" s="306" t="s">
        <v>4345</v>
      </c>
      <c r="K125" s="304">
        <v>38</v>
      </c>
      <c r="L125" s="304">
        <v>15</v>
      </c>
      <c r="M125" s="304">
        <v>38</v>
      </c>
      <c r="N125" s="305">
        <v>0.4013194444444444</v>
      </c>
      <c r="O125" s="304">
        <v>0</v>
      </c>
      <c r="P125" s="303">
        <v>0.7319444444444444</v>
      </c>
      <c r="Q125" s="303">
        <v>0.53541666666666665</v>
      </c>
      <c r="R125" s="303">
        <v>0.46666666666666662</v>
      </c>
      <c r="S125" s="303">
        <v>0.6</v>
      </c>
      <c r="T125" s="303"/>
      <c r="U125" s="303">
        <v>0.48472222222222222</v>
      </c>
      <c r="V125" s="303">
        <v>0.58124999999999993</v>
      </c>
      <c r="W125" s="303">
        <v>0.66319444444444442</v>
      </c>
      <c r="X125" s="303">
        <v>0.50624999999999998</v>
      </c>
      <c r="Y125" s="303">
        <v>0.40347222222222223</v>
      </c>
      <c r="Z125" s="303">
        <v>0.61527777777777781</v>
      </c>
      <c r="AA125" s="303">
        <v>0.52083333333333337</v>
      </c>
      <c r="AB125" s="303">
        <v>0.63124999999999998</v>
      </c>
      <c r="AC125" s="303">
        <v>0.4201388888888889</v>
      </c>
      <c r="AD125" s="303">
        <v>0.36805555555555558</v>
      </c>
      <c r="AE125" s="303">
        <v>0.44375000000000003</v>
      </c>
      <c r="AF125" s="302">
        <v>0.75486111111111109</v>
      </c>
      <c r="AG125" s="302"/>
      <c r="AI125" s="112" t="e">
        <f>VLOOKUP(AJ125,id!$A:$C,3,0)</f>
        <v>#N/A</v>
      </c>
      <c r="AJ125" s="112" t="str">
        <f t="shared" si="15"/>
        <v>RogowskiPatryk1988</v>
      </c>
      <c r="AK125" s="112" t="str">
        <f t="shared" si="18"/>
        <v>Rogowski</v>
      </c>
      <c r="AL125" s="112" t="str">
        <f t="shared" si="18"/>
        <v>Patryk</v>
      </c>
      <c r="AM125" s="112" t="str">
        <f t="shared" si="16"/>
        <v>Siwy&amp;Rudy&amp;Sopel&amp;Mongoose</v>
      </c>
      <c r="AN125" s="112">
        <f t="shared" si="17"/>
        <v>1988</v>
      </c>
      <c r="AO125" s="112">
        <f t="shared" si="19"/>
        <v>26.765498223290983</v>
      </c>
      <c r="AP125" s="112"/>
      <c r="AQ125" s="112">
        <f t="shared" si="20"/>
        <v>0.99997115994693442</v>
      </c>
      <c r="AR125" s="112">
        <f t="shared" si="21"/>
        <v>1</v>
      </c>
      <c r="AS125" s="112">
        <f t="shared" si="22"/>
        <v>1</v>
      </c>
      <c r="AT125" s="112">
        <f t="shared" si="23"/>
        <v>1</v>
      </c>
    </row>
    <row r="126" spans="1:46">
      <c r="A126" s="316">
        <v>130</v>
      </c>
      <c r="B126" s="304">
        <v>124</v>
      </c>
      <c r="C126" s="304"/>
      <c r="D126" s="304">
        <v>3231</v>
      </c>
      <c r="E126" s="306" t="s">
        <v>4346</v>
      </c>
      <c r="F126" s="306" t="s">
        <v>151</v>
      </c>
      <c r="G126" s="304" t="s">
        <v>32</v>
      </c>
      <c r="H126" s="304">
        <v>1985</v>
      </c>
      <c r="I126" s="306" t="s">
        <v>3563</v>
      </c>
      <c r="J126" s="306" t="s">
        <v>4345</v>
      </c>
      <c r="K126" s="304">
        <v>38</v>
      </c>
      <c r="L126" s="304">
        <v>15</v>
      </c>
      <c r="M126" s="304">
        <v>38</v>
      </c>
      <c r="N126" s="305">
        <v>0.40141203703703704</v>
      </c>
      <c r="O126" s="304">
        <v>0</v>
      </c>
      <c r="P126" s="303">
        <v>0.7319444444444444</v>
      </c>
      <c r="Q126" s="303">
        <v>0.53541666666666665</v>
      </c>
      <c r="R126" s="303">
        <v>0.46666666666666662</v>
      </c>
      <c r="S126" s="303">
        <v>0.6</v>
      </c>
      <c r="T126" s="303"/>
      <c r="U126" s="303">
        <v>0.48472222222222222</v>
      </c>
      <c r="V126" s="303">
        <v>0.58124999999999993</v>
      </c>
      <c r="W126" s="303">
        <v>0.66388888888888886</v>
      </c>
      <c r="X126" s="303">
        <v>0.50624999999999998</v>
      </c>
      <c r="Y126" s="303">
        <v>0.40347222222222223</v>
      </c>
      <c r="Z126" s="303">
        <v>0.61527777777777781</v>
      </c>
      <c r="AA126" s="303">
        <v>0.52083333333333337</v>
      </c>
      <c r="AB126" s="303">
        <v>0.63194444444444442</v>
      </c>
      <c r="AC126" s="303">
        <v>0.4201388888888889</v>
      </c>
      <c r="AD126" s="303">
        <v>0.36736111111111108</v>
      </c>
      <c r="AE126" s="303">
        <v>0.44375000000000003</v>
      </c>
      <c r="AF126" s="302">
        <v>0.75555555555555554</v>
      </c>
      <c r="AG126" s="302"/>
      <c r="AI126" s="112" t="e">
        <f>VLOOKUP(AJ126,id!$A:$C,3,0)</f>
        <v>#N/A</v>
      </c>
      <c r="AJ126" s="112" t="str">
        <f t="shared" ref="AJ126:AJ180" si="24">AK126&amp;AL126&amp;AN126</f>
        <v>SobieniakWojciech1985</v>
      </c>
      <c r="AK126" s="112" t="str">
        <f t="shared" si="18"/>
        <v>Sobieniak</v>
      </c>
      <c r="AL126" s="112" t="str">
        <f t="shared" si="18"/>
        <v>Wojciech</v>
      </c>
      <c r="AM126" s="112" t="str">
        <f t="shared" ref="AM126:AM181" si="25">J126</f>
        <v>Siwy&amp;Rudy&amp;Sopel&amp;Mongoose</v>
      </c>
      <c r="AN126" s="112">
        <f t="shared" ref="AN126:AN181" si="26">H126</f>
        <v>1985</v>
      </c>
      <c r="AO126" s="112">
        <f t="shared" si="19"/>
        <v>26.759324300628322</v>
      </c>
      <c r="AP126" s="112"/>
      <c r="AQ126" s="112">
        <f t="shared" si="20"/>
        <v>0.99976933279510971</v>
      </c>
      <c r="AR126" s="112">
        <f t="shared" si="21"/>
        <v>1</v>
      </c>
      <c r="AS126" s="112">
        <f t="shared" si="22"/>
        <v>1</v>
      </c>
      <c r="AT126" s="112">
        <f t="shared" si="23"/>
        <v>1</v>
      </c>
    </row>
    <row r="127" spans="1:46">
      <c r="A127" s="315">
        <v>131</v>
      </c>
      <c r="B127" s="311">
        <v>125</v>
      </c>
      <c r="C127" s="311"/>
      <c r="D127" s="311">
        <v>3247</v>
      </c>
      <c r="E127" s="313" t="s">
        <v>4344</v>
      </c>
      <c r="F127" s="313" t="s">
        <v>16</v>
      </c>
      <c r="G127" s="311" t="s">
        <v>32</v>
      </c>
      <c r="H127" s="311">
        <v>1984</v>
      </c>
      <c r="I127" s="313" t="s">
        <v>3576</v>
      </c>
      <c r="J127" s="313"/>
      <c r="K127" s="311">
        <v>38</v>
      </c>
      <c r="L127" s="311">
        <v>15</v>
      </c>
      <c r="M127" s="311">
        <v>38</v>
      </c>
      <c r="N127" s="312">
        <v>0.40474537037037034</v>
      </c>
      <c r="O127" s="311">
        <v>0</v>
      </c>
      <c r="P127" s="310">
        <v>0.72430555555555554</v>
      </c>
      <c r="Q127" s="310">
        <v>0.43611111111111112</v>
      </c>
      <c r="R127" s="310">
        <v>0.51597222222222217</v>
      </c>
      <c r="S127" s="310">
        <v>0.59166666666666667</v>
      </c>
      <c r="T127" s="310"/>
      <c r="U127" s="310">
        <v>0.4694444444444445</v>
      </c>
      <c r="V127" s="310">
        <v>0.42222222222222222</v>
      </c>
      <c r="W127" s="310">
        <v>0.6694444444444444</v>
      </c>
      <c r="X127" s="310">
        <v>0.5541666666666667</v>
      </c>
      <c r="Y127" s="310">
        <v>0.40347222222222223</v>
      </c>
      <c r="Z127" s="310">
        <v>0.61111111111111105</v>
      </c>
      <c r="AA127" s="310">
        <v>0.57013888888888886</v>
      </c>
      <c r="AB127" s="310">
        <v>0.63888888888888895</v>
      </c>
      <c r="AC127" s="310">
        <v>0.4513888888888889</v>
      </c>
      <c r="AD127" s="310">
        <v>0.36805555555555558</v>
      </c>
      <c r="AE127" s="310">
        <v>0.4909722222222222</v>
      </c>
      <c r="AF127" s="309">
        <v>0.7583333333333333</v>
      </c>
      <c r="AG127" s="309"/>
      <c r="AI127" s="112" t="e">
        <f>VLOOKUP(AJ127,id!$A:$C,3,0)</f>
        <v>#N/A</v>
      </c>
      <c r="AJ127" s="112" t="str">
        <f t="shared" si="24"/>
        <v>PączkowskiPaweł1984</v>
      </c>
      <c r="AK127" s="112" t="str">
        <f t="shared" si="18"/>
        <v>Pączkowski</v>
      </c>
      <c r="AL127" s="112" t="str">
        <f t="shared" si="18"/>
        <v>Paweł</v>
      </c>
      <c r="AM127" s="112">
        <f t="shared" si="25"/>
        <v>0</v>
      </c>
      <c r="AN127" s="112">
        <f t="shared" si="26"/>
        <v>1984</v>
      </c>
      <c r="AO127" s="112">
        <f t="shared" si="19"/>
        <v>26.53894439217591</v>
      </c>
      <c r="AP127" s="112"/>
      <c r="AQ127" s="112">
        <f t="shared" si="20"/>
        <v>0.99176436945953683</v>
      </c>
      <c r="AR127" s="112">
        <f t="shared" si="21"/>
        <v>1</v>
      </c>
      <c r="AS127" s="112">
        <f t="shared" si="22"/>
        <v>1</v>
      </c>
      <c r="AT127" s="112">
        <f t="shared" si="23"/>
        <v>1</v>
      </c>
    </row>
    <row r="128" spans="1:46">
      <c r="A128" s="315">
        <v>133</v>
      </c>
      <c r="B128" s="311">
        <v>126</v>
      </c>
      <c r="C128" s="311"/>
      <c r="D128" s="311">
        <v>3095</v>
      </c>
      <c r="E128" s="313" t="s">
        <v>4342</v>
      </c>
      <c r="F128" s="313" t="s">
        <v>95</v>
      </c>
      <c r="G128" s="311" t="s">
        <v>32</v>
      </c>
      <c r="H128" s="311">
        <v>1989</v>
      </c>
      <c r="I128" s="313" t="s">
        <v>253</v>
      </c>
      <c r="J128" s="313" t="s">
        <v>4341</v>
      </c>
      <c r="K128" s="311">
        <v>38</v>
      </c>
      <c r="L128" s="311">
        <v>15</v>
      </c>
      <c r="M128" s="311">
        <v>38</v>
      </c>
      <c r="N128" s="312">
        <v>0.41067129629629634</v>
      </c>
      <c r="O128" s="311">
        <v>0</v>
      </c>
      <c r="P128" s="310">
        <v>0.72430555555555554</v>
      </c>
      <c r="Q128" s="310">
        <v>0.56944444444444442</v>
      </c>
      <c r="R128" s="310">
        <v>0.49652777777777773</v>
      </c>
      <c r="S128" s="310">
        <v>0.61041666666666672</v>
      </c>
      <c r="T128" s="310"/>
      <c r="U128" s="310">
        <v>0.51388888888888895</v>
      </c>
      <c r="V128" s="310">
        <v>0.59375</v>
      </c>
      <c r="W128" s="310">
        <v>0.69027777777777777</v>
      </c>
      <c r="X128" s="310">
        <v>0.53402777777777777</v>
      </c>
      <c r="Y128" s="310">
        <v>0.41944444444444445</v>
      </c>
      <c r="Z128" s="310">
        <v>0.63263888888888886</v>
      </c>
      <c r="AA128" s="310">
        <v>0.55277777777777781</v>
      </c>
      <c r="AB128" s="310">
        <v>0.65277777777777779</v>
      </c>
      <c r="AC128" s="310">
        <v>0.44375000000000003</v>
      </c>
      <c r="AD128" s="310">
        <v>0.38541666666666669</v>
      </c>
      <c r="AE128" s="310">
        <v>0.47152777777777777</v>
      </c>
      <c r="AF128" s="309">
        <v>0.76458333333333339</v>
      </c>
      <c r="AG128" s="309"/>
      <c r="AI128" s="112" t="e">
        <f>VLOOKUP(AJ128,id!$A:$C,3,0)</f>
        <v>#N/A</v>
      </c>
      <c r="AJ128" s="112" t="str">
        <f t="shared" si="24"/>
        <v>GrzesikKarol1989</v>
      </c>
      <c r="AK128" s="112" t="str">
        <f t="shared" si="18"/>
        <v>Grzesik</v>
      </c>
      <c r="AL128" s="112" t="str">
        <f t="shared" si="18"/>
        <v>Karol</v>
      </c>
      <c r="AM128" s="112" t="str">
        <f t="shared" si="25"/>
        <v>AiK</v>
      </c>
      <c r="AN128" s="112">
        <f t="shared" si="26"/>
        <v>1989</v>
      </c>
      <c r="AO128" s="112">
        <f t="shared" si="19"/>
        <v>26.155991358840861</v>
      </c>
      <c r="AP128" s="112"/>
      <c r="AQ128" s="112">
        <f t="shared" si="20"/>
        <v>0.98557014824417999</v>
      </c>
      <c r="AR128" s="112">
        <f t="shared" si="21"/>
        <v>1</v>
      </c>
      <c r="AS128" s="112">
        <f t="shared" si="22"/>
        <v>1</v>
      </c>
      <c r="AT128" s="112">
        <f t="shared" si="23"/>
        <v>1</v>
      </c>
    </row>
    <row r="129" spans="1:46">
      <c r="A129" s="316">
        <v>134</v>
      </c>
      <c r="B129" s="304">
        <v>127</v>
      </c>
      <c r="C129" s="304"/>
      <c r="D129" s="304">
        <v>3041</v>
      </c>
      <c r="E129" s="306" t="s">
        <v>4340</v>
      </c>
      <c r="F129" s="306" t="s">
        <v>193</v>
      </c>
      <c r="G129" s="304" t="s">
        <v>32</v>
      </c>
      <c r="H129" s="304">
        <v>1988</v>
      </c>
      <c r="I129" s="306" t="s">
        <v>253</v>
      </c>
      <c r="J129" s="306" t="s">
        <v>4339</v>
      </c>
      <c r="K129" s="304">
        <v>38</v>
      </c>
      <c r="L129" s="304">
        <v>15</v>
      </c>
      <c r="M129" s="304">
        <v>38</v>
      </c>
      <c r="N129" s="305">
        <v>0.41072916666666665</v>
      </c>
      <c r="O129" s="304">
        <v>0</v>
      </c>
      <c r="P129" s="303">
        <v>0.72638888888888886</v>
      </c>
      <c r="Q129" s="303">
        <v>0.57013888888888886</v>
      </c>
      <c r="R129" s="303">
        <v>0.49652777777777773</v>
      </c>
      <c r="S129" s="303">
        <v>0.61041666666666672</v>
      </c>
      <c r="T129" s="303"/>
      <c r="U129" s="303">
        <v>0.51388888888888895</v>
      </c>
      <c r="V129" s="303">
        <v>0.59444444444444444</v>
      </c>
      <c r="W129" s="303">
        <v>0.69097222222222221</v>
      </c>
      <c r="X129" s="303">
        <v>0.53402777777777777</v>
      </c>
      <c r="Y129" s="303">
        <v>0.4201388888888889</v>
      </c>
      <c r="Z129" s="303">
        <v>0.63263888888888886</v>
      </c>
      <c r="AA129" s="303">
        <v>0.55347222222222225</v>
      </c>
      <c r="AB129" s="303">
        <v>0.65277777777777779</v>
      </c>
      <c r="AC129" s="303">
        <v>0.44375000000000003</v>
      </c>
      <c r="AD129" s="303">
        <v>0.38680555555555557</v>
      </c>
      <c r="AE129" s="303">
        <v>0.47152777777777777</v>
      </c>
      <c r="AF129" s="302">
        <v>0.76458333333333339</v>
      </c>
      <c r="AG129" s="302"/>
      <c r="AI129" s="112" t="e">
        <f>VLOOKUP(AJ129,id!$A:$C,3,0)</f>
        <v>#N/A</v>
      </c>
      <c r="AJ129" s="112" t="str">
        <f t="shared" si="24"/>
        <v>SkonecznyKamil1988</v>
      </c>
      <c r="AK129" s="112" t="str">
        <f t="shared" si="18"/>
        <v>Skoneczny</v>
      </c>
      <c r="AL129" s="112" t="str">
        <f t="shared" si="18"/>
        <v>Kamil</v>
      </c>
      <c r="AM129" s="112" t="str">
        <f t="shared" si="25"/>
        <v>Caramel Fox</v>
      </c>
      <c r="AN129" s="112">
        <f t="shared" si="26"/>
        <v>1988</v>
      </c>
      <c r="AO129" s="112">
        <f t="shared" si="19"/>
        <v>26.152306066852415</v>
      </c>
      <c r="AP129" s="112"/>
      <c r="AQ129" s="112">
        <f t="shared" si="20"/>
        <v>0.99985910333361527</v>
      </c>
      <c r="AR129" s="112">
        <f t="shared" si="21"/>
        <v>1</v>
      </c>
      <c r="AS129" s="112">
        <f t="shared" si="22"/>
        <v>1</v>
      </c>
      <c r="AT129" s="112">
        <f t="shared" si="23"/>
        <v>1</v>
      </c>
    </row>
    <row r="130" spans="1:46">
      <c r="A130" s="315">
        <v>135</v>
      </c>
      <c r="B130" s="311">
        <v>128</v>
      </c>
      <c r="C130" s="311"/>
      <c r="D130" s="311">
        <v>3111</v>
      </c>
      <c r="E130" s="313" t="s">
        <v>1504</v>
      </c>
      <c r="F130" s="313" t="s">
        <v>269</v>
      </c>
      <c r="G130" s="311" t="s">
        <v>32</v>
      </c>
      <c r="H130" s="311">
        <v>1988</v>
      </c>
      <c r="I130" s="313" t="s">
        <v>253</v>
      </c>
      <c r="J130" s="313" t="s">
        <v>253</v>
      </c>
      <c r="K130" s="311">
        <v>38</v>
      </c>
      <c r="L130" s="311">
        <v>15</v>
      </c>
      <c r="M130" s="311">
        <v>38</v>
      </c>
      <c r="N130" s="312">
        <v>0.41078703703703701</v>
      </c>
      <c r="O130" s="311">
        <v>0</v>
      </c>
      <c r="P130" s="310">
        <v>0.72569444444444453</v>
      </c>
      <c r="Q130" s="310">
        <v>0.5708333333333333</v>
      </c>
      <c r="R130" s="310">
        <v>0.49652777777777773</v>
      </c>
      <c r="S130" s="310">
        <v>0.61041666666666672</v>
      </c>
      <c r="T130" s="310"/>
      <c r="U130" s="310">
        <v>0.51388888888888895</v>
      </c>
      <c r="V130" s="310">
        <v>0.59444444444444444</v>
      </c>
      <c r="W130" s="310">
        <v>0.69027777777777777</v>
      </c>
      <c r="X130" s="310">
        <v>0.53402777777777777</v>
      </c>
      <c r="Y130" s="310">
        <v>0.4145833333333333</v>
      </c>
      <c r="Z130" s="310">
        <v>0.63263888888888886</v>
      </c>
      <c r="AA130" s="310">
        <v>0.55347222222222225</v>
      </c>
      <c r="AB130" s="310">
        <v>0.65208333333333335</v>
      </c>
      <c r="AC130" s="310">
        <v>0.44305555555555554</v>
      </c>
      <c r="AD130" s="310">
        <v>0.38611111111111113</v>
      </c>
      <c r="AE130" s="310">
        <v>0.47083333333333338</v>
      </c>
      <c r="AF130" s="309">
        <v>0.76458333333333339</v>
      </c>
      <c r="AG130" s="309"/>
      <c r="AI130" s="112" t="e">
        <f>VLOOKUP(AJ130,id!$A:$C,3,0)</f>
        <v>#N/A</v>
      </c>
      <c r="AJ130" s="112" t="str">
        <f t="shared" si="24"/>
        <v>MarczewskiZbigniew1988</v>
      </c>
      <c r="AK130" s="112" t="str">
        <f t="shared" si="18"/>
        <v>Marczewski</v>
      </c>
      <c r="AL130" s="112" t="str">
        <f t="shared" si="18"/>
        <v>Zbigniew</v>
      </c>
      <c r="AM130" s="112" t="str">
        <f t="shared" si="25"/>
        <v>Warszawa</v>
      </c>
      <c r="AN130" s="112">
        <f t="shared" si="26"/>
        <v>1988</v>
      </c>
      <c r="AO130" s="112">
        <f t="shared" si="19"/>
        <v>26.148621813208376</v>
      </c>
      <c r="AP130" s="112"/>
      <c r="AQ130" s="112">
        <f t="shared" si="20"/>
        <v>0.9998591231826891</v>
      </c>
      <c r="AR130" s="112">
        <f t="shared" si="21"/>
        <v>1</v>
      </c>
      <c r="AS130" s="112">
        <f t="shared" si="22"/>
        <v>1</v>
      </c>
      <c r="AT130" s="112">
        <f t="shared" si="23"/>
        <v>1</v>
      </c>
    </row>
    <row r="131" spans="1:46">
      <c r="A131" s="316">
        <v>136</v>
      </c>
      <c r="B131" s="304">
        <v>129</v>
      </c>
      <c r="C131" s="304"/>
      <c r="D131" s="304">
        <v>3106</v>
      </c>
      <c r="E131" s="306" t="s">
        <v>4338</v>
      </c>
      <c r="F131" s="306" t="s">
        <v>141</v>
      </c>
      <c r="G131" s="304" t="s">
        <v>32</v>
      </c>
      <c r="H131" s="304">
        <v>1990</v>
      </c>
      <c r="I131" s="306" t="s">
        <v>253</v>
      </c>
      <c r="J131" s="306" t="s">
        <v>253</v>
      </c>
      <c r="K131" s="304">
        <v>38</v>
      </c>
      <c r="L131" s="304">
        <v>15</v>
      </c>
      <c r="M131" s="304">
        <v>38</v>
      </c>
      <c r="N131" s="305">
        <v>0.41085648148148146</v>
      </c>
      <c r="O131" s="304">
        <v>0</v>
      </c>
      <c r="P131" s="303">
        <v>0.72638888888888886</v>
      </c>
      <c r="Q131" s="303">
        <v>0.56944444444444442</v>
      </c>
      <c r="R131" s="303">
        <v>0.49652777777777773</v>
      </c>
      <c r="S131" s="303">
        <v>0.61041666666666672</v>
      </c>
      <c r="T131" s="303"/>
      <c r="U131" s="303">
        <v>0.51388888888888895</v>
      </c>
      <c r="V131" s="303">
        <v>0.59444444444444444</v>
      </c>
      <c r="W131" s="303">
        <v>0.69166666666666676</v>
      </c>
      <c r="X131" s="303">
        <v>0.53402777777777777</v>
      </c>
      <c r="Y131" s="303">
        <v>0.4145833333333333</v>
      </c>
      <c r="Z131" s="303">
        <v>0.63263888888888886</v>
      </c>
      <c r="AA131" s="303">
        <v>0.55347222222222225</v>
      </c>
      <c r="AB131" s="303">
        <v>0.65277777777777779</v>
      </c>
      <c r="AC131" s="303">
        <v>0.44305555555555554</v>
      </c>
      <c r="AD131" s="303">
        <v>0.38611111111111113</v>
      </c>
      <c r="AE131" s="303">
        <v>0.47083333333333338</v>
      </c>
      <c r="AF131" s="302">
        <v>0.76458333333333339</v>
      </c>
      <c r="AG131" s="302"/>
      <c r="AI131" s="112" t="e">
        <f>VLOOKUP(AJ131,id!$A:$C,3,0)</f>
        <v>#N/A</v>
      </c>
      <c r="AJ131" s="112" t="str">
        <f t="shared" si="24"/>
        <v>RutkowskiJakub1990</v>
      </c>
      <c r="AK131" s="112" t="str">
        <f t="shared" si="18"/>
        <v>Rutkowski</v>
      </c>
      <c r="AL131" s="112" t="str">
        <f t="shared" si="18"/>
        <v>Jakub</v>
      </c>
      <c r="AM131" s="112" t="str">
        <f t="shared" si="25"/>
        <v>Warszawa</v>
      </c>
      <c r="AN131" s="112">
        <f t="shared" si="26"/>
        <v>1990</v>
      </c>
      <c r="AO131" s="112">
        <f t="shared" si="19"/>
        <v>26.144202078832375</v>
      </c>
      <c r="AP131" s="112"/>
      <c r="AQ131" s="112">
        <f t="shared" si="20"/>
        <v>0.9998309763930362</v>
      </c>
      <c r="AR131" s="112">
        <f t="shared" si="21"/>
        <v>1</v>
      </c>
      <c r="AS131" s="112">
        <f t="shared" si="22"/>
        <v>1</v>
      </c>
      <c r="AT131" s="112">
        <f t="shared" si="23"/>
        <v>1</v>
      </c>
    </row>
    <row r="132" spans="1:46">
      <c r="A132" s="315">
        <v>137</v>
      </c>
      <c r="B132" s="311">
        <v>130</v>
      </c>
      <c r="C132" s="311"/>
      <c r="D132" s="311">
        <v>3151</v>
      </c>
      <c r="E132" s="313" t="s">
        <v>1755</v>
      </c>
      <c r="F132" s="313" t="s">
        <v>19</v>
      </c>
      <c r="G132" s="311" t="s">
        <v>32</v>
      </c>
      <c r="H132" s="311">
        <v>1979</v>
      </c>
      <c r="I132" s="313" t="s">
        <v>874</v>
      </c>
      <c r="J132" s="313" t="s">
        <v>4337</v>
      </c>
      <c r="K132" s="311">
        <v>38</v>
      </c>
      <c r="L132" s="311">
        <v>15</v>
      </c>
      <c r="M132" s="311">
        <v>38</v>
      </c>
      <c r="N132" s="312">
        <v>0.41412037037037036</v>
      </c>
      <c r="O132" s="311">
        <v>0</v>
      </c>
      <c r="P132" s="310">
        <v>0.45555555555555555</v>
      </c>
      <c r="Q132" s="310">
        <v>0.52708333333333335</v>
      </c>
      <c r="R132" s="310">
        <v>0.58888888888888891</v>
      </c>
      <c r="S132" s="310">
        <v>0.5</v>
      </c>
      <c r="T132" s="310"/>
      <c r="U132" s="310">
        <v>0.64027777777777783</v>
      </c>
      <c r="V132" s="310">
        <v>0.51666666666666672</v>
      </c>
      <c r="W132" s="310">
        <v>0.37152777777777773</v>
      </c>
      <c r="X132" s="310">
        <v>0.55972222222222223</v>
      </c>
      <c r="Y132" s="310">
        <v>0.6875</v>
      </c>
      <c r="Z132" s="310">
        <v>0.4826388888888889</v>
      </c>
      <c r="AA132" s="310">
        <v>0.54722222222222217</v>
      </c>
      <c r="AB132" s="310">
        <v>0.42430555555555555</v>
      </c>
      <c r="AC132" s="310">
        <v>0.65625</v>
      </c>
      <c r="AD132" s="310">
        <v>0.71111111111111114</v>
      </c>
      <c r="AE132" s="310">
        <v>0.60763888888888895</v>
      </c>
      <c r="AF132" s="309">
        <v>0.7680555555555556</v>
      </c>
      <c r="AG132" s="309"/>
      <c r="AI132" s="112">
        <f>VLOOKUP(AJ132,id!$A:$C,3,0)</f>
        <v>364</v>
      </c>
      <c r="AJ132" s="112" t="str">
        <f t="shared" si="24"/>
        <v>ĆwiklińskiGrzegorz1979</v>
      </c>
      <c r="AK132" s="112" t="str">
        <f t="shared" si="18"/>
        <v>Ćwikliński</v>
      </c>
      <c r="AL132" s="112" t="str">
        <f t="shared" si="18"/>
        <v>Grzegorz</v>
      </c>
      <c r="AM132" s="112" t="str">
        <f t="shared" si="25"/>
        <v>SKURCZE &amp; ZAKWASY</v>
      </c>
      <c r="AN132" s="112">
        <f t="shared" si="26"/>
        <v>1979</v>
      </c>
      <c r="AO132" s="112">
        <f t="shared" si="19"/>
        <v>25.93814660129658</v>
      </c>
      <c r="AP132" s="112"/>
      <c r="AQ132" s="112">
        <f t="shared" si="20"/>
        <v>0.99211850195640017</v>
      </c>
      <c r="AR132" s="112">
        <f t="shared" si="21"/>
        <v>1</v>
      </c>
      <c r="AS132" s="112">
        <f t="shared" si="22"/>
        <v>1</v>
      </c>
      <c r="AT132" s="112">
        <f t="shared" si="23"/>
        <v>1</v>
      </c>
    </row>
    <row r="133" spans="1:46">
      <c r="A133" s="316">
        <v>138</v>
      </c>
      <c r="B133" s="304">
        <v>131</v>
      </c>
      <c r="C133" s="304"/>
      <c r="D133" s="304">
        <v>3264</v>
      </c>
      <c r="E133" s="306" t="s">
        <v>4336</v>
      </c>
      <c r="F133" s="306" t="s">
        <v>22</v>
      </c>
      <c r="G133" s="304" t="s">
        <v>32</v>
      </c>
      <c r="H133" s="304">
        <v>1980</v>
      </c>
      <c r="I133" s="306" t="s">
        <v>874</v>
      </c>
      <c r="J133" s="306" t="s">
        <v>4335</v>
      </c>
      <c r="K133" s="304">
        <v>38</v>
      </c>
      <c r="L133" s="304">
        <v>15</v>
      </c>
      <c r="M133" s="304">
        <v>38</v>
      </c>
      <c r="N133" s="305">
        <v>0.41415509259259259</v>
      </c>
      <c r="O133" s="304">
        <v>0</v>
      </c>
      <c r="P133" s="303">
        <v>0.45555555555555555</v>
      </c>
      <c r="Q133" s="303">
        <v>0.52708333333333335</v>
      </c>
      <c r="R133" s="303">
        <v>0.58958333333333335</v>
      </c>
      <c r="S133" s="303">
        <v>0.5</v>
      </c>
      <c r="T133" s="303"/>
      <c r="U133" s="303">
        <v>0.64027777777777783</v>
      </c>
      <c r="V133" s="303">
        <v>0.51666666666666672</v>
      </c>
      <c r="W133" s="303">
        <v>0.37152777777777773</v>
      </c>
      <c r="X133" s="303">
        <v>0.55972222222222223</v>
      </c>
      <c r="Y133" s="303">
        <v>0.6875</v>
      </c>
      <c r="Z133" s="303">
        <v>0.4826388888888889</v>
      </c>
      <c r="AA133" s="303">
        <v>0.54722222222222217</v>
      </c>
      <c r="AB133" s="303">
        <v>0.42499999999999999</v>
      </c>
      <c r="AC133" s="303">
        <v>0.65625</v>
      </c>
      <c r="AD133" s="303">
        <v>0.71111111111111114</v>
      </c>
      <c r="AE133" s="303">
        <v>0.60763888888888895</v>
      </c>
      <c r="AF133" s="302">
        <v>0.7680555555555556</v>
      </c>
      <c r="AG133" s="302"/>
      <c r="AI133" s="112" t="e">
        <f>VLOOKUP(AJ133,id!$A:$C,3,0)</f>
        <v>#N/A</v>
      </c>
      <c r="AJ133" s="112" t="str">
        <f t="shared" si="24"/>
        <v>BieniekKrzysztof1980</v>
      </c>
      <c r="AK133" s="112" t="str">
        <f t="shared" si="18"/>
        <v>Bieniek</v>
      </c>
      <c r="AL133" s="112" t="str">
        <f t="shared" si="18"/>
        <v>Krzysztof</v>
      </c>
      <c r="AM133" s="112" t="str">
        <f t="shared" si="25"/>
        <v>Skurcze &amp; zakwasy</v>
      </c>
      <c r="AN133" s="112">
        <f t="shared" si="26"/>
        <v>1980</v>
      </c>
      <c r="AO133" s="112">
        <f t="shared" si="19"/>
        <v>25.935971980951614</v>
      </c>
      <c r="AP133" s="112"/>
      <c r="AQ133" s="112">
        <f t="shared" si="20"/>
        <v>0.99991616130564787</v>
      </c>
      <c r="AR133" s="112">
        <f t="shared" si="21"/>
        <v>1</v>
      </c>
      <c r="AS133" s="112">
        <f t="shared" si="22"/>
        <v>1</v>
      </c>
      <c r="AT133" s="112">
        <f t="shared" si="23"/>
        <v>1</v>
      </c>
    </row>
    <row r="134" spans="1:46">
      <c r="A134" s="315">
        <v>139</v>
      </c>
      <c r="B134" s="311">
        <v>132</v>
      </c>
      <c r="C134" s="311"/>
      <c r="D134" s="311">
        <v>3265</v>
      </c>
      <c r="E134" s="313" t="s">
        <v>1754</v>
      </c>
      <c r="F134" s="313" t="s">
        <v>22</v>
      </c>
      <c r="G134" s="311" t="s">
        <v>32</v>
      </c>
      <c r="H134" s="311">
        <v>1979</v>
      </c>
      <c r="I134" s="313" t="s">
        <v>4334</v>
      </c>
      <c r="J134" s="313" t="s">
        <v>4332</v>
      </c>
      <c r="K134" s="311">
        <v>38</v>
      </c>
      <c r="L134" s="311">
        <v>15</v>
      </c>
      <c r="M134" s="311">
        <v>38</v>
      </c>
      <c r="N134" s="312">
        <v>0.41420138888888891</v>
      </c>
      <c r="O134" s="311">
        <v>0</v>
      </c>
      <c r="P134" s="310">
        <v>0.45555555555555555</v>
      </c>
      <c r="Q134" s="310">
        <v>0.52708333333333335</v>
      </c>
      <c r="R134" s="310">
        <v>0.58958333333333335</v>
      </c>
      <c r="S134" s="310">
        <v>0.5</v>
      </c>
      <c r="T134" s="310"/>
      <c r="U134" s="310">
        <v>0.64097222222222217</v>
      </c>
      <c r="V134" s="310">
        <v>0.51666666666666672</v>
      </c>
      <c r="W134" s="310">
        <v>0.37152777777777773</v>
      </c>
      <c r="X134" s="310">
        <v>0.55902777777777779</v>
      </c>
      <c r="Y134" s="310">
        <v>0.68680555555555556</v>
      </c>
      <c r="Z134" s="310">
        <v>0.48194444444444445</v>
      </c>
      <c r="AA134" s="310">
        <v>0.54722222222222217</v>
      </c>
      <c r="AB134" s="310">
        <v>0.42430555555555555</v>
      </c>
      <c r="AC134" s="310">
        <v>0.65625</v>
      </c>
      <c r="AD134" s="310">
        <v>0.71111111111111114</v>
      </c>
      <c r="AE134" s="310">
        <v>0.60902777777777783</v>
      </c>
      <c r="AF134" s="309">
        <v>0.7680555555555556</v>
      </c>
      <c r="AG134" s="309"/>
      <c r="AI134" s="112">
        <f>VLOOKUP(AJ134,id!$A:$C,3,0)</f>
        <v>363</v>
      </c>
      <c r="AJ134" s="112" t="str">
        <f t="shared" si="24"/>
        <v>FormelaKrzysztof1979</v>
      </c>
      <c r="AK134" s="112" t="str">
        <f t="shared" si="18"/>
        <v>Formela</v>
      </c>
      <c r="AL134" s="112" t="str">
        <f t="shared" si="18"/>
        <v>Krzysztof</v>
      </c>
      <c r="AM134" s="112" t="str">
        <f t="shared" si="25"/>
        <v>Skurcze &amp; Zakwasy</v>
      </c>
      <c r="AN134" s="112">
        <f t="shared" si="26"/>
        <v>1979</v>
      </c>
      <c r="AO134" s="112">
        <f t="shared" si="19"/>
        <v>25.933073054304398</v>
      </c>
      <c r="AP134" s="112"/>
      <c r="AQ134" s="112">
        <f t="shared" si="20"/>
        <v>0.99988822756867013</v>
      </c>
      <c r="AR134" s="112">
        <f t="shared" si="21"/>
        <v>1</v>
      </c>
      <c r="AS134" s="112">
        <f t="shared" si="22"/>
        <v>1</v>
      </c>
      <c r="AT134" s="112">
        <f t="shared" si="23"/>
        <v>1</v>
      </c>
    </row>
    <row r="135" spans="1:46">
      <c r="A135" s="316">
        <v>140</v>
      </c>
      <c r="B135" s="304">
        <v>133</v>
      </c>
      <c r="C135" s="304"/>
      <c r="D135" s="304">
        <v>3162</v>
      </c>
      <c r="E135" s="306" t="s">
        <v>1760</v>
      </c>
      <c r="F135" s="306" t="s">
        <v>467</v>
      </c>
      <c r="G135" s="304" t="s">
        <v>32</v>
      </c>
      <c r="H135" s="304">
        <v>1981</v>
      </c>
      <c r="I135" s="306" t="s">
        <v>874</v>
      </c>
      <c r="J135" s="306" t="s">
        <v>4332</v>
      </c>
      <c r="K135" s="304">
        <v>38</v>
      </c>
      <c r="L135" s="304">
        <v>15</v>
      </c>
      <c r="M135" s="304">
        <v>38</v>
      </c>
      <c r="N135" s="305">
        <v>0.41432870370370373</v>
      </c>
      <c r="O135" s="304">
        <v>0</v>
      </c>
      <c r="P135" s="303">
        <v>0.45555555555555555</v>
      </c>
      <c r="Q135" s="303">
        <v>0.52708333333333335</v>
      </c>
      <c r="R135" s="303">
        <v>0.58888888888888891</v>
      </c>
      <c r="S135" s="303">
        <v>0.5</v>
      </c>
      <c r="T135" s="303"/>
      <c r="U135" s="303">
        <v>0.64097222222222217</v>
      </c>
      <c r="V135" s="303">
        <v>0.51666666666666672</v>
      </c>
      <c r="W135" s="303">
        <v>0.37152777777777773</v>
      </c>
      <c r="X135" s="303">
        <v>0.55902777777777779</v>
      </c>
      <c r="Y135" s="303">
        <v>0.6875</v>
      </c>
      <c r="Z135" s="303">
        <v>0.48194444444444445</v>
      </c>
      <c r="AA135" s="303">
        <v>0.54722222222222217</v>
      </c>
      <c r="AB135" s="303">
        <v>0.42430555555555555</v>
      </c>
      <c r="AC135" s="303">
        <v>0.65625</v>
      </c>
      <c r="AD135" s="303">
        <v>0.71180555555555547</v>
      </c>
      <c r="AE135" s="303">
        <v>0.60763888888888895</v>
      </c>
      <c r="AF135" s="302">
        <v>0.7680555555555556</v>
      </c>
      <c r="AG135" s="302"/>
      <c r="AI135" s="112" t="e">
        <f>VLOOKUP(AJ135,id!$A:$C,3,0)</f>
        <v>#N/A</v>
      </c>
      <c r="AJ135" s="112" t="str">
        <f t="shared" si="24"/>
        <v>ModrzyńskiDawid1981</v>
      </c>
      <c r="AK135" s="112" t="str">
        <f t="shared" si="18"/>
        <v>Modrzyński</v>
      </c>
      <c r="AL135" s="112" t="str">
        <f t="shared" si="18"/>
        <v>Dawid</v>
      </c>
      <c r="AM135" s="112" t="str">
        <f t="shared" si="25"/>
        <v>Skurcze &amp; Zakwasy</v>
      </c>
      <c r="AN135" s="112">
        <f t="shared" si="26"/>
        <v>1981</v>
      </c>
      <c r="AO135" s="112">
        <f t="shared" si="19"/>
        <v>25.925104346454873</v>
      </c>
      <c r="AP135" s="112"/>
      <c r="AQ135" s="112">
        <f t="shared" si="20"/>
        <v>0.99969272026370193</v>
      </c>
      <c r="AR135" s="112">
        <f t="shared" si="21"/>
        <v>1</v>
      </c>
      <c r="AS135" s="112">
        <f t="shared" si="22"/>
        <v>1</v>
      </c>
      <c r="AT135" s="112">
        <f t="shared" si="23"/>
        <v>1</v>
      </c>
    </row>
    <row r="136" spans="1:46">
      <c r="A136" s="315">
        <v>141</v>
      </c>
      <c r="B136" s="311">
        <v>134</v>
      </c>
      <c r="C136" s="311"/>
      <c r="D136" s="311">
        <v>3155</v>
      </c>
      <c r="E136" s="313" t="s">
        <v>4333</v>
      </c>
      <c r="F136" s="313" t="s">
        <v>15</v>
      </c>
      <c r="G136" s="311" t="s">
        <v>32</v>
      </c>
      <c r="H136" s="311">
        <v>1979</v>
      </c>
      <c r="I136" s="313" t="s">
        <v>874</v>
      </c>
      <c r="J136" s="313" t="s">
        <v>4332</v>
      </c>
      <c r="K136" s="311">
        <v>38</v>
      </c>
      <c r="L136" s="311">
        <v>15</v>
      </c>
      <c r="M136" s="311">
        <v>38</v>
      </c>
      <c r="N136" s="312">
        <v>0.4147569444444445</v>
      </c>
      <c r="O136" s="311">
        <v>0</v>
      </c>
      <c r="P136" s="310">
        <v>0.45555555555555555</v>
      </c>
      <c r="Q136" s="310">
        <v>0.52708333333333335</v>
      </c>
      <c r="R136" s="310">
        <v>0.58958333333333335</v>
      </c>
      <c r="S136" s="310">
        <v>0.5</v>
      </c>
      <c r="T136" s="310"/>
      <c r="U136" s="310">
        <v>0.64097222222222217</v>
      </c>
      <c r="V136" s="310">
        <v>0.51666666666666672</v>
      </c>
      <c r="W136" s="310">
        <v>0.37152777777777773</v>
      </c>
      <c r="X136" s="310">
        <v>0.55972222222222223</v>
      </c>
      <c r="Y136" s="310">
        <v>0.6875</v>
      </c>
      <c r="Z136" s="310">
        <v>0.48194444444444445</v>
      </c>
      <c r="AA136" s="310">
        <v>0.54722222222222217</v>
      </c>
      <c r="AB136" s="310">
        <v>0.42430555555555555</v>
      </c>
      <c r="AC136" s="310">
        <v>0.65625</v>
      </c>
      <c r="AD136" s="310">
        <v>0.71111111111111114</v>
      </c>
      <c r="AE136" s="310">
        <v>0.60833333333333328</v>
      </c>
      <c r="AF136" s="309">
        <v>0.76874999999999993</v>
      </c>
      <c r="AG136" s="309"/>
      <c r="AI136" s="112" t="e">
        <f>VLOOKUP(AJ136,id!$A:$C,3,0)</f>
        <v>#N/A</v>
      </c>
      <c r="AJ136" s="112" t="str">
        <f t="shared" si="24"/>
        <v>MazurekPiotr1979</v>
      </c>
      <c r="AK136" s="112" t="str">
        <f t="shared" si="18"/>
        <v>Mazurek</v>
      </c>
      <c r="AL136" s="112" t="str">
        <f t="shared" si="18"/>
        <v>Piotr</v>
      </c>
      <c r="AM136" s="112" t="str">
        <f t="shared" si="25"/>
        <v>Skurcze &amp; Zakwasy</v>
      </c>
      <c r="AN136" s="112">
        <f t="shared" si="26"/>
        <v>1979</v>
      </c>
      <c r="AO136" s="112">
        <f t="shared" si="19"/>
        <v>25.898336413963765</v>
      </c>
      <c r="AP136" s="112"/>
      <c r="AQ136" s="112">
        <f t="shared" si="20"/>
        <v>0.99896748988419137</v>
      </c>
      <c r="AR136" s="112">
        <f t="shared" si="21"/>
        <v>1</v>
      </c>
      <c r="AS136" s="112">
        <f t="shared" si="22"/>
        <v>1</v>
      </c>
      <c r="AT136" s="112">
        <f t="shared" si="23"/>
        <v>1</v>
      </c>
    </row>
    <row r="137" spans="1:46">
      <c r="A137" s="316">
        <v>142</v>
      </c>
      <c r="B137" s="304">
        <v>135</v>
      </c>
      <c r="C137" s="304"/>
      <c r="D137" s="304">
        <v>3077</v>
      </c>
      <c r="E137" s="306" t="s">
        <v>522</v>
      </c>
      <c r="F137" s="306" t="s">
        <v>96</v>
      </c>
      <c r="G137" s="304" t="s">
        <v>32</v>
      </c>
      <c r="H137" s="304">
        <v>1999</v>
      </c>
      <c r="I137" s="306" t="s">
        <v>1272</v>
      </c>
      <c r="J137" s="306" t="s">
        <v>523</v>
      </c>
      <c r="K137" s="304">
        <v>37</v>
      </c>
      <c r="L137" s="304">
        <v>14</v>
      </c>
      <c r="M137" s="304">
        <v>37</v>
      </c>
      <c r="N137" s="305">
        <v>0.35390046296296296</v>
      </c>
      <c r="O137" s="304">
        <v>0</v>
      </c>
      <c r="P137" s="303"/>
      <c r="Q137" s="303">
        <v>0.53611111111111109</v>
      </c>
      <c r="R137" s="303">
        <v>0.4861111111111111</v>
      </c>
      <c r="S137" s="303">
        <v>0.56944444444444442</v>
      </c>
      <c r="T137" s="303"/>
      <c r="U137" s="303">
        <v>0.44375000000000003</v>
      </c>
      <c r="V137" s="303">
        <v>0.55694444444444446</v>
      </c>
      <c r="W137" s="303">
        <v>0.66180555555555554</v>
      </c>
      <c r="X137" s="303">
        <v>0.51180555555555551</v>
      </c>
      <c r="Y137" s="303">
        <v>0.40208333333333335</v>
      </c>
      <c r="Z137" s="303">
        <v>0.59236111111111112</v>
      </c>
      <c r="AA137" s="303">
        <v>0.52569444444444446</v>
      </c>
      <c r="AB137" s="303">
        <v>0.6166666666666667</v>
      </c>
      <c r="AC137" s="303">
        <v>0.42083333333333334</v>
      </c>
      <c r="AD137" s="303">
        <v>0.36944444444444446</v>
      </c>
      <c r="AE137" s="303">
        <v>0.4680555555555555</v>
      </c>
      <c r="AF137" s="302">
        <v>0.70763888888888893</v>
      </c>
      <c r="AG137" s="302"/>
      <c r="AI137" s="112" t="e">
        <f>VLOOKUP(AJ137,id!$A:$C,3,0)</f>
        <v>#N/A</v>
      </c>
      <c r="AJ137" s="112" t="str">
        <f t="shared" si="24"/>
        <v>KlainJan1999</v>
      </c>
      <c r="AK137" s="112" t="str">
        <f t="shared" si="18"/>
        <v>Klain</v>
      </c>
      <c r="AL137" s="112" t="str">
        <f t="shared" si="18"/>
        <v>Jan</v>
      </c>
      <c r="AM137" s="112" t="str">
        <f t="shared" si="25"/>
        <v>Klan Klainów</v>
      </c>
      <c r="AN137" s="112">
        <f t="shared" si="26"/>
        <v>1999</v>
      </c>
      <c r="AO137" s="112">
        <f t="shared" si="19"/>
        <v>25.216801245175247</v>
      </c>
      <c r="AP137" s="112"/>
      <c r="AQ137" s="112">
        <f t="shared" si="20"/>
        <v>1.1719593158256207</v>
      </c>
      <c r="AR137" s="112">
        <f t="shared" si="21"/>
        <v>0.93333333333333335</v>
      </c>
      <c r="AS137" s="112">
        <f t="shared" si="22"/>
        <v>0.97368421052631582</v>
      </c>
      <c r="AT137" s="112">
        <f t="shared" si="23"/>
        <v>0.98629618965902943</v>
      </c>
    </row>
    <row r="138" spans="1:46">
      <c r="A138" s="315">
        <v>143</v>
      </c>
      <c r="B138" s="311">
        <v>136</v>
      </c>
      <c r="C138" s="311"/>
      <c r="D138" s="311">
        <v>3059</v>
      </c>
      <c r="E138" s="313" t="s">
        <v>1094</v>
      </c>
      <c r="F138" s="313" t="s">
        <v>59</v>
      </c>
      <c r="G138" s="311" t="s">
        <v>32</v>
      </c>
      <c r="H138" s="311">
        <v>1980</v>
      </c>
      <c r="I138" s="313" t="s">
        <v>3674</v>
      </c>
      <c r="J138" s="313" t="s">
        <v>4331</v>
      </c>
      <c r="K138" s="311">
        <v>37</v>
      </c>
      <c r="L138" s="311">
        <v>14</v>
      </c>
      <c r="M138" s="311">
        <v>37</v>
      </c>
      <c r="N138" s="312">
        <v>0.38850694444444445</v>
      </c>
      <c r="O138" s="311">
        <v>0</v>
      </c>
      <c r="P138" s="310"/>
      <c r="Q138" s="310">
        <v>0.50763888888888886</v>
      </c>
      <c r="R138" s="310">
        <v>0.6020833333333333</v>
      </c>
      <c r="S138" s="310">
        <v>0.4604166666666667</v>
      </c>
      <c r="T138" s="310"/>
      <c r="U138" s="310">
        <v>0.56805555555555554</v>
      </c>
      <c r="V138" s="310">
        <v>0.49236111111111108</v>
      </c>
      <c r="W138" s="310">
        <v>0.37291666666666662</v>
      </c>
      <c r="X138" s="310">
        <v>0.54305555555555551</v>
      </c>
      <c r="Y138" s="310">
        <v>0.68402777777777779</v>
      </c>
      <c r="Z138" s="310">
        <v>0.43263888888888885</v>
      </c>
      <c r="AA138" s="310">
        <v>0.52847222222222223</v>
      </c>
      <c r="AB138" s="310">
        <v>0.40486111111111112</v>
      </c>
      <c r="AC138" s="310">
        <v>0.65</v>
      </c>
      <c r="AD138" s="310">
        <v>0.72638888888888886</v>
      </c>
      <c r="AE138" s="310">
        <v>0.62152777777777779</v>
      </c>
      <c r="AF138" s="309">
        <v>0.74236111111111114</v>
      </c>
      <c r="AG138" s="309"/>
      <c r="AI138" s="112">
        <f>VLOOKUP(AJ138,id!$A:$C,3,0)</f>
        <v>469</v>
      </c>
      <c r="AJ138" s="112" t="str">
        <f t="shared" si="24"/>
        <v>GizelaMichał1980</v>
      </c>
      <c r="AK138" s="112" t="str">
        <f t="shared" si="18"/>
        <v>Gizela</v>
      </c>
      <c r="AL138" s="112" t="str">
        <f t="shared" si="18"/>
        <v>Michał</v>
      </c>
      <c r="AM138" s="112" t="str">
        <f t="shared" si="25"/>
        <v>.</v>
      </c>
      <c r="AN138" s="112">
        <f t="shared" si="26"/>
        <v>1980</v>
      </c>
      <c r="AO138" s="112">
        <f t="shared" si="19"/>
        <v>22.970600043903939</v>
      </c>
      <c r="AP138" s="112"/>
      <c r="AQ138" s="112">
        <f t="shared" si="20"/>
        <v>0.91092441981708228</v>
      </c>
      <c r="AR138" s="112">
        <f t="shared" si="21"/>
        <v>1</v>
      </c>
      <c r="AS138" s="112">
        <f t="shared" si="22"/>
        <v>1</v>
      </c>
      <c r="AT138" s="112">
        <f t="shared" si="23"/>
        <v>1</v>
      </c>
    </row>
    <row r="139" spans="1:46">
      <c r="A139" s="316">
        <v>144</v>
      </c>
      <c r="B139" s="304">
        <v>137</v>
      </c>
      <c r="C139" s="304"/>
      <c r="D139" s="304">
        <v>3020</v>
      </c>
      <c r="E139" s="306" t="s">
        <v>4329</v>
      </c>
      <c r="F139" s="306" t="s">
        <v>4330</v>
      </c>
      <c r="G139" s="304" t="s">
        <v>32</v>
      </c>
      <c r="H139" s="304">
        <v>1981</v>
      </c>
      <c r="I139" s="306" t="s">
        <v>3674</v>
      </c>
      <c r="J139" s="306" t="s">
        <v>4327</v>
      </c>
      <c r="K139" s="304">
        <v>37</v>
      </c>
      <c r="L139" s="304">
        <v>14</v>
      </c>
      <c r="M139" s="304">
        <v>37</v>
      </c>
      <c r="N139" s="305">
        <v>0.38944444444444448</v>
      </c>
      <c r="O139" s="304">
        <v>0</v>
      </c>
      <c r="P139" s="303"/>
      <c r="Q139" s="303">
        <v>0.50763888888888886</v>
      </c>
      <c r="R139" s="303">
        <v>0.6020833333333333</v>
      </c>
      <c r="S139" s="303">
        <v>0.46111111111111108</v>
      </c>
      <c r="T139" s="303"/>
      <c r="U139" s="303">
        <v>0.56805555555555554</v>
      </c>
      <c r="V139" s="303">
        <v>0.49236111111111108</v>
      </c>
      <c r="W139" s="303">
        <v>0.37291666666666662</v>
      </c>
      <c r="X139" s="303">
        <v>0.54236111111111118</v>
      </c>
      <c r="Y139" s="303">
        <v>0.68611111111111101</v>
      </c>
      <c r="Z139" s="303">
        <v>0.43263888888888885</v>
      </c>
      <c r="AA139" s="303">
        <v>0.52777777777777779</v>
      </c>
      <c r="AB139" s="303">
        <v>0.40486111111111112</v>
      </c>
      <c r="AC139" s="303">
        <v>0.65</v>
      </c>
      <c r="AD139" s="303">
        <v>0.72638888888888886</v>
      </c>
      <c r="AE139" s="303">
        <v>0.62152777777777779</v>
      </c>
      <c r="AF139" s="302">
        <v>0.74305555555555547</v>
      </c>
      <c r="AG139" s="302"/>
      <c r="AI139" s="112" t="e">
        <f>VLOOKUP(AJ139,id!$A:$C,3,0)</f>
        <v>#N/A</v>
      </c>
      <c r="AJ139" s="112" t="str">
        <f t="shared" si="24"/>
        <v>KolkaŁukasz, Michał1981</v>
      </c>
      <c r="AK139" s="112" t="str">
        <f t="shared" si="18"/>
        <v>Kolka</v>
      </c>
      <c r="AL139" s="112" t="str">
        <f t="shared" si="18"/>
        <v>Łukasz, Michał</v>
      </c>
      <c r="AM139" s="112" t="str">
        <f t="shared" si="25"/>
        <v>Rowerem przez życie</v>
      </c>
      <c r="AN139" s="112">
        <f t="shared" si="26"/>
        <v>1981</v>
      </c>
      <c r="AO139" s="112">
        <f t="shared" si="19"/>
        <v>22.915303485310371</v>
      </c>
      <c r="AP139" s="112"/>
      <c r="AQ139" s="112">
        <f t="shared" si="20"/>
        <v>0.99759272467902982</v>
      </c>
      <c r="AR139" s="112">
        <f t="shared" si="21"/>
        <v>1</v>
      </c>
      <c r="AS139" s="112">
        <f t="shared" si="22"/>
        <v>1</v>
      </c>
      <c r="AT139" s="112">
        <f t="shared" si="23"/>
        <v>1</v>
      </c>
    </row>
    <row r="140" spans="1:46">
      <c r="A140" s="316">
        <v>146</v>
      </c>
      <c r="B140" s="304">
        <v>138</v>
      </c>
      <c r="C140" s="304"/>
      <c r="D140" s="304">
        <v>3217</v>
      </c>
      <c r="E140" s="306" t="s">
        <v>3677</v>
      </c>
      <c r="F140" s="306" t="s">
        <v>95</v>
      </c>
      <c r="G140" s="304" t="s">
        <v>32</v>
      </c>
      <c r="H140" s="304">
        <v>1980</v>
      </c>
      <c r="I140" s="306" t="s">
        <v>3462</v>
      </c>
      <c r="J140" s="306"/>
      <c r="K140" s="304">
        <v>37</v>
      </c>
      <c r="L140" s="304">
        <v>14</v>
      </c>
      <c r="M140" s="304">
        <v>37</v>
      </c>
      <c r="N140" s="305">
        <v>0.39883101851851849</v>
      </c>
      <c r="O140" s="304">
        <v>0</v>
      </c>
      <c r="P140" s="303"/>
      <c r="Q140" s="303">
        <v>0.58472222222222225</v>
      </c>
      <c r="R140" s="303">
        <v>0.50347222222222221</v>
      </c>
      <c r="S140" s="303">
        <v>0.62708333333333333</v>
      </c>
      <c r="T140" s="303"/>
      <c r="U140" s="303">
        <v>0.44930555555555557</v>
      </c>
      <c r="V140" s="303">
        <v>0.60972222222222217</v>
      </c>
      <c r="W140" s="303">
        <v>0.73611111111111116</v>
      </c>
      <c r="X140" s="303">
        <v>0.54652777777777783</v>
      </c>
      <c r="Y140" s="303">
        <v>0.41388888888888892</v>
      </c>
      <c r="Z140" s="303">
        <v>0.65625</v>
      </c>
      <c r="AA140" s="303">
        <v>0.56319444444444444</v>
      </c>
      <c r="AB140" s="303">
        <v>0.68194444444444446</v>
      </c>
      <c r="AC140" s="303">
        <v>0.43194444444444446</v>
      </c>
      <c r="AD140" s="303">
        <v>0.36944444444444446</v>
      </c>
      <c r="AE140" s="303">
        <v>0.48055555555555557</v>
      </c>
      <c r="AF140" s="302">
        <v>0.75277777777777777</v>
      </c>
      <c r="AG140" s="302"/>
      <c r="AI140" s="112" t="e">
        <f>VLOOKUP(AJ140,id!$A:$C,3,0)</f>
        <v>#N/A</v>
      </c>
      <c r="AJ140" s="112" t="str">
        <f t="shared" si="24"/>
        <v>JanulewiczKarol1980</v>
      </c>
      <c r="AK140" s="112" t="str">
        <f t="shared" ref="AK140:AL193" si="27">E140</f>
        <v>Janulewicz</v>
      </c>
      <c r="AL140" s="112" t="str">
        <f t="shared" si="27"/>
        <v>Karol</v>
      </c>
      <c r="AM140" s="112">
        <f t="shared" si="25"/>
        <v>0</v>
      </c>
      <c r="AN140" s="112">
        <f t="shared" si="26"/>
        <v>1980</v>
      </c>
      <c r="AO140" s="112">
        <f t="shared" si="19"/>
        <v>22.375986873493819</v>
      </c>
      <c r="AP140" s="112"/>
      <c r="AQ140" s="112">
        <f t="shared" si="20"/>
        <v>0.97646478423633898</v>
      </c>
      <c r="AR140" s="112">
        <f t="shared" si="21"/>
        <v>1</v>
      </c>
      <c r="AS140" s="112">
        <f t="shared" si="22"/>
        <v>1</v>
      </c>
      <c r="AT140" s="112">
        <f t="shared" si="23"/>
        <v>1</v>
      </c>
    </row>
    <row r="141" spans="1:46">
      <c r="A141" s="316">
        <v>148</v>
      </c>
      <c r="B141" s="304">
        <v>139</v>
      </c>
      <c r="C141" s="304"/>
      <c r="D141" s="304">
        <v>3272</v>
      </c>
      <c r="E141" s="306" t="s">
        <v>1749</v>
      </c>
      <c r="F141" s="306" t="s">
        <v>103</v>
      </c>
      <c r="G141" s="304" t="s">
        <v>32</v>
      </c>
      <c r="H141" s="304">
        <v>1980</v>
      </c>
      <c r="I141" s="306" t="s">
        <v>3462</v>
      </c>
      <c r="J141" s="306"/>
      <c r="K141" s="304">
        <v>37</v>
      </c>
      <c r="L141" s="304">
        <v>14</v>
      </c>
      <c r="M141" s="304">
        <v>37</v>
      </c>
      <c r="N141" s="305">
        <v>0.39892361111111113</v>
      </c>
      <c r="O141" s="304">
        <v>0</v>
      </c>
      <c r="P141" s="303"/>
      <c r="Q141" s="303">
        <v>0.58472222222222225</v>
      </c>
      <c r="R141" s="303">
        <v>0.50347222222222221</v>
      </c>
      <c r="S141" s="303">
        <v>0.62361111111111112</v>
      </c>
      <c r="T141" s="303"/>
      <c r="U141" s="303">
        <v>0.44930555555555557</v>
      </c>
      <c r="V141" s="303">
        <v>0.60902777777777783</v>
      </c>
      <c r="W141" s="303">
        <v>0.73611111111111116</v>
      </c>
      <c r="X141" s="303">
        <v>0.54791666666666672</v>
      </c>
      <c r="Y141" s="303">
        <v>0.41388888888888892</v>
      </c>
      <c r="Z141" s="303">
        <v>0.65625</v>
      </c>
      <c r="AA141" s="303">
        <v>0.56319444444444444</v>
      </c>
      <c r="AB141" s="303">
        <v>0.68125000000000002</v>
      </c>
      <c r="AC141" s="303">
        <v>0.43194444444444446</v>
      </c>
      <c r="AD141" s="303">
        <v>0.36944444444444446</v>
      </c>
      <c r="AE141" s="303">
        <v>0.48055555555555557</v>
      </c>
      <c r="AF141" s="302">
        <v>0.75277777777777777</v>
      </c>
      <c r="AG141" s="302"/>
      <c r="AI141" s="112" t="e">
        <f>VLOOKUP(AJ141,id!$A:$C,3,0)</f>
        <v>#N/A</v>
      </c>
      <c r="AJ141" s="112" t="str">
        <f t="shared" si="24"/>
        <v>RynkiewiczAleksander1980</v>
      </c>
      <c r="AK141" s="112" t="str">
        <f t="shared" si="27"/>
        <v>Rynkiewicz</v>
      </c>
      <c r="AL141" s="112" t="str">
        <f t="shared" si="27"/>
        <v>Aleksander</v>
      </c>
      <c r="AM141" s="112">
        <f t="shared" si="25"/>
        <v>0</v>
      </c>
      <c r="AN141" s="112">
        <f t="shared" si="26"/>
        <v>1980</v>
      </c>
      <c r="AO141" s="112">
        <f t="shared" si="19"/>
        <v>22.370793271062855</v>
      </c>
      <c r="AP141" s="112"/>
      <c r="AQ141" s="112">
        <f t="shared" si="20"/>
        <v>0.99976789392752474</v>
      </c>
      <c r="AR141" s="112">
        <f t="shared" si="21"/>
        <v>1</v>
      </c>
      <c r="AS141" s="112">
        <f t="shared" si="22"/>
        <v>1</v>
      </c>
      <c r="AT141" s="112">
        <f t="shared" si="23"/>
        <v>1</v>
      </c>
    </row>
    <row r="142" spans="1:46">
      <c r="A142" s="315">
        <v>149</v>
      </c>
      <c r="B142" s="311">
        <v>140</v>
      </c>
      <c r="C142" s="311"/>
      <c r="D142" s="311">
        <v>3002</v>
      </c>
      <c r="E142" s="313" t="s">
        <v>3636</v>
      </c>
      <c r="F142" s="313" t="s">
        <v>59</v>
      </c>
      <c r="G142" s="311" t="s">
        <v>32</v>
      </c>
      <c r="H142" s="311">
        <v>1976</v>
      </c>
      <c r="I142" s="313" t="s">
        <v>3462</v>
      </c>
      <c r="J142" s="313" t="s">
        <v>4324</v>
      </c>
      <c r="K142" s="311">
        <v>37</v>
      </c>
      <c r="L142" s="311">
        <v>14</v>
      </c>
      <c r="M142" s="311">
        <v>37</v>
      </c>
      <c r="N142" s="312">
        <v>0.39899305555555559</v>
      </c>
      <c r="O142" s="311">
        <v>0</v>
      </c>
      <c r="P142" s="310"/>
      <c r="Q142" s="310">
        <v>0.58472222222222225</v>
      </c>
      <c r="R142" s="310">
        <v>0.50555555555555554</v>
      </c>
      <c r="S142" s="310">
        <v>0.62361111111111112</v>
      </c>
      <c r="T142" s="310"/>
      <c r="U142" s="310">
        <v>0.52222222222222225</v>
      </c>
      <c r="V142" s="310">
        <v>0.60972222222222217</v>
      </c>
      <c r="W142" s="310">
        <v>0.73611111111111116</v>
      </c>
      <c r="X142" s="310">
        <v>0.54722222222222217</v>
      </c>
      <c r="Y142" s="310">
        <v>0.4201388888888889</v>
      </c>
      <c r="Z142" s="310">
        <v>0.65625</v>
      </c>
      <c r="AA142" s="310">
        <v>0.56319444444444444</v>
      </c>
      <c r="AB142" s="310">
        <v>0.68125000000000002</v>
      </c>
      <c r="AC142" s="310">
        <v>0.44375000000000003</v>
      </c>
      <c r="AD142" s="310">
        <v>0.3840277777777778</v>
      </c>
      <c r="AE142" s="310">
        <v>0.47430555555555554</v>
      </c>
      <c r="AF142" s="309">
        <v>0.75277777777777777</v>
      </c>
      <c r="AG142" s="309"/>
      <c r="AI142" s="112" t="e">
        <f>VLOOKUP(AJ142,id!$A:$C,3,0)</f>
        <v>#N/A</v>
      </c>
      <c r="AJ142" s="112" t="str">
        <f t="shared" si="24"/>
        <v>KrzemińskiMichał1976</v>
      </c>
      <c r="AK142" s="112" t="str">
        <f t="shared" si="27"/>
        <v>Krzemiński</v>
      </c>
      <c r="AL142" s="112" t="str">
        <f t="shared" si="27"/>
        <v>Michał</v>
      </c>
      <c r="AM142" s="112" t="str">
        <f t="shared" si="25"/>
        <v>AmAm</v>
      </c>
      <c r="AN142" s="112">
        <f t="shared" si="26"/>
        <v>1976</v>
      </c>
      <c r="AO142" s="112">
        <f t="shared" si="19"/>
        <v>22.366899651139253</v>
      </c>
      <c r="AP142" s="112"/>
      <c r="AQ142" s="112">
        <f t="shared" si="20"/>
        <v>0.99982595074406055</v>
      </c>
      <c r="AR142" s="112">
        <f t="shared" si="21"/>
        <v>1</v>
      </c>
      <c r="AS142" s="112">
        <f t="shared" si="22"/>
        <v>1</v>
      </c>
      <c r="AT142" s="112">
        <f t="shared" si="23"/>
        <v>1</v>
      </c>
    </row>
    <row r="143" spans="1:46">
      <c r="A143" s="316">
        <v>150</v>
      </c>
      <c r="B143" s="304">
        <v>141</v>
      </c>
      <c r="C143" s="304"/>
      <c r="D143" s="304">
        <v>3208</v>
      </c>
      <c r="E143" s="306" t="s">
        <v>18</v>
      </c>
      <c r="F143" s="306" t="s">
        <v>48</v>
      </c>
      <c r="G143" s="304" t="s">
        <v>32</v>
      </c>
      <c r="H143" s="304">
        <v>1981</v>
      </c>
      <c r="I143" s="306" t="s">
        <v>4051</v>
      </c>
      <c r="J143" s="306" t="s">
        <v>4323</v>
      </c>
      <c r="K143" s="304">
        <v>35</v>
      </c>
      <c r="L143" s="304">
        <v>16</v>
      </c>
      <c r="M143" s="304">
        <v>40</v>
      </c>
      <c r="N143" s="305">
        <v>0.4201388888888889</v>
      </c>
      <c r="O143" s="304">
        <v>5</v>
      </c>
      <c r="P143" s="303">
        <v>0.75416666666666676</v>
      </c>
      <c r="Q143" s="303">
        <v>0.51458333333333328</v>
      </c>
      <c r="R143" s="303">
        <v>0.5854166666666667</v>
      </c>
      <c r="S143" s="303">
        <v>0.48472222222222222</v>
      </c>
      <c r="T143" s="303">
        <v>0.72777777777777775</v>
      </c>
      <c r="U143" s="303">
        <v>0.56458333333333333</v>
      </c>
      <c r="V143" s="303">
        <v>0.50069444444444444</v>
      </c>
      <c r="W143" s="303">
        <v>0.37777777777777777</v>
      </c>
      <c r="X143" s="303">
        <v>0.54791666666666672</v>
      </c>
      <c r="Y143" s="303">
        <v>0.65486111111111112</v>
      </c>
      <c r="Z143" s="303">
        <v>0.44722222222222219</v>
      </c>
      <c r="AA143" s="303">
        <v>0.53402777777777777</v>
      </c>
      <c r="AB143" s="303">
        <v>0.41736111111111113</v>
      </c>
      <c r="AC143" s="303">
        <v>0.62777777777777777</v>
      </c>
      <c r="AD143" s="303">
        <v>0.69236111111111109</v>
      </c>
      <c r="AE143" s="303">
        <v>0.60347222222222219</v>
      </c>
      <c r="AF143" s="302">
        <v>0.77430555555555547</v>
      </c>
      <c r="AG143" s="302"/>
      <c r="AI143" s="112" t="e">
        <f>VLOOKUP(AJ143,id!$A:$C,3,0)</f>
        <v>#N/A</v>
      </c>
      <c r="AJ143" s="112" t="str">
        <f t="shared" si="24"/>
        <v>LiszkaTomasz1981</v>
      </c>
      <c r="AK143" s="112" t="str">
        <f t="shared" si="27"/>
        <v>Liszka</v>
      </c>
      <c r="AL143" s="112" t="str">
        <f t="shared" si="27"/>
        <v>Tomasz</v>
      </c>
      <c r="AM143" s="112" t="str">
        <f t="shared" si="25"/>
        <v>Pijane Szprychy Katowice</v>
      </c>
      <c r="AN143" s="112">
        <f t="shared" si="26"/>
        <v>1981</v>
      </c>
      <c r="AO143" s="112">
        <f t="shared" si="19"/>
        <v>21.157878048374968</v>
      </c>
      <c r="AP143" s="112"/>
      <c r="AQ143" s="112">
        <f t="shared" si="20"/>
        <v>0.94966942148760336</v>
      </c>
      <c r="AR143" s="112">
        <f t="shared" si="21"/>
        <v>1.1428571428571428</v>
      </c>
      <c r="AS143" s="112">
        <f t="shared" si="22"/>
        <v>0.94594594594594594</v>
      </c>
      <c r="AT143" s="112">
        <f t="shared" si="23"/>
        <v>1.0270660870893518</v>
      </c>
    </row>
    <row r="144" spans="1:46">
      <c r="A144" s="315">
        <v>151</v>
      </c>
      <c r="B144" s="311">
        <v>142</v>
      </c>
      <c r="C144" s="311"/>
      <c r="D144" s="311">
        <v>3237</v>
      </c>
      <c r="E144" s="313" t="s">
        <v>964</v>
      </c>
      <c r="F144" s="313" t="s">
        <v>151</v>
      </c>
      <c r="G144" s="311" t="s">
        <v>32</v>
      </c>
      <c r="H144" s="311">
        <v>1982</v>
      </c>
      <c r="I144" s="313" t="s">
        <v>3558</v>
      </c>
      <c r="J144" s="313" t="s">
        <v>4322</v>
      </c>
      <c r="K144" s="311">
        <v>35</v>
      </c>
      <c r="L144" s="311">
        <v>15</v>
      </c>
      <c r="M144" s="311">
        <v>37</v>
      </c>
      <c r="N144" s="312">
        <v>0.41799768518518521</v>
      </c>
      <c r="O144" s="311">
        <v>2</v>
      </c>
      <c r="P144" s="310">
        <v>0.43611111111111112</v>
      </c>
      <c r="Q144" s="310">
        <v>0.67986111111111114</v>
      </c>
      <c r="R144" s="310">
        <v>0.61041666666666672</v>
      </c>
      <c r="S144" s="310">
        <v>0.51041666666666663</v>
      </c>
      <c r="T144" s="310">
        <v>0.4145833333333333</v>
      </c>
      <c r="U144" s="310">
        <v>0.57777777777777783</v>
      </c>
      <c r="V144" s="310">
        <v>0.69930555555555562</v>
      </c>
      <c r="W144" s="310">
        <v>0.375</v>
      </c>
      <c r="X144" s="310">
        <v>0.55138888888888882</v>
      </c>
      <c r="Y144" s="310"/>
      <c r="Z144" s="310">
        <v>0.48819444444444443</v>
      </c>
      <c r="AA144" s="310">
        <v>0.53263888888888888</v>
      </c>
      <c r="AB144" s="310">
        <v>0.45694444444444443</v>
      </c>
      <c r="AC144" s="310">
        <v>0.65625</v>
      </c>
      <c r="AD144" s="310">
        <v>0.75486111111111109</v>
      </c>
      <c r="AE144" s="310">
        <v>0.62916666666666665</v>
      </c>
      <c r="AF144" s="309">
        <v>0.7715277777777777</v>
      </c>
      <c r="AG144" s="309"/>
      <c r="AI144" s="112" t="e">
        <f>VLOOKUP(AJ144,id!$A:$C,3,0)</f>
        <v>#N/A</v>
      </c>
      <c r="AJ144" s="112" t="str">
        <f t="shared" si="24"/>
        <v>KurekWojciech1982</v>
      </c>
      <c r="AK144" s="112" t="str">
        <f t="shared" si="27"/>
        <v>Kurek</v>
      </c>
      <c r="AL144" s="112" t="str">
        <f t="shared" si="27"/>
        <v>Wojciech</v>
      </c>
      <c r="AM144" s="112" t="str">
        <f t="shared" si="25"/>
        <v>ETT Elbląg Triathlon Team</v>
      </c>
      <c r="AN144" s="112">
        <f t="shared" si="26"/>
        <v>1982</v>
      </c>
      <c r="AO144" s="112">
        <f t="shared" si="19"/>
        <v>20.886533402021492</v>
      </c>
      <c r="AP144" s="112"/>
      <c r="AQ144" s="112">
        <f t="shared" si="20"/>
        <v>1.0051225252665097</v>
      </c>
      <c r="AR144" s="112">
        <f t="shared" si="21"/>
        <v>0.9375</v>
      </c>
      <c r="AS144" s="112">
        <f t="shared" si="22"/>
        <v>1</v>
      </c>
      <c r="AT144" s="112">
        <f t="shared" si="23"/>
        <v>0.98717524291740988</v>
      </c>
    </row>
    <row r="145" spans="1:46">
      <c r="A145" s="316">
        <v>152</v>
      </c>
      <c r="B145" s="304">
        <v>143</v>
      </c>
      <c r="C145" s="304"/>
      <c r="D145" s="304">
        <v>3105</v>
      </c>
      <c r="E145" s="306" t="s">
        <v>1115</v>
      </c>
      <c r="F145" s="306" t="s">
        <v>59</v>
      </c>
      <c r="G145" s="304" t="s">
        <v>32</v>
      </c>
      <c r="H145" s="304">
        <v>1962</v>
      </c>
      <c r="I145" s="306" t="s">
        <v>3462</v>
      </c>
      <c r="J145" s="306" t="s">
        <v>4321</v>
      </c>
      <c r="K145" s="304">
        <v>35</v>
      </c>
      <c r="L145" s="304">
        <v>14</v>
      </c>
      <c r="M145" s="304">
        <v>35</v>
      </c>
      <c r="N145" s="305">
        <v>0.36045138888888889</v>
      </c>
      <c r="O145" s="304">
        <v>0</v>
      </c>
      <c r="P145" s="303">
        <v>0.4201388888888889</v>
      </c>
      <c r="Q145" s="303">
        <v>0.54652777777777783</v>
      </c>
      <c r="R145" s="303"/>
      <c r="S145" s="303">
        <v>0.5180555555555556</v>
      </c>
      <c r="T145" s="303">
        <v>0.40625</v>
      </c>
      <c r="U145" s="303">
        <v>0.61249999999999993</v>
      </c>
      <c r="V145" s="303">
        <v>0.53333333333333333</v>
      </c>
      <c r="W145" s="303">
        <v>0.4458333333333333</v>
      </c>
      <c r="X145" s="303">
        <v>0.57986111111111105</v>
      </c>
      <c r="Y145" s="303">
        <v>0.65694444444444444</v>
      </c>
      <c r="Z145" s="303">
        <v>0.49652777777777773</v>
      </c>
      <c r="AA145" s="303">
        <v>0.56736111111111109</v>
      </c>
      <c r="AB145" s="303">
        <v>0.47361111111111115</v>
      </c>
      <c r="AC145" s="303">
        <v>0.62986111111111109</v>
      </c>
      <c r="AD145" s="303">
        <v>0.68888888888888899</v>
      </c>
      <c r="AE145" s="303"/>
      <c r="AF145" s="302">
        <v>0.71458333333333324</v>
      </c>
      <c r="AG145" s="302"/>
      <c r="AI145" s="112" t="e">
        <f>VLOOKUP(AJ145,id!$A:$C,3,0)</f>
        <v>#N/A</v>
      </c>
      <c r="AJ145" s="112" t="str">
        <f t="shared" si="24"/>
        <v>WasilczukMichał1962</v>
      </c>
      <c r="AK145" s="112" t="str">
        <f t="shared" si="27"/>
        <v>Wasilczuk</v>
      </c>
      <c r="AL145" s="112" t="str">
        <f t="shared" si="27"/>
        <v>Michał</v>
      </c>
      <c r="AM145" s="112" t="str">
        <f t="shared" si="25"/>
        <v>Trzy Michały</v>
      </c>
      <c r="AN145" s="112">
        <f t="shared" si="26"/>
        <v>1962</v>
      </c>
      <c r="AO145" s="112">
        <f t="shared" si="19"/>
        <v>20.600308309599843</v>
      </c>
      <c r="AP145" s="112"/>
      <c r="AQ145" s="112">
        <f t="shared" si="20"/>
        <v>1.1596506438043863</v>
      </c>
      <c r="AR145" s="112">
        <f t="shared" si="21"/>
        <v>0.93333333333333335</v>
      </c>
      <c r="AS145" s="112">
        <f t="shared" si="22"/>
        <v>1</v>
      </c>
      <c r="AT145" s="112">
        <f t="shared" si="23"/>
        <v>0.98629618965902943</v>
      </c>
    </row>
    <row r="146" spans="1:46">
      <c r="A146" s="315">
        <v>153</v>
      </c>
      <c r="B146" s="311">
        <v>144</v>
      </c>
      <c r="C146" s="311"/>
      <c r="D146" s="311">
        <v>3092</v>
      </c>
      <c r="E146" s="313" t="s">
        <v>413</v>
      </c>
      <c r="F146" s="313" t="s">
        <v>46</v>
      </c>
      <c r="G146" s="311" t="s">
        <v>32</v>
      </c>
      <c r="H146" s="311">
        <v>1975</v>
      </c>
      <c r="I146" s="313" t="s">
        <v>3567</v>
      </c>
      <c r="J146" s="313" t="s">
        <v>4320</v>
      </c>
      <c r="K146" s="311">
        <v>35</v>
      </c>
      <c r="L146" s="311">
        <v>14</v>
      </c>
      <c r="M146" s="311">
        <v>35</v>
      </c>
      <c r="N146" s="312">
        <v>0.37278935185185186</v>
      </c>
      <c r="O146" s="311">
        <v>0</v>
      </c>
      <c r="P146" s="310">
        <v>0.44305555555555554</v>
      </c>
      <c r="Q146" s="310">
        <v>0.54652777777777783</v>
      </c>
      <c r="R146" s="310"/>
      <c r="S146" s="310">
        <v>0.51944444444444449</v>
      </c>
      <c r="T146" s="310">
        <v>0.42499999999999999</v>
      </c>
      <c r="U146" s="310">
        <v>0.6</v>
      </c>
      <c r="V146" s="310">
        <v>0.53333333333333333</v>
      </c>
      <c r="W146" s="310">
        <v>0.36874999999999997</v>
      </c>
      <c r="X146" s="310">
        <v>0.5756944444444444</v>
      </c>
      <c r="Y146" s="310">
        <v>0.66875000000000007</v>
      </c>
      <c r="Z146" s="310">
        <v>0.49374999999999997</v>
      </c>
      <c r="AA146" s="310">
        <v>0.56180555555555556</v>
      </c>
      <c r="AB146" s="310">
        <v>0.46736111111111112</v>
      </c>
      <c r="AC146" s="310">
        <v>0.63263888888888886</v>
      </c>
      <c r="AD146" s="310">
        <v>0.70208333333333339</v>
      </c>
      <c r="AE146" s="310"/>
      <c r="AF146" s="309">
        <v>0.72638888888888886</v>
      </c>
      <c r="AG146" s="309"/>
      <c r="AI146" s="112" t="e">
        <f>VLOOKUP(AJ146,id!$A:$C,3,0)</f>
        <v>#N/A</v>
      </c>
      <c r="AJ146" s="112" t="str">
        <f t="shared" si="24"/>
        <v>StaniszewskiBartosz1975</v>
      </c>
      <c r="AK146" s="112" t="str">
        <f t="shared" si="27"/>
        <v>Staniszewski</v>
      </c>
      <c r="AL146" s="112" t="str">
        <f t="shared" si="27"/>
        <v>Bartosz</v>
      </c>
      <c r="AM146" s="112" t="str">
        <f t="shared" si="25"/>
        <v>Pięty Szalonego Gnoma i spółka</v>
      </c>
      <c r="AN146" s="112">
        <f t="shared" si="26"/>
        <v>1975</v>
      </c>
      <c r="AO146" s="112">
        <f t="shared" si="19"/>
        <v>19.918513511312611</v>
      </c>
      <c r="AP146" s="112"/>
      <c r="AQ146" s="112">
        <f t="shared" si="20"/>
        <v>0.96690366046757115</v>
      </c>
      <c r="AR146" s="112">
        <f t="shared" si="21"/>
        <v>1</v>
      </c>
      <c r="AS146" s="112">
        <f t="shared" si="22"/>
        <v>1</v>
      </c>
      <c r="AT146" s="112">
        <f t="shared" si="23"/>
        <v>1</v>
      </c>
    </row>
    <row r="147" spans="1:46">
      <c r="A147" s="316">
        <v>154</v>
      </c>
      <c r="B147" s="304">
        <v>145</v>
      </c>
      <c r="C147" s="304"/>
      <c r="D147" s="304">
        <v>3211</v>
      </c>
      <c r="E147" s="306" t="s">
        <v>1097</v>
      </c>
      <c r="F147" s="306" t="s">
        <v>59</v>
      </c>
      <c r="G147" s="304" t="s">
        <v>32</v>
      </c>
      <c r="H147" s="304">
        <v>1998</v>
      </c>
      <c r="I147" s="306" t="s">
        <v>3462</v>
      </c>
      <c r="J147" s="306"/>
      <c r="K147" s="304">
        <v>35</v>
      </c>
      <c r="L147" s="304">
        <v>14</v>
      </c>
      <c r="M147" s="304">
        <v>35</v>
      </c>
      <c r="N147" s="305">
        <v>0.40043981481481478</v>
      </c>
      <c r="O147" s="304">
        <v>0</v>
      </c>
      <c r="P147" s="303"/>
      <c r="Q147" s="303">
        <v>0.51597222222222217</v>
      </c>
      <c r="R147" s="303">
        <v>0.61041666666666672</v>
      </c>
      <c r="S147" s="303">
        <v>0.4861111111111111</v>
      </c>
      <c r="T147" s="303">
        <v>0.73541666666666661</v>
      </c>
      <c r="U147" s="303">
        <v>0.57777777777777783</v>
      </c>
      <c r="V147" s="303">
        <v>0.50069444444444444</v>
      </c>
      <c r="W147" s="303">
        <v>0.38819444444444445</v>
      </c>
      <c r="X147" s="303">
        <v>0.54791666666666672</v>
      </c>
      <c r="Y147" s="303">
        <v>0.69374999999999998</v>
      </c>
      <c r="Z147" s="303">
        <v>0.46458333333333335</v>
      </c>
      <c r="AA147" s="303">
        <v>0.53402777777777777</v>
      </c>
      <c r="AB147" s="303">
        <v>0.43333333333333335</v>
      </c>
      <c r="AC147" s="303">
        <v>0.65347222222222223</v>
      </c>
      <c r="AD147" s="303"/>
      <c r="AE147" s="303">
        <v>0.62847222222222221</v>
      </c>
      <c r="AF147" s="302">
        <v>0.75416666666666676</v>
      </c>
      <c r="AG147" s="302"/>
      <c r="AI147" s="112" t="e">
        <f>VLOOKUP(AJ147,id!$A:$C,3,0)</f>
        <v>#N/A</v>
      </c>
      <c r="AJ147" s="112" t="str">
        <f t="shared" si="24"/>
        <v>SkórskiMichał1998</v>
      </c>
      <c r="AK147" s="112" t="str">
        <f t="shared" si="27"/>
        <v>Skórski</v>
      </c>
      <c r="AL147" s="112" t="str">
        <f t="shared" si="27"/>
        <v>Michał</v>
      </c>
      <c r="AM147" s="112">
        <f t="shared" si="25"/>
        <v>0</v>
      </c>
      <c r="AN147" s="112">
        <f t="shared" si="26"/>
        <v>1998</v>
      </c>
      <c r="AO147" s="112">
        <f t="shared" si="19"/>
        <v>18.543135490082317</v>
      </c>
      <c r="AP147" s="112"/>
      <c r="AQ147" s="112">
        <f t="shared" si="20"/>
        <v>0.93094976588242107</v>
      </c>
      <c r="AR147" s="112">
        <f t="shared" si="21"/>
        <v>1</v>
      </c>
      <c r="AS147" s="112">
        <f t="shared" si="22"/>
        <v>1</v>
      </c>
      <c r="AT147" s="112">
        <f t="shared" si="23"/>
        <v>1</v>
      </c>
    </row>
    <row r="148" spans="1:46">
      <c r="A148" s="315">
        <v>155</v>
      </c>
      <c r="B148" s="311">
        <v>146</v>
      </c>
      <c r="C148" s="311"/>
      <c r="D148" s="311">
        <v>3209</v>
      </c>
      <c r="E148" s="313" t="s">
        <v>1098</v>
      </c>
      <c r="F148" s="313" t="s">
        <v>269</v>
      </c>
      <c r="G148" s="311" t="s">
        <v>32</v>
      </c>
      <c r="H148" s="311">
        <v>1974</v>
      </c>
      <c r="I148" s="313" t="s">
        <v>3462</v>
      </c>
      <c r="J148" s="313" t="s">
        <v>4319</v>
      </c>
      <c r="K148" s="311">
        <v>35</v>
      </c>
      <c r="L148" s="311">
        <v>14</v>
      </c>
      <c r="M148" s="311">
        <v>35</v>
      </c>
      <c r="N148" s="312">
        <v>0.40053240740740742</v>
      </c>
      <c r="O148" s="311">
        <v>0</v>
      </c>
      <c r="P148" s="310"/>
      <c r="Q148" s="310">
        <v>0.51597222222222217</v>
      </c>
      <c r="R148" s="310">
        <v>0.61249999999999993</v>
      </c>
      <c r="S148" s="310">
        <v>0.4861111111111111</v>
      </c>
      <c r="T148" s="310">
        <v>0.73541666666666661</v>
      </c>
      <c r="U148" s="310">
        <v>0.57777777777777783</v>
      </c>
      <c r="V148" s="310">
        <v>0.5</v>
      </c>
      <c r="W148" s="310">
        <v>0.3923611111111111</v>
      </c>
      <c r="X148" s="310">
        <v>0.54791666666666672</v>
      </c>
      <c r="Y148" s="310">
        <v>0.69305555555555554</v>
      </c>
      <c r="Z148" s="310">
        <v>0.46458333333333335</v>
      </c>
      <c r="AA148" s="310">
        <v>0.53402777777777777</v>
      </c>
      <c r="AB148" s="310">
        <v>0.43263888888888885</v>
      </c>
      <c r="AC148" s="310">
        <v>0.65416666666666667</v>
      </c>
      <c r="AD148" s="310"/>
      <c r="AE148" s="310">
        <v>0.62916666666666665</v>
      </c>
      <c r="AF148" s="309">
        <v>0.75416666666666676</v>
      </c>
      <c r="AG148" s="309"/>
      <c r="AI148" s="112" t="e">
        <f>VLOOKUP(AJ148,id!$A:$C,3,0)</f>
        <v>#N/A</v>
      </c>
      <c r="AJ148" s="112" t="str">
        <f t="shared" si="24"/>
        <v>SzucaZbigniew1974</v>
      </c>
      <c r="AK148" s="112" t="str">
        <f t="shared" si="27"/>
        <v>Szuca</v>
      </c>
      <c r="AL148" s="112" t="str">
        <f t="shared" si="27"/>
        <v>Zbigniew</v>
      </c>
      <c r="AM148" s="112" t="str">
        <f t="shared" si="25"/>
        <v>ironteam3city</v>
      </c>
      <c r="AN148" s="112">
        <f t="shared" si="26"/>
        <v>1974</v>
      </c>
      <c r="AO148" s="112">
        <f t="shared" si="19"/>
        <v>18.538848803267292</v>
      </c>
      <c r="AP148" s="112"/>
      <c r="AQ148" s="112">
        <f t="shared" si="20"/>
        <v>0.9997688262151071</v>
      </c>
      <c r="AR148" s="112">
        <f t="shared" si="21"/>
        <v>1</v>
      </c>
      <c r="AS148" s="112">
        <f t="shared" si="22"/>
        <v>1</v>
      </c>
      <c r="AT148" s="112">
        <f t="shared" si="23"/>
        <v>1</v>
      </c>
    </row>
    <row r="149" spans="1:46">
      <c r="A149" s="316">
        <v>156</v>
      </c>
      <c r="B149" s="304">
        <v>147</v>
      </c>
      <c r="C149" s="304"/>
      <c r="D149" s="304">
        <v>3212</v>
      </c>
      <c r="E149" s="306" t="s">
        <v>1097</v>
      </c>
      <c r="F149" s="306" t="s">
        <v>151</v>
      </c>
      <c r="G149" s="304" t="s">
        <v>32</v>
      </c>
      <c r="H149" s="304">
        <v>1971</v>
      </c>
      <c r="I149" s="306" t="s">
        <v>3462</v>
      </c>
      <c r="J149" s="306"/>
      <c r="K149" s="304">
        <v>35</v>
      </c>
      <c r="L149" s="304">
        <v>14</v>
      </c>
      <c r="M149" s="304">
        <v>35</v>
      </c>
      <c r="N149" s="305">
        <v>0.40067129629629633</v>
      </c>
      <c r="O149" s="304">
        <v>0</v>
      </c>
      <c r="P149" s="303"/>
      <c r="Q149" s="303">
        <v>0.51597222222222217</v>
      </c>
      <c r="R149" s="303">
        <v>0.60972222222222217</v>
      </c>
      <c r="S149" s="303">
        <v>0.48680555555555555</v>
      </c>
      <c r="T149" s="303">
        <v>0.73541666666666661</v>
      </c>
      <c r="U149" s="303">
        <v>0.57777777777777783</v>
      </c>
      <c r="V149" s="303">
        <v>0.5</v>
      </c>
      <c r="W149" s="303">
        <v>0.38819444444444445</v>
      </c>
      <c r="X149" s="303">
        <v>0.54722222222222217</v>
      </c>
      <c r="Y149" s="303">
        <v>0.69236111111111109</v>
      </c>
      <c r="Z149" s="303">
        <v>0.46458333333333335</v>
      </c>
      <c r="AA149" s="303">
        <v>0.53402777777777777</v>
      </c>
      <c r="AB149" s="303">
        <v>0.43263888888888885</v>
      </c>
      <c r="AC149" s="303">
        <v>0.65347222222222223</v>
      </c>
      <c r="AD149" s="303"/>
      <c r="AE149" s="303">
        <v>0.62847222222222221</v>
      </c>
      <c r="AF149" s="302">
        <v>0.75416666666666676</v>
      </c>
      <c r="AG149" s="302"/>
      <c r="AI149" s="112" t="e">
        <f>VLOOKUP(AJ149,id!$A:$C,3,0)</f>
        <v>#N/A</v>
      </c>
      <c r="AJ149" s="112" t="str">
        <f t="shared" si="24"/>
        <v>SkórskiWojciech1971</v>
      </c>
      <c r="AK149" s="112" t="str">
        <f t="shared" si="27"/>
        <v>Skórski</v>
      </c>
      <c r="AL149" s="112" t="str">
        <f t="shared" si="27"/>
        <v>Wojciech</v>
      </c>
      <c r="AM149" s="112">
        <f t="shared" si="25"/>
        <v>0</v>
      </c>
      <c r="AN149" s="112">
        <f t="shared" si="26"/>
        <v>1971</v>
      </c>
      <c r="AO149" s="112">
        <f t="shared" si="19"/>
        <v>18.532422487892653</v>
      </c>
      <c r="AP149" s="112"/>
      <c r="AQ149" s="112">
        <f t="shared" si="20"/>
        <v>0.99965335952394707</v>
      </c>
      <c r="AR149" s="112">
        <f t="shared" si="21"/>
        <v>1</v>
      </c>
      <c r="AS149" s="112">
        <f t="shared" si="22"/>
        <v>1</v>
      </c>
      <c r="AT149" s="112">
        <f t="shared" si="23"/>
        <v>1</v>
      </c>
    </row>
    <row r="150" spans="1:46">
      <c r="A150" s="315">
        <v>157</v>
      </c>
      <c r="B150" s="311">
        <v>148</v>
      </c>
      <c r="C150" s="311"/>
      <c r="D150" s="311">
        <v>3210</v>
      </c>
      <c r="E150" s="313" t="s">
        <v>1098</v>
      </c>
      <c r="F150" s="313" t="s">
        <v>1622</v>
      </c>
      <c r="G150" s="311" t="s">
        <v>32</v>
      </c>
      <c r="H150" s="311">
        <v>2000</v>
      </c>
      <c r="I150" s="313" t="s">
        <v>3462</v>
      </c>
      <c r="J150" s="313" t="s">
        <v>4319</v>
      </c>
      <c r="K150" s="311">
        <v>35</v>
      </c>
      <c r="L150" s="311">
        <v>14</v>
      </c>
      <c r="M150" s="311">
        <v>35</v>
      </c>
      <c r="N150" s="312">
        <v>0.40081018518518513</v>
      </c>
      <c r="O150" s="311">
        <v>0</v>
      </c>
      <c r="P150" s="310"/>
      <c r="Q150" s="310">
        <v>0.51597222222222217</v>
      </c>
      <c r="R150" s="310">
        <v>0.61041666666666672</v>
      </c>
      <c r="S150" s="310">
        <v>0.4861111111111111</v>
      </c>
      <c r="T150" s="310">
        <v>0.73541666666666661</v>
      </c>
      <c r="U150" s="310">
        <v>0.57777777777777783</v>
      </c>
      <c r="V150" s="310">
        <v>0.50069444444444444</v>
      </c>
      <c r="W150" s="310">
        <v>0.38819444444444445</v>
      </c>
      <c r="X150" s="310">
        <v>0.54791666666666672</v>
      </c>
      <c r="Y150" s="310">
        <v>0.69374999999999998</v>
      </c>
      <c r="Z150" s="310">
        <v>0.46458333333333335</v>
      </c>
      <c r="AA150" s="310">
        <v>0.53402777777777777</v>
      </c>
      <c r="AB150" s="310">
        <v>0.43333333333333335</v>
      </c>
      <c r="AC150" s="310">
        <v>0.65416666666666667</v>
      </c>
      <c r="AD150" s="310"/>
      <c r="AE150" s="310">
        <v>0.62916666666666665</v>
      </c>
      <c r="AF150" s="309">
        <v>0.75486111111111109</v>
      </c>
      <c r="AG150" s="309"/>
      <c r="AI150" s="112" t="e">
        <f>VLOOKUP(AJ150,id!$A:$C,3,0)</f>
        <v>#N/A</v>
      </c>
      <c r="AJ150" s="112" t="str">
        <f t="shared" si="24"/>
        <v>SzucaWiktor2000</v>
      </c>
      <c r="AK150" s="112" t="str">
        <f t="shared" si="27"/>
        <v>Szuca</v>
      </c>
      <c r="AL150" s="112" t="str">
        <f t="shared" si="27"/>
        <v>Wiktor</v>
      </c>
      <c r="AM150" s="112" t="str">
        <f t="shared" si="25"/>
        <v>ironteam3city</v>
      </c>
      <c r="AN150" s="112">
        <f t="shared" si="26"/>
        <v>2000</v>
      </c>
      <c r="AO150" s="112">
        <f t="shared" si="19"/>
        <v>18.526000626216227</v>
      </c>
      <c r="AP150" s="112"/>
      <c r="AQ150" s="112">
        <f t="shared" si="20"/>
        <v>0.99965347964192919</v>
      </c>
      <c r="AR150" s="112">
        <f t="shared" si="21"/>
        <v>1</v>
      </c>
      <c r="AS150" s="112">
        <f t="shared" si="22"/>
        <v>1</v>
      </c>
      <c r="AT150" s="112">
        <f t="shared" si="23"/>
        <v>1</v>
      </c>
    </row>
    <row r="151" spans="1:46">
      <c r="A151" s="316">
        <v>158</v>
      </c>
      <c r="B151" s="304">
        <v>149</v>
      </c>
      <c r="C151" s="304"/>
      <c r="D151" s="304">
        <v>3110</v>
      </c>
      <c r="E151" s="306" t="s">
        <v>1385</v>
      </c>
      <c r="F151" s="306" t="s">
        <v>144</v>
      </c>
      <c r="G151" s="304" t="s">
        <v>32</v>
      </c>
      <c r="H151" s="304">
        <v>1962</v>
      </c>
      <c r="I151" s="306" t="s">
        <v>3550</v>
      </c>
      <c r="J151" s="306" t="s">
        <v>1384</v>
      </c>
      <c r="K151" s="304">
        <v>35</v>
      </c>
      <c r="L151" s="304">
        <v>14</v>
      </c>
      <c r="M151" s="304">
        <v>35</v>
      </c>
      <c r="N151" s="305">
        <v>0.40464120370370371</v>
      </c>
      <c r="O151" s="304">
        <v>0</v>
      </c>
      <c r="P151" s="303">
        <v>0.43263888888888885</v>
      </c>
      <c r="Q151" s="303">
        <v>0.58819444444444446</v>
      </c>
      <c r="R151" s="303"/>
      <c r="S151" s="303">
        <v>0.55625000000000002</v>
      </c>
      <c r="T151" s="303">
        <v>0.38125000000000003</v>
      </c>
      <c r="U151" s="303">
        <v>0.6645833333333333</v>
      </c>
      <c r="V151" s="303">
        <v>0.57291666666666663</v>
      </c>
      <c r="W151" s="303">
        <v>0.4680555555555555</v>
      </c>
      <c r="X151" s="303">
        <v>0.63888888888888895</v>
      </c>
      <c r="Y151" s="303">
        <v>0.71458333333333324</v>
      </c>
      <c r="Z151" s="303">
        <v>0.53333333333333333</v>
      </c>
      <c r="AA151" s="303">
        <v>0.6118055555555556</v>
      </c>
      <c r="AB151" s="303">
        <v>0.50694444444444442</v>
      </c>
      <c r="AC151" s="303">
        <v>0.68680555555555556</v>
      </c>
      <c r="AD151" s="303">
        <v>0.74097222222222225</v>
      </c>
      <c r="AE151" s="303"/>
      <c r="AF151" s="302">
        <v>0.7583333333333333</v>
      </c>
      <c r="AG151" s="302"/>
      <c r="AI151" s="112" t="e">
        <f>VLOOKUP(AJ151,id!$A:$C,3,0)</f>
        <v>#N/A</v>
      </c>
      <c r="AJ151" s="112" t="str">
        <f t="shared" si="24"/>
        <v>SzymkunDariusz1962</v>
      </c>
      <c r="AK151" s="112" t="str">
        <f t="shared" si="27"/>
        <v>Szymkun</v>
      </c>
      <c r="AL151" s="112" t="str">
        <f t="shared" si="27"/>
        <v>Dariusz</v>
      </c>
      <c r="AM151" s="112" t="str">
        <f t="shared" si="25"/>
        <v>Wataha</v>
      </c>
      <c r="AN151" s="112">
        <f t="shared" si="26"/>
        <v>1962</v>
      </c>
      <c r="AO151" s="112">
        <f t="shared" si="19"/>
        <v>18.350602147703665</v>
      </c>
      <c r="AP151" s="112"/>
      <c r="AQ151" s="112">
        <f t="shared" si="20"/>
        <v>0.99053230742827703</v>
      </c>
      <c r="AR151" s="112">
        <f t="shared" si="21"/>
        <v>1</v>
      </c>
      <c r="AS151" s="112">
        <f t="shared" si="22"/>
        <v>1</v>
      </c>
      <c r="AT151" s="112">
        <f t="shared" si="23"/>
        <v>1</v>
      </c>
    </row>
    <row r="152" spans="1:46">
      <c r="A152" s="315">
        <v>159</v>
      </c>
      <c r="B152" s="311">
        <v>150</v>
      </c>
      <c r="C152" s="311"/>
      <c r="D152" s="311">
        <v>3052</v>
      </c>
      <c r="E152" s="313" t="s">
        <v>1385</v>
      </c>
      <c r="F152" s="313" t="s">
        <v>17</v>
      </c>
      <c r="G152" s="311" t="s">
        <v>32</v>
      </c>
      <c r="H152" s="311">
        <v>1994</v>
      </c>
      <c r="I152" s="313" t="s">
        <v>3462</v>
      </c>
      <c r="J152" s="313" t="s">
        <v>1389</v>
      </c>
      <c r="K152" s="311">
        <v>35</v>
      </c>
      <c r="L152" s="311">
        <v>14</v>
      </c>
      <c r="M152" s="311">
        <v>35</v>
      </c>
      <c r="N152" s="312">
        <v>0.40472222222222221</v>
      </c>
      <c r="O152" s="311">
        <v>0</v>
      </c>
      <c r="P152" s="310">
        <v>0.43263888888888885</v>
      </c>
      <c r="Q152" s="310">
        <v>0.58819444444444446</v>
      </c>
      <c r="R152" s="310"/>
      <c r="S152" s="310">
        <v>0.55625000000000002</v>
      </c>
      <c r="T152" s="310">
        <v>0.38125000000000003</v>
      </c>
      <c r="U152" s="310">
        <v>0.6645833333333333</v>
      </c>
      <c r="V152" s="310">
        <v>0.57291666666666663</v>
      </c>
      <c r="W152" s="310">
        <v>0.4680555555555555</v>
      </c>
      <c r="X152" s="310">
        <v>0.63888888888888895</v>
      </c>
      <c r="Y152" s="310">
        <v>0.71458333333333324</v>
      </c>
      <c r="Z152" s="310">
        <v>0.53333333333333333</v>
      </c>
      <c r="AA152" s="310">
        <v>0.6118055555555556</v>
      </c>
      <c r="AB152" s="310">
        <v>0.50624999999999998</v>
      </c>
      <c r="AC152" s="310">
        <v>0.68333333333333324</v>
      </c>
      <c r="AD152" s="310">
        <v>0.7402777777777777</v>
      </c>
      <c r="AE152" s="310"/>
      <c r="AF152" s="309">
        <v>0.7583333333333333</v>
      </c>
      <c r="AG152" s="309"/>
      <c r="AI152" s="112" t="e">
        <f>VLOOKUP(AJ152,id!$A:$C,3,0)</f>
        <v>#N/A</v>
      </c>
      <c r="AJ152" s="112" t="str">
        <f t="shared" si="24"/>
        <v>SzymkunMarcin1994</v>
      </c>
      <c r="AK152" s="112" t="str">
        <f t="shared" si="27"/>
        <v>Szymkun</v>
      </c>
      <c r="AL152" s="112" t="str">
        <f t="shared" si="27"/>
        <v>Marcin</v>
      </c>
      <c r="AM152" s="112" t="str">
        <f t="shared" si="25"/>
        <v>WATAHA</v>
      </c>
      <c r="AN152" s="112">
        <f t="shared" si="26"/>
        <v>1994</v>
      </c>
      <c r="AO152" s="112">
        <f t="shared" si="19"/>
        <v>18.34692866866472</v>
      </c>
      <c r="AP152" s="112"/>
      <c r="AQ152" s="112">
        <f t="shared" si="20"/>
        <v>0.99979981697552056</v>
      </c>
      <c r="AR152" s="112">
        <f t="shared" si="21"/>
        <v>1</v>
      </c>
      <c r="AS152" s="112">
        <f t="shared" si="22"/>
        <v>1</v>
      </c>
      <c r="AT152" s="112">
        <f t="shared" si="23"/>
        <v>1</v>
      </c>
    </row>
    <row r="153" spans="1:46">
      <c r="A153" s="316">
        <v>160</v>
      </c>
      <c r="B153" s="304">
        <v>151</v>
      </c>
      <c r="C153" s="304"/>
      <c r="D153" s="304">
        <v>3199</v>
      </c>
      <c r="E153" s="306" t="s">
        <v>519</v>
      </c>
      <c r="F153" s="306" t="s">
        <v>19</v>
      </c>
      <c r="G153" s="304" t="s">
        <v>32</v>
      </c>
      <c r="H153" s="304">
        <v>1988</v>
      </c>
      <c r="I153" s="306" t="s">
        <v>3551</v>
      </c>
      <c r="J153" s="306" t="s">
        <v>4316</v>
      </c>
      <c r="K153" s="304">
        <v>35</v>
      </c>
      <c r="L153" s="304">
        <v>14</v>
      </c>
      <c r="M153" s="304">
        <v>35</v>
      </c>
      <c r="N153" s="305">
        <v>0.4099652777777778</v>
      </c>
      <c r="O153" s="304">
        <v>0</v>
      </c>
      <c r="P153" s="303">
        <v>0.74305555555555547</v>
      </c>
      <c r="Q153" s="303">
        <v>0.51527777777777783</v>
      </c>
      <c r="R153" s="303"/>
      <c r="S153" s="303">
        <v>0.48194444444444445</v>
      </c>
      <c r="T153" s="303">
        <v>0.72013888888888899</v>
      </c>
      <c r="U153" s="303">
        <v>0.59027777777777779</v>
      </c>
      <c r="V153" s="303">
        <v>0.5</v>
      </c>
      <c r="W153" s="303">
        <v>0.375</v>
      </c>
      <c r="X153" s="303">
        <v>0.56666666666666665</v>
      </c>
      <c r="Y153" s="303">
        <v>0.64722222222222225</v>
      </c>
      <c r="Z153" s="303">
        <v>0.44444444444444442</v>
      </c>
      <c r="AA153" s="303">
        <v>0.55208333333333337</v>
      </c>
      <c r="AB153" s="303">
        <v>0.42152777777777778</v>
      </c>
      <c r="AC153" s="303">
        <v>0.60763888888888895</v>
      </c>
      <c r="AD153" s="303">
        <v>0.67708333333333337</v>
      </c>
      <c r="AE153" s="303"/>
      <c r="AF153" s="302">
        <v>0.76388888888888884</v>
      </c>
      <c r="AG153" s="302"/>
      <c r="AI153" s="112">
        <f>VLOOKUP(AJ153,id!$A:$C,3,0)</f>
        <v>484</v>
      </c>
      <c r="AJ153" s="112" t="str">
        <f t="shared" si="24"/>
        <v>CeierGrzegorz1988</v>
      </c>
      <c r="AK153" s="112" t="str">
        <f t="shared" si="27"/>
        <v>Ceier</v>
      </c>
      <c r="AL153" s="112" t="str">
        <f t="shared" si="27"/>
        <v>Grzegorz</v>
      </c>
      <c r="AM153" s="112" t="str">
        <f t="shared" si="25"/>
        <v>Rowerek</v>
      </c>
      <c r="AN153" s="112">
        <f t="shared" si="26"/>
        <v>1988</v>
      </c>
      <c r="AO153" s="112">
        <f t="shared" si="19"/>
        <v>18.112289367490128</v>
      </c>
      <c r="AP153" s="112"/>
      <c r="AQ153" s="112">
        <f t="shared" si="20"/>
        <v>0.98721097653934098</v>
      </c>
      <c r="AR153" s="112">
        <f t="shared" si="21"/>
        <v>1</v>
      </c>
      <c r="AS153" s="112">
        <f t="shared" si="22"/>
        <v>1</v>
      </c>
      <c r="AT153" s="112">
        <f t="shared" si="23"/>
        <v>1</v>
      </c>
    </row>
    <row r="154" spans="1:46">
      <c r="A154" s="315">
        <v>161</v>
      </c>
      <c r="B154" s="311">
        <v>152</v>
      </c>
      <c r="C154" s="311"/>
      <c r="D154" s="311">
        <v>3081</v>
      </c>
      <c r="E154" s="313" t="s">
        <v>522</v>
      </c>
      <c r="F154" s="313" t="s">
        <v>269</v>
      </c>
      <c r="G154" s="311" t="s">
        <v>32</v>
      </c>
      <c r="H154" s="311">
        <v>1960</v>
      </c>
      <c r="I154" s="313" t="s">
        <v>3576</v>
      </c>
      <c r="J154" s="313" t="s">
        <v>523</v>
      </c>
      <c r="K154" s="311">
        <v>35</v>
      </c>
      <c r="L154" s="311">
        <v>14</v>
      </c>
      <c r="M154" s="311">
        <v>35</v>
      </c>
      <c r="N154" s="312">
        <v>0.41030092592592587</v>
      </c>
      <c r="O154" s="311">
        <v>0</v>
      </c>
      <c r="P154" s="310">
        <v>0.74305555555555547</v>
      </c>
      <c r="Q154" s="310">
        <v>0.51527777777777783</v>
      </c>
      <c r="R154" s="310"/>
      <c r="S154" s="310">
        <v>0.48194444444444445</v>
      </c>
      <c r="T154" s="310">
        <v>0.72013888888888899</v>
      </c>
      <c r="U154" s="310">
        <v>0.59027777777777779</v>
      </c>
      <c r="V154" s="310">
        <v>0.5</v>
      </c>
      <c r="W154" s="310">
        <v>0.375</v>
      </c>
      <c r="X154" s="310">
        <v>0.56666666666666665</v>
      </c>
      <c r="Y154" s="310">
        <v>0.64722222222222225</v>
      </c>
      <c r="Z154" s="310">
        <v>0.44444444444444442</v>
      </c>
      <c r="AA154" s="310">
        <v>0.55277777777777781</v>
      </c>
      <c r="AB154" s="310">
        <v>0.42152777777777778</v>
      </c>
      <c r="AC154" s="310">
        <v>0.60833333333333328</v>
      </c>
      <c r="AD154" s="310">
        <v>0.6777777777777777</v>
      </c>
      <c r="AE154" s="310"/>
      <c r="AF154" s="309">
        <v>0.76388888888888884</v>
      </c>
      <c r="AG154" s="309"/>
      <c r="AI154" s="112">
        <f>VLOOKUP(AJ154,id!$A:$C,3,0)</f>
        <v>421</v>
      </c>
      <c r="AJ154" s="112" t="str">
        <f t="shared" si="24"/>
        <v>KlainZbigniew1960</v>
      </c>
      <c r="AK154" s="112" t="str">
        <f t="shared" si="27"/>
        <v>Klain</v>
      </c>
      <c r="AL154" s="112" t="str">
        <f t="shared" si="27"/>
        <v>Zbigniew</v>
      </c>
      <c r="AM154" s="112" t="str">
        <f t="shared" si="25"/>
        <v>Klan Klainów</v>
      </c>
      <c r="AN154" s="112">
        <f t="shared" si="26"/>
        <v>1960</v>
      </c>
      <c r="AO154" s="112">
        <f t="shared" si="19"/>
        <v>18.097472544030126</v>
      </c>
      <c r="AP154" s="112"/>
      <c r="AQ154" s="112">
        <f t="shared" si="20"/>
        <v>0.9991819464033852</v>
      </c>
      <c r="AR154" s="112">
        <f t="shared" si="21"/>
        <v>1</v>
      </c>
      <c r="AS154" s="112">
        <f t="shared" si="22"/>
        <v>1</v>
      </c>
      <c r="AT154" s="112">
        <f t="shared" si="23"/>
        <v>1</v>
      </c>
    </row>
    <row r="155" spans="1:46">
      <c r="A155" s="316">
        <v>162</v>
      </c>
      <c r="B155" s="304">
        <v>153</v>
      </c>
      <c r="C155" s="304"/>
      <c r="D155" s="304">
        <v>3142</v>
      </c>
      <c r="E155" s="306" t="s">
        <v>3642</v>
      </c>
      <c r="F155" s="306" t="s">
        <v>26</v>
      </c>
      <c r="G155" s="304" t="s">
        <v>32</v>
      </c>
      <c r="H155" s="304">
        <v>1961</v>
      </c>
      <c r="I155" s="306" t="s">
        <v>3550</v>
      </c>
      <c r="J155" s="306" t="s">
        <v>4316</v>
      </c>
      <c r="K155" s="304">
        <v>35</v>
      </c>
      <c r="L155" s="304">
        <v>14</v>
      </c>
      <c r="M155" s="304">
        <v>35</v>
      </c>
      <c r="N155" s="305">
        <v>0.41031250000000002</v>
      </c>
      <c r="O155" s="304">
        <v>0</v>
      </c>
      <c r="P155" s="303">
        <v>0.74236111111111114</v>
      </c>
      <c r="Q155" s="303">
        <v>0.51597222222222217</v>
      </c>
      <c r="R155" s="303"/>
      <c r="S155" s="303">
        <v>0.48194444444444445</v>
      </c>
      <c r="T155" s="303">
        <v>0.71944444444444444</v>
      </c>
      <c r="U155" s="303">
        <v>0.59027777777777779</v>
      </c>
      <c r="V155" s="303">
        <v>0.5</v>
      </c>
      <c r="W155" s="303">
        <v>0.375</v>
      </c>
      <c r="X155" s="303">
        <v>0.56666666666666665</v>
      </c>
      <c r="Y155" s="303">
        <v>0.6479166666666667</v>
      </c>
      <c r="Z155" s="303">
        <v>0.44444444444444442</v>
      </c>
      <c r="AA155" s="303">
        <v>0.55208333333333337</v>
      </c>
      <c r="AB155" s="303">
        <v>0.42152777777777778</v>
      </c>
      <c r="AC155" s="303">
        <v>0.60833333333333328</v>
      </c>
      <c r="AD155" s="303">
        <v>0.67708333333333337</v>
      </c>
      <c r="AE155" s="303"/>
      <c r="AF155" s="302">
        <v>0.76388888888888884</v>
      </c>
      <c r="AG155" s="302"/>
      <c r="AI155" s="112">
        <f>VLOOKUP(AJ155,id!$A:$C,3,0)</f>
        <v>422</v>
      </c>
      <c r="AJ155" s="112" t="str">
        <f t="shared" si="24"/>
        <v>OMIECZYŃSKIAndrzej1961</v>
      </c>
      <c r="AK155" s="112" t="str">
        <f t="shared" si="27"/>
        <v>OMIECZYŃSKI</v>
      </c>
      <c r="AL155" s="112" t="str">
        <f t="shared" si="27"/>
        <v>Andrzej</v>
      </c>
      <c r="AM155" s="112" t="str">
        <f t="shared" si="25"/>
        <v>Rowerek</v>
      </c>
      <c r="AN155" s="112">
        <f t="shared" si="26"/>
        <v>1961</v>
      </c>
      <c r="AO155" s="112">
        <f t="shared" si="19"/>
        <v>18.096962051447573</v>
      </c>
      <c r="AP155" s="112"/>
      <c r="AQ155" s="112">
        <f t="shared" si="20"/>
        <v>0.99997179205099984</v>
      </c>
      <c r="AR155" s="112">
        <f t="shared" si="21"/>
        <v>1</v>
      </c>
      <c r="AS155" s="112">
        <f t="shared" si="22"/>
        <v>1</v>
      </c>
      <c r="AT155" s="112">
        <f t="shared" si="23"/>
        <v>1</v>
      </c>
    </row>
    <row r="156" spans="1:46">
      <c r="A156" s="315">
        <v>163</v>
      </c>
      <c r="B156" s="311">
        <v>154</v>
      </c>
      <c r="C156" s="311"/>
      <c r="D156" s="311">
        <v>3206</v>
      </c>
      <c r="E156" s="313" t="s">
        <v>4318</v>
      </c>
      <c r="F156" s="313" t="s">
        <v>394</v>
      </c>
      <c r="G156" s="311" t="s">
        <v>32</v>
      </c>
      <c r="H156" s="311">
        <v>2018</v>
      </c>
      <c r="I156" s="313" t="s">
        <v>3551</v>
      </c>
      <c r="J156" s="313"/>
      <c r="K156" s="311">
        <v>35</v>
      </c>
      <c r="L156" s="311">
        <v>14</v>
      </c>
      <c r="M156" s="311">
        <v>35</v>
      </c>
      <c r="N156" s="312">
        <v>0.41042824074074075</v>
      </c>
      <c r="O156" s="311">
        <v>0</v>
      </c>
      <c r="P156" s="310">
        <v>0.74236111111111114</v>
      </c>
      <c r="Q156" s="310">
        <v>0.51597222222222217</v>
      </c>
      <c r="R156" s="310"/>
      <c r="S156" s="310">
        <v>0.48194444444444445</v>
      </c>
      <c r="T156" s="310">
        <v>0.72013888888888899</v>
      </c>
      <c r="U156" s="310">
        <v>0.59027777777777779</v>
      </c>
      <c r="V156" s="310">
        <v>0.5</v>
      </c>
      <c r="W156" s="310">
        <v>0.375</v>
      </c>
      <c r="X156" s="310">
        <v>0.56666666666666665</v>
      </c>
      <c r="Y156" s="310">
        <v>0.64722222222222225</v>
      </c>
      <c r="Z156" s="310">
        <v>0.44444444444444442</v>
      </c>
      <c r="AA156" s="310">
        <v>0.55208333333333337</v>
      </c>
      <c r="AB156" s="310">
        <v>0.42152777777777778</v>
      </c>
      <c r="AC156" s="310">
        <v>0.60833333333333328</v>
      </c>
      <c r="AD156" s="310">
        <v>0.6777777777777777</v>
      </c>
      <c r="AE156" s="310"/>
      <c r="AF156" s="309">
        <v>0.76458333333333339</v>
      </c>
      <c r="AG156" s="309"/>
      <c r="AI156" s="112" t="e">
        <f>VLOOKUP(AJ156,id!$A:$C,3,0)</f>
        <v>#N/A</v>
      </c>
      <c r="AJ156" s="112" t="str">
        <f t="shared" si="24"/>
        <v>ObertyńskiOlgierd2018</v>
      </c>
      <c r="AK156" s="112" t="str">
        <f t="shared" si="27"/>
        <v>Obertyński</v>
      </c>
      <c r="AL156" s="112" t="str">
        <f t="shared" si="27"/>
        <v>Olgierd</v>
      </c>
      <c r="AM156" s="112">
        <f t="shared" si="25"/>
        <v>0</v>
      </c>
      <c r="AN156" s="112">
        <f t="shared" si="26"/>
        <v>2018</v>
      </c>
      <c r="AO156" s="112">
        <f t="shared" si="19"/>
        <v>18.091858709169735</v>
      </c>
      <c r="AP156" s="112"/>
      <c r="AQ156" s="112">
        <f t="shared" si="20"/>
        <v>0.99971800005639999</v>
      </c>
      <c r="AR156" s="112">
        <f t="shared" si="21"/>
        <v>1</v>
      </c>
      <c r="AS156" s="112">
        <f t="shared" si="22"/>
        <v>1</v>
      </c>
      <c r="AT156" s="112">
        <f t="shared" si="23"/>
        <v>1</v>
      </c>
    </row>
    <row r="157" spans="1:46">
      <c r="A157" s="315">
        <v>165</v>
      </c>
      <c r="B157" s="311">
        <v>155</v>
      </c>
      <c r="C157" s="311"/>
      <c r="D157" s="311">
        <v>3094</v>
      </c>
      <c r="E157" s="313" t="s">
        <v>1440</v>
      </c>
      <c r="F157" s="313" t="s">
        <v>383</v>
      </c>
      <c r="G157" s="311" t="s">
        <v>32</v>
      </c>
      <c r="H157" s="311">
        <v>1973</v>
      </c>
      <c r="I157" s="313" t="s">
        <v>3462</v>
      </c>
      <c r="J157" s="313" t="s">
        <v>4315</v>
      </c>
      <c r="K157" s="311">
        <v>35</v>
      </c>
      <c r="L157" s="311">
        <v>14</v>
      </c>
      <c r="M157" s="311">
        <v>35</v>
      </c>
      <c r="N157" s="312">
        <v>0.41237268518518522</v>
      </c>
      <c r="O157" s="311">
        <v>0</v>
      </c>
      <c r="P157" s="310">
        <v>0.40138888888888885</v>
      </c>
      <c r="Q157" s="310">
        <v>0.52986111111111112</v>
      </c>
      <c r="R157" s="310"/>
      <c r="S157" s="310">
        <v>0.48680555555555555</v>
      </c>
      <c r="T157" s="310">
        <v>0.72222222222222221</v>
      </c>
      <c r="U157" s="310">
        <v>0.60138888888888886</v>
      </c>
      <c r="V157" s="310">
        <v>0.51180555555555551</v>
      </c>
      <c r="W157" s="310">
        <v>0.37638888888888888</v>
      </c>
      <c r="X157" s="310">
        <v>0.5756944444444444</v>
      </c>
      <c r="Y157" s="310">
        <v>0.65486111111111112</v>
      </c>
      <c r="Z157" s="310">
        <v>0.45208333333333334</v>
      </c>
      <c r="AA157" s="310">
        <v>0.55902777777777779</v>
      </c>
      <c r="AB157" s="310">
        <v>0.42499999999999999</v>
      </c>
      <c r="AC157" s="310">
        <v>0.62361111111111112</v>
      </c>
      <c r="AD157" s="310">
        <v>0.74791666666666667</v>
      </c>
      <c r="AE157" s="310"/>
      <c r="AF157" s="309">
        <v>0.76597222222222217</v>
      </c>
      <c r="AG157" s="309"/>
      <c r="AI157" s="112" t="e">
        <f>VLOOKUP(AJ157,id!$A:$C,3,0)</f>
        <v>#N/A</v>
      </c>
      <c r="AJ157" s="112" t="str">
        <f t="shared" si="24"/>
        <v>MłyńskiMariusz1973</v>
      </c>
      <c r="AK157" s="112" t="str">
        <f t="shared" si="27"/>
        <v>Młyński</v>
      </c>
      <c r="AL157" s="112" t="str">
        <f t="shared" si="27"/>
        <v>Mariusz</v>
      </c>
      <c r="AM157" s="112" t="str">
        <f t="shared" si="25"/>
        <v>Majrusz 73</v>
      </c>
      <c r="AN157" s="112">
        <f t="shared" si="26"/>
        <v>1973</v>
      </c>
      <c r="AO157" s="112">
        <f t="shared" si="19"/>
        <v>18.006550890731368</v>
      </c>
      <c r="AP157" s="112"/>
      <c r="AQ157" s="112">
        <f t="shared" si="20"/>
        <v>0.99528473995902211</v>
      </c>
      <c r="AR157" s="112">
        <f t="shared" si="21"/>
        <v>1</v>
      </c>
      <c r="AS157" s="112">
        <f t="shared" si="22"/>
        <v>1</v>
      </c>
      <c r="AT157" s="112">
        <f t="shared" si="23"/>
        <v>1</v>
      </c>
    </row>
    <row r="158" spans="1:46">
      <c r="A158" s="316">
        <v>166</v>
      </c>
      <c r="B158" s="304">
        <v>156</v>
      </c>
      <c r="C158" s="304"/>
      <c r="D158" s="304">
        <v>3124</v>
      </c>
      <c r="E158" s="306" t="s">
        <v>309</v>
      </c>
      <c r="F158" s="306" t="s">
        <v>70</v>
      </c>
      <c r="G158" s="304" t="s">
        <v>32</v>
      </c>
      <c r="H158" s="304">
        <v>1976</v>
      </c>
      <c r="I158" s="306" t="s">
        <v>3690</v>
      </c>
      <c r="J158" s="306" t="s">
        <v>158</v>
      </c>
      <c r="K158" s="304">
        <v>35</v>
      </c>
      <c r="L158" s="304">
        <v>13</v>
      </c>
      <c r="M158" s="304">
        <v>35</v>
      </c>
      <c r="N158" s="305">
        <v>0.38980324074074074</v>
      </c>
      <c r="O158" s="304">
        <v>0</v>
      </c>
      <c r="P158" s="303">
        <v>0.7090277777777777</v>
      </c>
      <c r="Q158" s="303"/>
      <c r="R158" s="303">
        <v>0.48055555555555557</v>
      </c>
      <c r="S158" s="303">
        <v>0.63263888888888886</v>
      </c>
      <c r="T158" s="303">
        <v>0.7270833333333333</v>
      </c>
      <c r="U158" s="303">
        <v>0.46249999999999997</v>
      </c>
      <c r="V158" s="303"/>
      <c r="W158" s="303"/>
      <c r="X158" s="303">
        <v>0.59236111111111112</v>
      </c>
      <c r="Y158" s="303">
        <v>0.41875000000000001</v>
      </c>
      <c r="Z158" s="303">
        <v>0.65625</v>
      </c>
      <c r="AA158" s="303">
        <v>0.61319444444444449</v>
      </c>
      <c r="AB158" s="303">
        <v>0.68125000000000002</v>
      </c>
      <c r="AC158" s="303">
        <v>0.4381944444444445</v>
      </c>
      <c r="AD158" s="303">
        <v>0.38541666666666669</v>
      </c>
      <c r="AE158" s="303">
        <v>0.50069444444444444</v>
      </c>
      <c r="AF158" s="302">
        <v>0.74375000000000002</v>
      </c>
      <c r="AG158" s="302"/>
      <c r="AI158" s="112">
        <f>VLOOKUP(AJ158,id!$A:$C,3,0)</f>
        <v>483</v>
      </c>
      <c r="AJ158" s="112" t="str">
        <f t="shared" si="24"/>
        <v>JankowskiMaciej1976</v>
      </c>
      <c r="AK158" s="112" t="str">
        <f t="shared" si="27"/>
        <v>Jankowski</v>
      </c>
      <c r="AL158" s="112" t="str">
        <f t="shared" si="27"/>
        <v>Maciej</v>
      </c>
      <c r="AM158" s="112" t="str">
        <f t="shared" si="25"/>
        <v>GR3miasto</v>
      </c>
      <c r="AN158" s="112">
        <f t="shared" si="26"/>
        <v>1976</v>
      </c>
      <c r="AO158" s="112">
        <f t="shared" si="19"/>
        <v>17.741633197371321</v>
      </c>
      <c r="AP158" s="112"/>
      <c r="AQ158" s="112">
        <f t="shared" si="20"/>
        <v>1.0578995813414889</v>
      </c>
      <c r="AR158" s="112">
        <f t="shared" si="21"/>
        <v>0.9285714285714286</v>
      </c>
      <c r="AS158" s="112">
        <f t="shared" si="22"/>
        <v>1</v>
      </c>
      <c r="AT158" s="112">
        <f t="shared" si="23"/>
        <v>0.98528770473770133</v>
      </c>
    </row>
    <row r="159" spans="1:46">
      <c r="A159" s="315">
        <v>167</v>
      </c>
      <c r="B159" s="311">
        <v>157</v>
      </c>
      <c r="C159" s="311"/>
      <c r="D159" s="311">
        <v>3195</v>
      </c>
      <c r="E159" s="313" t="s">
        <v>1635</v>
      </c>
      <c r="F159" s="313" t="s">
        <v>34</v>
      </c>
      <c r="G159" s="311" t="s">
        <v>32</v>
      </c>
      <c r="H159" s="311">
        <v>1967</v>
      </c>
      <c r="I159" s="313" t="s">
        <v>3550</v>
      </c>
      <c r="J159" s="313" t="s">
        <v>158</v>
      </c>
      <c r="K159" s="311">
        <v>35</v>
      </c>
      <c r="L159" s="311">
        <v>13</v>
      </c>
      <c r="M159" s="311">
        <v>35</v>
      </c>
      <c r="N159" s="312">
        <v>0.39879629629629632</v>
      </c>
      <c r="O159" s="311">
        <v>0</v>
      </c>
      <c r="P159" s="310"/>
      <c r="Q159" s="310">
        <v>0.58888888888888891</v>
      </c>
      <c r="R159" s="310">
        <v>0.49652777777777773</v>
      </c>
      <c r="S159" s="310">
        <v>0.63263888888888886</v>
      </c>
      <c r="T159" s="310"/>
      <c r="U159" s="310">
        <v>0.51736111111111105</v>
      </c>
      <c r="V159" s="310">
        <v>0.61249999999999993</v>
      </c>
      <c r="W159" s="310"/>
      <c r="X159" s="310">
        <v>0.54027777777777775</v>
      </c>
      <c r="Y159" s="310">
        <v>0.41875000000000001</v>
      </c>
      <c r="Z159" s="310">
        <v>0.65625</v>
      </c>
      <c r="AA159" s="310">
        <v>0.57708333333333328</v>
      </c>
      <c r="AB159" s="310">
        <v>0.70624999999999993</v>
      </c>
      <c r="AC159" s="310">
        <v>0.43958333333333338</v>
      </c>
      <c r="AD159" s="310">
        <v>0.37916666666666665</v>
      </c>
      <c r="AE159" s="310">
        <v>0.4694444444444445</v>
      </c>
      <c r="AF159" s="309">
        <v>0.75277777777777777</v>
      </c>
      <c r="AG159" s="309"/>
      <c r="AI159" s="112" t="e">
        <f>VLOOKUP(AJ159,id!$A:$C,3,0)</f>
        <v>#N/A</v>
      </c>
      <c r="AJ159" s="112" t="str">
        <f t="shared" si="24"/>
        <v>PuchalskiMarek1967</v>
      </c>
      <c r="AK159" s="112" t="str">
        <f t="shared" si="27"/>
        <v>Puchalski</v>
      </c>
      <c r="AL159" s="112" t="str">
        <f t="shared" si="27"/>
        <v>Marek</v>
      </c>
      <c r="AM159" s="112" t="str">
        <f t="shared" si="25"/>
        <v>GR3miasto</v>
      </c>
      <c r="AN159" s="112">
        <f t="shared" si="26"/>
        <v>1967</v>
      </c>
      <c r="AO159" s="112">
        <f t="shared" si="19"/>
        <v>17.341550512371395</v>
      </c>
      <c r="AP159" s="112"/>
      <c r="AQ159" s="112">
        <f t="shared" si="20"/>
        <v>0.9774495008126306</v>
      </c>
      <c r="AR159" s="112">
        <f t="shared" si="21"/>
        <v>1</v>
      </c>
      <c r="AS159" s="112">
        <f t="shared" si="22"/>
        <v>1</v>
      </c>
      <c r="AT159" s="112">
        <f t="shared" si="23"/>
        <v>1</v>
      </c>
    </row>
    <row r="160" spans="1:46">
      <c r="A160" s="315">
        <v>169</v>
      </c>
      <c r="B160" s="311">
        <v>158</v>
      </c>
      <c r="C160" s="311"/>
      <c r="D160" s="311">
        <v>3090</v>
      </c>
      <c r="E160" s="313" t="s">
        <v>617</v>
      </c>
      <c r="F160" s="313" t="s">
        <v>48</v>
      </c>
      <c r="G160" s="311" t="s">
        <v>32</v>
      </c>
      <c r="H160" s="311">
        <v>1978</v>
      </c>
      <c r="I160" s="313" t="s">
        <v>3462</v>
      </c>
      <c r="J160" s="313" t="s">
        <v>4312</v>
      </c>
      <c r="K160" s="311">
        <v>35</v>
      </c>
      <c r="L160" s="311">
        <v>13</v>
      </c>
      <c r="M160" s="311">
        <v>35</v>
      </c>
      <c r="N160" s="312">
        <v>0.40445601851851848</v>
      </c>
      <c r="O160" s="311">
        <v>0</v>
      </c>
      <c r="P160" s="310"/>
      <c r="Q160" s="310">
        <v>0.62638888888888888</v>
      </c>
      <c r="R160" s="310">
        <v>0.5395833333333333</v>
      </c>
      <c r="S160" s="310">
        <v>0.67152777777777783</v>
      </c>
      <c r="T160" s="310"/>
      <c r="U160" s="310">
        <v>0.56527777777777777</v>
      </c>
      <c r="V160" s="310">
        <v>0.65416666666666667</v>
      </c>
      <c r="W160" s="310"/>
      <c r="X160" s="310">
        <v>0.58472222222222225</v>
      </c>
      <c r="Y160" s="310">
        <v>0.42291666666666666</v>
      </c>
      <c r="Z160" s="310">
        <v>0.6958333333333333</v>
      </c>
      <c r="AA160" s="310">
        <v>0.61041666666666672</v>
      </c>
      <c r="AB160" s="310">
        <v>0.72013888888888899</v>
      </c>
      <c r="AC160" s="310">
        <v>0.4548611111111111</v>
      </c>
      <c r="AD160" s="310">
        <v>0.37708333333333338</v>
      </c>
      <c r="AE160" s="310">
        <v>0.48402777777777778</v>
      </c>
      <c r="AF160" s="309">
        <v>0.7583333333333333</v>
      </c>
      <c r="AG160" s="309"/>
      <c r="AI160" s="112">
        <f>VLOOKUP(AJ160,id!$A:$C,3,0)</f>
        <v>100</v>
      </c>
      <c r="AJ160" s="112" t="str">
        <f t="shared" si="24"/>
        <v>SitekTomasz1978</v>
      </c>
      <c r="AK160" s="112" t="str">
        <f t="shared" si="27"/>
        <v>Sitek</v>
      </c>
      <c r="AL160" s="112" t="str">
        <f t="shared" si="27"/>
        <v>Tomasz</v>
      </c>
      <c r="AM160" s="112" t="str">
        <f t="shared" si="25"/>
        <v>Archeo</v>
      </c>
      <c r="AN160" s="112">
        <f t="shared" si="26"/>
        <v>1978</v>
      </c>
      <c r="AO160" s="112">
        <f t="shared" si="19"/>
        <v>17.09888294331861</v>
      </c>
      <c r="AP160" s="112"/>
      <c r="AQ160" s="112">
        <f t="shared" si="20"/>
        <v>0.98600658177135514</v>
      </c>
      <c r="AR160" s="112">
        <f t="shared" si="21"/>
        <v>1</v>
      </c>
      <c r="AS160" s="112">
        <f t="shared" si="22"/>
        <v>1</v>
      </c>
      <c r="AT160" s="112">
        <f t="shared" si="23"/>
        <v>1</v>
      </c>
    </row>
    <row r="161" spans="1:46">
      <c r="A161" s="316">
        <v>170</v>
      </c>
      <c r="B161" s="304">
        <v>159</v>
      </c>
      <c r="C161" s="304"/>
      <c r="D161" s="304">
        <v>3088</v>
      </c>
      <c r="E161" s="306" t="s">
        <v>1102</v>
      </c>
      <c r="F161" s="306" t="s">
        <v>1767</v>
      </c>
      <c r="G161" s="304" t="s">
        <v>32</v>
      </c>
      <c r="H161" s="304">
        <v>1984</v>
      </c>
      <c r="I161" s="306" t="s">
        <v>3569</v>
      </c>
      <c r="J161" s="306" t="s">
        <v>4312</v>
      </c>
      <c r="K161" s="304">
        <v>35</v>
      </c>
      <c r="L161" s="304">
        <v>13</v>
      </c>
      <c r="M161" s="304">
        <v>35</v>
      </c>
      <c r="N161" s="305">
        <v>0.40449074074074076</v>
      </c>
      <c r="O161" s="304">
        <v>0</v>
      </c>
      <c r="P161" s="303"/>
      <c r="Q161" s="303">
        <v>0.62638888888888888</v>
      </c>
      <c r="R161" s="303">
        <v>0.54027777777777775</v>
      </c>
      <c r="S161" s="303">
        <v>0.67083333333333339</v>
      </c>
      <c r="T161" s="303"/>
      <c r="U161" s="303">
        <v>0.56527777777777777</v>
      </c>
      <c r="V161" s="303">
        <v>0.65416666666666667</v>
      </c>
      <c r="W161" s="303"/>
      <c r="X161" s="303">
        <v>0.58472222222222225</v>
      </c>
      <c r="Y161" s="303">
        <v>0.42083333333333334</v>
      </c>
      <c r="Z161" s="303">
        <v>0.69930555555555562</v>
      </c>
      <c r="AA161" s="303">
        <v>0.61041666666666672</v>
      </c>
      <c r="AB161" s="303">
        <v>0.72222222222222221</v>
      </c>
      <c r="AC161" s="303">
        <v>0.4548611111111111</v>
      </c>
      <c r="AD161" s="303">
        <v>0.37777777777777777</v>
      </c>
      <c r="AE161" s="303">
        <v>0.48472222222222222</v>
      </c>
      <c r="AF161" s="302">
        <v>0.7583333333333333</v>
      </c>
      <c r="AG161" s="302"/>
      <c r="AI161" s="112" t="e">
        <f>VLOOKUP(AJ161,id!$A:$C,3,0)</f>
        <v>#N/A</v>
      </c>
      <c r="AJ161" s="112" t="str">
        <f t="shared" si="24"/>
        <v>ChylakPawel1984</v>
      </c>
      <c r="AK161" s="112" t="str">
        <f t="shared" si="27"/>
        <v>Chylak</v>
      </c>
      <c r="AL161" s="112" t="str">
        <f t="shared" si="27"/>
        <v>Pawel</v>
      </c>
      <c r="AM161" s="112" t="str">
        <f t="shared" si="25"/>
        <v>Archeo</v>
      </c>
      <c r="AN161" s="112">
        <f t="shared" si="26"/>
        <v>1984</v>
      </c>
      <c r="AO161" s="112">
        <f t="shared" si="19"/>
        <v>17.097415144050267</v>
      </c>
      <c r="AP161" s="112"/>
      <c r="AQ161" s="112">
        <f t="shared" si="20"/>
        <v>0.99991415817786411</v>
      </c>
      <c r="AR161" s="112">
        <f t="shared" si="21"/>
        <v>1</v>
      </c>
      <c r="AS161" s="112">
        <f t="shared" si="22"/>
        <v>1</v>
      </c>
      <c r="AT161" s="112">
        <f t="shared" si="23"/>
        <v>1</v>
      </c>
    </row>
    <row r="162" spans="1:46">
      <c r="A162" s="315">
        <v>171</v>
      </c>
      <c r="B162" s="311">
        <v>160</v>
      </c>
      <c r="C162" s="311"/>
      <c r="D162" s="311">
        <v>3178</v>
      </c>
      <c r="E162" s="313" t="s">
        <v>480</v>
      </c>
      <c r="F162" s="313" t="s">
        <v>315</v>
      </c>
      <c r="G162" s="311" t="s">
        <v>32</v>
      </c>
      <c r="H162" s="311">
        <v>1972</v>
      </c>
      <c r="I162" s="313" t="s">
        <v>3462</v>
      </c>
      <c r="J162" s="313" t="s">
        <v>1400</v>
      </c>
      <c r="K162" s="311">
        <v>35</v>
      </c>
      <c r="L162" s="311">
        <v>13</v>
      </c>
      <c r="M162" s="311">
        <v>35</v>
      </c>
      <c r="N162" s="312">
        <v>0.40461805555555558</v>
      </c>
      <c r="O162" s="311">
        <v>0</v>
      </c>
      <c r="P162" s="310"/>
      <c r="Q162" s="310">
        <v>0.61249999999999993</v>
      </c>
      <c r="R162" s="310">
        <v>0.50416666666666665</v>
      </c>
      <c r="S162" s="310">
        <v>0.66319444444444442</v>
      </c>
      <c r="T162" s="310"/>
      <c r="U162" s="310">
        <v>0.52569444444444446</v>
      </c>
      <c r="V162" s="310">
        <v>0.64722222222222225</v>
      </c>
      <c r="W162" s="310"/>
      <c r="X162" s="310">
        <v>0.5708333333333333</v>
      </c>
      <c r="Y162" s="310">
        <v>0.4201388888888889</v>
      </c>
      <c r="Z162" s="310">
        <v>0.68819444444444444</v>
      </c>
      <c r="AA162" s="310">
        <v>0.59444444444444444</v>
      </c>
      <c r="AB162" s="310">
        <v>0.71875</v>
      </c>
      <c r="AC162" s="310">
        <v>0.4465277777777778</v>
      </c>
      <c r="AD162" s="310">
        <v>0.37916666666666665</v>
      </c>
      <c r="AE162" s="310">
        <v>0.47152777777777777</v>
      </c>
      <c r="AF162" s="309">
        <v>0.7583333333333333</v>
      </c>
      <c r="AG162" s="309"/>
      <c r="AI162" s="112" t="e">
        <f>VLOOKUP(AJ162,id!$A:$C,3,0)</f>
        <v>#N/A</v>
      </c>
      <c r="AJ162" s="112" t="str">
        <f t="shared" si="24"/>
        <v>ReszkaWitold1972</v>
      </c>
      <c r="AK162" s="112" t="str">
        <f t="shared" si="27"/>
        <v>Reszka</v>
      </c>
      <c r="AL162" s="112" t="str">
        <f t="shared" si="27"/>
        <v>Witold</v>
      </c>
      <c r="AM162" s="112" t="str">
        <f t="shared" si="25"/>
        <v>Ironteam3city</v>
      </c>
      <c r="AN162" s="112">
        <f t="shared" si="26"/>
        <v>1972</v>
      </c>
      <c r="AO162" s="112">
        <f t="shared" si="19"/>
        <v>17.092035368696724</v>
      </c>
      <c r="AP162" s="112"/>
      <c r="AQ162" s="112">
        <f t="shared" si="20"/>
        <v>0.99968534569066625</v>
      </c>
      <c r="AR162" s="112">
        <f t="shared" si="21"/>
        <v>1</v>
      </c>
      <c r="AS162" s="112">
        <f t="shared" si="22"/>
        <v>1</v>
      </c>
      <c r="AT162" s="112">
        <f t="shared" si="23"/>
        <v>1</v>
      </c>
    </row>
    <row r="163" spans="1:46">
      <c r="A163" s="316">
        <v>172</v>
      </c>
      <c r="B163" s="304">
        <v>161</v>
      </c>
      <c r="C163" s="304"/>
      <c r="D163" s="304">
        <v>3087</v>
      </c>
      <c r="E163" s="306" t="s">
        <v>616</v>
      </c>
      <c r="F163" s="306" t="s">
        <v>141</v>
      </c>
      <c r="G163" s="304" t="s">
        <v>32</v>
      </c>
      <c r="H163" s="304">
        <v>1986</v>
      </c>
      <c r="I163" s="306" t="s">
        <v>3462</v>
      </c>
      <c r="J163" s="306" t="s">
        <v>4312</v>
      </c>
      <c r="K163" s="304">
        <v>35</v>
      </c>
      <c r="L163" s="304">
        <v>13</v>
      </c>
      <c r="M163" s="304">
        <v>35</v>
      </c>
      <c r="N163" s="305">
        <v>0.40468750000000003</v>
      </c>
      <c r="O163" s="304">
        <v>0</v>
      </c>
      <c r="P163" s="303"/>
      <c r="Q163" s="303">
        <v>0.62638888888888888</v>
      </c>
      <c r="R163" s="303">
        <v>0.54027777777777775</v>
      </c>
      <c r="S163" s="303">
        <v>0.67152777777777783</v>
      </c>
      <c r="T163" s="303"/>
      <c r="U163" s="303">
        <v>0.56527777777777777</v>
      </c>
      <c r="V163" s="303">
        <v>0.65416666666666667</v>
      </c>
      <c r="W163" s="303"/>
      <c r="X163" s="303">
        <v>0.5854166666666667</v>
      </c>
      <c r="Y163" s="303">
        <v>0.42222222222222222</v>
      </c>
      <c r="Z163" s="303">
        <v>0.6958333333333333</v>
      </c>
      <c r="AA163" s="303">
        <v>0.60972222222222217</v>
      </c>
      <c r="AB163" s="303">
        <v>0.71944444444444444</v>
      </c>
      <c r="AC163" s="303">
        <v>0.4548611111111111</v>
      </c>
      <c r="AD163" s="303">
        <v>0.37708333333333338</v>
      </c>
      <c r="AE163" s="303">
        <v>0.48402777777777778</v>
      </c>
      <c r="AF163" s="302">
        <v>0.7583333333333333</v>
      </c>
      <c r="AG163" s="302"/>
      <c r="AI163" s="112">
        <f>VLOOKUP(AJ163,id!$A:$C,3,0)</f>
        <v>471</v>
      </c>
      <c r="AJ163" s="112" t="str">
        <f t="shared" si="24"/>
        <v>GlaserJakub1986</v>
      </c>
      <c r="AK163" s="112" t="str">
        <f t="shared" si="27"/>
        <v>Glaser</v>
      </c>
      <c r="AL163" s="112" t="str">
        <f t="shared" si="27"/>
        <v>Jakub</v>
      </c>
      <c r="AM163" s="112" t="str">
        <f t="shared" si="25"/>
        <v>Archeo</v>
      </c>
      <c r="AN163" s="112">
        <f t="shared" si="26"/>
        <v>1986</v>
      </c>
      <c r="AO163" s="112">
        <f t="shared" si="19"/>
        <v>17.089102372494459</v>
      </c>
      <c r="AP163" s="112"/>
      <c r="AQ163" s="112">
        <f t="shared" si="20"/>
        <v>0.99982839982839977</v>
      </c>
      <c r="AR163" s="112">
        <f t="shared" si="21"/>
        <v>1</v>
      </c>
      <c r="AS163" s="112">
        <f t="shared" si="22"/>
        <v>1</v>
      </c>
      <c r="AT163" s="112">
        <f t="shared" si="23"/>
        <v>1</v>
      </c>
    </row>
    <row r="164" spans="1:46">
      <c r="A164" s="315">
        <v>173</v>
      </c>
      <c r="B164" s="311">
        <v>162</v>
      </c>
      <c r="C164" s="311"/>
      <c r="D164" s="311">
        <v>3067</v>
      </c>
      <c r="E164" s="313" t="s">
        <v>211</v>
      </c>
      <c r="F164" s="313" t="s">
        <v>363</v>
      </c>
      <c r="G164" s="311" t="s">
        <v>32</v>
      </c>
      <c r="H164" s="311">
        <v>1977</v>
      </c>
      <c r="I164" s="313" t="s">
        <v>3462</v>
      </c>
      <c r="J164" s="313" t="s">
        <v>1400</v>
      </c>
      <c r="K164" s="311">
        <v>35</v>
      </c>
      <c r="L164" s="311">
        <v>13</v>
      </c>
      <c r="M164" s="311">
        <v>35</v>
      </c>
      <c r="N164" s="312">
        <v>0.40478009259259262</v>
      </c>
      <c r="O164" s="311">
        <v>0</v>
      </c>
      <c r="P164" s="310"/>
      <c r="Q164" s="310">
        <v>0.6118055555555556</v>
      </c>
      <c r="R164" s="310">
        <v>0.50486111111111109</v>
      </c>
      <c r="S164" s="310">
        <v>0.66319444444444442</v>
      </c>
      <c r="T164" s="310"/>
      <c r="U164" s="310">
        <v>0.52569444444444446</v>
      </c>
      <c r="V164" s="310">
        <v>0.64722222222222225</v>
      </c>
      <c r="W164" s="310"/>
      <c r="X164" s="310">
        <v>0.57152777777777775</v>
      </c>
      <c r="Y164" s="310">
        <v>0.4201388888888889</v>
      </c>
      <c r="Z164" s="310">
        <v>0.6875</v>
      </c>
      <c r="AA164" s="310">
        <v>0.59513888888888888</v>
      </c>
      <c r="AB164" s="310">
        <v>0.71875</v>
      </c>
      <c r="AC164" s="310">
        <v>0.4465277777777778</v>
      </c>
      <c r="AD164" s="310">
        <v>0.37986111111111115</v>
      </c>
      <c r="AE164" s="310">
        <v>0.47222222222222227</v>
      </c>
      <c r="AF164" s="309">
        <v>0.7583333333333333</v>
      </c>
      <c r="AG164" s="309"/>
      <c r="AI164" s="112" t="e">
        <f>VLOOKUP(AJ164,id!$A:$C,3,0)</f>
        <v>#N/A</v>
      </c>
      <c r="AJ164" s="112" t="str">
        <f t="shared" si="24"/>
        <v>JelińskiArkadiusz1977</v>
      </c>
      <c r="AK164" s="112" t="str">
        <f t="shared" si="27"/>
        <v>Jeliński</v>
      </c>
      <c r="AL164" s="112" t="str">
        <f t="shared" si="27"/>
        <v>Arkadiusz</v>
      </c>
      <c r="AM164" s="112" t="str">
        <f t="shared" si="25"/>
        <v>Ironteam3city</v>
      </c>
      <c r="AN164" s="112">
        <f t="shared" si="26"/>
        <v>1977</v>
      </c>
      <c r="AO164" s="112">
        <f t="shared" si="19"/>
        <v>17.085193276363729</v>
      </c>
      <c r="AP164" s="112"/>
      <c r="AQ164" s="112">
        <f t="shared" si="20"/>
        <v>0.9997712521087696</v>
      </c>
      <c r="AR164" s="112">
        <f t="shared" si="21"/>
        <v>1</v>
      </c>
      <c r="AS164" s="112">
        <f t="shared" si="22"/>
        <v>1</v>
      </c>
      <c r="AT164" s="112">
        <f t="shared" si="23"/>
        <v>1</v>
      </c>
    </row>
    <row r="165" spans="1:46">
      <c r="A165" s="316">
        <v>174</v>
      </c>
      <c r="B165" s="304">
        <v>163</v>
      </c>
      <c r="C165" s="304"/>
      <c r="D165" s="304">
        <v>3246</v>
      </c>
      <c r="E165" s="306" t="s">
        <v>4311</v>
      </c>
      <c r="F165" s="306" t="s">
        <v>15</v>
      </c>
      <c r="G165" s="304" t="s">
        <v>32</v>
      </c>
      <c r="H165" s="304">
        <v>1971</v>
      </c>
      <c r="I165" s="306" t="s">
        <v>4310</v>
      </c>
      <c r="J165" s="306"/>
      <c r="K165" s="304">
        <v>35</v>
      </c>
      <c r="L165" s="304">
        <v>13</v>
      </c>
      <c r="M165" s="304">
        <v>35</v>
      </c>
      <c r="N165" s="305">
        <v>0.4088310185185185</v>
      </c>
      <c r="O165" s="304">
        <v>0</v>
      </c>
      <c r="P165" s="303"/>
      <c r="Q165" s="303">
        <v>0.61249999999999993</v>
      </c>
      <c r="R165" s="303">
        <v>0.50555555555555554</v>
      </c>
      <c r="S165" s="303">
        <v>0.66319444444444442</v>
      </c>
      <c r="T165" s="303"/>
      <c r="U165" s="303">
        <v>0.52569444444444446</v>
      </c>
      <c r="V165" s="303">
        <v>0.64722222222222225</v>
      </c>
      <c r="W165" s="303"/>
      <c r="X165" s="303">
        <v>0.57291666666666663</v>
      </c>
      <c r="Y165" s="303">
        <v>0.4201388888888889</v>
      </c>
      <c r="Z165" s="303">
        <v>0.68819444444444444</v>
      </c>
      <c r="AA165" s="303">
        <v>0.59513888888888888</v>
      </c>
      <c r="AB165" s="303">
        <v>0.71944444444444444</v>
      </c>
      <c r="AC165" s="303">
        <v>0.4465277777777778</v>
      </c>
      <c r="AD165" s="303">
        <v>0.37986111111111115</v>
      </c>
      <c r="AE165" s="303">
        <v>0.47222222222222227</v>
      </c>
      <c r="AF165" s="302">
        <v>0.76250000000000007</v>
      </c>
      <c r="AG165" s="302"/>
      <c r="AI165" s="112" t="e">
        <f>VLOOKUP(AJ165,id!$A:$C,3,0)</f>
        <v>#N/A</v>
      </c>
      <c r="AJ165" s="112" t="str">
        <f t="shared" si="24"/>
        <v>TymińskiPiotr1971</v>
      </c>
      <c r="AK165" s="112" t="str">
        <f t="shared" si="27"/>
        <v>Tymiński</v>
      </c>
      <c r="AL165" s="112" t="str">
        <f t="shared" si="27"/>
        <v>Piotr</v>
      </c>
      <c r="AM165" s="112">
        <f t="shared" si="25"/>
        <v>0</v>
      </c>
      <c r="AN165" s="112">
        <f t="shared" si="26"/>
        <v>1971</v>
      </c>
      <c r="AO165" s="112">
        <f t="shared" si="19"/>
        <v>16.915903645054744</v>
      </c>
      <c r="AP165" s="112"/>
      <c r="AQ165" s="112">
        <f t="shared" si="20"/>
        <v>0.99009144183676367</v>
      </c>
      <c r="AR165" s="112">
        <f t="shared" si="21"/>
        <v>1</v>
      </c>
      <c r="AS165" s="112">
        <f t="shared" si="22"/>
        <v>1</v>
      </c>
      <c r="AT165" s="112">
        <f t="shared" si="23"/>
        <v>1</v>
      </c>
    </row>
    <row r="166" spans="1:46">
      <c r="A166" s="315">
        <v>175</v>
      </c>
      <c r="B166" s="311">
        <v>164</v>
      </c>
      <c r="C166" s="311"/>
      <c r="D166" s="311">
        <v>3268</v>
      </c>
      <c r="E166" s="313" t="s">
        <v>1013</v>
      </c>
      <c r="F166" s="313" t="s">
        <v>1012</v>
      </c>
      <c r="G166" s="311" t="s">
        <v>32</v>
      </c>
      <c r="H166" s="311">
        <v>1979</v>
      </c>
      <c r="I166" s="313" t="s">
        <v>4309</v>
      </c>
      <c r="J166" s="313" t="s">
        <v>4308</v>
      </c>
      <c r="K166" s="311">
        <v>35</v>
      </c>
      <c r="L166" s="311">
        <v>13</v>
      </c>
      <c r="M166" s="311">
        <v>35</v>
      </c>
      <c r="N166" s="312">
        <v>0.40898148148148145</v>
      </c>
      <c r="O166" s="311">
        <v>0</v>
      </c>
      <c r="P166" s="310"/>
      <c r="Q166" s="310">
        <v>0.45833333333333331</v>
      </c>
      <c r="R166" s="310">
        <v>0.56805555555555554</v>
      </c>
      <c r="S166" s="310">
        <v>0.6645833333333333</v>
      </c>
      <c r="T166" s="310"/>
      <c r="U166" s="310">
        <v>0.50763888888888886</v>
      </c>
      <c r="V166" s="310">
        <v>0.44166666666666665</v>
      </c>
      <c r="W166" s="310"/>
      <c r="X166" s="310">
        <v>0.61249999999999993</v>
      </c>
      <c r="Y166" s="310">
        <v>0.40972222222222227</v>
      </c>
      <c r="Z166" s="310">
        <v>0.69236111111111109</v>
      </c>
      <c r="AA166" s="310">
        <v>0.62847222222222221</v>
      </c>
      <c r="AB166" s="310">
        <v>0.71944444444444444</v>
      </c>
      <c r="AC166" s="310">
        <v>0.48819444444444443</v>
      </c>
      <c r="AD166" s="310">
        <v>0.37083333333333335</v>
      </c>
      <c r="AE166" s="310">
        <v>0.53611111111111109</v>
      </c>
      <c r="AF166" s="309">
        <v>0.76250000000000007</v>
      </c>
      <c r="AG166" s="309"/>
      <c r="AI166" s="112">
        <f>VLOOKUP(AJ166,id!$A:$C,3,0)</f>
        <v>442</v>
      </c>
      <c r="AJ166" s="112" t="str">
        <f t="shared" si="24"/>
        <v>RybakWawrzyniec1979</v>
      </c>
      <c r="AK166" s="112" t="str">
        <f t="shared" si="27"/>
        <v>Rybak</v>
      </c>
      <c r="AL166" s="112" t="str">
        <f t="shared" si="27"/>
        <v>Wawrzyniec</v>
      </c>
      <c r="AM166" s="112" t="str">
        <f t="shared" si="25"/>
        <v>Biegający Tczew</v>
      </c>
      <c r="AN166" s="112">
        <f t="shared" si="26"/>
        <v>1979</v>
      </c>
      <c r="AO166" s="112">
        <f t="shared" si="19"/>
        <v>16.909680338868824</v>
      </c>
      <c r="AP166" s="112"/>
      <c r="AQ166" s="112">
        <f t="shared" si="20"/>
        <v>0.99963210323749152</v>
      </c>
      <c r="AR166" s="112">
        <f t="shared" si="21"/>
        <v>1</v>
      </c>
      <c r="AS166" s="112">
        <f t="shared" si="22"/>
        <v>1</v>
      </c>
      <c r="AT166" s="112">
        <f t="shared" si="23"/>
        <v>1</v>
      </c>
    </row>
    <row r="167" spans="1:46">
      <c r="A167" s="316">
        <v>176</v>
      </c>
      <c r="B167" s="304">
        <v>165</v>
      </c>
      <c r="C167" s="304"/>
      <c r="D167" s="304">
        <v>3026</v>
      </c>
      <c r="E167" s="306" t="s">
        <v>314</v>
      </c>
      <c r="F167" s="306" t="s">
        <v>193</v>
      </c>
      <c r="G167" s="304" t="s">
        <v>32</v>
      </c>
      <c r="H167" s="304">
        <v>1983</v>
      </c>
      <c r="I167" s="306" t="s">
        <v>3606</v>
      </c>
      <c r="J167" s="306" t="s">
        <v>983</v>
      </c>
      <c r="K167" s="304">
        <v>35</v>
      </c>
      <c r="L167" s="304">
        <v>13</v>
      </c>
      <c r="M167" s="304">
        <v>35</v>
      </c>
      <c r="N167" s="305">
        <v>0.41180555555555554</v>
      </c>
      <c r="O167" s="304">
        <v>0</v>
      </c>
      <c r="P167" s="303"/>
      <c r="Q167" s="303">
        <v>0.45833333333333331</v>
      </c>
      <c r="R167" s="303">
        <v>0.56805555555555554</v>
      </c>
      <c r="S167" s="303">
        <v>0.6645833333333333</v>
      </c>
      <c r="T167" s="303"/>
      <c r="U167" s="303">
        <v>0.50763888888888886</v>
      </c>
      <c r="V167" s="303">
        <v>0.44166666666666665</v>
      </c>
      <c r="W167" s="303"/>
      <c r="X167" s="303">
        <v>0.61388888888888882</v>
      </c>
      <c r="Y167" s="303">
        <v>0.40972222222222227</v>
      </c>
      <c r="Z167" s="303">
        <v>0.69236111111111109</v>
      </c>
      <c r="AA167" s="303">
        <v>0.62986111111111109</v>
      </c>
      <c r="AB167" s="303">
        <v>0.71944444444444444</v>
      </c>
      <c r="AC167" s="303">
        <v>0.48819444444444443</v>
      </c>
      <c r="AD167" s="303">
        <v>0.37152777777777773</v>
      </c>
      <c r="AE167" s="303">
        <v>0.53680555555555554</v>
      </c>
      <c r="AF167" s="302">
        <v>0.76597222222222217</v>
      </c>
      <c r="AG167" s="302"/>
      <c r="AI167" s="112" t="e">
        <f>VLOOKUP(AJ167,id!$A:$C,3,0)</f>
        <v>#N/A</v>
      </c>
      <c r="AJ167" s="112" t="str">
        <f t="shared" si="24"/>
        <v>CiesielskiKamil1983</v>
      </c>
      <c r="AK167" s="112" t="str">
        <f t="shared" si="27"/>
        <v>Ciesielski</v>
      </c>
      <c r="AL167" s="112" t="str">
        <f t="shared" si="27"/>
        <v>Kamil</v>
      </c>
      <c r="AM167" s="112" t="str">
        <f t="shared" si="25"/>
        <v>KKG</v>
      </c>
      <c r="AN167" s="112">
        <f t="shared" si="26"/>
        <v>1983</v>
      </c>
      <c r="AO167" s="112">
        <f t="shared" si="19"/>
        <v>16.793717382076132</v>
      </c>
      <c r="AP167" s="112"/>
      <c r="AQ167" s="112">
        <f t="shared" si="20"/>
        <v>0.99314221472737485</v>
      </c>
      <c r="AR167" s="112">
        <f t="shared" si="21"/>
        <v>1</v>
      </c>
      <c r="AS167" s="112">
        <f t="shared" si="22"/>
        <v>1</v>
      </c>
      <c r="AT167" s="112">
        <f t="shared" si="23"/>
        <v>1</v>
      </c>
    </row>
    <row r="168" spans="1:46">
      <c r="A168" s="315">
        <v>177</v>
      </c>
      <c r="B168" s="311">
        <v>166</v>
      </c>
      <c r="C168" s="311"/>
      <c r="D168" s="311">
        <v>3072</v>
      </c>
      <c r="E168" s="313" t="s">
        <v>1057</v>
      </c>
      <c r="F168" s="313" t="s">
        <v>24</v>
      </c>
      <c r="G168" s="311" t="s">
        <v>32</v>
      </c>
      <c r="H168" s="311">
        <v>1984</v>
      </c>
      <c r="I168" s="313" t="s">
        <v>3462</v>
      </c>
      <c r="J168" s="313" t="s">
        <v>4307</v>
      </c>
      <c r="K168" s="311">
        <v>34</v>
      </c>
      <c r="L168" s="311">
        <v>12</v>
      </c>
      <c r="M168" s="311">
        <v>34</v>
      </c>
      <c r="N168" s="312">
        <v>0.40296296296296297</v>
      </c>
      <c r="O168" s="311">
        <v>0</v>
      </c>
      <c r="P168" s="310"/>
      <c r="Q168" s="310">
        <v>0.63124999999999998</v>
      </c>
      <c r="R168" s="310"/>
      <c r="S168" s="310">
        <v>0.67361111111111116</v>
      </c>
      <c r="T168" s="310"/>
      <c r="U168" s="310">
        <v>0.47430555555555554</v>
      </c>
      <c r="V168" s="310">
        <v>0.65833333333333333</v>
      </c>
      <c r="W168" s="310"/>
      <c r="X168" s="310">
        <v>0.59722222222222221</v>
      </c>
      <c r="Y168" s="310">
        <v>0.40972222222222227</v>
      </c>
      <c r="Z168" s="310">
        <v>0.69513888888888886</v>
      </c>
      <c r="AA168" s="310">
        <v>0.61388888888888882</v>
      </c>
      <c r="AB168" s="310">
        <v>0.71944444444444444</v>
      </c>
      <c r="AC168" s="310">
        <v>0.43611111111111112</v>
      </c>
      <c r="AD168" s="310">
        <v>0.375</v>
      </c>
      <c r="AE168" s="310">
        <v>0.50277777777777777</v>
      </c>
      <c r="AF168" s="309">
        <v>0.75694444444444453</v>
      </c>
      <c r="AG168" s="309"/>
      <c r="AI168" s="112" t="e">
        <f>VLOOKUP(AJ168,id!$A:$C,3,0)</f>
        <v>#N/A</v>
      </c>
      <c r="AJ168" s="112" t="str">
        <f t="shared" si="24"/>
        <v>OgrodnikPrzemysław1984</v>
      </c>
      <c r="AK168" s="112" t="str">
        <f t="shared" si="27"/>
        <v>Ogrodnik</v>
      </c>
      <c r="AL168" s="112" t="str">
        <f t="shared" si="27"/>
        <v>Przemysław</v>
      </c>
      <c r="AM168" s="112" t="str">
        <f t="shared" si="25"/>
        <v>House&amp;Property</v>
      </c>
      <c r="AN168" s="112">
        <f t="shared" si="26"/>
        <v>1984</v>
      </c>
      <c r="AO168" s="112">
        <f t="shared" si="19"/>
        <v>16.313896885445384</v>
      </c>
      <c r="AP168" s="112"/>
      <c r="AQ168" s="112">
        <f t="shared" si="20"/>
        <v>1.0219439338235294</v>
      </c>
      <c r="AR168" s="112">
        <f t="shared" si="21"/>
        <v>0.92307692307692313</v>
      </c>
      <c r="AS168" s="112">
        <f t="shared" si="22"/>
        <v>0.97142857142857142</v>
      </c>
      <c r="AT168" s="112">
        <f t="shared" si="23"/>
        <v>0.98411891413352426</v>
      </c>
    </row>
    <row r="169" spans="1:46">
      <c r="A169" s="316">
        <v>178</v>
      </c>
      <c r="B169" s="304">
        <v>167</v>
      </c>
      <c r="C169" s="304"/>
      <c r="D169" s="304">
        <v>3202</v>
      </c>
      <c r="E169" s="306" t="s">
        <v>146</v>
      </c>
      <c r="F169" s="306" t="s">
        <v>431</v>
      </c>
      <c r="G169" s="304" t="s">
        <v>32</v>
      </c>
      <c r="H169" s="304">
        <v>1975</v>
      </c>
      <c r="I169" s="306" t="s">
        <v>3462</v>
      </c>
      <c r="J169" s="306" t="s">
        <v>329</v>
      </c>
      <c r="K169" s="304">
        <v>34</v>
      </c>
      <c r="L169" s="304">
        <v>12</v>
      </c>
      <c r="M169" s="304">
        <v>34</v>
      </c>
      <c r="N169" s="305">
        <v>0.40297453703703701</v>
      </c>
      <c r="O169" s="304">
        <v>0</v>
      </c>
      <c r="P169" s="303"/>
      <c r="Q169" s="303">
        <v>0.63124999999999998</v>
      </c>
      <c r="R169" s="303"/>
      <c r="S169" s="303">
        <v>0.6743055555555556</v>
      </c>
      <c r="T169" s="303"/>
      <c r="U169" s="303">
        <v>0.47430555555555554</v>
      </c>
      <c r="V169" s="303">
        <v>0.65833333333333333</v>
      </c>
      <c r="W169" s="303"/>
      <c r="X169" s="303">
        <v>0.59722222222222221</v>
      </c>
      <c r="Y169" s="303">
        <v>0.40972222222222227</v>
      </c>
      <c r="Z169" s="303">
        <v>0.69513888888888886</v>
      </c>
      <c r="AA169" s="303">
        <v>0.61388888888888882</v>
      </c>
      <c r="AB169" s="303">
        <v>0.71944444444444444</v>
      </c>
      <c r="AC169" s="303">
        <v>0.43611111111111112</v>
      </c>
      <c r="AD169" s="303">
        <v>0.375</v>
      </c>
      <c r="AE169" s="303">
        <v>0.50277777777777777</v>
      </c>
      <c r="AF169" s="302">
        <v>0.75694444444444453</v>
      </c>
      <c r="AG169" s="302"/>
      <c r="AI169" s="112">
        <f>VLOOKUP(AJ169,id!$A:$C,3,0)</f>
        <v>87</v>
      </c>
      <c r="AJ169" s="112" t="str">
        <f t="shared" si="24"/>
        <v>MorawskiMikołaj1975</v>
      </c>
      <c r="AK169" s="112" t="str">
        <f t="shared" si="27"/>
        <v>Morawski</v>
      </c>
      <c r="AL169" s="112" t="str">
        <f t="shared" si="27"/>
        <v>Mikołaj</v>
      </c>
      <c r="AM169" s="112" t="str">
        <f t="shared" si="25"/>
        <v>WARMA Team</v>
      </c>
      <c r="AN169" s="112">
        <f t="shared" si="26"/>
        <v>1975</v>
      </c>
      <c r="AO169" s="112">
        <f t="shared" si="19"/>
        <v>16.313428324199862</v>
      </c>
      <c r="AP169" s="112"/>
      <c r="AQ169" s="112">
        <f t="shared" si="20"/>
        <v>0.99997127839848354</v>
      </c>
      <c r="AR169" s="112">
        <f t="shared" si="21"/>
        <v>1</v>
      </c>
      <c r="AS169" s="112">
        <f t="shared" si="22"/>
        <v>1</v>
      </c>
      <c r="AT169" s="112">
        <f t="shared" si="23"/>
        <v>1</v>
      </c>
    </row>
    <row r="170" spans="1:46">
      <c r="A170" s="315">
        <v>179</v>
      </c>
      <c r="B170" s="311">
        <v>168</v>
      </c>
      <c r="C170" s="311"/>
      <c r="D170" s="311">
        <v>3015</v>
      </c>
      <c r="E170" s="313" t="s">
        <v>4053</v>
      </c>
      <c r="F170" s="313" t="s">
        <v>70</v>
      </c>
      <c r="G170" s="311" t="s">
        <v>32</v>
      </c>
      <c r="H170" s="311">
        <v>1971</v>
      </c>
      <c r="I170" s="313" t="s">
        <v>4051</v>
      </c>
      <c r="J170" s="313" t="s">
        <v>4052</v>
      </c>
      <c r="K170" s="311">
        <v>33</v>
      </c>
      <c r="L170" s="311">
        <v>16</v>
      </c>
      <c r="M170" s="311">
        <v>40</v>
      </c>
      <c r="N170" s="312">
        <v>0.42109953703703701</v>
      </c>
      <c r="O170" s="311">
        <v>7</v>
      </c>
      <c r="P170" s="310">
        <v>0.75416666666666676</v>
      </c>
      <c r="Q170" s="310">
        <v>0.51458333333333328</v>
      </c>
      <c r="R170" s="310">
        <v>0.58611111111111114</v>
      </c>
      <c r="S170" s="310">
        <v>0.48472222222222222</v>
      </c>
      <c r="T170" s="310">
        <v>0.72777777777777775</v>
      </c>
      <c r="U170" s="310">
        <v>0.56458333333333333</v>
      </c>
      <c r="V170" s="310">
        <v>0.50069444444444444</v>
      </c>
      <c r="W170" s="310">
        <v>0.37777777777777777</v>
      </c>
      <c r="X170" s="310">
        <v>0.54722222222222217</v>
      </c>
      <c r="Y170" s="310">
        <v>0.65555555555555556</v>
      </c>
      <c r="Z170" s="310">
        <v>0.44722222222222219</v>
      </c>
      <c r="AA170" s="310">
        <v>0.53402777777777777</v>
      </c>
      <c r="AB170" s="310">
        <v>0.41736111111111113</v>
      </c>
      <c r="AC170" s="310">
        <v>0.62847222222222221</v>
      </c>
      <c r="AD170" s="310">
        <v>0.69305555555555554</v>
      </c>
      <c r="AE170" s="310">
        <v>0.60347222222222219</v>
      </c>
      <c r="AF170" s="309">
        <v>0.77500000000000002</v>
      </c>
      <c r="AG170" s="309"/>
      <c r="AI170" s="112" t="e">
        <f>VLOOKUP(AJ170,id!$A:$C,3,0)</f>
        <v>#N/A</v>
      </c>
      <c r="AJ170" s="112" t="str">
        <f t="shared" si="24"/>
        <v>MatuszczykMaciej1971</v>
      </c>
      <c r="AK170" s="112" t="str">
        <f t="shared" si="27"/>
        <v>Matuszczyk</v>
      </c>
      <c r="AL170" s="112" t="str">
        <f t="shared" si="27"/>
        <v>Maciej</v>
      </c>
      <c r="AM170" s="112" t="str">
        <f t="shared" si="25"/>
        <v>CZPTychy.pl</v>
      </c>
      <c r="AN170" s="112">
        <f t="shared" si="26"/>
        <v>1971</v>
      </c>
      <c r="AO170" s="112">
        <f t="shared" si="19"/>
        <v>15.833621608782218</v>
      </c>
      <c r="AP170" s="112"/>
      <c r="AQ170" s="112">
        <f t="shared" si="20"/>
        <v>0.95695791990764922</v>
      </c>
      <c r="AR170" s="112">
        <f t="shared" si="21"/>
        <v>1.3333333333333333</v>
      </c>
      <c r="AS170" s="112">
        <f t="shared" si="22"/>
        <v>0.97058823529411764</v>
      </c>
      <c r="AT170" s="112">
        <f t="shared" si="23"/>
        <v>1.0592238410488122</v>
      </c>
    </row>
    <row r="171" spans="1:46">
      <c r="A171" s="316">
        <v>180</v>
      </c>
      <c r="B171" s="304">
        <v>169</v>
      </c>
      <c r="C171" s="304"/>
      <c r="D171" s="304">
        <v>3073</v>
      </c>
      <c r="E171" s="306" t="s">
        <v>4306</v>
      </c>
      <c r="F171" s="306" t="s">
        <v>144</v>
      </c>
      <c r="G171" s="304" t="s">
        <v>32</v>
      </c>
      <c r="H171" s="304">
        <v>1995</v>
      </c>
      <c r="I171" s="306" t="s">
        <v>4305</v>
      </c>
      <c r="J171" s="306" t="s">
        <v>4304</v>
      </c>
      <c r="K171" s="304">
        <v>33</v>
      </c>
      <c r="L171" s="304">
        <v>13</v>
      </c>
      <c r="M171" s="304">
        <v>33</v>
      </c>
      <c r="N171" s="305">
        <v>0.39884259259259264</v>
      </c>
      <c r="O171" s="304">
        <v>0</v>
      </c>
      <c r="P171" s="303"/>
      <c r="Q171" s="303">
        <v>0.59166666666666667</v>
      </c>
      <c r="R171" s="303">
        <v>0.51180555555555551</v>
      </c>
      <c r="S171" s="303">
        <v>0.65</v>
      </c>
      <c r="T171" s="303"/>
      <c r="U171" s="303">
        <v>0.44722222222222219</v>
      </c>
      <c r="V171" s="303">
        <v>0.63472222222222219</v>
      </c>
      <c r="W171" s="303">
        <v>0.7368055555555556</v>
      </c>
      <c r="X171" s="303">
        <v>0.5493055555555556</v>
      </c>
      <c r="Y171" s="303">
        <v>0.40277777777777773</v>
      </c>
      <c r="Z171" s="303">
        <v>0.67291666666666661</v>
      </c>
      <c r="AA171" s="303">
        <v>0.5756944444444444</v>
      </c>
      <c r="AB171" s="303">
        <v>0.69861111111111107</v>
      </c>
      <c r="AC171" s="303">
        <v>0.4236111111111111</v>
      </c>
      <c r="AD171" s="303"/>
      <c r="AE171" s="303">
        <v>0.47291666666666665</v>
      </c>
      <c r="AF171" s="302">
        <v>0.75277777777777777</v>
      </c>
      <c r="AG171" s="302"/>
      <c r="AI171" s="112" t="e">
        <f>VLOOKUP(AJ171,id!$A:$C,3,0)</f>
        <v>#N/A</v>
      </c>
      <c r="AJ171" s="112" t="str">
        <f t="shared" si="24"/>
        <v>WestfalDariusz1995</v>
      </c>
      <c r="AK171" s="112" t="str">
        <f t="shared" si="27"/>
        <v>Westfal</v>
      </c>
      <c r="AL171" s="112" t="str">
        <f t="shared" si="27"/>
        <v>Dariusz</v>
      </c>
      <c r="AM171" s="112" t="str">
        <f t="shared" si="25"/>
        <v>Dariusz Westfal</v>
      </c>
      <c r="AN171" s="112">
        <f t="shared" si="26"/>
        <v>1995</v>
      </c>
      <c r="AO171" s="112">
        <f t="shared" si="19"/>
        <v>15.189550982852275</v>
      </c>
      <c r="AP171" s="112"/>
      <c r="AQ171" s="112">
        <f t="shared" si="20"/>
        <v>1.0558038305281483</v>
      </c>
      <c r="AR171" s="112">
        <f t="shared" si="21"/>
        <v>0.8125</v>
      </c>
      <c r="AS171" s="112">
        <f t="shared" si="22"/>
        <v>1</v>
      </c>
      <c r="AT171" s="112">
        <f t="shared" si="23"/>
        <v>0.95932259581265311</v>
      </c>
    </row>
    <row r="172" spans="1:46">
      <c r="A172" s="315">
        <v>183</v>
      </c>
      <c r="B172" s="311">
        <v>170</v>
      </c>
      <c r="C172" s="311"/>
      <c r="D172" s="311">
        <v>3121</v>
      </c>
      <c r="E172" s="313" t="s">
        <v>4300</v>
      </c>
      <c r="F172" s="313" t="s">
        <v>363</v>
      </c>
      <c r="G172" s="311" t="s">
        <v>32</v>
      </c>
      <c r="H172" s="311">
        <v>1980</v>
      </c>
      <c r="I172" s="313" t="s">
        <v>3673</v>
      </c>
      <c r="J172" s="313" t="s">
        <v>4299</v>
      </c>
      <c r="K172" s="311">
        <v>33</v>
      </c>
      <c r="L172" s="311">
        <v>13</v>
      </c>
      <c r="M172" s="311">
        <v>33</v>
      </c>
      <c r="N172" s="312">
        <v>0.39914351851851854</v>
      </c>
      <c r="O172" s="311">
        <v>0</v>
      </c>
      <c r="P172" s="310"/>
      <c r="Q172" s="310">
        <v>0.59236111111111112</v>
      </c>
      <c r="R172" s="310">
        <v>0.51180555555555551</v>
      </c>
      <c r="S172" s="310">
        <v>0.65069444444444446</v>
      </c>
      <c r="T172" s="310"/>
      <c r="U172" s="310">
        <v>0.44791666666666669</v>
      </c>
      <c r="V172" s="310">
        <v>0.63402777777777775</v>
      </c>
      <c r="W172" s="310">
        <v>0.7368055555555556</v>
      </c>
      <c r="X172" s="310">
        <v>0.55069444444444449</v>
      </c>
      <c r="Y172" s="310">
        <v>0.3979166666666667</v>
      </c>
      <c r="Z172" s="310">
        <v>0.67361111111111116</v>
      </c>
      <c r="AA172" s="310">
        <v>0.57638888888888895</v>
      </c>
      <c r="AB172" s="310">
        <v>0.69861111111111107</v>
      </c>
      <c r="AC172" s="310">
        <v>0.4236111111111111</v>
      </c>
      <c r="AD172" s="310"/>
      <c r="AE172" s="310">
        <v>0.47291666666666665</v>
      </c>
      <c r="AF172" s="309">
        <v>0.75277777777777777</v>
      </c>
      <c r="AG172" s="309"/>
      <c r="AI172" s="112">
        <f>VLOOKUP(AJ172,id!$A:$C,3,0)</f>
        <v>212</v>
      </c>
      <c r="AJ172" s="112" t="str">
        <f t="shared" si="24"/>
        <v>WorotyńskiArkadiusz1980</v>
      </c>
      <c r="AK172" s="112" t="str">
        <f t="shared" si="27"/>
        <v>Worotyński</v>
      </c>
      <c r="AL172" s="112" t="str">
        <f t="shared" si="27"/>
        <v>Arkadiusz</v>
      </c>
      <c r="AM172" s="112" t="str">
        <f t="shared" si="25"/>
        <v>ArkaSasino</v>
      </c>
      <c r="AN172" s="112">
        <f t="shared" si="26"/>
        <v>1980</v>
      </c>
      <c r="AO172" s="112">
        <f t="shared" si="19"/>
        <v>15.178099137884633</v>
      </c>
      <c r="AP172" s="112"/>
      <c r="AQ172" s="112">
        <f t="shared" si="20"/>
        <v>0.99924607086933837</v>
      </c>
      <c r="AR172" s="112">
        <f t="shared" si="21"/>
        <v>1</v>
      </c>
      <c r="AS172" s="112">
        <f t="shared" si="22"/>
        <v>1</v>
      </c>
      <c r="AT172" s="112">
        <f t="shared" si="23"/>
        <v>1</v>
      </c>
    </row>
    <row r="173" spans="1:46">
      <c r="A173" s="315">
        <v>185</v>
      </c>
      <c r="B173" s="311">
        <v>171</v>
      </c>
      <c r="C173" s="311"/>
      <c r="D173" s="311">
        <v>3226</v>
      </c>
      <c r="E173" s="313" t="s">
        <v>4298</v>
      </c>
      <c r="F173" s="313" t="s">
        <v>16</v>
      </c>
      <c r="G173" s="311" t="s">
        <v>32</v>
      </c>
      <c r="H173" s="311">
        <v>1983</v>
      </c>
      <c r="I173" s="313" t="s">
        <v>246</v>
      </c>
      <c r="J173" s="313" t="s">
        <v>4297</v>
      </c>
      <c r="K173" s="311">
        <v>32</v>
      </c>
      <c r="L173" s="311">
        <v>14</v>
      </c>
      <c r="M173" s="311">
        <v>32</v>
      </c>
      <c r="N173" s="312">
        <v>0.39723379629629635</v>
      </c>
      <c r="O173" s="311">
        <v>0</v>
      </c>
      <c r="P173" s="310">
        <v>0.39861111111111108</v>
      </c>
      <c r="Q173" s="310">
        <v>0.47222222222222227</v>
      </c>
      <c r="R173" s="310">
        <v>0.55347222222222225</v>
      </c>
      <c r="S173" s="310">
        <v>0.63055555555555554</v>
      </c>
      <c r="T173" s="310">
        <v>0.37708333333333338</v>
      </c>
      <c r="U173" s="310">
        <v>0.52152777777777781</v>
      </c>
      <c r="V173" s="310">
        <v>0.45624999999999999</v>
      </c>
      <c r="W173" s="310">
        <v>0.72638888888888886</v>
      </c>
      <c r="X173" s="310">
        <v>0.58819444444444446</v>
      </c>
      <c r="Y173" s="310">
        <v>0.4368055555555555</v>
      </c>
      <c r="Z173" s="310">
        <v>0.65138888888888891</v>
      </c>
      <c r="AA173" s="310">
        <v>0.60277777777777775</v>
      </c>
      <c r="AB173" s="310">
        <v>0.67847222222222225</v>
      </c>
      <c r="AC173" s="310">
        <v>0.49722222222222223</v>
      </c>
      <c r="AD173" s="310"/>
      <c r="AE173" s="310"/>
      <c r="AF173" s="309">
        <v>0.75138888888888899</v>
      </c>
      <c r="AG173" s="309"/>
      <c r="AI173" s="112" t="e">
        <f>VLOOKUP(AJ173,id!$A:$C,3,0)</f>
        <v>#N/A</v>
      </c>
      <c r="AJ173" s="112" t="str">
        <f t="shared" si="24"/>
        <v>KowalakPaweł1983</v>
      </c>
      <c r="AK173" s="112" t="str">
        <f t="shared" si="27"/>
        <v>Kowalak</v>
      </c>
      <c r="AL173" s="112" t="str">
        <f t="shared" si="27"/>
        <v>Paweł</v>
      </c>
      <c r="AM173" s="112" t="str">
        <f t="shared" si="25"/>
        <v>Pub na Czystej</v>
      </c>
      <c r="AN173" s="112">
        <f t="shared" si="26"/>
        <v>1983</v>
      </c>
      <c r="AO173" s="112">
        <f t="shared" si="19"/>
        <v>14.718156739766917</v>
      </c>
      <c r="AP173" s="112"/>
      <c r="AQ173" s="112">
        <f t="shared" si="20"/>
        <v>1.0048075522274991</v>
      </c>
      <c r="AR173" s="112">
        <f t="shared" si="21"/>
        <v>1.0769230769230769</v>
      </c>
      <c r="AS173" s="112">
        <f t="shared" si="22"/>
        <v>0.96969696969696972</v>
      </c>
      <c r="AT173" s="112">
        <f t="shared" si="23"/>
        <v>1.0149319789453937</v>
      </c>
    </row>
    <row r="174" spans="1:46">
      <c r="A174" s="316">
        <v>186</v>
      </c>
      <c r="B174" s="304">
        <v>172</v>
      </c>
      <c r="C174" s="304"/>
      <c r="D174" s="304">
        <v>3145</v>
      </c>
      <c r="E174" s="306" t="s">
        <v>1085</v>
      </c>
      <c r="F174" s="306" t="s">
        <v>4296</v>
      </c>
      <c r="G174" s="304" t="s">
        <v>32</v>
      </c>
      <c r="H174" s="304">
        <v>2005</v>
      </c>
      <c r="I174" s="306" t="s">
        <v>253</v>
      </c>
      <c r="J174" s="306" t="s">
        <v>4295</v>
      </c>
      <c r="K174" s="304">
        <v>32</v>
      </c>
      <c r="L174" s="304">
        <v>12</v>
      </c>
      <c r="M174" s="304">
        <v>32</v>
      </c>
      <c r="N174" s="305">
        <v>0.33355324074074072</v>
      </c>
      <c r="O174" s="304">
        <v>0</v>
      </c>
      <c r="P174" s="303"/>
      <c r="Q174" s="303">
        <v>0.53680555555555554</v>
      </c>
      <c r="R174" s="303"/>
      <c r="S174" s="303">
        <v>0.57638888888888895</v>
      </c>
      <c r="T174" s="303"/>
      <c r="U174" s="303">
        <v>0.46111111111111108</v>
      </c>
      <c r="V174" s="303">
        <v>0.56111111111111112</v>
      </c>
      <c r="W174" s="303">
        <v>0.6694444444444444</v>
      </c>
      <c r="X174" s="303">
        <v>0.48958333333333331</v>
      </c>
      <c r="Y174" s="303">
        <v>0.4145833333333333</v>
      </c>
      <c r="Z174" s="303">
        <v>0.60138888888888886</v>
      </c>
      <c r="AA174" s="303">
        <v>0.50972222222222219</v>
      </c>
      <c r="AB174" s="303">
        <v>0.63263888888888886</v>
      </c>
      <c r="AC174" s="303">
        <v>0.44027777777777777</v>
      </c>
      <c r="AD174" s="303">
        <v>0.37986111111111115</v>
      </c>
      <c r="AE174" s="303"/>
      <c r="AF174" s="302">
        <v>0.6875</v>
      </c>
      <c r="AG174" s="302"/>
      <c r="AI174" s="112">
        <f>VLOOKUP(AJ174,id!$A:$C,3,0)</f>
        <v>448</v>
      </c>
      <c r="AJ174" s="112" t="str">
        <f t="shared" si="24"/>
        <v>PrażyńskiTymon2005</v>
      </c>
      <c r="AK174" s="112" t="str">
        <f t="shared" si="27"/>
        <v>Prażyński</v>
      </c>
      <c r="AL174" s="112" t="str">
        <f t="shared" si="27"/>
        <v>Tymon</v>
      </c>
      <c r="AM174" s="112" t="str">
        <f t="shared" si="25"/>
        <v>Zielonka</v>
      </c>
      <c r="AN174" s="112">
        <f t="shared" si="26"/>
        <v>2005</v>
      </c>
      <c r="AO174" s="112">
        <f t="shared" si="19"/>
        <v>14.271317417584033</v>
      </c>
      <c r="AP174" s="112"/>
      <c r="AQ174" s="112">
        <f t="shared" si="20"/>
        <v>1.1909157153266945</v>
      </c>
      <c r="AR174" s="112">
        <f t="shared" si="21"/>
        <v>0.8571428571428571</v>
      </c>
      <c r="AS174" s="112">
        <f t="shared" si="22"/>
        <v>1</v>
      </c>
      <c r="AT174" s="112">
        <f t="shared" si="23"/>
        <v>0.96964026609557907</v>
      </c>
    </row>
    <row r="175" spans="1:46">
      <c r="A175" s="315">
        <v>187</v>
      </c>
      <c r="B175" s="311">
        <v>173</v>
      </c>
      <c r="C175" s="311"/>
      <c r="D175" s="311">
        <v>3144</v>
      </c>
      <c r="E175" s="313" t="s">
        <v>1085</v>
      </c>
      <c r="F175" s="313" t="s">
        <v>59</v>
      </c>
      <c r="G175" s="311" t="s">
        <v>32</v>
      </c>
      <c r="H175" s="311">
        <v>1973</v>
      </c>
      <c r="I175" s="313" t="s">
        <v>253</v>
      </c>
      <c r="J175" s="313" t="s">
        <v>4295</v>
      </c>
      <c r="K175" s="311">
        <v>32</v>
      </c>
      <c r="L175" s="311">
        <v>12</v>
      </c>
      <c r="M175" s="311">
        <v>32</v>
      </c>
      <c r="N175" s="312">
        <v>0.33372685185185186</v>
      </c>
      <c r="O175" s="311">
        <v>0</v>
      </c>
      <c r="P175" s="310"/>
      <c r="Q175" s="310">
        <v>0.53680555555555554</v>
      </c>
      <c r="R175" s="310"/>
      <c r="S175" s="310">
        <v>0.57638888888888895</v>
      </c>
      <c r="T175" s="310"/>
      <c r="U175" s="310">
        <v>0.46111111111111108</v>
      </c>
      <c r="V175" s="310">
        <v>0.56111111111111112</v>
      </c>
      <c r="W175" s="310">
        <v>0.6694444444444444</v>
      </c>
      <c r="X175" s="310">
        <v>0.48958333333333331</v>
      </c>
      <c r="Y175" s="310">
        <v>0.4145833333333333</v>
      </c>
      <c r="Z175" s="310">
        <v>0.6020833333333333</v>
      </c>
      <c r="AA175" s="310">
        <v>0.50972222222222219</v>
      </c>
      <c r="AB175" s="310">
        <v>0.63263888888888886</v>
      </c>
      <c r="AC175" s="310">
        <v>0.44027777777777777</v>
      </c>
      <c r="AD175" s="310">
        <v>0.37986111111111115</v>
      </c>
      <c r="AE175" s="310"/>
      <c r="AF175" s="309">
        <v>0.6875</v>
      </c>
      <c r="AG175" s="309"/>
      <c r="AI175" s="112">
        <f>VLOOKUP(AJ175,id!$A:$C,3,0)</f>
        <v>449</v>
      </c>
      <c r="AJ175" s="112" t="str">
        <f t="shared" si="24"/>
        <v>PrażyńskiMichał1973</v>
      </c>
      <c r="AK175" s="112" t="str">
        <f t="shared" si="27"/>
        <v>Prażyński</v>
      </c>
      <c r="AL175" s="112" t="str">
        <f t="shared" si="27"/>
        <v>Michał</v>
      </c>
      <c r="AM175" s="112" t="str">
        <f t="shared" si="25"/>
        <v>Zielonka</v>
      </c>
      <c r="AN175" s="112">
        <f t="shared" si="26"/>
        <v>1973</v>
      </c>
      <c r="AO175" s="112">
        <f t="shared" si="19"/>
        <v>14.263893204458425</v>
      </c>
      <c r="AP175" s="112"/>
      <c r="AQ175" s="112">
        <f t="shared" si="20"/>
        <v>0.99947978081431632</v>
      </c>
      <c r="AR175" s="112">
        <f t="shared" si="21"/>
        <v>1</v>
      </c>
      <c r="AS175" s="112">
        <f t="shared" si="22"/>
        <v>1</v>
      </c>
      <c r="AT175" s="112">
        <f t="shared" si="23"/>
        <v>1</v>
      </c>
    </row>
    <row r="176" spans="1:46">
      <c r="A176" s="316">
        <v>188</v>
      </c>
      <c r="B176" s="304">
        <v>174</v>
      </c>
      <c r="C176" s="304"/>
      <c r="D176" s="304">
        <v>3084</v>
      </c>
      <c r="E176" s="306" t="s">
        <v>106</v>
      </c>
      <c r="F176" s="306" t="s">
        <v>788</v>
      </c>
      <c r="G176" s="304" t="s">
        <v>32</v>
      </c>
      <c r="H176" s="304">
        <v>1972</v>
      </c>
      <c r="I176" s="306" t="s">
        <v>3462</v>
      </c>
      <c r="J176" s="306" t="s">
        <v>4294</v>
      </c>
      <c r="K176" s="304">
        <v>32</v>
      </c>
      <c r="L176" s="304">
        <v>11</v>
      </c>
      <c r="M176" s="304">
        <v>32</v>
      </c>
      <c r="N176" s="305">
        <v>0.37547453703703698</v>
      </c>
      <c r="O176" s="304">
        <v>0</v>
      </c>
      <c r="P176" s="303"/>
      <c r="Q176" s="303"/>
      <c r="R176" s="303">
        <v>0.48055555555555557</v>
      </c>
      <c r="S176" s="303">
        <v>0.63263888888888886</v>
      </c>
      <c r="T176" s="303"/>
      <c r="U176" s="303">
        <v>0.46249999999999997</v>
      </c>
      <c r="V176" s="303"/>
      <c r="W176" s="303"/>
      <c r="X176" s="303">
        <v>0.59236111111111112</v>
      </c>
      <c r="Y176" s="303">
        <v>0.4201388888888889</v>
      </c>
      <c r="Z176" s="303">
        <v>0.65625</v>
      </c>
      <c r="AA176" s="303">
        <v>0.61319444444444449</v>
      </c>
      <c r="AB176" s="303">
        <v>0.68125000000000002</v>
      </c>
      <c r="AC176" s="303">
        <v>0.4381944444444445</v>
      </c>
      <c r="AD176" s="303">
        <v>0.38541666666666669</v>
      </c>
      <c r="AE176" s="303">
        <v>0.50069444444444444</v>
      </c>
      <c r="AF176" s="302">
        <v>0.72916666666666663</v>
      </c>
      <c r="AG176" s="302"/>
      <c r="AI176" s="112" t="e">
        <f>VLOOKUP(AJ176,id!$A:$C,3,0)</f>
        <v>#N/A</v>
      </c>
      <c r="AJ176" s="112" t="str">
        <f t="shared" si="24"/>
        <v>PawlakSebastian1972</v>
      </c>
      <c r="AK176" s="112" t="str">
        <f t="shared" si="27"/>
        <v>Pawlak</v>
      </c>
      <c r="AL176" s="112" t="str">
        <f t="shared" si="27"/>
        <v>Sebastian</v>
      </c>
      <c r="AM176" s="112" t="str">
        <f t="shared" si="25"/>
        <v>Amberlamp</v>
      </c>
      <c r="AN176" s="112">
        <f t="shared" si="26"/>
        <v>1972</v>
      </c>
      <c r="AO176" s="112">
        <f t="shared" si="19"/>
        <v>14.017816365241577</v>
      </c>
      <c r="AP176" s="112"/>
      <c r="AQ176" s="112">
        <f t="shared" si="20"/>
        <v>0.88881353842359989</v>
      </c>
      <c r="AR176" s="112">
        <f t="shared" si="21"/>
        <v>0.91666666666666663</v>
      </c>
      <c r="AS176" s="112">
        <f t="shared" si="22"/>
        <v>1</v>
      </c>
      <c r="AT176" s="112">
        <f t="shared" si="23"/>
        <v>0.98274826965614603</v>
      </c>
    </row>
    <row r="177" spans="1:46">
      <c r="A177" s="315">
        <v>189</v>
      </c>
      <c r="B177" s="311">
        <v>175</v>
      </c>
      <c r="C177" s="311"/>
      <c r="D177" s="311">
        <v>3270</v>
      </c>
      <c r="E177" s="313" t="s">
        <v>1062</v>
      </c>
      <c r="F177" s="313" t="s">
        <v>16</v>
      </c>
      <c r="G177" s="311" t="s">
        <v>32</v>
      </c>
      <c r="H177" s="311">
        <v>1983</v>
      </c>
      <c r="I177" s="313" t="s">
        <v>253</v>
      </c>
      <c r="J177" s="313"/>
      <c r="K177" s="311">
        <v>31</v>
      </c>
      <c r="L177" s="311">
        <v>13</v>
      </c>
      <c r="M177" s="311">
        <v>31</v>
      </c>
      <c r="N177" s="312">
        <v>0.37353009259259262</v>
      </c>
      <c r="O177" s="311">
        <v>0</v>
      </c>
      <c r="P177" s="310">
        <v>0.67847222222222225</v>
      </c>
      <c r="Q177" s="310">
        <v>0.57222222222222219</v>
      </c>
      <c r="R177" s="310">
        <v>0.47291666666666665</v>
      </c>
      <c r="S177" s="310">
        <v>0.62916666666666665</v>
      </c>
      <c r="T177" s="310">
        <v>0.70208333333333339</v>
      </c>
      <c r="U177" s="310">
        <v>0.45208333333333334</v>
      </c>
      <c r="V177" s="310">
        <v>0.61597222222222225</v>
      </c>
      <c r="W177" s="310"/>
      <c r="X177" s="310"/>
      <c r="Y177" s="310">
        <v>0.40833333333333338</v>
      </c>
      <c r="Z177" s="310">
        <v>0.64722222222222225</v>
      </c>
      <c r="AA177" s="310">
        <v>0.56180555555555556</v>
      </c>
      <c r="AB177" s="310"/>
      <c r="AC177" s="310">
        <v>0.43263888888888885</v>
      </c>
      <c r="AD177" s="310">
        <v>0.37083333333333335</v>
      </c>
      <c r="AE177" s="310">
        <v>0.48888888888888887</v>
      </c>
      <c r="AF177" s="309">
        <v>0.7270833333333333</v>
      </c>
      <c r="AG177" s="309"/>
      <c r="AI177" s="112">
        <f>VLOOKUP(AJ177,id!$A:$C,3,0)</f>
        <v>431</v>
      </c>
      <c r="AJ177" s="112" t="str">
        <f t="shared" si="24"/>
        <v>ManistaPaweł1983</v>
      </c>
      <c r="AK177" s="112" t="str">
        <f t="shared" si="27"/>
        <v>Manista</v>
      </c>
      <c r="AL177" s="112" t="str">
        <f t="shared" si="27"/>
        <v>Paweł</v>
      </c>
      <c r="AM177" s="112">
        <f t="shared" si="25"/>
        <v>0</v>
      </c>
      <c r="AN177" s="112">
        <f t="shared" si="26"/>
        <v>1983</v>
      </c>
      <c r="AO177" s="112">
        <f t="shared" si="19"/>
        <v>13.579759603827778</v>
      </c>
      <c r="AP177" s="112"/>
      <c r="AQ177" s="112">
        <f t="shared" si="20"/>
        <v>1.0052055898119168</v>
      </c>
      <c r="AR177" s="112">
        <f t="shared" si="21"/>
        <v>1.1818181818181819</v>
      </c>
      <c r="AS177" s="112">
        <f t="shared" si="22"/>
        <v>0.96875</v>
      </c>
      <c r="AT177" s="112">
        <f t="shared" si="23"/>
        <v>1.0339752265319502</v>
      </c>
    </row>
    <row r="178" spans="1:46">
      <c r="A178" s="316">
        <v>190</v>
      </c>
      <c r="B178" s="304">
        <v>176</v>
      </c>
      <c r="C178" s="304"/>
      <c r="D178" s="304">
        <v>3089</v>
      </c>
      <c r="E178" s="306" t="s">
        <v>1061</v>
      </c>
      <c r="F178" s="306" t="s">
        <v>83</v>
      </c>
      <c r="G178" s="304" t="s">
        <v>32</v>
      </c>
      <c r="H178" s="304">
        <v>1978</v>
      </c>
      <c r="I178" s="306" t="s">
        <v>3550</v>
      </c>
      <c r="J178" s="306" t="s">
        <v>4293</v>
      </c>
      <c r="K178" s="304">
        <v>31</v>
      </c>
      <c r="L178" s="304">
        <v>13</v>
      </c>
      <c r="M178" s="304">
        <v>31</v>
      </c>
      <c r="N178" s="305">
        <v>0.37355324074074076</v>
      </c>
      <c r="O178" s="304">
        <v>0</v>
      </c>
      <c r="P178" s="303">
        <v>0.67847222222222225</v>
      </c>
      <c r="Q178" s="303">
        <v>0.57291666666666663</v>
      </c>
      <c r="R178" s="303">
        <v>0.47291666666666665</v>
      </c>
      <c r="S178" s="303">
        <v>0.62916666666666665</v>
      </c>
      <c r="T178" s="303">
        <v>0.70208333333333339</v>
      </c>
      <c r="U178" s="303">
        <v>0.45208333333333334</v>
      </c>
      <c r="V178" s="303">
        <v>0.61527777777777781</v>
      </c>
      <c r="W178" s="303"/>
      <c r="X178" s="303"/>
      <c r="Y178" s="303">
        <v>0.40833333333333338</v>
      </c>
      <c r="Z178" s="303">
        <v>0.64722222222222225</v>
      </c>
      <c r="AA178" s="303">
        <v>0.56111111111111112</v>
      </c>
      <c r="AB178" s="303"/>
      <c r="AC178" s="303">
        <v>0.43263888888888885</v>
      </c>
      <c r="AD178" s="303">
        <v>0.37291666666666662</v>
      </c>
      <c r="AE178" s="303">
        <v>0.48888888888888887</v>
      </c>
      <c r="AF178" s="302">
        <v>0.7270833333333333</v>
      </c>
      <c r="AG178" s="302"/>
      <c r="AI178" s="112">
        <f>VLOOKUP(AJ178,id!$A:$C,3,0)</f>
        <v>432</v>
      </c>
      <c r="AJ178" s="112" t="str">
        <f t="shared" si="24"/>
        <v>SorokaAdam1978</v>
      </c>
      <c r="AK178" s="112" t="str">
        <f t="shared" si="27"/>
        <v>Soroka</v>
      </c>
      <c r="AL178" s="112" t="str">
        <f t="shared" si="27"/>
        <v>Adam</v>
      </c>
      <c r="AM178" s="112" t="str">
        <f t="shared" si="25"/>
        <v>No club</v>
      </c>
      <c r="AN178" s="112">
        <f t="shared" si="26"/>
        <v>1978</v>
      </c>
      <c r="AO178" s="112">
        <f t="shared" si="19"/>
        <v>13.578918100521577</v>
      </c>
      <c r="AP178" s="112"/>
      <c r="AQ178" s="112">
        <f t="shared" si="20"/>
        <v>0.99993803253292024</v>
      </c>
      <c r="AR178" s="112">
        <f t="shared" si="21"/>
        <v>1</v>
      </c>
      <c r="AS178" s="112">
        <f t="shared" si="22"/>
        <v>1</v>
      </c>
      <c r="AT178" s="112">
        <f t="shared" si="23"/>
        <v>1</v>
      </c>
    </row>
    <row r="179" spans="1:46">
      <c r="A179" s="315">
        <v>191</v>
      </c>
      <c r="B179" s="311">
        <v>177</v>
      </c>
      <c r="C179" s="311"/>
      <c r="D179" s="311">
        <v>3085</v>
      </c>
      <c r="E179" s="313" t="s">
        <v>1717</v>
      </c>
      <c r="F179" s="313" t="s">
        <v>26</v>
      </c>
      <c r="G179" s="311" t="s">
        <v>32</v>
      </c>
      <c r="H179" s="311">
        <v>1989</v>
      </c>
      <c r="I179" s="313" t="s">
        <v>4287</v>
      </c>
      <c r="J179" s="313" t="s">
        <v>4286</v>
      </c>
      <c r="K179" s="311">
        <v>31</v>
      </c>
      <c r="L179" s="311">
        <v>13</v>
      </c>
      <c r="M179" s="311">
        <v>31</v>
      </c>
      <c r="N179" s="312">
        <v>0.38721064814814815</v>
      </c>
      <c r="O179" s="311">
        <v>0</v>
      </c>
      <c r="P179" s="310">
        <v>0.70624999999999993</v>
      </c>
      <c r="Q179" s="310">
        <v>0.60833333333333328</v>
      </c>
      <c r="R179" s="310"/>
      <c r="S179" s="310">
        <v>0.4916666666666667</v>
      </c>
      <c r="T179" s="310">
        <v>0.72430555555555554</v>
      </c>
      <c r="U179" s="310">
        <v>0.56041666666666667</v>
      </c>
      <c r="V179" s="310">
        <v>0.63680555555555551</v>
      </c>
      <c r="W179" s="310">
        <v>0.37291666666666662</v>
      </c>
      <c r="X179" s="310">
        <v>0.53263888888888888</v>
      </c>
      <c r="Y179" s="310">
        <v>0.65625</v>
      </c>
      <c r="Z179" s="310">
        <v>0.4680555555555555</v>
      </c>
      <c r="AA179" s="310">
        <v>0.51736111111111105</v>
      </c>
      <c r="AB179" s="310">
        <v>0.43263888888888885</v>
      </c>
      <c r="AC179" s="310">
        <v>0.58611111111111114</v>
      </c>
      <c r="AD179" s="310"/>
      <c r="AE179" s="310"/>
      <c r="AF179" s="309">
        <v>0.74097222222222225</v>
      </c>
      <c r="AG179" s="309"/>
      <c r="AI179" s="112" t="e">
        <f>VLOOKUP(AJ179,id!$A:$C,3,0)</f>
        <v>#N/A</v>
      </c>
      <c r="AJ179" s="112" t="str">
        <f t="shared" si="24"/>
        <v>GórskiAndrzej1989</v>
      </c>
      <c r="AK179" s="112" t="str">
        <f t="shared" si="27"/>
        <v>Górski</v>
      </c>
      <c r="AL179" s="112" t="str">
        <f t="shared" si="27"/>
        <v>Andrzej</v>
      </c>
      <c r="AM179" s="112" t="str">
        <f t="shared" si="25"/>
        <v>Debiutanci</v>
      </c>
      <c r="AN179" s="112">
        <f t="shared" si="26"/>
        <v>1989</v>
      </c>
      <c r="AO179" s="112">
        <f t="shared" si="19"/>
        <v>13.099972551018798</v>
      </c>
      <c r="AP179" s="112"/>
      <c r="AQ179" s="112">
        <f t="shared" si="20"/>
        <v>0.96472874009863996</v>
      </c>
      <c r="AR179" s="112">
        <f t="shared" si="21"/>
        <v>1</v>
      </c>
      <c r="AS179" s="112">
        <f t="shared" si="22"/>
        <v>1</v>
      </c>
      <c r="AT179" s="112">
        <f t="shared" si="23"/>
        <v>1</v>
      </c>
    </row>
    <row r="180" spans="1:46">
      <c r="A180" s="316">
        <v>192</v>
      </c>
      <c r="B180" s="304">
        <v>178</v>
      </c>
      <c r="C180" s="304"/>
      <c r="D180" s="304">
        <v>3113</v>
      </c>
      <c r="E180" s="306" t="s">
        <v>4292</v>
      </c>
      <c r="F180" s="306" t="s">
        <v>68</v>
      </c>
      <c r="G180" s="304" t="s">
        <v>32</v>
      </c>
      <c r="H180" s="304">
        <v>1971</v>
      </c>
      <c r="I180" s="306" t="s">
        <v>4291</v>
      </c>
      <c r="J180" s="306" t="s">
        <v>603</v>
      </c>
      <c r="K180" s="304">
        <v>31</v>
      </c>
      <c r="L180" s="304">
        <v>13</v>
      </c>
      <c r="M180" s="304">
        <v>31</v>
      </c>
      <c r="N180" s="305">
        <v>0.40488425925925925</v>
      </c>
      <c r="O180" s="304">
        <v>0</v>
      </c>
      <c r="P180" s="303">
        <v>0.40902777777777777</v>
      </c>
      <c r="Q180" s="303">
        <v>0.5083333333333333</v>
      </c>
      <c r="R180" s="303">
        <v>0.63541666666666663</v>
      </c>
      <c r="S180" s="303">
        <v>0.69374999999999998</v>
      </c>
      <c r="T180" s="303">
        <v>0.42222222222222222</v>
      </c>
      <c r="U180" s="303">
        <v>0.65416666666666667</v>
      </c>
      <c r="V180" s="303"/>
      <c r="W180" s="303">
        <v>0.3756944444444445</v>
      </c>
      <c r="X180" s="303"/>
      <c r="Y180" s="303">
        <v>0.4909722222222222</v>
      </c>
      <c r="Z180" s="303">
        <v>0.71666666666666667</v>
      </c>
      <c r="AA180" s="303">
        <v>0.54861111111111105</v>
      </c>
      <c r="AB180" s="303"/>
      <c r="AC180" s="303">
        <v>0.57152777777777775</v>
      </c>
      <c r="AD180" s="303">
        <v>0.45694444444444443</v>
      </c>
      <c r="AE180" s="303">
        <v>0.60347222222222219</v>
      </c>
      <c r="AF180" s="302">
        <v>0.75902777777777775</v>
      </c>
      <c r="AG180" s="302"/>
      <c r="AI180" s="112" t="e">
        <f>VLOOKUP(AJ180,id!$A:$C,3,0)</f>
        <v>#N/A</v>
      </c>
      <c r="AJ180" s="112" t="str">
        <f t="shared" si="24"/>
        <v>WinnickiKonrad1971</v>
      </c>
      <c r="AK180" s="112" t="str">
        <f t="shared" si="27"/>
        <v>Winnicki</v>
      </c>
      <c r="AL180" s="112" t="str">
        <f t="shared" si="27"/>
        <v>Konrad</v>
      </c>
      <c r="AM180" s="112" t="str">
        <f t="shared" si="25"/>
        <v>Tańczący z kompasem</v>
      </c>
      <c r="AN180" s="112">
        <f t="shared" si="26"/>
        <v>1971</v>
      </c>
      <c r="AO180" s="112">
        <f t="shared" si="19"/>
        <v>12.528145380319419</v>
      </c>
      <c r="AP180" s="112"/>
      <c r="AQ180" s="112">
        <f t="shared" si="20"/>
        <v>0.95634897947515873</v>
      </c>
      <c r="AR180" s="112">
        <f t="shared" si="21"/>
        <v>1</v>
      </c>
      <c r="AS180" s="112">
        <f t="shared" si="22"/>
        <v>1</v>
      </c>
      <c r="AT180" s="112">
        <f t="shared" si="23"/>
        <v>1</v>
      </c>
    </row>
    <row r="181" spans="1:46">
      <c r="A181" s="315">
        <v>193</v>
      </c>
      <c r="B181" s="311">
        <v>179</v>
      </c>
      <c r="C181" s="311"/>
      <c r="D181" s="311">
        <v>3051</v>
      </c>
      <c r="E181" s="313" t="s">
        <v>4290</v>
      </c>
      <c r="F181" s="313" t="s">
        <v>22</v>
      </c>
      <c r="G181" s="311" t="s">
        <v>32</v>
      </c>
      <c r="H181" s="311">
        <v>1979</v>
      </c>
      <c r="I181" s="313" t="s">
        <v>4289</v>
      </c>
      <c r="J181" s="313" t="s">
        <v>4286</v>
      </c>
      <c r="K181" s="311">
        <v>31</v>
      </c>
      <c r="L181" s="311">
        <v>13</v>
      </c>
      <c r="M181" s="311">
        <v>31</v>
      </c>
      <c r="N181" s="312">
        <v>0.40954861111111113</v>
      </c>
      <c r="O181" s="311">
        <v>0</v>
      </c>
      <c r="P181" s="310">
        <v>0.70624999999999993</v>
      </c>
      <c r="Q181" s="310">
        <v>0.60902777777777783</v>
      </c>
      <c r="R181" s="310"/>
      <c r="S181" s="310">
        <v>0.4916666666666667</v>
      </c>
      <c r="T181" s="310">
        <v>0.72430555555555554</v>
      </c>
      <c r="U181" s="310">
        <v>0.56041666666666667</v>
      </c>
      <c r="V181" s="310">
        <v>0.63611111111111118</v>
      </c>
      <c r="W181" s="310">
        <v>0.37291666666666662</v>
      </c>
      <c r="X181" s="310">
        <v>0.53194444444444444</v>
      </c>
      <c r="Y181" s="310">
        <v>0.65694444444444444</v>
      </c>
      <c r="Z181" s="310">
        <v>0.4680555555555555</v>
      </c>
      <c r="AA181" s="310">
        <v>0.51666666666666672</v>
      </c>
      <c r="AB181" s="310">
        <v>0.43263888888888885</v>
      </c>
      <c r="AC181" s="310">
        <v>0.58611111111111114</v>
      </c>
      <c r="AD181" s="310"/>
      <c r="AE181" s="310"/>
      <c r="AF181" s="309">
        <v>0.7631944444444444</v>
      </c>
      <c r="AG181" s="309"/>
      <c r="AI181" s="112" t="e">
        <f>VLOOKUP(AJ181,id!$A:$C,3,0)</f>
        <v>#N/A</v>
      </c>
      <c r="AJ181" s="112" t="str">
        <f t="shared" ref="AJ181:AJ224" si="28">AK181&amp;AL181&amp;AN181</f>
        <v>ZdobylakKrzysztof1979</v>
      </c>
      <c r="AK181" s="112" t="str">
        <f t="shared" si="27"/>
        <v>Zdobylak</v>
      </c>
      <c r="AL181" s="112" t="str">
        <f t="shared" si="27"/>
        <v>Krzysztof</v>
      </c>
      <c r="AM181" s="112" t="str">
        <f t="shared" si="25"/>
        <v>Debiutanci</v>
      </c>
      <c r="AN181" s="112">
        <f t="shared" si="26"/>
        <v>1979</v>
      </c>
      <c r="AO181" s="112">
        <f t="shared" si="19"/>
        <v>12.385462249380639</v>
      </c>
      <c r="AP181" s="112"/>
      <c r="AQ181" s="112">
        <f t="shared" si="20"/>
        <v>0.98861099335876779</v>
      </c>
      <c r="AR181" s="112">
        <f t="shared" si="21"/>
        <v>1</v>
      </c>
      <c r="AS181" s="112">
        <f t="shared" si="22"/>
        <v>1</v>
      </c>
      <c r="AT181" s="112">
        <f t="shared" si="23"/>
        <v>1</v>
      </c>
    </row>
    <row r="182" spans="1:46">
      <c r="A182" s="316">
        <v>194</v>
      </c>
      <c r="B182" s="304">
        <v>180</v>
      </c>
      <c r="C182" s="304"/>
      <c r="D182" s="304">
        <v>3057</v>
      </c>
      <c r="E182" s="306" t="s">
        <v>4288</v>
      </c>
      <c r="F182" s="306" t="s">
        <v>15</v>
      </c>
      <c r="G182" s="304" t="s">
        <v>32</v>
      </c>
      <c r="H182" s="304">
        <v>1982</v>
      </c>
      <c r="I182" s="306" t="s">
        <v>4287</v>
      </c>
      <c r="J182" s="306" t="s">
        <v>4286</v>
      </c>
      <c r="K182" s="304">
        <v>31</v>
      </c>
      <c r="L182" s="304">
        <v>13</v>
      </c>
      <c r="M182" s="304">
        <v>31</v>
      </c>
      <c r="N182" s="305">
        <v>0.4095717592592592</v>
      </c>
      <c r="O182" s="304">
        <v>0</v>
      </c>
      <c r="P182" s="303">
        <v>0.70624999999999993</v>
      </c>
      <c r="Q182" s="303">
        <v>0.60902777777777783</v>
      </c>
      <c r="R182" s="303"/>
      <c r="S182" s="303">
        <v>0.49861111111111112</v>
      </c>
      <c r="T182" s="303">
        <v>0.72430555555555554</v>
      </c>
      <c r="U182" s="303">
        <v>0.56041666666666667</v>
      </c>
      <c r="V182" s="303">
        <v>0.63680555555555551</v>
      </c>
      <c r="W182" s="303">
        <v>0.37291666666666662</v>
      </c>
      <c r="X182" s="303">
        <v>0.53263888888888888</v>
      </c>
      <c r="Y182" s="303">
        <v>0.65694444444444444</v>
      </c>
      <c r="Z182" s="303">
        <v>0.4680555555555555</v>
      </c>
      <c r="AA182" s="303">
        <v>0.51736111111111105</v>
      </c>
      <c r="AB182" s="303">
        <v>0.43263888888888885</v>
      </c>
      <c r="AC182" s="303">
        <v>0.58611111111111114</v>
      </c>
      <c r="AD182" s="303"/>
      <c r="AE182" s="303"/>
      <c r="AF182" s="302">
        <v>0.7631944444444444</v>
      </c>
      <c r="AG182" s="302"/>
      <c r="AI182" s="112" t="e">
        <f>VLOOKUP(AJ182,id!$A:$C,3,0)</f>
        <v>#N/A</v>
      </c>
      <c r="AJ182" s="112" t="str">
        <f t="shared" si="28"/>
        <v>KasprzyckiPiotr1982</v>
      </c>
      <c r="AK182" s="112" t="str">
        <f t="shared" si="27"/>
        <v>Kasprzycki</v>
      </c>
      <c r="AL182" s="112" t="str">
        <f t="shared" si="27"/>
        <v>Piotr</v>
      </c>
      <c r="AM182" s="112" t="str">
        <f t="shared" ref="AM182:AM224" si="29">J182</f>
        <v>Debiutanci</v>
      </c>
      <c r="AN182" s="112">
        <f t="shared" ref="AN182:AN224" si="30">H182</f>
        <v>1982</v>
      </c>
      <c r="AO182" s="112">
        <f t="shared" si="19"/>
        <v>12.384762248688331</v>
      </c>
      <c r="AP182" s="112"/>
      <c r="AQ182" s="112">
        <f t="shared" si="20"/>
        <v>0.99994348206968675</v>
      </c>
      <c r="AR182" s="112">
        <f t="shared" si="21"/>
        <v>1</v>
      </c>
      <c r="AS182" s="112">
        <f t="shared" si="22"/>
        <v>1</v>
      </c>
      <c r="AT182" s="112">
        <f t="shared" si="23"/>
        <v>1</v>
      </c>
    </row>
    <row r="183" spans="1:46">
      <c r="A183" s="315">
        <v>195</v>
      </c>
      <c r="B183" s="311">
        <v>181</v>
      </c>
      <c r="C183" s="311"/>
      <c r="D183" s="311">
        <v>3157</v>
      </c>
      <c r="E183" s="313" t="s">
        <v>540</v>
      </c>
      <c r="F183" s="313" t="s">
        <v>22</v>
      </c>
      <c r="G183" s="311" t="s">
        <v>32</v>
      </c>
      <c r="H183" s="311">
        <v>1955</v>
      </c>
      <c r="I183" s="313" t="s">
        <v>3693</v>
      </c>
      <c r="J183" s="313" t="s">
        <v>4285</v>
      </c>
      <c r="K183" s="311">
        <v>30</v>
      </c>
      <c r="L183" s="311">
        <v>13</v>
      </c>
      <c r="M183" s="311">
        <v>30</v>
      </c>
      <c r="N183" s="312">
        <v>0.4004050925925926</v>
      </c>
      <c r="O183" s="311">
        <v>0</v>
      </c>
      <c r="P183" s="310">
        <v>0.38750000000000001</v>
      </c>
      <c r="Q183" s="310">
        <v>0.49513888888888885</v>
      </c>
      <c r="R183" s="310">
        <v>0.61458333333333337</v>
      </c>
      <c r="S183" s="310">
        <v>0.69305555555555554</v>
      </c>
      <c r="T183" s="310">
        <v>0.41111111111111115</v>
      </c>
      <c r="U183" s="310">
        <v>0.55555555555555558</v>
      </c>
      <c r="V183" s="310">
        <v>0.47916666666666669</v>
      </c>
      <c r="W183" s="310"/>
      <c r="X183" s="310">
        <v>0.65347222222222223</v>
      </c>
      <c r="Y183" s="310">
        <v>0.45347222222222222</v>
      </c>
      <c r="Z183" s="310">
        <v>0.71597222222222223</v>
      </c>
      <c r="AA183" s="310">
        <v>0.67083333333333339</v>
      </c>
      <c r="AB183" s="310"/>
      <c r="AC183" s="310">
        <v>0.52847222222222223</v>
      </c>
      <c r="AD183" s="310"/>
      <c r="AE183" s="310">
        <v>0.5854166666666667</v>
      </c>
      <c r="AF183" s="309">
        <v>0.75416666666666676</v>
      </c>
      <c r="AG183" s="309"/>
      <c r="AI183" s="112">
        <f>VLOOKUP(AJ183,id!$A:$C,3,0)</f>
        <v>438</v>
      </c>
      <c r="AJ183" s="112" t="str">
        <f t="shared" si="28"/>
        <v>SawickiKrzysztof1955</v>
      </c>
      <c r="AK183" s="112" t="str">
        <f t="shared" si="27"/>
        <v>Sawicki</v>
      </c>
      <c r="AL183" s="112" t="str">
        <f t="shared" si="27"/>
        <v>Krzysztof</v>
      </c>
      <c r="AM183" s="112" t="str">
        <f t="shared" si="29"/>
        <v>nie</v>
      </c>
      <c r="AN183" s="112">
        <f t="shared" si="30"/>
        <v>1955</v>
      </c>
      <c r="AO183" s="112">
        <f t="shared" si="19"/>
        <v>11.985253789053223</v>
      </c>
      <c r="AP183" s="112"/>
      <c r="AQ183" s="112">
        <f t="shared" si="20"/>
        <v>1.022893481717011</v>
      </c>
      <c r="AR183" s="112">
        <f t="shared" si="21"/>
        <v>1</v>
      </c>
      <c r="AS183" s="112">
        <f t="shared" si="22"/>
        <v>0.967741935483871</v>
      </c>
      <c r="AT183" s="112">
        <f t="shared" si="23"/>
        <v>1</v>
      </c>
    </row>
    <row r="184" spans="1:46">
      <c r="A184" s="316">
        <v>196</v>
      </c>
      <c r="B184" s="304">
        <v>182</v>
      </c>
      <c r="C184" s="304"/>
      <c r="D184" s="304">
        <v>3158</v>
      </c>
      <c r="E184" s="306" t="s">
        <v>444</v>
      </c>
      <c r="F184" s="306" t="s">
        <v>89</v>
      </c>
      <c r="G184" s="304" t="s">
        <v>32</v>
      </c>
      <c r="H184" s="304">
        <v>1955</v>
      </c>
      <c r="I184" s="306" t="s">
        <v>3694</v>
      </c>
      <c r="J184" s="306" t="s">
        <v>4285</v>
      </c>
      <c r="K184" s="304">
        <v>30</v>
      </c>
      <c r="L184" s="304">
        <v>13</v>
      </c>
      <c r="M184" s="304">
        <v>30</v>
      </c>
      <c r="N184" s="305">
        <v>0.40060185185185188</v>
      </c>
      <c r="O184" s="304">
        <v>0</v>
      </c>
      <c r="P184" s="303">
        <v>0.38750000000000001</v>
      </c>
      <c r="Q184" s="303">
        <v>0.49513888888888885</v>
      </c>
      <c r="R184" s="303">
        <v>0.61458333333333337</v>
      </c>
      <c r="S184" s="303">
        <v>0.69374999999999998</v>
      </c>
      <c r="T184" s="303">
        <v>0.41180555555555554</v>
      </c>
      <c r="U184" s="303">
        <v>0.55555555555555558</v>
      </c>
      <c r="V184" s="303">
        <v>0.47916666666666669</v>
      </c>
      <c r="W184" s="303"/>
      <c r="X184" s="303">
        <v>0.65347222222222223</v>
      </c>
      <c r="Y184" s="303">
        <v>0.45416666666666666</v>
      </c>
      <c r="Z184" s="303">
        <v>0.71666666666666667</v>
      </c>
      <c r="AA184" s="303">
        <v>0.67083333333333339</v>
      </c>
      <c r="AB184" s="303"/>
      <c r="AC184" s="303">
        <v>0.52916666666666667</v>
      </c>
      <c r="AD184" s="303"/>
      <c r="AE184" s="303">
        <v>0.5854166666666667</v>
      </c>
      <c r="AF184" s="302">
        <v>0.75416666666666676</v>
      </c>
      <c r="AG184" s="302"/>
      <c r="AI184" s="112">
        <f>VLOOKUP(AJ184,id!$A:$C,3,0)</f>
        <v>439</v>
      </c>
      <c r="AJ184" s="112" t="str">
        <f t="shared" si="28"/>
        <v>KałkaTadeusz1955</v>
      </c>
      <c r="AK184" s="112" t="str">
        <f t="shared" si="27"/>
        <v>Kałka</v>
      </c>
      <c r="AL184" s="112" t="str">
        <f t="shared" si="27"/>
        <v>Tadeusz</v>
      </c>
      <c r="AM184" s="112" t="str">
        <f t="shared" si="29"/>
        <v>nie</v>
      </c>
      <c r="AN184" s="112">
        <f t="shared" si="30"/>
        <v>1955</v>
      </c>
      <c r="AO184" s="112">
        <f t="shared" si="19"/>
        <v>11.979367122162724</v>
      </c>
      <c r="AP184" s="112"/>
      <c r="AQ184" s="112">
        <f t="shared" si="20"/>
        <v>0.99950884086444003</v>
      </c>
      <c r="AR184" s="112">
        <f t="shared" si="21"/>
        <v>1</v>
      </c>
      <c r="AS184" s="112">
        <f t="shared" si="22"/>
        <v>1</v>
      </c>
      <c r="AT184" s="112">
        <f t="shared" si="23"/>
        <v>1</v>
      </c>
    </row>
    <row r="185" spans="1:46">
      <c r="A185" s="316">
        <v>198</v>
      </c>
      <c r="B185" s="304">
        <v>183</v>
      </c>
      <c r="C185" s="304"/>
      <c r="D185" s="304">
        <v>3159</v>
      </c>
      <c r="E185" s="306" t="s">
        <v>3695</v>
      </c>
      <c r="F185" s="306" t="s">
        <v>63</v>
      </c>
      <c r="G185" s="304" t="s">
        <v>32</v>
      </c>
      <c r="H185" s="304">
        <v>1990</v>
      </c>
      <c r="I185" s="306" t="s">
        <v>3696</v>
      </c>
      <c r="J185" s="306" t="s">
        <v>3696</v>
      </c>
      <c r="K185" s="304">
        <v>30</v>
      </c>
      <c r="L185" s="304">
        <v>13</v>
      </c>
      <c r="M185" s="304">
        <v>30</v>
      </c>
      <c r="N185" s="305">
        <v>0.40076388888888892</v>
      </c>
      <c r="O185" s="304">
        <v>0</v>
      </c>
      <c r="P185" s="303">
        <v>0.38750000000000001</v>
      </c>
      <c r="Q185" s="303">
        <v>0.49513888888888885</v>
      </c>
      <c r="R185" s="303">
        <v>0.61458333333333337</v>
      </c>
      <c r="S185" s="303">
        <v>0.69374999999999998</v>
      </c>
      <c r="T185" s="303">
        <v>0.40833333333333338</v>
      </c>
      <c r="U185" s="303">
        <v>0.55486111111111114</v>
      </c>
      <c r="V185" s="303">
        <v>0.47916666666666669</v>
      </c>
      <c r="W185" s="303"/>
      <c r="X185" s="303">
        <v>0.65347222222222223</v>
      </c>
      <c r="Y185" s="303">
        <v>0.45416666666666666</v>
      </c>
      <c r="Z185" s="303">
        <v>0.71597222222222223</v>
      </c>
      <c r="AA185" s="303">
        <v>0.67083333333333339</v>
      </c>
      <c r="AB185" s="303"/>
      <c r="AC185" s="303">
        <v>0.52777777777777779</v>
      </c>
      <c r="AD185" s="303"/>
      <c r="AE185" s="303">
        <v>0.5854166666666667</v>
      </c>
      <c r="AF185" s="302">
        <v>0.75486111111111109</v>
      </c>
      <c r="AG185" s="302"/>
      <c r="AI185" s="112">
        <f>VLOOKUP(AJ185,id!$A:$C,3,0)</f>
        <v>256</v>
      </c>
      <c r="AJ185" s="112" t="str">
        <f t="shared" si="28"/>
        <v>ŚwitońŁukasz1990</v>
      </c>
      <c r="AK185" s="112" t="str">
        <f t="shared" si="27"/>
        <v>Świtoń</v>
      </c>
      <c r="AL185" s="112" t="str">
        <f t="shared" si="27"/>
        <v>Łukasz</v>
      </c>
      <c r="AM185" s="112" t="str">
        <f t="shared" si="29"/>
        <v>Ostrzeszów</v>
      </c>
      <c r="AN185" s="112">
        <f t="shared" si="30"/>
        <v>1990</v>
      </c>
      <c r="AO185" s="112">
        <f t="shared" si="19"/>
        <v>11.974523619023168</v>
      </c>
      <c r="AP185" s="112"/>
      <c r="AQ185" s="112">
        <f t="shared" si="20"/>
        <v>0.99959567954716111</v>
      </c>
      <c r="AR185" s="112">
        <f t="shared" si="21"/>
        <v>1</v>
      </c>
      <c r="AS185" s="112">
        <f t="shared" si="22"/>
        <v>1</v>
      </c>
      <c r="AT185" s="112">
        <f t="shared" si="23"/>
        <v>1</v>
      </c>
    </row>
    <row r="186" spans="1:46">
      <c r="A186" s="316">
        <v>200</v>
      </c>
      <c r="B186" s="304">
        <v>184</v>
      </c>
      <c r="C186" s="304"/>
      <c r="D186" s="304">
        <v>3046</v>
      </c>
      <c r="E186" s="306" t="s">
        <v>506</v>
      </c>
      <c r="F186" s="306" t="s">
        <v>19</v>
      </c>
      <c r="G186" s="304" t="s">
        <v>32</v>
      </c>
      <c r="H186" s="304">
        <v>1963</v>
      </c>
      <c r="I186" s="306" t="s">
        <v>3462</v>
      </c>
      <c r="J186" s="306" t="s">
        <v>3668</v>
      </c>
      <c r="K186" s="304">
        <v>30</v>
      </c>
      <c r="L186" s="304">
        <v>12</v>
      </c>
      <c r="M186" s="304">
        <v>30</v>
      </c>
      <c r="N186" s="305">
        <v>0.40962962962962962</v>
      </c>
      <c r="O186" s="304">
        <v>0</v>
      </c>
      <c r="P186" s="303"/>
      <c r="Q186" s="303">
        <v>0.69236111111111109</v>
      </c>
      <c r="R186" s="303">
        <v>0.5625</v>
      </c>
      <c r="S186" s="303">
        <v>0.47222222222222227</v>
      </c>
      <c r="T186" s="303"/>
      <c r="U186" s="303">
        <v>0.62986111111111109</v>
      </c>
      <c r="V186" s="303">
        <v>0.72222222222222221</v>
      </c>
      <c r="W186" s="303">
        <v>0.38819444444444445</v>
      </c>
      <c r="X186" s="303">
        <v>0.51736111111111105</v>
      </c>
      <c r="Y186" s="303"/>
      <c r="Z186" s="303">
        <v>0.44722222222222219</v>
      </c>
      <c r="AA186" s="303">
        <v>0.50208333333333333</v>
      </c>
      <c r="AB186" s="303">
        <v>0.42569444444444443</v>
      </c>
      <c r="AC186" s="303">
        <v>0.6694444444444444</v>
      </c>
      <c r="AD186" s="303"/>
      <c r="AE186" s="303">
        <v>0.58263888888888882</v>
      </c>
      <c r="AF186" s="302">
        <v>0.7631944444444444</v>
      </c>
      <c r="AG186" s="302"/>
      <c r="AI186" s="112">
        <f>VLOOKUP(AJ186,id!$A:$C,3,0)</f>
        <v>479</v>
      </c>
      <c r="AJ186" s="112" t="str">
        <f t="shared" si="28"/>
        <v>BanachewiczGrzegorz1963</v>
      </c>
      <c r="AK186" s="112" t="str">
        <f t="shared" si="27"/>
        <v>Banachewicz</v>
      </c>
      <c r="AL186" s="112" t="str">
        <f t="shared" si="27"/>
        <v>Grzegorz</v>
      </c>
      <c r="AM186" s="112" t="str">
        <f t="shared" si="29"/>
        <v>Szweje</v>
      </c>
      <c r="AN186" s="112">
        <f t="shared" si="30"/>
        <v>1963</v>
      </c>
      <c r="AO186" s="112">
        <f t="shared" si="19"/>
        <v>11.78435518121932</v>
      </c>
      <c r="AP186" s="112"/>
      <c r="AQ186" s="112">
        <f t="shared" si="20"/>
        <v>0.97835669077757692</v>
      </c>
      <c r="AR186" s="112">
        <f t="shared" si="21"/>
        <v>0.92307692307692313</v>
      </c>
      <c r="AS186" s="112">
        <f t="shared" si="22"/>
        <v>1</v>
      </c>
      <c r="AT186" s="112">
        <f t="shared" si="23"/>
        <v>0.98411891413352426</v>
      </c>
    </row>
    <row r="187" spans="1:46">
      <c r="A187" s="315">
        <v>201</v>
      </c>
      <c r="B187" s="311">
        <v>185</v>
      </c>
      <c r="C187" s="311"/>
      <c r="D187" s="311">
        <v>3047</v>
      </c>
      <c r="E187" s="313" t="s">
        <v>506</v>
      </c>
      <c r="F187" s="313" t="s">
        <v>144</v>
      </c>
      <c r="G187" s="311" t="s">
        <v>32</v>
      </c>
      <c r="H187" s="311">
        <v>1965</v>
      </c>
      <c r="I187" s="313" t="s">
        <v>3667</v>
      </c>
      <c r="J187" s="313" t="s">
        <v>3668</v>
      </c>
      <c r="K187" s="311">
        <v>30</v>
      </c>
      <c r="L187" s="311">
        <v>12</v>
      </c>
      <c r="M187" s="311">
        <v>30</v>
      </c>
      <c r="N187" s="312">
        <v>0.40980324074074076</v>
      </c>
      <c r="O187" s="311">
        <v>0</v>
      </c>
      <c r="P187" s="310"/>
      <c r="Q187" s="310">
        <v>0.69236111111111109</v>
      </c>
      <c r="R187" s="310">
        <v>0.5625</v>
      </c>
      <c r="S187" s="310">
        <v>0.47222222222222227</v>
      </c>
      <c r="T187" s="310"/>
      <c r="U187" s="310">
        <v>0.62986111111111109</v>
      </c>
      <c r="V187" s="310">
        <v>0.72222222222222221</v>
      </c>
      <c r="W187" s="310">
        <v>0.38819444444444445</v>
      </c>
      <c r="X187" s="310">
        <v>0.51666666666666672</v>
      </c>
      <c r="Y187" s="310"/>
      <c r="Z187" s="310">
        <v>0.44722222222222219</v>
      </c>
      <c r="AA187" s="310">
        <v>0.50208333333333333</v>
      </c>
      <c r="AB187" s="310">
        <v>0.42569444444444443</v>
      </c>
      <c r="AC187" s="310">
        <v>0.66875000000000007</v>
      </c>
      <c r="AD187" s="310"/>
      <c r="AE187" s="310">
        <v>0.58194444444444449</v>
      </c>
      <c r="AF187" s="309">
        <v>0.76388888888888884</v>
      </c>
      <c r="AG187" s="309"/>
      <c r="AI187" s="112">
        <f>VLOOKUP(AJ187,id!$A:$C,3,0)</f>
        <v>478</v>
      </c>
      <c r="AJ187" s="112" t="str">
        <f t="shared" si="28"/>
        <v>BanachewiczDariusz1965</v>
      </c>
      <c r="AK187" s="112" t="str">
        <f t="shared" si="27"/>
        <v>Banachewicz</v>
      </c>
      <c r="AL187" s="112" t="str">
        <f t="shared" si="27"/>
        <v>Dariusz</v>
      </c>
      <c r="AM187" s="112" t="str">
        <f t="shared" si="29"/>
        <v>Szweje</v>
      </c>
      <c r="AN187" s="112">
        <f t="shared" si="30"/>
        <v>1965</v>
      </c>
      <c r="AO187" s="112">
        <f t="shared" ref="AO187:AO218" si="31">AO186*IF(AS187&lt;1,AS187,IF(AT187&lt;1,AT187,IF(AR187&lt;1,AR187,IF(AQ187&lt;1,AQ187,1))))</f>
        <v>11.779362797574326</v>
      </c>
      <c r="AP187" s="112"/>
      <c r="AQ187" s="112">
        <f t="shared" ref="AQ187:AQ224" si="32">N186/N187</f>
        <v>0.99957635495805908</v>
      </c>
      <c r="AR187" s="112">
        <f t="shared" ref="AR187:AR224" si="33">L187/L186</f>
        <v>1</v>
      </c>
      <c r="AS187" s="112">
        <f t="shared" ref="AS187:AS224" si="34">K187/K186</f>
        <v>1</v>
      </c>
      <c r="AT187" s="112">
        <f t="shared" ref="AT187:AT224" si="35">AR187^0.2</f>
        <v>1</v>
      </c>
    </row>
    <row r="188" spans="1:46">
      <c r="A188" s="316">
        <v>202</v>
      </c>
      <c r="B188" s="304">
        <v>186</v>
      </c>
      <c r="C188" s="304"/>
      <c r="D188" s="304">
        <v>3035</v>
      </c>
      <c r="E188" s="306" t="s">
        <v>563</v>
      </c>
      <c r="F188" s="306" t="s">
        <v>34</v>
      </c>
      <c r="G188" s="304" t="s">
        <v>32</v>
      </c>
      <c r="H188" s="304">
        <v>2018</v>
      </c>
      <c r="I188" s="306" t="s">
        <v>3667</v>
      </c>
      <c r="J188" s="306" t="s">
        <v>4283</v>
      </c>
      <c r="K188" s="304">
        <v>30</v>
      </c>
      <c r="L188" s="304">
        <v>12</v>
      </c>
      <c r="M188" s="304">
        <v>30</v>
      </c>
      <c r="N188" s="305">
        <v>0.41054398148148147</v>
      </c>
      <c r="O188" s="304">
        <v>0</v>
      </c>
      <c r="P188" s="303"/>
      <c r="Q188" s="303">
        <v>0.69305555555555554</v>
      </c>
      <c r="R188" s="303">
        <v>0.5625</v>
      </c>
      <c r="S188" s="303">
        <v>0.47222222222222227</v>
      </c>
      <c r="T188" s="303"/>
      <c r="U188" s="303">
        <v>0.63055555555555554</v>
      </c>
      <c r="V188" s="303">
        <v>0.72222222222222221</v>
      </c>
      <c r="W188" s="303">
        <v>0.38819444444444445</v>
      </c>
      <c r="X188" s="303">
        <v>0.51666666666666672</v>
      </c>
      <c r="Y188" s="303"/>
      <c r="Z188" s="303">
        <v>0.44722222222222219</v>
      </c>
      <c r="AA188" s="303">
        <v>0.50277777777777777</v>
      </c>
      <c r="AB188" s="303">
        <v>0.42569444444444443</v>
      </c>
      <c r="AC188" s="303">
        <v>0.6694444444444444</v>
      </c>
      <c r="AD188" s="303"/>
      <c r="AE188" s="303">
        <v>0.58263888888888882</v>
      </c>
      <c r="AF188" s="302">
        <v>0.76458333333333339</v>
      </c>
      <c r="AG188" s="302"/>
      <c r="AI188" s="112" t="e">
        <f>VLOOKUP(AJ188,id!$A:$C,3,0)</f>
        <v>#N/A</v>
      </c>
      <c r="AJ188" s="112" t="str">
        <f t="shared" si="28"/>
        <v>WentaMarek2018</v>
      </c>
      <c r="AK188" s="112" t="str">
        <f t="shared" si="27"/>
        <v>Wenta</v>
      </c>
      <c r="AL188" s="112" t="str">
        <f t="shared" si="27"/>
        <v>Marek</v>
      </c>
      <c r="AM188" s="112" t="str">
        <f t="shared" si="29"/>
        <v>szweje</v>
      </c>
      <c r="AN188" s="112">
        <f t="shared" si="30"/>
        <v>2018</v>
      </c>
      <c r="AO188" s="112">
        <f t="shared" si="31"/>
        <v>11.758109401305692</v>
      </c>
      <c r="AP188" s="112"/>
      <c r="AQ188" s="112">
        <f t="shared" si="32"/>
        <v>0.99819570917087208</v>
      </c>
      <c r="AR188" s="112">
        <f t="shared" si="33"/>
        <v>1</v>
      </c>
      <c r="AS188" s="112">
        <f t="shared" si="34"/>
        <v>1</v>
      </c>
      <c r="AT188" s="112">
        <f t="shared" si="35"/>
        <v>1</v>
      </c>
    </row>
    <row r="189" spans="1:46">
      <c r="A189" s="315">
        <v>203</v>
      </c>
      <c r="B189" s="311">
        <v>187</v>
      </c>
      <c r="C189" s="311"/>
      <c r="D189" s="311">
        <v>3129</v>
      </c>
      <c r="E189" s="313" t="s">
        <v>743</v>
      </c>
      <c r="F189" s="313" t="s">
        <v>742</v>
      </c>
      <c r="G189" s="311" t="s">
        <v>32</v>
      </c>
      <c r="H189" s="311">
        <v>1970</v>
      </c>
      <c r="I189" s="313" t="s">
        <v>3562</v>
      </c>
      <c r="J189" s="313" t="s">
        <v>4282</v>
      </c>
      <c r="K189" s="311">
        <v>28</v>
      </c>
      <c r="L189" s="311">
        <v>11</v>
      </c>
      <c r="M189" s="311">
        <v>28</v>
      </c>
      <c r="N189" s="312">
        <v>0.35634259259259254</v>
      </c>
      <c r="O189" s="311">
        <v>0</v>
      </c>
      <c r="P189" s="310">
        <v>0.43958333333333338</v>
      </c>
      <c r="Q189" s="310"/>
      <c r="R189" s="310"/>
      <c r="S189" s="310">
        <v>0.51597222222222217</v>
      </c>
      <c r="T189" s="310">
        <v>0.4145833333333333</v>
      </c>
      <c r="U189" s="310">
        <v>0.61944444444444446</v>
      </c>
      <c r="V189" s="310"/>
      <c r="W189" s="310">
        <v>0.37222222222222223</v>
      </c>
      <c r="X189" s="310">
        <v>0.5756944444444444</v>
      </c>
      <c r="Y189" s="310">
        <v>0.67499999999999993</v>
      </c>
      <c r="Z189" s="310">
        <v>0.49374999999999997</v>
      </c>
      <c r="AA189" s="310">
        <v>0.5444444444444444</v>
      </c>
      <c r="AB189" s="310">
        <v>0.46597222222222223</v>
      </c>
      <c r="AC189" s="310">
        <v>0.64652777777777781</v>
      </c>
      <c r="AD189" s="310"/>
      <c r="AE189" s="310"/>
      <c r="AF189" s="309">
        <v>0.7104166666666667</v>
      </c>
      <c r="AG189" s="309"/>
      <c r="AI189" s="112" t="e">
        <f>VLOOKUP(AJ189,id!$A:$C,3,0)</f>
        <v>#N/A</v>
      </c>
      <c r="AJ189" s="112" t="str">
        <f t="shared" si="28"/>
        <v>DurasWłodzimierz1970</v>
      </c>
      <c r="AK189" s="112" t="str">
        <f t="shared" si="27"/>
        <v>Duras</v>
      </c>
      <c r="AL189" s="112" t="str">
        <f t="shared" si="27"/>
        <v>Włodzimierz</v>
      </c>
      <c r="AM189" s="112" t="str">
        <f t="shared" si="29"/>
        <v>Gang muminka</v>
      </c>
      <c r="AN189" s="112">
        <f t="shared" si="30"/>
        <v>1970</v>
      </c>
      <c r="AO189" s="112">
        <f t="shared" si="31"/>
        <v>10.974235441218646</v>
      </c>
      <c r="AP189" s="112"/>
      <c r="AQ189" s="112">
        <f t="shared" si="32"/>
        <v>1.152104716123165</v>
      </c>
      <c r="AR189" s="112">
        <f t="shared" si="33"/>
        <v>0.91666666666666663</v>
      </c>
      <c r="AS189" s="112">
        <f t="shared" si="34"/>
        <v>0.93333333333333335</v>
      </c>
      <c r="AT189" s="112">
        <f t="shared" si="35"/>
        <v>0.98274826965614603</v>
      </c>
    </row>
    <row r="190" spans="1:46">
      <c r="A190" s="316">
        <v>204</v>
      </c>
      <c r="B190" s="304">
        <v>188</v>
      </c>
      <c r="C190" s="304"/>
      <c r="D190" s="304">
        <v>3258</v>
      </c>
      <c r="E190" s="306" t="s">
        <v>1398</v>
      </c>
      <c r="F190" s="306" t="s">
        <v>24</v>
      </c>
      <c r="G190" s="304" t="s">
        <v>32</v>
      </c>
      <c r="H190" s="304">
        <v>1962</v>
      </c>
      <c r="I190" s="306" t="s">
        <v>3462</v>
      </c>
      <c r="J190" s="306"/>
      <c r="K190" s="304">
        <v>27</v>
      </c>
      <c r="L190" s="304">
        <v>12</v>
      </c>
      <c r="M190" s="304">
        <v>27</v>
      </c>
      <c r="N190" s="305">
        <v>0.39287037037037037</v>
      </c>
      <c r="O190" s="304">
        <v>0</v>
      </c>
      <c r="P190" s="303">
        <v>0.67569444444444438</v>
      </c>
      <c r="Q190" s="303">
        <v>0.59305555555555556</v>
      </c>
      <c r="R190" s="303">
        <v>0.50972222222222219</v>
      </c>
      <c r="S190" s="303">
        <v>0.63611111111111118</v>
      </c>
      <c r="T190" s="303">
        <v>0.72430555555555554</v>
      </c>
      <c r="U190" s="303">
        <v>0.45694444444444443</v>
      </c>
      <c r="V190" s="303">
        <v>0.61875000000000002</v>
      </c>
      <c r="W190" s="303"/>
      <c r="X190" s="303">
        <v>0.55763888888888891</v>
      </c>
      <c r="Y190" s="303">
        <v>0.40069444444444446</v>
      </c>
      <c r="Z190" s="303"/>
      <c r="AA190" s="303">
        <v>0.57430555555555551</v>
      </c>
      <c r="AB190" s="303"/>
      <c r="AC190" s="303">
        <v>0.4291666666666667</v>
      </c>
      <c r="AD190" s="303"/>
      <c r="AE190" s="303">
        <v>0.4826388888888889</v>
      </c>
      <c r="AF190" s="302">
        <v>0.74652777777777779</v>
      </c>
      <c r="AG190" s="302"/>
      <c r="AI190" s="112">
        <f>VLOOKUP(AJ190,id!$A:$C,3,0)</f>
        <v>476</v>
      </c>
      <c r="AJ190" s="112" t="str">
        <f t="shared" si="28"/>
        <v>MikołajczykPrzemysław1962</v>
      </c>
      <c r="AK190" s="112" t="str">
        <f t="shared" si="27"/>
        <v>Mikołajczyk</v>
      </c>
      <c r="AL190" s="112" t="str">
        <f t="shared" si="27"/>
        <v>Przemysław</v>
      </c>
      <c r="AM190" s="112">
        <f t="shared" si="29"/>
        <v>0</v>
      </c>
      <c r="AN190" s="112">
        <f t="shared" si="30"/>
        <v>1962</v>
      </c>
      <c r="AO190" s="112">
        <f t="shared" si="31"/>
        <v>10.582298461175123</v>
      </c>
      <c r="AP190" s="112"/>
      <c r="AQ190" s="112">
        <f t="shared" si="32"/>
        <v>0.90702333254772549</v>
      </c>
      <c r="AR190" s="112">
        <f t="shared" si="33"/>
        <v>1.0909090909090908</v>
      </c>
      <c r="AS190" s="112">
        <f t="shared" si="34"/>
        <v>0.9642857142857143</v>
      </c>
      <c r="AT190" s="112">
        <f t="shared" si="35"/>
        <v>1.0175545771755876</v>
      </c>
    </row>
    <row r="191" spans="1:46">
      <c r="A191" s="315">
        <v>205</v>
      </c>
      <c r="B191" s="311">
        <v>189</v>
      </c>
      <c r="C191" s="311"/>
      <c r="D191" s="311">
        <v>3259</v>
      </c>
      <c r="E191" s="313" t="s">
        <v>508</v>
      </c>
      <c r="F191" s="313" t="s">
        <v>15</v>
      </c>
      <c r="G191" s="311" t="s">
        <v>32</v>
      </c>
      <c r="H191" s="311">
        <v>1983</v>
      </c>
      <c r="I191" s="313" t="s">
        <v>3462</v>
      </c>
      <c r="J191" s="313"/>
      <c r="K191" s="311">
        <v>27</v>
      </c>
      <c r="L191" s="311">
        <v>12</v>
      </c>
      <c r="M191" s="311">
        <v>27</v>
      </c>
      <c r="N191" s="312">
        <v>0.39319444444444446</v>
      </c>
      <c r="O191" s="311">
        <v>0</v>
      </c>
      <c r="P191" s="310">
        <v>0.67638888888888893</v>
      </c>
      <c r="Q191" s="310">
        <v>0.59166666666666667</v>
      </c>
      <c r="R191" s="310">
        <v>0.50972222222222219</v>
      </c>
      <c r="S191" s="310">
        <v>0.63680555555555551</v>
      </c>
      <c r="T191" s="310">
        <v>0.72430555555555554</v>
      </c>
      <c r="U191" s="310">
        <v>0.44722222222222219</v>
      </c>
      <c r="V191" s="310">
        <v>0.61944444444444446</v>
      </c>
      <c r="W191" s="310"/>
      <c r="X191" s="310">
        <v>0.55763888888888891</v>
      </c>
      <c r="Y191" s="310">
        <v>0.40069444444444446</v>
      </c>
      <c r="Z191" s="310"/>
      <c r="AA191" s="310">
        <v>0.57430555555555551</v>
      </c>
      <c r="AB191" s="310"/>
      <c r="AC191" s="310">
        <v>0.4291666666666667</v>
      </c>
      <c r="AD191" s="310"/>
      <c r="AE191" s="310">
        <v>0.48333333333333334</v>
      </c>
      <c r="AF191" s="309">
        <v>0.74722222222222223</v>
      </c>
      <c r="AG191" s="309"/>
      <c r="AI191" s="112">
        <f>VLOOKUP(AJ191,id!$A:$C,3,0)</f>
        <v>473</v>
      </c>
      <c r="AJ191" s="112" t="str">
        <f t="shared" si="28"/>
        <v>TomaszewskiPiotr1983</v>
      </c>
      <c r="AK191" s="112" t="str">
        <f t="shared" si="27"/>
        <v>Tomaszewski</v>
      </c>
      <c r="AL191" s="112" t="str">
        <f t="shared" si="27"/>
        <v>Piotr</v>
      </c>
      <c r="AM191" s="112">
        <f t="shared" si="29"/>
        <v>0</v>
      </c>
      <c r="AN191" s="112">
        <f t="shared" si="30"/>
        <v>1983</v>
      </c>
      <c r="AO191" s="112">
        <f t="shared" si="31"/>
        <v>10.573576444310854</v>
      </c>
      <c r="AP191" s="112"/>
      <c r="AQ191" s="112">
        <f t="shared" si="32"/>
        <v>0.99917579182856464</v>
      </c>
      <c r="AR191" s="112">
        <f t="shared" si="33"/>
        <v>1</v>
      </c>
      <c r="AS191" s="112">
        <f t="shared" si="34"/>
        <v>1</v>
      </c>
      <c r="AT191" s="112">
        <f t="shared" si="35"/>
        <v>1</v>
      </c>
    </row>
    <row r="192" spans="1:46">
      <c r="A192" s="316">
        <v>206</v>
      </c>
      <c r="B192" s="304">
        <v>190</v>
      </c>
      <c r="C192" s="304"/>
      <c r="D192" s="304">
        <v>3257</v>
      </c>
      <c r="E192" s="306" t="s">
        <v>4281</v>
      </c>
      <c r="F192" s="306" t="s">
        <v>63</v>
      </c>
      <c r="G192" s="304" t="s">
        <v>32</v>
      </c>
      <c r="H192" s="304">
        <v>1984</v>
      </c>
      <c r="I192" s="306" t="s">
        <v>3462</v>
      </c>
      <c r="J192" s="306"/>
      <c r="K192" s="304">
        <v>27</v>
      </c>
      <c r="L192" s="304">
        <v>12</v>
      </c>
      <c r="M192" s="304">
        <v>27</v>
      </c>
      <c r="N192" s="305">
        <v>0.39381944444444444</v>
      </c>
      <c r="O192" s="304">
        <v>0</v>
      </c>
      <c r="P192" s="303">
        <v>0.67569444444444438</v>
      </c>
      <c r="Q192" s="303">
        <v>0.59305555555555556</v>
      </c>
      <c r="R192" s="303">
        <v>0.50972222222222219</v>
      </c>
      <c r="S192" s="303">
        <v>0.63750000000000007</v>
      </c>
      <c r="T192" s="303">
        <v>0.72430555555555554</v>
      </c>
      <c r="U192" s="303">
        <v>0.44722222222222219</v>
      </c>
      <c r="V192" s="303">
        <v>0.62013888888888891</v>
      </c>
      <c r="W192" s="303"/>
      <c r="X192" s="303">
        <v>0.55694444444444446</v>
      </c>
      <c r="Y192" s="303">
        <v>0.40069444444444446</v>
      </c>
      <c r="Z192" s="303"/>
      <c r="AA192" s="303">
        <v>0.57500000000000007</v>
      </c>
      <c r="AB192" s="303"/>
      <c r="AC192" s="303">
        <v>0.42986111111111108</v>
      </c>
      <c r="AD192" s="303"/>
      <c r="AE192" s="303">
        <v>0.48402777777777778</v>
      </c>
      <c r="AF192" s="302">
        <v>0.74791666666666667</v>
      </c>
      <c r="AG192" s="302"/>
      <c r="AI192" s="112">
        <f>VLOOKUP(AJ192,id!$A:$C,3,0)</f>
        <v>475</v>
      </c>
      <c r="AJ192" s="112" t="str">
        <f t="shared" si="28"/>
        <v>MichniewiczŁukasz1984</v>
      </c>
      <c r="AK192" s="112" t="str">
        <f t="shared" si="27"/>
        <v>Michniewicz</v>
      </c>
      <c r="AL192" s="112" t="str">
        <f t="shared" si="27"/>
        <v>Łukasz</v>
      </c>
      <c r="AM192" s="112">
        <f t="shared" si="29"/>
        <v>0</v>
      </c>
      <c r="AN192" s="112">
        <f t="shared" si="30"/>
        <v>1984</v>
      </c>
      <c r="AO192" s="112">
        <f t="shared" si="31"/>
        <v>10.5567959491603</v>
      </c>
      <c r="AP192" s="112"/>
      <c r="AQ192" s="112">
        <f t="shared" si="32"/>
        <v>0.99841297831070364</v>
      </c>
      <c r="AR192" s="112">
        <f t="shared" si="33"/>
        <v>1</v>
      </c>
      <c r="AS192" s="112">
        <f t="shared" si="34"/>
        <v>1</v>
      </c>
      <c r="AT192" s="112">
        <f t="shared" si="35"/>
        <v>1</v>
      </c>
    </row>
    <row r="193" spans="1:46">
      <c r="A193" s="315">
        <v>207</v>
      </c>
      <c r="B193" s="311">
        <v>191</v>
      </c>
      <c r="C193" s="311"/>
      <c r="D193" s="311">
        <v>3260</v>
      </c>
      <c r="E193" s="313" t="s">
        <v>4280</v>
      </c>
      <c r="F193" s="313" t="s">
        <v>48</v>
      </c>
      <c r="G193" s="311" t="s">
        <v>32</v>
      </c>
      <c r="H193" s="311">
        <v>1991</v>
      </c>
      <c r="I193" s="313" t="s">
        <v>3564</v>
      </c>
      <c r="J193" s="313"/>
      <c r="K193" s="311">
        <v>27</v>
      </c>
      <c r="L193" s="311">
        <v>12</v>
      </c>
      <c r="M193" s="311">
        <v>27</v>
      </c>
      <c r="N193" s="312">
        <v>0.39393518518518517</v>
      </c>
      <c r="O193" s="311">
        <v>0</v>
      </c>
      <c r="P193" s="310">
        <v>0.67638888888888893</v>
      </c>
      <c r="Q193" s="310">
        <v>0.59236111111111112</v>
      </c>
      <c r="R193" s="310">
        <v>0.50972222222222219</v>
      </c>
      <c r="S193" s="310">
        <v>0.63750000000000007</v>
      </c>
      <c r="T193" s="310">
        <v>0.72430555555555554</v>
      </c>
      <c r="U193" s="310">
        <v>0.44722222222222219</v>
      </c>
      <c r="V193" s="310">
        <v>0.61944444444444446</v>
      </c>
      <c r="W193" s="310"/>
      <c r="X193" s="310">
        <v>0.55069444444444449</v>
      </c>
      <c r="Y193" s="310">
        <v>0.40069444444444446</v>
      </c>
      <c r="Z193" s="310"/>
      <c r="AA193" s="310">
        <v>0.57430555555555551</v>
      </c>
      <c r="AB193" s="310"/>
      <c r="AC193" s="310">
        <v>0.4291666666666667</v>
      </c>
      <c r="AD193" s="310"/>
      <c r="AE193" s="310">
        <v>0.4826388888888889</v>
      </c>
      <c r="AF193" s="309">
        <v>0.74791666666666667</v>
      </c>
      <c r="AG193" s="309"/>
      <c r="AI193" s="112">
        <f>VLOOKUP(AJ193,id!$A:$C,3,0)</f>
        <v>474</v>
      </c>
      <c r="AJ193" s="112" t="str">
        <f t="shared" si="28"/>
        <v>SosinTomasz1991</v>
      </c>
      <c r="AK193" s="112" t="str">
        <f t="shared" si="27"/>
        <v>Sosin</v>
      </c>
      <c r="AL193" s="112" t="str">
        <f t="shared" si="27"/>
        <v>Tomasz</v>
      </c>
      <c r="AM193" s="112">
        <f t="shared" si="29"/>
        <v>0</v>
      </c>
      <c r="AN193" s="112">
        <f t="shared" si="30"/>
        <v>1991</v>
      </c>
      <c r="AO193" s="112">
        <f t="shared" si="31"/>
        <v>10.553694293281477</v>
      </c>
      <c r="AP193" s="112"/>
      <c r="AQ193" s="112">
        <f t="shared" si="32"/>
        <v>0.99970619344223766</v>
      </c>
      <c r="AR193" s="112">
        <f t="shared" si="33"/>
        <v>1</v>
      </c>
      <c r="AS193" s="112">
        <f t="shared" si="34"/>
        <v>1</v>
      </c>
      <c r="AT193" s="112">
        <f t="shared" si="35"/>
        <v>1</v>
      </c>
    </row>
    <row r="194" spans="1:46">
      <c r="A194" s="316">
        <v>210</v>
      </c>
      <c r="B194" s="304">
        <v>192</v>
      </c>
      <c r="C194" s="304"/>
      <c r="D194" s="304">
        <v>3223</v>
      </c>
      <c r="E194" s="306" t="s">
        <v>1047</v>
      </c>
      <c r="F194" s="306" t="s">
        <v>17</v>
      </c>
      <c r="G194" s="304" t="s">
        <v>32</v>
      </c>
      <c r="H194" s="304">
        <v>1983</v>
      </c>
      <c r="I194" s="306" t="s">
        <v>3550</v>
      </c>
      <c r="J194" s="306" t="s">
        <v>4275</v>
      </c>
      <c r="K194" s="304">
        <v>26</v>
      </c>
      <c r="L194" s="304">
        <v>11</v>
      </c>
      <c r="M194" s="304">
        <v>26</v>
      </c>
      <c r="N194" s="305">
        <v>0.4011805555555556</v>
      </c>
      <c r="O194" s="304">
        <v>0</v>
      </c>
      <c r="P194" s="303">
        <v>0.7006944444444444</v>
      </c>
      <c r="Q194" s="303">
        <v>0.55069444444444449</v>
      </c>
      <c r="R194" s="303"/>
      <c r="S194" s="303">
        <v>0.51597222222222217</v>
      </c>
      <c r="T194" s="303">
        <v>0.73263888888888884</v>
      </c>
      <c r="U194" s="303"/>
      <c r="V194" s="303">
        <v>0.64652777777777781</v>
      </c>
      <c r="W194" s="303">
        <v>0.3972222222222222</v>
      </c>
      <c r="X194" s="303"/>
      <c r="Y194" s="303">
        <v>0.61805555555555558</v>
      </c>
      <c r="Z194" s="303">
        <v>0.48333333333333334</v>
      </c>
      <c r="AA194" s="303">
        <v>0.53541666666666665</v>
      </c>
      <c r="AB194" s="303">
        <v>0.45</v>
      </c>
      <c r="AC194" s="303">
        <v>0.57777777777777783</v>
      </c>
      <c r="AD194" s="303"/>
      <c r="AE194" s="303"/>
      <c r="AF194" s="302">
        <v>0.75486111111111109</v>
      </c>
      <c r="AG194" s="302"/>
      <c r="AI194" s="112">
        <f>VLOOKUP(AJ194,id!$A:$C,3,0)</f>
        <v>419</v>
      </c>
      <c r="AJ194" s="112" t="str">
        <f t="shared" si="28"/>
        <v>WójcikMarcin1983</v>
      </c>
      <c r="AK194" s="112" t="str">
        <f t="shared" ref="AK194:AL224" si="36">E194</f>
        <v>Wójcik</v>
      </c>
      <c r="AL194" s="112" t="str">
        <f t="shared" si="36"/>
        <v>Marcin</v>
      </c>
      <c r="AM194" s="112" t="str">
        <f t="shared" si="29"/>
        <v>GetResponse</v>
      </c>
      <c r="AN194" s="112">
        <f t="shared" si="30"/>
        <v>1983</v>
      </c>
      <c r="AO194" s="112">
        <f t="shared" si="31"/>
        <v>10.162816726863644</v>
      </c>
      <c r="AP194" s="112"/>
      <c r="AQ194" s="112">
        <f t="shared" si="32"/>
        <v>0.98193987652183934</v>
      </c>
      <c r="AR194" s="112">
        <f t="shared" si="33"/>
        <v>0.91666666666666663</v>
      </c>
      <c r="AS194" s="112">
        <f t="shared" si="34"/>
        <v>0.96296296296296291</v>
      </c>
      <c r="AT194" s="112">
        <f t="shared" si="35"/>
        <v>0.98274826965614603</v>
      </c>
    </row>
    <row r="195" spans="1:46">
      <c r="A195" s="316">
        <v>212</v>
      </c>
      <c r="B195" s="304">
        <v>193</v>
      </c>
      <c r="C195" s="304"/>
      <c r="D195" s="304">
        <v>3168</v>
      </c>
      <c r="E195" s="306" t="s">
        <v>4274</v>
      </c>
      <c r="F195" s="306" t="s">
        <v>16</v>
      </c>
      <c r="G195" s="304" t="s">
        <v>32</v>
      </c>
      <c r="H195" s="304">
        <v>1976</v>
      </c>
      <c r="I195" s="306" t="s">
        <v>3462</v>
      </c>
      <c r="J195" s="306" t="s">
        <v>4273</v>
      </c>
      <c r="K195" s="304">
        <v>26</v>
      </c>
      <c r="L195" s="304">
        <v>11</v>
      </c>
      <c r="M195" s="304">
        <v>26</v>
      </c>
      <c r="N195" s="305">
        <v>0.40156249999999999</v>
      </c>
      <c r="O195" s="304">
        <v>0</v>
      </c>
      <c r="P195" s="303">
        <v>0.7006944444444444</v>
      </c>
      <c r="Q195" s="303">
        <v>0.55138888888888882</v>
      </c>
      <c r="R195" s="303"/>
      <c r="S195" s="303">
        <v>0.51597222222222217</v>
      </c>
      <c r="T195" s="303">
        <v>0.73263888888888884</v>
      </c>
      <c r="U195" s="303"/>
      <c r="V195" s="303">
        <v>0.64722222222222225</v>
      </c>
      <c r="W195" s="303">
        <v>0.3972222222222222</v>
      </c>
      <c r="X195" s="303"/>
      <c r="Y195" s="303">
        <v>0.61805555555555558</v>
      </c>
      <c r="Z195" s="303">
        <v>0.48333333333333334</v>
      </c>
      <c r="AA195" s="303">
        <v>0.53541666666666665</v>
      </c>
      <c r="AB195" s="303">
        <v>0.45</v>
      </c>
      <c r="AC195" s="303">
        <v>0.57777777777777783</v>
      </c>
      <c r="AD195" s="303"/>
      <c r="AE195" s="303"/>
      <c r="AF195" s="302">
        <v>0.75555555555555554</v>
      </c>
      <c r="AG195" s="302"/>
      <c r="AI195" s="112">
        <f>VLOOKUP(AJ195,id!$A:$C,3,0)</f>
        <v>503</v>
      </c>
      <c r="AJ195" s="112" t="str">
        <f t="shared" si="28"/>
        <v>BorekPaweł1976</v>
      </c>
      <c r="AK195" s="112" t="str">
        <f t="shared" si="36"/>
        <v>Borek</v>
      </c>
      <c r="AL195" s="112" t="str">
        <f t="shared" si="36"/>
        <v>Paweł</v>
      </c>
      <c r="AM195" s="112" t="str">
        <f t="shared" si="29"/>
        <v>Brak</v>
      </c>
      <c r="AN195" s="112">
        <f t="shared" si="30"/>
        <v>1976</v>
      </c>
      <c r="AO195" s="112">
        <f t="shared" si="31"/>
        <v>10.153150407452015</v>
      </c>
      <c r="AP195" s="112"/>
      <c r="AQ195" s="112">
        <f t="shared" si="32"/>
        <v>0.9990488543017727</v>
      </c>
      <c r="AR195" s="112">
        <f t="shared" si="33"/>
        <v>1</v>
      </c>
      <c r="AS195" s="112">
        <f t="shared" si="34"/>
        <v>1</v>
      </c>
      <c r="AT195" s="112">
        <f t="shared" si="35"/>
        <v>1</v>
      </c>
    </row>
    <row r="196" spans="1:46">
      <c r="A196" s="315">
        <v>213</v>
      </c>
      <c r="B196" s="311">
        <v>194</v>
      </c>
      <c r="C196" s="311"/>
      <c r="D196" s="311">
        <v>3164</v>
      </c>
      <c r="E196" s="313" t="s">
        <v>4272</v>
      </c>
      <c r="F196" s="313" t="s">
        <v>19</v>
      </c>
      <c r="G196" s="311" t="s">
        <v>32</v>
      </c>
      <c r="H196" s="311">
        <v>1984</v>
      </c>
      <c r="I196" s="313" t="s">
        <v>3561</v>
      </c>
      <c r="J196" s="313" t="s">
        <v>4271</v>
      </c>
      <c r="K196" s="311">
        <v>25</v>
      </c>
      <c r="L196" s="311">
        <v>11</v>
      </c>
      <c r="M196" s="311">
        <v>25</v>
      </c>
      <c r="N196" s="312">
        <v>0.4077662037037037</v>
      </c>
      <c r="O196" s="311">
        <v>0</v>
      </c>
      <c r="P196" s="310">
        <v>0.72569444444444453</v>
      </c>
      <c r="Q196" s="310">
        <v>0.6166666666666667</v>
      </c>
      <c r="R196" s="310">
        <v>0.51597222222222217</v>
      </c>
      <c r="S196" s="310">
        <v>0.68055555555555547</v>
      </c>
      <c r="T196" s="310"/>
      <c r="U196" s="310">
        <v>0.54861111111111105</v>
      </c>
      <c r="V196" s="310">
        <v>0.66249999999999998</v>
      </c>
      <c r="W196" s="310"/>
      <c r="X196" s="310">
        <v>0.57152777777777775</v>
      </c>
      <c r="Y196" s="310">
        <v>0.4513888888888889</v>
      </c>
      <c r="Z196" s="310"/>
      <c r="AA196" s="310">
        <v>0.59513888888888888</v>
      </c>
      <c r="AB196" s="310"/>
      <c r="AC196" s="310">
        <v>0.47916666666666669</v>
      </c>
      <c r="AD196" s="310">
        <v>0.3888888888888889</v>
      </c>
      <c r="AE196" s="310"/>
      <c r="AF196" s="309">
        <v>0.76180555555555562</v>
      </c>
      <c r="AG196" s="309"/>
      <c r="AI196" s="112" t="e">
        <f>VLOOKUP(AJ196,id!$A:$C,3,0)</f>
        <v>#N/A</v>
      </c>
      <c r="AJ196" s="112" t="str">
        <f t="shared" si="28"/>
        <v>PiekarakiGrzegorz1984</v>
      </c>
      <c r="AK196" s="112" t="str">
        <f t="shared" si="36"/>
        <v>Piekaraki</v>
      </c>
      <c r="AL196" s="112" t="str">
        <f t="shared" si="36"/>
        <v>Grzegorz</v>
      </c>
      <c r="AM196" s="112" t="str">
        <f t="shared" si="29"/>
        <v>Stojące wnetyle</v>
      </c>
      <c r="AN196" s="112">
        <f t="shared" si="30"/>
        <v>1984</v>
      </c>
      <c r="AO196" s="112">
        <f t="shared" si="31"/>
        <v>9.762644622550015</v>
      </c>
      <c r="AP196" s="112"/>
      <c r="AQ196" s="112">
        <f t="shared" si="32"/>
        <v>0.98478612585507075</v>
      </c>
      <c r="AR196" s="112">
        <f t="shared" si="33"/>
        <v>1</v>
      </c>
      <c r="AS196" s="112">
        <f t="shared" si="34"/>
        <v>0.96153846153846156</v>
      </c>
      <c r="AT196" s="112">
        <f t="shared" si="35"/>
        <v>1</v>
      </c>
    </row>
    <row r="197" spans="1:46">
      <c r="A197" s="316">
        <v>214</v>
      </c>
      <c r="B197" s="304">
        <v>195</v>
      </c>
      <c r="C197" s="304"/>
      <c r="D197" s="304">
        <v>3116</v>
      </c>
      <c r="E197" s="306" t="s">
        <v>468</v>
      </c>
      <c r="F197" s="306" t="s">
        <v>91</v>
      </c>
      <c r="G197" s="304" t="s">
        <v>32</v>
      </c>
      <c r="H197" s="304">
        <v>1989</v>
      </c>
      <c r="I197" s="306" t="s">
        <v>3561</v>
      </c>
      <c r="J197" s="306" t="s">
        <v>3691</v>
      </c>
      <c r="K197" s="304">
        <v>25</v>
      </c>
      <c r="L197" s="304">
        <v>11</v>
      </c>
      <c r="M197" s="304">
        <v>25</v>
      </c>
      <c r="N197" s="305">
        <v>0.40780092592592593</v>
      </c>
      <c r="O197" s="304">
        <v>0</v>
      </c>
      <c r="P197" s="303">
        <v>0.7270833333333333</v>
      </c>
      <c r="Q197" s="303">
        <v>0.6166666666666667</v>
      </c>
      <c r="R197" s="303">
        <v>0.51597222222222217</v>
      </c>
      <c r="S197" s="303">
        <v>0.68125000000000002</v>
      </c>
      <c r="T197" s="303"/>
      <c r="U197" s="303">
        <v>0.54861111111111105</v>
      </c>
      <c r="V197" s="303">
        <v>0.66319444444444442</v>
      </c>
      <c r="W197" s="303"/>
      <c r="X197" s="303">
        <v>0.57152777777777775</v>
      </c>
      <c r="Y197" s="303">
        <v>0.4513888888888889</v>
      </c>
      <c r="Z197" s="303"/>
      <c r="AA197" s="303">
        <v>0.59513888888888888</v>
      </c>
      <c r="AB197" s="303"/>
      <c r="AC197" s="303">
        <v>0.47986111111111113</v>
      </c>
      <c r="AD197" s="303">
        <v>0.3888888888888889</v>
      </c>
      <c r="AE197" s="303"/>
      <c r="AF197" s="302">
        <v>0.76180555555555562</v>
      </c>
      <c r="AG197" s="302"/>
      <c r="AI197" s="112">
        <f>VLOOKUP(AJ197,id!$A:$C,3,0)</f>
        <v>482</v>
      </c>
      <c r="AJ197" s="112" t="str">
        <f t="shared" si="28"/>
        <v>GatzkeMateusz1989</v>
      </c>
      <c r="AK197" s="112" t="str">
        <f t="shared" si="36"/>
        <v>Gatzke</v>
      </c>
      <c r="AL197" s="112" t="str">
        <f t="shared" si="36"/>
        <v>Mateusz</v>
      </c>
      <c r="AM197" s="112" t="str">
        <f t="shared" si="29"/>
        <v>Stojące Wentyle</v>
      </c>
      <c r="AN197" s="112">
        <f t="shared" si="30"/>
        <v>1989</v>
      </c>
      <c r="AO197" s="112">
        <f t="shared" si="31"/>
        <v>9.7618133818771522</v>
      </c>
      <c r="AP197" s="112"/>
      <c r="AQ197" s="112">
        <f t="shared" si="32"/>
        <v>0.99991485496963162</v>
      </c>
      <c r="AR197" s="112">
        <f t="shared" si="33"/>
        <v>1</v>
      </c>
      <c r="AS197" s="112">
        <f t="shared" si="34"/>
        <v>1</v>
      </c>
      <c r="AT197" s="112">
        <f t="shared" si="35"/>
        <v>1</v>
      </c>
    </row>
    <row r="198" spans="1:46">
      <c r="A198" s="315">
        <v>215</v>
      </c>
      <c r="B198" s="311">
        <v>196</v>
      </c>
      <c r="C198" s="311"/>
      <c r="D198" s="311">
        <v>3118</v>
      </c>
      <c r="E198" s="313" t="s">
        <v>1779</v>
      </c>
      <c r="F198" s="313" t="s">
        <v>45</v>
      </c>
      <c r="G198" s="311" t="s">
        <v>32</v>
      </c>
      <c r="H198" s="311">
        <v>1979</v>
      </c>
      <c r="I198" s="313" t="s">
        <v>3561</v>
      </c>
      <c r="J198" s="313" t="s">
        <v>3691</v>
      </c>
      <c r="K198" s="311">
        <v>25</v>
      </c>
      <c r="L198" s="311">
        <v>11</v>
      </c>
      <c r="M198" s="311">
        <v>25</v>
      </c>
      <c r="N198" s="312">
        <v>0.40785879629629629</v>
      </c>
      <c r="O198" s="311">
        <v>0</v>
      </c>
      <c r="P198" s="310">
        <v>0.7270833333333333</v>
      </c>
      <c r="Q198" s="310">
        <v>0.6166666666666667</v>
      </c>
      <c r="R198" s="310">
        <v>0.5180555555555556</v>
      </c>
      <c r="S198" s="310">
        <v>0.68125000000000002</v>
      </c>
      <c r="T198" s="310"/>
      <c r="U198" s="310">
        <v>0.5493055555555556</v>
      </c>
      <c r="V198" s="310">
        <v>0.66319444444444442</v>
      </c>
      <c r="W198" s="310"/>
      <c r="X198" s="310">
        <v>0.57291666666666663</v>
      </c>
      <c r="Y198" s="310">
        <v>0.4513888888888889</v>
      </c>
      <c r="Z198" s="310"/>
      <c r="AA198" s="310">
        <v>0.59652777777777777</v>
      </c>
      <c r="AB198" s="310"/>
      <c r="AC198" s="310">
        <v>0.47986111111111113</v>
      </c>
      <c r="AD198" s="310">
        <v>0.38958333333333334</v>
      </c>
      <c r="AE198" s="310"/>
      <c r="AF198" s="309">
        <v>0.76180555555555562</v>
      </c>
      <c r="AG198" s="309"/>
      <c r="AI198" s="112">
        <f>VLOOKUP(AJ198,id!$A:$C,3,0)</f>
        <v>488</v>
      </c>
      <c r="AJ198" s="112" t="str">
        <f t="shared" si="28"/>
        <v>CzernyRafał1979</v>
      </c>
      <c r="AK198" s="112" t="str">
        <f t="shared" si="36"/>
        <v>Czerny</v>
      </c>
      <c r="AL198" s="112" t="str">
        <f t="shared" si="36"/>
        <v>Rafał</v>
      </c>
      <c r="AM198" s="112" t="str">
        <f t="shared" si="29"/>
        <v>Stojące Wentyle</v>
      </c>
      <c r="AN198" s="112">
        <f t="shared" si="30"/>
        <v>1979</v>
      </c>
      <c r="AO198" s="112">
        <f t="shared" si="31"/>
        <v>9.7604282952711365</v>
      </c>
      <c r="AP198" s="112"/>
      <c r="AQ198" s="112">
        <f t="shared" si="32"/>
        <v>0.99985811175118477</v>
      </c>
      <c r="AR198" s="112">
        <f t="shared" si="33"/>
        <v>1</v>
      </c>
      <c r="AS198" s="112">
        <f t="shared" si="34"/>
        <v>1</v>
      </c>
      <c r="AT198" s="112">
        <f t="shared" si="35"/>
        <v>1</v>
      </c>
    </row>
    <row r="199" spans="1:46">
      <c r="A199" s="316">
        <v>216</v>
      </c>
      <c r="B199" s="304">
        <v>197</v>
      </c>
      <c r="C199" s="304"/>
      <c r="D199" s="304">
        <v>3117</v>
      </c>
      <c r="E199" s="306" t="s">
        <v>471</v>
      </c>
      <c r="F199" s="306" t="s">
        <v>34</v>
      </c>
      <c r="G199" s="304" t="s">
        <v>32</v>
      </c>
      <c r="H199" s="304">
        <v>1983</v>
      </c>
      <c r="I199" s="306" t="s">
        <v>3561</v>
      </c>
      <c r="J199" s="306" t="s">
        <v>3691</v>
      </c>
      <c r="K199" s="304">
        <v>25</v>
      </c>
      <c r="L199" s="304">
        <v>11</v>
      </c>
      <c r="M199" s="304">
        <v>25</v>
      </c>
      <c r="N199" s="305">
        <v>0.40835648148148151</v>
      </c>
      <c r="O199" s="304">
        <v>0</v>
      </c>
      <c r="P199" s="303">
        <v>0.72638888888888886</v>
      </c>
      <c r="Q199" s="303">
        <v>0.6166666666666667</v>
      </c>
      <c r="R199" s="303">
        <v>0.51597222222222217</v>
      </c>
      <c r="S199" s="303">
        <v>0.68958333333333333</v>
      </c>
      <c r="T199" s="303"/>
      <c r="U199" s="303">
        <v>0.54861111111111105</v>
      </c>
      <c r="V199" s="303">
        <v>0.66249999999999998</v>
      </c>
      <c r="W199" s="303"/>
      <c r="X199" s="303">
        <v>0.57916666666666672</v>
      </c>
      <c r="Y199" s="303">
        <v>0.45694444444444443</v>
      </c>
      <c r="Z199" s="303"/>
      <c r="AA199" s="303">
        <v>0.59583333333333333</v>
      </c>
      <c r="AB199" s="303"/>
      <c r="AC199" s="303">
        <v>0.47847222222222219</v>
      </c>
      <c r="AD199" s="303">
        <v>0.3888888888888889</v>
      </c>
      <c r="AE199" s="303"/>
      <c r="AF199" s="302">
        <v>0.76250000000000007</v>
      </c>
      <c r="AG199" s="302"/>
      <c r="AI199" s="112">
        <f>VLOOKUP(AJ199,id!$A:$C,3,0)</f>
        <v>495</v>
      </c>
      <c r="AJ199" s="112" t="str">
        <f t="shared" si="28"/>
        <v>TrzynskiMarek1983</v>
      </c>
      <c r="AK199" s="112" t="str">
        <f t="shared" si="36"/>
        <v>Trzynski</v>
      </c>
      <c r="AL199" s="112" t="str">
        <f t="shared" si="36"/>
        <v>Marek</v>
      </c>
      <c r="AM199" s="112" t="str">
        <f t="shared" si="29"/>
        <v>Stojące Wentyle</v>
      </c>
      <c r="AN199" s="112">
        <f t="shared" si="30"/>
        <v>1983</v>
      </c>
      <c r="AO199" s="112">
        <f t="shared" si="31"/>
        <v>9.748532755996246</v>
      </c>
      <c r="AP199" s="112"/>
      <c r="AQ199" s="112">
        <f t="shared" si="32"/>
        <v>0.9987812482285584</v>
      </c>
      <c r="AR199" s="112">
        <f t="shared" si="33"/>
        <v>1</v>
      </c>
      <c r="AS199" s="112">
        <f t="shared" si="34"/>
        <v>1</v>
      </c>
      <c r="AT199" s="112">
        <f t="shared" si="35"/>
        <v>1</v>
      </c>
    </row>
    <row r="200" spans="1:46">
      <c r="A200" s="315">
        <v>217</v>
      </c>
      <c r="B200" s="311">
        <v>198</v>
      </c>
      <c r="C200" s="311"/>
      <c r="D200" s="311">
        <v>3114</v>
      </c>
      <c r="E200" s="313" t="s">
        <v>466</v>
      </c>
      <c r="F200" s="313" t="s">
        <v>467</v>
      </c>
      <c r="G200" s="311" t="s">
        <v>32</v>
      </c>
      <c r="H200" s="311">
        <v>1983</v>
      </c>
      <c r="I200" s="313" t="s">
        <v>3561</v>
      </c>
      <c r="J200" s="313" t="s">
        <v>3691</v>
      </c>
      <c r="K200" s="311">
        <v>25</v>
      </c>
      <c r="L200" s="311">
        <v>11</v>
      </c>
      <c r="M200" s="311">
        <v>25</v>
      </c>
      <c r="N200" s="312">
        <v>0.40868055555555555</v>
      </c>
      <c r="O200" s="311">
        <v>0</v>
      </c>
      <c r="P200" s="310">
        <v>0.72569444444444453</v>
      </c>
      <c r="Q200" s="310">
        <v>0.6166666666666667</v>
      </c>
      <c r="R200" s="310">
        <v>0.51736111111111105</v>
      </c>
      <c r="S200" s="310">
        <v>0.68125000000000002</v>
      </c>
      <c r="T200" s="310"/>
      <c r="U200" s="310">
        <v>0.54861111111111105</v>
      </c>
      <c r="V200" s="310">
        <v>0.66319444444444442</v>
      </c>
      <c r="W200" s="310"/>
      <c r="X200" s="310">
        <v>0.57222222222222219</v>
      </c>
      <c r="Y200" s="310">
        <v>0.45763888888888887</v>
      </c>
      <c r="Z200" s="310"/>
      <c r="AA200" s="310">
        <v>0.59513888888888888</v>
      </c>
      <c r="AB200" s="310"/>
      <c r="AC200" s="310">
        <v>0.47916666666666669</v>
      </c>
      <c r="AD200" s="310">
        <v>0.3888888888888889</v>
      </c>
      <c r="AE200" s="310"/>
      <c r="AF200" s="309">
        <v>0.76250000000000007</v>
      </c>
      <c r="AG200" s="309"/>
      <c r="AI200" s="112">
        <f>VLOOKUP(AJ200,id!$A:$C,3,0)</f>
        <v>494</v>
      </c>
      <c r="AJ200" s="112" t="str">
        <f t="shared" si="28"/>
        <v>TrzcińskiDawid1983</v>
      </c>
      <c r="AK200" s="112" t="str">
        <f t="shared" si="36"/>
        <v>Trzciński</v>
      </c>
      <c r="AL200" s="112" t="str">
        <f t="shared" si="36"/>
        <v>Dawid</v>
      </c>
      <c r="AM200" s="112" t="str">
        <f t="shared" si="29"/>
        <v>Stojące Wentyle</v>
      </c>
      <c r="AN200" s="112">
        <f t="shared" si="30"/>
        <v>1983</v>
      </c>
      <c r="AO200" s="112">
        <f t="shared" si="31"/>
        <v>9.7408023986706205</v>
      </c>
      <c r="AP200" s="112"/>
      <c r="AQ200" s="112">
        <f t="shared" si="32"/>
        <v>0.99920702350608903</v>
      </c>
      <c r="AR200" s="112">
        <f t="shared" si="33"/>
        <v>1</v>
      </c>
      <c r="AS200" s="112">
        <f t="shared" si="34"/>
        <v>1</v>
      </c>
      <c r="AT200" s="112">
        <f t="shared" si="35"/>
        <v>1</v>
      </c>
    </row>
    <row r="201" spans="1:46">
      <c r="A201" s="316">
        <v>218</v>
      </c>
      <c r="B201" s="304">
        <v>199</v>
      </c>
      <c r="C201" s="304"/>
      <c r="D201" s="304">
        <v>3115</v>
      </c>
      <c r="E201" s="306" t="s">
        <v>466</v>
      </c>
      <c r="F201" s="306" t="s">
        <v>48</v>
      </c>
      <c r="G201" s="304" t="s">
        <v>32</v>
      </c>
      <c r="H201" s="304">
        <v>1973</v>
      </c>
      <c r="I201" s="306" t="s">
        <v>3561</v>
      </c>
      <c r="J201" s="306" t="s">
        <v>3691</v>
      </c>
      <c r="K201" s="304">
        <v>25</v>
      </c>
      <c r="L201" s="304">
        <v>11</v>
      </c>
      <c r="M201" s="304">
        <v>25</v>
      </c>
      <c r="N201" s="305">
        <v>0.40876157407407404</v>
      </c>
      <c r="O201" s="304">
        <v>0</v>
      </c>
      <c r="P201" s="303">
        <v>0.7270833333333333</v>
      </c>
      <c r="Q201" s="303">
        <v>0.6166666666666667</v>
      </c>
      <c r="R201" s="303">
        <v>0.5180555555555556</v>
      </c>
      <c r="S201" s="303">
        <v>0.68125000000000002</v>
      </c>
      <c r="T201" s="303"/>
      <c r="U201" s="303">
        <v>0.5493055555555556</v>
      </c>
      <c r="V201" s="303">
        <v>0.66388888888888886</v>
      </c>
      <c r="W201" s="303"/>
      <c r="X201" s="303">
        <v>0.57361111111111118</v>
      </c>
      <c r="Y201" s="303">
        <v>0.4513888888888889</v>
      </c>
      <c r="Z201" s="303"/>
      <c r="AA201" s="303">
        <v>0.59722222222222221</v>
      </c>
      <c r="AB201" s="303"/>
      <c r="AC201" s="303">
        <v>0.48055555555555557</v>
      </c>
      <c r="AD201" s="303">
        <v>0.39027777777777778</v>
      </c>
      <c r="AE201" s="303"/>
      <c r="AF201" s="302">
        <v>0.76250000000000007</v>
      </c>
      <c r="AG201" s="302"/>
      <c r="AI201" s="112">
        <f>VLOOKUP(AJ201,id!$A:$C,3,0)</f>
        <v>497</v>
      </c>
      <c r="AJ201" s="112" t="str">
        <f t="shared" si="28"/>
        <v>TrzcińskiTomasz1973</v>
      </c>
      <c r="AK201" s="112" t="str">
        <f t="shared" si="36"/>
        <v>Trzciński</v>
      </c>
      <c r="AL201" s="112" t="str">
        <f t="shared" si="36"/>
        <v>Tomasz</v>
      </c>
      <c r="AM201" s="112" t="str">
        <f t="shared" si="29"/>
        <v>Stojące Wentyle</v>
      </c>
      <c r="AN201" s="112">
        <f t="shared" si="30"/>
        <v>1973</v>
      </c>
      <c r="AO201" s="112">
        <f t="shared" si="31"/>
        <v>9.7388717245819194</v>
      </c>
      <c r="AP201" s="112"/>
      <c r="AQ201" s="112">
        <f t="shared" si="32"/>
        <v>0.99980179516946521</v>
      </c>
      <c r="AR201" s="112">
        <f t="shared" si="33"/>
        <v>1</v>
      </c>
      <c r="AS201" s="112">
        <f t="shared" si="34"/>
        <v>1</v>
      </c>
      <c r="AT201" s="112">
        <f t="shared" si="35"/>
        <v>1</v>
      </c>
    </row>
    <row r="202" spans="1:46">
      <c r="A202" s="315">
        <v>219</v>
      </c>
      <c r="B202" s="311">
        <v>200</v>
      </c>
      <c r="C202" s="311"/>
      <c r="D202" s="311">
        <v>3228</v>
      </c>
      <c r="E202" s="313" t="s">
        <v>3646</v>
      </c>
      <c r="F202" s="313" t="s">
        <v>95</v>
      </c>
      <c r="G202" s="311" t="s">
        <v>32</v>
      </c>
      <c r="H202" s="311">
        <v>1979</v>
      </c>
      <c r="I202" s="313" t="s">
        <v>3647</v>
      </c>
      <c r="J202" s="313" t="s">
        <v>4270</v>
      </c>
      <c r="K202" s="311">
        <v>24</v>
      </c>
      <c r="L202" s="311">
        <v>14</v>
      </c>
      <c r="M202" s="311">
        <v>33</v>
      </c>
      <c r="N202" s="312">
        <v>0.4228703703703704</v>
      </c>
      <c r="O202" s="311">
        <v>9</v>
      </c>
      <c r="P202" s="310">
        <v>0.4909722222222222</v>
      </c>
      <c r="Q202" s="310">
        <v>0.5756944444444444</v>
      </c>
      <c r="R202" s="310">
        <v>0.65277777777777779</v>
      </c>
      <c r="S202" s="310">
        <v>0.54375000000000007</v>
      </c>
      <c r="T202" s="310">
        <v>0.51180555555555551</v>
      </c>
      <c r="U202" s="310">
        <v>0.62708333333333333</v>
      </c>
      <c r="V202" s="310">
        <v>0.56180555555555556</v>
      </c>
      <c r="W202" s="310">
        <v>0.37222222222222223</v>
      </c>
      <c r="X202" s="310">
        <v>0.60902777777777783</v>
      </c>
      <c r="Y202" s="310"/>
      <c r="Z202" s="310">
        <v>0.4458333333333333</v>
      </c>
      <c r="AA202" s="310">
        <v>0.59375</v>
      </c>
      <c r="AB202" s="310">
        <v>0.41736111111111113</v>
      </c>
      <c r="AC202" s="310">
        <v>0.71180555555555547</v>
      </c>
      <c r="AD202" s="310"/>
      <c r="AE202" s="310">
        <v>0.67638888888888893</v>
      </c>
      <c r="AF202" s="309">
        <v>0.77638888888888891</v>
      </c>
      <c r="AG202" s="309"/>
      <c r="AI202" s="112">
        <f>VLOOKUP(AJ202,id!$A:$C,3,0)</f>
        <v>405</v>
      </c>
      <c r="AJ202" s="112" t="str">
        <f t="shared" si="28"/>
        <v>BeigerKarol1979</v>
      </c>
      <c r="AK202" s="112" t="str">
        <f t="shared" si="36"/>
        <v>Beiger</v>
      </c>
      <c r="AL202" s="112" t="str">
        <f t="shared" si="36"/>
        <v>Karol</v>
      </c>
      <c r="AM202" s="112" t="str">
        <f t="shared" si="29"/>
        <v>KKB Team</v>
      </c>
      <c r="AN202" s="112">
        <f t="shared" si="30"/>
        <v>1979</v>
      </c>
      <c r="AO202" s="112">
        <f t="shared" si="31"/>
        <v>9.3493168555986426</v>
      </c>
      <c r="AP202" s="112"/>
      <c r="AQ202" s="112">
        <f t="shared" si="32"/>
        <v>0.96663564703306315</v>
      </c>
      <c r="AR202" s="112">
        <f t="shared" si="33"/>
        <v>1.2727272727272727</v>
      </c>
      <c r="AS202" s="112">
        <f t="shared" si="34"/>
        <v>0.96</v>
      </c>
      <c r="AT202" s="112">
        <f t="shared" si="35"/>
        <v>1.0494145228445839</v>
      </c>
    </row>
    <row r="203" spans="1:46">
      <c r="A203" s="315">
        <v>223</v>
      </c>
      <c r="B203" s="311">
        <v>201</v>
      </c>
      <c r="C203" s="311"/>
      <c r="D203" s="311">
        <v>3235</v>
      </c>
      <c r="E203" s="313" t="s">
        <v>1356</v>
      </c>
      <c r="F203" s="313" t="s">
        <v>365</v>
      </c>
      <c r="G203" s="311" t="s">
        <v>32</v>
      </c>
      <c r="H203" s="311">
        <v>1964</v>
      </c>
      <c r="I203" s="313" t="s">
        <v>3713</v>
      </c>
      <c r="J203" s="313"/>
      <c r="K203" s="311">
        <v>24</v>
      </c>
      <c r="L203" s="311">
        <v>8</v>
      </c>
      <c r="M203" s="311">
        <v>24</v>
      </c>
      <c r="N203" s="312">
        <v>0.28946759259259258</v>
      </c>
      <c r="O203" s="311">
        <v>0</v>
      </c>
      <c r="P203" s="310"/>
      <c r="Q203" s="310"/>
      <c r="R203" s="310"/>
      <c r="S203" s="310">
        <v>0.46388888888888885</v>
      </c>
      <c r="T203" s="310"/>
      <c r="U203" s="310"/>
      <c r="V203" s="310">
        <v>0.47569444444444442</v>
      </c>
      <c r="W203" s="310"/>
      <c r="X203" s="310">
        <v>0.52500000000000002</v>
      </c>
      <c r="Y203" s="310"/>
      <c r="Z203" s="310">
        <v>0.43263888888888885</v>
      </c>
      <c r="AA203" s="310">
        <v>0.4916666666666667</v>
      </c>
      <c r="AB203" s="310">
        <v>0.39583333333333331</v>
      </c>
      <c r="AC203" s="310">
        <v>0.58472222222222225</v>
      </c>
      <c r="AD203" s="310">
        <v>0.61805555555555558</v>
      </c>
      <c r="AE203" s="310"/>
      <c r="AF203" s="309">
        <v>0.6430555555555556</v>
      </c>
      <c r="AG203" s="309"/>
      <c r="AI203" s="112">
        <f>VLOOKUP(AJ203,id!$A:$C,3,0)</f>
        <v>472</v>
      </c>
      <c r="AJ203" s="112" t="str">
        <f t="shared" si="28"/>
        <v>WrześniewskiWaldemar1964</v>
      </c>
      <c r="AK203" s="112" t="str">
        <f t="shared" si="36"/>
        <v>Wrześniewski</v>
      </c>
      <c r="AL203" s="112" t="str">
        <f t="shared" si="36"/>
        <v>Waldemar</v>
      </c>
      <c r="AM203" s="112">
        <f t="shared" si="29"/>
        <v>0</v>
      </c>
      <c r="AN203" s="112">
        <f t="shared" si="30"/>
        <v>1964</v>
      </c>
      <c r="AO203" s="112">
        <f t="shared" si="31"/>
        <v>8.3593453738888694</v>
      </c>
      <c r="AP203" s="112"/>
      <c r="AQ203" s="112">
        <f t="shared" si="32"/>
        <v>1.4608556577369054</v>
      </c>
      <c r="AR203" s="112">
        <f t="shared" si="33"/>
        <v>0.5714285714285714</v>
      </c>
      <c r="AS203" s="112">
        <f t="shared" si="34"/>
        <v>1</v>
      </c>
      <c r="AT203" s="112">
        <f t="shared" si="35"/>
        <v>0.89411296065798118</v>
      </c>
    </row>
    <row r="204" spans="1:46">
      <c r="A204" s="316">
        <v>224</v>
      </c>
      <c r="B204" s="304">
        <v>202</v>
      </c>
      <c r="C204" s="304"/>
      <c r="D204" s="304">
        <v>3018</v>
      </c>
      <c r="E204" s="306" t="s">
        <v>1461</v>
      </c>
      <c r="F204" s="306" t="s">
        <v>59</v>
      </c>
      <c r="G204" s="304" t="s">
        <v>32</v>
      </c>
      <c r="H204" s="304">
        <v>1977</v>
      </c>
      <c r="I204" s="306" t="s">
        <v>3550</v>
      </c>
      <c r="J204" s="306" t="s">
        <v>453</v>
      </c>
      <c r="K204" s="304">
        <v>23</v>
      </c>
      <c r="L204" s="304">
        <v>9</v>
      </c>
      <c r="M204" s="304">
        <v>23</v>
      </c>
      <c r="N204" s="305">
        <v>0.24630787037037036</v>
      </c>
      <c r="O204" s="304">
        <v>0</v>
      </c>
      <c r="P204" s="303"/>
      <c r="Q204" s="303">
        <v>0.54166666666666663</v>
      </c>
      <c r="R204" s="303">
        <v>0.47152777777777777</v>
      </c>
      <c r="S204" s="303"/>
      <c r="T204" s="303"/>
      <c r="U204" s="303">
        <v>0.49444444444444446</v>
      </c>
      <c r="V204" s="303">
        <v>0.57361111111111118</v>
      </c>
      <c r="W204" s="303"/>
      <c r="X204" s="303">
        <v>0.51180555555555551</v>
      </c>
      <c r="Y204" s="303">
        <v>0.39583333333333331</v>
      </c>
      <c r="Z204" s="303"/>
      <c r="AA204" s="303">
        <v>0.52569444444444446</v>
      </c>
      <c r="AB204" s="303"/>
      <c r="AC204" s="303">
        <v>0.42569444444444443</v>
      </c>
      <c r="AD204" s="303"/>
      <c r="AE204" s="303">
        <v>0.45208333333333334</v>
      </c>
      <c r="AF204" s="302">
        <v>0.6</v>
      </c>
      <c r="AG204" s="302"/>
      <c r="AI204" s="112" t="e">
        <f>VLOOKUP(AJ204,id!$A:$C,3,0)</f>
        <v>#N/A</v>
      </c>
      <c r="AJ204" s="112" t="str">
        <f t="shared" si="28"/>
        <v>OglęckiMichał1977</v>
      </c>
      <c r="AK204" s="112" t="str">
        <f t="shared" si="36"/>
        <v>Oglęcki</v>
      </c>
      <c r="AL204" s="112" t="str">
        <f t="shared" si="36"/>
        <v>Michał</v>
      </c>
      <c r="AM204" s="112" t="str">
        <f t="shared" si="29"/>
        <v>Masterlease</v>
      </c>
      <c r="AN204" s="112">
        <f t="shared" si="30"/>
        <v>1977</v>
      </c>
      <c r="AO204" s="112">
        <f t="shared" si="31"/>
        <v>8.011039316643501</v>
      </c>
      <c r="AP204" s="112"/>
      <c r="AQ204" s="112">
        <f t="shared" si="32"/>
        <v>1.1752267280672901</v>
      </c>
      <c r="AR204" s="112">
        <f t="shared" si="33"/>
        <v>1.125</v>
      </c>
      <c r="AS204" s="112">
        <f t="shared" si="34"/>
        <v>0.95833333333333337</v>
      </c>
      <c r="AT204" s="112">
        <f t="shared" si="35"/>
        <v>1.0238362555396097</v>
      </c>
    </row>
    <row r="205" spans="1:46">
      <c r="A205" s="316">
        <v>226</v>
      </c>
      <c r="B205" s="304">
        <v>203</v>
      </c>
      <c r="C205" s="304"/>
      <c r="D205" s="304">
        <v>3078</v>
      </c>
      <c r="E205" s="306" t="s">
        <v>4265</v>
      </c>
      <c r="F205" s="306" t="s">
        <v>63</v>
      </c>
      <c r="G205" s="304" t="s">
        <v>32</v>
      </c>
      <c r="H205" s="304">
        <v>1989</v>
      </c>
      <c r="I205" s="306" t="s">
        <v>3462</v>
      </c>
      <c r="J205" s="306" t="s">
        <v>4257</v>
      </c>
      <c r="K205" s="304">
        <v>23</v>
      </c>
      <c r="L205" s="304">
        <v>9</v>
      </c>
      <c r="M205" s="304">
        <v>23</v>
      </c>
      <c r="N205" s="305">
        <v>0.40741898148148148</v>
      </c>
      <c r="O205" s="304">
        <v>0</v>
      </c>
      <c r="P205" s="303"/>
      <c r="Q205" s="303"/>
      <c r="R205" s="303">
        <v>0.64513888888888882</v>
      </c>
      <c r="S205" s="303">
        <v>0.50972222222222219</v>
      </c>
      <c r="T205" s="303"/>
      <c r="U205" s="303">
        <v>0.59930555555555554</v>
      </c>
      <c r="V205" s="303"/>
      <c r="W205" s="303">
        <v>0.3979166666666667</v>
      </c>
      <c r="X205" s="303">
        <v>0.55833333333333335</v>
      </c>
      <c r="Y205" s="303"/>
      <c r="Z205" s="303">
        <v>0.46875</v>
      </c>
      <c r="AA205" s="303">
        <v>0.53888888888888886</v>
      </c>
      <c r="AB205" s="303">
        <v>0.4375</v>
      </c>
      <c r="AC205" s="303"/>
      <c r="AD205" s="303"/>
      <c r="AE205" s="303">
        <v>0.68611111111111101</v>
      </c>
      <c r="AF205" s="302">
        <v>0.76111111111111107</v>
      </c>
      <c r="AG205" s="302"/>
      <c r="AI205" s="112" t="e">
        <f>VLOOKUP(AJ205,id!$A:$C,3,0)</f>
        <v>#N/A</v>
      </c>
      <c r="AJ205" s="112" t="str">
        <f t="shared" si="28"/>
        <v>KraskaŁukasz1989</v>
      </c>
      <c r="AK205" s="112" t="str">
        <f t="shared" si="36"/>
        <v>Kraska</v>
      </c>
      <c r="AL205" s="112" t="str">
        <f t="shared" si="36"/>
        <v>Łukasz</v>
      </c>
      <c r="AM205" s="112" t="str">
        <f t="shared" si="29"/>
        <v>Pędzące Żółwie</v>
      </c>
      <c r="AN205" s="112">
        <f t="shared" si="30"/>
        <v>1989</v>
      </c>
      <c r="AO205" s="112">
        <f t="shared" si="31"/>
        <v>4.8431274025593121</v>
      </c>
      <c r="AP205" s="112"/>
      <c r="AQ205" s="112">
        <f t="shared" si="32"/>
        <v>0.60455668873043378</v>
      </c>
      <c r="AR205" s="112">
        <f t="shared" si="33"/>
        <v>1</v>
      </c>
      <c r="AS205" s="112">
        <f t="shared" si="34"/>
        <v>1</v>
      </c>
      <c r="AT205" s="112">
        <f t="shared" si="35"/>
        <v>1</v>
      </c>
    </row>
    <row r="206" spans="1:46">
      <c r="A206" s="315">
        <v>227</v>
      </c>
      <c r="B206" s="311">
        <v>204</v>
      </c>
      <c r="C206" s="311"/>
      <c r="D206" s="311">
        <v>3093</v>
      </c>
      <c r="E206" s="313" t="s">
        <v>4264</v>
      </c>
      <c r="F206" s="313" t="s">
        <v>4263</v>
      </c>
      <c r="G206" s="311" t="s">
        <v>32</v>
      </c>
      <c r="H206" s="311">
        <v>1990</v>
      </c>
      <c r="I206" s="313" t="s">
        <v>3608</v>
      </c>
      <c r="J206" s="313" t="s">
        <v>4257</v>
      </c>
      <c r="K206" s="311">
        <v>23</v>
      </c>
      <c r="L206" s="311">
        <v>9</v>
      </c>
      <c r="M206" s="311">
        <v>23</v>
      </c>
      <c r="N206" s="312">
        <v>0.40790509259259261</v>
      </c>
      <c r="O206" s="311">
        <v>0</v>
      </c>
      <c r="P206" s="310"/>
      <c r="Q206" s="310"/>
      <c r="R206" s="310">
        <v>0.64166666666666672</v>
      </c>
      <c r="S206" s="310">
        <v>0.50972222222222219</v>
      </c>
      <c r="T206" s="310"/>
      <c r="U206" s="310">
        <v>0.59583333333333333</v>
      </c>
      <c r="V206" s="310"/>
      <c r="W206" s="310">
        <v>0.3972222222222222</v>
      </c>
      <c r="X206" s="310">
        <v>0.55902777777777779</v>
      </c>
      <c r="Y206" s="310"/>
      <c r="Z206" s="310">
        <v>0.4694444444444445</v>
      </c>
      <c r="AA206" s="310">
        <v>0.5395833333333333</v>
      </c>
      <c r="AB206" s="310">
        <v>0.4368055555555555</v>
      </c>
      <c r="AC206" s="310"/>
      <c r="AD206" s="310"/>
      <c r="AE206" s="310">
        <v>0.68680555555555556</v>
      </c>
      <c r="AF206" s="309">
        <v>0.76180555555555562</v>
      </c>
      <c r="AG206" s="309"/>
      <c r="AI206" s="112" t="e">
        <f>VLOOKUP(AJ206,id!$A:$C,3,0)</f>
        <v>#N/A</v>
      </c>
      <c r="AJ206" s="112" t="str">
        <f t="shared" si="28"/>
        <v>MichalskiGrzegorz Jakub1990</v>
      </c>
      <c r="AK206" s="112" t="str">
        <f t="shared" si="36"/>
        <v>Michalski</v>
      </c>
      <c r="AL206" s="112" t="str">
        <f t="shared" si="36"/>
        <v>Grzegorz Jakub</v>
      </c>
      <c r="AM206" s="112" t="str">
        <f t="shared" si="29"/>
        <v>Pędzące Żółwie</v>
      </c>
      <c r="AN206" s="112">
        <f t="shared" si="30"/>
        <v>1990</v>
      </c>
      <c r="AO206" s="112">
        <f t="shared" si="31"/>
        <v>4.8373557216323908</v>
      </c>
      <c r="AP206" s="112"/>
      <c r="AQ206" s="112">
        <f t="shared" si="32"/>
        <v>0.99880827398348604</v>
      </c>
      <c r="AR206" s="112">
        <f t="shared" si="33"/>
        <v>1</v>
      </c>
      <c r="AS206" s="112">
        <f t="shared" si="34"/>
        <v>1</v>
      </c>
      <c r="AT206" s="112">
        <f t="shared" si="35"/>
        <v>1</v>
      </c>
    </row>
    <row r="207" spans="1:46">
      <c r="A207" s="316">
        <v>228</v>
      </c>
      <c r="B207" s="304">
        <v>205</v>
      </c>
      <c r="C207" s="304"/>
      <c r="D207" s="304">
        <v>3056</v>
      </c>
      <c r="E207" s="306" t="s">
        <v>4262</v>
      </c>
      <c r="F207" s="306" t="s">
        <v>4261</v>
      </c>
      <c r="G207" s="304" t="s">
        <v>32</v>
      </c>
      <c r="H207" s="304">
        <v>1973</v>
      </c>
      <c r="I207" s="306" t="s">
        <v>3608</v>
      </c>
      <c r="J207" s="306" t="s">
        <v>4257</v>
      </c>
      <c r="K207" s="304">
        <v>23</v>
      </c>
      <c r="L207" s="304">
        <v>9</v>
      </c>
      <c r="M207" s="304">
        <v>23</v>
      </c>
      <c r="N207" s="305">
        <v>0.40792824074074074</v>
      </c>
      <c r="O207" s="304">
        <v>0</v>
      </c>
      <c r="P207" s="303"/>
      <c r="Q207" s="303"/>
      <c r="R207" s="303">
        <v>0.64236111111111105</v>
      </c>
      <c r="S207" s="303">
        <v>0.51041666666666663</v>
      </c>
      <c r="T207" s="303"/>
      <c r="U207" s="303">
        <v>0.59861111111111109</v>
      </c>
      <c r="V207" s="303"/>
      <c r="W207" s="303">
        <v>0.3972222222222222</v>
      </c>
      <c r="X207" s="303">
        <v>0.55833333333333335</v>
      </c>
      <c r="Y207" s="303"/>
      <c r="Z207" s="303">
        <v>0.4694444444444445</v>
      </c>
      <c r="AA207" s="303">
        <v>0.5395833333333333</v>
      </c>
      <c r="AB207" s="303">
        <v>0.4368055555555555</v>
      </c>
      <c r="AC207" s="303"/>
      <c r="AD207" s="303"/>
      <c r="AE207" s="303">
        <v>0.68611111111111101</v>
      </c>
      <c r="AF207" s="302">
        <v>0.76180555555555562</v>
      </c>
      <c r="AG207" s="302"/>
      <c r="AI207" s="112" t="e">
        <f>VLOOKUP(AJ207,id!$A:$C,3,0)</f>
        <v>#N/A</v>
      </c>
      <c r="AJ207" s="112" t="str">
        <f t="shared" si="28"/>
        <v>WłodarczykPiotr Jacek1973</v>
      </c>
      <c r="AK207" s="112" t="str">
        <f t="shared" si="36"/>
        <v>Włodarczyk</v>
      </c>
      <c r="AL207" s="112" t="str">
        <f t="shared" si="36"/>
        <v>Piotr Jacek</v>
      </c>
      <c r="AM207" s="112" t="str">
        <f t="shared" si="29"/>
        <v>Pędzące Żółwie</v>
      </c>
      <c r="AN207" s="112">
        <f t="shared" si="30"/>
        <v>1973</v>
      </c>
      <c r="AO207" s="112">
        <f t="shared" si="31"/>
        <v>4.8370812227972859</v>
      </c>
      <c r="AP207" s="112"/>
      <c r="AQ207" s="112">
        <f t="shared" si="32"/>
        <v>0.9999432543623209</v>
      </c>
      <c r="AR207" s="112">
        <f t="shared" si="33"/>
        <v>1</v>
      </c>
      <c r="AS207" s="112">
        <f t="shared" si="34"/>
        <v>1</v>
      </c>
      <c r="AT207" s="112">
        <f t="shared" si="35"/>
        <v>1</v>
      </c>
    </row>
    <row r="208" spans="1:46">
      <c r="A208" s="315">
        <v>229</v>
      </c>
      <c r="B208" s="311">
        <v>206</v>
      </c>
      <c r="C208" s="311"/>
      <c r="D208" s="311">
        <v>3025</v>
      </c>
      <c r="E208" s="313" t="s">
        <v>4260</v>
      </c>
      <c r="F208" s="313" t="s">
        <v>45</v>
      </c>
      <c r="G208" s="311" t="s">
        <v>32</v>
      </c>
      <c r="H208" s="311">
        <v>1983</v>
      </c>
      <c r="I208" s="313" t="s">
        <v>4259</v>
      </c>
      <c r="J208" s="313" t="s">
        <v>4257</v>
      </c>
      <c r="K208" s="311">
        <v>23</v>
      </c>
      <c r="L208" s="311">
        <v>9</v>
      </c>
      <c r="M208" s="311">
        <v>23</v>
      </c>
      <c r="N208" s="312">
        <v>0.4079861111111111</v>
      </c>
      <c r="O208" s="311">
        <v>0</v>
      </c>
      <c r="P208" s="310"/>
      <c r="Q208" s="310"/>
      <c r="R208" s="310">
        <v>0.64236111111111105</v>
      </c>
      <c r="S208" s="310">
        <v>0.50972222222222219</v>
      </c>
      <c r="T208" s="310"/>
      <c r="U208" s="310">
        <v>0.59791666666666665</v>
      </c>
      <c r="V208" s="310"/>
      <c r="W208" s="310">
        <v>0.39652777777777781</v>
      </c>
      <c r="X208" s="310">
        <v>0.55833333333333335</v>
      </c>
      <c r="Y208" s="310"/>
      <c r="Z208" s="310">
        <v>0.46875</v>
      </c>
      <c r="AA208" s="310">
        <v>0.5395833333333333</v>
      </c>
      <c r="AB208" s="310">
        <v>0.4368055555555555</v>
      </c>
      <c r="AC208" s="310"/>
      <c r="AD208" s="310"/>
      <c r="AE208" s="310">
        <v>0.68680555555555556</v>
      </c>
      <c r="AF208" s="309">
        <v>0.76180555555555562</v>
      </c>
      <c r="AG208" s="309"/>
      <c r="AI208" s="112">
        <f>VLOOKUP(AJ208,id!$A:$C,3,0)</f>
        <v>492</v>
      </c>
      <c r="AJ208" s="112" t="str">
        <f t="shared" si="28"/>
        <v>LewandowskiRafał1983</v>
      </c>
      <c r="AK208" s="112" t="str">
        <f t="shared" si="36"/>
        <v>Lewandowski</v>
      </c>
      <c r="AL208" s="112" t="str">
        <f t="shared" si="36"/>
        <v>Rafał</v>
      </c>
      <c r="AM208" s="112" t="str">
        <f t="shared" si="29"/>
        <v>Pędzące Żółwie</v>
      </c>
      <c r="AN208" s="112">
        <f t="shared" si="30"/>
        <v>1983</v>
      </c>
      <c r="AO208" s="112">
        <f t="shared" si="31"/>
        <v>4.8363951119855413</v>
      </c>
      <c r="AP208" s="112"/>
      <c r="AQ208" s="112">
        <f t="shared" si="32"/>
        <v>0.99985815602836881</v>
      </c>
      <c r="AR208" s="112">
        <f t="shared" si="33"/>
        <v>1</v>
      </c>
      <c r="AS208" s="112">
        <f t="shared" si="34"/>
        <v>1</v>
      </c>
      <c r="AT208" s="112">
        <f t="shared" si="35"/>
        <v>1</v>
      </c>
    </row>
    <row r="209" spans="1:46">
      <c r="A209" s="316">
        <v>232</v>
      </c>
      <c r="B209" s="304">
        <v>207</v>
      </c>
      <c r="C209" s="304"/>
      <c r="D209" s="304">
        <v>3036</v>
      </c>
      <c r="E209" s="306" t="s">
        <v>4254</v>
      </c>
      <c r="F209" s="306" t="s">
        <v>272</v>
      </c>
      <c r="G209" s="304" t="s">
        <v>32</v>
      </c>
      <c r="H209" s="304">
        <v>1987</v>
      </c>
      <c r="I209" s="306" t="s">
        <v>3462</v>
      </c>
      <c r="J209" s="306" t="s">
        <v>4252</v>
      </c>
      <c r="K209" s="304">
        <v>22</v>
      </c>
      <c r="L209" s="304">
        <v>10</v>
      </c>
      <c r="M209" s="304">
        <v>22</v>
      </c>
      <c r="N209" s="305">
        <v>0.37918981481481479</v>
      </c>
      <c r="O209" s="304">
        <v>0</v>
      </c>
      <c r="P209" s="303">
        <v>0.48958333333333331</v>
      </c>
      <c r="Q209" s="303">
        <v>0.59930555555555554</v>
      </c>
      <c r="R209" s="303"/>
      <c r="S209" s="303">
        <v>0.56736111111111109</v>
      </c>
      <c r="T209" s="303">
        <v>0.45555555555555555</v>
      </c>
      <c r="U209" s="303"/>
      <c r="V209" s="303">
        <v>0.58611111111111114</v>
      </c>
      <c r="W209" s="303">
        <v>0.40138888888888885</v>
      </c>
      <c r="X209" s="303"/>
      <c r="Y209" s="303">
        <v>0.69861111111111107</v>
      </c>
      <c r="Z209" s="303">
        <v>0.53333333333333333</v>
      </c>
      <c r="AA209" s="303">
        <v>0.63958333333333328</v>
      </c>
      <c r="AB209" s="303"/>
      <c r="AC209" s="303">
        <v>0.66736111111111107</v>
      </c>
      <c r="AD209" s="303"/>
      <c r="AE209" s="303"/>
      <c r="AF209" s="302">
        <v>0.73333333333333339</v>
      </c>
      <c r="AG209" s="302"/>
      <c r="AI209" s="112" t="e">
        <f>VLOOKUP(AJ209,id!$A:$C,3,0)</f>
        <v>#N/A</v>
      </c>
      <c r="AJ209" s="112" t="str">
        <f t="shared" si="28"/>
        <v>SrokaBartłomiej1987</v>
      </c>
      <c r="AK209" s="112" t="str">
        <f t="shared" si="36"/>
        <v>Sroka</v>
      </c>
      <c r="AL209" s="112" t="str">
        <f t="shared" si="36"/>
        <v>Bartłomiej</v>
      </c>
      <c r="AM209" s="112" t="str">
        <f t="shared" si="29"/>
        <v>Strzelające korby</v>
      </c>
      <c r="AN209" s="112">
        <f t="shared" si="30"/>
        <v>1987</v>
      </c>
      <c r="AO209" s="112">
        <f t="shared" si="31"/>
        <v>4.6261170636383442</v>
      </c>
      <c r="AP209" s="112"/>
      <c r="AQ209" s="112">
        <f t="shared" si="32"/>
        <v>1.0759416397045358</v>
      </c>
      <c r="AR209" s="112">
        <f t="shared" si="33"/>
        <v>1.1111111111111112</v>
      </c>
      <c r="AS209" s="112">
        <f t="shared" si="34"/>
        <v>0.95652173913043481</v>
      </c>
      <c r="AT209" s="112">
        <f t="shared" si="35"/>
        <v>1.0212956876001351</v>
      </c>
    </row>
    <row r="210" spans="1:46">
      <c r="A210" s="315">
        <v>233</v>
      </c>
      <c r="B210" s="311">
        <v>208</v>
      </c>
      <c r="C210" s="311"/>
      <c r="D210" s="311">
        <v>3100</v>
      </c>
      <c r="E210" s="313" t="s">
        <v>4253</v>
      </c>
      <c r="F210" s="313" t="s">
        <v>141</v>
      </c>
      <c r="G210" s="311" t="s">
        <v>32</v>
      </c>
      <c r="H210" s="311">
        <v>1987</v>
      </c>
      <c r="I210" s="313" t="s">
        <v>3462</v>
      </c>
      <c r="J210" s="313" t="s">
        <v>4252</v>
      </c>
      <c r="K210" s="311">
        <v>22</v>
      </c>
      <c r="L210" s="311">
        <v>10</v>
      </c>
      <c r="M210" s="311">
        <v>22</v>
      </c>
      <c r="N210" s="312">
        <v>0.37928240740740743</v>
      </c>
      <c r="O210" s="311">
        <v>0</v>
      </c>
      <c r="P210" s="310">
        <v>0.48958333333333331</v>
      </c>
      <c r="Q210" s="310">
        <v>0.59930555555555554</v>
      </c>
      <c r="R210" s="310"/>
      <c r="S210" s="310">
        <v>0.56666666666666665</v>
      </c>
      <c r="T210" s="310">
        <v>0.45624999999999999</v>
      </c>
      <c r="U210" s="310"/>
      <c r="V210" s="310">
        <v>0.58611111111111114</v>
      </c>
      <c r="W210" s="310">
        <v>0.40138888888888885</v>
      </c>
      <c r="X210" s="310"/>
      <c r="Y210" s="310">
        <v>0.69861111111111107</v>
      </c>
      <c r="Z210" s="310">
        <v>0.53333333333333333</v>
      </c>
      <c r="AA210" s="310">
        <v>0.63958333333333328</v>
      </c>
      <c r="AB210" s="310"/>
      <c r="AC210" s="310">
        <v>0.66736111111111107</v>
      </c>
      <c r="AD210" s="310"/>
      <c r="AE210" s="310"/>
      <c r="AF210" s="309">
        <v>0.73333333333333339</v>
      </c>
      <c r="AG210" s="309"/>
      <c r="AI210" s="112" t="e">
        <f>VLOOKUP(AJ210,id!$A:$C,3,0)</f>
        <v>#N/A</v>
      </c>
      <c r="AJ210" s="112" t="str">
        <f t="shared" si="28"/>
        <v>FilbrandtJakub1987</v>
      </c>
      <c r="AK210" s="112" t="str">
        <f t="shared" si="36"/>
        <v>Filbrandt</v>
      </c>
      <c r="AL210" s="112" t="str">
        <f t="shared" si="36"/>
        <v>Jakub</v>
      </c>
      <c r="AM210" s="112" t="str">
        <f t="shared" si="29"/>
        <v>Strzelające korby</v>
      </c>
      <c r="AN210" s="112">
        <f t="shared" si="30"/>
        <v>1987</v>
      </c>
      <c r="AO210" s="112">
        <f t="shared" si="31"/>
        <v>4.6249877094574128</v>
      </c>
      <c r="AP210" s="112"/>
      <c r="AQ210" s="112">
        <f t="shared" si="32"/>
        <v>0.99975587427525159</v>
      </c>
      <c r="AR210" s="112">
        <f t="shared" si="33"/>
        <v>1</v>
      </c>
      <c r="AS210" s="112">
        <f t="shared" si="34"/>
        <v>1</v>
      </c>
      <c r="AT210" s="112">
        <f t="shared" si="35"/>
        <v>1</v>
      </c>
    </row>
    <row r="211" spans="1:46">
      <c r="A211" s="315">
        <v>235</v>
      </c>
      <c r="B211" s="311">
        <v>209</v>
      </c>
      <c r="C211" s="311"/>
      <c r="D211" s="311">
        <v>3250</v>
      </c>
      <c r="E211" s="313" t="s">
        <v>1786</v>
      </c>
      <c r="F211" s="313" t="s">
        <v>19</v>
      </c>
      <c r="G211" s="311" t="s">
        <v>32</v>
      </c>
      <c r="H211" s="311">
        <v>1974</v>
      </c>
      <c r="I211" s="313" t="s">
        <v>3462</v>
      </c>
      <c r="J211" s="313"/>
      <c r="K211" s="311">
        <v>21</v>
      </c>
      <c r="L211" s="311">
        <v>8</v>
      </c>
      <c r="M211" s="311">
        <v>21</v>
      </c>
      <c r="N211" s="312">
        <v>0.40364583333333331</v>
      </c>
      <c r="O211" s="311">
        <v>0</v>
      </c>
      <c r="P211" s="310"/>
      <c r="Q211" s="310">
        <v>0.67499999999999993</v>
      </c>
      <c r="R211" s="310">
        <v>0.56944444444444442</v>
      </c>
      <c r="S211" s="310"/>
      <c r="T211" s="310"/>
      <c r="U211" s="310">
        <v>0.62638888888888888</v>
      </c>
      <c r="V211" s="310">
        <v>0.72499999999999998</v>
      </c>
      <c r="W211" s="310"/>
      <c r="X211" s="310"/>
      <c r="Y211" s="310">
        <v>0.43333333333333335</v>
      </c>
      <c r="Z211" s="310"/>
      <c r="AA211" s="310"/>
      <c r="AB211" s="310"/>
      <c r="AC211" s="310">
        <v>0.47152777777777777</v>
      </c>
      <c r="AD211" s="310">
        <v>0.38194444444444442</v>
      </c>
      <c r="AE211" s="310">
        <v>0.51527777777777783</v>
      </c>
      <c r="AF211" s="309">
        <v>0.75763888888888886</v>
      </c>
      <c r="AG211" s="309"/>
      <c r="AI211" s="112" t="e">
        <f>VLOOKUP(AJ211,id!$A:$C,3,0)</f>
        <v>#N/A</v>
      </c>
      <c r="AJ211" s="112" t="str">
        <f t="shared" si="28"/>
        <v>GralakGrzegorz1974</v>
      </c>
      <c r="AK211" s="112" t="str">
        <f t="shared" si="36"/>
        <v>Gralak</v>
      </c>
      <c r="AL211" s="112" t="str">
        <f t="shared" si="36"/>
        <v>Grzegorz</v>
      </c>
      <c r="AM211" s="112">
        <f t="shared" si="29"/>
        <v>0</v>
      </c>
      <c r="AN211" s="112">
        <f t="shared" si="30"/>
        <v>1974</v>
      </c>
      <c r="AO211" s="112">
        <f t="shared" si="31"/>
        <v>4.4147609953911671</v>
      </c>
      <c r="AP211" s="112"/>
      <c r="AQ211" s="112">
        <f t="shared" si="32"/>
        <v>0.93964157706093199</v>
      </c>
      <c r="AR211" s="112">
        <f t="shared" si="33"/>
        <v>0.8</v>
      </c>
      <c r="AS211" s="112">
        <f t="shared" si="34"/>
        <v>0.95454545454545459</v>
      </c>
      <c r="AT211" s="112">
        <f t="shared" si="35"/>
        <v>0.956352499790037</v>
      </c>
    </row>
    <row r="212" spans="1:46">
      <c r="A212" s="316">
        <v>236</v>
      </c>
      <c r="B212" s="304">
        <v>210</v>
      </c>
      <c r="C212" s="304"/>
      <c r="D212" s="304">
        <v>3216</v>
      </c>
      <c r="E212" s="306" t="s">
        <v>4251</v>
      </c>
      <c r="F212" s="306" t="s">
        <v>679</v>
      </c>
      <c r="G212" s="304" t="s">
        <v>32</v>
      </c>
      <c r="H212" s="304">
        <v>1973</v>
      </c>
      <c r="I212" s="306" t="s">
        <v>3573</v>
      </c>
      <c r="J212" s="306" t="s">
        <v>4250</v>
      </c>
      <c r="K212" s="304">
        <v>15</v>
      </c>
      <c r="L212" s="304">
        <v>16</v>
      </c>
      <c r="M212" s="304">
        <v>40</v>
      </c>
      <c r="N212" s="305">
        <v>0.43358796296296293</v>
      </c>
      <c r="O212" s="304">
        <v>25</v>
      </c>
      <c r="P212" s="303">
        <v>0.51874999999999993</v>
      </c>
      <c r="Q212" s="303">
        <v>0.60625000000000007</v>
      </c>
      <c r="R212" s="303">
        <v>0.67291666666666661</v>
      </c>
      <c r="S212" s="303">
        <v>0.58124999999999993</v>
      </c>
      <c r="T212" s="303">
        <v>0.50486111111111109</v>
      </c>
      <c r="U212" s="303">
        <v>0.65347222222222223</v>
      </c>
      <c r="V212" s="303">
        <v>0.59444444444444444</v>
      </c>
      <c r="W212" s="303">
        <v>0.46111111111111108</v>
      </c>
      <c r="X212" s="303">
        <v>0.63611111111111118</v>
      </c>
      <c r="Y212" s="303">
        <v>0.74236111111111114</v>
      </c>
      <c r="Z212" s="303">
        <v>0.56458333333333333</v>
      </c>
      <c r="AA212" s="303">
        <v>0.62291666666666667</v>
      </c>
      <c r="AB212" s="303">
        <v>0.54097222222222219</v>
      </c>
      <c r="AC212" s="303">
        <v>0.71319444444444446</v>
      </c>
      <c r="AD212" s="303">
        <v>0.7680555555555556</v>
      </c>
      <c r="AE212" s="303">
        <v>0.68958333333333333</v>
      </c>
      <c r="AF212" s="302">
        <v>0.78749999999999998</v>
      </c>
      <c r="AG212" s="302"/>
      <c r="AI212" s="112" t="e">
        <f>VLOOKUP(AJ212,id!$A:$C,3,0)</f>
        <v>#N/A</v>
      </c>
      <c r="AJ212" s="112" t="str">
        <f t="shared" si="28"/>
        <v>GĘBAROWSKIPIOTR1973</v>
      </c>
      <c r="AK212" s="112" t="str">
        <f t="shared" si="36"/>
        <v>GĘBAROWSKI</v>
      </c>
      <c r="AL212" s="112" t="str">
        <f t="shared" si="36"/>
        <v>PIOTR</v>
      </c>
      <c r="AM212" s="112" t="str">
        <f t="shared" si="29"/>
        <v>MOPI.TEAM</v>
      </c>
      <c r="AN212" s="112">
        <f t="shared" si="30"/>
        <v>1973</v>
      </c>
      <c r="AO212" s="112">
        <f t="shared" si="31"/>
        <v>3.153400710993691</v>
      </c>
      <c r="AP212" s="112"/>
      <c r="AQ212" s="112">
        <f t="shared" si="32"/>
        <v>0.93094335593401312</v>
      </c>
      <c r="AR212" s="112">
        <f t="shared" si="33"/>
        <v>2</v>
      </c>
      <c r="AS212" s="112">
        <f t="shared" si="34"/>
        <v>0.7142857142857143</v>
      </c>
      <c r="AT212" s="112">
        <f t="shared" si="35"/>
        <v>1.1486983549970351</v>
      </c>
    </row>
    <row r="213" spans="1:46">
      <c r="A213" s="315">
        <v>237</v>
      </c>
      <c r="B213" s="311">
        <v>211</v>
      </c>
      <c r="C213" s="311"/>
      <c r="D213" s="311">
        <v>3253</v>
      </c>
      <c r="E213" s="313" t="s">
        <v>4249</v>
      </c>
      <c r="F213" s="313" t="s">
        <v>25</v>
      </c>
      <c r="G213" s="311" t="s">
        <v>32</v>
      </c>
      <c r="H213" s="311">
        <v>1982</v>
      </c>
      <c r="I213" s="313" t="s">
        <v>3462</v>
      </c>
      <c r="J213" s="313" t="s">
        <v>4244</v>
      </c>
      <c r="K213" s="311">
        <v>15</v>
      </c>
      <c r="L213" s="311">
        <v>4</v>
      </c>
      <c r="M213" s="311">
        <v>15</v>
      </c>
      <c r="N213" s="312">
        <v>0.30177083333333332</v>
      </c>
      <c r="O213" s="311">
        <v>0</v>
      </c>
      <c r="P213" s="310"/>
      <c r="Q213" s="310"/>
      <c r="R213" s="310"/>
      <c r="S213" s="310"/>
      <c r="T213" s="310"/>
      <c r="U213" s="310"/>
      <c r="V213" s="310"/>
      <c r="W213" s="310"/>
      <c r="X213" s="310"/>
      <c r="Y213" s="310">
        <v>0.45208333333333334</v>
      </c>
      <c r="Z213" s="310"/>
      <c r="AA213" s="310"/>
      <c r="AB213" s="310"/>
      <c r="AC213" s="310">
        <v>0.49027777777777781</v>
      </c>
      <c r="AD213" s="310">
        <v>0.3833333333333333</v>
      </c>
      <c r="AE213" s="310">
        <v>0.53194444444444444</v>
      </c>
      <c r="AF213" s="309">
        <v>0.65555555555555556</v>
      </c>
      <c r="AG213" s="309"/>
      <c r="AI213" s="112" t="e">
        <f>VLOOKUP(AJ213,id!$A:$C,3,0)</f>
        <v>#N/A</v>
      </c>
      <c r="AJ213" s="112" t="str">
        <f t="shared" si="28"/>
        <v>NurzyńskiLeszek1982</v>
      </c>
      <c r="AK213" s="112" t="str">
        <f t="shared" si="36"/>
        <v>Nurzyński</v>
      </c>
      <c r="AL213" s="112" t="str">
        <f t="shared" si="36"/>
        <v>Leszek</v>
      </c>
      <c r="AM213" s="112" t="str">
        <f t="shared" si="29"/>
        <v>Venska</v>
      </c>
      <c r="AN213" s="112">
        <f t="shared" si="30"/>
        <v>1982</v>
      </c>
      <c r="AO213" s="112">
        <f t="shared" si="31"/>
        <v>2.3898308492494031</v>
      </c>
      <c r="AP213" s="112"/>
      <c r="AQ213" s="112">
        <f t="shared" si="32"/>
        <v>1.4368120277681893</v>
      </c>
      <c r="AR213" s="112">
        <f t="shared" si="33"/>
        <v>0.25</v>
      </c>
      <c r="AS213" s="112">
        <f t="shared" si="34"/>
        <v>1</v>
      </c>
      <c r="AT213" s="112">
        <f t="shared" si="35"/>
        <v>0.75785828325519911</v>
      </c>
    </row>
    <row r="214" spans="1:46">
      <c r="A214" s="316">
        <v>238</v>
      </c>
      <c r="B214" s="304">
        <v>212</v>
      </c>
      <c r="C214" s="304"/>
      <c r="D214" s="304">
        <v>3252</v>
      </c>
      <c r="E214" s="306" t="s">
        <v>563</v>
      </c>
      <c r="F214" s="306" t="s">
        <v>70</v>
      </c>
      <c r="G214" s="304" t="s">
        <v>32</v>
      </c>
      <c r="H214" s="304">
        <v>1982</v>
      </c>
      <c r="I214" s="306" t="s">
        <v>3610</v>
      </c>
      <c r="J214" s="306" t="s">
        <v>4244</v>
      </c>
      <c r="K214" s="304">
        <v>15</v>
      </c>
      <c r="L214" s="304">
        <v>4</v>
      </c>
      <c r="M214" s="304">
        <v>15</v>
      </c>
      <c r="N214" s="305">
        <v>0.31824074074074077</v>
      </c>
      <c r="O214" s="304">
        <v>0</v>
      </c>
      <c r="P214" s="303"/>
      <c r="Q214" s="303"/>
      <c r="R214" s="303"/>
      <c r="S214" s="303"/>
      <c r="T214" s="303"/>
      <c r="U214" s="303"/>
      <c r="V214" s="303"/>
      <c r="W214" s="303"/>
      <c r="X214" s="303"/>
      <c r="Y214" s="303">
        <v>0.45555555555555555</v>
      </c>
      <c r="Z214" s="303"/>
      <c r="AA214" s="303"/>
      <c r="AB214" s="303"/>
      <c r="AC214" s="303">
        <v>0.49027777777777781</v>
      </c>
      <c r="AD214" s="303">
        <v>0.3833333333333333</v>
      </c>
      <c r="AE214" s="303">
        <v>0.53125</v>
      </c>
      <c r="AF214" s="302">
        <v>0.67222222222222217</v>
      </c>
      <c r="AG214" s="302"/>
      <c r="AI214" s="112" t="e">
        <f>VLOOKUP(AJ214,id!$A:$C,3,0)</f>
        <v>#N/A</v>
      </c>
      <c r="AJ214" s="112" t="str">
        <f t="shared" si="28"/>
        <v>WentaMaciej1982</v>
      </c>
      <c r="AK214" s="112" t="str">
        <f t="shared" si="36"/>
        <v>Wenta</v>
      </c>
      <c r="AL214" s="112" t="str">
        <f t="shared" si="36"/>
        <v>Maciej</v>
      </c>
      <c r="AM214" s="112" t="str">
        <f t="shared" si="29"/>
        <v>Venska</v>
      </c>
      <c r="AN214" s="112">
        <f t="shared" si="30"/>
        <v>1982</v>
      </c>
      <c r="AO214" s="112">
        <f t="shared" si="31"/>
        <v>2.2661499757230028</v>
      </c>
      <c r="AP214" s="112"/>
      <c r="AQ214" s="112">
        <f t="shared" si="32"/>
        <v>0.94824701774803599</v>
      </c>
      <c r="AR214" s="112">
        <f t="shared" si="33"/>
        <v>1</v>
      </c>
      <c r="AS214" s="112">
        <f t="shared" si="34"/>
        <v>1</v>
      </c>
      <c r="AT214" s="112">
        <f t="shared" si="35"/>
        <v>1</v>
      </c>
    </row>
    <row r="215" spans="1:46">
      <c r="A215" s="316">
        <v>240</v>
      </c>
      <c r="B215" s="304">
        <v>214</v>
      </c>
      <c r="C215" s="304"/>
      <c r="D215" s="304">
        <v>3065</v>
      </c>
      <c r="E215" s="306" t="s">
        <v>1164</v>
      </c>
      <c r="F215" s="306" t="s">
        <v>48</v>
      </c>
      <c r="G215" s="304" t="s">
        <v>32</v>
      </c>
      <c r="H215" s="304">
        <v>1991</v>
      </c>
      <c r="I215" s="306" t="s">
        <v>3550</v>
      </c>
      <c r="J215" s="306" t="s">
        <v>1747</v>
      </c>
      <c r="K215" s="304">
        <v>10</v>
      </c>
      <c r="L215" s="304">
        <v>13</v>
      </c>
      <c r="M215" s="304">
        <v>31</v>
      </c>
      <c r="N215" s="305">
        <v>0.43059027777777775</v>
      </c>
      <c r="O215" s="304">
        <v>21</v>
      </c>
      <c r="P215" s="303">
        <v>0.4284722222222222</v>
      </c>
      <c r="Q215" s="303">
        <v>0.59791666666666665</v>
      </c>
      <c r="R215" s="303">
        <v>0.68402777777777779</v>
      </c>
      <c r="S215" s="303">
        <v>0.57500000000000007</v>
      </c>
      <c r="T215" s="303">
        <v>0.39652777777777781</v>
      </c>
      <c r="U215" s="303"/>
      <c r="V215" s="303">
        <v>0.58611111111111114</v>
      </c>
      <c r="W215" s="303">
        <v>0.46388888888888885</v>
      </c>
      <c r="X215" s="303">
        <v>0.64097222222222217</v>
      </c>
      <c r="Y215" s="303"/>
      <c r="Z215" s="303">
        <v>0.54236111111111118</v>
      </c>
      <c r="AA215" s="303">
        <v>0.61249999999999993</v>
      </c>
      <c r="AB215" s="303">
        <v>0.51666666666666672</v>
      </c>
      <c r="AC215" s="303">
        <v>0.74444444444444446</v>
      </c>
      <c r="AD215" s="303"/>
      <c r="AE215" s="303">
        <v>0.71250000000000002</v>
      </c>
      <c r="AF215" s="302">
        <v>0.78472222222222221</v>
      </c>
      <c r="AG215" s="302"/>
      <c r="AI215" s="112" t="e">
        <f>VLOOKUP(AJ215,id!$A:$C,3,0)</f>
        <v>#N/A</v>
      </c>
      <c r="AJ215" s="112" t="str">
        <f t="shared" si="28"/>
        <v>KowalewskiTomasz1991</v>
      </c>
      <c r="AK215" s="112" t="str">
        <f t="shared" si="36"/>
        <v>Kowalewski</v>
      </c>
      <c r="AL215" s="112" t="str">
        <f t="shared" si="36"/>
        <v>Tomasz</v>
      </c>
      <c r="AM215" s="112" t="str">
        <f t="shared" si="29"/>
        <v>Vector</v>
      </c>
      <c r="AN215" s="112">
        <f t="shared" si="30"/>
        <v>1991</v>
      </c>
      <c r="AO215" s="112">
        <f t="shared" si="31"/>
        <v>1.5107666504820019</v>
      </c>
      <c r="AP215" s="112"/>
      <c r="AQ215" s="112">
        <f t="shared" si="32"/>
        <v>0.7390801817057765</v>
      </c>
      <c r="AR215" s="112">
        <f t="shared" si="33"/>
        <v>3.25</v>
      </c>
      <c r="AS215" s="112">
        <f t="shared" si="34"/>
        <v>0.66666666666666663</v>
      </c>
      <c r="AT215" s="112">
        <f t="shared" si="35"/>
        <v>1.2658337541579836</v>
      </c>
    </row>
    <row r="216" spans="1:46">
      <c r="A216" s="315">
        <v>241</v>
      </c>
      <c r="B216" s="311">
        <v>215</v>
      </c>
      <c r="C216" s="311"/>
      <c r="D216" s="311">
        <v>3154</v>
      </c>
      <c r="E216" s="313" t="s">
        <v>1748</v>
      </c>
      <c r="F216" s="313" t="s">
        <v>90</v>
      </c>
      <c r="G216" s="311" t="s">
        <v>32</v>
      </c>
      <c r="H216" s="311">
        <v>1978</v>
      </c>
      <c r="I216" s="313" t="s">
        <v>3462</v>
      </c>
      <c r="J216" s="313" t="s">
        <v>1747</v>
      </c>
      <c r="K216" s="311">
        <v>10</v>
      </c>
      <c r="L216" s="311">
        <v>13</v>
      </c>
      <c r="M216" s="311">
        <v>31</v>
      </c>
      <c r="N216" s="312">
        <v>0.43061342592592594</v>
      </c>
      <c r="O216" s="311">
        <v>21</v>
      </c>
      <c r="P216" s="310">
        <v>0.4291666666666667</v>
      </c>
      <c r="Q216" s="310">
        <v>0.59791666666666665</v>
      </c>
      <c r="R216" s="310">
        <v>0.68402777777777779</v>
      </c>
      <c r="S216" s="310">
        <v>0.57430555555555551</v>
      </c>
      <c r="T216" s="310">
        <v>0.3972222222222222</v>
      </c>
      <c r="U216" s="310"/>
      <c r="V216" s="310">
        <v>0.58680555555555558</v>
      </c>
      <c r="W216" s="310">
        <v>0.46458333333333335</v>
      </c>
      <c r="X216" s="310">
        <v>0.64097222222222217</v>
      </c>
      <c r="Y216" s="310"/>
      <c r="Z216" s="310">
        <v>0.54236111111111118</v>
      </c>
      <c r="AA216" s="310">
        <v>0.61319444444444449</v>
      </c>
      <c r="AB216" s="310">
        <v>0.51666666666666672</v>
      </c>
      <c r="AC216" s="310">
        <v>0.74444444444444446</v>
      </c>
      <c r="AD216" s="310"/>
      <c r="AE216" s="310">
        <v>0.71250000000000002</v>
      </c>
      <c r="AF216" s="309">
        <v>0.78472222222222221</v>
      </c>
      <c r="AG216" s="309"/>
      <c r="AI216" s="112" t="e">
        <f>VLOOKUP(AJ216,id!$A:$C,3,0)</f>
        <v>#N/A</v>
      </c>
      <c r="AJ216" s="112" t="str">
        <f t="shared" si="28"/>
        <v>SieńkoJarosław1978</v>
      </c>
      <c r="AK216" s="112" t="str">
        <f t="shared" si="36"/>
        <v>Sieńko</v>
      </c>
      <c r="AL216" s="112" t="str">
        <f t="shared" si="36"/>
        <v>Jarosław</v>
      </c>
      <c r="AM216" s="112" t="str">
        <f t="shared" si="29"/>
        <v>Vector</v>
      </c>
      <c r="AN216" s="112">
        <f t="shared" si="30"/>
        <v>1978</v>
      </c>
      <c r="AO216" s="112">
        <f t="shared" si="31"/>
        <v>1.510685437384274</v>
      </c>
      <c r="AP216" s="112"/>
      <c r="AQ216" s="112">
        <f t="shared" si="32"/>
        <v>0.99994624378443753</v>
      </c>
      <c r="AR216" s="112">
        <f t="shared" si="33"/>
        <v>1</v>
      </c>
      <c r="AS216" s="112">
        <f t="shared" si="34"/>
        <v>1</v>
      </c>
      <c r="AT216" s="112">
        <f t="shared" si="35"/>
        <v>1</v>
      </c>
    </row>
    <row r="217" spans="1:46">
      <c r="A217" s="316">
        <v>242</v>
      </c>
      <c r="B217" s="304">
        <v>216</v>
      </c>
      <c r="C217" s="304"/>
      <c r="D217" s="304">
        <v>3152</v>
      </c>
      <c r="E217" s="306" t="s">
        <v>1746</v>
      </c>
      <c r="F217" s="306" t="s">
        <v>46</v>
      </c>
      <c r="G217" s="304" t="s">
        <v>32</v>
      </c>
      <c r="H217" s="304">
        <v>1981</v>
      </c>
      <c r="I217" s="306" t="s">
        <v>3462</v>
      </c>
      <c r="J217" s="306" t="s">
        <v>1747</v>
      </c>
      <c r="K217" s="304">
        <v>10</v>
      </c>
      <c r="L217" s="304">
        <v>13</v>
      </c>
      <c r="M217" s="304">
        <v>31</v>
      </c>
      <c r="N217" s="305">
        <v>0.43064814814814811</v>
      </c>
      <c r="O217" s="304">
        <v>21</v>
      </c>
      <c r="P217" s="303">
        <v>0.4291666666666667</v>
      </c>
      <c r="Q217" s="303">
        <v>0.59791666666666665</v>
      </c>
      <c r="R217" s="303">
        <v>0.68402777777777779</v>
      </c>
      <c r="S217" s="303">
        <v>0.57430555555555551</v>
      </c>
      <c r="T217" s="303">
        <v>0.39652777777777781</v>
      </c>
      <c r="U217" s="303"/>
      <c r="V217" s="303">
        <v>0.58611111111111114</v>
      </c>
      <c r="W217" s="303">
        <v>0.46388888888888885</v>
      </c>
      <c r="X217" s="303">
        <v>0.64097222222222217</v>
      </c>
      <c r="Y217" s="303"/>
      <c r="Z217" s="303">
        <v>0.5493055555555556</v>
      </c>
      <c r="AA217" s="303">
        <v>0.61319444444444449</v>
      </c>
      <c r="AB217" s="303">
        <v>0.51666666666666672</v>
      </c>
      <c r="AC217" s="303">
        <v>0.74444444444444446</v>
      </c>
      <c r="AD217" s="303"/>
      <c r="AE217" s="303">
        <v>0.71250000000000002</v>
      </c>
      <c r="AF217" s="302">
        <v>0.78472222222222221</v>
      </c>
      <c r="AG217" s="302"/>
      <c r="AI217" s="112" t="e">
        <f>VLOOKUP(AJ217,id!$A:$C,3,0)</f>
        <v>#N/A</v>
      </c>
      <c r="AJ217" s="112" t="str">
        <f t="shared" si="28"/>
        <v>BukowskiBartosz1981</v>
      </c>
      <c r="AK217" s="112" t="str">
        <f t="shared" si="36"/>
        <v>Bukowski</v>
      </c>
      <c r="AL217" s="112" t="str">
        <f t="shared" si="36"/>
        <v>Bartosz</v>
      </c>
      <c r="AM217" s="112" t="str">
        <f t="shared" si="29"/>
        <v>Vector</v>
      </c>
      <c r="AN217" s="112">
        <f t="shared" si="30"/>
        <v>1981</v>
      </c>
      <c r="AO217" s="112">
        <f t="shared" si="31"/>
        <v>1.5105636341077704</v>
      </c>
      <c r="AP217" s="112"/>
      <c r="AQ217" s="112">
        <f t="shared" si="32"/>
        <v>0.9999193721780264</v>
      </c>
      <c r="AR217" s="112">
        <f t="shared" si="33"/>
        <v>1</v>
      </c>
      <c r="AS217" s="112">
        <f t="shared" si="34"/>
        <v>1</v>
      </c>
      <c r="AT217" s="112">
        <f t="shared" si="35"/>
        <v>1</v>
      </c>
    </row>
    <row r="218" spans="1:46">
      <c r="A218" s="315">
        <v>243</v>
      </c>
      <c r="B218" s="311">
        <v>217</v>
      </c>
      <c r="C218" s="311"/>
      <c r="D218" s="311">
        <v>3187</v>
      </c>
      <c r="E218" s="313" t="s">
        <v>403</v>
      </c>
      <c r="F218" s="313" t="s">
        <v>19</v>
      </c>
      <c r="G218" s="311" t="s">
        <v>32</v>
      </c>
      <c r="H218" s="311">
        <v>1986</v>
      </c>
      <c r="I218" s="313" t="s">
        <v>253</v>
      </c>
      <c r="J218" s="313" t="s">
        <v>1441</v>
      </c>
      <c r="K218" s="311">
        <v>10</v>
      </c>
      <c r="L218" s="311">
        <v>4</v>
      </c>
      <c r="M218" s="311">
        <v>10</v>
      </c>
      <c r="N218" s="312">
        <v>0.19790509259259259</v>
      </c>
      <c r="O218" s="311">
        <v>0</v>
      </c>
      <c r="P218" s="310">
        <v>0.40138888888888885</v>
      </c>
      <c r="Q218" s="310"/>
      <c r="R218" s="310"/>
      <c r="S218" s="310"/>
      <c r="T218" s="310"/>
      <c r="U218" s="310"/>
      <c r="V218" s="310"/>
      <c r="W218" s="310">
        <v>0.37638888888888888</v>
      </c>
      <c r="X218" s="310"/>
      <c r="Y218" s="310"/>
      <c r="Z218" s="310">
        <v>0.45208333333333334</v>
      </c>
      <c r="AA218" s="310"/>
      <c r="AB218" s="310">
        <v>0.42499999999999999</v>
      </c>
      <c r="AC218" s="310"/>
      <c r="AD218" s="310"/>
      <c r="AE218" s="310"/>
      <c r="AF218" s="309">
        <v>0.55138888888888882</v>
      </c>
      <c r="AG218" s="309"/>
      <c r="AI218" s="112" t="e">
        <f>VLOOKUP(AJ218,id!$A:$C,3,0)</f>
        <v>#N/A</v>
      </c>
      <c r="AJ218" s="112" t="str">
        <f t="shared" si="28"/>
        <v>MarcinkiewiczGrzegorz1986</v>
      </c>
      <c r="AK218" s="112" t="str">
        <f t="shared" si="36"/>
        <v>Marcinkiewicz</v>
      </c>
      <c r="AL218" s="112" t="str">
        <f t="shared" si="36"/>
        <v>Grzegorz</v>
      </c>
      <c r="AM218" s="112" t="str">
        <f t="shared" si="29"/>
        <v>Nasz Bike Team</v>
      </c>
      <c r="AN218" s="112">
        <f t="shared" si="30"/>
        <v>1986</v>
      </c>
      <c r="AO218" s="112">
        <f t="shared" si="31"/>
        <v>1.1933349297614344</v>
      </c>
      <c r="AP218" s="112"/>
      <c r="AQ218" s="112">
        <f t="shared" si="32"/>
        <v>2.1760336861804781</v>
      </c>
      <c r="AR218" s="112">
        <f t="shared" si="33"/>
        <v>0.30769230769230771</v>
      </c>
      <c r="AS218" s="112">
        <f t="shared" si="34"/>
        <v>1</v>
      </c>
      <c r="AT218" s="112">
        <f t="shared" si="35"/>
        <v>0.78999315408932758</v>
      </c>
    </row>
    <row r="219" spans="1:46">
      <c r="A219" s="307" t="s">
        <v>3710</v>
      </c>
      <c r="B219" s="304"/>
      <c r="C219" s="304"/>
      <c r="D219" s="304">
        <v>3022</v>
      </c>
      <c r="E219" s="306" t="s">
        <v>4248</v>
      </c>
      <c r="F219" s="306" t="s">
        <v>15</v>
      </c>
      <c r="G219" s="304" t="s">
        <v>32</v>
      </c>
      <c r="H219" s="304">
        <v>1981</v>
      </c>
      <c r="I219" s="306" t="s">
        <v>4247</v>
      </c>
      <c r="J219" s="306" t="s">
        <v>4246</v>
      </c>
      <c r="K219" s="304">
        <v>10</v>
      </c>
      <c r="L219" s="304">
        <v>10</v>
      </c>
      <c r="M219" s="304">
        <v>27</v>
      </c>
      <c r="N219" s="305"/>
      <c r="O219" s="304">
        <v>0</v>
      </c>
      <c r="P219" s="303"/>
      <c r="Q219" s="303">
        <v>0.51597222222222217</v>
      </c>
      <c r="R219" s="303">
        <v>0.45694444444444443</v>
      </c>
      <c r="S219" s="303"/>
      <c r="T219" s="303"/>
      <c r="U219" s="303">
        <v>0.43055555555555558</v>
      </c>
      <c r="V219" s="303">
        <v>0.52708333333333335</v>
      </c>
      <c r="W219" s="303"/>
      <c r="X219" s="303">
        <v>0.49722222222222223</v>
      </c>
      <c r="Y219" s="303">
        <v>0.3923611111111111</v>
      </c>
      <c r="Z219" s="303"/>
      <c r="AA219" s="303">
        <v>0.50902777777777775</v>
      </c>
      <c r="AB219" s="303"/>
      <c r="AC219" s="303">
        <v>0.40902777777777777</v>
      </c>
      <c r="AD219" s="303">
        <v>0.3666666666666667</v>
      </c>
      <c r="AE219" s="303">
        <v>0.4680555555555555</v>
      </c>
      <c r="AF219" s="302"/>
      <c r="AG219" s="301" t="s">
        <v>4243</v>
      </c>
      <c r="AI219" s="112" t="e">
        <f>VLOOKUP(AJ219,id!$A:$C,3,0)</f>
        <v>#N/A</v>
      </c>
      <c r="AJ219" s="112" t="str">
        <f t="shared" si="28"/>
        <v>FigielPiotr1981</v>
      </c>
      <c r="AK219" s="112" t="str">
        <f t="shared" si="36"/>
        <v>Figiel</v>
      </c>
      <c r="AL219" s="112" t="str">
        <f t="shared" si="36"/>
        <v>Piotr</v>
      </c>
      <c r="AM219" s="112" t="str">
        <f t="shared" si="29"/>
        <v>Hylmet</v>
      </c>
      <c r="AN219" s="112">
        <f t="shared" si="30"/>
        <v>1981</v>
      </c>
      <c r="AO219" s="338">
        <v>0</v>
      </c>
      <c r="AP219" s="112"/>
      <c r="AQ219" s="112" t="e">
        <f t="shared" si="32"/>
        <v>#DIV/0!</v>
      </c>
      <c r="AR219" s="112">
        <f t="shared" si="33"/>
        <v>2.5</v>
      </c>
      <c r="AS219" s="112">
        <f t="shared" si="34"/>
        <v>1</v>
      </c>
      <c r="AT219" s="112">
        <f t="shared" si="35"/>
        <v>1.2011244339814313</v>
      </c>
    </row>
    <row r="220" spans="1:46">
      <c r="A220" s="314" t="s">
        <v>3710</v>
      </c>
      <c r="B220" s="311"/>
      <c r="C220" s="311"/>
      <c r="D220" s="311">
        <v>3254</v>
      </c>
      <c r="E220" s="313" t="s">
        <v>4245</v>
      </c>
      <c r="F220" s="313" t="s">
        <v>16</v>
      </c>
      <c r="G220" s="311" t="s">
        <v>32</v>
      </c>
      <c r="H220" s="311">
        <v>1987</v>
      </c>
      <c r="I220" s="313" t="s">
        <v>3462</v>
      </c>
      <c r="J220" s="313" t="s">
        <v>4244</v>
      </c>
      <c r="K220" s="311">
        <v>4</v>
      </c>
      <c r="L220" s="311">
        <v>4</v>
      </c>
      <c r="M220" s="311">
        <v>15</v>
      </c>
      <c r="N220" s="312"/>
      <c r="O220" s="311">
        <v>0</v>
      </c>
      <c r="P220" s="310"/>
      <c r="Q220" s="310"/>
      <c r="R220" s="310"/>
      <c r="S220" s="310"/>
      <c r="T220" s="310"/>
      <c r="U220" s="310"/>
      <c r="V220" s="310"/>
      <c r="W220" s="310"/>
      <c r="X220" s="310"/>
      <c r="Y220" s="310">
        <v>0.45555555555555555</v>
      </c>
      <c r="Z220" s="310"/>
      <c r="AA220" s="310"/>
      <c r="AB220" s="310"/>
      <c r="AC220" s="310">
        <v>0.49027777777777781</v>
      </c>
      <c r="AD220" s="310">
        <v>0.3833333333333333</v>
      </c>
      <c r="AE220" s="310">
        <v>0.53125</v>
      </c>
      <c r="AF220" s="309"/>
      <c r="AG220" s="308" t="s">
        <v>4243</v>
      </c>
      <c r="AI220" s="112" t="e">
        <f>VLOOKUP(AJ220,id!$A:$C,3,0)</f>
        <v>#N/A</v>
      </c>
      <c r="AJ220" s="112" t="str">
        <f t="shared" si="28"/>
        <v>MilewskiPaweł1987</v>
      </c>
      <c r="AK220" s="112" t="str">
        <f t="shared" si="36"/>
        <v>Milewski</v>
      </c>
      <c r="AL220" s="112" t="str">
        <f t="shared" si="36"/>
        <v>Paweł</v>
      </c>
      <c r="AM220" s="112" t="str">
        <f t="shared" si="29"/>
        <v>Venska</v>
      </c>
      <c r="AN220" s="112">
        <f t="shared" si="30"/>
        <v>1987</v>
      </c>
      <c r="AO220" s="338">
        <v>0</v>
      </c>
      <c r="AP220" s="112"/>
      <c r="AQ220" s="112" t="e">
        <f t="shared" si="32"/>
        <v>#DIV/0!</v>
      </c>
      <c r="AR220" s="112">
        <f t="shared" si="33"/>
        <v>0.4</v>
      </c>
      <c r="AS220" s="112">
        <f t="shared" si="34"/>
        <v>0.4</v>
      </c>
      <c r="AT220" s="112">
        <f t="shared" si="35"/>
        <v>0.83255320740187311</v>
      </c>
    </row>
    <row r="221" spans="1:46">
      <c r="A221" s="307" t="s">
        <v>3710</v>
      </c>
      <c r="B221" s="304"/>
      <c r="C221" s="304"/>
      <c r="D221" s="304">
        <v>3138</v>
      </c>
      <c r="E221" s="306" t="s">
        <v>4242</v>
      </c>
      <c r="F221" s="306" t="s">
        <v>46</v>
      </c>
      <c r="G221" s="304" t="s">
        <v>32</v>
      </c>
      <c r="H221" s="304">
        <v>1985</v>
      </c>
      <c r="I221" s="306" t="s">
        <v>253</v>
      </c>
      <c r="J221" s="306" t="s">
        <v>4241</v>
      </c>
      <c r="K221" s="304"/>
      <c r="L221" s="304"/>
      <c r="M221" s="304"/>
      <c r="N221" s="305"/>
      <c r="O221" s="304"/>
      <c r="P221" s="303"/>
      <c r="Q221" s="303"/>
      <c r="R221" s="303"/>
      <c r="S221" s="303"/>
      <c r="T221" s="303"/>
      <c r="U221" s="303"/>
      <c r="V221" s="303"/>
      <c r="W221" s="303"/>
      <c r="X221" s="303"/>
      <c r="Y221" s="303"/>
      <c r="Z221" s="303"/>
      <c r="AA221" s="303"/>
      <c r="AB221" s="303"/>
      <c r="AC221" s="303"/>
      <c r="AD221" s="303"/>
      <c r="AE221" s="303"/>
      <c r="AF221" s="302"/>
      <c r="AG221" s="301" t="s">
        <v>4235</v>
      </c>
      <c r="AI221" s="112" t="e">
        <f>VLOOKUP(AJ221,id!$A:$C,3,0)</f>
        <v>#N/A</v>
      </c>
      <c r="AJ221" s="112" t="str">
        <f t="shared" si="28"/>
        <v>Chrześciański Bartosz1985</v>
      </c>
      <c r="AK221" s="112" t="str">
        <f t="shared" si="36"/>
        <v xml:space="preserve">Chrześciański </v>
      </c>
      <c r="AL221" s="112" t="str">
        <f t="shared" si="36"/>
        <v>Bartosz</v>
      </c>
      <c r="AM221" s="112" t="str">
        <f t="shared" si="29"/>
        <v>BAC Logistic Team</v>
      </c>
      <c r="AN221" s="112">
        <f t="shared" si="30"/>
        <v>1985</v>
      </c>
      <c r="AO221" s="338">
        <v>0</v>
      </c>
      <c r="AP221" s="112"/>
      <c r="AQ221" s="112" t="e">
        <f t="shared" si="32"/>
        <v>#DIV/0!</v>
      </c>
      <c r="AR221" s="112">
        <f t="shared" si="33"/>
        <v>0</v>
      </c>
      <c r="AS221" s="112">
        <f t="shared" si="34"/>
        <v>0</v>
      </c>
      <c r="AT221" s="112">
        <f t="shared" si="35"/>
        <v>0</v>
      </c>
    </row>
    <row r="222" spans="1:46">
      <c r="A222" s="314" t="s">
        <v>3710</v>
      </c>
      <c r="B222" s="311"/>
      <c r="C222" s="311"/>
      <c r="D222" s="311">
        <v>3037</v>
      </c>
      <c r="E222" s="313" t="s">
        <v>4240</v>
      </c>
      <c r="F222" s="313" t="s">
        <v>92</v>
      </c>
      <c r="G222" s="311" t="s">
        <v>32</v>
      </c>
      <c r="H222" s="311">
        <v>1964</v>
      </c>
      <c r="I222" s="313" t="s">
        <v>4239</v>
      </c>
      <c r="J222" s="313" t="s">
        <v>4238</v>
      </c>
      <c r="K222" s="311"/>
      <c r="L222" s="311"/>
      <c r="M222" s="311"/>
      <c r="N222" s="312"/>
      <c r="O222" s="311"/>
      <c r="P222" s="310"/>
      <c r="Q222" s="310"/>
      <c r="R222" s="310"/>
      <c r="S222" s="310"/>
      <c r="T222" s="310"/>
      <c r="U222" s="310"/>
      <c r="V222" s="310"/>
      <c r="W222" s="310"/>
      <c r="X222" s="310"/>
      <c r="Y222" s="310"/>
      <c r="Z222" s="310"/>
      <c r="AA222" s="310"/>
      <c r="AB222" s="310"/>
      <c r="AC222" s="310"/>
      <c r="AD222" s="310"/>
      <c r="AE222" s="310"/>
      <c r="AF222" s="309"/>
      <c r="AG222" s="308" t="s">
        <v>4235</v>
      </c>
      <c r="AI222" s="112" t="e">
        <f>VLOOKUP(AJ222,id!$A:$C,3,0)</f>
        <v>#N/A</v>
      </c>
      <c r="AJ222" s="112" t="str">
        <f t="shared" si="28"/>
        <v>Nawrocki Sławomir1964</v>
      </c>
      <c r="AK222" s="112" t="str">
        <f t="shared" si="36"/>
        <v xml:space="preserve">Nawrocki </v>
      </c>
      <c r="AL222" s="112" t="str">
        <f t="shared" si="36"/>
        <v>Sławomir</v>
      </c>
      <c r="AM222" s="112" t="str">
        <f t="shared" si="29"/>
        <v>JW 4808</v>
      </c>
      <c r="AN222" s="112">
        <f t="shared" si="30"/>
        <v>1964</v>
      </c>
      <c r="AO222" s="338">
        <v>0</v>
      </c>
      <c r="AP222" s="112"/>
      <c r="AQ222" s="112" t="e">
        <f t="shared" si="32"/>
        <v>#DIV/0!</v>
      </c>
      <c r="AR222" s="112" t="e">
        <f t="shared" si="33"/>
        <v>#DIV/0!</v>
      </c>
      <c r="AS222" s="112" t="e">
        <f t="shared" si="34"/>
        <v>#DIV/0!</v>
      </c>
      <c r="AT222" s="112" t="e">
        <f t="shared" si="35"/>
        <v>#DIV/0!</v>
      </c>
    </row>
    <row r="223" spans="1:46">
      <c r="A223" s="307" t="s">
        <v>3710</v>
      </c>
      <c r="B223" s="304"/>
      <c r="C223" s="304"/>
      <c r="D223" s="304">
        <v>3125</v>
      </c>
      <c r="E223" s="306" t="s">
        <v>4237</v>
      </c>
      <c r="F223" s="306" t="s">
        <v>34</v>
      </c>
      <c r="G223" s="304" t="s">
        <v>32</v>
      </c>
      <c r="H223" s="304">
        <v>1992</v>
      </c>
      <c r="I223" s="306" t="s">
        <v>3462</v>
      </c>
      <c r="J223" s="306" t="s">
        <v>1389</v>
      </c>
      <c r="K223" s="304"/>
      <c r="L223" s="304"/>
      <c r="M223" s="304"/>
      <c r="N223" s="305"/>
      <c r="O223" s="304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2"/>
      <c r="AG223" s="301" t="s">
        <v>4235</v>
      </c>
      <c r="AI223" s="112" t="e">
        <f>VLOOKUP(AJ223,id!$A:$C,3,0)</f>
        <v>#N/A</v>
      </c>
      <c r="AJ223" s="112" t="str">
        <f t="shared" si="28"/>
        <v>Szymkun Marek1992</v>
      </c>
      <c r="AK223" s="112" t="str">
        <f t="shared" si="36"/>
        <v xml:space="preserve">Szymkun </v>
      </c>
      <c r="AL223" s="112" t="str">
        <f t="shared" si="36"/>
        <v>Marek</v>
      </c>
      <c r="AM223" s="112" t="str">
        <f t="shared" si="29"/>
        <v>WATAHA</v>
      </c>
      <c r="AN223" s="112">
        <f t="shared" si="30"/>
        <v>1992</v>
      </c>
      <c r="AO223" s="338">
        <v>0</v>
      </c>
      <c r="AP223" s="112"/>
      <c r="AQ223" s="112" t="e">
        <f t="shared" si="32"/>
        <v>#DIV/0!</v>
      </c>
      <c r="AR223" s="112" t="e">
        <f t="shared" si="33"/>
        <v>#DIV/0!</v>
      </c>
      <c r="AS223" s="112" t="e">
        <f t="shared" si="34"/>
        <v>#DIV/0!</v>
      </c>
      <c r="AT223" s="112" t="e">
        <f t="shared" si="35"/>
        <v>#DIV/0!</v>
      </c>
    </row>
    <row r="224" spans="1:46" ht="15" thickBot="1">
      <c r="A224" s="300" t="s">
        <v>3710</v>
      </c>
      <c r="B224" s="297"/>
      <c r="C224" s="297"/>
      <c r="D224" s="297">
        <v>3244</v>
      </c>
      <c r="E224" s="299" t="s">
        <v>4236</v>
      </c>
      <c r="F224" s="299" t="s">
        <v>193</v>
      </c>
      <c r="G224" s="297" t="s">
        <v>32</v>
      </c>
      <c r="H224" s="297">
        <v>1984</v>
      </c>
      <c r="I224" s="299" t="s">
        <v>3550</v>
      </c>
      <c r="J224" s="299" t="s">
        <v>1137</v>
      </c>
      <c r="K224" s="297"/>
      <c r="L224" s="297"/>
      <c r="M224" s="297"/>
      <c r="N224" s="298"/>
      <c r="O224" s="297"/>
      <c r="P224" s="296"/>
      <c r="Q224" s="296"/>
      <c r="R224" s="296"/>
      <c r="S224" s="296"/>
      <c r="T224" s="296"/>
      <c r="U224" s="296"/>
      <c r="V224" s="296"/>
      <c r="W224" s="296"/>
      <c r="X224" s="296"/>
      <c r="Y224" s="296"/>
      <c r="Z224" s="296"/>
      <c r="AA224" s="296"/>
      <c r="AB224" s="296"/>
      <c r="AC224" s="296"/>
      <c r="AD224" s="296"/>
      <c r="AE224" s="296"/>
      <c r="AF224" s="295"/>
      <c r="AG224" s="294" t="s">
        <v>4235</v>
      </c>
      <c r="AI224" s="112" t="e">
        <f>VLOOKUP(AJ224,id!$A:$C,3,0)</f>
        <v>#N/A</v>
      </c>
      <c r="AJ224" s="112" t="str">
        <f t="shared" si="28"/>
        <v>Musielski Kamil1984</v>
      </c>
      <c r="AK224" s="112" t="str">
        <f t="shared" si="36"/>
        <v xml:space="preserve">Musielski </v>
      </c>
      <c r="AL224" s="112" t="str">
        <f t="shared" si="36"/>
        <v>Kamil</v>
      </c>
      <c r="AM224" s="112" t="str">
        <f t="shared" si="29"/>
        <v>GRBS</v>
      </c>
      <c r="AN224" s="112">
        <f t="shared" si="30"/>
        <v>1984</v>
      </c>
      <c r="AO224" s="338">
        <v>0</v>
      </c>
      <c r="AP224" s="112"/>
      <c r="AQ224" s="112" t="e">
        <f t="shared" si="32"/>
        <v>#DIV/0!</v>
      </c>
      <c r="AR224" s="112" t="e">
        <f t="shared" si="33"/>
        <v>#DIV/0!</v>
      </c>
      <c r="AS224" s="112" t="e">
        <f t="shared" si="34"/>
        <v>#DIV/0!</v>
      </c>
      <c r="AT224" s="112" t="e">
        <f t="shared" si="35"/>
        <v>#DIV/0!</v>
      </c>
    </row>
    <row r="225" spans="1:5" ht="15" thickBot="1">
      <c r="A225" s="293" t="s">
        <v>4234</v>
      </c>
      <c r="B225" s="292"/>
      <c r="C225" s="292"/>
      <c r="D225" s="292"/>
      <c r="E225" s="291"/>
    </row>
  </sheetData>
  <mergeCells count="2">
    <mergeCell ref="A1:I1"/>
    <mergeCell ref="J1:AF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"/>
  <sheetViews>
    <sheetView workbookViewId="0">
      <selection sqref="A1:C1"/>
    </sheetView>
  </sheetViews>
  <sheetFormatPr defaultRowHeight="14.4"/>
  <cols>
    <col min="1" max="1" width="8.88671875" style="54"/>
    <col min="2" max="2" width="4" style="54" bestFit="1" customWidth="1"/>
    <col min="3" max="3" width="15.21875" style="54" bestFit="1" customWidth="1"/>
    <col min="4" max="4" width="9.44140625" style="54" bestFit="1" customWidth="1"/>
    <col min="5" max="6" width="8.88671875" style="54"/>
    <col min="7" max="7" width="15.5546875" style="54" customWidth="1"/>
    <col min="8" max="16384" width="8.88671875" style="54"/>
  </cols>
  <sheetData>
    <row r="1" spans="1:52" ht="23.4">
      <c r="A1" s="62" t="s">
        <v>3412</v>
      </c>
    </row>
    <row r="3" spans="1:52" ht="18">
      <c r="A3" s="61" t="s">
        <v>3411</v>
      </c>
    </row>
    <row r="5" spans="1:52" ht="28.8">
      <c r="A5" s="60" t="s">
        <v>137</v>
      </c>
      <c r="B5" s="60" t="s">
        <v>3409</v>
      </c>
      <c r="C5" s="60" t="s">
        <v>160</v>
      </c>
      <c r="D5" s="60" t="s">
        <v>161</v>
      </c>
      <c r="E5" s="60" t="s">
        <v>3408</v>
      </c>
      <c r="F5" s="60" t="s">
        <v>3407</v>
      </c>
      <c r="G5" s="60" t="s">
        <v>3406</v>
      </c>
      <c r="H5" s="60" t="s">
        <v>3405</v>
      </c>
      <c r="I5" s="60" t="s">
        <v>3404</v>
      </c>
      <c r="J5" s="60" t="s">
        <v>3403</v>
      </c>
      <c r="K5" s="60" t="s">
        <v>3402</v>
      </c>
      <c r="L5" s="60" t="s">
        <v>4574</v>
      </c>
      <c r="M5" s="60" t="s">
        <v>3385</v>
      </c>
      <c r="N5" s="60" t="s">
        <v>4573</v>
      </c>
      <c r="O5" s="60" t="s">
        <v>4572</v>
      </c>
      <c r="P5" s="60" t="s">
        <v>3490</v>
      </c>
      <c r="Q5" s="60" t="s">
        <v>3489</v>
      </c>
      <c r="R5" s="60" t="s">
        <v>3488</v>
      </c>
      <c r="S5" s="60" t="s">
        <v>3487</v>
      </c>
      <c r="T5" s="60" t="s">
        <v>3486</v>
      </c>
      <c r="U5" s="60" t="s">
        <v>4571</v>
      </c>
      <c r="V5" s="60" t="s">
        <v>4570</v>
      </c>
      <c r="W5" s="60" t="s">
        <v>4569</v>
      </c>
      <c r="X5" s="60" t="s">
        <v>3485</v>
      </c>
      <c r="Y5" s="60" t="s">
        <v>3484</v>
      </c>
      <c r="Z5" s="60" t="s">
        <v>3483</v>
      </c>
      <c r="AA5" s="60" t="s">
        <v>4568</v>
      </c>
      <c r="AB5" s="60" t="s">
        <v>4567</v>
      </c>
      <c r="AC5" s="60" t="s">
        <v>4566</v>
      </c>
      <c r="AD5" s="60" t="s">
        <v>3482</v>
      </c>
      <c r="AE5" s="60" t="s">
        <v>3481</v>
      </c>
      <c r="AF5" s="60" t="s">
        <v>3480</v>
      </c>
      <c r="AG5" s="60" t="s">
        <v>3479</v>
      </c>
      <c r="AH5" s="60" t="s">
        <v>3478</v>
      </c>
      <c r="AI5" s="60" t="s">
        <v>4565</v>
      </c>
      <c r="AJ5" s="60" t="s">
        <v>4564</v>
      </c>
      <c r="AK5" s="60" t="s">
        <v>4563</v>
      </c>
      <c r="AL5" s="60" t="s">
        <v>4562</v>
      </c>
      <c r="AM5" s="60" t="s">
        <v>3939</v>
      </c>
      <c r="AO5" s="335" t="s">
        <v>71</v>
      </c>
      <c r="AP5" s="335" t="s">
        <v>72</v>
      </c>
      <c r="AQ5" s="340" t="s">
        <v>99</v>
      </c>
      <c r="AR5" s="340" t="s">
        <v>100</v>
      </c>
      <c r="AS5" s="340" t="s">
        <v>75</v>
      </c>
      <c r="AT5" s="340" t="s">
        <v>73</v>
      </c>
      <c r="AU5" s="340" t="s">
        <v>42</v>
      </c>
      <c r="AV5" s="340"/>
      <c r="AW5" s="340" t="s">
        <v>39</v>
      </c>
      <c r="AX5" s="340" t="s">
        <v>40</v>
      </c>
      <c r="AY5" s="340" t="s">
        <v>31</v>
      </c>
      <c r="AZ5" s="340" t="s">
        <v>41</v>
      </c>
    </row>
    <row r="6" spans="1:52">
      <c r="A6" s="351" t="s">
        <v>4496</v>
      </c>
      <c r="B6" s="54" t="s">
        <v>4585</v>
      </c>
      <c r="C6" s="54" t="s">
        <v>198</v>
      </c>
      <c r="D6" s="54" t="s">
        <v>199</v>
      </c>
      <c r="E6" s="58" t="s">
        <v>0</v>
      </c>
      <c r="F6" s="58">
        <v>1980</v>
      </c>
      <c r="G6" s="59">
        <v>43414.3125</v>
      </c>
      <c r="H6" s="58">
        <v>662</v>
      </c>
      <c r="I6" s="58">
        <v>2</v>
      </c>
      <c r="J6" s="58">
        <v>25</v>
      </c>
      <c r="K6" s="57">
        <v>718</v>
      </c>
      <c r="L6" s="55">
        <v>0.32847222222222222</v>
      </c>
      <c r="M6" s="56"/>
      <c r="N6" s="55">
        <v>0.7402777777777777</v>
      </c>
      <c r="O6" s="55">
        <v>0.52083333333333337</v>
      </c>
      <c r="P6" s="55">
        <v>0.35555555555555557</v>
      </c>
      <c r="Q6" s="55">
        <v>0.57777777777777783</v>
      </c>
      <c r="R6" s="55">
        <v>0.64166666666666672</v>
      </c>
      <c r="S6" s="55">
        <v>0.62291666666666667</v>
      </c>
      <c r="T6" s="55">
        <v>0.60833333333333328</v>
      </c>
      <c r="U6" s="56"/>
      <c r="V6" s="55">
        <v>0.54652777777777783</v>
      </c>
      <c r="W6" s="55">
        <v>0.75277777777777777</v>
      </c>
      <c r="X6" s="55">
        <v>0.49791666666666662</v>
      </c>
      <c r="Y6" s="56"/>
      <c r="Z6" s="55">
        <v>0.48125000000000001</v>
      </c>
      <c r="AA6" s="55">
        <v>0.34097222222222223</v>
      </c>
      <c r="AB6" s="55">
        <v>0.68402777777777779</v>
      </c>
      <c r="AC6" s="55">
        <v>0.37083333333333335</v>
      </c>
      <c r="AD6" s="55">
        <v>0.38055555555555554</v>
      </c>
      <c r="AE6" s="55">
        <v>0.45555555555555555</v>
      </c>
      <c r="AF6" s="55">
        <v>0.66319444444444442</v>
      </c>
      <c r="AG6" s="55">
        <v>0.72569444444444453</v>
      </c>
      <c r="AH6" s="55">
        <v>0.70347222222222217</v>
      </c>
      <c r="AI6" s="55">
        <v>0.3972222222222222</v>
      </c>
      <c r="AJ6" s="55">
        <v>0.40833333333333338</v>
      </c>
      <c r="AK6" s="55">
        <v>0.44305555555555554</v>
      </c>
      <c r="AL6" s="55">
        <v>0.4236111111111111</v>
      </c>
      <c r="AM6" s="352">
        <v>0.77186342592592594</v>
      </c>
      <c r="AO6" s="335">
        <f>VLOOKUP(AP6,id!$A:$C,3,0)</f>
        <v>108</v>
      </c>
      <c r="AP6" s="335" t="str">
        <f t="shared" ref="AP6:AP9" si="0">AQ6&amp;AR6&amp;AT6</f>
        <v>TruszkowskaKamila1980</v>
      </c>
      <c r="AQ6" s="340" t="str">
        <f t="shared" ref="AQ6:AQ9" si="1">C6</f>
        <v>Truszkowska</v>
      </c>
      <c r="AR6" s="340" t="str">
        <f t="shared" ref="AR6:AR9" si="2">D6</f>
        <v>Kamila</v>
      </c>
      <c r="AS6" s="340"/>
      <c r="AT6" s="340">
        <f t="shared" ref="AT6:AT9" si="3">F6</f>
        <v>1980</v>
      </c>
      <c r="AU6" s="340">
        <v>100</v>
      </c>
      <c r="AV6" s="342"/>
      <c r="AW6" s="340"/>
      <c r="AX6" s="340"/>
      <c r="AY6" s="340"/>
      <c r="AZ6" s="340"/>
    </row>
    <row r="7" spans="1:52">
      <c r="A7" s="351" t="s">
        <v>4549</v>
      </c>
      <c r="B7" s="54" t="s">
        <v>4598</v>
      </c>
      <c r="C7" s="54" t="s">
        <v>1219</v>
      </c>
      <c r="D7" s="54" t="s">
        <v>1218</v>
      </c>
      <c r="E7" s="58" t="s">
        <v>0</v>
      </c>
      <c r="F7" s="58">
        <v>1976</v>
      </c>
      <c r="G7" s="59">
        <v>43414.3125</v>
      </c>
      <c r="H7" s="58">
        <v>673</v>
      </c>
      <c r="I7" s="58">
        <v>13</v>
      </c>
      <c r="J7" s="58">
        <v>22</v>
      </c>
      <c r="K7" s="57">
        <v>617</v>
      </c>
      <c r="L7" s="55">
        <v>0.3298611111111111</v>
      </c>
      <c r="M7" s="56"/>
      <c r="N7" s="55">
        <v>0.7270833333333333</v>
      </c>
      <c r="O7" s="55">
        <v>0.59027777777777779</v>
      </c>
      <c r="P7" s="55">
        <v>0.37361111111111112</v>
      </c>
      <c r="Q7" s="55">
        <v>0.61597222222222225</v>
      </c>
      <c r="R7" s="55">
        <v>0.68541666666666667</v>
      </c>
      <c r="S7" s="55">
        <v>0.66041666666666665</v>
      </c>
      <c r="T7" s="56"/>
      <c r="U7" s="56"/>
      <c r="V7" s="55">
        <v>0.56458333333333333</v>
      </c>
      <c r="W7" s="55">
        <v>0.73819444444444438</v>
      </c>
      <c r="X7" s="55">
        <v>0.54097222222222219</v>
      </c>
      <c r="Y7" s="55">
        <v>0.76388888888888884</v>
      </c>
      <c r="Z7" s="55">
        <v>0.51874999999999993</v>
      </c>
      <c r="AA7" s="55">
        <v>0.35416666666666669</v>
      </c>
      <c r="AB7" s="56"/>
      <c r="AC7" s="55">
        <v>0.39513888888888887</v>
      </c>
      <c r="AD7" s="55">
        <v>0.40763888888888888</v>
      </c>
      <c r="AE7" s="55">
        <v>0.5</v>
      </c>
      <c r="AF7" s="55">
        <v>0.70972222222222225</v>
      </c>
      <c r="AG7" s="56"/>
      <c r="AH7" s="56"/>
      <c r="AI7" s="55">
        <v>0.42708333333333331</v>
      </c>
      <c r="AJ7" s="55">
        <v>0.44861111111111113</v>
      </c>
      <c r="AK7" s="55">
        <v>0.48194444444444445</v>
      </c>
      <c r="AL7" s="55">
        <v>0.46249999999999997</v>
      </c>
      <c r="AM7" s="352">
        <v>0.7794444444444445</v>
      </c>
      <c r="AO7" s="335">
        <f>VLOOKUP(AP7,id!$A:$C,3,0)</f>
        <v>148</v>
      </c>
      <c r="AP7" s="335" t="str">
        <f t="shared" si="0"/>
        <v>NowackaElżbieta1976</v>
      </c>
      <c r="AQ7" s="340" t="str">
        <f t="shared" si="1"/>
        <v>Nowacka</v>
      </c>
      <c r="AR7" s="340" t="str">
        <f t="shared" si="2"/>
        <v>Elżbieta</v>
      </c>
      <c r="AS7" s="340"/>
      <c r="AT7" s="340">
        <f t="shared" si="3"/>
        <v>1976</v>
      </c>
      <c r="AU7" s="340">
        <f t="shared" ref="AU7:AU9" si="4">AU6*IF(AY7&lt;1,AY7,IF(AZ7&lt;1,AZ7,IF(AX7&lt;1,AX7,IF(AW7&lt;1,AW7,1))))</f>
        <v>85.933147632311986</v>
      </c>
      <c r="AV7" s="342"/>
      <c r="AW7" s="340">
        <f t="shared" ref="AW7" si="5">H6/H7</f>
        <v>0.98365527488855864</v>
      </c>
      <c r="AX7" s="340">
        <v>1</v>
      </c>
      <c r="AY7" s="340">
        <f t="shared" ref="AY7" si="6">K7/K6</f>
        <v>0.85933147632311979</v>
      </c>
      <c r="AZ7" s="340">
        <v>1</v>
      </c>
    </row>
    <row r="8" spans="1:52">
      <c r="A8" s="351" t="s">
        <v>4546</v>
      </c>
      <c r="B8" s="54" t="s">
        <v>4601</v>
      </c>
      <c r="C8" s="54" t="s">
        <v>267</v>
      </c>
      <c r="D8" s="54" t="s">
        <v>806</v>
      </c>
      <c r="E8" s="58" t="s">
        <v>0</v>
      </c>
      <c r="F8" s="58">
        <v>2007</v>
      </c>
      <c r="G8" s="59">
        <v>43414.3125</v>
      </c>
      <c r="H8" s="58">
        <v>648</v>
      </c>
      <c r="I8" s="58">
        <v>0</v>
      </c>
      <c r="J8" s="58">
        <v>19</v>
      </c>
      <c r="K8" s="57">
        <v>540</v>
      </c>
      <c r="L8" s="55">
        <v>0.3659722222222222</v>
      </c>
      <c r="M8" s="55">
        <v>0.74722222222222223</v>
      </c>
      <c r="N8" s="55">
        <v>0.7104166666666667</v>
      </c>
      <c r="O8" s="56"/>
      <c r="P8" s="55">
        <v>0.52500000000000002</v>
      </c>
      <c r="Q8" s="55">
        <v>0.64513888888888882</v>
      </c>
      <c r="R8" s="56"/>
      <c r="S8" s="55">
        <v>0.67152777777777783</v>
      </c>
      <c r="T8" s="56"/>
      <c r="U8" s="56"/>
      <c r="V8" s="55">
        <v>0.6118055555555556</v>
      </c>
      <c r="W8" s="55">
        <v>0.72083333333333333</v>
      </c>
      <c r="X8" s="55">
        <v>0.58333333333333337</v>
      </c>
      <c r="Y8" s="56"/>
      <c r="Z8" s="55">
        <v>0.56319444444444444</v>
      </c>
      <c r="AA8" s="55">
        <v>0.38055555555555554</v>
      </c>
      <c r="AB8" s="56"/>
      <c r="AC8" s="55">
        <v>0.49513888888888885</v>
      </c>
      <c r="AD8" s="55">
        <v>0.4055555555555555</v>
      </c>
      <c r="AE8" s="55">
        <v>0.48402777777777778</v>
      </c>
      <c r="AF8" s="55">
        <v>0.69513888888888886</v>
      </c>
      <c r="AG8" s="56"/>
      <c r="AH8" s="56"/>
      <c r="AI8" s="55">
        <v>0.43194444444444446</v>
      </c>
      <c r="AJ8" s="55">
        <v>0.45555555555555555</v>
      </c>
      <c r="AK8" s="55">
        <v>0.47083333333333338</v>
      </c>
      <c r="AL8" s="56"/>
      <c r="AM8" s="352">
        <v>0.76241898148148157</v>
      </c>
      <c r="AO8" s="335">
        <f>VLOOKUP(AP8,id!$A:$C,3,0)</f>
        <v>43</v>
      </c>
      <c r="AP8" s="335" t="str">
        <f t="shared" si="0"/>
        <v>BrudłoBasia2007</v>
      </c>
      <c r="AQ8" s="340" t="str">
        <f t="shared" si="1"/>
        <v>Brudło</v>
      </c>
      <c r="AR8" s="340" t="str">
        <f t="shared" si="2"/>
        <v>Basia</v>
      </c>
      <c r="AS8" s="340"/>
      <c r="AT8" s="340">
        <f t="shared" si="3"/>
        <v>2007</v>
      </c>
      <c r="AU8" s="340">
        <f t="shared" si="4"/>
        <v>75.208913649025078</v>
      </c>
      <c r="AV8" s="342"/>
      <c r="AW8" s="340">
        <f t="shared" ref="AW8:AW9" si="7">H7/H8</f>
        <v>1.0385802469135803</v>
      </c>
      <c r="AX8" s="340">
        <v>1</v>
      </c>
      <c r="AY8" s="340">
        <f t="shared" ref="AY8:AY9" si="8">K8/K7</f>
        <v>0.87520259319286875</v>
      </c>
      <c r="AZ8" s="340">
        <v>1</v>
      </c>
    </row>
    <row r="9" spans="1:52">
      <c r="A9" s="351" t="s">
        <v>4544</v>
      </c>
      <c r="B9" s="54" t="s">
        <v>4603</v>
      </c>
      <c r="C9" s="54" t="s">
        <v>1687</v>
      </c>
      <c r="D9" s="54" t="s">
        <v>1688</v>
      </c>
      <c r="E9" s="58" t="s">
        <v>0</v>
      </c>
      <c r="F9" s="58">
        <v>1977</v>
      </c>
      <c r="G9" s="59">
        <v>43414.3125</v>
      </c>
      <c r="H9" s="58">
        <v>648</v>
      </c>
      <c r="I9" s="58">
        <v>0</v>
      </c>
      <c r="J9" s="58">
        <v>19</v>
      </c>
      <c r="K9" s="57">
        <v>540</v>
      </c>
      <c r="L9" s="55">
        <v>0.3659722222222222</v>
      </c>
      <c r="M9" s="55">
        <v>0.74722222222222223</v>
      </c>
      <c r="N9" s="55">
        <v>0.7104166666666667</v>
      </c>
      <c r="O9" s="56"/>
      <c r="P9" s="55">
        <v>0.52500000000000002</v>
      </c>
      <c r="Q9" s="55">
        <v>0.64513888888888882</v>
      </c>
      <c r="R9" s="56"/>
      <c r="S9" s="55">
        <v>0.67152777777777783</v>
      </c>
      <c r="T9" s="56"/>
      <c r="U9" s="56"/>
      <c r="V9" s="55">
        <v>0.6118055555555556</v>
      </c>
      <c r="W9" s="55">
        <v>0.72083333333333333</v>
      </c>
      <c r="X9" s="55">
        <v>0.58333333333333337</v>
      </c>
      <c r="Y9" s="56"/>
      <c r="Z9" s="55">
        <v>0.56319444444444444</v>
      </c>
      <c r="AA9" s="55">
        <v>0.38055555555555554</v>
      </c>
      <c r="AB9" s="56"/>
      <c r="AC9" s="55">
        <v>0.49513888888888885</v>
      </c>
      <c r="AD9" s="55">
        <v>0.4055555555555555</v>
      </c>
      <c r="AE9" s="55">
        <v>0.48402777777777778</v>
      </c>
      <c r="AF9" s="55">
        <v>0.69513888888888886</v>
      </c>
      <c r="AG9" s="56"/>
      <c r="AH9" s="56"/>
      <c r="AI9" s="55">
        <v>0.43194444444444446</v>
      </c>
      <c r="AJ9" s="55">
        <v>0.45555555555555555</v>
      </c>
      <c r="AK9" s="55">
        <v>0.47083333333333338</v>
      </c>
      <c r="AL9" s="56"/>
      <c r="AM9" s="352">
        <v>0.76241898148148157</v>
      </c>
      <c r="AO9" s="335">
        <f>VLOOKUP(AP9,id!$A:$C,3,0)</f>
        <v>44</v>
      </c>
      <c r="AP9" s="335" t="str">
        <f t="shared" si="0"/>
        <v>Pacowska-BrudłoOla1977</v>
      </c>
      <c r="AQ9" s="340" t="str">
        <f t="shared" si="1"/>
        <v>Pacowska-Brudło</v>
      </c>
      <c r="AR9" s="340" t="str">
        <f t="shared" si="2"/>
        <v>Ola</v>
      </c>
      <c r="AS9" s="340"/>
      <c r="AT9" s="340">
        <f t="shared" si="3"/>
        <v>1977</v>
      </c>
      <c r="AU9" s="340">
        <f t="shared" si="4"/>
        <v>75.208913649025078</v>
      </c>
      <c r="AV9" s="342"/>
      <c r="AW9" s="340">
        <f t="shared" si="7"/>
        <v>1</v>
      </c>
      <c r="AX9" s="340">
        <v>1</v>
      </c>
      <c r="AY9" s="340">
        <f t="shared" si="8"/>
        <v>1</v>
      </c>
      <c r="AZ9" s="340">
        <v>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workbookViewId="0">
      <selection sqref="A1:C1"/>
    </sheetView>
  </sheetViews>
  <sheetFormatPr defaultRowHeight="14.4"/>
  <cols>
    <col min="1" max="1" width="8.88671875" style="54"/>
    <col min="2" max="2" width="4" style="54" bestFit="1" customWidth="1"/>
    <col min="3" max="3" width="15.21875" style="54" bestFit="1" customWidth="1"/>
    <col min="4" max="4" width="9.44140625" style="54" bestFit="1" customWidth="1"/>
    <col min="5" max="6" width="8.88671875" style="54"/>
    <col min="7" max="7" width="15.5546875" style="54" customWidth="1"/>
    <col min="8" max="16384" width="8.88671875" style="54"/>
  </cols>
  <sheetData>
    <row r="1" spans="1:52" ht="23.4">
      <c r="A1" s="62" t="s">
        <v>3412</v>
      </c>
    </row>
    <row r="3" spans="1:52" ht="18">
      <c r="A3" s="61" t="s">
        <v>3411</v>
      </c>
    </row>
    <row r="5" spans="1:52" ht="28.8">
      <c r="A5" s="60" t="s">
        <v>137</v>
      </c>
      <c r="B5" s="60" t="s">
        <v>3409</v>
      </c>
      <c r="C5" s="60" t="s">
        <v>160</v>
      </c>
      <c r="D5" s="60" t="s">
        <v>161</v>
      </c>
      <c r="E5" s="60" t="s">
        <v>3408</v>
      </c>
      <c r="F5" s="60" t="s">
        <v>3407</v>
      </c>
      <c r="G5" s="60" t="s">
        <v>3406</v>
      </c>
      <c r="H5" s="60" t="s">
        <v>3405</v>
      </c>
      <c r="I5" s="60" t="s">
        <v>3404</v>
      </c>
      <c r="J5" s="60" t="s">
        <v>3403</v>
      </c>
      <c r="K5" s="60" t="s">
        <v>3402</v>
      </c>
      <c r="L5" s="60" t="s">
        <v>4574</v>
      </c>
      <c r="M5" s="60" t="s">
        <v>3385</v>
      </c>
      <c r="N5" s="60" t="s">
        <v>4573</v>
      </c>
      <c r="O5" s="60" t="s">
        <v>4572</v>
      </c>
      <c r="P5" s="60" t="s">
        <v>3490</v>
      </c>
      <c r="Q5" s="60" t="s">
        <v>3489</v>
      </c>
      <c r="R5" s="60" t="s">
        <v>3488</v>
      </c>
      <c r="S5" s="60" t="s">
        <v>3487</v>
      </c>
      <c r="T5" s="60" t="s">
        <v>3486</v>
      </c>
      <c r="U5" s="60" t="s">
        <v>4571</v>
      </c>
      <c r="V5" s="60" t="s">
        <v>4570</v>
      </c>
      <c r="W5" s="60" t="s">
        <v>4569</v>
      </c>
      <c r="X5" s="60" t="s">
        <v>3485</v>
      </c>
      <c r="Y5" s="60" t="s">
        <v>3484</v>
      </c>
      <c r="Z5" s="60" t="s">
        <v>3483</v>
      </c>
      <c r="AA5" s="60" t="s">
        <v>4568</v>
      </c>
      <c r="AB5" s="60" t="s">
        <v>4567</v>
      </c>
      <c r="AC5" s="60" t="s">
        <v>4566</v>
      </c>
      <c r="AD5" s="60" t="s">
        <v>3482</v>
      </c>
      <c r="AE5" s="60" t="s">
        <v>3481</v>
      </c>
      <c r="AF5" s="60" t="s">
        <v>3480</v>
      </c>
      <c r="AG5" s="60" t="s">
        <v>3479</v>
      </c>
      <c r="AH5" s="60" t="s">
        <v>3478</v>
      </c>
      <c r="AI5" s="60" t="s">
        <v>4565</v>
      </c>
      <c r="AJ5" s="60" t="s">
        <v>4564</v>
      </c>
      <c r="AK5" s="60" t="s">
        <v>4563</v>
      </c>
      <c r="AL5" s="60" t="s">
        <v>4562</v>
      </c>
      <c r="AM5" s="60" t="s">
        <v>3939</v>
      </c>
      <c r="AO5" s="335" t="s">
        <v>71</v>
      </c>
      <c r="AP5" s="335" t="s">
        <v>72</v>
      </c>
      <c r="AQ5" s="340" t="s">
        <v>99</v>
      </c>
      <c r="AR5" s="340" t="s">
        <v>100</v>
      </c>
      <c r="AS5" s="340" t="s">
        <v>75</v>
      </c>
      <c r="AT5" s="340" t="s">
        <v>73</v>
      </c>
      <c r="AU5" s="340" t="s">
        <v>42</v>
      </c>
      <c r="AV5" s="340"/>
      <c r="AW5" s="340" t="s">
        <v>39</v>
      </c>
      <c r="AX5" s="340" t="s">
        <v>40</v>
      </c>
      <c r="AY5" s="340" t="s">
        <v>31</v>
      </c>
      <c r="AZ5" s="340" t="s">
        <v>41</v>
      </c>
    </row>
    <row r="6" spans="1:52">
      <c r="A6" s="351">
        <v>1</v>
      </c>
      <c r="B6" s="54" t="s">
        <v>4575</v>
      </c>
      <c r="C6" s="54" t="s">
        <v>157</v>
      </c>
      <c r="D6" s="54" t="s">
        <v>139</v>
      </c>
      <c r="E6" s="58" t="s">
        <v>32</v>
      </c>
      <c r="F6" s="58">
        <v>1982</v>
      </c>
      <c r="G6" s="59">
        <v>43414.3125</v>
      </c>
      <c r="H6" s="58">
        <v>552</v>
      </c>
      <c r="I6" s="58">
        <v>0</v>
      </c>
      <c r="J6" s="58">
        <v>28</v>
      </c>
      <c r="K6" s="57">
        <v>810</v>
      </c>
      <c r="L6" s="55">
        <v>0.33124999999999999</v>
      </c>
      <c r="M6" s="55">
        <v>0.68680555555555556</v>
      </c>
      <c r="N6" s="55">
        <v>0.64513888888888882</v>
      </c>
      <c r="O6" s="55">
        <v>0.48680555555555555</v>
      </c>
      <c r="P6" s="55">
        <v>0.4381944444444445</v>
      </c>
      <c r="Q6" s="55">
        <v>0.50138888888888888</v>
      </c>
      <c r="R6" s="55">
        <v>0.57361111111111118</v>
      </c>
      <c r="S6" s="55">
        <v>0.53888888888888886</v>
      </c>
      <c r="T6" s="55">
        <v>0.52361111111111114</v>
      </c>
      <c r="U6" s="55">
        <v>0.60138888888888886</v>
      </c>
      <c r="V6" s="55">
        <v>0.47291666666666665</v>
      </c>
      <c r="W6" s="55">
        <v>0.65138888888888891</v>
      </c>
      <c r="X6" s="55">
        <v>0.45902777777777781</v>
      </c>
      <c r="Y6" s="55">
        <v>0.66666666666666663</v>
      </c>
      <c r="Z6" s="55">
        <v>0.4465277777777778</v>
      </c>
      <c r="AA6" s="55">
        <v>0.34513888888888888</v>
      </c>
      <c r="AB6" s="55">
        <v>0.5625</v>
      </c>
      <c r="AC6" s="55">
        <v>0.41597222222222219</v>
      </c>
      <c r="AD6" s="55">
        <v>0.36180555555555555</v>
      </c>
      <c r="AE6" s="55">
        <v>0.4236111111111111</v>
      </c>
      <c r="AF6" s="55">
        <v>0.55208333333333337</v>
      </c>
      <c r="AG6" s="55">
        <v>0.63541666666666663</v>
      </c>
      <c r="AH6" s="55">
        <v>0.61875000000000002</v>
      </c>
      <c r="AI6" s="55">
        <v>0.37361111111111112</v>
      </c>
      <c r="AJ6" s="55">
        <v>0.38263888888888892</v>
      </c>
      <c r="AK6" s="55">
        <v>0.40833333333333338</v>
      </c>
      <c r="AL6" s="55">
        <v>0.39305555555555555</v>
      </c>
      <c r="AM6" s="352">
        <v>0.69568287037037047</v>
      </c>
      <c r="AO6" s="335">
        <f>VLOOKUP(AP6,id!$A:$C,3,0)</f>
        <v>4</v>
      </c>
      <c r="AP6" s="335" t="str">
        <f t="shared" ref="AP6:AP38" si="0">AQ6&amp;AR6&amp;AT6</f>
        <v>ŚmiejaDaniel1982</v>
      </c>
      <c r="AQ6" s="340" t="str">
        <f>C6</f>
        <v>Śmieja</v>
      </c>
      <c r="AR6" s="340" t="str">
        <f>D6</f>
        <v>Daniel</v>
      </c>
      <c r="AS6" s="340"/>
      <c r="AT6" s="340">
        <f>F6</f>
        <v>1982</v>
      </c>
      <c r="AU6" s="340">
        <v>100</v>
      </c>
      <c r="AV6" s="342"/>
      <c r="AW6" s="340"/>
      <c r="AX6" s="340"/>
      <c r="AY6" s="340"/>
      <c r="AZ6" s="340"/>
    </row>
    <row r="7" spans="1:52">
      <c r="A7" s="351">
        <v>2</v>
      </c>
      <c r="B7" s="54" t="s">
        <v>4576</v>
      </c>
      <c r="C7" s="54" t="s">
        <v>80</v>
      </c>
      <c r="D7" s="54" t="s">
        <v>63</v>
      </c>
      <c r="E7" s="58" t="s">
        <v>32</v>
      </c>
      <c r="F7" s="58">
        <v>1986</v>
      </c>
      <c r="G7" s="59">
        <v>43414.3125</v>
      </c>
      <c r="H7" s="58">
        <v>602</v>
      </c>
      <c r="I7" s="58">
        <v>0</v>
      </c>
      <c r="J7" s="58">
        <v>28</v>
      </c>
      <c r="K7" s="57">
        <v>810</v>
      </c>
      <c r="L7" s="55">
        <v>0.72291666666666676</v>
      </c>
      <c r="M7" s="55">
        <v>0.33124999999999999</v>
      </c>
      <c r="N7" s="55">
        <v>0.37291666666666662</v>
      </c>
      <c r="O7" s="55">
        <v>0.53541666666666665</v>
      </c>
      <c r="P7" s="55">
        <v>0.59930555555555554</v>
      </c>
      <c r="Q7" s="55">
        <v>0.51111111111111118</v>
      </c>
      <c r="R7" s="55">
        <v>0.45833333333333331</v>
      </c>
      <c r="S7" s="55">
        <v>0.4826388888888889</v>
      </c>
      <c r="T7" s="55">
        <v>0.49305555555555558</v>
      </c>
      <c r="U7" s="55">
        <v>0.4375</v>
      </c>
      <c r="V7" s="55">
        <v>0.55277777777777781</v>
      </c>
      <c r="W7" s="55">
        <v>0.36527777777777781</v>
      </c>
      <c r="X7" s="55">
        <v>0.57500000000000007</v>
      </c>
      <c r="Y7" s="55">
        <v>0.35069444444444442</v>
      </c>
      <c r="Z7" s="55">
        <v>0.58958333333333335</v>
      </c>
      <c r="AA7" s="55">
        <v>0.7104166666666667</v>
      </c>
      <c r="AB7" s="55">
        <v>0.40763888888888888</v>
      </c>
      <c r="AC7" s="55">
        <v>0.62430555555555556</v>
      </c>
      <c r="AD7" s="55">
        <v>0.69097222222222221</v>
      </c>
      <c r="AE7" s="55">
        <v>0.61597222222222225</v>
      </c>
      <c r="AF7" s="55">
        <v>0.3972222222222222</v>
      </c>
      <c r="AG7" s="55">
        <v>0.3840277777777778</v>
      </c>
      <c r="AH7" s="55">
        <v>0.41736111111111113</v>
      </c>
      <c r="AI7" s="55">
        <v>0.67569444444444438</v>
      </c>
      <c r="AJ7" s="55">
        <v>0.66319444444444442</v>
      </c>
      <c r="AK7" s="55">
        <v>0.63541666666666663</v>
      </c>
      <c r="AL7" s="55">
        <v>0.65208333333333335</v>
      </c>
      <c r="AM7" s="352">
        <v>0.73043981481481479</v>
      </c>
      <c r="AO7" s="335">
        <f>VLOOKUP(AP7,id!$A:$C,3,0)</f>
        <v>116</v>
      </c>
      <c r="AP7" s="335" t="str">
        <f t="shared" si="0"/>
        <v>MirowskiŁukasz1986</v>
      </c>
      <c r="AQ7" s="340" t="str">
        <f t="shared" ref="AQ7:AR21" si="1">C7</f>
        <v>Mirowski</v>
      </c>
      <c r="AR7" s="340" t="str">
        <f t="shared" si="1"/>
        <v>Łukasz</v>
      </c>
      <c r="AS7" s="340"/>
      <c r="AT7" s="340">
        <f t="shared" ref="AT7:AT38" si="2">F7</f>
        <v>1986</v>
      </c>
      <c r="AU7" s="340">
        <f t="shared" ref="AU7:AU15" si="3">AU6*IF(AY7&lt;1,AY7,IF(AZ7&lt;1,AZ7,IF(AX7&lt;1,AX7,IF(AW7&lt;1,AW7,1))))</f>
        <v>91.694352159468437</v>
      </c>
      <c r="AV7" s="342"/>
      <c r="AW7" s="340">
        <f>H6/H7</f>
        <v>0.9169435215946844</v>
      </c>
      <c r="AX7" s="340">
        <v>1</v>
      </c>
      <c r="AY7" s="340">
        <f>K7/K6</f>
        <v>1</v>
      </c>
      <c r="AZ7" s="340">
        <v>1</v>
      </c>
    </row>
    <row r="8" spans="1:52">
      <c r="A8" s="351">
        <v>3</v>
      </c>
      <c r="B8" s="54" t="s">
        <v>4577</v>
      </c>
      <c r="C8" s="54" t="s">
        <v>55</v>
      </c>
      <c r="D8" s="54" t="s">
        <v>22</v>
      </c>
      <c r="E8" s="58" t="s">
        <v>32</v>
      </c>
      <c r="F8" s="58">
        <v>1969</v>
      </c>
      <c r="G8" s="59">
        <v>43414.3125</v>
      </c>
      <c r="H8" s="58">
        <v>602</v>
      </c>
      <c r="I8" s="58">
        <v>0</v>
      </c>
      <c r="J8" s="58">
        <v>28</v>
      </c>
      <c r="K8" s="57">
        <v>810</v>
      </c>
      <c r="L8" s="55">
        <v>0.72291666666666676</v>
      </c>
      <c r="M8" s="55">
        <v>0.33124999999999999</v>
      </c>
      <c r="N8" s="55">
        <v>0.37291666666666662</v>
      </c>
      <c r="O8" s="55">
        <v>0.53541666666666665</v>
      </c>
      <c r="P8" s="55">
        <v>0.59930555555555554</v>
      </c>
      <c r="Q8" s="55">
        <v>0.51111111111111118</v>
      </c>
      <c r="R8" s="55">
        <v>0.45763888888888887</v>
      </c>
      <c r="S8" s="55">
        <v>0.48194444444444445</v>
      </c>
      <c r="T8" s="55">
        <v>0.49305555555555558</v>
      </c>
      <c r="U8" s="55">
        <v>0.4375</v>
      </c>
      <c r="V8" s="55">
        <v>0.55277777777777781</v>
      </c>
      <c r="W8" s="55">
        <v>0.36527777777777781</v>
      </c>
      <c r="X8" s="55">
        <v>0.57430555555555551</v>
      </c>
      <c r="Y8" s="55">
        <v>0.35069444444444442</v>
      </c>
      <c r="Z8" s="55">
        <v>0.58958333333333335</v>
      </c>
      <c r="AA8" s="55">
        <v>0.7104166666666667</v>
      </c>
      <c r="AB8" s="55">
        <v>0.40763888888888888</v>
      </c>
      <c r="AC8" s="55">
        <v>0.62430555555555556</v>
      </c>
      <c r="AD8" s="55">
        <v>0.69027777777777777</v>
      </c>
      <c r="AE8" s="55">
        <v>0.61597222222222225</v>
      </c>
      <c r="AF8" s="55">
        <v>0.3972222222222222</v>
      </c>
      <c r="AG8" s="55">
        <v>0.3840277777777778</v>
      </c>
      <c r="AH8" s="55">
        <v>0.41736111111111113</v>
      </c>
      <c r="AI8" s="55">
        <v>0.67569444444444438</v>
      </c>
      <c r="AJ8" s="55">
        <v>0.66319444444444442</v>
      </c>
      <c r="AK8" s="55">
        <v>0.63541666666666663</v>
      </c>
      <c r="AL8" s="55">
        <v>0.65277777777777779</v>
      </c>
      <c r="AM8" s="352">
        <v>0.73054398148148147</v>
      </c>
      <c r="AO8" s="335">
        <f>VLOOKUP(AP8,id!$A:$C,3,0)</f>
        <v>2</v>
      </c>
      <c r="AP8" s="335" t="str">
        <f t="shared" si="0"/>
        <v>SzawdzinKrzysztof1969</v>
      </c>
      <c r="AQ8" s="340" t="str">
        <f t="shared" si="1"/>
        <v>Szawdzin</v>
      </c>
      <c r="AR8" s="340" t="str">
        <f t="shared" si="1"/>
        <v>Krzysztof</v>
      </c>
      <c r="AS8" s="340"/>
      <c r="AT8" s="340">
        <f t="shared" si="2"/>
        <v>1969</v>
      </c>
      <c r="AU8" s="340">
        <f t="shared" si="3"/>
        <v>91.694352159468437</v>
      </c>
      <c r="AV8" s="342"/>
      <c r="AW8" s="340">
        <f t="shared" ref="AW8:AW15" si="4">H7/H8</f>
        <v>1</v>
      </c>
      <c r="AX8" s="340">
        <v>1</v>
      </c>
      <c r="AY8" s="340">
        <f t="shared" ref="AY8:AY15" si="5">K8/K7</f>
        <v>1</v>
      </c>
      <c r="AZ8" s="340">
        <v>1</v>
      </c>
    </row>
    <row r="9" spans="1:52">
      <c r="A9" s="351">
        <v>4</v>
      </c>
      <c r="B9" s="54" t="s">
        <v>4578</v>
      </c>
      <c r="C9" s="54" t="s">
        <v>78</v>
      </c>
      <c r="D9" s="54" t="s">
        <v>77</v>
      </c>
      <c r="E9" s="58" t="s">
        <v>32</v>
      </c>
      <c r="F9" s="58">
        <v>1992</v>
      </c>
      <c r="G9" s="59">
        <v>43414.3125</v>
      </c>
      <c r="H9" s="58">
        <v>639</v>
      </c>
      <c r="I9" s="58">
        <v>0</v>
      </c>
      <c r="J9" s="58">
        <v>28</v>
      </c>
      <c r="K9" s="57">
        <v>810</v>
      </c>
      <c r="L9" s="55">
        <v>0.34375</v>
      </c>
      <c r="M9" s="55">
        <v>0.7270833333333333</v>
      </c>
      <c r="N9" s="55">
        <v>0.67569444444444438</v>
      </c>
      <c r="O9" s="55">
        <v>0.5131944444444444</v>
      </c>
      <c r="P9" s="55">
        <v>0.45833333333333331</v>
      </c>
      <c r="Q9" s="55">
        <v>0.54236111111111118</v>
      </c>
      <c r="R9" s="55">
        <v>0.59722222222222221</v>
      </c>
      <c r="S9" s="55">
        <v>0.55486111111111114</v>
      </c>
      <c r="T9" s="55">
        <v>0.57500000000000007</v>
      </c>
      <c r="U9" s="55">
        <v>0.62152777777777779</v>
      </c>
      <c r="V9" s="55">
        <v>0.4993055555555555</v>
      </c>
      <c r="W9" s="55">
        <v>0.70624999999999993</v>
      </c>
      <c r="X9" s="55">
        <v>0.48194444444444445</v>
      </c>
      <c r="Y9" s="55">
        <v>0.3298611111111111</v>
      </c>
      <c r="Z9" s="55">
        <v>0.46875</v>
      </c>
      <c r="AA9" s="55">
        <v>0.36458333333333331</v>
      </c>
      <c r="AB9" s="55">
        <v>0.64930555555555558</v>
      </c>
      <c r="AC9" s="55">
        <v>0.44722222222222219</v>
      </c>
      <c r="AD9" s="55">
        <v>0.37986111111111115</v>
      </c>
      <c r="AE9" s="55">
        <v>0.44027777777777777</v>
      </c>
      <c r="AF9" s="55">
        <v>0.66180555555555554</v>
      </c>
      <c r="AG9" s="55">
        <v>0.68611111111111101</v>
      </c>
      <c r="AH9" s="55">
        <v>0.63888888888888895</v>
      </c>
      <c r="AI9" s="55">
        <v>0.39583333333333331</v>
      </c>
      <c r="AJ9" s="55">
        <v>0.4055555555555555</v>
      </c>
      <c r="AK9" s="55">
        <v>0.43055555555555558</v>
      </c>
      <c r="AL9" s="55">
        <v>0.41666666666666669</v>
      </c>
      <c r="AM9" s="352">
        <v>0.75572916666666667</v>
      </c>
      <c r="AO9" s="335">
        <f>VLOOKUP(AP9,id!$A:$C,3,0)</f>
        <v>3</v>
      </c>
      <c r="AP9" s="335" t="str">
        <f t="shared" si="0"/>
        <v>JakubekKrystian1992</v>
      </c>
      <c r="AQ9" s="340" t="str">
        <f t="shared" si="1"/>
        <v>Jakubek</v>
      </c>
      <c r="AR9" s="340" t="str">
        <f t="shared" si="1"/>
        <v>Krystian</v>
      </c>
      <c r="AS9" s="340"/>
      <c r="AT9" s="340">
        <f t="shared" si="2"/>
        <v>1992</v>
      </c>
      <c r="AU9" s="340">
        <f t="shared" si="3"/>
        <v>86.3849765258216</v>
      </c>
      <c r="AV9" s="342"/>
      <c r="AW9" s="340">
        <f t="shared" si="4"/>
        <v>0.94209702660406891</v>
      </c>
      <c r="AX9" s="340">
        <v>1</v>
      </c>
      <c r="AY9" s="340">
        <f t="shared" si="5"/>
        <v>1</v>
      </c>
      <c r="AZ9" s="340">
        <v>1</v>
      </c>
    </row>
    <row r="10" spans="1:52">
      <c r="A10" s="351">
        <v>5</v>
      </c>
      <c r="B10" s="54" t="s">
        <v>4579</v>
      </c>
      <c r="C10" s="54" t="s">
        <v>1295</v>
      </c>
      <c r="D10" s="54" t="s">
        <v>383</v>
      </c>
      <c r="E10" s="58" t="s">
        <v>32</v>
      </c>
      <c r="F10" s="58">
        <v>1980</v>
      </c>
      <c r="G10" s="59">
        <v>43414.3125</v>
      </c>
      <c r="H10" s="58">
        <v>673</v>
      </c>
      <c r="I10" s="58">
        <v>13</v>
      </c>
      <c r="J10" s="58">
        <v>28</v>
      </c>
      <c r="K10" s="57">
        <v>797</v>
      </c>
      <c r="L10" s="55">
        <v>0.32847222222222222</v>
      </c>
      <c r="M10" s="55">
        <v>0.76736111111111116</v>
      </c>
      <c r="N10" s="55">
        <v>0.67569444444444438</v>
      </c>
      <c r="O10" s="55">
        <v>0.5131944444444444</v>
      </c>
      <c r="P10" s="55">
        <v>0.35347222222222219</v>
      </c>
      <c r="Q10" s="55">
        <v>0.54027777777777775</v>
      </c>
      <c r="R10" s="55">
        <v>0.59652777777777777</v>
      </c>
      <c r="S10" s="55">
        <v>0.55486111111111114</v>
      </c>
      <c r="T10" s="55">
        <v>0.57708333333333328</v>
      </c>
      <c r="U10" s="55">
        <v>0.62152777777777779</v>
      </c>
      <c r="V10" s="55">
        <v>0.4993055555555555</v>
      </c>
      <c r="W10" s="55">
        <v>0.7319444444444444</v>
      </c>
      <c r="X10" s="55">
        <v>0.4826388888888889</v>
      </c>
      <c r="Y10" s="55">
        <v>0.70763888888888893</v>
      </c>
      <c r="Z10" s="55">
        <v>0.46875</v>
      </c>
      <c r="AA10" s="55">
        <v>0.34027777777777773</v>
      </c>
      <c r="AB10" s="55">
        <v>0.64930555555555558</v>
      </c>
      <c r="AC10" s="55">
        <v>0.4458333333333333</v>
      </c>
      <c r="AD10" s="55">
        <v>0.36944444444444446</v>
      </c>
      <c r="AE10" s="55">
        <v>0.45416666666666666</v>
      </c>
      <c r="AF10" s="55">
        <v>0.66180555555555554</v>
      </c>
      <c r="AG10" s="55">
        <v>0.68611111111111101</v>
      </c>
      <c r="AH10" s="55">
        <v>0.63888888888888895</v>
      </c>
      <c r="AI10" s="55">
        <v>0.4291666666666667</v>
      </c>
      <c r="AJ10" s="55">
        <v>0.41666666666666669</v>
      </c>
      <c r="AK10" s="55">
        <v>0.38750000000000001</v>
      </c>
      <c r="AL10" s="55">
        <v>0.40625</v>
      </c>
      <c r="AM10" s="352">
        <v>0.77931712962962962</v>
      </c>
      <c r="AO10" s="335">
        <f>VLOOKUP(AP10,id!$A:$C,3,0)</f>
        <v>51</v>
      </c>
      <c r="AP10" s="335" t="str">
        <f t="shared" si="0"/>
        <v>ŁosiewiczMariusz1980</v>
      </c>
      <c r="AQ10" s="340" t="str">
        <f t="shared" si="1"/>
        <v>Łosiewicz</v>
      </c>
      <c r="AR10" s="340" t="str">
        <f t="shared" si="1"/>
        <v>Mariusz</v>
      </c>
      <c r="AS10" s="340"/>
      <c r="AT10" s="340">
        <f t="shared" si="2"/>
        <v>1980</v>
      </c>
      <c r="AU10" s="340">
        <f t="shared" si="3"/>
        <v>84.998550976641752</v>
      </c>
      <c r="AV10" s="342"/>
      <c r="AW10" s="340">
        <f t="shared" si="4"/>
        <v>0.94947994056463592</v>
      </c>
      <c r="AX10" s="340">
        <v>1</v>
      </c>
      <c r="AY10" s="340">
        <f t="shared" si="5"/>
        <v>0.98395061728395061</v>
      </c>
      <c r="AZ10" s="340">
        <v>1</v>
      </c>
    </row>
    <row r="11" spans="1:52">
      <c r="A11" s="351">
        <v>6</v>
      </c>
      <c r="B11" s="54" t="s">
        <v>4580</v>
      </c>
      <c r="C11" s="54" t="s">
        <v>79</v>
      </c>
      <c r="D11" s="54" t="s">
        <v>90</v>
      </c>
      <c r="E11" s="58" t="s">
        <v>32</v>
      </c>
      <c r="F11" s="58">
        <v>1984</v>
      </c>
      <c r="G11" s="59">
        <v>43414.3125</v>
      </c>
      <c r="H11" s="58">
        <v>645</v>
      </c>
      <c r="I11" s="58">
        <v>0</v>
      </c>
      <c r="J11" s="58">
        <v>27</v>
      </c>
      <c r="K11" s="57">
        <v>780</v>
      </c>
      <c r="L11" s="55">
        <v>0.32847222222222222</v>
      </c>
      <c r="M11" s="55">
        <v>0.74791666666666667</v>
      </c>
      <c r="N11" s="55">
        <v>0.68194444444444446</v>
      </c>
      <c r="O11" s="55">
        <v>0.5229166666666667</v>
      </c>
      <c r="P11" s="55">
        <v>0.4604166666666667</v>
      </c>
      <c r="Q11" s="55">
        <v>0.54999999999999993</v>
      </c>
      <c r="R11" s="56"/>
      <c r="S11" s="55">
        <v>0.58750000000000002</v>
      </c>
      <c r="T11" s="55">
        <v>0.57500000000000007</v>
      </c>
      <c r="U11" s="55">
        <v>0.63541666666666663</v>
      </c>
      <c r="V11" s="55">
        <v>0.50555555555555554</v>
      </c>
      <c r="W11" s="55">
        <v>0.69305555555555554</v>
      </c>
      <c r="X11" s="55">
        <v>0.4861111111111111</v>
      </c>
      <c r="Y11" s="55">
        <v>0.71458333333333324</v>
      </c>
      <c r="Z11" s="55">
        <v>0.47291666666666665</v>
      </c>
      <c r="AA11" s="55">
        <v>0.34583333333333338</v>
      </c>
      <c r="AB11" s="55">
        <v>0.61875000000000002</v>
      </c>
      <c r="AC11" s="55">
        <v>0.4458333333333333</v>
      </c>
      <c r="AD11" s="55">
        <v>0.36249999999999999</v>
      </c>
      <c r="AE11" s="55">
        <v>0.4368055555555555</v>
      </c>
      <c r="AF11" s="55">
        <v>0.60486111111111118</v>
      </c>
      <c r="AG11" s="55">
        <v>0.67222222222222217</v>
      </c>
      <c r="AH11" s="55">
        <v>0.65277777777777779</v>
      </c>
      <c r="AI11" s="55">
        <v>0.38055555555555554</v>
      </c>
      <c r="AJ11" s="55">
        <v>0.39513888888888887</v>
      </c>
      <c r="AK11" s="55">
        <v>0.42569444444444443</v>
      </c>
      <c r="AL11" s="55">
        <v>0.40972222222222227</v>
      </c>
      <c r="AM11" s="352">
        <v>0.76003472222222224</v>
      </c>
      <c r="AO11" s="335">
        <f>VLOOKUP(AP11,id!$A:$C,3,0)</f>
        <v>38</v>
      </c>
      <c r="AP11" s="335" t="str">
        <f t="shared" si="0"/>
        <v>WieczorekJarosław1984</v>
      </c>
      <c r="AQ11" s="340" t="str">
        <f t="shared" si="1"/>
        <v>Wieczorek</v>
      </c>
      <c r="AR11" s="340" t="str">
        <f t="shared" si="1"/>
        <v>Jarosław</v>
      </c>
      <c r="AS11" s="340"/>
      <c r="AT11" s="340">
        <f t="shared" si="2"/>
        <v>1984</v>
      </c>
      <c r="AU11" s="340">
        <f t="shared" si="3"/>
        <v>83.18553295079117</v>
      </c>
      <c r="AV11" s="342"/>
      <c r="AW11" s="340">
        <f t="shared" si="4"/>
        <v>1.0434108527131782</v>
      </c>
      <c r="AX11" s="340">
        <v>1</v>
      </c>
      <c r="AY11" s="340">
        <f t="shared" si="5"/>
        <v>0.97867001254705144</v>
      </c>
      <c r="AZ11" s="340">
        <v>1</v>
      </c>
    </row>
    <row r="12" spans="1:52">
      <c r="A12" s="351">
        <v>7</v>
      </c>
      <c r="B12" s="54" t="s">
        <v>4581</v>
      </c>
      <c r="C12" s="54" t="s">
        <v>50</v>
      </c>
      <c r="D12" s="54" t="s">
        <v>49</v>
      </c>
      <c r="E12" s="58" t="s">
        <v>32</v>
      </c>
      <c r="F12" s="58">
        <v>1967</v>
      </c>
      <c r="G12" s="59">
        <v>43414.3125</v>
      </c>
      <c r="H12" s="58">
        <v>645</v>
      </c>
      <c r="I12" s="58">
        <v>0</v>
      </c>
      <c r="J12" s="58">
        <v>27</v>
      </c>
      <c r="K12" s="57">
        <v>780</v>
      </c>
      <c r="L12" s="55">
        <v>0.32847222222222222</v>
      </c>
      <c r="M12" s="55">
        <v>0.74722222222222223</v>
      </c>
      <c r="N12" s="55">
        <v>0.68194444444444446</v>
      </c>
      <c r="O12" s="55">
        <v>0.5229166666666667</v>
      </c>
      <c r="P12" s="55">
        <v>0.4604166666666667</v>
      </c>
      <c r="Q12" s="55">
        <v>0.5493055555555556</v>
      </c>
      <c r="R12" s="56"/>
      <c r="S12" s="55">
        <v>0.58819444444444446</v>
      </c>
      <c r="T12" s="55">
        <v>0.57500000000000007</v>
      </c>
      <c r="U12" s="55">
        <v>0.63541666666666663</v>
      </c>
      <c r="V12" s="55">
        <v>0.50555555555555554</v>
      </c>
      <c r="W12" s="55">
        <v>0.69305555555555554</v>
      </c>
      <c r="X12" s="55">
        <v>0.4861111111111111</v>
      </c>
      <c r="Y12" s="55">
        <v>0.71458333333333324</v>
      </c>
      <c r="Z12" s="55">
        <v>0.47222222222222227</v>
      </c>
      <c r="AA12" s="55">
        <v>0.34583333333333338</v>
      </c>
      <c r="AB12" s="55">
        <v>0.61875000000000002</v>
      </c>
      <c r="AC12" s="55">
        <v>0.44513888888888892</v>
      </c>
      <c r="AD12" s="55">
        <v>0.36249999999999999</v>
      </c>
      <c r="AE12" s="55">
        <v>0.4375</v>
      </c>
      <c r="AF12" s="55">
        <v>0.60486111111111118</v>
      </c>
      <c r="AG12" s="55">
        <v>0.67222222222222217</v>
      </c>
      <c r="AH12" s="55">
        <v>0.65208333333333335</v>
      </c>
      <c r="AI12" s="55">
        <v>0.38055555555555554</v>
      </c>
      <c r="AJ12" s="55">
        <v>0.39513888888888887</v>
      </c>
      <c r="AK12" s="55">
        <v>0.42569444444444443</v>
      </c>
      <c r="AL12" s="55">
        <v>0.40972222222222227</v>
      </c>
      <c r="AM12" s="352">
        <v>0.76011574074074073</v>
      </c>
      <c r="AO12" s="335">
        <f>VLOOKUP(AP12,id!$A:$C,3,0)</f>
        <v>152</v>
      </c>
      <c r="AP12" s="335" t="str">
        <f t="shared" si="0"/>
        <v>StanekRobert1967</v>
      </c>
      <c r="AQ12" s="340" t="str">
        <f t="shared" si="1"/>
        <v>Stanek</v>
      </c>
      <c r="AR12" s="340" t="str">
        <f t="shared" si="1"/>
        <v>Robert</v>
      </c>
      <c r="AS12" s="340"/>
      <c r="AT12" s="340">
        <f t="shared" si="2"/>
        <v>1967</v>
      </c>
      <c r="AU12" s="340">
        <f t="shared" si="3"/>
        <v>83.18553295079117</v>
      </c>
      <c r="AV12" s="342"/>
      <c r="AW12" s="340">
        <f t="shared" si="4"/>
        <v>1</v>
      </c>
      <c r="AX12" s="340">
        <v>1</v>
      </c>
      <c r="AY12" s="340">
        <f t="shared" si="5"/>
        <v>1</v>
      </c>
      <c r="AZ12" s="340">
        <v>1</v>
      </c>
    </row>
    <row r="13" spans="1:52">
      <c r="A13" s="351">
        <v>8</v>
      </c>
      <c r="B13" s="54" t="s">
        <v>4582</v>
      </c>
      <c r="C13" s="54" t="s">
        <v>152</v>
      </c>
      <c r="D13" s="54" t="s">
        <v>151</v>
      </c>
      <c r="E13" s="58" t="s">
        <v>32</v>
      </c>
      <c r="F13" s="58">
        <v>1970</v>
      </c>
      <c r="G13" s="59">
        <v>43414.3125</v>
      </c>
      <c r="H13" s="58">
        <v>645</v>
      </c>
      <c r="I13" s="58">
        <v>0</v>
      </c>
      <c r="J13" s="58">
        <v>27</v>
      </c>
      <c r="K13" s="57">
        <v>780</v>
      </c>
      <c r="L13" s="55">
        <v>0.32847222222222222</v>
      </c>
      <c r="M13" s="55">
        <v>0.74722222222222223</v>
      </c>
      <c r="N13" s="55">
        <v>0.68125000000000002</v>
      </c>
      <c r="O13" s="55">
        <v>0.5229166666666667</v>
      </c>
      <c r="P13" s="55">
        <v>0.4604166666666667</v>
      </c>
      <c r="Q13" s="55">
        <v>0.54999999999999993</v>
      </c>
      <c r="R13" s="56"/>
      <c r="S13" s="55">
        <v>0.58819444444444446</v>
      </c>
      <c r="T13" s="55">
        <v>0.57500000000000007</v>
      </c>
      <c r="U13" s="55">
        <v>0.63541666666666663</v>
      </c>
      <c r="V13" s="55">
        <v>0.50624999999999998</v>
      </c>
      <c r="W13" s="55">
        <v>0.69305555555555554</v>
      </c>
      <c r="X13" s="55">
        <v>0.4861111111111111</v>
      </c>
      <c r="Y13" s="55">
        <v>0.71458333333333324</v>
      </c>
      <c r="Z13" s="55">
        <v>0.47291666666666665</v>
      </c>
      <c r="AA13" s="55">
        <v>0.34583333333333338</v>
      </c>
      <c r="AB13" s="55">
        <v>0.61875000000000002</v>
      </c>
      <c r="AC13" s="55">
        <v>0.4458333333333333</v>
      </c>
      <c r="AD13" s="55">
        <v>0.36249999999999999</v>
      </c>
      <c r="AE13" s="55">
        <v>0.4375</v>
      </c>
      <c r="AF13" s="55">
        <v>0.60486111111111118</v>
      </c>
      <c r="AG13" s="55">
        <v>0.67222222222222217</v>
      </c>
      <c r="AH13" s="55">
        <v>0.65208333333333335</v>
      </c>
      <c r="AI13" s="55">
        <v>0.38055555555555554</v>
      </c>
      <c r="AJ13" s="55">
        <v>0.39513888888888887</v>
      </c>
      <c r="AK13" s="55">
        <v>0.42569444444444443</v>
      </c>
      <c r="AL13" s="55">
        <v>0.40972222222222227</v>
      </c>
      <c r="AM13" s="352">
        <v>0.76019675925925922</v>
      </c>
      <c r="AO13" s="335">
        <f>VLOOKUP(AP13,id!$A:$C,3,0)</f>
        <v>63</v>
      </c>
      <c r="AP13" s="335" t="str">
        <f t="shared" si="0"/>
        <v>HołdakowskiWojciech1970</v>
      </c>
      <c r="AQ13" s="340" t="str">
        <f t="shared" si="1"/>
        <v>Hołdakowski</v>
      </c>
      <c r="AR13" s="340" t="str">
        <f t="shared" si="1"/>
        <v>Wojciech</v>
      </c>
      <c r="AS13" s="340"/>
      <c r="AT13" s="340">
        <f t="shared" si="2"/>
        <v>1970</v>
      </c>
      <c r="AU13" s="340">
        <f t="shared" si="3"/>
        <v>83.18553295079117</v>
      </c>
      <c r="AV13" s="342"/>
      <c r="AW13" s="340">
        <f t="shared" si="4"/>
        <v>1</v>
      </c>
      <c r="AX13" s="340">
        <v>1</v>
      </c>
      <c r="AY13" s="340">
        <f t="shared" si="5"/>
        <v>1</v>
      </c>
      <c r="AZ13" s="340">
        <v>1</v>
      </c>
    </row>
    <row r="14" spans="1:52">
      <c r="A14" s="351">
        <v>9</v>
      </c>
      <c r="B14" s="54" t="s">
        <v>4583</v>
      </c>
      <c r="C14" s="54" t="s">
        <v>298</v>
      </c>
      <c r="D14" s="54" t="s">
        <v>272</v>
      </c>
      <c r="E14" s="58" t="s">
        <v>32</v>
      </c>
      <c r="F14" s="58">
        <v>1972</v>
      </c>
      <c r="G14" s="59">
        <v>43414.3125</v>
      </c>
      <c r="H14" s="58">
        <v>582</v>
      </c>
      <c r="I14" s="58">
        <v>0</v>
      </c>
      <c r="J14" s="58">
        <v>25</v>
      </c>
      <c r="K14" s="57">
        <v>720</v>
      </c>
      <c r="L14" s="55">
        <v>0.3520833333333333</v>
      </c>
      <c r="M14" s="55">
        <v>0.70416666666666661</v>
      </c>
      <c r="N14" s="55">
        <v>0.67152777777777783</v>
      </c>
      <c r="O14" s="55">
        <v>0.5493055555555556</v>
      </c>
      <c r="P14" s="55">
        <v>0.46875</v>
      </c>
      <c r="Q14" s="55">
        <v>0.58472222222222225</v>
      </c>
      <c r="R14" s="55">
        <v>0.61527777777777781</v>
      </c>
      <c r="S14" s="55">
        <v>0.60138888888888886</v>
      </c>
      <c r="T14" s="56"/>
      <c r="U14" s="56"/>
      <c r="V14" s="55">
        <v>0.5229166666666667</v>
      </c>
      <c r="W14" s="55">
        <v>0.68125000000000002</v>
      </c>
      <c r="X14" s="55">
        <v>0.49652777777777773</v>
      </c>
      <c r="Y14" s="55">
        <v>0.33402777777777781</v>
      </c>
      <c r="Z14" s="55">
        <v>0.47986111111111113</v>
      </c>
      <c r="AA14" s="55">
        <v>0.36388888888888887</v>
      </c>
      <c r="AB14" s="55">
        <v>0.62777777777777777</v>
      </c>
      <c r="AC14" s="55">
        <v>0.45277777777777778</v>
      </c>
      <c r="AD14" s="55">
        <v>0.38055555555555554</v>
      </c>
      <c r="AE14" s="55">
        <v>0.44513888888888892</v>
      </c>
      <c r="AF14" s="55">
        <v>0.64097222222222217</v>
      </c>
      <c r="AG14" s="55">
        <v>0.65902777777777777</v>
      </c>
      <c r="AH14" s="56"/>
      <c r="AI14" s="55">
        <v>0.39583333333333331</v>
      </c>
      <c r="AJ14" s="55">
        <v>0.40833333333333338</v>
      </c>
      <c r="AK14" s="55">
        <v>0.43541666666666662</v>
      </c>
      <c r="AL14" s="55">
        <v>0.4201388888888889</v>
      </c>
      <c r="AM14" s="352">
        <v>0.71665509259259252</v>
      </c>
      <c r="AO14" s="335">
        <f>VLOOKUP(AP14,id!$A:$C,3,0)</f>
        <v>119</v>
      </c>
      <c r="AP14" s="335" t="str">
        <f t="shared" si="0"/>
        <v>BoberBartłomiej1972</v>
      </c>
      <c r="AQ14" s="340" t="str">
        <f t="shared" si="1"/>
        <v>Bober</v>
      </c>
      <c r="AR14" s="340" t="str">
        <f t="shared" si="1"/>
        <v>Bartłomiej</v>
      </c>
      <c r="AS14" s="340"/>
      <c r="AT14" s="340">
        <f t="shared" si="2"/>
        <v>1972</v>
      </c>
      <c r="AU14" s="340">
        <f t="shared" si="3"/>
        <v>76.786645800730312</v>
      </c>
      <c r="AV14" s="342"/>
      <c r="AW14" s="340">
        <f t="shared" si="4"/>
        <v>1.1082474226804124</v>
      </c>
      <c r="AX14" s="340">
        <v>1</v>
      </c>
      <c r="AY14" s="340">
        <f t="shared" si="5"/>
        <v>0.92307692307692313</v>
      </c>
      <c r="AZ14" s="340">
        <v>1</v>
      </c>
    </row>
    <row r="15" spans="1:52">
      <c r="A15" s="351">
        <v>10</v>
      </c>
      <c r="B15" s="54" t="s">
        <v>4584</v>
      </c>
      <c r="C15" s="54" t="s">
        <v>183</v>
      </c>
      <c r="D15" s="54" t="s">
        <v>51</v>
      </c>
      <c r="E15" s="58" t="s">
        <v>32</v>
      </c>
      <c r="F15" s="58">
        <v>1970</v>
      </c>
      <c r="G15" s="59">
        <v>43414.3125</v>
      </c>
      <c r="H15" s="58">
        <v>645</v>
      </c>
      <c r="I15" s="58">
        <v>0</v>
      </c>
      <c r="J15" s="58">
        <v>25</v>
      </c>
      <c r="K15" s="57">
        <v>720</v>
      </c>
      <c r="L15" s="55">
        <v>0.3444444444444445</v>
      </c>
      <c r="M15" s="55">
        <v>0.74791666666666667</v>
      </c>
      <c r="N15" s="55">
        <v>0.68194444444444446</v>
      </c>
      <c r="O15" s="55">
        <v>0.52152777777777781</v>
      </c>
      <c r="P15" s="55">
        <v>0.47500000000000003</v>
      </c>
      <c r="Q15" s="55">
        <v>0.58472222222222225</v>
      </c>
      <c r="R15" s="55">
        <v>0.62291666666666667</v>
      </c>
      <c r="S15" s="55">
        <v>0.6020833333333333</v>
      </c>
      <c r="T15" s="56"/>
      <c r="U15" s="56"/>
      <c r="V15" s="55">
        <v>0.53888888888888886</v>
      </c>
      <c r="W15" s="55">
        <v>0.69305555555555554</v>
      </c>
      <c r="X15" s="55">
        <v>0.4993055555555555</v>
      </c>
      <c r="Y15" s="55">
        <v>0.32847222222222222</v>
      </c>
      <c r="Z15" s="55">
        <v>0.4861111111111111</v>
      </c>
      <c r="AA15" s="55">
        <v>0.36458333333333331</v>
      </c>
      <c r="AB15" s="55">
        <v>0.63541666666666663</v>
      </c>
      <c r="AC15" s="55">
        <v>0.46180555555555558</v>
      </c>
      <c r="AD15" s="55">
        <v>0.38472222222222219</v>
      </c>
      <c r="AE15" s="55">
        <v>0.45416666666666666</v>
      </c>
      <c r="AF15" s="55">
        <v>0.65138888888888891</v>
      </c>
      <c r="AG15" s="55">
        <v>0.67013888888888884</v>
      </c>
      <c r="AH15" s="56"/>
      <c r="AI15" s="55">
        <v>0.40833333333333338</v>
      </c>
      <c r="AJ15" s="55">
        <v>0.39444444444444443</v>
      </c>
      <c r="AK15" s="55">
        <v>0.44305555555555554</v>
      </c>
      <c r="AL15" s="55">
        <v>0.42777777777777781</v>
      </c>
      <c r="AM15" s="352">
        <v>0.75998842592592597</v>
      </c>
      <c r="AO15" s="335">
        <f>VLOOKUP(AP15,id!$A:$C,3,0)</f>
        <v>140</v>
      </c>
      <c r="AP15" s="335" t="str">
        <f t="shared" si="0"/>
        <v>ZawadzkiArtur1970</v>
      </c>
      <c r="AQ15" s="340" t="str">
        <f t="shared" si="1"/>
        <v>Zawadzki</v>
      </c>
      <c r="AR15" s="340" t="str">
        <f t="shared" si="1"/>
        <v>Artur</v>
      </c>
      <c r="AS15" s="340"/>
      <c r="AT15" s="340">
        <f t="shared" si="2"/>
        <v>1970</v>
      </c>
      <c r="AU15" s="340">
        <f t="shared" si="3"/>
        <v>69.286554815542701</v>
      </c>
      <c r="AV15" s="342"/>
      <c r="AW15" s="340">
        <f t="shared" si="4"/>
        <v>0.9023255813953488</v>
      </c>
      <c r="AX15" s="340">
        <v>1</v>
      </c>
      <c r="AY15" s="340">
        <f t="shared" si="5"/>
        <v>1</v>
      </c>
      <c r="AZ15" s="340">
        <v>1</v>
      </c>
    </row>
    <row r="16" spans="1:52">
      <c r="A16" s="351" t="s">
        <v>4561</v>
      </c>
      <c r="B16" s="54" t="s">
        <v>4586</v>
      </c>
      <c r="C16" s="54" t="s">
        <v>1528</v>
      </c>
      <c r="D16" s="54" t="s">
        <v>26</v>
      </c>
      <c r="E16" s="58" t="s">
        <v>32</v>
      </c>
      <c r="F16" s="58">
        <v>1966</v>
      </c>
      <c r="G16" s="59">
        <v>43414.3125</v>
      </c>
      <c r="H16" s="58">
        <v>662</v>
      </c>
      <c r="I16" s="58">
        <v>2</v>
      </c>
      <c r="J16" s="58">
        <v>25</v>
      </c>
      <c r="K16" s="57">
        <v>718</v>
      </c>
      <c r="L16" s="55">
        <v>0.32777777777777778</v>
      </c>
      <c r="M16" s="56"/>
      <c r="N16" s="55">
        <v>0.74097222222222225</v>
      </c>
      <c r="O16" s="55">
        <v>0.52152777777777781</v>
      </c>
      <c r="P16" s="55">
        <v>0.35486111111111113</v>
      </c>
      <c r="Q16" s="55">
        <v>0.57777777777777783</v>
      </c>
      <c r="R16" s="55">
        <v>0.64027777777777783</v>
      </c>
      <c r="S16" s="55">
        <v>0.62291666666666667</v>
      </c>
      <c r="T16" s="55">
        <v>0.60833333333333328</v>
      </c>
      <c r="U16" s="56"/>
      <c r="V16" s="55">
        <v>0.54652777777777783</v>
      </c>
      <c r="W16" s="55">
        <v>0.75208333333333333</v>
      </c>
      <c r="X16" s="55">
        <v>0.49722222222222223</v>
      </c>
      <c r="Y16" s="56"/>
      <c r="Z16" s="55">
        <v>0.48125000000000001</v>
      </c>
      <c r="AA16" s="55">
        <v>0.34027777777777773</v>
      </c>
      <c r="AB16" s="55">
        <v>0.68333333333333324</v>
      </c>
      <c r="AC16" s="55">
        <v>0.37083333333333335</v>
      </c>
      <c r="AD16" s="55">
        <v>0.38055555555555554</v>
      </c>
      <c r="AE16" s="55">
        <v>0.4548611111111111</v>
      </c>
      <c r="AF16" s="55">
        <v>0.66249999999999998</v>
      </c>
      <c r="AG16" s="55">
        <v>0.72638888888888886</v>
      </c>
      <c r="AH16" s="55">
        <v>0.70347222222222217</v>
      </c>
      <c r="AI16" s="55">
        <v>0.3972222222222222</v>
      </c>
      <c r="AJ16" s="55">
        <v>0.40833333333333338</v>
      </c>
      <c r="AK16" s="55">
        <v>0.44305555555555554</v>
      </c>
      <c r="AL16" s="55">
        <v>0.4236111111111111</v>
      </c>
      <c r="AM16" s="352">
        <v>0.77194444444444443</v>
      </c>
      <c r="AO16" s="335">
        <f>VLOOKUP(AP16,id!$A:$C,3,0)</f>
        <v>56</v>
      </c>
      <c r="AP16" s="335" t="str">
        <f t="shared" si="0"/>
        <v>BuchajewiczAndrzej1966</v>
      </c>
      <c r="AQ16" s="340" t="str">
        <f t="shared" si="1"/>
        <v>Buchajewicz</v>
      </c>
      <c r="AR16" s="340" t="str">
        <f t="shared" si="1"/>
        <v>Andrzej</v>
      </c>
      <c r="AS16" s="340"/>
      <c r="AT16" s="340">
        <f t="shared" si="2"/>
        <v>1966</v>
      </c>
      <c r="AU16" s="340">
        <f t="shared" ref="AU16:AU38" si="6">AU15*IF(AY16&lt;1,AY16,IF(AZ16&lt;1,AZ16,IF(AX16&lt;1,AX16,IF(AW16&lt;1,AW16,1))))</f>
        <v>69.09409216327731</v>
      </c>
      <c r="AV16" s="342"/>
      <c r="AW16" s="340">
        <f t="shared" ref="AW16:AW38" si="7">H15/H16</f>
        <v>0.97432024169184295</v>
      </c>
      <c r="AX16" s="340">
        <v>1</v>
      </c>
      <c r="AY16" s="340">
        <f t="shared" ref="AY16:AY38" si="8">K16/K15</f>
        <v>0.99722222222222223</v>
      </c>
      <c r="AZ16" s="340">
        <v>1</v>
      </c>
    </row>
    <row r="17" spans="1:52">
      <c r="A17" s="351" t="s">
        <v>4560</v>
      </c>
      <c r="B17" s="54" t="s">
        <v>4587</v>
      </c>
      <c r="C17" s="54" t="s">
        <v>154</v>
      </c>
      <c r="D17" s="54" t="s">
        <v>151</v>
      </c>
      <c r="E17" s="58" t="s">
        <v>32</v>
      </c>
      <c r="F17" s="58">
        <v>1978</v>
      </c>
      <c r="G17" s="59">
        <v>43414.3125</v>
      </c>
      <c r="H17" s="58">
        <v>670</v>
      </c>
      <c r="I17" s="58">
        <v>10</v>
      </c>
      <c r="J17" s="58">
        <v>25</v>
      </c>
      <c r="K17" s="57">
        <v>710</v>
      </c>
      <c r="L17" s="55">
        <v>0.3347222222222222</v>
      </c>
      <c r="M17" s="56"/>
      <c r="N17" s="55">
        <v>0.74236111111111114</v>
      </c>
      <c r="O17" s="55">
        <v>0.52430555555555558</v>
      </c>
      <c r="P17" s="55">
        <v>0.4604166666666667</v>
      </c>
      <c r="Q17" s="55">
        <v>0.55138888888888882</v>
      </c>
      <c r="R17" s="55">
        <v>0.62430555555555556</v>
      </c>
      <c r="S17" s="55">
        <v>0.56666666666666665</v>
      </c>
      <c r="T17" s="55">
        <v>0.59791666666666665</v>
      </c>
      <c r="U17" s="56"/>
      <c r="V17" s="55">
        <v>0.50555555555555554</v>
      </c>
      <c r="W17" s="55">
        <v>0.75902777777777775</v>
      </c>
      <c r="X17" s="55">
        <v>0.4861111111111111</v>
      </c>
      <c r="Y17" s="56"/>
      <c r="Z17" s="55">
        <v>0.47291666666666665</v>
      </c>
      <c r="AA17" s="55">
        <v>0.34583333333333338</v>
      </c>
      <c r="AB17" s="55">
        <v>0.66875000000000007</v>
      </c>
      <c r="AC17" s="55">
        <v>0.4458333333333333</v>
      </c>
      <c r="AD17" s="55">
        <v>0.36249999999999999</v>
      </c>
      <c r="AE17" s="55">
        <v>0.4375</v>
      </c>
      <c r="AF17" s="55">
        <v>0.65138888888888891</v>
      </c>
      <c r="AG17" s="55">
        <v>0.72777777777777775</v>
      </c>
      <c r="AH17" s="55">
        <v>0.68611111111111101</v>
      </c>
      <c r="AI17" s="55">
        <v>0.39097222222222222</v>
      </c>
      <c r="AJ17" s="55">
        <v>0.38055555555555554</v>
      </c>
      <c r="AK17" s="55">
        <v>0.42569444444444443</v>
      </c>
      <c r="AL17" s="55">
        <v>0.40972222222222227</v>
      </c>
      <c r="AM17" s="352">
        <v>0.77758101851851846</v>
      </c>
      <c r="AO17" s="335">
        <f>VLOOKUP(AP17,id!$A:$C,3,0)</f>
        <v>124</v>
      </c>
      <c r="AP17" s="335" t="str">
        <f t="shared" si="0"/>
        <v>PaszkowskiWojciech1978</v>
      </c>
      <c r="AQ17" s="340" t="str">
        <f t="shared" si="1"/>
        <v>Paszkowski</v>
      </c>
      <c r="AR17" s="340" t="str">
        <f t="shared" si="1"/>
        <v>Wojciech</v>
      </c>
      <c r="AS17" s="340"/>
      <c r="AT17" s="340">
        <f t="shared" si="2"/>
        <v>1978</v>
      </c>
      <c r="AU17" s="340">
        <f t="shared" si="6"/>
        <v>68.324241554215718</v>
      </c>
      <c r="AV17" s="342"/>
      <c r="AW17" s="340">
        <f t="shared" si="7"/>
        <v>0.9880597014925373</v>
      </c>
      <c r="AX17" s="340">
        <v>1</v>
      </c>
      <c r="AY17" s="340">
        <f t="shared" si="8"/>
        <v>0.9888579387186629</v>
      </c>
      <c r="AZ17" s="340">
        <v>1</v>
      </c>
    </row>
    <row r="18" spans="1:52">
      <c r="A18" s="351" t="s">
        <v>4559</v>
      </c>
      <c r="B18" s="54" t="s">
        <v>4588</v>
      </c>
      <c r="C18" s="54" t="s">
        <v>1530</v>
      </c>
      <c r="D18" s="54" t="s">
        <v>1373</v>
      </c>
      <c r="E18" s="58" t="s">
        <v>32</v>
      </c>
      <c r="F18" s="58">
        <v>1989</v>
      </c>
      <c r="G18" s="59">
        <v>43414.3125</v>
      </c>
      <c r="H18" s="58">
        <v>702</v>
      </c>
      <c r="I18" s="58">
        <v>42</v>
      </c>
      <c r="J18" s="58">
        <v>26</v>
      </c>
      <c r="K18" s="57">
        <v>708</v>
      </c>
      <c r="L18" s="55">
        <v>0.79305555555555562</v>
      </c>
      <c r="M18" s="55">
        <v>0.3527777777777778</v>
      </c>
      <c r="N18" s="55">
        <v>0.375</v>
      </c>
      <c r="O18" s="55">
        <v>0.59236111111111112</v>
      </c>
      <c r="P18" s="55">
        <v>0.65763888888888888</v>
      </c>
      <c r="Q18" s="55">
        <v>0.5541666666666667</v>
      </c>
      <c r="R18" s="55">
        <v>0.49236111111111108</v>
      </c>
      <c r="S18" s="55">
        <v>0.51250000000000007</v>
      </c>
      <c r="T18" s="55">
        <v>0.53263888888888888</v>
      </c>
      <c r="U18" s="55">
        <v>0.47361111111111115</v>
      </c>
      <c r="V18" s="55">
        <v>0.57638888888888895</v>
      </c>
      <c r="W18" s="55">
        <v>0.36805555555555558</v>
      </c>
      <c r="X18" s="55">
        <v>0.61249999999999993</v>
      </c>
      <c r="Y18" s="55">
        <v>0.32847222222222222</v>
      </c>
      <c r="Z18" s="55">
        <v>0.63055555555555554</v>
      </c>
      <c r="AA18" s="56"/>
      <c r="AB18" s="55">
        <v>0.44444444444444442</v>
      </c>
      <c r="AC18" s="55">
        <v>0.67222222222222217</v>
      </c>
      <c r="AD18" s="55">
        <v>0.77222222222222225</v>
      </c>
      <c r="AE18" s="55">
        <v>0.68541666666666667</v>
      </c>
      <c r="AF18" s="55">
        <v>0.40486111111111112</v>
      </c>
      <c r="AG18" s="55">
        <v>0.38958333333333334</v>
      </c>
      <c r="AH18" s="55">
        <v>0.42708333333333331</v>
      </c>
      <c r="AI18" s="55">
        <v>0.74583333333333324</v>
      </c>
      <c r="AJ18" s="55">
        <v>0.72499999999999998</v>
      </c>
      <c r="AK18" s="55">
        <v>0.70277777777777783</v>
      </c>
      <c r="AL18" s="56"/>
      <c r="AM18" s="352">
        <v>0.79937499999999995</v>
      </c>
      <c r="AO18" s="335">
        <f>VLOOKUP(AP18,id!$A:$C,3,0)</f>
        <v>53</v>
      </c>
      <c r="AP18" s="335" t="str">
        <f t="shared" si="0"/>
        <v>WesołowskiStefan1989</v>
      </c>
      <c r="AQ18" s="340" t="str">
        <f t="shared" si="1"/>
        <v>Wesołowski</v>
      </c>
      <c r="AR18" s="340" t="str">
        <f t="shared" si="1"/>
        <v>Stefan</v>
      </c>
      <c r="AS18" s="340"/>
      <c r="AT18" s="340">
        <f t="shared" si="2"/>
        <v>1989</v>
      </c>
      <c r="AU18" s="340">
        <f t="shared" si="6"/>
        <v>68.131778901950327</v>
      </c>
      <c r="AV18" s="342"/>
      <c r="AW18" s="340">
        <f t="shared" si="7"/>
        <v>0.95441595441595439</v>
      </c>
      <c r="AX18" s="340">
        <v>1</v>
      </c>
      <c r="AY18" s="340">
        <f t="shared" si="8"/>
        <v>0.9971830985915493</v>
      </c>
      <c r="AZ18" s="340">
        <v>1</v>
      </c>
    </row>
    <row r="19" spans="1:52">
      <c r="A19" s="351" t="s">
        <v>4558</v>
      </c>
      <c r="B19" s="54" t="s">
        <v>4589</v>
      </c>
      <c r="C19" s="54" t="s">
        <v>314</v>
      </c>
      <c r="D19" s="54" t="s">
        <v>315</v>
      </c>
      <c r="E19" s="58" t="s">
        <v>32</v>
      </c>
      <c r="F19" s="58">
        <v>1973</v>
      </c>
      <c r="G19" s="59">
        <v>43414.3125</v>
      </c>
      <c r="H19" s="58">
        <v>602</v>
      </c>
      <c r="I19" s="58">
        <v>0</v>
      </c>
      <c r="J19" s="58">
        <v>24</v>
      </c>
      <c r="K19" s="57">
        <v>690</v>
      </c>
      <c r="L19" s="55">
        <v>0.72222222222222221</v>
      </c>
      <c r="M19" s="56"/>
      <c r="N19" s="55">
        <v>0.3611111111111111</v>
      </c>
      <c r="O19" s="55">
        <v>0.58472222222222225</v>
      </c>
      <c r="P19" s="55">
        <v>0.62916666666666665</v>
      </c>
      <c r="Q19" s="55">
        <v>0.51180555555555551</v>
      </c>
      <c r="R19" s="55">
        <v>0.45833333333333331</v>
      </c>
      <c r="S19" s="55">
        <v>0.4826388888888889</v>
      </c>
      <c r="T19" s="55">
        <v>0.49374999999999997</v>
      </c>
      <c r="U19" s="55">
        <v>0.4375</v>
      </c>
      <c r="V19" s="55">
        <v>0.55347222222222225</v>
      </c>
      <c r="W19" s="55">
        <v>0.34583333333333338</v>
      </c>
      <c r="X19" s="55">
        <v>0.58472222222222225</v>
      </c>
      <c r="Y19" s="55">
        <v>0.33055555555555555</v>
      </c>
      <c r="Z19" s="55">
        <v>0.61388888888888882</v>
      </c>
      <c r="AA19" s="56"/>
      <c r="AB19" s="55">
        <v>0.4055555555555555</v>
      </c>
      <c r="AC19" s="55">
        <v>0.67222222222222217</v>
      </c>
      <c r="AD19" s="55">
        <v>0.70277777777777783</v>
      </c>
      <c r="AE19" s="55">
        <v>0.64861111111111114</v>
      </c>
      <c r="AF19" s="55">
        <v>0.38958333333333334</v>
      </c>
      <c r="AG19" s="55">
        <v>0.3756944444444445</v>
      </c>
      <c r="AH19" s="55">
        <v>0.41736111111111113</v>
      </c>
      <c r="AI19" s="56"/>
      <c r="AJ19" s="55">
        <v>0.69166666666666676</v>
      </c>
      <c r="AK19" s="55">
        <v>0.66111111111111109</v>
      </c>
      <c r="AL19" s="56"/>
      <c r="AM19" s="352">
        <v>0.73047453703703702</v>
      </c>
      <c r="AO19" s="335" t="e">
        <f>VLOOKUP(AP19,id!$A:$C,3,0)</f>
        <v>#N/A</v>
      </c>
      <c r="AP19" s="335" t="str">
        <f t="shared" si="0"/>
        <v>CiesielskiWitold1973</v>
      </c>
      <c r="AQ19" s="340" t="str">
        <f t="shared" si="1"/>
        <v>Ciesielski</v>
      </c>
      <c r="AR19" s="340" t="str">
        <f t="shared" si="1"/>
        <v>Witold</v>
      </c>
      <c r="AS19" s="340"/>
      <c r="AT19" s="340">
        <f t="shared" si="2"/>
        <v>1973</v>
      </c>
      <c r="AU19" s="340">
        <f t="shared" si="6"/>
        <v>66.399615031561751</v>
      </c>
      <c r="AV19" s="342"/>
      <c r="AW19" s="340">
        <f t="shared" si="7"/>
        <v>1.1661129568106312</v>
      </c>
      <c r="AX19" s="340">
        <v>1</v>
      </c>
      <c r="AY19" s="340">
        <f t="shared" si="8"/>
        <v>0.97457627118644063</v>
      </c>
      <c r="AZ19" s="340">
        <v>1</v>
      </c>
    </row>
    <row r="20" spans="1:52">
      <c r="A20" s="351" t="s">
        <v>4557</v>
      </c>
      <c r="B20" s="54" t="s">
        <v>4590</v>
      </c>
      <c r="C20" s="54" t="s">
        <v>10</v>
      </c>
      <c r="D20" s="54" t="s">
        <v>22</v>
      </c>
      <c r="E20" s="58" t="s">
        <v>32</v>
      </c>
      <c r="F20" s="58">
        <v>1975</v>
      </c>
      <c r="G20" s="59">
        <v>43414.3125</v>
      </c>
      <c r="H20" s="58">
        <v>583</v>
      </c>
      <c r="I20" s="58">
        <v>0</v>
      </c>
      <c r="J20" s="58">
        <v>23</v>
      </c>
      <c r="K20" s="57">
        <v>660</v>
      </c>
      <c r="L20" s="55">
        <v>0.33333333333333331</v>
      </c>
      <c r="M20" s="55">
        <v>0.70416666666666661</v>
      </c>
      <c r="N20" s="55">
        <v>0.64513888888888882</v>
      </c>
      <c r="O20" s="55">
        <v>0.52638888888888891</v>
      </c>
      <c r="P20" s="55">
        <v>0.34583333333333338</v>
      </c>
      <c r="Q20" s="55">
        <v>0.5493055555555556</v>
      </c>
      <c r="R20" s="56"/>
      <c r="S20" s="55">
        <v>0.60416666666666663</v>
      </c>
      <c r="T20" s="55">
        <v>0.5756944444444444</v>
      </c>
      <c r="U20" s="56"/>
      <c r="V20" s="55">
        <v>0.50555555555555554</v>
      </c>
      <c r="W20" s="55">
        <v>0.65208333333333335</v>
      </c>
      <c r="X20" s="55">
        <v>0.48194444444444445</v>
      </c>
      <c r="Y20" s="55">
        <v>0.67152777777777783</v>
      </c>
      <c r="Z20" s="55">
        <v>0.46875</v>
      </c>
      <c r="AA20" s="55">
        <v>0.3576388888888889</v>
      </c>
      <c r="AB20" s="56"/>
      <c r="AC20" s="55">
        <v>0.44375000000000003</v>
      </c>
      <c r="AD20" s="55">
        <v>0.37638888888888888</v>
      </c>
      <c r="AE20" s="55">
        <v>0.45416666666666666</v>
      </c>
      <c r="AF20" s="55">
        <v>0.63263888888888886</v>
      </c>
      <c r="AG20" s="56"/>
      <c r="AH20" s="56"/>
      <c r="AI20" s="55">
        <v>0.39583333333333331</v>
      </c>
      <c r="AJ20" s="55">
        <v>0.4069444444444445</v>
      </c>
      <c r="AK20" s="55">
        <v>0.43541666666666662</v>
      </c>
      <c r="AL20" s="55">
        <v>0.42152777777777778</v>
      </c>
      <c r="AM20" s="352">
        <v>0.71729166666666666</v>
      </c>
      <c r="AO20" s="335">
        <f>VLOOKUP(AP20,id!$A:$C,3,0)</f>
        <v>7</v>
      </c>
      <c r="AP20" s="335" t="str">
        <f t="shared" si="0"/>
        <v>CecułaKrzysztof1975</v>
      </c>
      <c r="AQ20" s="340" t="str">
        <f t="shared" si="1"/>
        <v>Cecuła</v>
      </c>
      <c r="AR20" s="340" t="str">
        <f t="shared" si="1"/>
        <v>Krzysztof</v>
      </c>
      <c r="AS20" s="340"/>
      <c r="AT20" s="340">
        <f t="shared" si="2"/>
        <v>1975</v>
      </c>
      <c r="AU20" s="340">
        <f t="shared" si="6"/>
        <v>63.512675247580809</v>
      </c>
      <c r="AV20" s="342"/>
      <c r="AW20" s="340">
        <f t="shared" si="7"/>
        <v>1.032590051457976</v>
      </c>
      <c r="AX20" s="340">
        <v>1</v>
      </c>
      <c r="AY20" s="340">
        <f t="shared" si="8"/>
        <v>0.95652173913043481</v>
      </c>
      <c r="AZ20" s="340">
        <v>1</v>
      </c>
    </row>
    <row r="21" spans="1:52">
      <c r="A21" s="351" t="s">
        <v>4556</v>
      </c>
      <c r="B21" s="54" t="s">
        <v>4591</v>
      </c>
      <c r="C21" s="54" t="s">
        <v>1248</v>
      </c>
      <c r="D21" s="54" t="s">
        <v>15</v>
      </c>
      <c r="E21" s="58" t="s">
        <v>32</v>
      </c>
      <c r="F21" s="58">
        <v>1976</v>
      </c>
      <c r="G21" s="59">
        <v>43414.3125</v>
      </c>
      <c r="H21" s="58">
        <v>662</v>
      </c>
      <c r="I21" s="58">
        <v>2</v>
      </c>
      <c r="J21" s="58">
        <v>23</v>
      </c>
      <c r="K21" s="57">
        <v>658</v>
      </c>
      <c r="L21" s="55">
        <v>0.3347222222222222</v>
      </c>
      <c r="M21" s="56"/>
      <c r="N21" s="55">
        <v>0.74097222222222225</v>
      </c>
      <c r="O21" s="55">
        <v>0.55069444444444449</v>
      </c>
      <c r="P21" s="55">
        <v>0.4993055555555555</v>
      </c>
      <c r="Q21" s="55">
        <v>0.60902777777777783</v>
      </c>
      <c r="R21" s="55">
        <v>0.64722222222222225</v>
      </c>
      <c r="S21" s="55">
        <v>0.63194444444444442</v>
      </c>
      <c r="T21" s="56"/>
      <c r="U21" s="56"/>
      <c r="V21" s="55">
        <v>0.57013888888888886</v>
      </c>
      <c r="W21" s="55">
        <v>0.75347222222222221</v>
      </c>
      <c r="X21" s="55">
        <v>0.52916666666666667</v>
      </c>
      <c r="Y21" s="56"/>
      <c r="Z21" s="55">
        <v>0.51180555555555551</v>
      </c>
      <c r="AA21" s="55">
        <v>0.3576388888888889</v>
      </c>
      <c r="AB21" s="55">
        <v>0.67083333333333339</v>
      </c>
      <c r="AC21" s="55">
        <v>0.46666666666666662</v>
      </c>
      <c r="AD21" s="55">
        <v>0.38472222222222219</v>
      </c>
      <c r="AE21" s="55">
        <v>0.48055555555555557</v>
      </c>
      <c r="AF21" s="55">
        <v>0.70208333333333339</v>
      </c>
      <c r="AG21" s="55">
        <v>0.72499999999999998</v>
      </c>
      <c r="AH21" s="56"/>
      <c r="AI21" s="55">
        <v>0.40347222222222223</v>
      </c>
      <c r="AJ21" s="55">
        <v>0.41736111111111113</v>
      </c>
      <c r="AK21" s="55">
        <v>0.45555555555555555</v>
      </c>
      <c r="AL21" s="55">
        <v>0.43333333333333335</v>
      </c>
      <c r="AM21" s="352">
        <v>0.77173611111111118</v>
      </c>
      <c r="AO21" s="335">
        <f>VLOOKUP(AP21,id!$A:$C,3,0)</f>
        <v>25</v>
      </c>
      <c r="AP21" s="335" t="str">
        <f t="shared" si="0"/>
        <v>NiewęgłowskiPiotr1976</v>
      </c>
      <c r="AQ21" s="340" t="str">
        <f t="shared" si="1"/>
        <v>Niewęgłowski</v>
      </c>
      <c r="AR21" s="340" t="str">
        <f t="shared" si="1"/>
        <v>Piotr</v>
      </c>
      <c r="AS21" s="340"/>
      <c r="AT21" s="340">
        <f t="shared" si="2"/>
        <v>1976</v>
      </c>
      <c r="AU21" s="340">
        <f t="shared" si="6"/>
        <v>63.320212595315411</v>
      </c>
      <c r="AV21" s="342"/>
      <c r="AW21" s="340">
        <f t="shared" si="7"/>
        <v>0.88066465256797588</v>
      </c>
      <c r="AX21" s="340">
        <v>1</v>
      </c>
      <c r="AY21" s="340">
        <f t="shared" si="8"/>
        <v>0.99696969696969695</v>
      </c>
      <c r="AZ21" s="340">
        <v>1</v>
      </c>
    </row>
    <row r="22" spans="1:52">
      <c r="A22" s="351" t="s">
        <v>4555</v>
      </c>
      <c r="B22" s="54" t="s">
        <v>4592</v>
      </c>
      <c r="C22" s="54" t="s">
        <v>1801</v>
      </c>
      <c r="D22" s="54" t="s">
        <v>241</v>
      </c>
      <c r="E22" s="58" t="s">
        <v>32</v>
      </c>
      <c r="F22" s="58">
        <v>1978</v>
      </c>
      <c r="G22" s="59">
        <v>43414.3125</v>
      </c>
      <c r="H22" s="58">
        <v>702</v>
      </c>
      <c r="I22" s="58">
        <v>42</v>
      </c>
      <c r="J22" s="58">
        <v>24</v>
      </c>
      <c r="K22" s="57">
        <v>648</v>
      </c>
      <c r="L22" s="55">
        <v>0.79305555555555562</v>
      </c>
      <c r="M22" s="56"/>
      <c r="N22" s="55">
        <v>0.57291666666666663</v>
      </c>
      <c r="O22" s="55">
        <v>0.59583333333333333</v>
      </c>
      <c r="P22" s="55">
        <v>0.65763888888888888</v>
      </c>
      <c r="Q22" s="55">
        <v>0.54236111111111118</v>
      </c>
      <c r="R22" s="55">
        <v>0.46875</v>
      </c>
      <c r="S22" s="55">
        <v>0.51388888888888895</v>
      </c>
      <c r="T22" s="55">
        <v>0.4916666666666667</v>
      </c>
      <c r="U22" s="55">
        <v>0.45347222222222222</v>
      </c>
      <c r="V22" s="55">
        <v>0.60972222222222217</v>
      </c>
      <c r="W22" s="55">
        <v>0.58333333333333337</v>
      </c>
      <c r="X22" s="55">
        <v>0.63124999999999998</v>
      </c>
      <c r="Y22" s="55">
        <v>0.3527777777777778</v>
      </c>
      <c r="Z22" s="56"/>
      <c r="AA22" s="56"/>
      <c r="AB22" s="55">
        <v>0.41875000000000001</v>
      </c>
      <c r="AC22" s="55">
        <v>0.68958333333333333</v>
      </c>
      <c r="AD22" s="55">
        <v>0.77222222222222225</v>
      </c>
      <c r="AE22" s="55">
        <v>0.68055555555555547</v>
      </c>
      <c r="AF22" s="55">
        <v>0.55694444444444446</v>
      </c>
      <c r="AG22" s="55">
        <v>0.37916666666666665</v>
      </c>
      <c r="AH22" s="55">
        <v>0.40416666666666662</v>
      </c>
      <c r="AI22" s="55">
        <v>0.74583333333333324</v>
      </c>
      <c r="AJ22" s="55">
        <v>0.72499999999999998</v>
      </c>
      <c r="AK22" s="55">
        <v>0.70277777777777783</v>
      </c>
      <c r="AL22" s="56"/>
      <c r="AM22" s="352">
        <v>0.79931712962962964</v>
      </c>
      <c r="AO22" s="335">
        <f>VLOOKUP(AP22,id!$A:$C,3,0)</f>
        <v>270</v>
      </c>
      <c r="AP22" s="335" t="str">
        <f t="shared" si="0"/>
        <v>GołębiewskiRadosław1978</v>
      </c>
      <c r="AQ22" s="340" t="str">
        <f t="shared" ref="AQ22:AR38" si="9">C22</f>
        <v>Gołębiewski</v>
      </c>
      <c r="AR22" s="340" t="str">
        <f t="shared" si="9"/>
        <v>Radosław</v>
      </c>
      <c r="AS22" s="340"/>
      <c r="AT22" s="340">
        <f t="shared" si="2"/>
        <v>1978</v>
      </c>
      <c r="AU22" s="340">
        <f t="shared" si="6"/>
        <v>62.357899333988428</v>
      </c>
      <c r="AV22" s="342"/>
      <c r="AW22" s="340">
        <f t="shared" si="7"/>
        <v>0.94301994301994307</v>
      </c>
      <c r="AX22" s="340">
        <v>1</v>
      </c>
      <c r="AY22" s="340">
        <f t="shared" si="8"/>
        <v>0.98480243161094227</v>
      </c>
      <c r="AZ22" s="340">
        <v>1</v>
      </c>
    </row>
    <row r="23" spans="1:52">
      <c r="A23" s="351" t="s">
        <v>4554</v>
      </c>
      <c r="B23" s="54" t="s">
        <v>4593</v>
      </c>
      <c r="C23" s="54" t="s">
        <v>990</v>
      </c>
      <c r="D23" s="54" t="s">
        <v>49</v>
      </c>
      <c r="E23" s="58" t="s">
        <v>32</v>
      </c>
      <c r="F23" s="58">
        <v>1979</v>
      </c>
      <c r="G23" s="59">
        <v>43414.3125</v>
      </c>
      <c r="H23" s="58">
        <v>702</v>
      </c>
      <c r="I23" s="58">
        <v>42</v>
      </c>
      <c r="J23" s="58">
        <v>24</v>
      </c>
      <c r="K23" s="57">
        <v>648</v>
      </c>
      <c r="L23" s="55">
        <v>0.3347222222222222</v>
      </c>
      <c r="M23" s="56"/>
      <c r="N23" s="55">
        <v>0.74097222222222225</v>
      </c>
      <c r="O23" s="55">
        <v>0.55069444444444449</v>
      </c>
      <c r="P23" s="55">
        <v>0.4993055555555555</v>
      </c>
      <c r="Q23" s="55">
        <v>0.60833333333333328</v>
      </c>
      <c r="R23" s="55">
        <v>0.64722222222222225</v>
      </c>
      <c r="S23" s="55">
        <v>0.63263888888888886</v>
      </c>
      <c r="T23" s="56"/>
      <c r="U23" s="56"/>
      <c r="V23" s="55">
        <v>0.57013888888888886</v>
      </c>
      <c r="W23" s="55">
        <v>0.75347222222222221</v>
      </c>
      <c r="X23" s="55">
        <v>0.52916666666666667</v>
      </c>
      <c r="Y23" s="55">
        <v>0.78194444444444444</v>
      </c>
      <c r="Z23" s="55">
        <v>0.51180555555555551</v>
      </c>
      <c r="AA23" s="55">
        <v>0.3576388888888889</v>
      </c>
      <c r="AB23" s="55">
        <v>0.67083333333333339</v>
      </c>
      <c r="AC23" s="55">
        <v>0.46597222222222223</v>
      </c>
      <c r="AD23" s="55">
        <v>0.38472222222222219</v>
      </c>
      <c r="AE23" s="55">
        <v>0.48055555555555557</v>
      </c>
      <c r="AF23" s="55">
        <v>0.70208333333333339</v>
      </c>
      <c r="AG23" s="55">
        <v>0.72499999999999998</v>
      </c>
      <c r="AH23" s="56"/>
      <c r="AI23" s="55">
        <v>0.40347222222222223</v>
      </c>
      <c r="AJ23" s="55">
        <v>0.41736111111111113</v>
      </c>
      <c r="AK23" s="55">
        <v>0.4548611111111111</v>
      </c>
      <c r="AL23" s="55">
        <v>0.43333333333333335</v>
      </c>
      <c r="AM23" s="352">
        <v>0.79949074074074078</v>
      </c>
      <c r="AO23" s="335">
        <f>VLOOKUP(AP23,id!$A:$C,3,0)</f>
        <v>20</v>
      </c>
      <c r="AP23" s="335" t="str">
        <f t="shared" si="0"/>
        <v>BelicaRobert1979</v>
      </c>
      <c r="AQ23" s="340" t="str">
        <f t="shared" si="9"/>
        <v>Belica</v>
      </c>
      <c r="AR23" s="340" t="str">
        <f t="shared" si="9"/>
        <v>Robert</v>
      </c>
      <c r="AS23" s="340"/>
      <c r="AT23" s="340">
        <f t="shared" si="2"/>
        <v>1979</v>
      </c>
      <c r="AU23" s="340">
        <f t="shared" si="6"/>
        <v>62.357899333988428</v>
      </c>
      <c r="AV23" s="342"/>
      <c r="AW23" s="340">
        <f t="shared" si="7"/>
        <v>1</v>
      </c>
      <c r="AX23" s="340">
        <v>1</v>
      </c>
      <c r="AY23" s="340">
        <f t="shared" si="8"/>
        <v>1</v>
      </c>
      <c r="AZ23" s="340">
        <v>1</v>
      </c>
    </row>
    <row r="24" spans="1:52">
      <c r="A24" s="351" t="s">
        <v>4553</v>
      </c>
      <c r="B24" s="54" t="s">
        <v>4594</v>
      </c>
      <c r="C24" s="54" t="s">
        <v>225</v>
      </c>
      <c r="D24" s="54" t="s">
        <v>139</v>
      </c>
      <c r="E24" s="58" t="s">
        <v>32</v>
      </c>
      <c r="F24" s="58">
        <v>1973</v>
      </c>
      <c r="G24" s="59">
        <v>43414.3125</v>
      </c>
      <c r="H24" s="58">
        <v>647</v>
      </c>
      <c r="I24" s="58">
        <v>0</v>
      </c>
      <c r="J24" s="58">
        <v>22</v>
      </c>
      <c r="K24" s="57">
        <v>630</v>
      </c>
      <c r="L24" s="55">
        <v>0.35694444444444445</v>
      </c>
      <c r="M24" s="56"/>
      <c r="N24" s="56"/>
      <c r="O24" s="55">
        <v>0.58194444444444449</v>
      </c>
      <c r="P24" s="55">
        <v>0.53263888888888888</v>
      </c>
      <c r="Q24" s="55">
        <v>0.63541666666666663</v>
      </c>
      <c r="R24" s="56"/>
      <c r="S24" s="55">
        <v>0.65416666666666667</v>
      </c>
      <c r="T24" s="56"/>
      <c r="U24" s="56"/>
      <c r="V24" s="55">
        <v>0.60069444444444442</v>
      </c>
      <c r="W24" s="56"/>
      <c r="X24" s="55">
        <v>0.56111111111111112</v>
      </c>
      <c r="Y24" s="55">
        <v>0.33333333333333331</v>
      </c>
      <c r="Z24" s="55">
        <v>0.54513888888888895</v>
      </c>
      <c r="AA24" s="55">
        <v>0.37222222222222223</v>
      </c>
      <c r="AB24" s="55">
        <v>0.68819444444444444</v>
      </c>
      <c r="AC24" s="55">
        <v>0.50277777777777777</v>
      </c>
      <c r="AD24" s="55">
        <v>0.40208333333333335</v>
      </c>
      <c r="AE24" s="55">
        <v>0.51388888888888895</v>
      </c>
      <c r="AF24" s="55">
        <v>0.67291666666666661</v>
      </c>
      <c r="AG24" s="55">
        <v>0.7319444444444444</v>
      </c>
      <c r="AH24" s="55">
        <v>0.70416666666666661</v>
      </c>
      <c r="AI24" s="55">
        <v>0.4284722222222222</v>
      </c>
      <c r="AJ24" s="55">
        <v>0.45416666666666666</v>
      </c>
      <c r="AK24" s="55">
        <v>0.4916666666666667</v>
      </c>
      <c r="AL24" s="55">
        <v>0.47083333333333338</v>
      </c>
      <c r="AM24" s="352">
        <v>0.7613657407407407</v>
      </c>
      <c r="AO24" s="335">
        <f>VLOOKUP(AP24,id!$A:$C,3,0)</f>
        <v>184</v>
      </c>
      <c r="AP24" s="335" t="str">
        <f t="shared" si="0"/>
        <v>StaszewskiDaniel1973</v>
      </c>
      <c r="AQ24" s="340" t="str">
        <f t="shared" si="9"/>
        <v>Staszewski</v>
      </c>
      <c r="AR24" s="340" t="str">
        <f t="shared" si="9"/>
        <v>Daniel</v>
      </c>
      <c r="AS24" s="340"/>
      <c r="AT24" s="340">
        <f t="shared" si="2"/>
        <v>1973</v>
      </c>
      <c r="AU24" s="340">
        <f t="shared" si="6"/>
        <v>60.62573546359986</v>
      </c>
      <c r="AV24" s="342"/>
      <c r="AW24" s="340">
        <f t="shared" si="7"/>
        <v>1.0850077279752706</v>
      </c>
      <c r="AX24" s="340">
        <v>1</v>
      </c>
      <c r="AY24" s="340">
        <f t="shared" si="8"/>
        <v>0.97222222222222221</v>
      </c>
      <c r="AZ24" s="340">
        <v>1</v>
      </c>
    </row>
    <row r="25" spans="1:52">
      <c r="A25" s="351" t="s">
        <v>4552</v>
      </c>
      <c r="B25" s="54" t="s">
        <v>4595</v>
      </c>
      <c r="C25" s="54" t="s">
        <v>836</v>
      </c>
      <c r="D25" s="54" t="s">
        <v>383</v>
      </c>
      <c r="E25" s="58" t="s">
        <v>32</v>
      </c>
      <c r="F25" s="58">
        <v>1966</v>
      </c>
      <c r="G25" s="59">
        <v>43414.3125</v>
      </c>
      <c r="H25" s="58">
        <v>660</v>
      </c>
      <c r="I25" s="58">
        <v>0</v>
      </c>
      <c r="J25" s="58">
        <v>22</v>
      </c>
      <c r="K25" s="57">
        <v>630</v>
      </c>
      <c r="L25" s="55">
        <v>0.3347222222222222</v>
      </c>
      <c r="M25" s="56"/>
      <c r="N25" s="55">
        <v>0.73402777777777783</v>
      </c>
      <c r="O25" s="55">
        <v>0.54999999999999993</v>
      </c>
      <c r="P25" s="55">
        <v>0.47430555555555554</v>
      </c>
      <c r="Q25" s="55">
        <v>0.57847222222222217</v>
      </c>
      <c r="R25" s="55">
        <v>0.68541666666666667</v>
      </c>
      <c r="S25" s="55">
        <v>0.60347222222222219</v>
      </c>
      <c r="T25" s="55">
        <v>0.64374999999999993</v>
      </c>
      <c r="U25" s="56"/>
      <c r="V25" s="55">
        <v>0.52500000000000002</v>
      </c>
      <c r="W25" s="55">
        <v>0.75277777777777777</v>
      </c>
      <c r="X25" s="55">
        <v>0.50416666666666665</v>
      </c>
      <c r="Y25" s="56"/>
      <c r="Z25" s="55">
        <v>0.48888888888888887</v>
      </c>
      <c r="AA25" s="55">
        <v>0.35138888888888892</v>
      </c>
      <c r="AB25" s="56"/>
      <c r="AC25" s="55">
        <v>0.45763888888888887</v>
      </c>
      <c r="AD25" s="55">
        <v>0.37222222222222223</v>
      </c>
      <c r="AE25" s="55">
        <v>0.44861111111111113</v>
      </c>
      <c r="AF25" s="55">
        <v>0.70972222222222225</v>
      </c>
      <c r="AG25" s="56"/>
      <c r="AH25" s="56"/>
      <c r="AI25" s="55">
        <v>0.39930555555555558</v>
      </c>
      <c r="AJ25" s="55">
        <v>0.38680555555555557</v>
      </c>
      <c r="AK25" s="55">
        <v>0.43611111111111112</v>
      </c>
      <c r="AL25" s="55">
        <v>0.41944444444444445</v>
      </c>
      <c r="AM25" s="352">
        <v>0.77017361111111116</v>
      </c>
      <c r="AO25" s="335">
        <f>VLOOKUP(AP25,id!$A:$C,3,0)</f>
        <v>9</v>
      </c>
      <c r="AP25" s="335" t="str">
        <f t="shared" si="0"/>
        <v>RudnickiMariusz1966</v>
      </c>
      <c r="AQ25" s="340" t="str">
        <f t="shared" si="9"/>
        <v>Rudnicki</v>
      </c>
      <c r="AR25" s="340" t="str">
        <f t="shared" si="9"/>
        <v>Mariusz</v>
      </c>
      <c r="AS25" s="340"/>
      <c r="AT25" s="340">
        <f t="shared" si="2"/>
        <v>1966</v>
      </c>
      <c r="AU25" s="340">
        <f t="shared" si="6"/>
        <v>59.431592189316838</v>
      </c>
      <c r="AV25" s="342"/>
      <c r="AW25" s="340">
        <f t="shared" si="7"/>
        <v>0.98030303030303034</v>
      </c>
      <c r="AX25" s="340">
        <v>1</v>
      </c>
      <c r="AY25" s="340">
        <f t="shared" si="8"/>
        <v>1</v>
      </c>
      <c r="AZ25" s="340">
        <v>1</v>
      </c>
    </row>
    <row r="26" spans="1:52">
      <c r="A26" s="351" t="s">
        <v>4551</v>
      </c>
      <c r="B26" s="54" t="s">
        <v>4596</v>
      </c>
      <c r="C26" s="54" t="s">
        <v>837</v>
      </c>
      <c r="D26" s="54" t="s">
        <v>22</v>
      </c>
      <c r="E26" s="58" t="s">
        <v>32</v>
      </c>
      <c r="F26" s="58">
        <v>1963</v>
      </c>
      <c r="G26" s="59">
        <v>43414.3125</v>
      </c>
      <c r="H26" s="58">
        <v>660</v>
      </c>
      <c r="I26" s="58">
        <v>0</v>
      </c>
      <c r="J26" s="58">
        <v>22</v>
      </c>
      <c r="K26" s="57">
        <v>630</v>
      </c>
      <c r="L26" s="55">
        <v>0.3347222222222222</v>
      </c>
      <c r="M26" s="56"/>
      <c r="N26" s="55">
        <v>0.73472222222222217</v>
      </c>
      <c r="O26" s="55">
        <v>0.55069444444444449</v>
      </c>
      <c r="P26" s="55">
        <v>0.47500000000000003</v>
      </c>
      <c r="Q26" s="55">
        <v>0.57916666666666672</v>
      </c>
      <c r="R26" s="55">
        <v>0.68611111111111101</v>
      </c>
      <c r="S26" s="55">
        <v>0.60347222222222219</v>
      </c>
      <c r="T26" s="55">
        <v>0.64444444444444449</v>
      </c>
      <c r="U26" s="56"/>
      <c r="V26" s="55">
        <v>0.52569444444444446</v>
      </c>
      <c r="W26" s="55">
        <v>0.75208333333333333</v>
      </c>
      <c r="X26" s="55">
        <v>0.50416666666666665</v>
      </c>
      <c r="Y26" s="56"/>
      <c r="Z26" s="55">
        <v>0.48888888888888887</v>
      </c>
      <c r="AA26" s="55">
        <v>0.35138888888888892</v>
      </c>
      <c r="AB26" s="56"/>
      <c r="AC26" s="55">
        <v>0.45833333333333331</v>
      </c>
      <c r="AD26" s="55">
        <v>0.37291666666666662</v>
      </c>
      <c r="AE26" s="55">
        <v>0.44861111111111113</v>
      </c>
      <c r="AF26" s="55">
        <v>0.7104166666666667</v>
      </c>
      <c r="AG26" s="56"/>
      <c r="AH26" s="56"/>
      <c r="AI26" s="55">
        <v>0.39930555555555558</v>
      </c>
      <c r="AJ26" s="55">
        <v>0.38680555555555557</v>
      </c>
      <c r="AK26" s="55">
        <v>0.4368055555555555</v>
      </c>
      <c r="AL26" s="55">
        <v>0.41944444444444445</v>
      </c>
      <c r="AM26" s="352">
        <v>0.77025462962962965</v>
      </c>
      <c r="AO26" s="335">
        <f>VLOOKUP(AP26,id!$A:$C,3,0)</f>
        <v>128</v>
      </c>
      <c r="AP26" s="335" t="str">
        <f t="shared" si="0"/>
        <v>KowalskiKrzysztof1963</v>
      </c>
      <c r="AQ26" s="340" t="str">
        <f t="shared" si="9"/>
        <v>Kowalski</v>
      </c>
      <c r="AR26" s="340" t="str">
        <f t="shared" si="9"/>
        <v>Krzysztof</v>
      </c>
      <c r="AS26" s="340"/>
      <c r="AT26" s="340">
        <f t="shared" si="2"/>
        <v>1963</v>
      </c>
      <c r="AU26" s="340">
        <f t="shared" si="6"/>
        <v>59.431592189316838</v>
      </c>
      <c r="AV26" s="342"/>
      <c r="AW26" s="340">
        <f t="shared" si="7"/>
        <v>1</v>
      </c>
      <c r="AX26" s="340">
        <v>1</v>
      </c>
      <c r="AY26" s="340">
        <f t="shared" si="8"/>
        <v>1</v>
      </c>
      <c r="AZ26" s="340">
        <v>1</v>
      </c>
    </row>
    <row r="27" spans="1:52">
      <c r="A27" s="351" t="s">
        <v>4550</v>
      </c>
      <c r="B27" s="54" t="s">
        <v>4597</v>
      </c>
      <c r="C27" s="54" t="s">
        <v>1278</v>
      </c>
      <c r="D27" s="54" t="s">
        <v>788</v>
      </c>
      <c r="E27" s="58" t="s">
        <v>32</v>
      </c>
      <c r="F27" s="58">
        <v>1975</v>
      </c>
      <c r="G27" s="59">
        <v>43414.3125</v>
      </c>
      <c r="H27" s="58">
        <v>673</v>
      </c>
      <c r="I27" s="58">
        <v>13</v>
      </c>
      <c r="J27" s="58">
        <v>22</v>
      </c>
      <c r="K27" s="57">
        <v>617</v>
      </c>
      <c r="L27" s="55">
        <v>0.3298611111111111</v>
      </c>
      <c r="M27" s="56"/>
      <c r="N27" s="55">
        <v>0.72638888888888886</v>
      </c>
      <c r="O27" s="55">
        <v>0.58958333333333335</v>
      </c>
      <c r="P27" s="55">
        <v>0.37291666666666662</v>
      </c>
      <c r="Q27" s="55">
        <v>0.61597222222222225</v>
      </c>
      <c r="R27" s="55">
        <v>0.68541666666666667</v>
      </c>
      <c r="S27" s="55">
        <v>0.66041666666666665</v>
      </c>
      <c r="T27" s="56"/>
      <c r="U27" s="56"/>
      <c r="V27" s="55">
        <v>0.56458333333333333</v>
      </c>
      <c r="W27" s="55">
        <v>0.73819444444444438</v>
      </c>
      <c r="X27" s="55">
        <v>0.54027777777777775</v>
      </c>
      <c r="Y27" s="55">
        <v>0.76388888888888884</v>
      </c>
      <c r="Z27" s="55">
        <v>0.51874999999999993</v>
      </c>
      <c r="AA27" s="55">
        <v>0.35347222222222219</v>
      </c>
      <c r="AB27" s="56"/>
      <c r="AC27" s="55">
        <v>0.39513888888888887</v>
      </c>
      <c r="AD27" s="55">
        <v>0.4069444444444445</v>
      </c>
      <c r="AE27" s="55">
        <v>0.5</v>
      </c>
      <c r="AF27" s="55">
        <v>0.70972222222222225</v>
      </c>
      <c r="AG27" s="56"/>
      <c r="AH27" s="56"/>
      <c r="AI27" s="55">
        <v>0.42708333333333331</v>
      </c>
      <c r="AJ27" s="55">
        <v>0.44861111111111113</v>
      </c>
      <c r="AK27" s="55">
        <v>0.48125000000000001</v>
      </c>
      <c r="AL27" s="55">
        <v>0.46180555555555558</v>
      </c>
      <c r="AM27" s="352">
        <v>0.7794444444444445</v>
      </c>
      <c r="AO27" s="335">
        <f>VLOOKUP(AP27,id!$A:$C,3,0)</f>
        <v>156</v>
      </c>
      <c r="AP27" s="335" t="str">
        <f t="shared" si="0"/>
        <v>BeszterdaSebastian1975</v>
      </c>
      <c r="AQ27" s="340" t="str">
        <f t="shared" si="9"/>
        <v>Beszterda</v>
      </c>
      <c r="AR27" s="340" t="str">
        <f t="shared" si="9"/>
        <v>Sebastian</v>
      </c>
      <c r="AS27" s="340"/>
      <c r="AT27" s="340">
        <f t="shared" si="2"/>
        <v>1975</v>
      </c>
      <c r="AU27" s="340">
        <f t="shared" si="6"/>
        <v>58.205226001283314</v>
      </c>
      <c r="AV27" s="342"/>
      <c r="AW27" s="340">
        <f t="shared" si="7"/>
        <v>0.98068350668647841</v>
      </c>
      <c r="AX27" s="340">
        <v>1</v>
      </c>
      <c r="AY27" s="340">
        <f t="shared" si="8"/>
        <v>0.97936507936507933</v>
      </c>
      <c r="AZ27" s="340">
        <v>1</v>
      </c>
    </row>
    <row r="28" spans="1:52">
      <c r="A28" s="351" t="s">
        <v>4548</v>
      </c>
      <c r="B28" s="54" t="s">
        <v>4599</v>
      </c>
      <c r="C28" s="54" t="s">
        <v>1676</v>
      </c>
      <c r="D28" s="54" t="s">
        <v>19</v>
      </c>
      <c r="E28" s="58" t="s">
        <v>32</v>
      </c>
      <c r="F28" s="58">
        <v>1979</v>
      </c>
      <c r="G28" s="59">
        <v>43414.3125</v>
      </c>
      <c r="H28" s="58">
        <v>568</v>
      </c>
      <c r="I28" s="58">
        <v>0</v>
      </c>
      <c r="J28" s="58">
        <v>19</v>
      </c>
      <c r="K28" s="57">
        <v>540</v>
      </c>
      <c r="L28" s="55">
        <v>0.69652777777777775</v>
      </c>
      <c r="M28" s="56"/>
      <c r="N28" s="55">
        <v>0.3659722222222222</v>
      </c>
      <c r="O28" s="55">
        <v>0.5756944444444444</v>
      </c>
      <c r="P28" s="55">
        <v>0.67847222222222225</v>
      </c>
      <c r="Q28" s="55">
        <v>0.54999999999999993</v>
      </c>
      <c r="R28" s="55">
        <v>0.48402777777777778</v>
      </c>
      <c r="S28" s="55">
        <v>0.5</v>
      </c>
      <c r="T28" s="55">
        <v>0.52430555555555558</v>
      </c>
      <c r="U28" s="55">
        <v>0.45347222222222222</v>
      </c>
      <c r="V28" s="55">
        <v>0.60069444444444442</v>
      </c>
      <c r="W28" s="55">
        <v>0.35486111111111113</v>
      </c>
      <c r="X28" s="55">
        <v>0.63124999999999998</v>
      </c>
      <c r="Y28" s="55">
        <v>0.33402777777777781</v>
      </c>
      <c r="Z28" s="55">
        <v>0.65972222222222221</v>
      </c>
      <c r="AA28" s="56"/>
      <c r="AB28" s="55">
        <v>0.4055555555555555</v>
      </c>
      <c r="AC28" s="56"/>
      <c r="AD28" s="56"/>
      <c r="AE28" s="56"/>
      <c r="AF28" s="55">
        <v>0.38958333333333334</v>
      </c>
      <c r="AG28" s="55">
        <v>0.3756944444444445</v>
      </c>
      <c r="AH28" s="55">
        <v>0.41805555555555557</v>
      </c>
      <c r="AI28" s="56"/>
      <c r="AJ28" s="56"/>
      <c r="AK28" s="56"/>
      <c r="AL28" s="56"/>
      <c r="AM28" s="352">
        <v>0.70628472222222216</v>
      </c>
      <c r="AO28" s="335" t="e">
        <f>VLOOKUP(AP28,id!$A:$C,3,0)</f>
        <v>#N/A</v>
      </c>
      <c r="AP28" s="335" t="str">
        <f t="shared" si="0"/>
        <v>GałązkaGrzegorz1979</v>
      </c>
      <c r="AQ28" s="340" t="str">
        <f t="shared" si="9"/>
        <v>Gałązka</v>
      </c>
      <c r="AR28" s="340" t="str">
        <f t="shared" si="9"/>
        <v>Grzegorz</v>
      </c>
      <c r="AS28" s="340"/>
      <c r="AT28" s="340">
        <f t="shared" si="2"/>
        <v>1979</v>
      </c>
      <c r="AU28" s="340">
        <f t="shared" si="6"/>
        <v>50.941364733700148</v>
      </c>
      <c r="AV28" s="342"/>
      <c r="AW28" s="340">
        <f t="shared" si="7"/>
        <v>1.1848591549295775</v>
      </c>
      <c r="AX28" s="340">
        <v>1</v>
      </c>
      <c r="AY28" s="340">
        <f t="shared" si="8"/>
        <v>0.87520259319286875</v>
      </c>
      <c r="AZ28" s="340">
        <v>1</v>
      </c>
    </row>
    <row r="29" spans="1:52">
      <c r="A29" s="351" t="s">
        <v>4547</v>
      </c>
      <c r="B29" s="54" t="s">
        <v>4600</v>
      </c>
      <c r="C29" s="54" t="s">
        <v>267</v>
      </c>
      <c r="D29" s="54" t="s">
        <v>16</v>
      </c>
      <c r="E29" s="58" t="s">
        <v>32</v>
      </c>
      <c r="F29" s="58">
        <v>1979</v>
      </c>
      <c r="G29" s="59">
        <v>43414.3125</v>
      </c>
      <c r="H29" s="58">
        <v>648</v>
      </c>
      <c r="I29" s="58">
        <v>0</v>
      </c>
      <c r="J29" s="58">
        <v>19</v>
      </c>
      <c r="K29" s="57">
        <v>540</v>
      </c>
      <c r="L29" s="55">
        <v>0.3659722222222222</v>
      </c>
      <c r="M29" s="55">
        <v>0.74722222222222223</v>
      </c>
      <c r="N29" s="55">
        <v>0.7104166666666667</v>
      </c>
      <c r="O29" s="56"/>
      <c r="P29" s="55">
        <v>0.52500000000000002</v>
      </c>
      <c r="Q29" s="55">
        <v>0.64513888888888882</v>
      </c>
      <c r="R29" s="56"/>
      <c r="S29" s="55">
        <v>0.67152777777777783</v>
      </c>
      <c r="T29" s="56"/>
      <c r="U29" s="56"/>
      <c r="V29" s="55">
        <v>0.6118055555555556</v>
      </c>
      <c r="W29" s="55">
        <v>0.72083333333333333</v>
      </c>
      <c r="X29" s="55">
        <v>0.58333333333333337</v>
      </c>
      <c r="Y29" s="56"/>
      <c r="Z29" s="55">
        <v>0.56319444444444444</v>
      </c>
      <c r="AA29" s="55">
        <v>0.38055555555555554</v>
      </c>
      <c r="AB29" s="56"/>
      <c r="AC29" s="55">
        <v>0.49513888888888885</v>
      </c>
      <c r="AD29" s="55">
        <v>0.4055555555555555</v>
      </c>
      <c r="AE29" s="55">
        <v>0.48402777777777778</v>
      </c>
      <c r="AF29" s="55">
        <v>0.69513888888888886</v>
      </c>
      <c r="AG29" s="56"/>
      <c r="AH29" s="56"/>
      <c r="AI29" s="55">
        <v>0.43194444444444446</v>
      </c>
      <c r="AJ29" s="55">
        <v>0.45555555555555555</v>
      </c>
      <c r="AK29" s="55">
        <v>0.47083333333333338</v>
      </c>
      <c r="AL29" s="56"/>
      <c r="AM29" s="352">
        <v>0.76241898148148157</v>
      </c>
      <c r="AO29" s="335">
        <f>VLOOKUP(AP29,id!$A:$C,3,0)</f>
        <v>1</v>
      </c>
      <c r="AP29" s="335" t="str">
        <f t="shared" si="0"/>
        <v>BrudłoPaweł1979</v>
      </c>
      <c r="AQ29" s="340" t="str">
        <f t="shared" si="9"/>
        <v>Brudło</v>
      </c>
      <c r="AR29" s="340" t="str">
        <f t="shared" si="9"/>
        <v>Paweł</v>
      </c>
      <c r="AS29" s="340"/>
      <c r="AT29" s="340">
        <f t="shared" si="2"/>
        <v>1979</v>
      </c>
      <c r="AU29" s="340">
        <f t="shared" si="6"/>
        <v>44.652307359169264</v>
      </c>
      <c r="AV29" s="342"/>
      <c r="AW29" s="340">
        <f t="shared" si="7"/>
        <v>0.87654320987654322</v>
      </c>
      <c r="AX29" s="340">
        <v>1</v>
      </c>
      <c r="AY29" s="340">
        <f t="shared" si="8"/>
        <v>1</v>
      </c>
      <c r="AZ29" s="340">
        <v>1</v>
      </c>
    </row>
    <row r="30" spans="1:52">
      <c r="A30" s="351" t="s">
        <v>4545</v>
      </c>
      <c r="B30" s="54" t="s">
        <v>4602</v>
      </c>
      <c r="C30" s="54" t="s">
        <v>267</v>
      </c>
      <c r="D30" s="54" t="s">
        <v>1689</v>
      </c>
      <c r="E30" s="58" t="s">
        <v>32</v>
      </c>
      <c r="F30" s="58">
        <v>2010</v>
      </c>
      <c r="G30" s="59">
        <v>43414.3125</v>
      </c>
      <c r="H30" s="58">
        <v>648</v>
      </c>
      <c r="I30" s="58">
        <v>0</v>
      </c>
      <c r="J30" s="58">
        <v>19</v>
      </c>
      <c r="K30" s="57">
        <v>540</v>
      </c>
      <c r="L30" s="55">
        <v>0.3659722222222222</v>
      </c>
      <c r="M30" s="55">
        <v>0.74722222222222223</v>
      </c>
      <c r="N30" s="55">
        <v>0.7104166666666667</v>
      </c>
      <c r="O30" s="56"/>
      <c r="P30" s="55">
        <v>0.52500000000000002</v>
      </c>
      <c r="Q30" s="55">
        <v>0.64513888888888882</v>
      </c>
      <c r="R30" s="56"/>
      <c r="S30" s="55">
        <v>0.67152777777777783</v>
      </c>
      <c r="T30" s="56"/>
      <c r="U30" s="56"/>
      <c r="V30" s="55">
        <v>0.6118055555555556</v>
      </c>
      <c r="W30" s="55">
        <v>0.72083333333333333</v>
      </c>
      <c r="X30" s="55">
        <v>0.58333333333333337</v>
      </c>
      <c r="Y30" s="56"/>
      <c r="Z30" s="55">
        <v>0.56319444444444444</v>
      </c>
      <c r="AA30" s="55">
        <v>0.38055555555555554</v>
      </c>
      <c r="AB30" s="56"/>
      <c r="AC30" s="55">
        <v>0.49513888888888885</v>
      </c>
      <c r="AD30" s="55">
        <v>0.4055555555555555</v>
      </c>
      <c r="AE30" s="55">
        <v>0.48402777777777778</v>
      </c>
      <c r="AF30" s="55">
        <v>0.69513888888888886</v>
      </c>
      <c r="AG30" s="56"/>
      <c r="AH30" s="56"/>
      <c r="AI30" s="55">
        <v>0.43194444444444446</v>
      </c>
      <c r="AJ30" s="55">
        <v>0.45555555555555555</v>
      </c>
      <c r="AK30" s="55">
        <v>0.47083333333333338</v>
      </c>
      <c r="AL30" s="56"/>
      <c r="AM30" s="352">
        <v>0.76241898148148157</v>
      </c>
      <c r="AO30" s="335">
        <f>VLOOKUP(AP30,id!$A:$C,3,0)</f>
        <v>35</v>
      </c>
      <c r="AP30" s="335" t="str">
        <f t="shared" si="0"/>
        <v>BrudłoZbych2010</v>
      </c>
      <c r="AQ30" s="340" t="str">
        <f t="shared" si="9"/>
        <v>Brudło</v>
      </c>
      <c r="AR30" s="340" t="str">
        <f t="shared" si="9"/>
        <v>Zbych</v>
      </c>
      <c r="AS30" s="340"/>
      <c r="AT30" s="340">
        <f t="shared" si="2"/>
        <v>2010</v>
      </c>
      <c r="AU30" s="340">
        <f t="shared" si="6"/>
        <v>44.652307359169264</v>
      </c>
      <c r="AV30" s="342"/>
      <c r="AW30" s="340">
        <f t="shared" si="7"/>
        <v>1</v>
      </c>
      <c r="AX30" s="340">
        <v>1</v>
      </c>
      <c r="AY30" s="340">
        <f t="shared" si="8"/>
        <v>1</v>
      </c>
      <c r="AZ30" s="340">
        <v>1</v>
      </c>
    </row>
    <row r="31" spans="1:52">
      <c r="A31" s="351" t="s">
        <v>4543</v>
      </c>
      <c r="B31" s="54" t="s">
        <v>4604</v>
      </c>
      <c r="C31" s="54" t="s">
        <v>94</v>
      </c>
      <c r="D31" s="54" t="s">
        <v>34</v>
      </c>
      <c r="E31" s="58" t="s">
        <v>32</v>
      </c>
      <c r="F31" s="58">
        <v>1978</v>
      </c>
      <c r="G31" s="59">
        <v>43414.3125</v>
      </c>
      <c r="H31" s="58">
        <v>610</v>
      </c>
      <c r="I31" s="58">
        <v>0</v>
      </c>
      <c r="J31" s="58">
        <v>17</v>
      </c>
      <c r="K31" s="57">
        <v>480</v>
      </c>
      <c r="L31" s="56"/>
      <c r="M31" s="55">
        <v>0.37777777777777777</v>
      </c>
      <c r="N31" s="55">
        <v>0.41805555555555557</v>
      </c>
      <c r="O31" s="55">
        <v>0.62083333333333335</v>
      </c>
      <c r="P31" s="56"/>
      <c r="Q31" s="55">
        <v>0.59722222222222221</v>
      </c>
      <c r="R31" s="55">
        <v>0.54097222222222219</v>
      </c>
      <c r="S31" s="55">
        <v>0.55763888888888891</v>
      </c>
      <c r="T31" s="55">
        <v>0.57638888888888895</v>
      </c>
      <c r="U31" s="55">
        <v>0.50208333333333333</v>
      </c>
      <c r="V31" s="55">
        <v>0.6479166666666667</v>
      </c>
      <c r="W31" s="55">
        <v>0.39861111111111108</v>
      </c>
      <c r="X31" s="55">
        <v>0.68194444444444446</v>
      </c>
      <c r="Y31" s="55">
        <v>0.34791666666666665</v>
      </c>
      <c r="Z31" s="56"/>
      <c r="AA31" s="56"/>
      <c r="AB31" s="55">
        <v>0.46736111111111112</v>
      </c>
      <c r="AC31" s="56"/>
      <c r="AD31" s="56"/>
      <c r="AE31" s="56"/>
      <c r="AF31" s="55">
        <v>0.45208333333333334</v>
      </c>
      <c r="AG31" s="55">
        <v>0.43541666666666662</v>
      </c>
      <c r="AH31" s="55">
        <v>0.48125000000000001</v>
      </c>
      <c r="AI31" s="56"/>
      <c r="AJ31" s="56"/>
      <c r="AK31" s="56"/>
      <c r="AL31" s="56"/>
      <c r="AM31" s="352">
        <v>0.73542824074074076</v>
      </c>
      <c r="AO31" s="335">
        <f>VLOOKUP(AP31,id!$A:$C,3,0)</f>
        <v>24</v>
      </c>
      <c r="AP31" s="335" t="str">
        <f t="shared" si="0"/>
        <v>SadowskiMarek1978</v>
      </c>
      <c r="AQ31" s="340" t="str">
        <f t="shared" si="9"/>
        <v>Sadowski</v>
      </c>
      <c r="AR31" s="340" t="str">
        <f t="shared" si="9"/>
        <v>Marek</v>
      </c>
      <c r="AS31" s="340"/>
      <c r="AT31" s="340">
        <f t="shared" si="2"/>
        <v>1978</v>
      </c>
      <c r="AU31" s="340">
        <f t="shared" si="6"/>
        <v>39.690939874817118</v>
      </c>
      <c r="AV31" s="342"/>
      <c r="AW31" s="340">
        <f t="shared" si="7"/>
        <v>1.062295081967213</v>
      </c>
      <c r="AX31" s="340">
        <v>1</v>
      </c>
      <c r="AY31" s="340">
        <f t="shared" si="8"/>
        <v>0.88888888888888884</v>
      </c>
      <c r="AZ31" s="340">
        <v>1</v>
      </c>
    </row>
    <row r="32" spans="1:52">
      <c r="A32" s="351" t="s">
        <v>4542</v>
      </c>
      <c r="B32" s="54" t="s">
        <v>4605</v>
      </c>
      <c r="C32" s="54" t="s">
        <v>18</v>
      </c>
      <c r="D32" s="54" t="s">
        <v>19</v>
      </c>
      <c r="E32" s="58" t="s">
        <v>32</v>
      </c>
      <c r="F32" s="58">
        <v>1964</v>
      </c>
      <c r="G32" s="59">
        <v>43414.3125</v>
      </c>
      <c r="H32" s="58">
        <v>659</v>
      </c>
      <c r="I32" s="58">
        <v>0</v>
      </c>
      <c r="J32" s="58">
        <v>17</v>
      </c>
      <c r="K32" s="57">
        <v>480</v>
      </c>
      <c r="L32" s="56"/>
      <c r="M32" s="55">
        <v>0.35833333333333334</v>
      </c>
      <c r="N32" s="55">
        <v>0.41736111111111113</v>
      </c>
      <c r="O32" s="55">
        <v>0.73819444444444438</v>
      </c>
      <c r="P32" s="56"/>
      <c r="Q32" s="55">
        <v>0.69305555555555554</v>
      </c>
      <c r="R32" s="55">
        <v>0.6118055555555556</v>
      </c>
      <c r="S32" s="55">
        <v>0.62708333333333333</v>
      </c>
      <c r="T32" s="55">
        <v>0.64444444444444449</v>
      </c>
      <c r="U32" s="55">
        <v>0.58333333333333337</v>
      </c>
      <c r="V32" s="55">
        <v>0.71875</v>
      </c>
      <c r="W32" s="55">
        <v>0.40486111111111112</v>
      </c>
      <c r="X32" s="56"/>
      <c r="Y32" s="55">
        <v>0.3840277777777778</v>
      </c>
      <c r="Z32" s="55">
        <v>0.7597222222222223</v>
      </c>
      <c r="AA32" s="56"/>
      <c r="AB32" s="55">
        <v>0.45277777777777778</v>
      </c>
      <c r="AC32" s="56"/>
      <c r="AD32" s="56"/>
      <c r="AE32" s="56"/>
      <c r="AF32" s="55">
        <v>0.44027777777777777</v>
      </c>
      <c r="AG32" s="55">
        <v>0.42708333333333331</v>
      </c>
      <c r="AH32" s="55">
        <v>0.47361111111111115</v>
      </c>
      <c r="AI32" s="56"/>
      <c r="AJ32" s="56"/>
      <c r="AK32" s="56"/>
      <c r="AL32" s="56"/>
      <c r="AM32" s="352">
        <v>0.76979166666666676</v>
      </c>
      <c r="AO32" s="335">
        <f>VLOOKUP(AP32,id!$A:$C,3,0)</f>
        <v>17</v>
      </c>
      <c r="AP32" s="335" t="str">
        <f t="shared" si="0"/>
        <v>LiszkaGrzegorz1964</v>
      </c>
      <c r="AQ32" s="340" t="str">
        <f t="shared" si="9"/>
        <v>Liszka</v>
      </c>
      <c r="AR32" s="340" t="str">
        <f t="shared" si="9"/>
        <v>Grzegorz</v>
      </c>
      <c r="AS32" s="340"/>
      <c r="AT32" s="340">
        <f t="shared" si="2"/>
        <v>1964</v>
      </c>
      <c r="AU32" s="340">
        <f t="shared" si="6"/>
        <v>36.739716727827684</v>
      </c>
      <c r="AV32" s="342"/>
      <c r="AW32" s="340">
        <f t="shared" si="7"/>
        <v>0.92564491654021241</v>
      </c>
      <c r="AX32" s="340">
        <v>1</v>
      </c>
      <c r="AY32" s="340">
        <f t="shared" si="8"/>
        <v>1</v>
      </c>
      <c r="AZ32" s="340">
        <v>1</v>
      </c>
    </row>
    <row r="33" spans="1:52">
      <c r="A33" s="351" t="s">
        <v>4541</v>
      </c>
      <c r="B33" s="54" t="s">
        <v>4606</v>
      </c>
      <c r="C33" s="54" t="s">
        <v>436</v>
      </c>
      <c r="D33" s="54" t="s">
        <v>279</v>
      </c>
      <c r="E33" s="58" t="s">
        <v>32</v>
      </c>
      <c r="F33" s="58">
        <v>1983</v>
      </c>
      <c r="G33" s="59">
        <v>43414.3125</v>
      </c>
      <c r="H33" s="58">
        <v>691</v>
      </c>
      <c r="I33" s="58">
        <v>31</v>
      </c>
      <c r="J33" s="58">
        <v>18</v>
      </c>
      <c r="K33" s="57">
        <v>479</v>
      </c>
      <c r="L33" s="56"/>
      <c r="M33" s="55">
        <v>0.34166666666666662</v>
      </c>
      <c r="N33" s="55">
        <v>0.3659722222222222</v>
      </c>
      <c r="O33" s="56"/>
      <c r="P33" s="55">
        <v>0.68888888888888899</v>
      </c>
      <c r="Q33" s="55">
        <v>0.59861111111111109</v>
      </c>
      <c r="R33" s="55">
        <v>0.46527777777777773</v>
      </c>
      <c r="S33" s="55">
        <v>0.52638888888888891</v>
      </c>
      <c r="T33" s="55">
        <v>0.57638888888888895</v>
      </c>
      <c r="U33" s="55">
        <v>0.4284722222222222</v>
      </c>
      <c r="V33" s="55">
        <v>0.62777777777777777</v>
      </c>
      <c r="W33" s="55">
        <v>0.35902777777777778</v>
      </c>
      <c r="X33" s="56"/>
      <c r="Y33" s="56"/>
      <c r="Z33" s="55">
        <v>0.67986111111111114</v>
      </c>
      <c r="AA33" s="56"/>
      <c r="AB33" s="55">
        <v>0.4770833333333333</v>
      </c>
      <c r="AC33" s="55">
        <v>0.70347222222222217</v>
      </c>
      <c r="AD33" s="55">
        <v>0.73055555555555562</v>
      </c>
      <c r="AE33" s="56"/>
      <c r="AF33" s="55">
        <v>0.49652777777777773</v>
      </c>
      <c r="AG33" s="55">
        <v>0.3756944444444445</v>
      </c>
      <c r="AH33" s="55">
        <v>0.40416666666666662</v>
      </c>
      <c r="AI33" s="56"/>
      <c r="AJ33" s="56"/>
      <c r="AK33" s="56"/>
      <c r="AL33" s="56"/>
      <c r="AM33" s="352">
        <v>0.79203703703703709</v>
      </c>
      <c r="AO33" s="335">
        <f>VLOOKUP(AP33,id!$A:$C,3,0)</f>
        <v>143</v>
      </c>
      <c r="AP33" s="335" t="str">
        <f t="shared" si="0"/>
        <v>RuchlickiStanisław1983</v>
      </c>
      <c r="AQ33" s="340" t="str">
        <f t="shared" si="9"/>
        <v>Ruchlicki</v>
      </c>
      <c r="AR33" s="340" t="str">
        <f t="shared" si="9"/>
        <v>Stanisław</v>
      </c>
      <c r="AS33" s="340"/>
      <c r="AT33" s="340">
        <f t="shared" si="2"/>
        <v>1983</v>
      </c>
      <c r="AU33" s="340">
        <f t="shared" si="6"/>
        <v>36.663175651311377</v>
      </c>
      <c r="AV33" s="342"/>
      <c r="AW33" s="340">
        <f t="shared" si="7"/>
        <v>0.95369030390738063</v>
      </c>
      <c r="AX33" s="340">
        <v>1</v>
      </c>
      <c r="AY33" s="340">
        <f t="shared" si="8"/>
        <v>0.99791666666666667</v>
      </c>
      <c r="AZ33" s="340">
        <v>1</v>
      </c>
    </row>
    <row r="34" spans="1:52">
      <c r="A34" s="351" t="s">
        <v>4540</v>
      </c>
      <c r="B34" s="54" t="s">
        <v>4607</v>
      </c>
      <c r="C34" s="54" t="s">
        <v>142</v>
      </c>
      <c r="D34" s="54" t="s">
        <v>15</v>
      </c>
      <c r="E34" s="58" t="s">
        <v>32</v>
      </c>
      <c r="F34" s="58">
        <v>1976</v>
      </c>
      <c r="G34" s="59">
        <v>43414.3125</v>
      </c>
      <c r="H34" s="58">
        <v>676</v>
      </c>
      <c r="I34" s="58">
        <v>16</v>
      </c>
      <c r="J34" s="58">
        <v>17</v>
      </c>
      <c r="K34" s="57">
        <v>464</v>
      </c>
      <c r="L34" s="55">
        <v>0.3354166666666667</v>
      </c>
      <c r="M34" s="56"/>
      <c r="N34" s="55">
        <v>0.61458333333333337</v>
      </c>
      <c r="O34" s="55">
        <v>0.59375</v>
      </c>
      <c r="P34" s="55">
        <v>0.47500000000000003</v>
      </c>
      <c r="Q34" s="55">
        <v>0.69305555555555554</v>
      </c>
      <c r="R34" s="56"/>
      <c r="S34" s="56"/>
      <c r="T34" s="56"/>
      <c r="U34" s="56"/>
      <c r="V34" s="55">
        <v>0.57013888888888886</v>
      </c>
      <c r="W34" s="56"/>
      <c r="X34" s="55">
        <v>0.52986111111111112</v>
      </c>
      <c r="Y34" s="56"/>
      <c r="Z34" s="55">
        <v>0.49236111111111108</v>
      </c>
      <c r="AA34" s="55">
        <v>0.3527777777777778</v>
      </c>
      <c r="AB34" s="56"/>
      <c r="AC34" s="55">
        <v>0.4597222222222222</v>
      </c>
      <c r="AD34" s="55">
        <v>0.36944444444444446</v>
      </c>
      <c r="AE34" s="55">
        <v>0.44791666666666669</v>
      </c>
      <c r="AF34" s="56"/>
      <c r="AG34" s="56"/>
      <c r="AH34" s="56"/>
      <c r="AI34" s="55">
        <v>0.39027777777777778</v>
      </c>
      <c r="AJ34" s="55">
        <v>0.40138888888888885</v>
      </c>
      <c r="AK34" s="55">
        <v>0.43611111111111112</v>
      </c>
      <c r="AL34" s="55">
        <v>0.41944444444444445</v>
      </c>
      <c r="AM34" s="352">
        <v>0.78136574074074072</v>
      </c>
      <c r="AO34" s="335">
        <f>VLOOKUP(AP34,id!$A:$C,3,0)</f>
        <v>307</v>
      </c>
      <c r="AP34" s="335" t="str">
        <f t="shared" si="0"/>
        <v>JóźwiukPiotr1976</v>
      </c>
      <c r="AQ34" s="340" t="str">
        <f t="shared" si="9"/>
        <v>Jóźwiuk</v>
      </c>
      <c r="AR34" s="340" t="str">
        <f t="shared" si="9"/>
        <v>Piotr</v>
      </c>
      <c r="AS34" s="340"/>
      <c r="AT34" s="340">
        <f t="shared" si="2"/>
        <v>1976</v>
      </c>
      <c r="AU34" s="340">
        <f t="shared" si="6"/>
        <v>35.515059503566761</v>
      </c>
      <c r="AV34" s="342"/>
      <c r="AW34" s="340">
        <f t="shared" si="7"/>
        <v>1.0221893491124261</v>
      </c>
      <c r="AX34" s="340">
        <v>1</v>
      </c>
      <c r="AY34" s="340">
        <f t="shared" si="8"/>
        <v>0.96868475991649272</v>
      </c>
      <c r="AZ34" s="340">
        <v>1</v>
      </c>
    </row>
    <row r="35" spans="1:52">
      <c r="A35" s="351" t="s">
        <v>4539</v>
      </c>
      <c r="B35" s="54" t="s">
        <v>4608</v>
      </c>
      <c r="C35" s="54" t="s">
        <v>107</v>
      </c>
      <c r="D35" s="54" t="s">
        <v>16</v>
      </c>
      <c r="E35" s="58" t="s">
        <v>32</v>
      </c>
      <c r="F35" s="58">
        <v>1984</v>
      </c>
      <c r="G35" s="59">
        <v>43414.3125</v>
      </c>
      <c r="H35" s="58">
        <v>635</v>
      </c>
      <c r="I35" s="58">
        <v>0</v>
      </c>
      <c r="J35" s="58">
        <v>16</v>
      </c>
      <c r="K35" s="57">
        <v>450</v>
      </c>
      <c r="L35" s="56"/>
      <c r="M35" s="55">
        <v>0.3354166666666667</v>
      </c>
      <c r="N35" s="55">
        <v>0.36736111111111108</v>
      </c>
      <c r="O35" s="55">
        <v>0.6645833333333333</v>
      </c>
      <c r="P35" s="56"/>
      <c r="Q35" s="55">
        <v>0.59236111111111112</v>
      </c>
      <c r="R35" s="55">
        <v>0.51041666666666663</v>
      </c>
      <c r="S35" s="55">
        <v>0.52708333333333335</v>
      </c>
      <c r="T35" s="55">
        <v>0.55972222222222223</v>
      </c>
      <c r="U35" s="55">
        <v>0.47430555555555554</v>
      </c>
      <c r="V35" s="55">
        <v>0.62361111111111112</v>
      </c>
      <c r="W35" s="55">
        <v>0.35833333333333334</v>
      </c>
      <c r="X35" s="55">
        <v>0.70138888888888884</v>
      </c>
      <c r="Y35" s="56"/>
      <c r="Z35" s="56"/>
      <c r="AA35" s="56"/>
      <c r="AB35" s="55">
        <v>0.41944444444444445</v>
      </c>
      <c r="AC35" s="56"/>
      <c r="AD35" s="56"/>
      <c r="AE35" s="56"/>
      <c r="AF35" s="55">
        <v>0.40416666666666662</v>
      </c>
      <c r="AG35" s="55">
        <v>0.3840277777777778</v>
      </c>
      <c r="AH35" s="55">
        <v>0.44513888888888892</v>
      </c>
      <c r="AI35" s="56"/>
      <c r="AJ35" s="56"/>
      <c r="AK35" s="56"/>
      <c r="AL35" s="56"/>
      <c r="AM35" s="352">
        <v>0.75313657407407408</v>
      </c>
      <c r="AO35" s="335">
        <f>VLOOKUP(AP35,id!$A:$C,3,0)</f>
        <v>540</v>
      </c>
      <c r="AP35" s="335" t="str">
        <f t="shared" si="0"/>
        <v>CichońPaweł1984</v>
      </c>
      <c r="AQ35" s="340" t="str">
        <f t="shared" si="9"/>
        <v>Cichoń</v>
      </c>
      <c r="AR35" s="340" t="str">
        <f t="shared" si="9"/>
        <v>Paweł</v>
      </c>
      <c r="AS35" s="340"/>
      <c r="AT35" s="340">
        <f t="shared" si="2"/>
        <v>1984</v>
      </c>
      <c r="AU35" s="340">
        <f t="shared" si="6"/>
        <v>34.443484432338451</v>
      </c>
      <c r="AV35" s="342"/>
      <c r="AW35" s="340">
        <f t="shared" si="7"/>
        <v>1.0645669291338582</v>
      </c>
      <c r="AX35" s="340">
        <v>1</v>
      </c>
      <c r="AY35" s="340">
        <f t="shared" si="8"/>
        <v>0.96982758620689657</v>
      </c>
      <c r="AZ35" s="340">
        <v>1</v>
      </c>
    </row>
    <row r="36" spans="1:52">
      <c r="A36" s="351" t="s">
        <v>4538</v>
      </c>
      <c r="B36" s="54" t="s">
        <v>4609</v>
      </c>
      <c r="C36" s="54" t="s">
        <v>29</v>
      </c>
      <c r="D36" s="54" t="s">
        <v>26</v>
      </c>
      <c r="E36" s="58" t="s">
        <v>32</v>
      </c>
      <c r="F36" s="58">
        <v>1965</v>
      </c>
      <c r="G36" s="59">
        <v>43414.3125</v>
      </c>
      <c r="H36" s="58">
        <v>659</v>
      </c>
      <c r="I36" s="58">
        <v>0</v>
      </c>
      <c r="J36" s="58">
        <v>16</v>
      </c>
      <c r="K36" s="57">
        <v>450</v>
      </c>
      <c r="L36" s="55">
        <v>0.3347222222222222</v>
      </c>
      <c r="M36" s="56"/>
      <c r="N36" s="56"/>
      <c r="O36" s="55">
        <v>0.56527777777777777</v>
      </c>
      <c r="P36" s="55">
        <v>0.49583333333333335</v>
      </c>
      <c r="Q36" s="55">
        <v>0.69305555555555554</v>
      </c>
      <c r="R36" s="56"/>
      <c r="S36" s="56"/>
      <c r="T36" s="56"/>
      <c r="U36" s="56"/>
      <c r="V36" s="55">
        <v>0.59791666666666665</v>
      </c>
      <c r="W36" s="56"/>
      <c r="X36" s="55">
        <v>0.53333333333333333</v>
      </c>
      <c r="Y36" s="56"/>
      <c r="Z36" s="55">
        <v>0.51458333333333328</v>
      </c>
      <c r="AA36" s="55">
        <v>0.3576388888888889</v>
      </c>
      <c r="AB36" s="56"/>
      <c r="AC36" s="55">
        <v>0.46111111111111108</v>
      </c>
      <c r="AD36" s="55">
        <v>0.37986111111111115</v>
      </c>
      <c r="AE36" s="55">
        <v>0.47361111111111115</v>
      </c>
      <c r="AF36" s="55">
        <v>0.73472222222222217</v>
      </c>
      <c r="AG36" s="56"/>
      <c r="AH36" s="56"/>
      <c r="AI36" s="55">
        <v>0.40347222222222223</v>
      </c>
      <c r="AJ36" s="55">
        <v>0.41944444444444445</v>
      </c>
      <c r="AK36" s="55">
        <v>0.4458333333333333</v>
      </c>
      <c r="AL36" s="56"/>
      <c r="AM36" s="352">
        <v>0.76982638888888888</v>
      </c>
      <c r="AO36" s="335">
        <f>VLOOKUP(AP36,id!$A:$C,3,0)</f>
        <v>27</v>
      </c>
      <c r="AP36" s="335" t="str">
        <f t="shared" si="0"/>
        <v>SmejdaAndrzej1965</v>
      </c>
      <c r="AQ36" s="340" t="str">
        <f t="shared" si="9"/>
        <v>Smejda</v>
      </c>
      <c r="AR36" s="340" t="str">
        <f t="shared" si="9"/>
        <v>Andrzej</v>
      </c>
      <c r="AS36" s="340"/>
      <c r="AT36" s="340">
        <f t="shared" si="2"/>
        <v>1965</v>
      </c>
      <c r="AU36" s="340">
        <f t="shared" si="6"/>
        <v>33.189093497018085</v>
      </c>
      <c r="AV36" s="342"/>
      <c r="AW36" s="340">
        <f t="shared" si="7"/>
        <v>0.96358118361153267</v>
      </c>
      <c r="AX36" s="340">
        <v>1</v>
      </c>
      <c r="AY36" s="340">
        <f t="shared" si="8"/>
        <v>1</v>
      </c>
      <c r="AZ36" s="340">
        <v>1</v>
      </c>
    </row>
    <row r="37" spans="1:52">
      <c r="A37" s="351" t="s">
        <v>4537</v>
      </c>
      <c r="B37" s="54" t="s">
        <v>4610</v>
      </c>
      <c r="C37" s="54" t="s">
        <v>93</v>
      </c>
      <c r="D37" s="54" t="s">
        <v>92</v>
      </c>
      <c r="E37" s="58" t="s">
        <v>32</v>
      </c>
      <c r="F37" s="58">
        <v>1974</v>
      </c>
      <c r="G37" s="59">
        <v>43414.3125</v>
      </c>
      <c r="H37" s="58">
        <v>635</v>
      </c>
      <c r="I37" s="58">
        <v>0</v>
      </c>
      <c r="J37" s="58">
        <v>14</v>
      </c>
      <c r="K37" s="57">
        <v>390</v>
      </c>
      <c r="L37" s="56"/>
      <c r="M37" s="56"/>
      <c r="N37" s="55">
        <v>0.41805555555555557</v>
      </c>
      <c r="O37" s="55">
        <v>0.69861111111111107</v>
      </c>
      <c r="P37" s="56"/>
      <c r="Q37" s="55">
        <v>0.66319444444444442</v>
      </c>
      <c r="R37" s="55">
        <v>0.61805555555555558</v>
      </c>
      <c r="S37" s="55">
        <v>0.63402777777777775</v>
      </c>
      <c r="T37" s="56"/>
      <c r="U37" s="55">
        <v>0.58333333333333337</v>
      </c>
      <c r="V37" s="56"/>
      <c r="W37" s="55">
        <v>0.39374999999999999</v>
      </c>
      <c r="X37" s="55">
        <v>0.73055555555555562</v>
      </c>
      <c r="Y37" s="55">
        <v>0.34097222222222223</v>
      </c>
      <c r="Z37" s="56"/>
      <c r="AA37" s="56"/>
      <c r="AB37" s="55">
        <v>0.47013888888888888</v>
      </c>
      <c r="AC37" s="56"/>
      <c r="AD37" s="56"/>
      <c r="AE37" s="56"/>
      <c r="AF37" s="55">
        <v>0.45277777777777778</v>
      </c>
      <c r="AG37" s="55">
        <v>0.43472222222222223</v>
      </c>
      <c r="AH37" s="55">
        <v>0.48888888888888887</v>
      </c>
      <c r="AI37" s="56"/>
      <c r="AJ37" s="56"/>
      <c r="AK37" s="56"/>
      <c r="AL37" s="56"/>
      <c r="AM37" s="352">
        <v>0.75322916666666673</v>
      </c>
      <c r="AO37" s="335">
        <f>VLOOKUP(AP37,id!$A:$C,3,0)</f>
        <v>82</v>
      </c>
      <c r="AP37" s="335" t="str">
        <f t="shared" si="0"/>
        <v>MakowiecSławomir1974</v>
      </c>
      <c r="AQ37" s="340" t="str">
        <f t="shared" si="9"/>
        <v>Makowiec</v>
      </c>
      <c r="AR37" s="340" t="str">
        <f t="shared" si="9"/>
        <v>Sławomir</v>
      </c>
      <c r="AS37" s="340"/>
      <c r="AT37" s="340">
        <f t="shared" si="2"/>
        <v>1974</v>
      </c>
      <c r="AU37" s="340">
        <f t="shared" si="6"/>
        <v>28.763881030749008</v>
      </c>
      <c r="AV37" s="342"/>
      <c r="AW37" s="340">
        <f t="shared" si="7"/>
        <v>1.0377952755905513</v>
      </c>
      <c r="AX37" s="340">
        <v>1</v>
      </c>
      <c r="AY37" s="340">
        <f t="shared" si="8"/>
        <v>0.8666666666666667</v>
      </c>
      <c r="AZ37" s="340">
        <v>1</v>
      </c>
    </row>
    <row r="38" spans="1:52">
      <c r="A38" s="351" t="s">
        <v>4536</v>
      </c>
      <c r="B38" s="54" t="s">
        <v>4611</v>
      </c>
      <c r="C38" s="54" t="s">
        <v>245</v>
      </c>
      <c r="D38" s="54" t="s">
        <v>241</v>
      </c>
      <c r="E38" s="58" t="s">
        <v>32</v>
      </c>
      <c r="F38" s="58">
        <v>1979</v>
      </c>
      <c r="G38" s="59">
        <v>43414.3125</v>
      </c>
      <c r="H38" s="58">
        <v>92</v>
      </c>
      <c r="I38" s="58">
        <v>0</v>
      </c>
      <c r="J38" s="58">
        <v>4</v>
      </c>
      <c r="K38" s="57">
        <v>120</v>
      </c>
      <c r="L38" s="56"/>
      <c r="M38" s="55">
        <v>0.33402777777777781</v>
      </c>
      <c r="N38" s="55">
        <v>0.3611111111111111</v>
      </c>
      <c r="O38" s="56"/>
      <c r="P38" s="56"/>
      <c r="Q38" s="56"/>
      <c r="R38" s="56"/>
      <c r="S38" s="56"/>
      <c r="T38" s="56"/>
      <c r="U38" s="56"/>
      <c r="V38" s="56"/>
      <c r="W38" s="55">
        <v>0.35486111111111113</v>
      </c>
      <c r="X38" s="56"/>
      <c r="Y38" s="56"/>
      <c r="Z38" s="56"/>
      <c r="AA38" s="56"/>
      <c r="AB38" s="56"/>
      <c r="AC38" s="56"/>
      <c r="AD38" s="56"/>
      <c r="AE38" s="56"/>
      <c r="AF38" s="56"/>
      <c r="AG38" s="55">
        <v>0.3756944444444445</v>
      </c>
      <c r="AH38" s="56"/>
      <c r="AI38" s="56"/>
      <c r="AJ38" s="56"/>
      <c r="AK38" s="56"/>
      <c r="AL38" s="56"/>
      <c r="AM38" s="56"/>
      <c r="AO38" s="335">
        <f>VLOOKUP(AP38,id!$A:$C,3,0)</f>
        <v>10</v>
      </c>
      <c r="AP38" s="335" t="str">
        <f t="shared" si="0"/>
        <v>WalentowskiRadosław1979</v>
      </c>
      <c r="AQ38" s="340" t="str">
        <f t="shared" si="9"/>
        <v>Walentowski</v>
      </c>
      <c r="AR38" s="340" t="str">
        <f t="shared" si="9"/>
        <v>Radosław</v>
      </c>
      <c r="AS38" s="340"/>
      <c r="AT38" s="340">
        <f t="shared" si="2"/>
        <v>1979</v>
      </c>
      <c r="AU38" s="340">
        <f t="shared" si="6"/>
        <v>8.8504249325381572</v>
      </c>
      <c r="AV38" s="342"/>
      <c r="AW38" s="340">
        <f t="shared" si="7"/>
        <v>6.9021739130434785</v>
      </c>
      <c r="AX38" s="340">
        <v>1</v>
      </c>
      <c r="AY38" s="340">
        <f t="shared" si="8"/>
        <v>0.30769230769230771</v>
      </c>
      <c r="AZ38" s="340">
        <v>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"/>
  <sheetViews>
    <sheetView workbookViewId="0">
      <selection sqref="A1:C1"/>
    </sheetView>
  </sheetViews>
  <sheetFormatPr defaultRowHeight="13.2"/>
  <cols>
    <col min="1" max="1" width="7.109375" bestFit="1" customWidth="1"/>
    <col min="2" max="2" width="13.6640625" bestFit="1" customWidth="1"/>
    <col min="3" max="3" width="10.109375" bestFit="1" customWidth="1"/>
    <col min="6" max="6" width="34.6640625" bestFit="1" customWidth="1"/>
    <col min="7" max="7" width="5.5546875" bestFit="1" customWidth="1"/>
    <col min="8" max="8" width="12.77734375" bestFit="1" customWidth="1"/>
    <col min="9" max="9" width="5.5546875" bestFit="1" customWidth="1"/>
    <col min="10" max="10" width="28.6640625" bestFit="1" customWidth="1"/>
  </cols>
  <sheetData>
    <row r="1" spans="1:23">
      <c r="A1" t="s">
        <v>3598</v>
      </c>
      <c r="C1" t="s">
        <v>4612</v>
      </c>
    </row>
    <row r="2" spans="1:23">
      <c r="A2" t="s">
        <v>137</v>
      </c>
      <c r="B2" t="s">
        <v>4107</v>
      </c>
      <c r="C2" t="s">
        <v>161</v>
      </c>
      <c r="D2" t="s">
        <v>160</v>
      </c>
      <c r="E2" t="s">
        <v>895</v>
      </c>
      <c r="F2" t="s">
        <v>3502</v>
      </c>
      <c r="G2" t="s">
        <v>3939</v>
      </c>
      <c r="H2" t="s">
        <v>4613</v>
      </c>
      <c r="I2" t="s">
        <v>3504</v>
      </c>
      <c r="J2" t="s">
        <v>4437</v>
      </c>
      <c r="L2" s="335" t="s">
        <v>71</v>
      </c>
      <c r="M2" s="335" t="s">
        <v>72</v>
      </c>
      <c r="N2" s="340" t="s">
        <v>99</v>
      </c>
      <c r="O2" s="340" t="s">
        <v>100</v>
      </c>
      <c r="P2" s="340" t="s">
        <v>75</v>
      </c>
      <c r="Q2" s="340" t="s">
        <v>73</v>
      </c>
      <c r="R2" s="340" t="s">
        <v>42</v>
      </c>
      <c r="S2" s="340"/>
      <c r="T2" s="340" t="s">
        <v>39</v>
      </c>
      <c r="U2" s="340" t="s">
        <v>40</v>
      </c>
      <c r="V2" s="340" t="s">
        <v>31</v>
      </c>
      <c r="W2" s="340" t="s">
        <v>41</v>
      </c>
    </row>
    <row r="3" spans="1:23">
      <c r="A3">
        <v>27</v>
      </c>
      <c r="B3" t="s">
        <v>4646</v>
      </c>
      <c r="C3" t="s">
        <v>1546</v>
      </c>
      <c r="D3" t="s">
        <v>3920</v>
      </c>
      <c r="E3">
        <v>1971</v>
      </c>
      <c r="F3" t="s">
        <v>4644</v>
      </c>
      <c r="G3" s="149">
        <v>0.72638888888888886</v>
      </c>
      <c r="H3">
        <v>260</v>
      </c>
      <c r="I3" s="149">
        <v>0.39305555555555555</v>
      </c>
      <c r="J3" t="s">
        <v>4645</v>
      </c>
      <c r="L3" s="335" t="e">
        <f>VLOOKUP(M3,id!$A:$C,3,0)</f>
        <v>#N/A</v>
      </c>
      <c r="M3" s="335" t="str">
        <f t="shared" ref="M3" si="0">N3&amp;O3&amp;Q3</f>
        <v>SkrzętaIwona1971</v>
      </c>
      <c r="N3" s="340" t="str">
        <f t="shared" ref="N3" si="1">D3</f>
        <v>Skrzęta</v>
      </c>
      <c r="O3" s="340" t="str">
        <f t="shared" ref="O3" si="2">C3</f>
        <v>Iwona</v>
      </c>
      <c r="P3" s="340" t="str">
        <f t="shared" ref="P3" si="3">F3</f>
        <v>Korba Team</v>
      </c>
      <c r="Q3" s="340">
        <f t="shared" ref="Q3" si="4">E3</f>
        <v>1971</v>
      </c>
      <c r="R3" s="340">
        <v>50</v>
      </c>
      <c r="S3" s="342"/>
      <c r="T3" s="340"/>
      <c r="U3" s="340"/>
      <c r="V3" s="340"/>
      <c r="W3" s="340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>
      <selection sqref="A1:C1"/>
    </sheetView>
  </sheetViews>
  <sheetFormatPr defaultRowHeight="13.2"/>
  <cols>
    <col min="1" max="1" width="7.109375" bestFit="1" customWidth="1"/>
    <col min="2" max="2" width="13.6640625" bestFit="1" customWidth="1"/>
    <col min="3" max="3" width="10.109375" bestFit="1" customWidth="1"/>
    <col min="6" max="6" width="34.6640625" bestFit="1" customWidth="1"/>
    <col min="7" max="7" width="5.5546875" bestFit="1" customWidth="1"/>
    <col min="8" max="8" width="12.77734375" bestFit="1" customWidth="1"/>
    <col min="9" max="9" width="5.5546875" bestFit="1" customWidth="1"/>
    <col min="10" max="10" width="28.6640625" bestFit="1" customWidth="1"/>
  </cols>
  <sheetData>
    <row r="1" spans="1:23">
      <c r="A1" t="s">
        <v>3598</v>
      </c>
      <c r="C1" t="s">
        <v>4612</v>
      </c>
    </row>
    <row r="2" spans="1:23">
      <c r="A2" t="s">
        <v>137</v>
      </c>
      <c r="B2" t="s">
        <v>4107</v>
      </c>
      <c r="C2" t="s">
        <v>161</v>
      </c>
      <c r="D2" t="s">
        <v>160</v>
      </c>
      <c r="E2" t="s">
        <v>895</v>
      </c>
      <c r="F2" t="s">
        <v>3502</v>
      </c>
      <c r="G2" t="s">
        <v>3939</v>
      </c>
      <c r="H2" t="s">
        <v>4613</v>
      </c>
      <c r="I2" t="s">
        <v>3504</v>
      </c>
      <c r="J2" t="s">
        <v>4437</v>
      </c>
      <c r="L2" s="335" t="s">
        <v>71</v>
      </c>
      <c r="M2" s="335" t="s">
        <v>72</v>
      </c>
      <c r="N2" s="340" t="s">
        <v>99</v>
      </c>
      <c r="O2" s="340" t="s">
        <v>100</v>
      </c>
      <c r="P2" s="340" t="s">
        <v>75</v>
      </c>
      <c r="Q2" s="340" t="s">
        <v>73</v>
      </c>
      <c r="R2" s="340" t="s">
        <v>42</v>
      </c>
      <c r="S2" s="340"/>
      <c r="T2" s="340" t="s">
        <v>39</v>
      </c>
      <c r="U2" s="340" t="s">
        <v>40</v>
      </c>
      <c r="V2" s="340" t="s">
        <v>31</v>
      </c>
      <c r="W2" s="340" t="s">
        <v>41</v>
      </c>
    </row>
    <row r="3" spans="1:23">
      <c r="A3">
        <v>1</v>
      </c>
      <c r="B3" t="s">
        <v>4614</v>
      </c>
      <c r="C3" t="s">
        <v>77</v>
      </c>
      <c r="D3" t="s">
        <v>78</v>
      </c>
      <c r="E3">
        <v>1992</v>
      </c>
      <c r="F3" t="s">
        <v>162</v>
      </c>
      <c r="G3" s="149">
        <v>0.54722222222222217</v>
      </c>
      <c r="H3">
        <v>420</v>
      </c>
      <c r="I3" s="149">
        <v>0.21388888888888891</v>
      </c>
      <c r="J3" t="s">
        <v>1372</v>
      </c>
      <c r="L3" s="335">
        <f>VLOOKUP(M3,id!$A:$C,3,0)</f>
        <v>3</v>
      </c>
      <c r="M3" s="335" t="str">
        <f t="shared" ref="M3:M29" si="0">N3&amp;O3&amp;Q3</f>
        <v>JakubekKrystian1992</v>
      </c>
      <c r="N3" s="340" t="str">
        <f>D3</f>
        <v>Jakubek</v>
      </c>
      <c r="O3" s="340" t="str">
        <f>C3</f>
        <v>Krystian</v>
      </c>
      <c r="P3" s="340" t="str">
        <f>F3</f>
        <v>Mitutoyo AZS Wratislavia</v>
      </c>
      <c r="Q3" s="340">
        <f>E3</f>
        <v>1992</v>
      </c>
      <c r="R3" s="340">
        <v>50</v>
      </c>
      <c r="S3" s="342"/>
      <c r="T3" s="340"/>
      <c r="U3" s="340"/>
      <c r="V3" s="340"/>
      <c r="W3" s="340"/>
    </row>
    <row r="4" spans="1:23">
      <c r="A4">
        <v>2</v>
      </c>
      <c r="B4" t="s">
        <v>4615</v>
      </c>
      <c r="C4" t="s">
        <v>63</v>
      </c>
      <c r="D4" t="s">
        <v>80</v>
      </c>
      <c r="E4">
        <v>1986</v>
      </c>
      <c r="G4" s="149">
        <v>0.54791666666666672</v>
      </c>
      <c r="H4">
        <v>420</v>
      </c>
      <c r="I4" s="149">
        <v>0.21458333333333335</v>
      </c>
      <c r="J4" t="s">
        <v>1372</v>
      </c>
      <c r="L4" s="335">
        <f>VLOOKUP(M4,id!$A:$C,3,0)</f>
        <v>116</v>
      </c>
      <c r="M4" s="335" t="str">
        <f t="shared" si="0"/>
        <v>MirowskiŁukasz1986</v>
      </c>
      <c r="N4" s="340" t="str">
        <f t="shared" ref="N4:N29" si="1">D4</f>
        <v>Mirowski</v>
      </c>
      <c r="O4" s="340" t="str">
        <f t="shared" ref="O4:O29" si="2">C4</f>
        <v>Łukasz</v>
      </c>
      <c r="P4" s="340">
        <f t="shared" ref="P4:P29" si="3">F4</f>
        <v>0</v>
      </c>
      <c r="Q4" s="340">
        <f t="shared" ref="Q4:Q29" si="4">E4</f>
        <v>1986</v>
      </c>
      <c r="R4" s="340">
        <f t="shared" ref="R4:R29" si="5">R3*IF(V4&lt;1,V4,IF(W4&lt;1,W4,IF(U4&lt;1,U4,IF(T4&lt;1,T4,1))))</f>
        <v>49.838187702265373</v>
      </c>
      <c r="S4" s="342"/>
      <c r="T4" s="340">
        <f>I3/I4</f>
        <v>0.99676375404530748</v>
      </c>
      <c r="U4" s="340">
        <v>1</v>
      </c>
      <c r="V4" s="340">
        <f>H4/H3</f>
        <v>1</v>
      </c>
      <c r="W4" s="340">
        <v>1</v>
      </c>
    </row>
    <row r="5" spans="1:23">
      <c r="A5">
        <v>2</v>
      </c>
      <c r="B5" t="s">
        <v>4616</v>
      </c>
      <c r="C5" t="s">
        <v>22</v>
      </c>
      <c r="D5" t="s">
        <v>55</v>
      </c>
      <c r="E5">
        <v>1969</v>
      </c>
      <c r="G5" s="149">
        <v>0.54791666666666672</v>
      </c>
      <c r="H5">
        <v>420</v>
      </c>
      <c r="I5" s="149">
        <v>0.21458333333333335</v>
      </c>
      <c r="J5" t="s">
        <v>1372</v>
      </c>
      <c r="L5" s="335">
        <f>VLOOKUP(M5,id!$A:$C,3,0)</f>
        <v>2</v>
      </c>
      <c r="M5" s="335" t="str">
        <f t="shared" si="0"/>
        <v>SzawdzinKrzysztof1969</v>
      </c>
      <c r="N5" s="340" t="str">
        <f t="shared" si="1"/>
        <v>Szawdzin</v>
      </c>
      <c r="O5" s="340" t="str">
        <f t="shared" si="2"/>
        <v>Krzysztof</v>
      </c>
      <c r="P5" s="340">
        <f t="shared" si="3"/>
        <v>0</v>
      </c>
      <c r="Q5" s="340">
        <f t="shared" si="4"/>
        <v>1969</v>
      </c>
      <c r="R5" s="340">
        <f t="shared" si="5"/>
        <v>49.838187702265373</v>
      </c>
      <c r="S5" s="342"/>
      <c r="T5" s="340">
        <f t="shared" ref="T5:T29" si="6">I4/I5</f>
        <v>1</v>
      </c>
      <c r="U5" s="340">
        <v>1</v>
      </c>
      <c r="V5" s="340">
        <f t="shared" ref="V5:V29" si="7">H5/H4</f>
        <v>1</v>
      </c>
      <c r="W5" s="340">
        <v>1</v>
      </c>
    </row>
    <row r="6" spans="1:23">
      <c r="A6">
        <v>4</v>
      </c>
      <c r="B6" t="s">
        <v>4617</v>
      </c>
      <c r="C6" t="s">
        <v>139</v>
      </c>
      <c r="D6" t="s">
        <v>157</v>
      </c>
      <c r="E6">
        <v>1982</v>
      </c>
      <c r="F6" t="s">
        <v>164</v>
      </c>
      <c r="G6" s="149">
        <v>0.55138888888888882</v>
      </c>
      <c r="H6">
        <v>420</v>
      </c>
      <c r="I6" s="149">
        <v>0.21805555555555556</v>
      </c>
      <c r="J6" t="s">
        <v>1372</v>
      </c>
      <c r="L6" s="335">
        <f>VLOOKUP(M6,id!$A:$C,3,0)</f>
        <v>4</v>
      </c>
      <c r="M6" s="335" t="str">
        <f t="shared" si="0"/>
        <v>ŚmiejaDaniel1982</v>
      </c>
      <c r="N6" s="340" t="str">
        <f t="shared" si="1"/>
        <v>Śmieja</v>
      </c>
      <c r="O6" s="340" t="str">
        <f t="shared" si="2"/>
        <v>Daniel</v>
      </c>
      <c r="P6" s="340" t="str">
        <f t="shared" si="3"/>
        <v>mrdp.pl</v>
      </c>
      <c r="Q6" s="340">
        <f t="shared" si="4"/>
        <v>1982</v>
      </c>
      <c r="R6" s="340">
        <f t="shared" si="5"/>
        <v>49.044585987261144</v>
      </c>
      <c r="S6" s="342"/>
      <c r="T6" s="340">
        <f t="shared" si="6"/>
        <v>0.98407643312101911</v>
      </c>
      <c r="U6" s="340">
        <v>1</v>
      </c>
      <c r="V6" s="340">
        <f t="shared" si="7"/>
        <v>1</v>
      </c>
      <c r="W6" s="340">
        <v>1</v>
      </c>
    </row>
    <row r="7" spans="1:23">
      <c r="A7">
        <v>5</v>
      </c>
      <c r="B7" t="s">
        <v>4618</v>
      </c>
      <c r="C7" t="s">
        <v>22</v>
      </c>
      <c r="D7" t="s">
        <v>10</v>
      </c>
      <c r="E7">
        <v>1975</v>
      </c>
      <c r="G7" s="149">
        <v>0.57291666666666663</v>
      </c>
      <c r="H7">
        <v>420</v>
      </c>
      <c r="I7" s="149">
        <v>0.23958333333333334</v>
      </c>
      <c r="J7" t="s">
        <v>1372</v>
      </c>
      <c r="L7" s="335">
        <f>VLOOKUP(M7,id!$A:$C,3,0)</f>
        <v>7</v>
      </c>
      <c r="M7" s="335" t="str">
        <f t="shared" si="0"/>
        <v>CecułaKrzysztof1975</v>
      </c>
      <c r="N7" s="340" t="str">
        <f t="shared" si="1"/>
        <v>Cecuła</v>
      </c>
      <c r="O7" s="340" t="str">
        <f t="shared" si="2"/>
        <v>Krzysztof</v>
      </c>
      <c r="P7" s="340">
        <f t="shared" si="3"/>
        <v>0</v>
      </c>
      <c r="Q7" s="340">
        <f t="shared" si="4"/>
        <v>1975</v>
      </c>
      <c r="R7" s="340">
        <f t="shared" si="5"/>
        <v>44.637681159420289</v>
      </c>
      <c r="S7" s="342"/>
      <c r="T7" s="340">
        <f t="shared" si="6"/>
        <v>0.91014492753623188</v>
      </c>
      <c r="U7" s="340">
        <v>1</v>
      </c>
      <c r="V7" s="340">
        <f t="shared" si="7"/>
        <v>1</v>
      </c>
      <c r="W7" s="340">
        <v>1</v>
      </c>
    </row>
    <row r="8" spans="1:23">
      <c r="A8">
        <v>6</v>
      </c>
      <c r="B8" t="s">
        <v>4619</v>
      </c>
      <c r="C8" t="s">
        <v>241</v>
      </c>
      <c r="D8" t="s">
        <v>245</v>
      </c>
      <c r="E8">
        <v>1979</v>
      </c>
      <c r="F8" t="s">
        <v>236</v>
      </c>
      <c r="G8" s="149">
        <v>0.58680555555555558</v>
      </c>
      <c r="H8">
        <v>420</v>
      </c>
      <c r="I8" s="149">
        <v>0.25347222222222221</v>
      </c>
      <c r="J8" t="s">
        <v>1372</v>
      </c>
      <c r="L8" s="335">
        <f>VLOOKUP(M8,id!$A:$C,3,0)</f>
        <v>10</v>
      </c>
      <c r="M8" s="335" t="str">
        <f t="shared" si="0"/>
        <v>WalentowskiRadosław1979</v>
      </c>
      <c r="N8" s="340" t="str">
        <f t="shared" si="1"/>
        <v>Walentowski</v>
      </c>
      <c r="O8" s="340" t="str">
        <f t="shared" si="2"/>
        <v>Radosław</v>
      </c>
      <c r="P8" s="340" t="str">
        <f t="shared" si="3"/>
        <v>LosMaruderos</v>
      </c>
      <c r="Q8" s="340">
        <f t="shared" si="4"/>
        <v>1979</v>
      </c>
      <c r="R8" s="340">
        <f t="shared" si="5"/>
        <v>42.19178082191781</v>
      </c>
      <c r="S8" s="342"/>
      <c r="T8" s="340">
        <f t="shared" si="6"/>
        <v>0.94520547945205491</v>
      </c>
      <c r="U8" s="340">
        <v>1</v>
      </c>
      <c r="V8" s="340">
        <f t="shared" si="7"/>
        <v>1</v>
      </c>
      <c r="W8" s="340">
        <v>1</v>
      </c>
    </row>
    <row r="9" spans="1:23">
      <c r="A9">
        <v>7</v>
      </c>
      <c r="B9" t="s">
        <v>4620</v>
      </c>
      <c r="C9" t="s">
        <v>90</v>
      </c>
      <c r="D9" t="s">
        <v>79</v>
      </c>
      <c r="E9">
        <v>1984</v>
      </c>
      <c r="F9" t="s">
        <v>1536</v>
      </c>
      <c r="G9" s="149">
        <v>0.59652777777777777</v>
      </c>
      <c r="H9">
        <v>420</v>
      </c>
      <c r="I9" s="149">
        <v>0.26319444444444445</v>
      </c>
      <c r="J9" t="s">
        <v>1372</v>
      </c>
      <c r="L9" s="335">
        <f>VLOOKUP(M9,id!$A:$C,3,0)</f>
        <v>38</v>
      </c>
      <c r="M9" s="335" t="str">
        <f t="shared" si="0"/>
        <v>WieczorekJarosław1984</v>
      </c>
      <c r="N9" s="340" t="str">
        <f t="shared" si="1"/>
        <v>Wieczorek</v>
      </c>
      <c r="O9" s="340" t="str">
        <f t="shared" si="2"/>
        <v>Jarosław</v>
      </c>
      <c r="P9" s="340" t="str">
        <f t="shared" si="3"/>
        <v>Rajd Liczyrzepy / Europa Ubezpieczenia</v>
      </c>
      <c r="Q9" s="340">
        <f t="shared" si="4"/>
        <v>1984</v>
      </c>
      <c r="R9" s="340">
        <f t="shared" si="5"/>
        <v>40.633245382585748</v>
      </c>
      <c r="S9" s="342"/>
      <c r="T9" s="340">
        <f t="shared" si="6"/>
        <v>0.96306068601583106</v>
      </c>
      <c r="U9" s="340">
        <v>1</v>
      </c>
      <c r="V9" s="340">
        <f t="shared" si="7"/>
        <v>1</v>
      </c>
      <c r="W9" s="340">
        <v>1</v>
      </c>
    </row>
    <row r="10" spans="1:23">
      <c r="A10">
        <v>8</v>
      </c>
      <c r="B10" t="s">
        <v>4621</v>
      </c>
      <c r="C10" t="s">
        <v>19</v>
      </c>
      <c r="D10" t="s">
        <v>18</v>
      </c>
      <c r="E10">
        <v>1964</v>
      </c>
      <c r="F10" t="s">
        <v>677</v>
      </c>
      <c r="G10" s="149">
        <v>0.60069444444444442</v>
      </c>
      <c r="H10">
        <v>420</v>
      </c>
      <c r="I10" s="149">
        <v>0.2673611111111111</v>
      </c>
      <c r="J10" t="s">
        <v>1372</v>
      </c>
      <c r="L10" s="335">
        <f>VLOOKUP(M10,id!$A:$C,3,0)</f>
        <v>17</v>
      </c>
      <c r="M10" s="335" t="str">
        <f t="shared" si="0"/>
        <v>LiszkaGrzegorz1964</v>
      </c>
      <c r="N10" s="340" t="str">
        <f t="shared" si="1"/>
        <v>Liszka</v>
      </c>
      <c r="O10" s="340" t="str">
        <f t="shared" si="2"/>
        <v>Grzegorz</v>
      </c>
      <c r="P10" s="340" t="str">
        <f t="shared" si="3"/>
        <v>Trezado BikeTires.pl</v>
      </c>
      <c r="Q10" s="340">
        <f t="shared" si="4"/>
        <v>1964</v>
      </c>
      <c r="R10" s="340">
        <f t="shared" si="5"/>
        <v>40</v>
      </c>
      <c r="S10" s="342"/>
      <c r="T10" s="340">
        <f t="shared" si="6"/>
        <v>0.98441558441558452</v>
      </c>
      <c r="U10" s="340">
        <v>1</v>
      </c>
      <c r="V10" s="340">
        <f t="shared" si="7"/>
        <v>1</v>
      </c>
      <c r="W10" s="340">
        <v>1</v>
      </c>
    </row>
    <row r="11" spans="1:23">
      <c r="A11">
        <v>9</v>
      </c>
      <c r="B11" t="s">
        <v>4622</v>
      </c>
      <c r="C11" t="s">
        <v>15</v>
      </c>
      <c r="D11" t="s">
        <v>1248</v>
      </c>
      <c r="E11">
        <v>1976</v>
      </c>
      <c r="G11" s="149">
        <v>0.60486111111111118</v>
      </c>
      <c r="H11">
        <v>420</v>
      </c>
      <c r="I11" s="149">
        <v>0.27152777777777776</v>
      </c>
      <c r="J11" t="s">
        <v>1372</v>
      </c>
      <c r="L11" s="335">
        <f>VLOOKUP(M11,id!$A:$C,3,0)</f>
        <v>25</v>
      </c>
      <c r="M11" s="335" t="str">
        <f t="shared" si="0"/>
        <v>NiewęgłowskiPiotr1976</v>
      </c>
      <c r="N11" s="340" t="str">
        <f t="shared" si="1"/>
        <v>Niewęgłowski</v>
      </c>
      <c r="O11" s="340" t="str">
        <f t="shared" si="2"/>
        <v>Piotr</v>
      </c>
      <c r="P11" s="340">
        <f t="shared" si="3"/>
        <v>0</v>
      </c>
      <c r="Q11" s="340">
        <f t="shared" si="4"/>
        <v>1976</v>
      </c>
      <c r="R11" s="340">
        <f t="shared" si="5"/>
        <v>39.386189258312022</v>
      </c>
      <c r="S11" s="342"/>
      <c r="T11" s="340">
        <f t="shared" si="6"/>
        <v>0.98465473145780058</v>
      </c>
      <c r="U11" s="340">
        <v>1</v>
      </c>
      <c r="V11" s="340">
        <f t="shared" si="7"/>
        <v>1</v>
      </c>
      <c r="W11" s="340">
        <v>1</v>
      </c>
    </row>
    <row r="12" spans="1:23">
      <c r="A12">
        <v>10</v>
      </c>
      <c r="B12" t="s">
        <v>4623</v>
      </c>
      <c r="C12" t="s">
        <v>49</v>
      </c>
      <c r="D12" t="s">
        <v>990</v>
      </c>
      <c r="E12">
        <v>1979</v>
      </c>
      <c r="F12" t="s">
        <v>4624</v>
      </c>
      <c r="G12" s="149">
        <v>0.60555555555555551</v>
      </c>
      <c r="H12">
        <v>420</v>
      </c>
      <c r="I12" s="149">
        <v>0.2722222222222222</v>
      </c>
      <c r="J12" t="s">
        <v>1372</v>
      </c>
      <c r="L12" s="335">
        <f>VLOOKUP(M12,id!$A:$C,3,0)</f>
        <v>20</v>
      </c>
      <c r="M12" s="335" t="str">
        <f t="shared" si="0"/>
        <v>BelicaRobert1979</v>
      </c>
      <c r="N12" s="340" t="str">
        <f t="shared" si="1"/>
        <v>Belica</v>
      </c>
      <c r="O12" s="340" t="str">
        <f t="shared" si="2"/>
        <v>Robert</v>
      </c>
      <c r="P12" s="340" t="str">
        <f t="shared" si="3"/>
        <v>T-mobile Cycling</v>
      </c>
      <c r="Q12" s="340">
        <f t="shared" si="4"/>
        <v>1979</v>
      </c>
      <c r="R12" s="340">
        <f t="shared" si="5"/>
        <v>39.285714285714292</v>
      </c>
      <c r="S12" s="342"/>
      <c r="T12" s="340">
        <f t="shared" si="6"/>
        <v>0.99744897959183676</v>
      </c>
      <c r="U12" s="340">
        <v>1</v>
      </c>
      <c r="V12" s="340">
        <f t="shared" si="7"/>
        <v>1</v>
      </c>
      <c r="W12" s="340">
        <v>1</v>
      </c>
    </row>
    <row r="13" spans="1:23">
      <c r="A13">
        <v>11</v>
      </c>
      <c r="B13" t="s">
        <v>4625</v>
      </c>
      <c r="C13" t="s">
        <v>16</v>
      </c>
      <c r="D13" t="s">
        <v>1207</v>
      </c>
      <c r="E13">
        <v>1979</v>
      </c>
      <c r="F13" t="s">
        <v>4626</v>
      </c>
      <c r="G13" s="149">
        <v>0.60902777777777783</v>
      </c>
      <c r="H13">
        <v>420</v>
      </c>
      <c r="I13" s="149">
        <v>0.28263888888888888</v>
      </c>
      <c r="J13" t="s">
        <v>1372</v>
      </c>
      <c r="L13" s="335" t="e">
        <f>VLOOKUP(M13,id!$A:$C,3,0)</f>
        <v>#N/A</v>
      </c>
      <c r="M13" s="335" t="str">
        <f t="shared" si="0"/>
        <v>MantyckiPaweł1979</v>
      </c>
      <c r="N13" s="340" t="str">
        <f t="shared" si="1"/>
        <v>Mantycki</v>
      </c>
      <c r="O13" s="340" t="str">
        <f t="shared" si="2"/>
        <v>Paweł</v>
      </c>
      <c r="P13" s="340" t="str">
        <f t="shared" si="3"/>
        <v>BikeBoys.pl Orientujemy</v>
      </c>
      <c r="Q13" s="340">
        <f t="shared" si="4"/>
        <v>1979</v>
      </c>
      <c r="R13" s="340">
        <f t="shared" si="5"/>
        <v>37.837837837837846</v>
      </c>
      <c r="S13" s="342"/>
      <c r="T13" s="340">
        <f t="shared" si="6"/>
        <v>0.96314496314496312</v>
      </c>
      <c r="U13" s="340">
        <v>1</v>
      </c>
      <c r="V13" s="340">
        <f t="shared" si="7"/>
        <v>1</v>
      </c>
      <c r="W13" s="340">
        <v>1</v>
      </c>
    </row>
    <row r="14" spans="1:23">
      <c r="A14">
        <v>12</v>
      </c>
      <c r="B14" t="s">
        <v>4627</v>
      </c>
      <c r="C14" t="s">
        <v>1373</v>
      </c>
      <c r="D14" t="s">
        <v>1530</v>
      </c>
      <c r="E14">
        <v>1989</v>
      </c>
      <c r="F14" t="s">
        <v>3787</v>
      </c>
      <c r="G14" s="149">
        <v>0.61597222222222225</v>
      </c>
      <c r="H14">
        <v>420</v>
      </c>
      <c r="I14" s="149">
        <v>0.28263888888888888</v>
      </c>
      <c r="J14" t="s">
        <v>1372</v>
      </c>
      <c r="L14" s="335">
        <f>VLOOKUP(M14,id!$A:$C,3,0)</f>
        <v>53</v>
      </c>
      <c r="M14" s="335" t="str">
        <f t="shared" si="0"/>
        <v>WesołowskiStefan1989</v>
      </c>
      <c r="N14" s="340" t="str">
        <f t="shared" si="1"/>
        <v>Wesołowski</v>
      </c>
      <c r="O14" s="340" t="str">
        <f t="shared" si="2"/>
        <v>Stefan</v>
      </c>
      <c r="P14" s="340" t="str">
        <f t="shared" si="3"/>
        <v>Koło Brzegu</v>
      </c>
      <c r="Q14" s="340">
        <f t="shared" si="4"/>
        <v>1989</v>
      </c>
      <c r="R14" s="340">
        <f t="shared" si="5"/>
        <v>37.837837837837846</v>
      </c>
      <c r="S14" s="342"/>
      <c r="T14" s="340">
        <f t="shared" si="6"/>
        <v>1</v>
      </c>
      <c r="U14" s="340">
        <v>1</v>
      </c>
      <c r="V14" s="340">
        <f t="shared" si="7"/>
        <v>1</v>
      </c>
      <c r="W14" s="340">
        <v>1</v>
      </c>
    </row>
    <row r="15" spans="1:23">
      <c r="A15">
        <v>13</v>
      </c>
      <c r="B15" t="s">
        <v>4628</v>
      </c>
      <c r="C15" t="s">
        <v>22</v>
      </c>
      <c r="D15" t="s">
        <v>837</v>
      </c>
      <c r="E15">
        <v>1963</v>
      </c>
      <c r="F15" t="s">
        <v>871</v>
      </c>
      <c r="G15" s="149">
        <v>0.65833333333333333</v>
      </c>
      <c r="H15">
        <v>420</v>
      </c>
      <c r="I15" s="149">
        <v>0.32500000000000001</v>
      </c>
      <c r="J15" t="s">
        <v>1372</v>
      </c>
      <c r="L15" s="335">
        <f>VLOOKUP(M15,id!$A:$C,3,0)</f>
        <v>128</v>
      </c>
      <c r="M15" s="335" t="str">
        <f t="shared" si="0"/>
        <v>KowalskiKrzysztof1963</v>
      </c>
      <c r="N15" s="340" t="str">
        <f t="shared" si="1"/>
        <v>Kowalski</v>
      </c>
      <c r="O15" s="340" t="str">
        <f t="shared" si="2"/>
        <v>Krzysztof</v>
      </c>
      <c r="P15" s="340" t="str">
        <f t="shared" si="3"/>
        <v>Orient Express</v>
      </c>
      <c r="Q15" s="340">
        <f t="shared" si="4"/>
        <v>1963</v>
      </c>
      <c r="R15" s="340">
        <f t="shared" si="5"/>
        <v>32.90598290598291</v>
      </c>
      <c r="S15" s="342"/>
      <c r="T15" s="340">
        <f t="shared" si="6"/>
        <v>0.86965811965811957</v>
      </c>
      <c r="U15" s="340">
        <v>1</v>
      </c>
      <c r="V15" s="340">
        <f t="shared" si="7"/>
        <v>1</v>
      </c>
      <c r="W15" s="340">
        <v>1</v>
      </c>
    </row>
    <row r="16" spans="1:23">
      <c r="A16">
        <v>13</v>
      </c>
      <c r="B16" t="s">
        <v>4629</v>
      </c>
      <c r="C16" t="s">
        <v>383</v>
      </c>
      <c r="D16" t="s">
        <v>836</v>
      </c>
      <c r="E16">
        <v>1966</v>
      </c>
      <c r="F16" t="s">
        <v>871</v>
      </c>
      <c r="G16" s="149">
        <v>0.65833333333333333</v>
      </c>
      <c r="H16">
        <v>420</v>
      </c>
      <c r="I16" s="149">
        <v>0.32500000000000001</v>
      </c>
      <c r="J16" t="s">
        <v>1372</v>
      </c>
      <c r="L16" s="335">
        <f>VLOOKUP(M16,id!$A:$C,3,0)</f>
        <v>9</v>
      </c>
      <c r="M16" s="335" t="str">
        <f t="shared" si="0"/>
        <v>RudnickiMariusz1966</v>
      </c>
      <c r="N16" s="340" t="str">
        <f t="shared" si="1"/>
        <v>Rudnicki</v>
      </c>
      <c r="O16" s="340" t="str">
        <f t="shared" si="2"/>
        <v>Mariusz</v>
      </c>
      <c r="P16" s="340" t="str">
        <f t="shared" si="3"/>
        <v>Orient Express</v>
      </c>
      <c r="Q16" s="340">
        <f t="shared" si="4"/>
        <v>1966</v>
      </c>
      <c r="R16" s="340">
        <f t="shared" si="5"/>
        <v>32.90598290598291</v>
      </c>
      <c r="S16" s="342"/>
      <c r="T16" s="340">
        <f t="shared" si="6"/>
        <v>1</v>
      </c>
      <c r="U16" s="340">
        <v>1</v>
      </c>
      <c r="V16" s="340">
        <f t="shared" si="7"/>
        <v>1</v>
      </c>
      <c r="W16" s="340">
        <v>1</v>
      </c>
    </row>
    <row r="17" spans="1:23">
      <c r="A17">
        <v>15</v>
      </c>
      <c r="B17" t="s">
        <v>4630</v>
      </c>
      <c r="C17" t="s">
        <v>90</v>
      </c>
      <c r="D17" t="s">
        <v>879</v>
      </c>
      <c r="E17">
        <v>1971</v>
      </c>
      <c r="F17" t="s">
        <v>872</v>
      </c>
      <c r="G17" s="149">
        <v>0.66111111111111109</v>
      </c>
      <c r="H17">
        <v>420</v>
      </c>
      <c r="I17" s="149">
        <v>0.32777777777777778</v>
      </c>
      <c r="J17" t="s">
        <v>1372</v>
      </c>
      <c r="L17" s="335" t="e">
        <f>VLOOKUP(M17,id!$A:$C,3,0)</f>
        <v>#N/A</v>
      </c>
      <c r="M17" s="335" t="str">
        <f t="shared" si="0"/>
        <v>DawidziakJarosław1971</v>
      </c>
      <c r="N17" s="340" t="str">
        <f t="shared" si="1"/>
        <v>Dawidziak</v>
      </c>
      <c r="O17" s="340" t="str">
        <f t="shared" si="2"/>
        <v>Jarosław</v>
      </c>
      <c r="P17" s="340" t="str">
        <f t="shared" si="3"/>
        <v>Ambit Racing Team</v>
      </c>
      <c r="Q17" s="340">
        <f t="shared" si="4"/>
        <v>1971</v>
      </c>
      <c r="R17" s="340">
        <f t="shared" si="5"/>
        <v>32.627118644067799</v>
      </c>
      <c r="S17" s="342"/>
      <c r="T17" s="340">
        <f t="shared" si="6"/>
        <v>0.99152542372881358</v>
      </c>
      <c r="U17" s="340">
        <v>1</v>
      </c>
      <c r="V17" s="340">
        <f t="shared" si="7"/>
        <v>1</v>
      </c>
      <c r="W17" s="340">
        <v>1</v>
      </c>
    </row>
    <row r="18" spans="1:23">
      <c r="A18">
        <v>15</v>
      </c>
      <c r="B18" t="s">
        <v>4631</v>
      </c>
      <c r="C18" t="s">
        <v>95</v>
      </c>
      <c r="D18" t="s">
        <v>122</v>
      </c>
      <c r="E18">
        <v>1980</v>
      </c>
      <c r="F18" t="s">
        <v>872</v>
      </c>
      <c r="G18" s="149">
        <v>0.66111111111111109</v>
      </c>
      <c r="H18">
        <v>420</v>
      </c>
      <c r="I18" s="149">
        <v>0.32777777777777778</v>
      </c>
      <c r="J18" t="s">
        <v>1372</v>
      </c>
      <c r="L18" s="335" t="e">
        <f>VLOOKUP(M18,id!$A:$C,3,0)</f>
        <v>#N/A</v>
      </c>
      <c r="M18" s="335" t="str">
        <f t="shared" si="0"/>
        <v>FlorczakKarol1980</v>
      </c>
      <c r="N18" s="340" t="str">
        <f t="shared" si="1"/>
        <v>Florczak</v>
      </c>
      <c r="O18" s="340" t="str">
        <f t="shared" si="2"/>
        <v>Karol</v>
      </c>
      <c r="P18" s="340" t="str">
        <f t="shared" si="3"/>
        <v>Ambit Racing Team</v>
      </c>
      <c r="Q18" s="340">
        <f t="shared" si="4"/>
        <v>1980</v>
      </c>
      <c r="R18" s="340">
        <f t="shared" si="5"/>
        <v>32.627118644067799</v>
      </c>
      <c r="S18" s="342"/>
      <c r="T18" s="340">
        <f t="shared" si="6"/>
        <v>1</v>
      </c>
      <c r="U18" s="340">
        <v>1</v>
      </c>
      <c r="V18" s="340">
        <f t="shared" si="7"/>
        <v>1</v>
      </c>
      <c r="W18" s="340">
        <v>1</v>
      </c>
    </row>
    <row r="19" spans="1:23">
      <c r="A19">
        <v>15</v>
      </c>
      <c r="B19" t="s">
        <v>4632</v>
      </c>
      <c r="C19" t="s">
        <v>92</v>
      </c>
      <c r="D19" t="s">
        <v>81</v>
      </c>
      <c r="E19">
        <v>1974</v>
      </c>
      <c r="F19" t="s">
        <v>872</v>
      </c>
      <c r="G19" s="149">
        <v>0.66111111111111109</v>
      </c>
      <c r="H19">
        <v>420</v>
      </c>
      <c r="I19" s="149">
        <v>0.32777777777777778</v>
      </c>
      <c r="J19" t="s">
        <v>1372</v>
      </c>
      <c r="L19" s="335">
        <f>VLOOKUP(M19,id!$A:$C,3,0)</f>
        <v>201</v>
      </c>
      <c r="M19" s="335" t="str">
        <f t="shared" si="0"/>
        <v>FormanowskiSławomir1974</v>
      </c>
      <c r="N19" s="340" t="str">
        <f t="shared" si="1"/>
        <v>Formanowski</v>
      </c>
      <c r="O19" s="340" t="str">
        <f t="shared" si="2"/>
        <v>Sławomir</v>
      </c>
      <c r="P19" s="340" t="str">
        <f t="shared" si="3"/>
        <v>Ambit Racing Team</v>
      </c>
      <c r="Q19" s="340">
        <f t="shared" si="4"/>
        <v>1974</v>
      </c>
      <c r="R19" s="340">
        <f t="shared" si="5"/>
        <v>32.627118644067799</v>
      </c>
      <c r="S19" s="342"/>
      <c r="T19" s="340">
        <f t="shared" si="6"/>
        <v>1</v>
      </c>
      <c r="U19" s="340">
        <v>1</v>
      </c>
      <c r="V19" s="340">
        <f t="shared" si="7"/>
        <v>1</v>
      </c>
      <c r="W19" s="340">
        <v>1</v>
      </c>
    </row>
    <row r="20" spans="1:23">
      <c r="A20">
        <v>15</v>
      </c>
      <c r="B20" t="s">
        <v>4633</v>
      </c>
      <c r="C20" t="s">
        <v>51</v>
      </c>
      <c r="D20" t="s">
        <v>82</v>
      </c>
      <c r="E20">
        <v>1981</v>
      </c>
      <c r="F20" t="s">
        <v>872</v>
      </c>
      <c r="G20" s="149">
        <v>0.66111111111111109</v>
      </c>
      <c r="H20">
        <v>420</v>
      </c>
      <c r="I20" s="149">
        <v>0.32777777777777778</v>
      </c>
      <c r="J20" t="s">
        <v>1372</v>
      </c>
      <c r="L20" s="335" t="e">
        <f>VLOOKUP(M20,id!$A:$C,3,0)</f>
        <v>#N/A</v>
      </c>
      <c r="M20" s="335" t="str">
        <f t="shared" si="0"/>
        <v>JanikArtur1981</v>
      </c>
      <c r="N20" s="340" t="str">
        <f t="shared" si="1"/>
        <v>Janik</v>
      </c>
      <c r="O20" s="340" t="str">
        <f t="shared" si="2"/>
        <v>Artur</v>
      </c>
      <c r="P20" s="340" t="str">
        <f t="shared" si="3"/>
        <v>Ambit Racing Team</v>
      </c>
      <c r="Q20" s="340">
        <f t="shared" si="4"/>
        <v>1981</v>
      </c>
      <c r="R20" s="340">
        <f t="shared" si="5"/>
        <v>32.627118644067799</v>
      </c>
      <c r="S20" s="342"/>
      <c r="T20" s="340">
        <f t="shared" si="6"/>
        <v>1</v>
      </c>
      <c r="U20" s="340">
        <v>1</v>
      </c>
      <c r="V20" s="340">
        <f t="shared" si="7"/>
        <v>1</v>
      </c>
      <c r="W20" s="340">
        <v>1</v>
      </c>
    </row>
    <row r="21" spans="1:23">
      <c r="A21">
        <v>15</v>
      </c>
      <c r="B21" t="s">
        <v>4634</v>
      </c>
      <c r="C21" t="s">
        <v>123</v>
      </c>
      <c r="D21" t="s">
        <v>124</v>
      </c>
      <c r="E21">
        <v>1973</v>
      </c>
      <c r="F21" t="s">
        <v>872</v>
      </c>
      <c r="G21" s="149">
        <v>0.66111111111111109</v>
      </c>
      <c r="H21">
        <v>420</v>
      </c>
      <c r="I21" s="149">
        <v>0.32777777777777778</v>
      </c>
      <c r="J21" t="s">
        <v>1372</v>
      </c>
      <c r="L21" s="335" t="e">
        <f>VLOOKUP(M21,id!$A:$C,3,0)</f>
        <v>#N/A</v>
      </c>
      <c r="M21" s="335" t="str">
        <f t="shared" si="0"/>
        <v>TobołaMiron1973</v>
      </c>
      <c r="N21" s="340" t="str">
        <f t="shared" si="1"/>
        <v>Toboła</v>
      </c>
      <c r="O21" s="340" t="str">
        <f t="shared" si="2"/>
        <v>Miron</v>
      </c>
      <c r="P21" s="340" t="str">
        <f t="shared" si="3"/>
        <v>Ambit Racing Team</v>
      </c>
      <c r="Q21" s="340">
        <f t="shared" si="4"/>
        <v>1973</v>
      </c>
      <c r="R21" s="340">
        <f t="shared" si="5"/>
        <v>32.627118644067799</v>
      </c>
      <c r="S21" s="342"/>
      <c r="T21" s="340">
        <f t="shared" si="6"/>
        <v>1</v>
      </c>
      <c r="U21" s="340">
        <v>1</v>
      </c>
      <c r="V21" s="340">
        <f t="shared" si="7"/>
        <v>1</v>
      </c>
      <c r="W21" s="340">
        <v>1</v>
      </c>
    </row>
    <row r="22" spans="1:23">
      <c r="A22">
        <v>15</v>
      </c>
      <c r="B22" t="s">
        <v>4635</v>
      </c>
      <c r="C22" t="s">
        <v>83</v>
      </c>
      <c r="D22" t="s">
        <v>98</v>
      </c>
      <c r="E22">
        <v>1989</v>
      </c>
      <c r="F22" t="s">
        <v>872</v>
      </c>
      <c r="G22" s="149">
        <v>0.66111111111111109</v>
      </c>
      <c r="H22">
        <v>420</v>
      </c>
      <c r="I22" s="149">
        <v>0.32777777777777778</v>
      </c>
      <c r="J22" t="s">
        <v>1372</v>
      </c>
      <c r="L22" s="335" t="e">
        <f>VLOOKUP(M22,id!$A:$C,3,0)</f>
        <v>#N/A</v>
      </c>
      <c r="M22" s="335" t="str">
        <f t="shared" si="0"/>
        <v>WiśniewskiAdam1989</v>
      </c>
      <c r="N22" s="340" t="str">
        <f t="shared" si="1"/>
        <v>Wiśniewski</v>
      </c>
      <c r="O22" s="340" t="str">
        <f t="shared" si="2"/>
        <v>Adam</v>
      </c>
      <c r="P22" s="340" t="str">
        <f t="shared" si="3"/>
        <v>Ambit Racing Team</v>
      </c>
      <c r="Q22" s="340">
        <f t="shared" si="4"/>
        <v>1989</v>
      </c>
      <c r="R22" s="340">
        <f t="shared" si="5"/>
        <v>32.627118644067799</v>
      </c>
      <c r="S22" s="342"/>
      <c r="T22" s="340">
        <f t="shared" si="6"/>
        <v>1</v>
      </c>
      <c r="U22" s="340">
        <v>1</v>
      </c>
      <c r="V22" s="340">
        <f t="shared" si="7"/>
        <v>1</v>
      </c>
      <c r="W22" s="340">
        <v>1</v>
      </c>
    </row>
    <row r="23" spans="1:23">
      <c r="A23">
        <v>21</v>
      </c>
      <c r="B23" t="s">
        <v>4636</v>
      </c>
      <c r="C23" t="s">
        <v>26</v>
      </c>
      <c r="D23" t="s">
        <v>3366</v>
      </c>
      <c r="E23">
        <v>1963</v>
      </c>
      <c r="G23" s="149">
        <v>0.68194444444444446</v>
      </c>
      <c r="H23">
        <v>420</v>
      </c>
      <c r="I23" s="149">
        <v>0.34861111111111115</v>
      </c>
      <c r="J23" t="s">
        <v>1372</v>
      </c>
      <c r="L23" s="335">
        <f>VLOOKUP(M23,id!$A:$C,3,0)</f>
        <v>30</v>
      </c>
      <c r="M23" s="335" t="str">
        <f t="shared" si="0"/>
        <v>ŻelaskoAndrzej1963</v>
      </c>
      <c r="N23" s="340" t="str">
        <f t="shared" si="1"/>
        <v>Żelasko</v>
      </c>
      <c r="O23" s="340" t="str">
        <f t="shared" si="2"/>
        <v>Andrzej</v>
      </c>
      <c r="P23" s="340">
        <f t="shared" si="3"/>
        <v>0</v>
      </c>
      <c r="Q23" s="340">
        <f t="shared" si="4"/>
        <v>1963</v>
      </c>
      <c r="R23" s="340">
        <f t="shared" si="5"/>
        <v>30.677290836653388</v>
      </c>
      <c r="S23" s="342"/>
      <c r="T23" s="340">
        <f t="shared" si="6"/>
        <v>0.94023904382470114</v>
      </c>
      <c r="U23" s="340">
        <v>1</v>
      </c>
      <c r="V23" s="340">
        <f t="shared" si="7"/>
        <v>1</v>
      </c>
      <c r="W23" s="340">
        <v>1</v>
      </c>
    </row>
    <row r="24" spans="1:23">
      <c r="A24">
        <v>22</v>
      </c>
      <c r="B24" t="s">
        <v>4637</v>
      </c>
      <c r="C24" t="s">
        <v>22</v>
      </c>
      <c r="D24" t="s">
        <v>106</v>
      </c>
      <c r="E24">
        <v>1975</v>
      </c>
      <c r="F24" t="s">
        <v>1610</v>
      </c>
      <c r="G24" s="149">
        <v>0.6958333333333333</v>
      </c>
      <c r="H24">
        <v>420</v>
      </c>
      <c r="I24" s="149">
        <v>0.36249999999999999</v>
      </c>
      <c r="J24" t="s">
        <v>1372</v>
      </c>
      <c r="L24" s="335" t="e">
        <f>VLOOKUP(M24,id!$A:$C,3,0)</f>
        <v>#N/A</v>
      </c>
      <c r="M24" s="335" t="str">
        <f t="shared" si="0"/>
        <v>PawlakKrzysztof1975</v>
      </c>
      <c r="N24" s="340" t="str">
        <f t="shared" si="1"/>
        <v>Pawlak</v>
      </c>
      <c r="O24" s="340" t="str">
        <f t="shared" si="2"/>
        <v>Krzysztof</v>
      </c>
      <c r="P24" s="340" t="str">
        <f t="shared" si="3"/>
        <v>DT4YOU MTB TEAM</v>
      </c>
      <c r="Q24" s="340">
        <f t="shared" si="4"/>
        <v>1975</v>
      </c>
      <c r="R24" s="340">
        <f t="shared" si="5"/>
        <v>29.501915708812266</v>
      </c>
      <c r="S24" s="342"/>
      <c r="T24" s="340">
        <f t="shared" si="6"/>
        <v>0.96168582375478939</v>
      </c>
      <c r="U24" s="340">
        <v>1</v>
      </c>
      <c r="V24" s="340">
        <f t="shared" si="7"/>
        <v>1</v>
      </c>
      <c r="W24" s="340">
        <v>1</v>
      </c>
    </row>
    <row r="25" spans="1:23">
      <c r="A25">
        <v>22</v>
      </c>
      <c r="B25" t="s">
        <v>4638</v>
      </c>
      <c r="C25" t="s">
        <v>63</v>
      </c>
      <c r="D25" t="s">
        <v>104</v>
      </c>
      <c r="E25">
        <v>1984</v>
      </c>
      <c r="F25" t="s">
        <v>178</v>
      </c>
      <c r="G25" s="149">
        <v>0.6958333333333333</v>
      </c>
      <c r="H25">
        <v>420</v>
      </c>
      <c r="I25" s="149">
        <v>0.36249999999999999</v>
      </c>
      <c r="J25" t="s">
        <v>1372</v>
      </c>
      <c r="L25" s="335" t="e">
        <f>VLOOKUP(M25,id!$A:$C,3,0)</f>
        <v>#N/A</v>
      </c>
      <c r="M25" s="335" t="str">
        <f t="shared" si="0"/>
        <v>SosińskiŁukasz1984</v>
      </c>
      <c r="N25" s="340" t="str">
        <f t="shared" si="1"/>
        <v>Sosiński</v>
      </c>
      <c r="O25" s="340" t="str">
        <f t="shared" si="2"/>
        <v>Łukasz</v>
      </c>
      <c r="P25" s="340" t="str">
        <f t="shared" si="3"/>
        <v>agmar.eu</v>
      </c>
      <c r="Q25" s="340">
        <f t="shared" si="4"/>
        <v>1984</v>
      </c>
      <c r="R25" s="340">
        <f t="shared" si="5"/>
        <v>29.501915708812266</v>
      </c>
      <c r="S25" s="342"/>
      <c r="T25" s="340">
        <f t="shared" si="6"/>
        <v>1</v>
      </c>
      <c r="U25" s="340">
        <v>1</v>
      </c>
      <c r="V25" s="340">
        <f t="shared" si="7"/>
        <v>1</v>
      </c>
      <c r="W25" s="340">
        <v>1</v>
      </c>
    </row>
    <row r="26" spans="1:23">
      <c r="A26">
        <v>24</v>
      </c>
      <c r="B26" t="s">
        <v>4639</v>
      </c>
      <c r="C26" t="s">
        <v>48</v>
      </c>
      <c r="D26" t="s">
        <v>69</v>
      </c>
      <c r="E26">
        <v>1963</v>
      </c>
      <c r="F26" t="s">
        <v>223</v>
      </c>
      <c r="G26" s="149">
        <v>0.74513888888888891</v>
      </c>
      <c r="H26">
        <v>420</v>
      </c>
      <c r="I26" s="149">
        <v>0.41180555555555554</v>
      </c>
      <c r="J26" t="s">
        <v>1372</v>
      </c>
      <c r="L26" s="335">
        <f>VLOOKUP(M26,id!$A:$C,3,0)</f>
        <v>23</v>
      </c>
      <c r="M26" s="335" t="str">
        <f t="shared" si="0"/>
        <v>SójkaTomasz1963</v>
      </c>
      <c r="N26" s="340" t="str">
        <f t="shared" si="1"/>
        <v>Sójka</v>
      </c>
      <c r="O26" s="340" t="str">
        <f t="shared" si="2"/>
        <v>Tomasz</v>
      </c>
      <c r="P26" s="340" t="str">
        <f t="shared" si="3"/>
        <v>RKS Fiedorek</v>
      </c>
      <c r="Q26" s="340">
        <f t="shared" si="4"/>
        <v>1963</v>
      </c>
      <c r="R26" s="340">
        <f t="shared" si="5"/>
        <v>25.969645868465435</v>
      </c>
      <c r="S26" s="342"/>
      <c r="T26" s="340">
        <f t="shared" si="6"/>
        <v>0.8802698145025295</v>
      </c>
      <c r="U26" s="340">
        <v>1</v>
      </c>
      <c r="V26" s="340">
        <f t="shared" si="7"/>
        <v>1</v>
      </c>
      <c r="W26" s="340">
        <v>1</v>
      </c>
    </row>
    <row r="27" spans="1:23">
      <c r="A27">
        <v>25</v>
      </c>
      <c r="B27" t="s">
        <v>4640</v>
      </c>
      <c r="C27" t="s">
        <v>68</v>
      </c>
      <c r="D27" t="s">
        <v>1083</v>
      </c>
      <c r="E27">
        <v>1972</v>
      </c>
      <c r="G27" s="149">
        <v>0.76666666666666661</v>
      </c>
      <c r="H27">
        <v>420</v>
      </c>
      <c r="I27" s="149">
        <v>0.43333333333333335</v>
      </c>
      <c r="J27" t="s">
        <v>1372</v>
      </c>
      <c r="L27" s="335" t="e">
        <f>VLOOKUP(M27,id!$A:$C,3,0)</f>
        <v>#N/A</v>
      </c>
      <c r="M27" s="335" t="str">
        <f t="shared" si="0"/>
        <v>GrudaKonrad1972</v>
      </c>
      <c r="N27" s="340" t="str">
        <f t="shared" si="1"/>
        <v>Gruda</v>
      </c>
      <c r="O27" s="340" t="str">
        <f t="shared" si="2"/>
        <v>Konrad</v>
      </c>
      <c r="P27" s="340">
        <f t="shared" si="3"/>
        <v>0</v>
      </c>
      <c r="Q27" s="340">
        <f t="shared" si="4"/>
        <v>1972</v>
      </c>
      <c r="R27" s="340">
        <f t="shared" si="5"/>
        <v>24.679487179487182</v>
      </c>
      <c r="S27" s="342"/>
      <c r="T27" s="340">
        <f t="shared" si="6"/>
        <v>0.95032051282051277</v>
      </c>
      <c r="U27" s="340">
        <v>1</v>
      </c>
      <c r="V27" s="340">
        <f t="shared" si="7"/>
        <v>1</v>
      </c>
      <c r="W27" s="340">
        <v>1</v>
      </c>
    </row>
    <row r="28" spans="1:23">
      <c r="A28">
        <v>25</v>
      </c>
      <c r="B28" t="s">
        <v>4641</v>
      </c>
      <c r="C28" t="s">
        <v>16</v>
      </c>
      <c r="D28" t="s">
        <v>1279</v>
      </c>
      <c r="E28">
        <v>1972</v>
      </c>
      <c r="G28" s="149">
        <v>0.76666666666666661</v>
      </c>
      <c r="H28">
        <v>420</v>
      </c>
      <c r="I28" s="149">
        <v>0.43333333333333335</v>
      </c>
      <c r="J28" t="s">
        <v>1372</v>
      </c>
      <c r="L28" s="335" t="e">
        <f>VLOOKUP(M28,id!$A:$C,3,0)</f>
        <v>#N/A</v>
      </c>
      <c r="M28" s="335" t="str">
        <f t="shared" si="0"/>
        <v>JanowskiPaweł1972</v>
      </c>
      <c r="N28" s="340" t="str">
        <f t="shared" si="1"/>
        <v>Janowski</v>
      </c>
      <c r="O28" s="340" t="str">
        <f t="shared" si="2"/>
        <v>Paweł</v>
      </c>
      <c r="P28" s="340">
        <f t="shared" si="3"/>
        <v>0</v>
      </c>
      <c r="Q28" s="340">
        <f t="shared" si="4"/>
        <v>1972</v>
      </c>
      <c r="R28" s="340">
        <f t="shared" si="5"/>
        <v>24.679487179487182</v>
      </c>
      <c r="S28" s="342"/>
      <c r="T28" s="340">
        <f t="shared" si="6"/>
        <v>1</v>
      </c>
      <c r="U28" s="340">
        <v>1</v>
      </c>
      <c r="V28" s="340">
        <f t="shared" si="7"/>
        <v>1</v>
      </c>
      <c r="W28" s="340">
        <v>1</v>
      </c>
    </row>
    <row r="29" spans="1:23">
      <c r="A29">
        <v>27</v>
      </c>
      <c r="B29" t="s">
        <v>4642</v>
      </c>
      <c r="C29" t="s">
        <v>1342</v>
      </c>
      <c r="D29" t="s">
        <v>4643</v>
      </c>
      <c r="E29">
        <v>1971</v>
      </c>
      <c r="F29" t="s">
        <v>4644</v>
      </c>
      <c r="G29" s="149">
        <v>0.72638888888888886</v>
      </c>
      <c r="H29">
        <v>260</v>
      </c>
      <c r="I29" s="149">
        <v>0.39305555555555555</v>
      </c>
      <c r="J29" t="s">
        <v>4645</v>
      </c>
      <c r="L29" s="335" t="e">
        <f>VLOOKUP(M29,id!$A:$C,3,0)</f>
        <v>#N/A</v>
      </c>
      <c r="M29" s="335" t="str">
        <f t="shared" si="0"/>
        <v>MarcjoniakWojtek1971</v>
      </c>
      <c r="N29" s="340" t="str">
        <f t="shared" si="1"/>
        <v>Marcjoniak</v>
      </c>
      <c r="O29" s="340" t="str">
        <f t="shared" si="2"/>
        <v>Wojtek</v>
      </c>
      <c r="P29" s="340" t="str">
        <f t="shared" si="3"/>
        <v>Korba Team</v>
      </c>
      <c r="Q29" s="340">
        <f t="shared" si="4"/>
        <v>1971</v>
      </c>
      <c r="R29" s="340">
        <f t="shared" si="5"/>
        <v>15.27777777777778</v>
      </c>
      <c r="S29" s="342"/>
      <c r="T29" s="340">
        <f t="shared" si="6"/>
        <v>1.1024734982332156</v>
      </c>
      <c r="U29" s="340">
        <v>1</v>
      </c>
      <c r="V29" s="340">
        <f t="shared" si="7"/>
        <v>0.61904761904761907</v>
      </c>
      <c r="W29" s="340">
        <v>1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8"/>
  <sheetViews>
    <sheetView workbookViewId="0">
      <selection sqref="A1:C1"/>
    </sheetView>
  </sheetViews>
  <sheetFormatPr defaultRowHeight="14.4"/>
  <cols>
    <col min="1" max="1" width="4.6640625" style="356" customWidth="1"/>
    <col min="2" max="2" width="5" style="356" bestFit="1" customWidth="1"/>
    <col min="3" max="3" width="12.77734375" style="356" bestFit="1" customWidth="1"/>
    <col min="4" max="4" width="10.55468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8" width="5.5546875" style="356" bestFit="1" customWidth="1"/>
    <col min="9" max="9" width="4.77734375" style="356" bestFit="1" customWidth="1"/>
    <col min="10" max="10" width="8.44140625" style="356" bestFit="1" customWidth="1"/>
    <col min="11" max="11" width="5.77734375" style="356" bestFit="1" customWidth="1"/>
    <col min="12" max="33" width="6.6640625" style="356" customWidth="1"/>
    <col min="34" max="36" width="8.88671875" style="356"/>
    <col min="37" max="37" width="12.77734375" style="356" bestFit="1" customWidth="1"/>
    <col min="38" max="16384" width="8.88671875" style="356"/>
  </cols>
  <sheetData>
    <row r="1" spans="1:46" ht="23.4">
      <c r="A1" s="366" t="s">
        <v>3412</v>
      </c>
    </row>
    <row r="3" spans="1:46" ht="18">
      <c r="A3" s="365" t="s">
        <v>4669</v>
      </c>
    </row>
    <row r="5" spans="1:46" ht="28.8">
      <c r="A5" s="364" t="s">
        <v>3410</v>
      </c>
      <c r="B5" s="364" t="s">
        <v>3733</v>
      </c>
      <c r="C5" s="364" t="s">
        <v>99</v>
      </c>
      <c r="D5" s="364" t="s">
        <v>100</v>
      </c>
      <c r="E5" s="364" t="s">
        <v>3408</v>
      </c>
      <c r="F5" s="364" t="s">
        <v>3407</v>
      </c>
      <c r="G5" s="364" t="s">
        <v>3406</v>
      </c>
      <c r="H5" s="364" t="s">
        <v>3405</v>
      </c>
      <c r="I5" s="364" t="s">
        <v>3404</v>
      </c>
      <c r="J5" s="364" t="s">
        <v>3403</v>
      </c>
      <c r="K5" s="364" t="s">
        <v>3402</v>
      </c>
      <c r="L5" s="364" t="s">
        <v>4668</v>
      </c>
      <c r="M5" s="364" t="s">
        <v>4667</v>
      </c>
      <c r="N5" s="364" t="s">
        <v>4666</v>
      </c>
      <c r="O5" s="364" t="s">
        <v>4665</v>
      </c>
      <c r="P5" s="364" t="s">
        <v>4664</v>
      </c>
      <c r="Q5" s="364" t="s">
        <v>4663</v>
      </c>
      <c r="R5" s="364" t="s">
        <v>4662</v>
      </c>
      <c r="S5" s="364" t="s">
        <v>4661</v>
      </c>
      <c r="T5" s="364" t="s">
        <v>4660</v>
      </c>
      <c r="U5" s="364" t="s">
        <v>4659</v>
      </c>
      <c r="V5" s="364" t="s">
        <v>4658</v>
      </c>
      <c r="W5" s="364" t="s">
        <v>4657</v>
      </c>
      <c r="X5" s="364" t="s">
        <v>4656</v>
      </c>
      <c r="Y5" s="364" t="s">
        <v>4655</v>
      </c>
      <c r="Z5" s="364" t="s">
        <v>4654</v>
      </c>
      <c r="AA5" s="364" t="s">
        <v>4653</v>
      </c>
      <c r="AB5" s="364" t="s">
        <v>4652</v>
      </c>
      <c r="AC5" s="364" t="s">
        <v>4651</v>
      </c>
      <c r="AD5" s="364" t="s">
        <v>4650</v>
      </c>
      <c r="AE5" s="364" t="s">
        <v>4649</v>
      </c>
      <c r="AF5" s="364" t="s">
        <v>4648</v>
      </c>
      <c r="AG5" s="364" t="s">
        <v>3376</v>
      </c>
      <c r="AI5" s="112" t="s">
        <v>71</v>
      </c>
      <c r="AJ5" s="112" t="s">
        <v>72</v>
      </c>
      <c r="AK5" s="112" t="s">
        <v>99</v>
      </c>
      <c r="AL5" s="112" t="s">
        <v>100</v>
      </c>
      <c r="AM5" s="112" t="s">
        <v>75</v>
      </c>
      <c r="AN5" s="112" t="s">
        <v>73</v>
      </c>
      <c r="AO5" s="112" t="s">
        <v>42</v>
      </c>
      <c r="AP5" s="112"/>
      <c r="AQ5" s="112" t="s">
        <v>39</v>
      </c>
      <c r="AR5" s="112" t="s">
        <v>40</v>
      </c>
      <c r="AS5" s="112" t="s">
        <v>31</v>
      </c>
      <c r="AT5" s="112" t="s">
        <v>41</v>
      </c>
    </row>
    <row r="6" spans="1:46">
      <c r="A6" s="364">
        <f t="shared" ref="A6:A10" ca="1" si="0">IF(K6=K5,IF(J6=J5,IF(H6=H5,A5,CELL("row",A1)),CELL("row",A1)),CELL("row",A1))</f>
        <v>1</v>
      </c>
      <c r="B6" s="363" t="s">
        <v>4677</v>
      </c>
      <c r="C6" s="363" t="s">
        <v>198</v>
      </c>
      <c r="D6" s="363" t="s">
        <v>199</v>
      </c>
      <c r="E6" s="361" t="s">
        <v>0</v>
      </c>
      <c r="F6" s="361">
        <v>1980</v>
      </c>
      <c r="G6" s="362">
        <v>43449.6875</v>
      </c>
      <c r="H6" s="361">
        <v>915</v>
      </c>
      <c r="I6" s="361">
        <v>15</v>
      </c>
      <c r="J6" s="361">
        <v>17</v>
      </c>
      <c r="K6" s="360">
        <v>625</v>
      </c>
      <c r="L6" s="359">
        <v>0.79861111111111116</v>
      </c>
      <c r="M6" s="359">
        <v>0.9555555555555556</v>
      </c>
      <c r="N6" s="358"/>
      <c r="O6" s="359">
        <v>0.26111111111111113</v>
      </c>
      <c r="P6" s="359">
        <v>2.9166666666666664E-2</v>
      </c>
      <c r="Q6" s="358"/>
      <c r="R6" s="359">
        <v>0.98472222222222217</v>
      </c>
      <c r="S6" s="359">
        <v>0.8979166666666667</v>
      </c>
      <c r="T6" s="359">
        <v>0.71458333333333324</v>
      </c>
      <c r="U6" s="359">
        <v>0.29722222222222222</v>
      </c>
      <c r="V6" s="359">
        <v>0.22638888888888889</v>
      </c>
      <c r="W6" s="359">
        <v>0.93472222222222223</v>
      </c>
      <c r="X6" s="358"/>
      <c r="Y6" s="359">
        <v>0.75416666666666676</v>
      </c>
      <c r="Z6" s="359">
        <v>8.1250000000000003E-2</v>
      </c>
      <c r="AA6" s="358"/>
      <c r="AB6" s="359">
        <v>0.1673611111111111</v>
      </c>
      <c r="AC6" s="359">
        <v>0.12430555555555556</v>
      </c>
      <c r="AD6" s="359">
        <v>0.86388888888888893</v>
      </c>
      <c r="AE6" s="359">
        <v>0.83472222222222225</v>
      </c>
      <c r="AF6" s="358"/>
      <c r="AG6" s="357">
        <v>0.32225694444444447</v>
      </c>
      <c r="AI6" s="112">
        <f>VLOOKUP(AJ6,id!$A:$C,3,0)</f>
        <v>108</v>
      </c>
      <c r="AJ6" s="112" t="str">
        <f t="shared" ref="AJ6:AJ10" si="1">AK6&amp;AL6&amp;AN6</f>
        <v>TruszkowskaKamila1980</v>
      </c>
      <c r="AK6" s="112" t="str">
        <f t="shared" ref="AK6:AK10" si="2">C6</f>
        <v>Truszkowska</v>
      </c>
      <c r="AL6" s="112" t="str">
        <f t="shared" ref="AL6:AL10" si="3">D6</f>
        <v>Kamila</v>
      </c>
      <c r="AM6" s="112"/>
      <c r="AN6" s="112">
        <f t="shared" ref="AN6:AN10" si="4">F6</f>
        <v>1980</v>
      </c>
      <c r="AO6" s="112">
        <v>100</v>
      </c>
      <c r="AP6" s="112"/>
      <c r="AQ6" s="112"/>
      <c r="AR6" s="112"/>
      <c r="AS6" s="112"/>
      <c r="AT6" s="112"/>
    </row>
    <row r="7" spans="1:46">
      <c r="A7" s="364">
        <f t="shared" ca="1" si="0"/>
        <v>1</v>
      </c>
      <c r="B7" s="363" t="s">
        <v>4680</v>
      </c>
      <c r="C7" s="363" t="s">
        <v>50</v>
      </c>
      <c r="D7" s="363" t="s">
        <v>584</v>
      </c>
      <c r="E7" s="361" t="s">
        <v>0</v>
      </c>
      <c r="F7" s="361">
        <v>1996</v>
      </c>
      <c r="G7" s="362">
        <v>43449.6875</v>
      </c>
      <c r="H7" s="361">
        <v>915</v>
      </c>
      <c r="I7" s="361">
        <v>15</v>
      </c>
      <c r="J7" s="361">
        <v>17</v>
      </c>
      <c r="K7" s="360">
        <v>625</v>
      </c>
      <c r="L7" s="359">
        <v>0.79861111111111116</v>
      </c>
      <c r="M7" s="359">
        <v>0.95833333333333337</v>
      </c>
      <c r="N7" s="358"/>
      <c r="O7" s="359">
        <v>0.26180555555555557</v>
      </c>
      <c r="P7" s="359">
        <v>2.9166666666666664E-2</v>
      </c>
      <c r="Q7" s="358"/>
      <c r="R7" s="359">
        <v>0.98472222222222217</v>
      </c>
      <c r="S7" s="359">
        <v>0.89861111111111114</v>
      </c>
      <c r="T7" s="359">
        <v>0.71458333333333324</v>
      </c>
      <c r="U7" s="359">
        <v>0.29791666666666666</v>
      </c>
      <c r="V7" s="359">
        <v>0.22430555555555556</v>
      </c>
      <c r="W7" s="359">
        <v>0.93472222222222223</v>
      </c>
      <c r="X7" s="358"/>
      <c r="Y7" s="359">
        <v>0.76250000000000007</v>
      </c>
      <c r="Z7" s="359">
        <v>8.2638888888888887E-2</v>
      </c>
      <c r="AA7" s="358"/>
      <c r="AB7" s="359">
        <v>0.1673611111111111</v>
      </c>
      <c r="AC7" s="359">
        <v>0.12430555555555556</v>
      </c>
      <c r="AD7" s="359">
        <v>0.86388888888888893</v>
      </c>
      <c r="AE7" s="359">
        <v>0.83472222222222225</v>
      </c>
      <c r="AF7" s="358"/>
      <c r="AG7" s="357">
        <v>0.32253472222222224</v>
      </c>
      <c r="AI7" s="112">
        <f>VLOOKUP(AJ7,id!$A:$C,3,0)</f>
        <v>192</v>
      </c>
      <c r="AJ7" s="112" t="str">
        <f t="shared" si="1"/>
        <v>StanekDominika1996</v>
      </c>
      <c r="AK7" s="112" t="str">
        <f t="shared" si="2"/>
        <v>Stanek</v>
      </c>
      <c r="AL7" s="112" t="str">
        <f t="shared" si="3"/>
        <v>Dominika</v>
      </c>
      <c r="AM7" s="112"/>
      <c r="AN7" s="112">
        <f t="shared" si="4"/>
        <v>1996</v>
      </c>
      <c r="AO7" s="112">
        <f t="shared" ref="AO7:AO10" si="5">AO6*IF(AS7&lt;1,AS7,IF(AT7&lt;1,AT7,IF(AR7&lt;1,AR7,IF(AQ7&lt;1,AQ7,1))))</f>
        <v>100</v>
      </c>
      <c r="AP7" s="112"/>
      <c r="AQ7" s="112">
        <f t="shared" ref="AQ7" si="6">H6/H7</f>
        <v>1</v>
      </c>
      <c r="AR7" s="112">
        <f t="shared" ref="AR7" si="7">J7/J6</f>
        <v>1</v>
      </c>
      <c r="AS7" s="112">
        <f t="shared" ref="AS7" si="8">K7/K6</f>
        <v>1</v>
      </c>
      <c r="AT7" s="112">
        <f t="shared" ref="AT7" si="9">AR7^0.2</f>
        <v>1</v>
      </c>
    </row>
    <row r="8" spans="1:46">
      <c r="A8" s="364">
        <f t="shared" ca="1" si="0"/>
        <v>3</v>
      </c>
      <c r="B8" s="363" t="s">
        <v>4686</v>
      </c>
      <c r="C8" s="363" t="s">
        <v>1219</v>
      </c>
      <c r="D8" s="363" t="s">
        <v>1218</v>
      </c>
      <c r="E8" s="361" t="s">
        <v>0</v>
      </c>
      <c r="F8" s="361">
        <v>1976</v>
      </c>
      <c r="G8" s="362">
        <v>43449.6875</v>
      </c>
      <c r="H8" s="361">
        <v>941</v>
      </c>
      <c r="I8" s="361">
        <v>41</v>
      </c>
      <c r="J8" s="361">
        <v>16</v>
      </c>
      <c r="K8" s="360">
        <v>529</v>
      </c>
      <c r="L8" s="359">
        <v>0.84305555555555556</v>
      </c>
      <c r="M8" s="359">
        <v>0.13333333333333333</v>
      </c>
      <c r="N8" s="359">
        <v>0.80555555555555547</v>
      </c>
      <c r="O8" s="358"/>
      <c r="P8" s="359">
        <v>0.20902777777777778</v>
      </c>
      <c r="Q8" s="359">
        <v>0.73611111111111116</v>
      </c>
      <c r="R8" s="359">
        <v>0.15833333333333333</v>
      </c>
      <c r="S8" s="359">
        <v>5.2083333333333336E-2</v>
      </c>
      <c r="T8" s="359">
        <v>0.70208333333333339</v>
      </c>
      <c r="U8" s="359">
        <v>0.31527777777777777</v>
      </c>
      <c r="V8" s="358"/>
      <c r="W8" s="359">
        <v>0.10625</v>
      </c>
      <c r="X8" s="358"/>
      <c r="Y8" s="359">
        <v>0.88888888888888884</v>
      </c>
      <c r="Z8" s="358"/>
      <c r="AA8" s="359">
        <v>0.93819444444444444</v>
      </c>
      <c r="AB8" s="359">
        <v>0.28333333333333333</v>
      </c>
      <c r="AC8" s="358"/>
      <c r="AD8" s="359">
        <v>3.472222222222222E-3</v>
      </c>
      <c r="AE8" s="359">
        <v>0.97013888888888899</v>
      </c>
      <c r="AF8" s="358"/>
      <c r="AG8" s="357">
        <v>0.34063657407407405</v>
      </c>
      <c r="AI8" s="112">
        <f>VLOOKUP(AJ8,id!$A:$C,3,0)</f>
        <v>148</v>
      </c>
      <c r="AJ8" s="112" t="str">
        <f t="shared" si="1"/>
        <v>NowackaElżbieta1976</v>
      </c>
      <c r="AK8" s="112" t="str">
        <f t="shared" si="2"/>
        <v>Nowacka</v>
      </c>
      <c r="AL8" s="112" t="str">
        <f t="shared" si="3"/>
        <v>Elżbieta</v>
      </c>
      <c r="AM8" s="112"/>
      <c r="AN8" s="112">
        <f t="shared" si="4"/>
        <v>1976</v>
      </c>
      <c r="AO8" s="112">
        <f t="shared" si="5"/>
        <v>84.64</v>
      </c>
      <c r="AP8" s="112"/>
      <c r="AQ8" s="112">
        <f t="shared" ref="AQ8:AQ10" si="10">H7/H8</f>
        <v>0.97236981934112643</v>
      </c>
      <c r="AR8" s="112">
        <f t="shared" ref="AR8:AR10" si="11">J8/J7</f>
        <v>0.94117647058823528</v>
      </c>
      <c r="AS8" s="112">
        <f t="shared" ref="AS8:AS10" si="12">K8/K7</f>
        <v>0.84640000000000004</v>
      </c>
      <c r="AT8" s="112">
        <f t="shared" ref="AT8:AT10" si="13">AR8^0.2</f>
        <v>0.98794828634196963</v>
      </c>
    </row>
    <row r="9" spans="1:46">
      <c r="A9" s="364">
        <f t="shared" ca="1" si="0"/>
        <v>4</v>
      </c>
      <c r="B9" s="363" t="s">
        <v>4709</v>
      </c>
      <c r="C9" s="363" t="s">
        <v>50</v>
      </c>
      <c r="D9" s="363" t="s">
        <v>66</v>
      </c>
      <c r="E9" s="361" t="s">
        <v>0</v>
      </c>
      <c r="F9" s="361">
        <v>1969</v>
      </c>
      <c r="G9" s="362">
        <v>43449.6875</v>
      </c>
      <c r="H9" s="361">
        <v>281</v>
      </c>
      <c r="I9" s="361">
        <v>0</v>
      </c>
      <c r="J9" s="361">
        <v>2</v>
      </c>
      <c r="K9" s="360">
        <v>30</v>
      </c>
      <c r="L9" s="358"/>
      <c r="M9" s="358"/>
      <c r="N9" s="358"/>
      <c r="O9" s="358"/>
      <c r="P9" s="358"/>
      <c r="Q9" s="358"/>
      <c r="R9" s="358"/>
      <c r="S9" s="358"/>
      <c r="T9" s="359">
        <v>0.85416666666666663</v>
      </c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7">
        <v>0.88263888888888886</v>
      </c>
      <c r="AI9" s="112">
        <f>VLOOKUP(AJ9,id!$A:$C,3,0)</f>
        <v>546</v>
      </c>
      <c r="AJ9" s="112" t="str">
        <f t="shared" si="1"/>
        <v>StanekAsia1969</v>
      </c>
      <c r="AK9" s="112" t="str">
        <f t="shared" si="2"/>
        <v>Stanek</v>
      </c>
      <c r="AL9" s="112" t="str">
        <f t="shared" si="3"/>
        <v>Asia</v>
      </c>
      <c r="AM9" s="112"/>
      <c r="AN9" s="112">
        <f t="shared" si="4"/>
        <v>1969</v>
      </c>
      <c r="AO9" s="112">
        <f t="shared" si="5"/>
        <v>4.8</v>
      </c>
      <c r="AP9" s="112"/>
      <c r="AQ9" s="112">
        <f t="shared" si="10"/>
        <v>3.3487544483985765</v>
      </c>
      <c r="AR9" s="112">
        <f t="shared" si="11"/>
        <v>0.125</v>
      </c>
      <c r="AS9" s="112">
        <f t="shared" si="12"/>
        <v>5.6710775047258979E-2</v>
      </c>
      <c r="AT9" s="112">
        <f t="shared" si="13"/>
        <v>0.6597539553864471</v>
      </c>
    </row>
    <row r="10" spans="1:46">
      <c r="A10" s="364">
        <f t="shared" ca="1" si="0"/>
        <v>4</v>
      </c>
      <c r="B10" s="363" t="s">
        <v>4709</v>
      </c>
      <c r="C10" s="363" t="s">
        <v>4710</v>
      </c>
      <c r="D10" s="363" t="s">
        <v>133</v>
      </c>
      <c r="E10" s="361" t="s">
        <v>0</v>
      </c>
      <c r="F10" s="361"/>
      <c r="G10" s="362">
        <v>43449.6875</v>
      </c>
      <c r="H10" s="361">
        <v>281</v>
      </c>
      <c r="I10" s="361">
        <v>0</v>
      </c>
      <c r="J10" s="361">
        <v>2</v>
      </c>
      <c r="K10" s="360">
        <v>30</v>
      </c>
      <c r="L10" s="358"/>
      <c r="M10" s="358"/>
      <c r="N10" s="358"/>
      <c r="O10" s="358"/>
      <c r="P10" s="358"/>
      <c r="Q10" s="358"/>
      <c r="R10" s="358"/>
      <c r="S10" s="358"/>
      <c r="T10" s="359">
        <v>0.85416666666666663</v>
      </c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7">
        <v>0.88263888888888886</v>
      </c>
      <c r="AI10" s="112" t="e">
        <f>VLOOKUP(AJ10,id!$A:$C,3,0)</f>
        <v>#N/A</v>
      </c>
      <c r="AJ10" s="112" t="str">
        <f t="shared" si="1"/>
        <v>ŻeglińskaAgnieszka0</v>
      </c>
      <c r="AK10" s="112" t="str">
        <f t="shared" si="2"/>
        <v>Żeglińska</v>
      </c>
      <c r="AL10" s="112" t="str">
        <f t="shared" si="3"/>
        <v>Agnieszka</v>
      </c>
      <c r="AM10" s="112"/>
      <c r="AN10" s="112">
        <f t="shared" si="4"/>
        <v>0</v>
      </c>
      <c r="AO10" s="112">
        <f t="shared" si="5"/>
        <v>4.8</v>
      </c>
      <c r="AP10" s="112"/>
      <c r="AQ10" s="112">
        <f t="shared" si="10"/>
        <v>1</v>
      </c>
      <c r="AR10" s="112">
        <f t="shared" si="11"/>
        <v>1</v>
      </c>
      <c r="AS10" s="112">
        <f t="shared" si="12"/>
        <v>1</v>
      </c>
      <c r="AT10" s="112">
        <f t="shared" si="13"/>
        <v>1</v>
      </c>
    </row>
    <row r="148" spans="7:7">
      <c r="G148" s="356">
        <v>1975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workbookViewId="0"/>
  </sheetViews>
  <sheetFormatPr defaultColWidth="11.5546875" defaultRowHeight="13.2"/>
  <cols>
    <col min="1" max="1" width="7.44140625" style="21" customWidth="1"/>
    <col min="2" max="2" width="9.88671875" style="21" customWidth="1"/>
    <col min="3" max="3" width="7.6640625" style="21" customWidth="1"/>
    <col min="4" max="4" width="12.33203125" style="21" customWidth="1"/>
    <col min="5" max="5" width="16.44140625" style="21" customWidth="1"/>
    <col min="6" max="6" width="11.77734375" style="21" customWidth="1"/>
    <col min="7" max="7" width="7.21875" style="21" customWidth="1"/>
    <col min="8" max="8" width="5.77734375" style="21" customWidth="1"/>
    <col min="9" max="9" width="6.44140625" style="21" customWidth="1"/>
    <col min="10" max="10" width="5.6640625" style="21" customWidth="1"/>
    <col min="11" max="16384" width="11.5546875" style="21"/>
  </cols>
  <sheetData>
    <row r="1" spans="1:22" ht="26.4">
      <c r="A1" s="99" t="s">
        <v>3498</v>
      </c>
      <c r="B1" s="99" t="s">
        <v>3497</v>
      </c>
      <c r="C1" s="99" t="s">
        <v>3496</v>
      </c>
      <c r="D1" s="99" t="s">
        <v>161</v>
      </c>
      <c r="E1" s="99" t="s">
        <v>160</v>
      </c>
      <c r="F1" s="100" t="s">
        <v>73</v>
      </c>
      <c r="G1" s="99" t="s">
        <v>3405</v>
      </c>
      <c r="H1" s="99" t="s">
        <v>3404</v>
      </c>
      <c r="I1" s="99" t="s">
        <v>3403</v>
      </c>
      <c r="J1" s="99" t="s">
        <v>3402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 s="98" customFormat="1">
      <c r="A2" s="395">
        <v>1</v>
      </c>
      <c r="B2" s="396">
        <v>8</v>
      </c>
      <c r="C2" s="397" t="s">
        <v>3417</v>
      </c>
      <c r="D2" s="397" t="s">
        <v>1657</v>
      </c>
      <c r="E2" s="397" t="s">
        <v>1625</v>
      </c>
      <c r="F2" s="397">
        <v>1983</v>
      </c>
      <c r="G2" s="397">
        <v>927</v>
      </c>
      <c r="H2" s="397">
        <v>27</v>
      </c>
      <c r="I2" s="397">
        <v>27</v>
      </c>
      <c r="J2" s="398">
        <v>1443</v>
      </c>
      <c r="K2" s="14">
        <f>VLOOKUP(L2,id!$A:$C,3,0)</f>
        <v>133</v>
      </c>
      <c r="L2" s="14" t="str">
        <f t="shared" ref="L2:L12" si="0">M2&amp;N2&amp;P2</f>
        <v>NieduziakAngelika1983</v>
      </c>
      <c r="M2" s="9" t="str">
        <f t="shared" ref="M2:M12" si="1">E2</f>
        <v>Nieduziak</v>
      </c>
      <c r="N2" s="9" t="str">
        <f t="shared" ref="N2:N12" si="2">D2</f>
        <v>Angelika</v>
      </c>
      <c r="O2" s="9"/>
      <c r="P2" s="9">
        <f t="shared" ref="P2:P12" si="3">F2</f>
        <v>1983</v>
      </c>
      <c r="Q2" s="9">
        <v>100</v>
      </c>
      <c r="R2" s="9"/>
      <c r="S2" s="9"/>
      <c r="T2" s="9"/>
      <c r="U2" s="9"/>
      <c r="V2" s="9"/>
    </row>
    <row r="3" spans="1:22">
      <c r="A3" s="395">
        <v>2</v>
      </c>
      <c r="B3" s="396">
        <v>13</v>
      </c>
      <c r="C3" s="397" t="s">
        <v>4607</v>
      </c>
      <c r="D3" s="397" t="s">
        <v>36</v>
      </c>
      <c r="E3" s="397" t="s">
        <v>716</v>
      </c>
      <c r="F3" s="397">
        <v>1984</v>
      </c>
      <c r="G3" s="397">
        <v>819</v>
      </c>
      <c r="H3" s="397">
        <v>0</v>
      </c>
      <c r="I3" s="397">
        <v>24</v>
      </c>
      <c r="J3" s="398">
        <v>1320</v>
      </c>
      <c r="K3" s="14">
        <f>VLOOKUP(L3,id!$A:$C,3,0)</f>
        <v>40</v>
      </c>
      <c r="L3" s="14" t="str">
        <f t="shared" si="0"/>
        <v>DudekMagdalena1984</v>
      </c>
      <c r="M3" s="9" t="str">
        <f t="shared" si="1"/>
        <v>Dudek</v>
      </c>
      <c r="N3" s="9" t="str">
        <f t="shared" si="2"/>
        <v>Magdalena</v>
      </c>
      <c r="O3" s="9"/>
      <c r="P3" s="9">
        <f t="shared" si="3"/>
        <v>1984</v>
      </c>
      <c r="Q3" s="9">
        <f t="shared" ref="Q3:Q12" si="4">Q2*IF(U3&lt;1,U3,IF(V3&lt;1,V3,IF(T3&lt;1,T3,IF(S3&lt;1,S3,1))))</f>
        <v>91.476091476091483</v>
      </c>
      <c r="R3" s="9"/>
      <c r="S3" s="9">
        <f t="shared" ref="S3:S12" si="5">G2/G3</f>
        <v>1.1318681318681318</v>
      </c>
      <c r="T3" s="9">
        <v>1</v>
      </c>
      <c r="U3" s="9">
        <f t="shared" ref="U3:U12" si="6">J3/J2</f>
        <v>0.91476091476091481</v>
      </c>
      <c r="V3" s="9">
        <v>1</v>
      </c>
    </row>
    <row r="4" spans="1:22" s="97" customFormat="1">
      <c r="A4" s="395">
        <v>3</v>
      </c>
      <c r="B4" s="396">
        <v>19</v>
      </c>
      <c r="C4" s="397" t="s">
        <v>4768</v>
      </c>
      <c r="D4" s="397" t="s">
        <v>409</v>
      </c>
      <c r="E4" s="397" t="s">
        <v>807</v>
      </c>
      <c r="F4" s="397">
        <v>1982</v>
      </c>
      <c r="G4" s="397">
        <v>949</v>
      </c>
      <c r="H4" s="397">
        <v>49</v>
      </c>
      <c r="I4" s="397">
        <v>24</v>
      </c>
      <c r="J4" s="398">
        <v>1241</v>
      </c>
      <c r="K4" s="14">
        <f>VLOOKUP(L4,id!$A:$C,3,0)</f>
        <v>41</v>
      </c>
      <c r="L4" s="14" t="str">
        <f t="shared" si="0"/>
        <v>CzarnyBarbara1982</v>
      </c>
      <c r="M4" s="9" t="str">
        <f t="shared" si="1"/>
        <v>Czarny</v>
      </c>
      <c r="N4" s="9" t="str">
        <f t="shared" si="2"/>
        <v>Barbara</v>
      </c>
      <c r="O4" s="9"/>
      <c r="P4" s="9">
        <f t="shared" si="3"/>
        <v>1982</v>
      </c>
      <c r="Q4" s="9">
        <f t="shared" si="4"/>
        <v>86.00138600138601</v>
      </c>
      <c r="R4" s="9"/>
      <c r="S4" s="9">
        <f t="shared" si="5"/>
        <v>0.86301369863013699</v>
      </c>
      <c r="T4" s="9">
        <v>1</v>
      </c>
      <c r="U4" s="9">
        <f t="shared" si="6"/>
        <v>0.94015151515151518</v>
      </c>
      <c r="V4" s="9">
        <v>1</v>
      </c>
    </row>
    <row r="5" spans="1:22">
      <c r="A5" s="395">
        <v>4</v>
      </c>
      <c r="B5" s="396">
        <v>23</v>
      </c>
      <c r="C5" s="397" t="s">
        <v>4769</v>
      </c>
      <c r="D5" s="397" t="s">
        <v>199</v>
      </c>
      <c r="E5" s="397" t="s">
        <v>198</v>
      </c>
      <c r="F5" s="397">
        <v>1980</v>
      </c>
      <c r="G5" s="397">
        <v>901</v>
      </c>
      <c r="H5" s="397">
        <v>1</v>
      </c>
      <c r="I5" s="397">
        <v>21</v>
      </c>
      <c r="J5" s="398">
        <v>1119</v>
      </c>
      <c r="K5" s="14">
        <f>VLOOKUP(L5,id!$A:$C,3,0)</f>
        <v>108</v>
      </c>
      <c r="L5" s="14" t="str">
        <f t="shared" si="0"/>
        <v>TruszkowskaKamila1980</v>
      </c>
      <c r="M5" s="9" t="str">
        <f t="shared" si="1"/>
        <v>Truszkowska</v>
      </c>
      <c r="N5" s="9" t="str">
        <f t="shared" si="2"/>
        <v>Kamila</v>
      </c>
      <c r="O5" s="9"/>
      <c r="P5" s="9">
        <f t="shared" si="3"/>
        <v>1980</v>
      </c>
      <c r="Q5" s="9">
        <f t="shared" si="4"/>
        <v>77.546777546777562</v>
      </c>
      <c r="R5" s="9"/>
      <c r="S5" s="9">
        <f t="shared" si="5"/>
        <v>1.053274139844617</v>
      </c>
      <c r="T5" s="9">
        <v>1</v>
      </c>
      <c r="U5" s="9">
        <f t="shared" si="6"/>
        <v>0.90169218372280424</v>
      </c>
      <c r="V5" s="9">
        <v>1</v>
      </c>
    </row>
    <row r="6" spans="1:22" s="97" customFormat="1">
      <c r="A6" s="395">
        <v>5</v>
      </c>
      <c r="B6" s="396">
        <v>27</v>
      </c>
      <c r="C6" s="397" t="s">
        <v>4580</v>
      </c>
      <c r="D6" s="397" t="s">
        <v>334</v>
      </c>
      <c r="E6" s="397" t="s">
        <v>230</v>
      </c>
      <c r="F6" s="397">
        <v>1975</v>
      </c>
      <c r="G6" s="397">
        <v>716</v>
      </c>
      <c r="H6" s="397">
        <v>0</v>
      </c>
      <c r="I6" s="397">
        <v>19</v>
      </c>
      <c r="J6" s="398">
        <v>1060</v>
      </c>
      <c r="K6" s="14">
        <f>VLOOKUP(L6,id!$A:$C,3,0)</f>
        <v>39</v>
      </c>
      <c r="L6" s="14" t="str">
        <f t="shared" si="0"/>
        <v>AdamczykEwa1975</v>
      </c>
      <c r="M6" s="9" t="str">
        <f t="shared" si="1"/>
        <v>Adamczyk</v>
      </c>
      <c r="N6" s="9" t="str">
        <f t="shared" si="2"/>
        <v>Ewa</v>
      </c>
      <c r="O6" s="9"/>
      <c r="P6" s="9">
        <f t="shared" si="3"/>
        <v>1975</v>
      </c>
      <c r="Q6" s="9">
        <f t="shared" si="4"/>
        <v>73.458073458073471</v>
      </c>
      <c r="R6" s="9"/>
      <c r="S6" s="9">
        <f t="shared" si="5"/>
        <v>1.2583798882681565</v>
      </c>
      <c r="T6" s="9">
        <v>1</v>
      </c>
      <c r="U6" s="9">
        <f t="shared" si="6"/>
        <v>0.94727435210008937</v>
      </c>
      <c r="V6" s="9">
        <v>1</v>
      </c>
    </row>
    <row r="7" spans="1:22">
      <c r="A7" s="395">
        <v>6</v>
      </c>
      <c r="B7" s="396">
        <v>30</v>
      </c>
      <c r="C7" s="397" t="s">
        <v>3940</v>
      </c>
      <c r="D7" s="397" t="s">
        <v>768</v>
      </c>
      <c r="E7" s="397" t="s">
        <v>3437</v>
      </c>
      <c r="F7" s="397">
        <v>1972</v>
      </c>
      <c r="G7" s="397">
        <v>801</v>
      </c>
      <c r="H7" s="397">
        <v>0</v>
      </c>
      <c r="I7" s="397">
        <v>19</v>
      </c>
      <c r="J7" s="398">
        <v>1040</v>
      </c>
      <c r="K7" s="14">
        <f>VLOOKUP(L7,id!$A:$C,3,0)</f>
        <v>134</v>
      </c>
      <c r="L7" s="14" t="str">
        <f t="shared" si="0"/>
        <v>PokoraKatarzyna1972</v>
      </c>
      <c r="M7" s="9" t="str">
        <f t="shared" si="1"/>
        <v>Pokora</v>
      </c>
      <c r="N7" s="9" t="str">
        <f t="shared" si="2"/>
        <v>Katarzyna</v>
      </c>
      <c r="O7" s="9"/>
      <c r="P7" s="9">
        <f t="shared" si="3"/>
        <v>1972</v>
      </c>
      <c r="Q7" s="9">
        <f t="shared" si="4"/>
        <v>72.072072072072089</v>
      </c>
      <c r="R7" s="9"/>
      <c r="S7" s="9">
        <f t="shared" si="5"/>
        <v>0.89388264669163542</v>
      </c>
      <c r="T7" s="9">
        <v>1</v>
      </c>
      <c r="U7" s="9">
        <f t="shared" si="6"/>
        <v>0.98113207547169812</v>
      </c>
      <c r="V7" s="9">
        <v>1</v>
      </c>
    </row>
    <row r="8" spans="1:22">
      <c r="A8" s="395">
        <v>7</v>
      </c>
      <c r="B8" s="396">
        <v>31</v>
      </c>
      <c r="C8" s="397" t="s">
        <v>4770</v>
      </c>
      <c r="D8" s="397" t="s">
        <v>753</v>
      </c>
      <c r="E8" s="397" t="s">
        <v>3436</v>
      </c>
      <c r="F8" s="397">
        <v>1981</v>
      </c>
      <c r="G8" s="397">
        <v>801</v>
      </c>
      <c r="H8" s="397">
        <v>0</v>
      </c>
      <c r="I8" s="397">
        <v>19</v>
      </c>
      <c r="J8" s="398">
        <v>1040</v>
      </c>
      <c r="K8" s="14">
        <f>VLOOKUP(L8,id!$A:$C,3,0)</f>
        <v>135</v>
      </c>
      <c r="L8" s="14" t="str">
        <f t="shared" si="0"/>
        <v>OstaszkiewiczJolanta1981</v>
      </c>
      <c r="M8" s="9" t="str">
        <f t="shared" si="1"/>
        <v>Ostaszkiewicz</v>
      </c>
      <c r="N8" s="9" t="str">
        <f t="shared" si="2"/>
        <v>Jolanta</v>
      </c>
      <c r="O8" s="9"/>
      <c r="P8" s="9">
        <f t="shared" si="3"/>
        <v>1981</v>
      </c>
      <c r="Q8" s="9">
        <f t="shared" si="4"/>
        <v>72.072072072072089</v>
      </c>
      <c r="R8" s="9"/>
      <c r="S8" s="9">
        <f t="shared" si="5"/>
        <v>1</v>
      </c>
      <c r="T8" s="9">
        <v>1</v>
      </c>
      <c r="U8" s="9">
        <f t="shared" si="6"/>
        <v>1</v>
      </c>
      <c r="V8" s="9">
        <v>1</v>
      </c>
    </row>
    <row r="9" spans="1:22" s="97" customFormat="1">
      <c r="A9" s="395">
        <v>8</v>
      </c>
      <c r="B9" s="396">
        <v>34</v>
      </c>
      <c r="C9" s="397" t="s">
        <v>4771</v>
      </c>
      <c r="D9" s="397" t="s">
        <v>939</v>
      </c>
      <c r="E9" s="397" t="s">
        <v>942</v>
      </c>
      <c r="F9" s="397">
        <v>1977</v>
      </c>
      <c r="G9" s="397">
        <v>822</v>
      </c>
      <c r="H9" s="397">
        <v>0</v>
      </c>
      <c r="I9" s="397">
        <v>18</v>
      </c>
      <c r="J9" s="398">
        <v>950</v>
      </c>
      <c r="K9" s="14">
        <f>VLOOKUP(L9,id!$A:$C,3,0)</f>
        <v>136</v>
      </c>
      <c r="L9" s="14" t="str">
        <f t="shared" si="0"/>
        <v>NowińskaRenata1977</v>
      </c>
      <c r="M9" s="9" t="str">
        <f t="shared" si="1"/>
        <v>Nowińska</v>
      </c>
      <c r="N9" s="9" t="str">
        <f t="shared" si="2"/>
        <v>Renata</v>
      </c>
      <c r="O9" s="9"/>
      <c r="P9" s="9">
        <f t="shared" si="3"/>
        <v>1977</v>
      </c>
      <c r="Q9" s="9">
        <f t="shared" si="4"/>
        <v>65.835065835065848</v>
      </c>
      <c r="R9" s="9"/>
      <c r="S9" s="9">
        <f t="shared" si="5"/>
        <v>0.97445255474452552</v>
      </c>
      <c r="T9" s="9">
        <v>1</v>
      </c>
      <c r="U9" s="9">
        <f t="shared" si="6"/>
        <v>0.91346153846153844</v>
      </c>
      <c r="V9" s="9">
        <v>1</v>
      </c>
    </row>
    <row r="10" spans="1:22" s="97" customFormat="1">
      <c r="A10" s="395">
        <v>9</v>
      </c>
      <c r="B10" s="396">
        <v>43</v>
      </c>
      <c r="C10" s="397" t="s">
        <v>4772</v>
      </c>
      <c r="D10" s="397" t="s">
        <v>231</v>
      </c>
      <c r="E10" s="397" t="s">
        <v>232</v>
      </c>
      <c r="F10" s="397">
        <v>1979</v>
      </c>
      <c r="G10" s="397">
        <v>431</v>
      </c>
      <c r="H10" s="397">
        <v>0</v>
      </c>
      <c r="I10" s="397">
        <v>12</v>
      </c>
      <c r="J10" s="398">
        <v>660</v>
      </c>
      <c r="K10" s="14">
        <f>VLOOKUP(L10,id!$A:$C,3,0)</f>
        <v>137</v>
      </c>
      <c r="L10" s="14" t="str">
        <f t="shared" si="0"/>
        <v>Motyl-AdamczykAgata1979</v>
      </c>
      <c r="M10" s="9" t="str">
        <f t="shared" si="1"/>
        <v>Motyl-Adamczyk</v>
      </c>
      <c r="N10" s="9" t="str">
        <f t="shared" si="2"/>
        <v>Agata</v>
      </c>
      <c r="O10" s="9"/>
      <c r="P10" s="9">
        <f t="shared" si="3"/>
        <v>1979</v>
      </c>
      <c r="Q10" s="9">
        <f t="shared" si="4"/>
        <v>45.738045738045749</v>
      </c>
      <c r="R10" s="9"/>
      <c r="S10" s="9">
        <f t="shared" si="5"/>
        <v>1.9071925754060324</v>
      </c>
      <c r="T10" s="9">
        <v>1</v>
      </c>
      <c r="U10" s="9">
        <f t="shared" si="6"/>
        <v>0.69473684210526321</v>
      </c>
      <c r="V10" s="9">
        <v>1</v>
      </c>
    </row>
    <row r="11" spans="1:22" s="98" customFormat="1">
      <c r="A11" s="395">
        <v>10</v>
      </c>
      <c r="B11" s="396">
        <v>46</v>
      </c>
      <c r="C11" s="397" t="s">
        <v>4609</v>
      </c>
      <c r="D11" s="397" t="s">
        <v>806</v>
      </c>
      <c r="E11" s="397" t="s">
        <v>267</v>
      </c>
      <c r="F11" s="397">
        <v>2007</v>
      </c>
      <c r="G11" s="397">
        <v>570</v>
      </c>
      <c r="H11" s="397">
        <v>0</v>
      </c>
      <c r="I11" s="397">
        <v>5</v>
      </c>
      <c r="J11" s="398">
        <v>220</v>
      </c>
      <c r="K11" s="14">
        <f>VLOOKUP(L11,id!$A:$C,3,0)</f>
        <v>43</v>
      </c>
      <c r="L11" s="14" t="str">
        <f t="shared" si="0"/>
        <v>BrudłoBasia2007</v>
      </c>
      <c r="M11" s="9" t="str">
        <f t="shared" si="1"/>
        <v>Brudło</v>
      </c>
      <c r="N11" s="9" t="str">
        <f t="shared" si="2"/>
        <v>Basia</v>
      </c>
      <c r="O11" s="9"/>
      <c r="P11" s="9">
        <f t="shared" si="3"/>
        <v>2007</v>
      </c>
      <c r="Q11" s="9">
        <f t="shared" si="4"/>
        <v>15.246015246015249</v>
      </c>
      <c r="R11" s="9"/>
      <c r="S11" s="9">
        <f t="shared" si="5"/>
        <v>0.756140350877193</v>
      </c>
      <c r="T11" s="9">
        <v>1</v>
      </c>
      <c r="U11" s="9">
        <f t="shared" si="6"/>
        <v>0.33333333333333331</v>
      </c>
      <c r="V11" s="9">
        <v>1</v>
      </c>
    </row>
    <row r="12" spans="1:22">
      <c r="A12" s="395">
        <v>11</v>
      </c>
      <c r="B12" s="396">
        <v>48</v>
      </c>
      <c r="C12" s="397" t="s">
        <v>4587</v>
      </c>
      <c r="D12" s="397" t="s">
        <v>1688</v>
      </c>
      <c r="E12" s="397" t="s">
        <v>1687</v>
      </c>
      <c r="F12" s="397">
        <v>1977</v>
      </c>
      <c r="G12" s="397">
        <v>570</v>
      </c>
      <c r="H12" s="397">
        <v>0</v>
      </c>
      <c r="I12" s="397">
        <v>5</v>
      </c>
      <c r="J12" s="398">
        <v>220</v>
      </c>
      <c r="K12" s="14">
        <f>VLOOKUP(L12,id!$A:$C,3,0)</f>
        <v>44</v>
      </c>
      <c r="L12" s="14" t="str">
        <f t="shared" si="0"/>
        <v>Pacowska-BrudłoOla1977</v>
      </c>
      <c r="M12" s="9" t="str">
        <f t="shared" si="1"/>
        <v>Pacowska-Brudło</v>
      </c>
      <c r="N12" s="9" t="str">
        <f t="shared" si="2"/>
        <v>Ola</v>
      </c>
      <c r="O12" s="9"/>
      <c r="P12" s="9">
        <f t="shared" si="3"/>
        <v>1977</v>
      </c>
      <c r="Q12" s="9">
        <f t="shared" si="4"/>
        <v>15.246015246015249</v>
      </c>
      <c r="R12" s="9"/>
      <c r="S12" s="9">
        <f t="shared" si="5"/>
        <v>1</v>
      </c>
      <c r="T12" s="9">
        <v>1</v>
      </c>
      <c r="U12" s="9">
        <f t="shared" si="6"/>
        <v>1</v>
      </c>
      <c r="V12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scale="31" orientation="portrait" useFirstPageNumber="1" horizontalDpi="300" verticalDpi="300" r:id="rId1"/>
  <headerFooter alignWithMargins="0">
    <oddHeader>&amp;C&amp;A</oddHeader>
    <oddFooter>&amp;CStrona 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8"/>
  <sheetViews>
    <sheetView topLeftCell="A28" workbookViewId="0">
      <selection sqref="A1:C1"/>
    </sheetView>
  </sheetViews>
  <sheetFormatPr defaultRowHeight="14.4"/>
  <cols>
    <col min="1" max="1" width="4.6640625" style="356" customWidth="1"/>
    <col min="2" max="2" width="5" style="356" bestFit="1" customWidth="1"/>
    <col min="3" max="3" width="12.77734375" style="356" bestFit="1" customWidth="1"/>
    <col min="4" max="4" width="10.55468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8" width="5.5546875" style="356" bestFit="1" customWidth="1"/>
    <col min="9" max="9" width="4.77734375" style="356" bestFit="1" customWidth="1"/>
    <col min="10" max="10" width="8.44140625" style="356" bestFit="1" customWidth="1"/>
    <col min="11" max="11" width="5.77734375" style="356" bestFit="1" customWidth="1"/>
    <col min="12" max="33" width="6.6640625" style="356" customWidth="1"/>
    <col min="34" max="36" width="8.88671875" style="356"/>
    <col min="37" max="37" width="12.77734375" style="356" bestFit="1" customWidth="1"/>
    <col min="38" max="16384" width="8.88671875" style="356"/>
  </cols>
  <sheetData>
    <row r="1" spans="1:46" ht="23.4">
      <c r="A1" s="366" t="s">
        <v>3412</v>
      </c>
    </row>
    <row r="3" spans="1:46" ht="18">
      <c r="A3" s="365" t="s">
        <v>4669</v>
      </c>
    </row>
    <row r="5" spans="1:46" ht="28.8">
      <c r="A5" s="364" t="s">
        <v>3410</v>
      </c>
      <c r="B5" s="364" t="s">
        <v>3733</v>
      </c>
      <c r="C5" s="364" t="s">
        <v>99</v>
      </c>
      <c r="D5" s="364" t="s">
        <v>100</v>
      </c>
      <c r="E5" s="364" t="s">
        <v>3408</v>
      </c>
      <c r="F5" s="364" t="s">
        <v>3407</v>
      </c>
      <c r="G5" s="364" t="s">
        <v>3406</v>
      </c>
      <c r="H5" s="364" t="s">
        <v>3405</v>
      </c>
      <c r="I5" s="364" t="s">
        <v>3404</v>
      </c>
      <c r="J5" s="364" t="s">
        <v>3403</v>
      </c>
      <c r="K5" s="364" t="s">
        <v>3402</v>
      </c>
      <c r="L5" s="364" t="s">
        <v>4668</v>
      </c>
      <c r="M5" s="364" t="s">
        <v>4667</v>
      </c>
      <c r="N5" s="364" t="s">
        <v>4666</v>
      </c>
      <c r="O5" s="364" t="s">
        <v>4665</v>
      </c>
      <c r="P5" s="364" t="s">
        <v>4664</v>
      </c>
      <c r="Q5" s="364" t="s">
        <v>4663</v>
      </c>
      <c r="R5" s="364" t="s">
        <v>4662</v>
      </c>
      <c r="S5" s="364" t="s">
        <v>4661</v>
      </c>
      <c r="T5" s="364" t="s">
        <v>4660</v>
      </c>
      <c r="U5" s="364" t="s">
        <v>4659</v>
      </c>
      <c r="V5" s="364" t="s">
        <v>4658</v>
      </c>
      <c r="W5" s="364" t="s">
        <v>4657</v>
      </c>
      <c r="X5" s="364" t="s">
        <v>4656</v>
      </c>
      <c r="Y5" s="364" t="s">
        <v>4655</v>
      </c>
      <c r="Z5" s="364" t="s">
        <v>4654</v>
      </c>
      <c r="AA5" s="364" t="s">
        <v>4653</v>
      </c>
      <c r="AB5" s="364" t="s">
        <v>4652</v>
      </c>
      <c r="AC5" s="364" t="s">
        <v>4651</v>
      </c>
      <c r="AD5" s="364" t="s">
        <v>4650</v>
      </c>
      <c r="AE5" s="364" t="s">
        <v>4649</v>
      </c>
      <c r="AF5" s="364" t="s">
        <v>4648</v>
      </c>
      <c r="AG5" s="364" t="s">
        <v>3376</v>
      </c>
      <c r="AI5" s="112" t="s">
        <v>71</v>
      </c>
      <c r="AJ5" s="112" t="s">
        <v>72</v>
      </c>
      <c r="AK5" s="112" t="s">
        <v>99</v>
      </c>
      <c r="AL5" s="112" t="s">
        <v>100</v>
      </c>
      <c r="AM5" s="112" t="s">
        <v>75</v>
      </c>
      <c r="AN5" s="112" t="s">
        <v>73</v>
      </c>
      <c r="AO5" s="112" t="s">
        <v>42</v>
      </c>
      <c r="AP5" s="112"/>
      <c r="AQ5" s="112" t="s">
        <v>39</v>
      </c>
      <c r="AR5" s="112" t="s">
        <v>40</v>
      </c>
      <c r="AS5" s="112" t="s">
        <v>31</v>
      </c>
      <c r="AT5" s="112" t="s">
        <v>41</v>
      </c>
    </row>
    <row r="6" spans="1:46">
      <c r="A6" s="364">
        <f ca="1">IF(K6=K5,IF(J6=J5,IF(H6=H5,A5,CELL("row",A1)),CELL("row",A1)),CELL("row",A1))</f>
        <v>1</v>
      </c>
      <c r="B6" s="363" t="s">
        <v>4671</v>
      </c>
      <c r="C6" s="363" t="s">
        <v>267</v>
      </c>
      <c r="D6" s="363" t="s">
        <v>16</v>
      </c>
      <c r="E6" s="361" t="s">
        <v>32</v>
      </c>
      <c r="F6" s="361">
        <v>1979</v>
      </c>
      <c r="G6" s="362">
        <v>43449.6875</v>
      </c>
      <c r="H6" s="361">
        <v>960</v>
      </c>
      <c r="I6" s="361">
        <v>60</v>
      </c>
      <c r="J6" s="361">
        <v>22</v>
      </c>
      <c r="K6" s="360">
        <f>790</f>
        <v>790</v>
      </c>
      <c r="L6" s="359">
        <v>0.18819444444444444</v>
      </c>
      <c r="M6" s="359">
        <v>7.9166666666666663E-2</v>
      </c>
      <c r="N6" s="359">
        <v>0.16458333333333333</v>
      </c>
      <c r="O6" s="359">
        <v>0.78680555555555554</v>
      </c>
      <c r="P6" s="359">
        <v>0.10902777777777778</v>
      </c>
      <c r="Q6" s="359">
        <v>0.72361111111111109</v>
      </c>
      <c r="R6" s="359">
        <v>0.11875000000000001</v>
      </c>
      <c r="S6" s="359">
        <v>0.21180555555555555</v>
      </c>
      <c r="T6" s="359">
        <v>0.34166666666666662</v>
      </c>
      <c r="U6" s="359">
        <v>0.75555555555555554</v>
      </c>
      <c r="V6" s="359">
        <v>0.81666666666666676</v>
      </c>
      <c r="W6" s="359">
        <v>6.1805555555555558E-2</v>
      </c>
      <c r="X6" s="359">
        <v>0.93819444444444444</v>
      </c>
      <c r="Y6" s="359">
        <v>0.31180555555555556</v>
      </c>
      <c r="Z6" s="359">
        <v>0.99097222222222225</v>
      </c>
      <c r="AA6" s="359">
        <v>0.28680555555555554</v>
      </c>
      <c r="AB6" s="359">
        <v>0.84583333333333333</v>
      </c>
      <c r="AC6" s="359">
        <v>0.8881944444444444</v>
      </c>
      <c r="AD6" s="359">
        <v>0.24305555555555555</v>
      </c>
      <c r="AE6" s="359">
        <v>0.26319444444444445</v>
      </c>
      <c r="AF6" s="359">
        <v>3.0555555555555555E-2</v>
      </c>
      <c r="AG6" s="357">
        <v>0.35354166666666664</v>
      </c>
      <c r="AI6" s="112">
        <f>VLOOKUP(AJ6,id!$A:$C,3,0)</f>
        <v>1</v>
      </c>
      <c r="AJ6" s="112" t="str">
        <f t="shared" ref="AJ6:AJ38" si="0">AK6&amp;AL6&amp;AN6</f>
        <v>BrudłoPaweł1979</v>
      </c>
      <c r="AK6" s="112" t="str">
        <f>C6</f>
        <v>Brudło</v>
      </c>
      <c r="AL6" s="112" t="str">
        <f>D6</f>
        <v>Paweł</v>
      </c>
      <c r="AM6" s="112"/>
      <c r="AN6" s="112">
        <f>F6</f>
        <v>1979</v>
      </c>
      <c r="AO6" s="112">
        <v>100</v>
      </c>
      <c r="AP6" s="112"/>
      <c r="AQ6" s="112"/>
      <c r="AR6" s="112"/>
      <c r="AS6" s="112"/>
      <c r="AT6" s="112"/>
    </row>
    <row r="7" spans="1:46">
      <c r="A7" s="364">
        <f ca="1">IF(K7=K6,IF(J7=J6,IF(H7=H6,A6,CELL("row",A2)),CELL("row",A2)),CELL("row",A2))</f>
        <v>2</v>
      </c>
      <c r="B7" s="363" t="s">
        <v>4672</v>
      </c>
      <c r="C7" s="363" t="s">
        <v>80</v>
      </c>
      <c r="D7" s="363" t="s">
        <v>63</v>
      </c>
      <c r="E7" s="361" t="s">
        <v>32</v>
      </c>
      <c r="F7" s="361">
        <v>1986</v>
      </c>
      <c r="G7" s="362">
        <v>43449.6875</v>
      </c>
      <c r="H7" s="361">
        <v>947</v>
      </c>
      <c r="I7" s="361">
        <v>47</v>
      </c>
      <c r="J7" s="361">
        <v>20</v>
      </c>
      <c r="K7" s="360">
        <v>733</v>
      </c>
      <c r="L7" s="359">
        <v>0.79861111111111116</v>
      </c>
      <c r="M7" s="359">
        <v>2.7777777777777779E-3</v>
      </c>
      <c r="N7" s="359">
        <v>0.77569444444444446</v>
      </c>
      <c r="O7" s="358"/>
      <c r="P7" s="359">
        <v>4.0972222222222222E-2</v>
      </c>
      <c r="Q7" s="359">
        <v>0.72986111111111107</v>
      </c>
      <c r="R7" s="359">
        <v>2.0833333333333332E-2</v>
      </c>
      <c r="S7" s="359">
        <v>0.95972222222222225</v>
      </c>
      <c r="T7" s="359">
        <v>0.69791666666666663</v>
      </c>
      <c r="U7" s="358"/>
      <c r="V7" s="359">
        <v>0.30902777777777779</v>
      </c>
      <c r="W7" s="359">
        <v>0.98125000000000007</v>
      </c>
      <c r="X7" s="359">
        <v>0.17013888888888887</v>
      </c>
      <c r="Y7" s="359">
        <v>0.84513888888888899</v>
      </c>
      <c r="Z7" s="359">
        <v>8.2638888888888887E-2</v>
      </c>
      <c r="AA7" s="359">
        <v>0.87222222222222223</v>
      </c>
      <c r="AB7" s="359">
        <v>0.27152777777777776</v>
      </c>
      <c r="AC7" s="359">
        <v>0.22500000000000001</v>
      </c>
      <c r="AD7" s="359">
        <v>0.92361111111111116</v>
      </c>
      <c r="AE7" s="359">
        <v>0.8979166666666667</v>
      </c>
      <c r="AF7" s="359">
        <v>0.11527777777777777</v>
      </c>
      <c r="AG7" s="357">
        <v>0.34456018518518516</v>
      </c>
      <c r="AI7" s="112">
        <f>VLOOKUP(AJ7,id!$A:$C,3,0)</f>
        <v>116</v>
      </c>
      <c r="AJ7" s="112" t="str">
        <f t="shared" si="0"/>
        <v>MirowskiŁukasz1986</v>
      </c>
      <c r="AK7" s="112" t="str">
        <f t="shared" ref="AK7:AL19" si="1">C7</f>
        <v>Mirowski</v>
      </c>
      <c r="AL7" s="112" t="str">
        <f t="shared" si="1"/>
        <v>Łukasz</v>
      </c>
      <c r="AM7" s="112"/>
      <c r="AN7" s="112">
        <f t="shared" ref="AN7:AN38" si="2">F7</f>
        <v>1986</v>
      </c>
      <c r="AO7" s="112">
        <f t="shared" ref="AO7:AO11" si="3">AO6*IF(AS7&lt;1,AS7,IF(AT7&lt;1,AT7,IF(AR7&lt;1,AR7,IF(AQ7&lt;1,AQ7,1))))</f>
        <v>92.784810126582272</v>
      </c>
      <c r="AP7" s="112"/>
      <c r="AQ7" s="112">
        <f>H6/H7</f>
        <v>1.0137275607180569</v>
      </c>
      <c r="AR7" s="112">
        <f>J7/J6</f>
        <v>0.90909090909090906</v>
      </c>
      <c r="AS7" s="112">
        <f>K7/K6</f>
        <v>0.92784810126582273</v>
      </c>
      <c r="AT7" s="112">
        <f>AR7^0.2</f>
        <v>0.98111849572626431</v>
      </c>
    </row>
    <row r="8" spans="1:46">
      <c r="A8" s="364">
        <f ca="1">IF(K8=K7,IF(J8=J7,IF(H8=H7,A7,CELL("row",A3)),CELL("row",A3)),CELL("row",A3))</f>
        <v>2</v>
      </c>
      <c r="B8" s="363" t="s">
        <v>4673</v>
      </c>
      <c r="C8" s="363" t="s">
        <v>55</v>
      </c>
      <c r="D8" s="363" t="s">
        <v>22</v>
      </c>
      <c r="E8" s="361" t="s">
        <v>32</v>
      </c>
      <c r="F8" s="361">
        <v>1969</v>
      </c>
      <c r="G8" s="362">
        <v>43449.6875</v>
      </c>
      <c r="H8" s="361">
        <v>947</v>
      </c>
      <c r="I8" s="361">
        <v>47</v>
      </c>
      <c r="J8" s="361">
        <v>20</v>
      </c>
      <c r="K8" s="360">
        <v>733</v>
      </c>
      <c r="L8" s="359">
        <v>0.79861111111111116</v>
      </c>
      <c r="M8" s="359">
        <v>2.7777777777777779E-3</v>
      </c>
      <c r="N8" s="359">
        <v>0.77638888888888891</v>
      </c>
      <c r="O8" s="358"/>
      <c r="P8" s="359">
        <v>4.0972222222222222E-2</v>
      </c>
      <c r="Q8" s="359">
        <v>0.72986111111111107</v>
      </c>
      <c r="R8" s="359">
        <v>2.1527777777777781E-2</v>
      </c>
      <c r="S8" s="359">
        <v>0.95972222222222225</v>
      </c>
      <c r="T8" s="359">
        <v>0.69791666666666663</v>
      </c>
      <c r="U8" s="358"/>
      <c r="V8" s="359">
        <v>0.30902777777777779</v>
      </c>
      <c r="W8" s="359">
        <v>0.98125000000000007</v>
      </c>
      <c r="X8" s="359">
        <v>0.17083333333333331</v>
      </c>
      <c r="Y8" s="359">
        <v>0.84513888888888899</v>
      </c>
      <c r="Z8" s="359">
        <v>8.2638888888888887E-2</v>
      </c>
      <c r="AA8" s="359">
        <v>0.87222222222222223</v>
      </c>
      <c r="AB8" s="359">
        <v>0.27152777777777776</v>
      </c>
      <c r="AC8" s="359">
        <v>0.22569444444444445</v>
      </c>
      <c r="AD8" s="359">
        <v>0.92361111111111116</v>
      </c>
      <c r="AE8" s="359">
        <v>0.89861111111111114</v>
      </c>
      <c r="AF8" s="359">
        <v>0.11597222222222221</v>
      </c>
      <c r="AG8" s="357">
        <v>0.34472222222222221</v>
      </c>
      <c r="AI8" s="112">
        <f>VLOOKUP(AJ8,id!$A:$C,3,0)</f>
        <v>2</v>
      </c>
      <c r="AJ8" s="112" t="str">
        <f t="shared" si="0"/>
        <v>SzawdzinKrzysztof1969</v>
      </c>
      <c r="AK8" s="112" t="str">
        <f t="shared" si="1"/>
        <v>Szawdzin</v>
      </c>
      <c r="AL8" s="112" t="str">
        <f t="shared" si="1"/>
        <v>Krzysztof</v>
      </c>
      <c r="AM8" s="112"/>
      <c r="AN8" s="112">
        <f t="shared" si="2"/>
        <v>1969</v>
      </c>
      <c r="AO8" s="112">
        <f t="shared" si="3"/>
        <v>92.784810126582272</v>
      </c>
      <c r="AP8" s="112"/>
      <c r="AQ8" s="112">
        <f t="shared" ref="AQ8:AQ11" si="4">H7/H8</f>
        <v>1</v>
      </c>
      <c r="AR8" s="112">
        <f t="shared" ref="AR8:AS11" si="5">J8/J7</f>
        <v>1</v>
      </c>
      <c r="AS8" s="112">
        <f t="shared" si="5"/>
        <v>1</v>
      </c>
      <c r="AT8" s="112">
        <f t="shared" ref="AT8:AT11" si="6">AR8^0.2</f>
        <v>1</v>
      </c>
    </row>
    <row r="9" spans="1:46">
      <c r="A9" s="364">
        <f ca="1">IF(K9=K8,IF(J9=J8,IF(H9=H8,A8,CELL("row",A4)),CELL("row",A4)),CELL("row",A4))</f>
        <v>4</v>
      </c>
      <c r="B9" s="363" t="s">
        <v>4674</v>
      </c>
      <c r="C9" s="363" t="s">
        <v>152</v>
      </c>
      <c r="D9" s="363" t="s">
        <v>151</v>
      </c>
      <c r="E9" s="361" t="s">
        <v>32</v>
      </c>
      <c r="F9" s="361">
        <v>1970</v>
      </c>
      <c r="G9" s="362">
        <v>43449.6875</v>
      </c>
      <c r="H9" s="361">
        <v>897</v>
      </c>
      <c r="I9" s="361">
        <v>0</v>
      </c>
      <c r="J9" s="361">
        <v>18</v>
      </c>
      <c r="K9" s="360">
        <v>670</v>
      </c>
      <c r="L9" s="359">
        <v>0.79999999999999993</v>
      </c>
      <c r="M9" s="359">
        <v>0.93958333333333333</v>
      </c>
      <c r="N9" s="359">
        <v>0.76597222222222217</v>
      </c>
      <c r="O9" s="359">
        <v>0.26805555555555555</v>
      </c>
      <c r="P9" s="359">
        <v>0.12083333333333333</v>
      </c>
      <c r="Q9" s="359">
        <v>0.72430555555555554</v>
      </c>
      <c r="R9" s="359">
        <v>0.13263888888888889</v>
      </c>
      <c r="S9" s="359">
        <v>0.90347222222222223</v>
      </c>
      <c r="T9" s="359">
        <v>0.3</v>
      </c>
      <c r="U9" s="359">
        <v>0.16805555555555554</v>
      </c>
      <c r="V9" s="359">
        <v>0.23402777777777781</v>
      </c>
      <c r="W9" s="359">
        <v>0.95763888888888893</v>
      </c>
      <c r="X9" s="358"/>
      <c r="Y9" s="358"/>
      <c r="Z9" s="359">
        <v>8.2638888888888887E-2</v>
      </c>
      <c r="AA9" s="358"/>
      <c r="AB9" s="359">
        <v>0.20347222222222219</v>
      </c>
      <c r="AC9" s="358"/>
      <c r="AD9" s="359">
        <v>0.86388888888888893</v>
      </c>
      <c r="AE9" s="359">
        <v>0.83680555555555547</v>
      </c>
      <c r="AF9" s="359">
        <v>3.5416666666666666E-2</v>
      </c>
      <c r="AG9" s="357">
        <v>0.31028935185185186</v>
      </c>
      <c r="AI9" s="112">
        <f>VLOOKUP(AJ9,id!$A:$C,3,0)</f>
        <v>63</v>
      </c>
      <c r="AJ9" s="112" t="str">
        <f t="shared" si="0"/>
        <v>HołdakowskiWojciech1970</v>
      </c>
      <c r="AK9" s="112" t="str">
        <f t="shared" si="1"/>
        <v>Hołdakowski</v>
      </c>
      <c r="AL9" s="112" t="str">
        <f t="shared" si="1"/>
        <v>Wojciech</v>
      </c>
      <c r="AM9" s="112"/>
      <c r="AN9" s="112">
        <f t="shared" si="2"/>
        <v>1970</v>
      </c>
      <c r="AO9" s="112">
        <f t="shared" si="3"/>
        <v>84.810126582278471</v>
      </c>
      <c r="AP9" s="112"/>
      <c r="AQ9" s="112">
        <f t="shared" si="4"/>
        <v>1.0557413600891863</v>
      </c>
      <c r="AR9" s="112">
        <f t="shared" si="5"/>
        <v>0.9</v>
      </c>
      <c r="AS9" s="112">
        <f t="shared" si="5"/>
        <v>0.91405184174624832</v>
      </c>
      <c r="AT9" s="112">
        <f t="shared" si="6"/>
        <v>0.9791483623609768</v>
      </c>
    </row>
    <row r="10" spans="1:46">
      <c r="A10" s="364">
        <f ca="1">IF(K10=K9,IF(J10=J9,IF(H10=H9,A9,CELL("row",A5)),CELL("row",A5)),CELL("row",A5))</f>
        <v>4</v>
      </c>
      <c r="B10" s="363" t="s">
        <v>4675</v>
      </c>
      <c r="C10" s="363" t="s">
        <v>79</v>
      </c>
      <c r="D10" s="363" t="s">
        <v>90</v>
      </c>
      <c r="E10" s="361" t="s">
        <v>32</v>
      </c>
      <c r="F10" s="361">
        <v>1984</v>
      </c>
      <c r="G10" s="362">
        <v>43449.6875</v>
      </c>
      <c r="H10" s="361">
        <v>897</v>
      </c>
      <c r="I10" s="361">
        <v>0</v>
      </c>
      <c r="J10" s="361">
        <v>18</v>
      </c>
      <c r="K10" s="360">
        <v>670</v>
      </c>
      <c r="L10" s="359">
        <v>0.80069444444444438</v>
      </c>
      <c r="M10" s="359">
        <v>0.93958333333333333</v>
      </c>
      <c r="N10" s="359">
        <v>0.76666666666666661</v>
      </c>
      <c r="O10" s="359">
        <v>0.2673611111111111</v>
      </c>
      <c r="P10" s="359">
        <v>0.12083333333333333</v>
      </c>
      <c r="Q10" s="359">
        <v>0.72430555555555554</v>
      </c>
      <c r="R10" s="359">
        <v>0.13263888888888889</v>
      </c>
      <c r="S10" s="359">
        <v>0.90347222222222223</v>
      </c>
      <c r="T10" s="359">
        <v>0.3</v>
      </c>
      <c r="U10" s="359">
        <v>0.16805555555555554</v>
      </c>
      <c r="V10" s="359">
        <v>0.23402777777777781</v>
      </c>
      <c r="W10" s="359">
        <v>0.95763888888888893</v>
      </c>
      <c r="X10" s="358"/>
      <c r="Y10" s="358"/>
      <c r="Z10" s="359">
        <v>8.2638888888888887E-2</v>
      </c>
      <c r="AA10" s="358"/>
      <c r="AB10" s="359">
        <v>0.20347222222222219</v>
      </c>
      <c r="AC10" s="358"/>
      <c r="AD10" s="359">
        <v>0.86388888888888893</v>
      </c>
      <c r="AE10" s="359">
        <v>0.83680555555555547</v>
      </c>
      <c r="AF10" s="359">
        <v>3.5416666666666666E-2</v>
      </c>
      <c r="AG10" s="357">
        <v>0.31033564814814812</v>
      </c>
      <c r="AI10" s="112">
        <f>VLOOKUP(AJ10,id!$A:$C,3,0)</f>
        <v>38</v>
      </c>
      <c r="AJ10" s="112" t="str">
        <f t="shared" si="0"/>
        <v>WieczorekJarosław1984</v>
      </c>
      <c r="AK10" s="112" t="str">
        <f t="shared" si="1"/>
        <v>Wieczorek</v>
      </c>
      <c r="AL10" s="112" t="str">
        <f t="shared" si="1"/>
        <v>Jarosław</v>
      </c>
      <c r="AM10" s="112"/>
      <c r="AN10" s="112">
        <f t="shared" si="2"/>
        <v>1984</v>
      </c>
      <c r="AO10" s="112">
        <f t="shared" si="3"/>
        <v>84.810126582278471</v>
      </c>
      <c r="AP10" s="112"/>
      <c r="AQ10" s="112">
        <f t="shared" si="4"/>
        <v>1</v>
      </c>
      <c r="AR10" s="112">
        <f t="shared" si="5"/>
        <v>1</v>
      </c>
      <c r="AS10" s="112">
        <f t="shared" si="5"/>
        <v>1</v>
      </c>
      <c r="AT10" s="112">
        <f t="shared" si="6"/>
        <v>1</v>
      </c>
    </row>
    <row r="11" spans="1:46">
      <c r="A11" s="364">
        <f t="shared" ref="A11:A38" ca="1" si="7">IF(K11=K10,IF(J11=J10,IF(H11=H10,A10,CELL("row",A6)),CELL("row",A6)),CELL("row",A6))</f>
        <v>6</v>
      </c>
      <c r="B11" s="363" t="s">
        <v>4676</v>
      </c>
      <c r="C11" s="363" t="s">
        <v>18</v>
      </c>
      <c r="D11" s="363" t="s">
        <v>19</v>
      </c>
      <c r="E11" s="361" t="s">
        <v>32</v>
      </c>
      <c r="F11" s="361">
        <v>1964</v>
      </c>
      <c r="G11" s="362">
        <v>43449.6875</v>
      </c>
      <c r="H11" s="361">
        <v>908</v>
      </c>
      <c r="I11" s="361">
        <v>8</v>
      </c>
      <c r="J11" s="361">
        <v>18</v>
      </c>
      <c r="K11" s="360">
        <v>662</v>
      </c>
      <c r="L11" s="359">
        <v>0.90347222222222223</v>
      </c>
      <c r="M11" s="358"/>
      <c r="N11" s="359">
        <v>0.9291666666666667</v>
      </c>
      <c r="O11" s="359">
        <v>0.26805555555555555</v>
      </c>
      <c r="P11" s="359">
        <v>8.6805555555555566E-2</v>
      </c>
      <c r="Q11" s="359">
        <v>0.3034722222222222</v>
      </c>
      <c r="R11" s="359">
        <v>0.9819444444444444</v>
      </c>
      <c r="S11" s="359">
        <v>0.8652777777777777</v>
      </c>
      <c r="T11" s="359">
        <v>0.71388888888888891</v>
      </c>
      <c r="U11" s="359">
        <v>0.96250000000000002</v>
      </c>
      <c r="V11" s="359">
        <v>0.23194444444444443</v>
      </c>
      <c r="W11" s="358"/>
      <c r="X11" s="358"/>
      <c r="Y11" s="359">
        <v>0.75208333333333333</v>
      </c>
      <c r="Z11" s="359">
        <v>0.12916666666666668</v>
      </c>
      <c r="AA11" s="359">
        <v>0.79027777777777775</v>
      </c>
      <c r="AB11" s="359">
        <v>0.19236111111111112</v>
      </c>
      <c r="AC11" s="359">
        <v>0.16041666666666668</v>
      </c>
      <c r="AD11" s="359">
        <v>0.83750000000000002</v>
      </c>
      <c r="AE11" s="359">
        <v>0.81597222222222221</v>
      </c>
      <c r="AF11" s="358"/>
      <c r="AG11" s="357">
        <v>0.31745370370370368</v>
      </c>
      <c r="AI11" s="112">
        <f>VLOOKUP(AJ11,id!$A:$C,3,0)</f>
        <v>17</v>
      </c>
      <c r="AJ11" s="112" t="str">
        <f t="shared" si="0"/>
        <v>LiszkaGrzegorz1964</v>
      </c>
      <c r="AK11" s="112" t="str">
        <f t="shared" si="1"/>
        <v>Liszka</v>
      </c>
      <c r="AL11" s="112" t="str">
        <f t="shared" si="1"/>
        <v>Grzegorz</v>
      </c>
      <c r="AM11" s="112"/>
      <c r="AN11" s="112">
        <f t="shared" si="2"/>
        <v>1964</v>
      </c>
      <c r="AO11" s="112">
        <f t="shared" si="3"/>
        <v>83.797468354430364</v>
      </c>
      <c r="AP11" s="112"/>
      <c r="AQ11" s="112">
        <f t="shared" si="4"/>
        <v>0.98788546255506604</v>
      </c>
      <c r="AR11" s="112">
        <f t="shared" si="5"/>
        <v>1</v>
      </c>
      <c r="AS11" s="112">
        <f t="shared" si="5"/>
        <v>0.9880597014925373</v>
      </c>
      <c r="AT11" s="112">
        <f t="shared" si="6"/>
        <v>1</v>
      </c>
    </row>
    <row r="12" spans="1:46">
      <c r="A12" s="364">
        <f t="shared" ca="1" si="7"/>
        <v>7</v>
      </c>
      <c r="B12" s="363" t="s">
        <v>4678</v>
      </c>
      <c r="C12" s="363" t="s">
        <v>67</v>
      </c>
      <c r="D12" s="363" t="s">
        <v>15</v>
      </c>
      <c r="E12" s="361" t="s">
        <v>32</v>
      </c>
      <c r="F12" s="361">
        <v>1963</v>
      </c>
      <c r="G12" s="362">
        <v>43449.6875</v>
      </c>
      <c r="H12" s="361">
        <v>915</v>
      </c>
      <c r="I12" s="361">
        <v>15</v>
      </c>
      <c r="J12" s="361">
        <v>17</v>
      </c>
      <c r="K12" s="360">
        <v>625</v>
      </c>
      <c r="L12" s="359">
        <v>0.79861111111111116</v>
      </c>
      <c r="M12" s="359">
        <v>0.9555555555555556</v>
      </c>
      <c r="N12" s="358"/>
      <c r="O12" s="359">
        <v>0.26180555555555557</v>
      </c>
      <c r="P12" s="359">
        <v>2.9166666666666664E-2</v>
      </c>
      <c r="Q12" s="358"/>
      <c r="R12" s="359">
        <v>0.98402777777777783</v>
      </c>
      <c r="S12" s="359">
        <v>0.8979166666666667</v>
      </c>
      <c r="T12" s="359">
        <v>0.71458333333333324</v>
      </c>
      <c r="U12" s="359">
        <v>0.29791666666666666</v>
      </c>
      <c r="V12" s="359">
        <v>0.22361111111111109</v>
      </c>
      <c r="W12" s="359">
        <v>0.93472222222222223</v>
      </c>
      <c r="X12" s="358"/>
      <c r="Y12" s="359">
        <v>0.75208333333333333</v>
      </c>
      <c r="Z12" s="359">
        <v>8.3333333333333329E-2</v>
      </c>
      <c r="AA12" s="358"/>
      <c r="AB12" s="359">
        <v>0.1673611111111111</v>
      </c>
      <c r="AC12" s="359">
        <v>0.12430555555555556</v>
      </c>
      <c r="AD12" s="359">
        <v>0.86388888888888893</v>
      </c>
      <c r="AE12" s="359">
        <v>0.83680555555555547</v>
      </c>
      <c r="AF12" s="358"/>
      <c r="AG12" s="357">
        <v>0.32243055555555555</v>
      </c>
      <c r="AI12" s="112">
        <f>VLOOKUP(AJ12,id!$A:$C,3,0)</f>
        <v>155</v>
      </c>
      <c r="AJ12" s="112" t="str">
        <f t="shared" si="0"/>
        <v>SzajdukPiotr1963</v>
      </c>
      <c r="AK12" s="112" t="str">
        <f t="shared" si="1"/>
        <v>Szajduk</v>
      </c>
      <c r="AL12" s="112" t="str">
        <f t="shared" si="1"/>
        <v>Piotr</v>
      </c>
      <c r="AM12" s="112"/>
      <c r="AN12" s="112">
        <f t="shared" si="2"/>
        <v>1963</v>
      </c>
      <c r="AO12" s="112">
        <f t="shared" ref="AO12:AO38" si="8">AO11*IF(AS12&lt;1,AS12,IF(AT12&lt;1,AT12,IF(AR12&lt;1,AR12,IF(AQ12&lt;1,AQ12,1))))</f>
        <v>79.113924050632889</v>
      </c>
      <c r="AP12" s="112"/>
      <c r="AQ12" s="112">
        <f t="shared" ref="AQ12:AQ38" si="9">H11/H12</f>
        <v>0.99234972677595623</v>
      </c>
      <c r="AR12" s="112">
        <f t="shared" ref="AR12:AR38" si="10">J12/J11</f>
        <v>0.94444444444444442</v>
      </c>
      <c r="AS12" s="112">
        <f t="shared" ref="AS12:AS38" si="11">K12/K11</f>
        <v>0.9441087613293051</v>
      </c>
      <c r="AT12" s="112">
        <f t="shared" ref="AT12:AT38" si="12">AR12^0.2</f>
        <v>0.98863341063895649</v>
      </c>
    </row>
    <row r="13" spans="1:46">
      <c r="A13" s="364">
        <f t="shared" ca="1" si="7"/>
        <v>7</v>
      </c>
      <c r="B13" s="363" t="s">
        <v>4679</v>
      </c>
      <c r="C13" s="363" t="s">
        <v>94</v>
      </c>
      <c r="D13" s="363" t="s">
        <v>34</v>
      </c>
      <c r="E13" s="361" t="s">
        <v>32</v>
      </c>
      <c r="F13" s="361">
        <v>1978</v>
      </c>
      <c r="G13" s="362">
        <v>43449.6875</v>
      </c>
      <c r="H13" s="361">
        <v>915</v>
      </c>
      <c r="I13" s="361">
        <v>15</v>
      </c>
      <c r="J13" s="361">
        <v>17</v>
      </c>
      <c r="K13" s="360">
        <v>625</v>
      </c>
      <c r="L13" s="359">
        <v>0.79861111111111116</v>
      </c>
      <c r="M13" s="359">
        <v>0.9555555555555556</v>
      </c>
      <c r="N13" s="358"/>
      <c r="O13" s="359">
        <v>0.26180555555555557</v>
      </c>
      <c r="P13" s="359">
        <v>2.9166666666666664E-2</v>
      </c>
      <c r="Q13" s="358"/>
      <c r="R13" s="359">
        <v>0.98333333333333339</v>
      </c>
      <c r="S13" s="359">
        <v>0.89861111111111114</v>
      </c>
      <c r="T13" s="359">
        <v>0.71458333333333324</v>
      </c>
      <c r="U13" s="359">
        <v>0.29791666666666666</v>
      </c>
      <c r="V13" s="359">
        <v>0.22361111111111109</v>
      </c>
      <c r="W13" s="359">
        <v>0.93541666666666667</v>
      </c>
      <c r="X13" s="358"/>
      <c r="Y13" s="359">
        <v>0.75416666666666676</v>
      </c>
      <c r="Z13" s="359">
        <v>8.3333333333333329E-2</v>
      </c>
      <c r="AA13" s="358"/>
      <c r="AB13" s="359">
        <v>0.1673611111111111</v>
      </c>
      <c r="AC13" s="359">
        <v>0.125</v>
      </c>
      <c r="AD13" s="359">
        <v>0.86388888888888893</v>
      </c>
      <c r="AE13" s="359">
        <v>0.83472222222222225</v>
      </c>
      <c r="AF13" s="358"/>
      <c r="AG13" s="357">
        <v>0.32245370370370369</v>
      </c>
      <c r="AI13" s="112">
        <f>VLOOKUP(AJ13,id!$A:$C,3,0)</f>
        <v>24</v>
      </c>
      <c r="AJ13" s="112" t="str">
        <f t="shared" si="0"/>
        <v>SadowskiMarek1978</v>
      </c>
      <c r="AK13" s="112" t="str">
        <f t="shared" si="1"/>
        <v>Sadowski</v>
      </c>
      <c r="AL13" s="112" t="str">
        <f t="shared" si="1"/>
        <v>Marek</v>
      </c>
      <c r="AM13" s="112"/>
      <c r="AN13" s="112">
        <f t="shared" si="2"/>
        <v>1978</v>
      </c>
      <c r="AO13" s="112">
        <f t="shared" si="8"/>
        <v>79.113924050632889</v>
      </c>
      <c r="AP13" s="112"/>
      <c r="AQ13" s="112">
        <f t="shared" si="9"/>
        <v>1</v>
      </c>
      <c r="AR13" s="112">
        <f t="shared" si="10"/>
        <v>1</v>
      </c>
      <c r="AS13" s="112">
        <f t="shared" si="11"/>
        <v>1</v>
      </c>
      <c r="AT13" s="112">
        <f t="shared" si="12"/>
        <v>1</v>
      </c>
    </row>
    <row r="14" spans="1:46">
      <c r="A14" s="364">
        <f t="shared" ca="1" si="7"/>
        <v>7</v>
      </c>
      <c r="B14" s="363" t="s">
        <v>4681</v>
      </c>
      <c r="C14" s="363" t="s">
        <v>50</v>
      </c>
      <c r="D14" s="363" t="s">
        <v>49</v>
      </c>
      <c r="E14" s="361" t="s">
        <v>32</v>
      </c>
      <c r="F14" s="361">
        <v>1967</v>
      </c>
      <c r="G14" s="362">
        <v>43449.6875</v>
      </c>
      <c r="H14" s="361">
        <v>915</v>
      </c>
      <c r="I14" s="361">
        <v>15</v>
      </c>
      <c r="J14" s="361">
        <v>17</v>
      </c>
      <c r="K14" s="360">
        <v>625</v>
      </c>
      <c r="L14" s="359">
        <v>0.79861111111111116</v>
      </c>
      <c r="M14" s="359">
        <v>0.95833333333333337</v>
      </c>
      <c r="N14" s="358"/>
      <c r="O14" s="359">
        <v>0.26111111111111113</v>
      </c>
      <c r="P14" s="359">
        <v>2.9166666666666664E-2</v>
      </c>
      <c r="Q14" s="358"/>
      <c r="R14" s="359">
        <v>0.98541666666666661</v>
      </c>
      <c r="S14" s="359">
        <v>0.89861111111111114</v>
      </c>
      <c r="T14" s="359">
        <v>0.71458333333333324</v>
      </c>
      <c r="U14" s="359">
        <v>0.29791666666666666</v>
      </c>
      <c r="V14" s="359">
        <v>0.22291666666666665</v>
      </c>
      <c r="W14" s="359">
        <v>0.93472222222222223</v>
      </c>
      <c r="X14" s="358"/>
      <c r="Y14" s="359">
        <v>0.76180555555555562</v>
      </c>
      <c r="Z14" s="359">
        <v>8.3333333333333329E-2</v>
      </c>
      <c r="AA14" s="358"/>
      <c r="AB14" s="359">
        <v>0.16874999999999998</v>
      </c>
      <c r="AC14" s="359">
        <v>0.125</v>
      </c>
      <c r="AD14" s="359">
        <v>0.86388888888888893</v>
      </c>
      <c r="AE14" s="359">
        <v>0.83472222222222225</v>
      </c>
      <c r="AF14" s="358"/>
      <c r="AG14" s="357">
        <v>0.32256944444444446</v>
      </c>
      <c r="AI14" s="112">
        <f>VLOOKUP(AJ14,id!$A:$C,3,0)</f>
        <v>152</v>
      </c>
      <c r="AJ14" s="112" t="str">
        <f t="shared" si="0"/>
        <v>StanekRobert1967</v>
      </c>
      <c r="AK14" s="112" t="str">
        <f t="shared" si="1"/>
        <v>Stanek</v>
      </c>
      <c r="AL14" s="112" t="str">
        <f t="shared" si="1"/>
        <v>Robert</v>
      </c>
      <c r="AM14" s="112"/>
      <c r="AN14" s="112">
        <f t="shared" si="2"/>
        <v>1967</v>
      </c>
      <c r="AO14" s="112">
        <f t="shared" si="8"/>
        <v>79.113924050632889</v>
      </c>
      <c r="AP14" s="112"/>
      <c r="AQ14" s="112">
        <f t="shared" si="9"/>
        <v>1</v>
      </c>
      <c r="AR14" s="112">
        <f t="shared" si="10"/>
        <v>1</v>
      </c>
      <c r="AS14" s="112">
        <f t="shared" si="11"/>
        <v>1</v>
      </c>
      <c r="AT14" s="112">
        <f t="shared" si="12"/>
        <v>1</v>
      </c>
    </row>
    <row r="15" spans="1:46">
      <c r="A15" s="364">
        <f t="shared" ca="1" si="7"/>
        <v>10</v>
      </c>
      <c r="B15" s="363" t="s">
        <v>4682</v>
      </c>
      <c r="C15" s="363" t="s">
        <v>265</v>
      </c>
      <c r="D15" s="363" t="s">
        <v>234</v>
      </c>
      <c r="E15" s="361" t="s">
        <v>32</v>
      </c>
      <c r="F15" s="361">
        <v>1963</v>
      </c>
      <c r="G15" s="362">
        <v>43449.6875</v>
      </c>
      <c r="H15" s="361">
        <v>888</v>
      </c>
      <c r="I15" s="361">
        <v>0</v>
      </c>
      <c r="J15" s="361">
        <v>16</v>
      </c>
      <c r="K15" s="360">
        <v>590</v>
      </c>
      <c r="L15" s="358"/>
      <c r="M15" s="359">
        <v>0.93958333333333333</v>
      </c>
      <c r="N15" s="358"/>
      <c r="O15" s="358"/>
      <c r="P15" s="359">
        <v>0.98749999999999993</v>
      </c>
      <c r="Q15" s="358"/>
      <c r="R15" s="359">
        <v>0.96527777777777779</v>
      </c>
      <c r="S15" s="359">
        <v>0.88402777777777775</v>
      </c>
      <c r="T15" s="359">
        <v>0.70833333333333337</v>
      </c>
      <c r="U15" s="359">
        <v>0.27291666666666664</v>
      </c>
      <c r="V15" s="358"/>
      <c r="W15" s="359">
        <v>0.90763888888888899</v>
      </c>
      <c r="X15" s="358"/>
      <c r="Y15" s="359">
        <v>0.76180555555555562</v>
      </c>
      <c r="Z15" s="359">
        <v>0.12986111111111112</v>
      </c>
      <c r="AA15" s="359">
        <v>0.7944444444444444</v>
      </c>
      <c r="AB15" s="359">
        <v>0.24513888888888888</v>
      </c>
      <c r="AC15" s="359">
        <v>0.16944444444444443</v>
      </c>
      <c r="AD15" s="359">
        <v>0.84930555555555554</v>
      </c>
      <c r="AE15" s="359">
        <v>0.8208333333333333</v>
      </c>
      <c r="AF15" s="359">
        <v>9.0277777777777776E-2</v>
      </c>
      <c r="AG15" s="357">
        <v>0.30386574074074074</v>
      </c>
      <c r="AI15" s="112">
        <f>VLOOKUP(AJ15,id!$A:$C,3,0)</f>
        <v>19</v>
      </c>
      <c r="AJ15" s="112" t="str">
        <f t="shared" si="0"/>
        <v>KrólikowskiRoman1963</v>
      </c>
      <c r="AK15" s="112" t="str">
        <f t="shared" si="1"/>
        <v>Królikowski</v>
      </c>
      <c r="AL15" s="112" t="str">
        <f t="shared" si="1"/>
        <v>Roman</v>
      </c>
      <c r="AM15" s="112"/>
      <c r="AN15" s="112">
        <f t="shared" si="2"/>
        <v>1963</v>
      </c>
      <c r="AO15" s="112">
        <f t="shared" si="8"/>
        <v>74.683544303797447</v>
      </c>
      <c r="AP15" s="112"/>
      <c r="AQ15" s="112">
        <f t="shared" si="9"/>
        <v>1.0304054054054055</v>
      </c>
      <c r="AR15" s="112">
        <f t="shared" si="10"/>
        <v>0.94117647058823528</v>
      </c>
      <c r="AS15" s="112">
        <f t="shared" si="11"/>
        <v>0.94399999999999995</v>
      </c>
      <c r="AT15" s="112">
        <f t="shared" si="12"/>
        <v>0.98794828634196963</v>
      </c>
    </row>
    <row r="16" spans="1:46">
      <c r="A16" s="364">
        <f t="shared" ca="1" si="7"/>
        <v>11</v>
      </c>
      <c r="B16" s="363" t="s">
        <v>4683</v>
      </c>
      <c r="C16" s="363" t="s">
        <v>4684</v>
      </c>
      <c r="D16" s="363" t="s">
        <v>16</v>
      </c>
      <c r="E16" s="361" t="s">
        <v>32</v>
      </c>
      <c r="F16" s="361">
        <v>1971</v>
      </c>
      <c r="G16" s="362">
        <v>43449.6875</v>
      </c>
      <c r="H16" s="361">
        <v>889</v>
      </c>
      <c r="I16" s="361">
        <v>0</v>
      </c>
      <c r="J16" s="361">
        <v>16</v>
      </c>
      <c r="K16" s="360">
        <v>590</v>
      </c>
      <c r="L16" s="358"/>
      <c r="M16" s="359">
        <v>0.94444444444444453</v>
      </c>
      <c r="N16" s="358"/>
      <c r="O16" s="358"/>
      <c r="P16" s="359">
        <v>0.98749999999999993</v>
      </c>
      <c r="Q16" s="358"/>
      <c r="R16" s="359">
        <v>0.96527777777777779</v>
      </c>
      <c r="S16" s="359">
        <v>0.88402777777777775</v>
      </c>
      <c r="T16" s="359">
        <v>0.70833333333333337</v>
      </c>
      <c r="U16" s="359">
        <v>0.27291666666666664</v>
      </c>
      <c r="V16" s="358"/>
      <c r="W16" s="359">
        <v>0.90833333333333333</v>
      </c>
      <c r="X16" s="358"/>
      <c r="Y16" s="359">
        <v>0.76250000000000007</v>
      </c>
      <c r="Z16" s="359">
        <v>0.12986111111111112</v>
      </c>
      <c r="AA16" s="359">
        <v>0.7944444444444444</v>
      </c>
      <c r="AB16" s="359">
        <v>0.24583333333333335</v>
      </c>
      <c r="AC16" s="359">
        <v>0.16944444444444443</v>
      </c>
      <c r="AD16" s="359">
        <v>0.85</v>
      </c>
      <c r="AE16" s="359">
        <v>0.82152777777777775</v>
      </c>
      <c r="AF16" s="359">
        <v>9.0277777777777776E-2</v>
      </c>
      <c r="AG16" s="357">
        <v>0.30467592592592591</v>
      </c>
      <c r="AI16" s="112" t="e">
        <f>VLOOKUP(AJ16,id!$A:$C,3,0)</f>
        <v>#N/A</v>
      </c>
      <c r="AJ16" s="112" t="str">
        <f t="shared" si="0"/>
        <v>TalagaPaweł1971</v>
      </c>
      <c r="AK16" s="112" t="str">
        <f t="shared" si="1"/>
        <v>Talaga</v>
      </c>
      <c r="AL16" s="112" t="str">
        <f t="shared" si="1"/>
        <v>Paweł</v>
      </c>
      <c r="AM16" s="112"/>
      <c r="AN16" s="112">
        <f t="shared" si="2"/>
        <v>1971</v>
      </c>
      <c r="AO16" s="112">
        <f t="shared" si="8"/>
        <v>74.599535817516468</v>
      </c>
      <c r="AP16" s="112"/>
      <c r="AQ16" s="112">
        <f t="shared" si="9"/>
        <v>0.99887514060742411</v>
      </c>
      <c r="AR16" s="112">
        <f t="shared" si="10"/>
        <v>1</v>
      </c>
      <c r="AS16" s="112">
        <f t="shared" si="11"/>
        <v>1</v>
      </c>
      <c r="AT16" s="112">
        <f t="shared" si="12"/>
        <v>1</v>
      </c>
    </row>
    <row r="17" spans="1:46">
      <c r="A17" s="364">
        <f t="shared" ca="1" si="7"/>
        <v>12</v>
      </c>
      <c r="B17" s="363" t="s">
        <v>4685</v>
      </c>
      <c r="C17" s="363" t="s">
        <v>10</v>
      </c>
      <c r="D17" s="363" t="s">
        <v>22</v>
      </c>
      <c r="E17" s="361" t="s">
        <v>32</v>
      </c>
      <c r="F17" s="361">
        <v>1975</v>
      </c>
      <c r="G17" s="362">
        <v>43449.6875</v>
      </c>
      <c r="H17" s="361">
        <v>896</v>
      </c>
      <c r="I17" s="361">
        <v>0</v>
      </c>
      <c r="J17" s="361">
        <v>15</v>
      </c>
      <c r="K17" s="360">
        <v>550</v>
      </c>
      <c r="L17" s="359">
        <v>0.98819444444444438</v>
      </c>
      <c r="M17" s="359">
        <v>0.94097222222222221</v>
      </c>
      <c r="N17" s="359">
        <v>6.458333333333334E-2</v>
      </c>
      <c r="O17" s="358"/>
      <c r="P17" s="359">
        <v>0.14791666666666667</v>
      </c>
      <c r="Q17" s="358"/>
      <c r="R17" s="359">
        <v>0.11944444444444445</v>
      </c>
      <c r="S17" s="359">
        <v>0.8847222222222223</v>
      </c>
      <c r="T17" s="359">
        <v>0.7006944444444444</v>
      </c>
      <c r="U17" s="358"/>
      <c r="V17" s="358"/>
      <c r="W17" s="359">
        <v>0.90763888888888899</v>
      </c>
      <c r="X17" s="358"/>
      <c r="Y17" s="359">
        <v>0.7631944444444444</v>
      </c>
      <c r="Z17" s="359">
        <v>0.18472222222222223</v>
      </c>
      <c r="AA17" s="359">
        <v>0.79583333333333339</v>
      </c>
      <c r="AB17" s="358"/>
      <c r="AC17" s="359">
        <v>0.22083333333333333</v>
      </c>
      <c r="AD17" s="359">
        <v>0.85</v>
      </c>
      <c r="AE17" s="359">
        <v>0.8208333333333333</v>
      </c>
      <c r="AF17" s="358"/>
      <c r="AG17" s="357">
        <v>0.30940972222222224</v>
      </c>
      <c r="AI17" s="112">
        <f>VLOOKUP(AJ17,id!$A:$C,3,0)</f>
        <v>7</v>
      </c>
      <c r="AJ17" s="112" t="str">
        <f t="shared" si="0"/>
        <v>CecułaKrzysztof1975</v>
      </c>
      <c r="AK17" s="112" t="str">
        <f t="shared" si="1"/>
        <v>Cecuła</v>
      </c>
      <c r="AL17" s="112" t="str">
        <f t="shared" si="1"/>
        <v>Krzysztof</v>
      </c>
      <c r="AM17" s="112"/>
      <c r="AN17" s="112">
        <f t="shared" si="2"/>
        <v>1975</v>
      </c>
      <c r="AO17" s="112">
        <f t="shared" si="8"/>
        <v>69.541940168871278</v>
      </c>
      <c r="AP17" s="112"/>
      <c r="AQ17" s="112">
        <f t="shared" si="9"/>
        <v>0.9921875</v>
      </c>
      <c r="AR17" s="112">
        <f t="shared" si="10"/>
        <v>0.9375</v>
      </c>
      <c r="AS17" s="112">
        <f t="shared" si="11"/>
        <v>0.93220338983050843</v>
      </c>
      <c r="AT17" s="112">
        <f t="shared" si="12"/>
        <v>0.98717524291740988</v>
      </c>
    </row>
    <row r="18" spans="1:46">
      <c r="A18" s="364">
        <f t="shared" ca="1" si="7"/>
        <v>13</v>
      </c>
      <c r="B18" s="363" t="s">
        <v>4687</v>
      </c>
      <c r="C18" s="363" t="s">
        <v>1278</v>
      </c>
      <c r="D18" s="363" t="s">
        <v>788</v>
      </c>
      <c r="E18" s="361" t="s">
        <v>32</v>
      </c>
      <c r="F18" s="361">
        <v>1975</v>
      </c>
      <c r="G18" s="362">
        <v>43449.6875</v>
      </c>
      <c r="H18" s="361">
        <v>941</v>
      </c>
      <c r="I18" s="361">
        <v>41</v>
      </c>
      <c r="J18" s="361">
        <v>16</v>
      </c>
      <c r="K18" s="360">
        <v>529</v>
      </c>
      <c r="L18" s="359">
        <v>0.84305555555555556</v>
      </c>
      <c r="M18" s="359">
        <v>0.13263888888888889</v>
      </c>
      <c r="N18" s="359">
        <v>0.80486111111111114</v>
      </c>
      <c r="O18" s="358"/>
      <c r="P18" s="359">
        <v>0.20902777777777778</v>
      </c>
      <c r="Q18" s="359">
        <v>0.73611111111111116</v>
      </c>
      <c r="R18" s="359">
        <v>0.15833333333333333</v>
      </c>
      <c r="S18" s="359">
        <v>5.0694444444444452E-2</v>
      </c>
      <c r="T18" s="359">
        <v>0.70138888888888884</v>
      </c>
      <c r="U18" s="359">
        <v>0.31527777777777777</v>
      </c>
      <c r="V18" s="358"/>
      <c r="W18" s="359">
        <v>0.10555555555555556</v>
      </c>
      <c r="X18" s="358"/>
      <c r="Y18" s="359">
        <v>0.88888888888888884</v>
      </c>
      <c r="Z18" s="358"/>
      <c r="AA18" s="359">
        <v>0.9375</v>
      </c>
      <c r="AB18" s="359">
        <v>0.28263888888888888</v>
      </c>
      <c r="AC18" s="358"/>
      <c r="AD18" s="359">
        <v>3.472222222222222E-3</v>
      </c>
      <c r="AE18" s="359">
        <v>0.97083333333333333</v>
      </c>
      <c r="AF18" s="358"/>
      <c r="AG18" s="357">
        <v>0.34067129629629633</v>
      </c>
      <c r="AI18" s="112">
        <f>VLOOKUP(AJ18,id!$A:$C,3,0)</f>
        <v>156</v>
      </c>
      <c r="AJ18" s="112" t="str">
        <f t="shared" si="0"/>
        <v>BeszterdaSebastian1975</v>
      </c>
      <c r="AK18" s="112" t="str">
        <f t="shared" si="1"/>
        <v>Beszterda</v>
      </c>
      <c r="AL18" s="112" t="str">
        <f t="shared" si="1"/>
        <v>Sebastian</v>
      </c>
      <c r="AM18" s="112"/>
      <c r="AN18" s="112">
        <f t="shared" si="2"/>
        <v>1975</v>
      </c>
      <c r="AO18" s="112">
        <f t="shared" si="8"/>
        <v>66.88670245333256</v>
      </c>
      <c r="AP18" s="112"/>
      <c r="AQ18" s="112">
        <f t="shared" si="9"/>
        <v>0.95217853347502657</v>
      </c>
      <c r="AR18" s="112">
        <f t="shared" si="10"/>
        <v>1.0666666666666667</v>
      </c>
      <c r="AS18" s="112">
        <f t="shared" si="11"/>
        <v>0.96181818181818179</v>
      </c>
      <c r="AT18" s="112">
        <f t="shared" si="12"/>
        <v>1.0129913682242364</v>
      </c>
    </row>
    <row r="19" spans="1:46">
      <c r="A19" s="364">
        <f t="shared" ca="1" si="7"/>
        <v>14</v>
      </c>
      <c r="B19" s="363" t="s">
        <v>4688</v>
      </c>
      <c r="C19" s="363" t="s">
        <v>1814</v>
      </c>
      <c r="D19" s="363" t="s">
        <v>68</v>
      </c>
      <c r="E19" s="361" t="s">
        <v>32</v>
      </c>
      <c r="F19" s="361">
        <v>1984</v>
      </c>
      <c r="G19" s="362">
        <v>43449.6875</v>
      </c>
      <c r="H19" s="361">
        <v>899</v>
      </c>
      <c r="I19" s="361">
        <v>0</v>
      </c>
      <c r="J19" s="361">
        <v>14</v>
      </c>
      <c r="K19" s="360">
        <v>500</v>
      </c>
      <c r="L19" s="359">
        <v>0.97986111111111107</v>
      </c>
      <c r="M19" s="359">
        <v>0.14166666666666666</v>
      </c>
      <c r="N19" s="359">
        <v>5.9027777777777783E-2</v>
      </c>
      <c r="O19" s="358"/>
      <c r="P19" s="359">
        <v>0.20138888888888887</v>
      </c>
      <c r="Q19" s="358"/>
      <c r="R19" s="359">
        <v>9.5833333333333326E-2</v>
      </c>
      <c r="S19" s="359">
        <v>0.92569444444444438</v>
      </c>
      <c r="T19" s="359">
        <v>0.72499999999999998</v>
      </c>
      <c r="U19" s="359">
        <v>0.23958333333333334</v>
      </c>
      <c r="V19" s="358"/>
      <c r="W19" s="359">
        <v>0.16527777777777777</v>
      </c>
      <c r="X19" s="358"/>
      <c r="Y19" s="359">
        <v>0.7715277777777777</v>
      </c>
      <c r="Z19" s="358"/>
      <c r="AA19" s="359">
        <v>0.81527777777777777</v>
      </c>
      <c r="AB19" s="358"/>
      <c r="AC19" s="358"/>
      <c r="AD19" s="359">
        <v>0.88611111111111107</v>
      </c>
      <c r="AE19" s="359">
        <v>0.84861111111111109</v>
      </c>
      <c r="AF19" s="358"/>
      <c r="AG19" s="357">
        <v>0.31141203703703707</v>
      </c>
      <c r="AI19" s="112" t="e">
        <f>VLOOKUP(AJ19,id!$A:$C,3,0)</f>
        <v>#N/A</v>
      </c>
      <c r="AJ19" s="112" t="str">
        <f t="shared" si="0"/>
        <v>RochowskiKonrad1984</v>
      </c>
      <c r="AK19" s="112" t="str">
        <f t="shared" si="1"/>
        <v>Rochowski</v>
      </c>
      <c r="AL19" s="112" t="str">
        <f t="shared" si="1"/>
        <v>Konrad</v>
      </c>
      <c r="AM19" s="112"/>
      <c r="AN19" s="112">
        <f t="shared" si="2"/>
        <v>1984</v>
      </c>
      <c r="AO19" s="112">
        <f t="shared" si="8"/>
        <v>63.219945608064805</v>
      </c>
      <c r="AP19" s="112"/>
      <c r="AQ19" s="112">
        <f t="shared" si="9"/>
        <v>1.0467185761957731</v>
      </c>
      <c r="AR19" s="112">
        <f t="shared" si="10"/>
        <v>0.875</v>
      </c>
      <c r="AS19" s="112">
        <f t="shared" si="11"/>
        <v>0.94517958412098302</v>
      </c>
      <c r="AT19" s="112">
        <f t="shared" si="12"/>
        <v>0.97364718061516808</v>
      </c>
    </row>
    <row r="20" spans="1:46">
      <c r="A20" s="364">
        <f t="shared" ca="1" si="7"/>
        <v>15</v>
      </c>
      <c r="B20" s="363" t="s">
        <v>4689</v>
      </c>
      <c r="C20" s="363" t="s">
        <v>93</v>
      </c>
      <c r="D20" s="363" t="s">
        <v>92</v>
      </c>
      <c r="E20" s="361" t="s">
        <v>32</v>
      </c>
      <c r="F20" s="361">
        <v>1974</v>
      </c>
      <c r="G20" s="362">
        <v>43449.6875</v>
      </c>
      <c r="H20" s="361">
        <v>890</v>
      </c>
      <c r="I20" s="361">
        <v>0</v>
      </c>
      <c r="J20" s="361">
        <v>14</v>
      </c>
      <c r="K20" s="360">
        <v>490</v>
      </c>
      <c r="L20" s="358"/>
      <c r="M20" s="359">
        <v>2.2916666666666669E-2</v>
      </c>
      <c r="N20" s="358"/>
      <c r="O20" s="359">
        <v>0.24236111111111111</v>
      </c>
      <c r="P20" s="359">
        <v>7.3611111111111113E-2</v>
      </c>
      <c r="Q20" s="358"/>
      <c r="R20" s="359">
        <v>5.0694444444444452E-2</v>
      </c>
      <c r="S20" s="359">
        <v>0.9604166666666667</v>
      </c>
      <c r="T20" s="359">
        <v>0.70208333333333339</v>
      </c>
      <c r="U20" s="358"/>
      <c r="V20" s="359">
        <v>0.16874999999999998</v>
      </c>
      <c r="W20" s="359">
        <v>0.9916666666666667</v>
      </c>
      <c r="X20" s="358"/>
      <c r="Y20" s="359">
        <v>0.7631944444444444</v>
      </c>
      <c r="Z20" s="358"/>
      <c r="AA20" s="359">
        <v>0.81319444444444444</v>
      </c>
      <c r="AB20" s="359">
        <v>0.11041666666666666</v>
      </c>
      <c r="AC20" s="358"/>
      <c r="AD20" s="359">
        <v>0.91041666666666676</v>
      </c>
      <c r="AE20" s="359">
        <v>0.85972222222222217</v>
      </c>
      <c r="AF20" s="358"/>
      <c r="AG20" s="357">
        <v>0.30528935185185185</v>
      </c>
      <c r="AI20" s="112">
        <f>VLOOKUP(AJ20,id!$A:$C,3,0)</f>
        <v>82</v>
      </c>
      <c r="AJ20" s="112" t="str">
        <f t="shared" si="0"/>
        <v>MakowiecSławomir1974</v>
      </c>
      <c r="AK20" s="112" t="str">
        <f t="shared" ref="AK20:AL38" si="13">C20</f>
        <v>Makowiec</v>
      </c>
      <c r="AL20" s="112" t="str">
        <f t="shared" si="13"/>
        <v>Sławomir</v>
      </c>
      <c r="AM20" s="112"/>
      <c r="AN20" s="112">
        <f t="shared" si="2"/>
        <v>1974</v>
      </c>
      <c r="AO20" s="112">
        <f t="shared" si="8"/>
        <v>61.955546695903507</v>
      </c>
      <c r="AP20" s="112"/>
      <c r="AQ20" s="112">
        <f t="shared" si="9"/>
        <v>1.0101123595505619</v>
      </c>
      <c r="AR20" s="112">
        <f t="shared" si="10"/>
        <v>1</v>
      </c>
      <c r="AS20" s="112">
        <f t="shared" si="11"/>
        <v>0.98</v>
      </c>
      <c r="AT20" s="112">
        <f t="shared" si="12"/>
        <v>1</v>
      </c>
    </row>
    <row r="21" spans="1:46">
      <c r="A21" s="364">
        <f t="shared" ca="1" si="7"/>
        <v>16</v>
      </c>
      <c r="B21" s="363" t="s">
        <v>4690</v>
      </c>
      <c r="C21" s="363" t="s">
        <v>259</v>
      </c>
      <c r="D21" s="363" t="s">
        <v>48</v>
      </c>
      <c r="E21" s="361" t="s">
        <v>32</v>
      </c>
      <c r="F21" s="361">
        <v>1982</v>
      </c>
      <c r="G21" s="362">
        <v>43449.6875</v>
      </c>
      <c r="H21" s="361">
        <v>912</v>
      </c>
      <c r="I21" s="361">
        <v>12</v>
      </c>
      <c r="J21" s="361">
        <v>14</v>
      </c>
      <c r="K21" s="360">
        <v>468</v>
      </c>
      <c r="L21" s="358"/>
      <c r="M21" s="359">
        <v>6.9444444444444441E-3</v>
      </c>
      <c r="N21" s="359">
        <v>0.24791666666666667</v>
      </c>
      <c r="O21" s="358"/>
      <c r="P21" s="359">
        <v>4.0972222222222222E-2</v>
      </c>
      <c r="Q21" s="359">
        <v>0.30416666666666664</v>
      </c>
      <c r="R21" s="359">
        <v>5.347222222222222E-2</v>
      </c>
      <c r="S21" s="359">
        <v>0.90347222222222223</v>
      </c>
      <c r="T21" s="359">
        <v>0.72569444444444453</v>
      </c>
      <c r="U21" s="359">
        <v>0.21736111111111112</v>
      </c>
      <c r="V21" s="358"/>
      <c r="W21" s="359">
        <v>0.95138888888888884</v>
      </c>
      <c r="X21" s="358"/>
      <c r="Y21" s="359">
        <v>0.76250000000000007</v>
      </c>
      <c r="Z21" s="358"/>
      <c r="AA21" s="359">
        <v>0.79513888888888884</v>
      </c>
      <c r="AB21" s="358"/>
      <c r="AC21" s="358"/>
      <c r="AD21" s="359">
        <v>0.85833333333333339</v>
      </c>
      <c r="AE21" s="359">
        <v>0.8222222222222223</v>
      </c>
      <c r="AF21" s="358"/>
      <c r="AG21" s="357">
        <v>0.3203125</v>
      </c>
      <c r="AI21" s="112">
        <f>VLOOKUP(AJ21,id!$A:$C,3,0)</f>
        <v>22</v>
      </c>
      <c r="AJ21" s="112" t="str">
        <f t="shared" si="0"/>
        <v>ZadwornyTomasz1982</v>
      </c>
      <c r="AK21" s="112" t="str">
        <f t="shared" si="13"/>
        <v>Zadworny</v>
      </c>
      <c r="AL21" s="112" t="str">
        <f t="shared" si="13"/>
        <v>Tomasz</v>
      </c>
      <c r="AM21" s="112"/>
      <c r="AN21" s="112">
        <f t="shared" si="2"/>
        <v>1982</v>
      </c>
      <c r="AO21" s="112">
        <f t="shared" si="8"/>
        <v>59.17386908914866</v>
      </c>
      <c r="AP21" s="112"/>
      <c r="AQ21" s="112">
        <f t="shared" si="9"/>
        <v>0.97587719298245612</v>
      </c>
      <c r="AR21" s="112">
        <f t="shared" si="10"/>
        <v>1</v>
      </c>
      <c r="AS21" s="112">
        <f t="shared" si="11"/>
        <v>0.95510204081632655</v>
      </c>
      <c r="AT21" s="112">
        <f t="shared" si="12"/>
        <v>1</v>
      </c>
    </row>
    <row r="22" spans="1:46">
      <c r="A22" s="364">
        <f t="shared" ca="1" si="7"/>
        <v>17</v>
      </c>
      <c r="B22" s="363" t="s">
        <v>4691</v>
      </c>
      <c r="C22" s="363" t="s">
        <v>1207</v>
      </c>
      <c r="D22" s="363" t="s">
        <v>16</v>
      </c>
      <c r="E22" s="361" t="s">
        <v>32</v>
      </c>
      <c r="F22" s="361">
        <v>1979</v>
      </c>
      <c r="G22" s="362">
        <v>43449.6875</v>
      </c>
      <c r="H22" s="361">
        <v>878</v>
      </c>
      <c r="I22" s="361">
        <v>0</v>
      </c>
      <c r="J22" s="361">
        <v>12</v>
      </c>
      <c r="K22" s="360">
        <v>460</v>
      </c>
      <c r="L22" s="359">
        <v>0.76041666666666663</v>
      </c>
      <c r="M22" s="358"/>
      <c r="N22" s="359">
        <v>0.83472222222222225</v>
      </c>
      <c r="O22" s="358"/>
      <c r="P22" s="359">
        <v>0.22430555555555556</v>
      </c>
      <c r="Q22" s="359">
        <v>0.72430555555555554</v>
      </c>
      <c r="R22" s="359">
        <v>0.23680555555555557</v>
      </c>
      <c r="S22" s="358"/>
      <c r="T22" s="358"/>
      <c r="U22" s="359">
        <v>0.875</v>
      </c>
      <c r="V22" s="359">
        <v>0.92291666666666661</v>
      </c>
      <c r="W22" s="358"/>
      <c r="X22" s="359">
        <v>8.4027777777777771E-2</v>
      </c>
      <c r="Y22" s="358"/>
      <c r="Z22" s="359">
        <v>0.17361111111111113</v>
      </c>
      <c r="AA22" s="358"/>
      <c r="AB22" s="359">
        <v>0.9590277777777777</v>
      </c>
      <c r="AC22" s="359">
        <v>1.6666666666666666E-2</v>
      </c>
      <c r="AD22" s="358"/>
      <c r="AE22" s="358"/>
      <c r="AF22" s="358"/>
      <c r="AG22" s="357">
        <v>0.29677083333333332</v>
      </c>
      <c r="AI22" s="112" t="e">
        <f>VLOOKUP(AJ22,id!$A:$C,3,0)</f>
        <v>#N/A</v>
      </c>
      <c r="AJ22" s="112" t="str">
        <f t="shared" si="0"/>
        <v>MantyckiPaweł1979</v>
      </c>
      <c r="AK22" s="112" t="str">
        <f t="shared" si="13"/>
        <v>Mantycki</v>
      </c>
      <c r="AL22" s="112" t="str">
        <f t="shared" si="13"/>
        <v>Paweł</v>
      </c>
      <c r="AM22" s="112"/>
      <c r="AN22" s="112">
        <f t="shared" si="2"/>
        <v>1979</v>
      </c>
      <c r="AO22" s="112">
        <f t="shared" si="8"/>
        <v>58.162349959419622</v>
      </c>
      <c r="AP22" s="112"/>
      <c r="AQ22" s="112">
        <f t="shared" si="9"/>
        <v>1.0387243735763099</v>
      </c>
      <c r="AR22" s="112">
        <f t="shared" si="10"/>
        <v>0.8571428571428571</v>
      </c>
      <c r="AS22" s="112">
        <f t="shared" si="11"/>
        <v>0.98290598290598286</v>
      </c>
      <c r="AT22" s="112">
        <f t="shared" si="12"/>
        <v>0.96964026609557907</v>
      </c>
    </row>
    <row r="23" spans="1:46">
      <c r="A23" s="364">
        <f t="shared" ca="1" si="7"/>
        <v>18</v>
      </c>
      <c r="B23" s="363" t="s">
        <v>4692</v>
      </c>
      <c r="C23" s="363" t="s">
        <v>154</v>
      </c>
      <c r="D23" s="363" t="s">
        <v>151</v>
      </c>
      <c r="E23" s="361" t="s">
        <v>32</v>
      </c>
      <c r="F23" s="361">
        <v>1978</v>
      </c>
      <c r="G23" s="362">
        <v>43449.6875</v>
      </c>
      <c r="H23" s="361">
        <v>871</v>
      </c>
      <c r="I23" s="361">
        <v>0</v>
      </c>
      <c r="J23" s="361">
        <v>13</v>
      </c>
      <c r="K23" s="360">
        <v>450</v>
      </c>
      <c r="L23" s="358"/>
      <c r="M23" s="359">
        <v>8.3333333333333332E-3</v>
      </c>
      <c r="N23" s="359">
        <v>0.24861111111111112</v>
      </c>
      <c r="O23" s="358"/>
      <c r="P23" s="359">
        <v>4.027777777777778E-2</v>
      </c>
      <c r="Q23" s="358"/>
      <c r="R23" s="359">
        <v>5.8333333333333327E-2</v>
      </c>
      <c r="S23" s="359">
        <v>0.92847222222222225</v>
      </c>
      <c r="T23" s="359">
        <v>0.71388888888888891</v>
      </c>
      <c r="U23" s="359">
        <v>0.21736111111111112</v>
      </c>
      <c r="V23" s="358"/>
      <c r="W23" s="359">
        <v>0.95138888888888884</v>
      </c>
      <c r="X23" s="358"/>
      <c r="Y23" s="359">
        <v>0.75208333333333333</v>
      </c>
      <c r="Z23" s="358"/>
      <c r="AA23" s="359">
        <v>0.79652777777777783</v>
      </c>
      <c r="AB23" s="358"/>
      <c r="AC23" s="358"/>
      <c r="AD23" s="359">
        <v>0.85625000000000007</v>
      </c>
      <c r="AE23" s="359">
        <v>0.82152777777777775</v>
      </c>
      <c r="AF23" s="358"/>
      <c r="AG23" s="357">
        <v>0.29184027777777777</v>
      </c>
      <c r="AI23" s="112">
        <f>VLOOKUP(AJ23,id!$A:$C,3,0)</f>
        <v>124</v>
      </c>
      <c r="AJ23" s="112" t="str">
        <f t="shared" si="0"/>
        <v>PaszkowskiWojciech1978</v>
      </c>
      <c r="AK23" s="112" t="str">
        <f t="shared" si="13"/>
        <v>Paszkowski</v>
      </c>
      <c r="AL23" s="112" t="str">
        <f t="shared" si="13"/>
        <v>Wojciech</v>
      </c>
      <c r="AM23" s="112"/>
      <c r="AN23" s="112">
        <f t="shared" si="2"/>
        <v>1978</v>
      </c>
      <c r="AO23" s="112">
        <f t="shared" si="8"/>
        <v>56.897951047258324</v>
      </c>
      <c r="AP23" s="112"/>
      <c r="AQ23" s="112">
        <f t="shared" si="9"/>
        <v>1.0080367393800229</v>
      </c>
      <c r="AR23" s="112">
        <f t="shared" si="10"/>
        <v>1.0833333333333333</v>
      </c>
      <c r="AS23" s="112">
        <f t="shared" si="11"/>
        <v>0.97826086956521741</v>
      </c>
      <c r="AT23" s="112">
        <f t="shared" si="12"/>
        <v>1.0161373647415957</v>
      </c>
    </row>
    <row r="24" spans="1:46">
      <c r="A24" s="364">
        <f t="shared" ca="1" si="7"/>
        <v>19</v>
      </c>
      <c r="B24" s="363" t="s">
        <v>4693</v>
      </c>
      <c r="C24" s="363" t="s">
        <v>78</v>
      </c>
      <c r="D24" s="363" t="s">
        <v>77</v>
      </c>
      <c r="E24" s="361" t="s">
        <v>32</v>
      </c>
      <c r="F24" s="361">
        <v>1992</v>
      </c>
      <c r="G24" s="362">
        <v>43449.6875</v>
      </c>
      <c r="H24" s="361">
        <v>1325</v>
      </c>
      <c r="I24" s="361">
        <v>425</v>
      </c>
      <c r="J24" s="361">
        <v>22</v>
      </c>
      <c r="K24" s="360">
        <v>425</v>
      </c>
      <c r="L24" s="359">
        <v>0.90416666666666667</v>
      </c>
      <c r="M24" s="359">
        <v>3.2638888888888891E-2</v>
      </c>
      <c r="N24" s="359">
        <v>0.92847222222222225</v>
      </c>
      <c r="O24" s="359">
        <v>0.32916666666666666</v>
      </c>
      <c r="P24" s="359">
        <v>6.9444444444444441E-3</v>
      </c>
      <c r="Q24" s="359">
        <v>0.35486111111111113</v>
      </c>
      <c r="R24" s="359">
        <v>0.97291666666666676</v>
      </c>
      <c r="S24" s="359">
        <v>0.86319444444444438</v>
      </c>
      <c r="T24" s="359">
        <v>0.70208333333333339</v>
      </c>
      <c r="U24" s="359">
        <v>0.95624999999999993</v>
      </c>
      <c r="V24" s="359">
        <v>0.29375000000000001</v>
      </c>
      <c r="W24" s="359">
        <v>4.9999999999999996E-2</v>
      </c>
      <c r="X24" s="359">
        <v>0.17013888888888887</v>
      </c>
      <c r="Y24" s="359">
        <v>0.76250000000000007</v>
      </c>
      <c r="Z24" s="359">
        <v>0.12569444444444444</v>
      </c>
      <c r="AA24" s="359">
        <v>0.7944444444444444</v>
      </c>
      <c r="AB24" s="359">
        <v>0.25277777777777777</v>
      </c>
      <c r="AC24" s="359">
        <v>0.22152777777777777</v>
      </c>
      <c r="AD24" s="359">
        <v>0.83680555555555547</v>
      </c>
      <c r="AE24" s="359">
        <v>0.81597222222222221</v>
      </c>
      <c r="AF24" s="359">
        <v>9.0277777777777776E-2</v>
      </c>
      <c r="AG24" s="357">
        <v>0.60763888888888895</v>
      </c>
      <c r="AI24" s="112">
        <f>VLOOKUP(AJ24,id!$A:$C,3,0)</f>
        <v>3</v>
      </c>
      <c r="AJ24" s="112" t="str">
        <f t="shared" si="0"/>
        <v>JakubekKrystian1992</v>
      </c>
      <c r="AK24" s="112" t="str">
        <f t="shared" si="13"/>
        <v>Jakubek</v>
      </c>
      <c r="AL24" s="112" t="str">
        <f t="shared" si="13"/>
        <v>Krystian</v>
      </c>
      <c r="AM24" s="112"/>
      <c r="AN24" s="112">
        <f t="shared" si="2"/>
        <v>1992</v>
      </c>
      <c r="AO24" s="112">
        <f t="shared" si="8"/>
        <v>53.736953766855081</v>
      </c>
      <c r="AP24" s="112"/>
      <c r="AQ24" s="112">
        <f t="shared" si="9"/>
        <v>0.65735849056603779</v>
      </c>
      <c r="AR24" s="112">
        <f t="shared" si="10"/>
        <v>1.6923076923076923</v>
      </c>
      <c r="AS24" s="112">
        <f t="shared" si="11"/>
        <v>0.94444444444444442</v>
      </c>
      <c r="AT24" s="112">
        <f t="shared" si="12"/>
        <v>1.1109534595426207</v>
      </c>
    </row>
    <row r="25" spans="1:46">
      <c r="A25" s="364">
        <f t="shared" ca="1" si="7"/>
        <v>20</v>
      </c>
      <c r="B25" s="363" t="s">
        <v>4694</v>
      </c>
      <c r="C25" s="363" t="s">
        <v>69</v>
      </c>
      <c r="D25" s="363" t="s">
        <v>48</v>
      </c>
      <c r="E25" s="361" t="s">
        <v>32</v>
      </c>
      <c r="F25" s="361">
        <v>1963</v>
      </c>
      <c r="G25" s="362">
        <v>43449.6875</v>
      </c>
      <c r="H25" s="361">
        <v>939</v>
      </c>
      <c r="I25" s="361">
        <v>39</v>
      </c>
      <c r="J25" s="361">
        <v>13</v>
      </c>
      <c r="K25" s="360">
        <v>421</v>
      </c>
      <c r="L25" s="358"/>
      <c r="M25" s="359">
        <v>0.17083333333333331</v>
      </c>
      <c r="N25" s="358"/>
      <c r="O25" s="359">
        <v>0.71527777777777779</v>
      </c>
      <c r="P25" s="359">
        <v>0.21805555555555556</v>
      </c>
      <c r="Q25" s="359">
        <v>0.3215277777777778</v>
      </c>
      <c r="R25" s="359">
        <v>0.23194444444444443</v>
      </c>
      <c r="S25" s="358"/>
      <c r="T25" s="358"/>
      <c r="U25" s="359">
        <v>0.27847222222222223</v>
      </c>
      <c r="V25" s="359">
        <v>0.8041666666666667</v>
      </c>
      <c r="W25" s="359">
        <v>0.11041666666666666</v>
      </c>
      <c r="X25" s="358"/>
      <c r="Y25" s="358"/>
      <c r="Z25" s="359">
        <v>1.0416666666666666E-2</v>
      </c>
      <c r="AA25" s="358"/>
      <c r="AB25" s="359">
        <v>0.85763888888888884</v>
      </c>
      <c r="AC25" s="359">
        <v>0.94374999999999998</v>
      </c>
      <c r="AD25" s="358"/>
      <c r="AE25" s="358"/>
      <c r="AF25" s="359">
        <v>5.8333333333333327E-2</v>
      </c>
      <c r="AG25" s="357">
        <v>0.33954861111111106</v>
      </c>
      <c r="AI25" s="112">
        <f>VLOOKUP(AJ25,id!$A:$C,3,0)</f>
        <v>23</v>
      </c>
      <c r="AJ25" s="112" t="str">
        <f t="shared" si="0"/>
        <v>SójkaTomasz1963</v>
      </c>
      <c r="AK25" s="112" t="str">
        <f t="shared" si="13"/>
        <v>Sójka</v>
      </c>
      <c r="AL25" s="112" t="str">
        <f t="shared" si="13"/>
        <v>Tomasz</v>
      </c>
      <c r="AM25" s="112"/>
      <c r="AN25" s="112">
        <f t="shared" si="2"/>
        <v>1963</v>
      </c>
      <c r="AO25" s="112">
        <f t="shared" si="8"/>
        <v>53.231194201990562</v>
      </c>
      <c r="AP25" s="112"/>
      <c r="AQ25" s="112">
        <f t="shared" si="9"/>
        <v>1.4110756123535677</v>
      </c>
      <c r="AR25" s="112">
        <f t="shared" si="10"/>
        <v>0.59090909090909094</v>
      </c>
      <c r="AS25" s="112">
        <f t="shared" si="11"/>
        <v>0.99058823529411766</v>
      </c>
      <c r="AT25" s="112">
        <f t="shared" si="12"/>
        <v>0.90012771589162677</v>
      </c>
    </row>
    <row r="26" spans="1:46">
      <c r="A26" s="364">
        <f t="shared" ca="1" si="7"/>
        <v>21</v>
      </c>
      <c r="B26" s="363" t="s">
        <v>4695</v>
      </c>
      <c r="C26" s="363" t="s">
        <v>1199</v>
      </c>
      <c r="D26" s="363" t="s">
        <v>272</v>
      </c>
      <c r="E26" s="361" t="s">
        <v>32</v>
      </c>
      <c r="F26" s="361">
        <v>1974</v>
      </c>
      <c r="G26" s="362">
        <v>43449.6875</v>
      </c>
      <c r="H26" s="361">
        <v>865</v>
      </c>
      <c r="I26" s="361">
        <v>0</v>
      </c>
      <c r="J26" s="361">
        <v>11</v>
      </c>
      <c r="K26" s="360">
        <v>390</v>
      </c>
      <c r="L26" s="359">
        <v>0.19652777777777777</v>
      </c>
      <c r="M26" s="358"/>
      <c r="N26" s="359">
        <v>0.15763888888888888</v>
      </c>
      <c r="O26" s="359">
        <v>0.78125</v>
      </c>
      <c r="P26" s="359">
        <v>7.013888888888889E-2</v>
      </c>
      <c r="Q26" s="358"/>
      <c r="R26" s="359">
        <v>8.2638888888888887E-2</v>
      </c>
      <c r="S26" s="358"/>
      <c r="T26" s="358"/>
      <c r="U26" s="359">
        <v>0.85</v>
      </c>
      <c r="V26" s="358"/>
      <c r="W26" s="358"/>
      <c r="X26" s="358"/>
      <c r="Y26" s="359">
        <v>0.24374999999999999</v>
      </c>
      <c r="Z26" s="359">
        <v>2.8472222222222222E-2</v>
      </c>
      <c r="AA26" s="358"/>
      <c r="AB26" s="359">
        <v>0.8881944444444444</v>
      </c>
      <c r="AC26" s="359">
        <v>0.92847222222222225</v>
      </c>
      <c r="AD26" s="358"/>
      <c r="AE26" s="358"/>
      <c r="AF26" s="358"/>
      <c r="AG26" s="357">
        <v>0.28781249999999997</v>
      </c>
      <c r="AI26" s="112" t="e">
        <f>VLOOKUP(AJ26,id!$A:$C,3,0)</f>
        <v>#N/A</v>
      </c>
      <c r="AJ26" s="112" t="str">
        <f t="shared" si="0"/>
        <v>SobieszczańskiBartłomiej1974</v>
      </c>
      <c r="AK26" s="112" t="str">
        <f t="shared" si="13"/>
        <v>Sobieszczański</v>
      </c>
      <c r="AL26" s="112" t="str">
        <f t="shared" si="13"/>
        <v>Bartłomiej</v>
      </c>
      <c r="AM26" s="112"/>
      <c r="AN26" s="112">
        <f t="shared" si="2"/>
        <v>1974</v>
      </c>
      <c r="AO26" s="112">
        <f t="shared" si="8"/>
        <v>49.311557574290539</v>
      </c>
      <c r="AP26" s="112"/>
      <c r="AQ26" s="112">
        <f t="shared" si="9"/>
        <v>1.0855491329479769</v>
      </c>
      <c r="AR26" s="112">
        <f t="shared" si="10"/>
        <v>0.84615384615384615</v>
      </c>
      <c r="AS26" s="112">
        <f t="shared" si="11"/>
        <v>0.92636579572446553</v>
      </c>
      <c r="AT26" s="112">
        <f t="shared" si="12"/>
        <v>0.96714116000060635</v>
      </c>
    </row>
    <row r="27" spans="1:46">
      <c r="A27" s="364">
        <f t="shared" ca="1" si="7"/>
        <v>21</v>
      </c>
      <c r="B27" s="363" t="s">
        <v>4696</v>
      </c>
      <c r="C27" s="363" t="s">
        <v>1216</v>
      </c>
      <c r="D27" s="363" t="s">
        <v>269</v>
      </c>
      <c r="E27" s="361" t="s">
        <v>32</v>
      </c>
      <c r="F27" s="361">
        <v>1977</v>
      </c>
      <c r="G27" s="362">
        <v>43449.6875</v>
      </c>
      <c r="H27" s="361">
        <v>865</v>
      </c>
      <c r="I27" s="361">
        <v>0</v>
      </c>
      <c r="J27" s="361">
        <v>11</v>
      </c>
      <c r="K27" s="360">
        <v>390</v>
      </c>
      <c r="L27" s="359">
        <v>0.19583333333333333</v>
      </c>
      <c r="M27" s="358"/>
      <c r="N27" s="359">
        <v>0.15763888888888888</v>
      </c>
      <c r="O27" s="359">
        <v>0.77986111111111101</v>
      </c>
      <c r="P27" s="359">
        <v>7.0833333333333331E-2</v>
      </c>
      <c r="Q27" s="358"/>
      <c r="R27" s="359">
        <v>8.2638888888888887E-2</v>
      </c>
      <c r="S27" s="358"/>
      <c r="T27" s="358"/>
      <c r="U27" s="359">
        <v>0.84861111111111109</v>
      </c>
      <c r="V27" s="358"/>
      <c r="W27" s="358"/>
      <c r="X27" s="358"/>
      <c r="Y27" s="359">
        <v>0.24374999999999999</v>
      </c>
      <c r="Z27" s="359">
        <v>0.99513888888888891</v>
      </c>
      <c r="AA27" s="358"/>
      <c r="AB27" s="359">
        <v>0.88680555555555562</v>
      </c>
      <c r="AC27" s="359">
        <v>0.94027777777777777</v>
      </c>
      <c r="AD27" s="358"/>
      <c r="AE27" s="358"/>
      <c r="AF27" s="358"/>
      <c r="AG27" s="357">
        <v>0.28798611111111111</v>
      </c>
      <c r="AI27" s="112">
        <f>VLOOKUP(AJ27,id!$A:$C,3,0)</f>
        <v>153</v>
      </c>
      <c r="AJ27" s="112" t="str">
        <f t="shared" si="0"/>
        <v>KowalZbigniew1977</v>
      </c>
      <c r="AK27" s="112" t="str">
        <f t="shared" si="13"/>
        <v>Kowal</v>
      </c>
      <c r="AL27" s="112" t="str">
        <f t="shared" si="13"/>
        <v>Zbigniew</v>
      </c>
      <c r="AM27" s="112"/>
      <c r="AN27" s="112">
        <f t="shared" si="2"/>
        <v>1977</v>
      </c>
      <c r="AO27" s="112">
        <f t="shared" si="8"/>
        <v>49.311557574290539</v>
      </c>
      <c r="AP27" s="112"/>
      <c r="AQ27" s="112">
        <f t="shared" si="9"/>
        <v>1</v>
      </c>
      <c r="AR27" s="112">
        <f t="shared" si="10"/>
        <v>1</v>
      </c>
      <c r="AS27" s="112">
        <f t="shared" si="11"/>
        <v>1</v>
      </c>
      <c r="AT27" s="112">
        <f t="shared" si="12"/>
        <v>1</v>
      </c>
    </row>
    <row r="28" spans="1:46">
      <c r="A28" s="364">
        <f t="shared" ca="1" si="7"/>
        <v>23</v>
      </c>
      <c r="B28" s="363" t="s">
        <v>4697</v>
      </c>
      <c r="C28" s="363" t="s">
        <v>107</v>
      </c>
      <c r="D28" s="363" t="s">
        <v>16</v>
      </c>
      <c r="E28" s="361" t="s">
        <v>32</v>
      </c>
      <c r="F28" s="361">
        <v>1984</v>
      </c>
      <c r="G28" s="362">
        <v>43449.6875</v>
      </c>
      <c r="H28" s="361">
        <v>933</v>
      </c>
      <c r="I28" s="361">
        <v>33</v>
      </c>
      <c r="J28" s="361">
        <v>11</v>
      </c>
      <c r="K28" s="360">
        <v>387</v>
      </c>
      <c r="L28" s="358"/>
      <c r="M28" s="359">
        <v>0.19375000000000001</v>
      </c>
      <c r="N28" s="358"/>
      <c r="O28" s="359">
        <v>0.71597222222222223</v>
      </c>
      <c r="P28" s="358"/>
      <c r="Q28" s="358"/>
      <c r="R28" s="359">
        <v>0.22083333333333333</v>
      </c>
      <c r="S28" s="358"/>
      <c r="T28" s="358"/>
      <c r="U28" s="358"/>
      <c r="V28" s="359">
        <v>0.75208333333333333</v>
      </c>
      <c r="W28" s="359">
        <v>0.14861111111111111</v>
      </c>
      <c r="X28" s="359">
        <v>0.92361111111111116</v>
      </c>
      <c r="Y28" s="358"/>
      <c r="Z28" s="359">
        <v>2.8472222222222222E-2</v>
      </c>
      <c r="AA28" s="358"/>
      <c r="AB28" s="359">
        <v>0.79305555555555562</v>
      </c>
      <c r="AC28" s="359">
        <v>0.84097222222222223</v>
      </c>
      <c r="AD28" s="358"/>
      <c r="AE28" s="358"/>
      <c r="AF28" s="359">
        <v>9.0972222222222218E-2</v>
      </c>
      <c r="AG28" s="357">
        <v>0.33490740740740743</v>
      </c>
      <c r="AI28" s="112">
        <f>VLOOKUP(AJ28,id!$A:$C,3,0)</f>
        <v>540</v>
      </c>
      <c r="AJ28" s="112" t="str">
        <f t="shared" si="0"/>
        <v>CichońPaweł1984</v>
      </c>
      <c r="AK28" s="112" t="str">
        <f t="shared" si="13"/>
        <v>Cichoń</v>
      </c>
      <c r="AL28" s="112" t="str">
        <f t="shared" si="13"/>
        <v>Paweł</v>
      </c>
      <c r="AM28" s="112"/>
      <c r="AN28" s="112">
        <f t="shared" si="2"/>
        <v>1984</v>
      </c>
      <c r="AO28" s="112">
        <f t="shared" si="8"/>
        <v>48.93223790064215</v>
      </c>
      <c r="AP28" s="112"/>
      <c r="AQ28" s="112">
        <f t="shared" si="9"/>
        <v>0.92711682743837087</v>
      </c>
      <c r="AR28" s="112">
        <f t="shared" si="10"/>
        <v>1</v>
      </c>
      <c r="AS28" s="112">
        <f t="shared" si="11"/>
        <v>0.99230769230769234</v>
      </c>
      <c r="AT28" s="112">
        <f t="shared" si="12"/>
        <v>1</v>
      </c>
    </row>
    <row r="29" spans="1:46">
      <c r="A29" s="364">
        <f t="shared" ca="1" si="7"/>
        <v>24</v>
      </c>
      <c r="B29" s="363" t="s">
        <v>4698</v>
      </c>
      <c r="C29" s="363" t="s">
        <v>4699</v>
      </c>
      <c r="D29" s="363" t="s">
        <v>4700</v>
      </c>
      <c r="E29" s="361" t="s">
        <v>32</v>
      </c>
      <c r="F29" s="361">
        <v>1978</v>
      </c>
      <c r="G29" s="362">
        <v>43449.6875</v>
      </c>
      <c r="H29" s="361">
        <v>803</v>
      </c>
      <c r="I29" s="361">
        <v>0</v>
      </c>
      <c r="J29" s="361">
        <v>10</v>
      </c>
      <c r="K29" s="360">
        <v>360</v>
      </c>
      <c r="L29" s="359">
        <v>0.82291666666666663</v>
      </c>
      <c r="M29" s="358"/>
      <c r="N29" s="359">
        <v>0.77569444444444446</v>
      </c>
      <c r="O29" s="358"/>
      <c r="P29" s="358"/>
      <c r="Q29" s="359">
        <v>0.1111111111111111</v>
      </c>
      <c r="R29" s="359">
        <v>0.15208333333333332</v>
      </c>
      <c r="S29" s="359">
        <v>0.86319444444444438</v>
      </c>
      <c r="T29" s="358"/>
      <c r="U29" s="358"/>
      <c r="V29" s="358"/>
      <c r="W29" s="358"/>
      <c r="X29" s="358"/>
      <c r="Y29" s="359">
        <v>6.1111111111111116E-2</v>
      </c>
      <c r="Z29" s="358"/>
      <c r="AA29" s="359">
        <v>1.3194444444444444E-2</v>
      </c>
      <c r="AB29" s="358"/>
      <c r="AC29" s="358"/>
      <c r="AD29" s="359">
        <v>0.93194444444444446</v>
      </c>
      <c r="AE29" s="359">
        <v>0.97083333333333333</v>
      </c>
      <c r="AF29" s="358"/>
      <c r="AG29" s="357">
        <v>0.24468750000000003</v>
      </c>
      <c r="AI29" s="112" t="e">
        <f>VLOOKUP(AJ29,id!$A:$C,3,0)</f>
        <v>#N/A</v>
      </c>
      <c r="AJ29" s="112" t="str">
        <f t="shared" si="0"/>
        <v>PytaKrzysiek1978</v>
      </c>
      <c r="AK29" s="112" t="str">
        <f t="shared" si="13"/>
        <v>Pyta</v>
      </c>
      <c r="AL29" s="112" t="str">
        <f t="shared" si="13"/>
        <v>Krzysiek</v>
      </c>
      <c r="AM29" s="112"/>
      <c r="AN29" s="112">
        <f t="shared" si="2"/>
        <v>1978</v>
      </c>
      <c r="AO29" s="112">
        <f t="shared" si="8"/>
        <v>45.518360837806654</v>
      </c>
      <c r="AP29" s="112"/>
      <c r="AQ29" s="112">
        <f t="shared" si="9"/>
        <v>1.161892901618929</v>
      </c>
      <c r="AR29" s="112">
        <f t="shared" si="10"/>
        <v>0.90909090909090906</v>
      </c>
      <c r="AS29" s="112">
        <f t="shared" si="11"/>
        <v>0.93023255813953487</v>
      </c>
      <c r="AT29" s="112">
        <f t="shared" si="12"/>
        <v>0.98111849572626431</v>
      </c>
    </row>
    <row r="30" spans="1:46">
      <c r="A30" s="364">
        <f t="shared" ca="1" si="7"/>
        <v>25</v>
      </c>
      <c r="B30" s="363" t="s">
        <v>4701</v>
      </c>
      <c r="C30" s="363" t="s">
        <v>1053</v>
      </c>
      <c r="D30" s="363" t="s">
        <v>26</v>
      </c>
      <c r="E30" s="361" t="s">
        <v>32</v>
      </c>
      <c r="F30" s="361">
        <v>1967</v>
      </c>
      <c r="G30" s="362">
        <v>43449.6875</v>
      </c>
      <c r="H30" s="361">
        <v>870</v>
      </c>
      <c r="I30" s="361">
        <v>0</v>
      </c>
      <c r="J30" s="361">
        <v>8</v>
      </c>
      <c r="K30" s="360">
        <v>270</v>
      </c>
      <c r="L30" s="358"/>
      <c r="M30" s="358"/>
      <c r="N30" s="358"/>
      <c r="O30" s="359">
        <v>0.77569444444444446</v>
      </c>
      <c r="P30" s="359">
        <v>0.22569444444444445</v>
      </c>
      <c r="Q30" s="358"/>
      <c r="R30" s="359">
        <v>0.24583333333333335</v>
      </c>
      <c r="S30" s="358"/>
      <c r="T30" s="358"/>
      <c r="U30" s="358"/>
      <c r="V30" s="359">
        <v>0.91041666666666676</v>
      </c>
      <c r="W30" s="358"/>
      <c r="X30" s="358"/>
      <c r="Y30" s="358"/>
      <c r="Z30" s="359">
        <v>0.17361111111111113</v>
      </c>
      <c r="AA30" s="358"/>
      <c r="AB30" s="359">
        <v>2.6388888888888889E-2</v>
      </c>
      <c r="AC30" s="359">
        <v>9.8611111111111108E-2</v>
      </c>
      <c r="AD30" s="358"/>
      <c r="AE30" s="358"/>
      <c r="AF30" s="358"/>
      <c r="AG30" s="357">
        <v>0.29148148148148151</v>
      </c>
      <c r="AI30" s="112" t="e">
        <f>VLOOKUP(AJ30,id!$A:$C,3,0)</f>
        <v>#N/A</v>
      </c>
      <c r="AJ30" s="112" t="str">
        <f t="shared" si="0"/>
        <v>CzubalskiAndrzej1967</v>
      </c>
      <c r="AK30" s="112" t="str">
        <f t="shared" si="13"/>
        <v>Czubalski</v>
      </c>
      <c r="AL30" s="112" t="str">
        <f t="shared" si="13"/>
        <v>Andrzej</v>
      </c>
      <c r="AM30" s="112"/>
      <c r="AN30" s="112">
        <f t="shared" si="2"/>
        <v>1967</v>
      </c>
      <c r="AO30" s="112">
        <f t="shared" si="8"/>
        <v>34.13877062835499</v>
      </c>
      <c r="AP30" s="112"/>
      <c r="AQ30" s="112">
        <f t="shared" si="9"/>
        <v>0.92298850574712643</v>
      </c>
      <c r="AR30" s="112">
        <f t="shared" si="10"/>
        <v>0.8</v>
      </c>
      <c r="AS30" s="112">
        <f t="shared" si="11"/>
        <v>0.75</v>
      </c>
      <c r="AT30" s="112">
        <f t="shared" si="12"/>
        <v>0.956352499790037</v>
      </c>
    </row>
    <row r="31" spans="1:46">
      <c r="A31" s="364">
        <f t="shared" ca="1" si="7"/>
        <v>26</v>
      </c>
      <c r="B31" s="363" t="s">
        <v>4702</v>
      </c>
      <c r="C31" s="363" t="s">
        <v>1813</v>
      </c>
      <c r="D31" s="363" t="s">
        <v>48</v>
      </c>
      <c r="E31" s="361" t="s">
        <v>32</v>
      </c>
      <c r="F31" s="361">
        <v>1974</v>
      </c>
      <c r="G31" s="362">
        <v>43449.6875</v>
      </c>
      <c r="H31" s="361">
        <v>889</v>
      </c>
      <c r="I31" s="361">
        <v>0</v>
      </c>
      <c r="J31" s="361">
        <v>7</v>
      </c>
      <c r="K31" s="360">
        <v>230</v>
      </c>
      <c r="L31" s="358"/>
      <c r="M31" s="359">
        <v>0.22013888888888888</v>
      </c>
      <c r="N31" s="358"/>
      <c r="O31" s="358"/>
      <c r="P31" s="358"/>
      <c r="Q31" s="358"/>
      <c r="R31" s="359">
        <v>0.24930555555555556</v>
      </c>
      <c r="S31" s="359">
        <v>0.14791666666666667</v>
      </c>
      <c r="T31" s="358"/>
      <c r="U31" s="358"/>
      <c r="V31" s="358"/>
      <c r="W31" s="358"/>
      <c r="X31" s="358"/>
      <c r="Y31" s="359">
        <v>0.86458333333333337</v>
      </c>
      <c r="Z31" s="358"/>
      <c r="AA31" s="359">
        <v>0.96944444444444444</v>
      </c>
      <c r="AB31" s="358"/>
      <c r="AC31" s="358"/>
      <c r="AD31" s="358"/>
      <c r="AE31" s="359">
        <v>1.9444444444444445E-2</v>
      </c>
      <c r="AF31" s="358"/>
      <c r="AG31" s="357">
        <v>0.30460648148148145</v>
      </c>
      <c r="AI31" s="112" t="e">
        <f>VLOOKUP(AJ31,id!$A:$C,3,0)</f>
        <v>#N/A</v>
      </c>
      <c r="AJ31" s="112" t="str">
        <f t="shared" si="0"/>
        <v>JuszczykTomasz1974</v>
      </c>
      <c r="AK31" s="112" t="str">
        <f t="shared" si="13"/>
        <v>Juszczyk</v>
      </c>
      <c r="AL31" s="112" t="str">
        <f t="shared" si="13"/>
        <v>Tomasz</v>
      </c>
      <c r="AM31" s="112"/>
      <c r="AN31" s="112">
        <f t="shared" si="2"/>
        <v>1974</v>
      </c>
      <c r="AO31" s="112">
        <f t="shared" si="8"/>
        <v>29.081174979709807</v>
      </c>
      <c r="AP31" s="112"/>
      <c r="AQ31" s="112">
        <f t="shared" si="9"/>
        <v>0.97862767154105734</v>
      </c>
      <c r="AR31" s="112">
        <f t="shared" si="10"/>
        <v>0.875</v>
      </c>
      <c r="AS31" s="112">
        <f t="shared" si="11"/>
        <v>0.85185185185185186</v>
      </c>
      <c r="AT31" s="112">
        <f t="shared" si="12"/>
        <v>0.97364718061516808</v>
      </c>
    </row>
    <row r="32" spans="1:46">
      <c r="A32" s="364">
        <f t="shared" ca="1" si="7"/>
        <v>26</v>
      </c>
      <c r="B32" s="363" t="s">
        <v>4703</v>
      </c>
      <c r="C32" s="363" t="s">
        <v>1813</v>
      </c>
      <c r="D32" s="363" t="s">
        <v>92</v>
      </c>
      <c r="E32" s="361" t="s">
        <v>32</v>
      </c>
      <c r="F32" s="361">
        <v>1963</v>
      </c>
      <c r="G32" s="362">
        <v>43449.6875</v>
      </c>
      <c r="H32" s="361">
        <v>889</v>
      </c>
      <c r="I32" s="361">
        <v>0</v>
      </c>
      <c r="J32" s="361">
        <v>7</v>
      </c>
      <c r="K32" s="360">
        <v>230</v>
      </c>
      <c r="L32" s="358"/>
      <c r="M32" s="359">
        <v>0.22013888888888888</v>
      </c>
      <c r="N32" s="358"/>
      <c r="O32" s="358"/>
      <c r="P32" s="358"/>
      <c r="Q32" s="358"/>
      <c r="R32" s="359">
        <v>0.25</v>
      </c>
      <c r="S32" s="359">
        <v>0.14791666666666667</v>
      </c>
      <c r="T32" s="358"/>
      <c r="U32" s="358"/>
      <c r="V32" s="358"/>
      <c r="W32" s="358"/>
      <c r="X32" s="358"/>
      <c r="Y32" s="359">
        <v>0.86458333333333337</v>
      </c>
      <c r="Z32" s="358"/>
      <c r="AA32" s="359">
        <v>0.97083333333333333</v>
      </c>
      <c r="AB32" s="358"/>
      <c r="AC32" s="358"/>
      <c r="AD32" s="358"/>
      <c r="AE32" s="359">
        <v>2.013888888888889E-2</v>
      </c>
      <c r="AF32" s="358"/>
      <c r="AG32" s="357">
        <v>0.30482638888888886</v>
      </c>
      <c r="AI32" s="112" t="e">
        <f>VLOOKUP(AJ32,id!$A:$C,3,0)</f>
        <v>#N/A</v>
      </c>
      <c r="AJ32" s="112" t="str">
        <f t="shared" si="0"/>
        <v>JuszczykSławomir1963</v>
      </c>
      <c r="AK32" s="112" t="str">
        <f t="shared" si="13"/>
        <v>Juszczyk</v>
      </c>
      <c r="AL32" s="112" t="str">
        <f t="shared" si="13"/>
        <v>Sławomir</v>
      </c>
      <c r="AM32" s="112"/>
      <c r="AN32" s="112">
        <f t="shared" si="2"/>
        <v>1963</v>
      </c>
      <c r="AO32" s="112">
        <f t="shared" si="8"/>
        <v>29.081174979709807</v>
      </c>
      <c r="AP32" s="112"/>
      <c r="AQ32" s="112">
        <f t="shared" si="9"/>
        <v>1</v>
      </c>
      <c r="AR32" s="112">
        <f t="shared" si="10"/>
        <v>1</v>
      </c>
      <c r="AS32" s="112">
        <f t="shared" si="11"/>
        <v>1</v>
      </c>
      <c r="AT32" s="112">
        <f t="shared" si="12"/>
        <v>1</v>
      </c>
    </row>
    <row r="33" spans="1:46">
      <c r="A33" s="364">
        <f t="shared" ca="1" si="7"/>
        <v>28</v>
      </c>
      <c r="B33" s="363" t="s">
        <v>4704</v>
      </c>
      <c r="C33" s="363" t="s">
        <v>4705</v>
      </c>
      <c r="D33" s="363" t="s">
        <v>1404</v>
      </c>
      <c r="E33" s="361" t="s">
        <v>32</v>
      </c>
      <c r="F33" s="361">
        <v>1970</v>
      </c>
      <c r="G33" s="362">
        <v>43449.6875</v>
      </c>
      <c r="H33" s="361">
        <v>890</v>
      </c>
      <c r="I33" s="361">
        <v>0</v>
      </c>
      <c r="J33" s="361">
        <v>7</v>
      </c>
      <c r="K33" s="360">
        <v>230</v>
      </c>
      <c r="L33" s="358"/>
      <c r="M33" s="359">
        <v>0.22083333333333333</v>
      </c>
      <c r="N33" s="358"/>
      <c r="O33" s="358"/>
      <c r="P33" s="358"/>
      <c r="Q33" s="358"/>
      <c r="R33" s="359">
        <v>0.24861111111111112</v>
      </c>
      <c r="S33" s="359">
        <v>0.14791666666666667</v>
      </c>
      <c r="T33" s="358"/>
      <c r="U33" s="358"/>
      <c r="V33" s="358"/>
      <c r="W33" s="358"/>
      <c r="X33" s="358"/>
      <c r="Y33" s="359">
        <v>0.86458333333333337</v>
      </c>
      <c r="Z33" s="358"/>
      <c r="AA33" s="359">
        <v>0.96944444444444444</v>
      </c>
      <c r="AB33" s="358"/>
      <c r="AC33" s="358"/>
      <c r="AD33" s="358"/>
      <c r="AE33" s="359">
        <v>1.9444444444444445E-2</v>
      </c>
      <c r="AF33" s="358"/>
      <c r="AG33" s="357">
        <v>0.30489583333333331</v>
      </c>
      <c r="AI33" s="112" t="e">
        <f>VLOOKUP(AJ33,id!$A:$C,3,0)</f>
        <v>#N/A</v>
      </c>
      <c r="AJ33" s="112" t="str">
        <f t="shared" si="0"/>
        <v>BoczkowskiBorys1970</v>
      </c>
      <c r="AK33" s="112" t="str">
        <f t="shared" si="13"/>
        <v>Boczkowski</v>
      </c>
      <c r="AL33" s="112" t="str">
        <f t="shared" si="13"/>
        <v>Borys</v>
      </c>
      <c r="AM33" s="112"/>
      <c r="AN33" s="112">
        <f t="shared" si="2"/>
        <v>1970</v>
      </c>
      <c r="AO33" s="112">
        <f t="shared" si="8"/>
        <v>29.048499502204514</v>
      </c>
      <c r="AP33" s="112"/>
      <c r="AQ33" s="112">
        <f t="shared" si="9"/>
        <v>0.99887640449438198</v>
      </c>
      <c r="AR33" s="112">
        <f t="shared" si="10"/>
        <v>1</v>
      </c>
      <c r="AS33" s="112">
        <f t="shared" si="11"/>
        <v>1</v>
      </c>
      <c r="AT33" s="112">
        <f t="shared" si="12"/>
        <v>1</v>
      </c>
    </row>
    <row r="34" spans="1:46">
      <c r="A34" s="364">
        <f t="shared" ca="1" si="7"/>
        <v>29</v>
      </c>
      <c r="B34" s="363" t="s">
        <v>4706</v>
      </c>
      <c r="C34" s="363" t="s">
        <v>1811</v>
      </c>
      <c r="D34" s="363" t="s">
        <v>269</v>
      </c>
      <c r="E34" s="361" t="s">
        <v>32</v>
      </c>
      <c r="F34" s="361">
        <v>1961</v>
      </c>
      <c r="G34" s="362">
        <v>43449.6875</v>
      </c>
      <c r="H34" s="361">
        <v>891</v>
      </c>
      <c r="I34" s="361">
        <v>0</v>
      </c>
      <c r="J34" s="361">
        <v>7</v>
      </c>
      <c r="K34" s="360">
        <v>230</v>
      </c>
      <c r="L34" s="358"/>
      <c r="M34" s="359">
        <v>0.25</v>
      </c>
      <c r="N34" s="358"/>
      <c r="O34" s="358"/>
      <c r="P34" s="358"/>
      <c r="Q34" s="358"/>
      <c r="R34" s="359">
        <v>0.25069444444444444</v>
      </c>
      <c r="S34" s="359">
        <v>0.14722222222222223</v>
      </c>
      <c r="T34" s="358"/>
      <c r="U34" s="358"/>
      <c r="V34" s="358"/>
      <c r="W34" s="358"/>
      <c r="X34" s="358"/>
      <c r="Y34" s="359">
        <v>0.8652777777777777</v>
      </c>
      <c r="Z34" s="358"/>
      <c r="AA34" s="359">
        <v>0.96944444444444444</v>
      </c>
      <c r="AB34" s="358"/>
      <c r="AC34" s="358"/>
      <c r="AD34" s="358"/>
      <c r="AE34" s="359">
        <v>1.9444444444444445E-2</v>
      </c>
      <c r="AF34" s="358"/>
      <c r="AG34" s="357">
        <v>0.30576388888888889</v>
      </c>
      <c r="AI34" s="112" t="e">
        <f>VLOOKUP(AJ34,id!$A:$C,3,0)</f>
        <v>#N/A</v>
      </c>
      <c r="AJ34" s="112" t="str">
        <f t="shared" si="0"/>
        <v>BorciuchZbigniew1961</v>
      </c>
      <c r="AK34" s="112" t="str">
        <f t="shared" si="13"/>
        <v>Borciuch</v>
      </c>
      <c r="AL34" s="112" t="str">
        <f t="shared" si="13"/>
        <v>Zbigniew</v>
      </c>
      <c r="AM34" s="112"/>
      <c r="AN34" s="112">
        <f t="shared" si="2"/>
        <v>1961</v>
      </c>
      <c r="AO34" s="112">
        <f t="shared" si="8"/>
        <v>29.015897370327743</v>
      </c>
      <c r="AP34" s="112"/>
      <c r="AQ34" s="112">
        <f t="shared" si="9"/>
        <v>0.99887766554433222</v>
      </c>
      <c r="AR34" s="112">
        <f t="shared" si="10"/>
        <v>1</v>
      </c>
      <c r="AS34" s="112">
        <f t="shared" si="11"/>
        <v>1</v>
      </c>
      <c r="AT34" s="112">
        <f t="shared" si="12"/>
        <v>1</v>
      </c>
    </row>
    <row r="35" spans="1:46">
      <c r="A35" s="364">
        <f t="shared" ca="1" si="7"/>
        <v>30</v>
      </c>
      <c r="B35" s="363" t="s">
        <v>4707</v>
      </c>
      <c r="C35" s="363" t="s">
        <v>1201</v>
      </c>
      <c r="D35" s="363" t="s">
        <v>24</v>
      </c>
      <c r="E35" s="361" t="s">
        <v>32</v>
      </c>
      <c r="F35" s="361">
        <v>1973</v>
      </c>
      <c r="G35" s="362">
        <v>43449.6875</v>
      </c>
      <c r="H35" s="361">
        <v>892</v>
      </c>
      <c r="I35" s="361">
        <v>0</v>
      </c>
      <c r="J35" s="361">
        <v>7</v>
      </c>
      <c r="K35" s="360">
        <v>230</v>
      </c>
      <c r="L35" s="358"/>
      <c r="M35" s="359">
        <v>0.22013888888888888</v>
      </c>
      <c r="N35" s="358"/>
      <c r="O35" s="358"/>
      <c r="P35" s="358"/>
      <c r="Q35" s="358"/>
      <c r="R35" s="359">
        <v>0.26666666666666666</v>
      </c>
      <c r="S35" s="359">
        <v>0.14722222222222223</v>
      </c>
      <c r="T35" s="358"/>
      <c r="U35" s="358"/>
      <c r="V35" s="358"/>
      <c r="W35" s="358"/>
      <c r="X35" s="358"/>
      <c r="Y35" s="359">
        <v>0.86458333333333337</v>
      </c>
      <c r="Z35" s="358"/>
      <c r="AA35" s="359">
        <v>0.96944444444444444</v>
      </c>
      <c r="AB35" s="358"/>
      <c r="AC35" s="358"/>
      <c r="AD35" s="358"/>
      <c r="AE35" s="359">
        <v>1.9444444444444445E-2</v>
      </c>
      <c r="AF35" s="358"/>
      <c r="AG35" s="357">
        <v>0.30626157407407406</v>
      </c>
      <c r="AI35" s="112" t="e">
        <f>VLOOKUP(AJ35,id!$A:$C,3,0)</f>
        <v>#N/A</v>
      </c>
      <c r="AJ35" s="112" t="str">
        <f t="shared" si="0"/>
        <v>WielińskiPrzemysław1973</v>
      </c>
      <c r="AK35" s="112" t="str">
        <f t="shared" si="13"/>
        <v>Wieliński</v>
      </c>
      <c r="AL35" s="112" t="str">
        <f t="shared" si="13"/>
        <v>Przemysław</v>
      </c>
      <c r="AM35" s="112"/>
      <c r="AN35" s="112">
        <f t="shared" si="2"/>
        <v>1973</v>
      </c>
      <c r="AO35" s="112">
        <f t="shared" si="8"/>
        <v>28.983368337401366</v>
      </c>
      <c r="AP35" s="112"/>
      <c r="AQ35" s="112">
        <f t="shared" si="9"/>
        <v>0.9988789237668162</v>
      </c>
      <c r="AR35" s="112">
        <f t="shared" si="10"/>
        <v>1</v>
      </c>
      <c r="AS35" s="112">
        <f t="shared" si="11"/>
        <v>1</v>
      </c>
      <c r="AT35" s="112">
        <f t="shared" si="12"/>
        <v>1</v>
      </c>
    </row>
    <row r="36" spans="1:46">
      <c r="A36" s="364">
        <f t="shared" ca="1" si="7"/>
        <v>31</v>
      </c>
      <c r="B36" s="363" t="s">
        <v>4708</v>
      </c>
      <c r="C36" s="363" t="s">
        <v>138</v>
      </c>
      <c r="D36" s="363" t="s">
        <v>26</v>
      </c>
      <c r="E36" s="361" t="s">
        <v>32</v>
      </c>
      <c r="F36" s="361">
        <v>1951</v>
      </c>
      <c r="G36" s="362">
        <v>43449.6875</v>
      </c>
      <c r="H36" s="361">
        <v>839</v>
      </c>
      <c r="I36" s="361">
        <v>0</v>
      </c>
      <c r="J36" s="361">
        <v>6</v>
      </c>
      <c r="K36" s="360">
        <v>190</v>
      </c>
      <c r="L36" s="359">
        <v>0.97986111111111107</v>
      </c>
      <c r="M36" s="358"/>
      <c r="N36" s="359">
        <v>8.5416666666666655E-2</v>
      </c>
      <c r="O36" s="358"/>
      <c r="P36" s="358"/>
      <c r="Q36" s="358"/>
      <c r="R36" s="359">
        <v>0.14305555555555557</v>
      </c>
      <c r="S36" s="358"/>
      <c r="T36" s="359">
        <v>0.76527777777777783</v>
      </c>
      <c r="U36" s="358"/>
      <c r="V36" s="358"/>
      <c r="W36" s="358"/>
      <c r="X36" s="358"/>
      <c r="Y36" s="359">
        <v>0.84583333333333333</v>
      </c>
      <c r="Z36" s="358"/>
      <c r="AA36" s="358"/>
      <c r="AB36" s="358"/>
      <c r="AC36" s="358"/>
      <c r="AD36" s="358"/>
      <c r="AE36" s="358"/>
      <c r="AF36" s="358"/>
      <c r="AG36" s="357">
        <v>0.27002314814814815</v>
      </c>
      <c r="AI36" s="112">
        <f>VLOOKUP(AJ36,id!$A:$C,3,0)</f>
        <v>104</v>
      </c>
      <c r="AJ36" s="112" t="str">
        <f t="shared" si="0"/>
        <v>PiwakowskiAndrzej1951</v>
      </c>
      <c r="AK36" s="112" t="str">
        <f t="shared" si="13"/>
        <v>Piwakowski</v>
      </c>
      <c r="AL36" s="112" t="str">
        <f t="shared" si="13"/>
        <v>Andrzej</v>
      </c>
      <c r="AM36" s="112"/>
      <c r="AN36" s="112">
        <f t="shared" si="2"/>
        <v>1951</v>
      </c>
      <c r="AO36" s="112">
        <f t="shared" si="8"/>
        <v>23.942782539592432</v>
      </c>
      <c r="AP36" s="112"/>
      <c r="AQ36" s="112">
        <f t="shared" si="9"/>
        <v>1.063170441001192</v>
      </c>
      <c r="AR36" s="112">
        <f t="shared" si="10"/>
        <v>0.8571428571428571</v>
      </c>
      <c r="AS36" s="112">
        <f t="shared" si="11"/>
        <v>0.82608695652173914</v>
      </c>
      <c r="AT36" s="112">
        <f t="shared" si="12"/>
        <v>0.96964026609557907</v>
      </c>
    </row>
    <row r="37" spans="1:46">
      <c r="A37" s="364">
        <f t="shared" ca="1" si="7"/>
        <v>32</v>
      </c>
      <c r="B37" s="363" t="s">
        <v>4711</v>
      </c>
      <c r="C37" s="363" t="s">
        <v>4528</v>
      </c>
      <c r="D37" s="363" t="s">
        <v>398</v>
      </c>
      <c r="E37" s="361" t="s">
        <v>32</v>
      </c>
      <c r="F37" s="361">
        <v>1983</v>
      </c>
      <c r="G37" s="362">
        <v>43449.6875</v>
      </c>
      <c r="H37" s="361">
        <v>735</v>
      </c>
      <c r="I37" s="361">
        <v>0</v>
      </c>
      <c r="J37" s="361">
        <v>2</v>
      </c>
      <c r="K37" s="360">
        <v>30</v>
      </c>
      <c r="L37" s="358"/>
      <c r="M37" s="358"/>
      <c r="N37" s="358"/>
      <c r="O37" s="358"/>
      <c r="P37" s="358"/>
      <c r="Q37" s="358"/>
      <c r="R37" s="358"/>
      <c r="S37" s="358"/>
      <c r="T37" s="359">
        <v>0.18194444444444444</v>
      </c>
      <c r="U37" s="358"/>
      <c r="V37" s="358"/>
      <c r="W37" s="358"/>
      <c r="X37" s="358"/>
      <c r="Y37" s="358"/>
      <c r="Z37" s="358"/>
      <c r="AA37" s="358"/>
      <c r="AB37" s="358"/>
      <c r="AC37" s="358"/>
      <c r="AD37" s="358"/>
      <c r="AE37" s="358"/>
      <c r="AF37" s="358"/>
      <c r="AG37" s="357">
        <v>0.19726851851851854</v>
      </c>
      <c r="AI37" s="112" t="e">
        <f>VLOOKUP(AJ37,id!$A:$C,3,0)</f>
        <v>#N/A</v>
      </c>
      <c r="AJ37" s="112" t="str">
        <f t="shared" si="0"/>
        <v>WojtczakSzymon1983</v>
      </c>
      <c r="AK37" s="112" t="str">
        <f t="shared" si="13"/>
        <v>Wojtczak</v>
      </c>
      <c r="AL37" s="112" t="str">
        <f t="shared" si="13"/>
        <v>Szymon</v>
      </c>
      <c r="AM37" s="112"/>
      <c r="AN37" s="112">
        <f t="shared" si="2"/>
        <v>1983</v>
      </c>
      <c r="AO37" s="112">
        <f t="shared" si="8"/>
        <v>3.7804393483566998</v>
      </c>
      <c r="AP37" s="112"/>
      <c r="AQ37" s="112">
        <f t="shared" si="9"/>
        <v>1.1414965986394559</v>
      </c>
      <c r="AR37" s="112">
        <f t="shared" si="10"/>
        <v>0.33333333333333331</v>
      </c>
      <c r="AS37" s="112">
        <f t="shared" si="11"/>
        <v>0.15789473684210525</v>
      </c>
      <c r="AT37" s="112">
        <f t="shared" si="12"/>
        <v>0.8027415617602307</v>
      </c>
    </row>
    <row r="38" spans="1:46">
      <c r="A38" s="364">
        <f t="shared" ca="1" si="7"/>
        <v>33</v>
      </c>
      <c r="B38" s="363" t="s">
        <v>4712</v>
      </c>
      <c r="C38" s="363" t="s">
        <v>8</v>
      </c>
      <c r="D38" s="363" t="s">
        <v>17</v>
      </c>
      <c r="E38" s="361" t="s">
        <v>32</v>
      </c>
      <c r="F38" s="361">
        <v>1978</v>
      </c>
      <c r="G38" s="362">
        <v>43449.6875</v>
      </c>
      <c r="H38" s="361">
        <v>882</v>
      </c>
      <c r="I38" s="361">
        <v>0</v>
      </c>
      <c r="J38" s="361">
        <v>2</v>
      </c>
      <c r="K38" s="360">
        <v>30</v>
      </c>
      <c r="L38" s="358"/>
      <c r="M38" s="358"/>
      <c r="N38" s="358"/>
      <c r="O38" s="358"/>
      <c r="P38" s="358"/>
      <c r="Q38" s="358"/>
      <c r="R38" s="358"/>
      <c r="S38" s="358"/>
      <c r="T38" s="359">
        <v>0.28611111111111115</v>
      </c>
      <c r="U38" s="358"/>
      <c r="V38" s="358"/>
      <c r="W38" s="358"/>
      <c r="X38" s="358"/>
      <c r="Y38" s="358"/>
      <c r="Z38" s="358"/>
      <c r="AA38" s="358"/>
      <c r="AB38" s="358"/>
      <c r="AC38" s="358"/>
      <c r="AD38" s="358"/>
      <c r="AE38" s="358"/>
      <c r="AF38" s="358"/>
      <c r="AG38" s="357">
        <v>0.29951388888888891</v>
      </c>
      <c r="AI38" s="112">
        <f>VLOOKUP(AJ38,id!$A:$C,3,0)</f>
        <v>64</v>
      </c>
      <c r="AJ38" s="112" t="str">
        <f t="shared" si="0"/>
        <v>OwczarskiMarcin1978</v>
      </c>
      <c r="AK38" s="112" t="str">
        <f t="shared" si="13"/>
        <v>Owczarski</v>
      </c>
      <c r="AL38" s="112" t="str">
        <f t="shared" si="13"/>
        <v>Marcin</v>
      </c>
      <c r="AM38" s="112"/>
      <c r="AN38" s="112">
        <f t="shared" si="2"/>
        <v>1978</v>
      </c>
      <c r="AO38" s="112">
        <f t="shared" si="8"/>
        <v>3.1503661236305831</v>
      </c>
      <c r="AP38" s="112"/>
      <c r="AQ38" s="112">
        <f t="shared" si="9"/>
        <v>0.83333333333333337</v>
      </c>
      <c r="AR38" s="112">
        <f t="shared" si="10"/>
        <v>1</v>
      </c>
      <c r="AS38" s="112">
        <f t="shared" si="11"/>
        <v>1</v>
      </c>
      <c r="AT38" s="112">
        <f t="shared" si="12"/>
        <v>1</v>
      </c>
    </row>
    <row r="148" spans="7:7">
      <c r="G148" s="356">
        <v>1975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8"/>
  <sheetViews>
    <sheetView topLeftCell="A79" workbookViewId="0">
      <selection sqref="A1:C1"/>
    </sheetView>
  </sheetViews>
  <sheetFormatPr defaultRowHeight="14.4"/>
  <cols>
    <col min="1" max="1" width="4.88671875" style="356" customWidth="1"/>
    <col min="2" max="2" width="5" style="356" bestFit="1" customWidth="1"/>
    <col min="3" max="3" width="8.77734375" style="356" bestFit="1" customWidth="1"/>
    <col min="4" max="4" width="9.77734375" style="356" bestFit="1" customWidth="1"/>
    <col min="5" max="5" width="3.88671875" style="356" bestFit="1" customWidth="1"/>
    <col min="6" max="6" width="5" style="356" bestFit="1" customWidth="1"/>
    <col min="7" max="7" width="15.5546875" style="356" bestFit="1" customWidth="1"/>
    <col min="8" max="11" width="8.88671875" style="356"/>
    <col min="12" max="23" width="6.109375" style="356" customWidth="1"/>
    <col min="24" max="16384" width="8.88671875" style="356"/>
  </cols>
  <sheetData>
    <row r="1" spans="1:36" ht="23.4">
      <c r="A1" s="366" t="s">
        <v>3412</v>
      </c>
    </row>
    <row r="3" spans="1:36" ht="18">
      <c r="A3" s="365" t="s">
        <v>4670</v>
      </c>
    </row>
    <row r="5" spans="1:36" ht="28.8">
      <c r="A5" s="364" t="s">
        <v>3410</v>
      </c>
      <c r="B5" s="364" t="s">
        <v>3733</v>
      </c>
      <c r="C5" s="364" t="s">
        <v>99</v>
      </c>
      <c r="D5" s="364" t="s">
        <v>100</v>
      </c>
      <c r="E5" s="364" t="s">
        <v>3408</v>
      </c>
      <c r="F5" s="364" t="s">
        <v>3407</v>
      </c>
      <c r="G5" s="364" t="s">
        <v>3406</v>
      </c>
      <c r="H5" s="364" t="s">
        <v>3405</v>
      </c>
      <c r="I5" s="364" t="s">
        <v>3404</v>
      </c>
      <c r="J5" s="364" t="s">
        <v>3403</v>
      </c>
      <c r="K5" s="364" t="s">
        <v>3402</v>
      </c>
      <c r="L5" s="364" t="s">
        <v>4668</v>
      </c>
      <c r="M5" s="364" t="s">
        <v>4667</v>
      </c>
      <c r="N5" s="364" t="s">
        <v>4666</v>
      </c>
      <c r="O5" s="364" t="s">
        <v>4665</v>
      </c>
      <c r="P5" s="364" t="s">
        <v>4664</v>
      </c>
      <c r="Q5" s="364" t="s">
        <v>4663</v>
      </c>
      <c r="R5" s="364" t="s">
        <v>4662</v>
      </c>
      <c r="S5" s="364" t="s">
        <v>4661</v>
      </c>
      <c r="T5" s="364" t="s">
        <v>4660</v>
      </c>
      <c r="U5" s="364" t="s">
        <v>4659</v>
      </c>
      <c r="V5" s="364" t="s">
        <v>4658</v>
      </c>
      <c r="W5" s="364" t="s">
        <v>3376</v>
      </c>
      <c r="Y5" s="112" t="s">
        <v>71</v>
      </c>
      <c r="Z5" s="112" t="s">
        <v>72</v>
      </c>
      <c r="AA5" s="112" t="s">
        <v>99</v>
      </c>
      <c r="AB5" s="112" t="s">
        <v>100</v>
      </c>
      <c r="AC5" s="112" t="s">
        <v>75</v>
      </c>
      <c r="AD5" s="112" t="s">
        <v>73</v>
      </c>
      <c r="AE5" s="112" t="s">
        <v>42</v>
      </c>
      <c r="AF5" s="112"/>
      <c r="AG5" s="112" t="s">
        <v>39</v>
      </c>
      <c r="AH5" s="112" t="s">
        <v>40</v>
      </c>
      <c r="AI5" s="112" t="s">
        <v>31</v>
      </c>
      <c r="AJ5" s="112" t="s">
        <v>41</v>
      </c>
    </row>
    <row r="6" spans="1:36">
      <c r="A6" s="364">
        <f ca="1">IF(K6=K5,IF(J6=J5,IF(H6=H5,A5,CELL("row",A1)),CELL("row",A1)),CELL("row",A1))</f>
        <v>1</v>
      </c>
      <c r="B6" s="363" t="s">
        <v>3420</v>
      </c>
      <c r="C6" s="363" t="s">
        <v>4713</v>
      </c>
      <c r="D6" s="363" t="s">
        <v>19</v>
      </c>
      <c r="E6" s="361" t="s">
        <v>32</v>
      </c>
      <c r="F6" s="361">
        <v>1972</v>
      </c>
      <c r="G6" s="362">
        <v>43449.6875</v>
      </c>
      <c r="H6" s="361">
        <v>481</v>
      </c>
      <c r="I6" s="361">
        <v>0</v>
      </c>
      <c r="J6" s="361">
        <v>3</v>
      </c>
      <c r="K6" s="360">
        <v>60</v>
      </c>
      <c r="L6" s="358"/>
      <c r="M6" s="358"/>
      <c r="N6" s="358"/>
      <c r="O6" s="359">
        <v>0.98749999999999993</v>
      </c>
      <c r="P6" s="358"/>
      <c r="Q6" s="358"/>
      <c r="R6" s="358"/>
      <c r="S6" s="358"/>
      <c r="T6" s="359">
        <v>0.78680555555555554</v>
      </c>
      <c r="U6" s="358"/>
      <c r="V6" s="358"/>
      <c r="W6" s="357">
        <v>2.1527777777777781E-2</v>
      </c>
      <c r="Y6" s="112" t="e">
        <f>VLOOKUP(Z6,id!$A:$C,3,0)</f>
        <v>#N/A</v>
      </c>
      <c r="Z6" s="112" t="str">
        <f t="shared" ref="Z6:Z7" si="0">AA6&amp;AB6&amp;AD6</f>
        <v>GrabiecGrzegorz1972</v>
      </c>
      <c r="AA6" s="112" t="str">
        <f>C6</f>
        <v>Grabiec</v>
      </c>
      <c r="AB6" s="112" t="str">
        <f>D6</f>
        <v>Grzegorz</v>
      </c>
      <c r="AC6" s="112"/>
      <c r="AD6" s="112">
        <f>F6</f>
        <v>1972</v>
      </c>
      <c r="AE6" s="112">
        <v>50</v>
      </c>
      <c r="AF6" s="112"/>
      <c r="AG6" s="112"/>
      <c r="AH6" s="112"/>
      <c r="AI6" s="112"/>
      <c r="AJ6" s="112"/>
    </row>
    <row r="7" spans="1:36">
      <c r="A7" s="364">
        <f ca="1">IF(K7=K6,IF(J7=J6,IF(H7=H6,A6,CELL("row",A2)),CELL("row",A2)),CELL("row",A2))</f>
        <v>2</v>
      </c>
      <c r="B7" s="363" t="s">
        <v>3416</v>
      </c>
      <c r="C7" s="363" t="s">
        <v>4714</v>
      </c>
      <c r="D7" s="363" t="s">
        <v>4715</v>
      </c>
      <c r="E7" s="361" t="s">
        <v>32</v>
      </c>
      <c r="F7" s="361">
        <v>1976</v>
      </c>
      <c r="G7" s="362">
        <v>43449.6875</v>
      </c>
      <c r="H7" s="361">
        <v>310</v>
      </c>
      <c r="I7" s="361">
        <v>0</v>
      </c>
      <c r="J7" s="361">
        <v>2</v>
      </c>
      <c r="K7" s="360">
        <v>30</v>
      </c>
      <c r="L7" s="358"/>
      <c r="M7" s="358"/>
      <c r="N7" s="358"/>
      <c r="O7" s="358"/>
      <c r="P7" s="358"/>
      <c r="Q7" s="358"/>
      <c r="R7" s="358"/>
      <c r="S7" s="358"/>
      <c r="T7" s="359">
        <v>0.78611111111111109</v>
      </c>
      <c r="U7" s="358"/>
      <c r="V7" s="358"/>
      <c r="W7" s="357">
        <v>0.90277777777777779</v>
      </c>
      <c r="Y7" s="112" t="e">
        <f>VLOOKUP(Z7,id!$A:$C,3,0)</f>
        <v>#N/A</v>
      </c>
      <c r="Z7" s="112" t="str">
        <f t="shared" si="0"/>
        <v>MitlewskiTymoteusz1976</v>
      </c>
      <c r="AA7" s="112" t="str">
        <f>C7</f>
        <v>Mitlewski</v>
      </c>
      <c r="AB7" s="112" t="str">
        <f>D7</f>
        <v>Tymoteusz</v>
      </c>
      <c r="AC7" s="112"/>
      <c r="AD7" s="112">
        <f>F7</f>
        <v>1976</v>
      </c>
      <c r="AE7" s="112">
        <f t="shared" ref="AE7" si="1">AE6*IF(AI7&lt;1,AI7,IF(AJ7&lt;1,AJ7,IF(AH7&lt;1,AH7,IF(AG7&lt;1,AG7,1))))</f>
        <v>25</v>
      </c>
      <c r="AF7" s="112"/>
      <c r="AG7" s="112">
        <f>H6/H7</f>
        <v>1.5516129032258064</v>
      </c>
      <c r="AH7" s="112">
        <f>J7/J6</f>
        <v>0.66666666666666663</v>
      </c>
      <c r="AI7" s="112">
        <f>K7/K6</f>
        <v>0.5</v>
      </c>
      <c r="AJ7" s="112">
        <f>AH7^0.2</f>
        <v>0.92210791148172777</v>
      </c>
    </row>
    <row r="148" spans="7:7">
      <c r="G148" s="356">
        <v>1975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5.21875" style="639" customWidth="1"/>
    <col min="2" max="2" width="18.5546875" style="674" bestFit="1" customWidth="1"/>
    <col min="3" max="3" width="9.109375" style="674" bestFit="1" customWidth="1"/>
    <col min="4" max="4" width="11.21875" style="639" customWidth="1"/>
    <col min="5" max="5" width="15.44140625" style="639" customWidth="1"/>
    <col min="6" max="16" width="8.6640625" style="639" customWidth="1"/>
    <col min="17" max="17" width="6.5546875" style="675" customWidth="1"/>
    <col min="18" max="18" width="6.88671875" style="639" customWidth="1"/>
    <col min="19" max="1026" width="8.6640625" style="639" customWidth="1"/>
    <col min="1027" max="16384" width="8.88671875" style="639"/>
  </cols>
  <sheetData>
    <row r="1" spans="1:31" ht="29.4" thickBot="1">
      <c r="A1" s="631" t="s">
        <v>5508</v>
      </c>
      <c r="B1" s="632" t="s">
        <v>160</v>
      </c>
      <c r="C1" s="632" t="s">
        <v>100</v>
      </c>
      <c r="D1" s="633" t="s">
        <v>5509</v>
      </c>
      <c r="E1" s="633" t="s">
        <v>5510</v>
      </c>
      <c r="F1" s="633" t="s">
        <v>3504</v>
      </c>
      <c r="G1" s="634" t="s">
        <v>4048</v>
      </c>
      <c r="H1" s="634" t="s">
        <v>5511</v>
      </c>
      <c r="I1" s="634" t="s">
        <v>5512</v>
      </c>
      <c r="J1" s="634" t="s">
        <v>5513</v>
      </c>
      <c r="K1" s="634" t="s">
        <v>5514</v>
      </c>
      <c r="L1" s="634" t="s">
        <v>5515</v>
      </c>
      <c r="M1" s="634" t="s">
        <v>5516</v>
      </c>
      <c r="N1" s="634" t="s">
        <v>5517</v>
      </c>
      <c r="O1" s="635" t="s">
        <v>5518</v>
      </c>
      <c r="P1" s="636" t="s">
        <v>3467</v>
      </c>
      <c r="Q1" s="637" t="s">
        <v>0</v>
      </c>
      <c r="R1" s="638" t="s">
        <v>32</v>
      </c>
      <c r="T1" s="14" t="s">
        <v>71</v>
      </c>
      <c r="U1" s="14" t="s">
        <v>72</v>
      </c>
      <c r="V1" s="9" t="s">
        <v>99</v>
      </c>
      <c r="W1" s="9" t="s">
        <v>100</v>
      </c>
      <c r="X1" s="9" t="s">
        <v>75</v>
      </c>
      <c r="Y1" s="9" t="s">
        <v>73</v>
      </c>
      <c r="Z1" s="9" t="s">
        <v>42</v>
      </c>
      <c r="AA1" s="9"/>
      <c r="AB1" s="9" t="s">
        <v>39</v>
      </c>
      <c r="AC1" s="9" t="s">
        <v>40</v>
      </c>
      <c r="AD1" s="9" t="s">
        <v>31</v>
      </c>
      <c r="AE1" s="9" t="s">
        <v>41</v>
      </c>
    </row>
    <row r="2" spans="1:31">
      <c r="A2" s="650" t="s">
        <v>0</v>
      </c>
      <c r="B2" s="651" t="s">
        <v>331</v>
      </c>
      <c r="C2" s="641" t="s">
        <v>489</v>
      </c>
      <c r="D2" s="642">
        <v>0.375</v>
      </c>
      <c r="E2" s="652">
        <v>0.79074074074074097</v>
      </c>
      <c r="F2" s="653">
        <v>0.41574074074074102</v>
      </c>
      <c r="G2" s="645">
        <v>26</v>
      </c>
      <c r="H2" s="646">
        <f t="shared" ref="H2:H6" si="0">G2*10</f>
        <v>260</v>
      </c>
      <c r="I2" s="646">
        <v>7</v>
      </c>
      <c r="J2" s="646">
        <f t="shared" ref="J2:J6" si="1">I2*5</f>
        <v>35</v>
      </c>
      <c r="K2" s="646">
        <v>0</v>
      </c>
      <c r="L2" s="646">
        <f t="shared" ref="L2:L6" si="2">K2*5</f>
        <v>0</v>
      </c>
      <c r="M2" s="646">
        <f t="shared" ref="M2:M6" si="3">H2+J2+L2</f>
        <v>295</v>
      </c>
      <c r="N2" s="646">
        <v>0</v>
      </c>
      <c r="O2" s="647" t="str">
        <f t="shared" ref="O2:O6" si="4">IMSUB(M2,N2)</f>
        <v>295</v>
      </c>
      <c r="P2" s="648">
        <v>18</v>
      </c>
      <c r="Q2" s="648">
        <v>1</v>
      </c>
      <c r="R2" s="654"/>
      <c r="S2" s="639">
        <v>1988</v>
      </c>
      <c r="T2" s="14">
        <f>VLOOKUP(U2,id!$A:$C,3,0)</f>
        <v>543</v>
      </c>
      <c r="U2" s="14" t="str">
        <f t="shared" ref="U2:U6" si="5">V2&amp;W2&amp;Y2</f>
        <v>KoniecznaJoanna1988</v>
      </c>
      <c r="V2" s="9" t="str">
        <f t="shared" ref="V2:V6" si="6">B2</f>
        <v>Konieczna</v>
      </c>
      <c r="W2" s="9" t="str">
        <f t="shared" ref="W2:W6" si="7">C2</f>
        <v>Joanna</v>
      </c>
      <c r="X2" s="9"/>
      <c r="Y2" s="9">
        <f t="shared" ref="Y2:Y6" si="8">S2</f>
        <v>1988</v>
      </c>
      <c r="Z2" s="9">
        <v>100</v>
      </c>
      <c r="AA2" s="9"/>
      <c r="AB2" s="9"/>
      <c r="AC2" s="9"/>
      <c r="AD2" s="9"/>
      <c r="AE2" s="9"/>
    </row>
    <row r="3" spans="1:31">
      <c r="A3" s="650" t="s">
        <v>0</v>
      </c>
      <c r="B3" s="651" t="s">
        <v>230</v>
      </c>
      <c r="C3" s="641" t="s">
        <v>334</v>
      </c>
      <c r="D3" s="642">
        <v>0.375</v>
      </c>
      <c r="E3" s="652">
        <v>0.79097222222222197</v>
      </c>
      <c r="F3" s="653">
        <v>0.41597222222222202</v>
      </c>
      <c r="G3" s="645">
        <v>26</v>
      </c>
      <c r="H3" s="646">
        <f t="shared" si="0"/>
        <v>260</v>
      </c>
      <c r="I3" s="646">
        <v>7</v>
      </c>
      <c r="J3" s="646">
        <f t="shared" si="1"/>
        <v>35</v>
      </c>
      <c r="K3" s="646">
        <v>0</v>
      </c>
      <c r="L3" s="646">
        <f t="shared" si="2"/>
        <v>0</v>
      </c>
      <c r="M3" s="646">
        <f t="shared" si="3"/>
        <v>295</v>
      </c>
      <c r="N3" s="646">
        <v>0</v>
      </c>
      <c r="O3" s="647" t="str">
        <f t="shared" si="4"/>
        <v>295</v>
      </c>
      <c r="P3" s="648">
        <v>19</v>
      </c>
      <c r="Q3" s="648">
        <v>2</v>
      </c>
      <c r="R3" s="654"/>
      <c r="S3" s="639">
        <v>1975</v>
      </c>
      <c r="T3" s="14">
        <f>VLOOKUP(U3,id!$A:$C,3,0)</f>
        <v>39</v>
      </c>
      <c r="U3" s="14" t="str">
        <f t="shared" si="5"/>
        <v>AdamczykEwa1975</v>
      </c>
      <c r="V3" s="9" t="str">
        <f t="shared" si="6"/>
        <v>Adamczyk</v>
      </c>
      <c r="W3" s="9" t="str">
        <f t="shared" si="7"/>
        <v>Ewa</v>
      </c>
      <c r="X3" s="9"/>
      <c r="Y3" s="9">
        <f t="shared" si="8"/>
        <v>1975</v>
      </c>
      <c r="Z3" s="9">
        <f t="shared" ref="Z3" si="9">Z2*IF(AD3&lt;1,AD3,IF(AE3&lt;1,AE3,IF(AC3&lt;1,AC3,IF(AB3&lt;1,AB3,1))))</f>
        <v>99.944351697273348</v>
      </c>
      <c r="AA3" s="9"/>
      <c r="AB3" s="9">
        <f t="shared" ref="AB3" si="10">F2/F3</f>
        <v>0.99944351697273348</v>
      </c>
      <c r="AC3" s="9">
        <v>1</v>
      </c>
      <c r="AD3" s="9">
        <f t="shared" ref="AD3" si="11">O3/O2</f>
        <v>1</v>
      </c>
      <c r="AE3" s="9">
        <v>1</v>
      </c>
    </row>
    <row r="4" spans="1:31">
      <c r="A4" s="650" t="s">
        <v>0</v>
      </c>
      <c r="B4" s="651" t="s">
        <v>1219</v>
      </c>
      <c r="C4" s="641" t="s">
        <v>1218</v>
      </c>
      <c r="D4" s="642">
        <v>0.375</v>
      </c>
      <c r="E4" s="652">
        <v>0.80821759259259296</v>
      </c>
      <c r="F4" s="653">
        <v>0.43321759259259301</v>
      </c>
      <c r="G4" s="645">
        <v>24</v>
      </c>
      <c r="H4" s="646">
        <f t="shared" si="0"/>
        <v>240</v>
      </c>
      <c r="I4" s="646">
        <v>7</v>
      </c>
      <c r="J4" s="646">
        <f t="shared" si="1"/>
        <v>35</v>
      </c>
      <c r="K4" s="646">
        <v>0</v>
      </c>
      <c r="L4" s="646">
        <f t="shared" si="2"/>
        <v>0</v>
      </c>
      <c r="M4" s="646">
        <f t="shared" si="3"/>
        <v>275</v>
      </c>
      <c r="N4" s="646">
        <v>24</v>
      </c>
      <c r="O4" s="647" t="str">
        <f t="shared" si="4"/>
        <v>251</v>
      </c>
      <c r="P4" s="648">
        <v>25</v>
      </c>
      <c r="Q4" s="648">
        <v>3</v>
      </c>
      <c r="R4" s="655"/>
      <c r="S4" s="639">
        <v>1976</v>
      </c>
      <c r="T4" s="14">
        <f>VLOOKUP(U4,id!$A:$C,3,0)</f>
        <v>148</v>
      </c>
      <c r="U4" s="14" t="str">
        <f t="shared" si="5"/>
        <v>NowackaElżbieta1976</v>
      </c>
      <c r="V4" s="9" t="str">
        <f t="shared" si="6"/>
        <v>Nowacka</v>
      </c>
      <c r="W4" s="9" t="str">
        <f t="shared" si="7"/>
        <v>Elżbieta</v>
      </c>
      <c r="X4" s="9"/>
      <c r="Y4" s="9">
        <f t="shared" si="8"/>
        <v>1976</v>
      </c>
      <c r="Z4" s="9">
        <f t="shared" ref="Z4:Z6" si="12">Z3*IF(AD4&lt;1,AD4,IF(AE4&lt;1,AE4,IF(AC4&lt;1,AC4,IF(AB4&lt;1,AB4,1))))</f>
        <v>85.037397545815637</v>
      </c>
      <c r="AA4" s="9"/>
      <c r="AB4" s="9">
        <f t="shared" ref="AB4:AB6" si="13">F3/F4</f>
        <v>0.96019235907026312</v>
      </c>
      <c r="AC4" s="9">
        <v>1</v>
      </c>
      <c r="AD4" s="9">
        <f t="shared" ref="AD4:AD6" si="14">O4/O3</f>
        <v>0.85084745762711866</v>
      </c>
      <c r="AE4" s="9">
        <v>1</v>
      </c>
    </row>
    <row r="5" spans="1:31">
      <c r="A5" s="650" t="s">
        <v>0</v>
      </c>
      <c r="B5" s="651" t="s">
        <v>1734</v>
      </c>
      <c r="C5" s="641" t="s">
        <v>1735</v>
      </c>
      <c r="D5" s="642">
        <v>0.375</v>
      </c>
      <c r="E5" s="652">
        <v>0.78738425925925903</v>
      </c>
      <c r="F5" s="653">
        <v>0.41238425925925898</v>
      </c>
      <c r="G5" s="645">
        <v>21</v>
      </c>
      <c r="H5" s="646">
        <f t="shared" si="0"/>
        <v>210</v>
      </c>
      <c r="I5" s="646">
        <v>7</v>
      </c>
      <c r="J5" s="646">
        <f t="shared" si="1"/>
        <v>35</v>
      </c>
      <c r="K5" s="646">
        <v>0</v>
      </c>
      <c r="L5" s="646">
        <f t="shared" si="2"/>
        <v>0</v>
      </c>
      <c r="M5" s="646">
        <f t="shared" si="3"/>
        <v>245</v>
      </c>
      <c r="N5" s="646">
        <v>0</v>
      </c>
      <c r="O5" s="647" t="str">
        <f t="shared" si="4"/>
        <v>245</v>
      </c>
      <c r="P5" s="648">
        <v>28</v>
      </c>
      <c r="Q5" s="648">
        <v>4</v>
      </c>
      <c r="R5" s="655"/>
      <c r="S5" s="639">
        <v>1990</v>
      </c>
      <c r="T5" s="14">
        <f>VLOOKUP(U5,id!$A:$C,3,0)</f>
        <v>580</v>
      </c>
      <c r="U5" s="14" t="str">
        <f t="shared" si="5"/>
        <v>GordonDiana1990</v>
      </c>
      <c r="V5" s="9" t="str">
        <f t="shared" si="6"/>
        <v>Gordon</v>
      </c>
      <c r="W5" s="9" t="str">
        <f t="shared" si="7"/>
        <v>Diana</v>
      </c>
      <c r="X5" s="9"/>
      <c r="Y5" s="9">
        <f t="shared" si="8"/>
        <v>1990</v>
      </c>
      <c r="Z5" s="9">
        <f t="shared" si="12"/>
        <v>83.004631070616853</v>
      </c>
      <c r="AA5" s="9"/>
      <c r="AB5" s="9">
        <f t="shared" si="13"/>
        <v>1.0505192253718794</v>
      </c>
      <c r="AC5" s="9">
        <v>1</v>
      </c>
      <c r="AD5" s="9">
        <f t="shared" si="14"/>
        <v>0.9760956175298805</v>
      </c>
      <c r="AE5" s="9">
        <v>1</v>
      </c>
    </row>
    <row r="6" spans="1:31">
      <c r="A6" s="650" t="s">
        <v>0</v>
      </c>
      <c r="B6" s="651" t="s">
        <v>5521</v>
      </c>
      <c r="C6" s="641" t="s">
        <v>635</v>
      </c>
      <c r="D6" s="642">
        <v>0.375</v>
      </c>
      <c r="E6" s="652">
        <v>0.76006944444444502</v>
      </c>
      <c r="F6" s="653">
        <v>0.38506944444444402</v>
      </c>
      <c r="G6" s="645">
        <v>19</v>
      </c>
      <c r="H6" s="646">
        <f t="shared" si="0"/>
        <v>190</v>
      </c>
      <c r="I6" s="646">
        <v>7</v>
      </c>
      <c r="J6" s="646">
        <f t="shared" si="1"/>
        <v>35</v>
      </c>
      <c r="K6" s="646">
        <v>0</v>
      </c>
      <c r="L6" s="646">
        <f t="shared" si="2"/>
        <v>0</v>
      </c>
      <c r="M6" s="646">
        <f t="shared" si="3"/>
        <v>225</v>
      </c>
      <c r="N6" s="646">
        <v>0</v>
      </c>
      <c r="O6" s="647" t="str">
        <f t="shared" si="4"/>
        <v>225</v>
      </c>
      <c r="P6" s="648">
        <v>30</v>
      </c>
      <c r="Q6" s="648">
        <v>5</v>
      </c>
      <c r="R6" s="655"/>
      <c r="T6" s="14">
        <f>VLOOKUP(U6,id!$A:$C,3,0)</f>
        <v>159</v>
      </c>
      <c r="U6" s="14" t="str">
        <f t="shared" si="5"/>
        <v>Tomaszczyk-TiszbeinAlicja0</v>
      </c>
      <c r="V6" s="9" t="str">
        <f t="shared" si="6"/>
        <v>Tomaszczyk-Tiszbein</v>
      </c>
      <c r="W6" s="9" t="str">
        <f t="shared" si="7"/>
        <v>Alicja</v>
      </c>
      <c r="X6" s="9"/>
      <c r="Y6" s="9">
        <f t="shared" si="8"/>
        <v>0</v>
      </c>
      <c r="Z6" s="9">
        <f t="shared" si="12"/>
        <v>76.228742819954249</v>
      </c>
      <c r="AA6" s="9"/>
      <c r="AB6" s="9">
        <f t="shared" si="13"/>
        <v>1.070934776074542</v>
      </c>
      <c r="AC6" s="9">
        <v>1</v>
      </c>
      <c r="AD6" s="9">
        <f t="shared" si="14"/>
        <v>0.91836734693877553</v>
      </c>
      <c r="AE6" s="9">
        <v>1</v>
      </c>
    </row>
  </sheetData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5.21875" style="639" customWidth="1"/>
    <col min="2" max="2" width="18.5546875" style="674" bestFit="1" customWidth="1"/>
    <col min="3" max="3" width="9.109375" style="674" bestFit="1" customWidth="1"/>
    <col min="4" max="4" width="11.21875" style="639" customWidth="1"/>
    <col min="5" max="5" width="15.44140625" style="639" customWidth="1"/>
    <col min="6" max="16" width="8.6640625" style="639" customWidth="1"/>
    <col min="17" max="17" width="6.5546875" style="675" customWidth="1"/>
    <col min="18" max="18" width="6.88671875" style="639" customWidth="1"/>
    <col min="19" max="1026" width="8.6640625" style="639" customWidth="1"/>
    <col min="1027" max="16384" width="8.88671875" style="639"/>
  </cols>
  <sheetData>
    <row r="1" spans="1:31" ht="29.4" thickBot="1">
      <c r="A1" s="631" t="s">
        <v>5508</v>
      </c>
      <c r="B1" s="632" t="s">
        <v>160</v>
      </c>
      <c r="C1" s="632" t="s">
        <v>100</v>
      </c>
      <c r="D1" s="633" t="s">
        <v>5509</v>
      </c>
      <c r="E1" s="633" t="s">
        <v>5510</v>
      </c>
      <c r="F1" s="633" t="s">
        <v>3504</v>
      </c>
      <c r="G1" s="634" t="s">
        <v>4048</v>
      </c>
      <c r="H1" s="634" t="s">
        <v>5511</v>
      </c>
      <c r="I1" s="634" t="s">
        <v>5512</v>
      </c>
      <c r="J1" s="634" t="s">
        <v>5513</v>
      </c>
      <c r="K1" s="634" t="s">
        <v>5514</v>
      </c>
      <c r="L1" s="634" t="s">
        <v>5515</v>
      </c>
      <c r="M1" s="634" t="s">
        <v>5516</v>
      </c>
      <c r="N1" s="634" t="s">
        <v>5517</v>
      </c>
      <c r="O1" s="635" t="s">
        <v>5518</v>
      </c>
      <c r="P1" s="636" t="s">
        <v>3467</v>
      </c>
      <c r="Q1" s="637" t="s">
        <v>0</v>
      </c>
      <c r="R1" s="638" t="s">
        <v>32</v>
      </c>
      <c r="T1" s="14" t="s">
        <v>71</v>
      </c>
      <c r="U1" s="14" t="s">
        <v>72</v>
      </c>
      <c r="V1" s="9" t="s">
        <v>99</v>
      </c>
      <c r="W1" s="9" t="s">
        <v>100</v>
      </c>
      <c r="X1" s="9" t="s">
        <v>75</v>
      </c>
      <c r="Y1" s="9" t="s">
        <v>73</v>
      </c>
      <c r="Z1" s="9" t="s">
        <v>42</v>
      </c>
      <c r="AA1" s="9"/>
      <c r="AB1" s="9" t="s">
        <v>39</v>
      </c>
      <c r="AC1" s="9" t="s">
        <v>40</v>
      </c>
      <c r="AD1" s="9" t="s">
        <v>31</v>
      </c>
      <c r="AE1" s="9" t="s">
        <v>41</v>
      </c>
    </row>
    <row r="2" spans="1:31">
      <c r="A2" s="640" t="s">
        <v>32</v>
      </c>
      <c r="B2" s="641" t="s">
        <v>267</v>
      </c>
      <c r="C2" s="641" t="s">
        <v>16</v>
      </c>
      <c r="D2" s="642">
        <v>0.375</v>
      </c>
      <c r="E2" s="643">
        <v>0.73124999999999996</v>
      </c>
      <c r="F2" s="644">
        <v>0.35625000000000001</v>
      </c>
      <c r="G2" s="645">
        <v>29</v>
      </c>
      <c r="H2" s="646">
        <f t="shared" ref="H2:H33" si="0">G2*10</f>
        <v>290</v>
      </c>
      <c r="I2" s="646">
        <v>7</v>
      </c>
      <c r="J2" s="646">
        <f t="shared" ref="J2:J33" si="1">I2*5</f>
        <v>35</v>
      </c>
      <c r="K2" s="646">
        <v>5</v>
      </c>
      <c r="L2" s="646">
        <f t="shared" ref="L2:L33" si="2">K2*5</f>
        <v>25</v>
      </c>
      <c r="M2" s="646">
        <f t="shared" ref="M2:M33" si="3">H2+J2+L2</f>
        <v>350</v>
      </c>
      <c r="N2" s="646">
        <v>0</v>
      </c>
      <c r="O2" s="647" t="str">
        <f t="shared" ref="O2:O32" si="4">IMSUB(M2,N2)</f>
        <v>350</v>
      </c>
      <c r="P2" s="648">
        <v>1</v>
      </c>
      <c r="Q2" s="648"/>
      <c r="R2" s="649">
        <v>1</v>
      </c>
      <c r="S2" s="639">
        <v>1979</v>
      </c>
      <c r="T2" s="14">
        <f>VLOOKUP(U2,id!$A:$C,3,0)</f>
        <v>1</v>
      </c>
      <c r="U2" s="14" t="str">
        <f t="shared" ref="U2:U33" si="5">V2&amp;W2&amp;Y2</f>
        <v>BrudłoPaweł1979</v>
      </c>
      <c r="V2" s="9" t="str">
        <f>B2</f>
        <v>Brudło</v>
      </c>
      <c r="W2" s="9" t="str">
        <f>C2</f>
        <v>Paweł</v>
      </c>
      <c r="X2" s="9"/>
      <c r="Y2" s="9">
        <f>S2</f>
        <v>1979</v>
      </c>
      <c r="Z2" s="9">
        <v>100</v>
      </c>
      <c r="AA2" s="9"/>
      <c r="AB2" s="9"/>
      <c r="AC2" s="9"/>
      <c r="AD2" s="9"/>
      <c r="AE2" s="9"/>
    </row>
    <row r="3" spans="1:31">
      <c r="A3" s="650" t="s">
        <v>32</v>
      </c>
      <c r="B3" s="651" t="s">
        <v>55</v>
      </c>
      <c r="C3" s="641" t="s">
        <v>22</v>
      </c>
      <c r="D3" s="642">
        <v>0.375</v>
      </c>
      <c r="E3" s="643">
        <v>0.73124999999999996</v>
      </c>
      <c r="F3" s="644">
        <v>0.35625000000000001</v>
      </c>
      <c r="G3" s="645">
        <v>29</v>
      </c>
      <c r="H3" s="646">
        <f t="shared" si="0"/>
        <v>290</v>
      </c>
      <c r="I3" s="646">
        <v>7</v>
      </c>
      <c r="J3" s="646">
        <f t="shared" si="1"/>
        <v>35</v>
      </c>
      <c r="K3" s="646">
        <v>5</v>
      </c>
      <c r="L3" s="646">
        <f t="shared" si="2"/>
        <v>25</v>
      </c>
      <c r="M3" s="646">
        <f t="shared" si="3"/>
        <v>350</v>
      </c>
      <c r="N3" s="646">
        <v>0</v>
      </c>
      <c r="O3" s="647" t="str">
        <f t="shared" si="4"/>
        <v>350</v>
      </c>
      <c r="P3" s="648">
        <v>1</v>
      </c>
      <c r="Q3" s="648"/>
      <c r="R3" s="649">
        <v>1</v>
      </c>
      <c r="S3" s="639">
        <v>1969</v>
      </c>
      <c r="T3" s="14">
        <f>VLOOKUP(U3,id!$A:$C,3,0)</f>
        <v>2</v>
      </c>
      <c r="U3" s="14" t="str">
        <f t="shared" si="5"/>
        <v>SzawdzinKrzysztof1969</v>
      </c>
      <c r="V3" s="9" t="str">
        <f t="shared" ref="V3:W18" si="6">B3</f>
        <v>Szawdzin</v>
      </c>
      <c r="W3" s="9" t="str">
        <f t="shared" si="6"/>
        <v>Krzysztof</v>
      </c>
      <c r="X3" s="9"/>
      <c r="Y3" s="9">
        <f t="shared" ref="Y3:Y33" si="7">S3</f>
        <v>1969</v>
      </c>
      <c r="Z3" s="9">
        <f t="shared" ref="Z3:Z33" si="8">Z2*IF(AD3&lt;1,AD3,IF(AE3&lt;1,AE3,IF(AC3&lt;1,AC3,IF(AB3&lt;1,AB3,1))))</f>
        <v>100</v>
      </c>
      <c r="AA3" s="9"/>
      <c r="AB3" s="9">
        <f>F2/F3</f>
        <v>1</v>
      </c>
      <c r="AC3" s="9">
        <v>1</v>
      </c>
      <c r="AD3" s="9">
        <f>O3/O2</f>
        <v>1</v>
      </c>
      <c r="AE3" s="9">
        <v>1</v>
      </c>
    </row>
    <row r="4" spans="1:31">
      <c r="A4" s="650" t="s">
        <v>32</v>
      </c>
      <c r="B4" s="651" t="s">
        <v>79</v>
      </c>
      <c r="C4" s="641" t="s">
        <v>90</v>
      </c>
      <c r="D4" s="642">
        <v>0.375</v>
      </c>
      <c r="E4" s="652">
        <v>0.73124999999999996</v>
      </c>
      <c r="F4" s="653">
        <v>0.35625000000000001</v>
      </c>
      <c r="G4" s="645">
        <v>29</v>
      </c>
      <c r="H4" s="646">
        <f t="shared" si="0"/>
        <v>290</v>
      </c>
      <c r="I4" s="646">
        <v>7</v>
      </c>
      <c r="J4" s="646">
        <f t="shared" si="1"/>
        <v>35</v>
      </c>
      <c r="K4" s="646">
        <v>5</v>
      </c>
      <c r="L4" s="646">
        <f t="shared" si="2"/>
        <v>25</v>
      </c>
      <c r="M4" s="646">
        <f t="shared" si="3"/>
        <v>350</v>
      </c>
      <c r="N4" s="646">
        <v>0</v>
      </c>
      <c r="O4" s="647" t="str">
        <f t="shared" si="4"/>
        <v>350</v>
      </c>
      <c r="P4" s="648">
        <v>1</v>
      </c>
      <c r="Q4" s="648"/>
      <c r="R4" s="649">
        <v>1</v>
      </c>
      <c r="S4" s="639">
        <v>1984</v>
      </c>
      <c r="T4" s="14">
        <f>VLOOKUP(U4,id!$A:$C,3,0)</f>
        <v>38</v>
      </c>
      <c r="U4" s="14" t="str">
        <f t="shared" si="5"/>
        <v>WieczorekJarosław1984</v>
      </c>
      <c r="V4" s="9" t="str">
        <f t="shared" si="6"/>
        <v>Wieczorek</v>
      </c>
      <c r="W4" s="9" t="str">
        <f t="shared" si="6"/>
        <v>Jarosław</v>
      </c>
      <c r="X4" s="9"/>
      <c r="Y4" s="9">
        <f t="shared" si="7"/>
        <v>1984</v>
      </c>
      <c r="Z4" s="9">
        <f t="shared" si="8"/>
        <v>100</v>
      </c>
      <c r="AA4" s="9"/>
      <c r="AB4" s="9">
        <f>F3/F4</f>
        <v>1</v>
      </c>
      <c r="AC4" s="9">
        <v>1</v>
      </c>
      <c r="AD4" s="9">
        <f>O4/O3</f>
        <v>1</v>
      </c>
      <c r="AE4" s="9">
        <v>1</v>
      </c>
    </row>
    <row r="5" spans="1:31">
      <c r="A5" s="650" t="s">
        <v>32</v>
      </c>
      <c r="B5" s="651" t="s">
        <v>245</v>
      </c>
      <c r="C5" s="641" t="s">
        <v>241</v>
      </c>
      <c r="D5" s="642">
        <v>0.375</v>
      </c>
      <c r="E5" s="652">
        <v>0.77372685185185197</v>
      </c>
      <c r="F5" s="653">
        <v>0.39872685185185203</v>
      </c>
      <c r="G5" s="645">
        <v>29</v>
      </c>
      <c r="H5" s="646">
        <f t="shared" si="0"/>
        <v>290</v>
      </c>
      <c r="I5" s="646">
        <v>7</v>
      </c>
      <c r="J5" s="646">
        <f t="shared" si="1"/>
        <v>35</v>
      </c>
      <c r="K5" s="646">
        <v>5</v>
      </c>
      <c r="L5" s="646">
        <f t="shared" si="2"/>
        <v>25</v>
      </c>
      <c r="M5" s="646">
        <f t="shared" si="3"/>
        <v>350</v>
      </c>
      <c r="N5" s="646">
        <v>0</v>
      </c>
      <c r="O5" s="647" t="str">
        <f t="shared" si="4"/>
        <v>350</v>
      </c>
      <c r="P5" s="648">
        <v>4</v>
      </c>
      <c r="Q5" s="648"/>
      <c r="R5" s="649">
        <v>4</v>
      </c>
      <c r="S5" s="639">
        <v>1979</v>
      </c>
      <c r="T5" s="14">
        <f>VLOOKUP(U5,id!$A:$C,3,0)</f>
        <v>10</v>
      </c>
      <c r="U5" s="14" t="str">
        <f t="shared" si="5"/>
        <v>WalentowskiRadosław1979</v>
      </c>
      <c r="V5" s="9" t="str">
        <f t="shared" si="6"/>
        <v>Walentowski</v>
      </c>
      <c r="W5" s="9" t="str">
        <f t="shared" si="6"/>
        <v>Radosław</v>
      </c>
      <c r="X5" s="9"/>
      <c r="Y5" s="9">
        <f t="shared" si="7"/>
        <v>1979</v>
      </c>
      <c r="Z5" s="9">
        <f t="shared" si="8"/>
        <v>89.346879535558742</v>
      </c>
      <c r="AA5" s="9"/>
      <c r="AB5" s="9">
        <f t="shared" ref="AB5:AB33" si="9">F4/F5</f>
        <v>0.89346879535558743</v>
      </c>
      <c r="AC5" s="9">
        <v>1</v>
      </c>
      <c r="AD5" s="9">
        <f t="shared" ref="AD5:AD33" si="10">O5/O4</f>
        <v>1</v>
      </c>
      <c r="AE5" s="9">
        <v>1</v>
      </c>
    </row>
    <row r="6" spans="1:31">
      <c r="A6" s="650" t="s">
        <v>32</v>
      </c>
      <c r="B6" s="651" t="s">
        <v>10</v>
      </c>
      <c r="C6" s="641" t="s">
        <v>22</v>
      </c>
      <c r="D6" s="642">
        <v>0.375</v>
      </c>
      <c r="E6" s="652">
        <v>0.77615740740740702</v>
      </c>
      <c r="F6" s="653">
        <v>0.40115740740740702</v>
      </c>
      <c r="G6" s="645">
        <v>29</v>
      </c>
      <c r="H6" s="646">
        <f t="shared" si="0"/>
        <v>290</v>
      </c>
      <c r="I6" s="646">
        <v>7</v>
      </c>
      <c r="J6" s="646">
        <f t="shared" si="1"/>
        <v>35</v>
      </c>
      <c r="K6" s="646">
        <v>5</v>
      </c>
      <c r="L6" s="646">
        <f t="shared" si="2"/>
        <v>25</v>
      </c>
      <c r="M6" s="646">
        <f t="shared" si="3"/>
        <v>350</v>
      </c>
      <c r="N6" s="646">
        <v>0</v>
      </c>
      <c r="O6" s="647" t="str">
        <f t="shared" si="4"/>
        <v>350</v>
      </c>
      <c r="P6" s="648">
        <v>5</v>
      </c>
      <c r="Q6" s="648"/>
      <c r="R6" s="649">
        <v>5</v>
      </c>
      <c r="S6" s="639">
        <v>1975</v>
      </c>
      <c r="T6" s="14">
        <f>VLOOKUP(U6,id!$A:$C,3,0)</f>
        <v>7</v>
      </c>
      <c r="U6" s="14" t="str">
        <f t="shared" si="5"/>
        <v>CecułaKrzysztof1975</v>
      </c>
      <c r="V6" s="9" t="str">
        <f t="shared" si="6"/>
        <v>Cecuła</v>
      </c>
      <c r="W6" s="9" t="str">
        <f t="shared" si="6"/>
        <v>Krzysztof</v>
      </c>
      <c r="X6" s="9"/>
      <c r="Y6" s="9">
        <f t="shared" si="7"/>
        <v>1975</v>
      </c>
      <c r="Z6" s="9">
        <f t="shared" si="8"/>
        <v>88.805539526832163</v>
      </c>
      <c r="AA6" s="9"/>
      <c r="AB6" s="9">
        <f t="shared" si="9"/>
        <v>0.9939411425274105</v>
      </c>
      <c r="AC6" s="9">
        <v>1</v>
      </c>
      <c r="AD6" s="9">
        <f t="shared" si="10"/>
        <v>1</v>
      </c>
      <c r="AE6" s="9">
        <v>1</v>
      </c>
    </row>
    <row r="7" spans="1:31">
      <c r="A7" s="650" t="s">
        <v>32</v>
      </c>
      <c r="B7" s="651" t="s">
        <v>1295</v>
      </c>
      <c r="C7" s="641" t="s">
        <v>383</v>
      </c>
      <c r="D7" s="642">
        <v>0.375</v>
      </c>
      <c r="E7" s="652">
        <v>0.77615740740740702</v>
      </c>
      <c r="F7" s="653">
        <v>0.40115740740740702</v>
      </c>
      <c r="G7" s="645">
        <v>29</v>
      </c>
      <c r="H7" s="646">
        <f t="shared" si="0"/>
        <v>290</v>
      </c>
      <c r="I7" s="646">
        <v>7</v>
      </c>
      <c r="J7" s="646">
        <f t="shared" si="1"/>
        <v>35</v>
      </c>
      <c r="K7" s="646">
        <v>5</v>
      </c>
      <c r="L7" s="646">
        <f t="shared" si="2"/>
        <v>25</v>
      </c>
      <c r="M7" s="646">
        <f t="shared" si="3"/>
        <v>350</v>
      </c>
      <c r="N7" s="646">
        <v>0</v>
      </c>
      <c r="O7" s="647" t="str">
        <f t="shared" si="4"/>
        <v>350</v>
      </c>
      <c r="P7" s="648">
        <v>5</v>
      </c>
      <c r="Q7" s="648"/>
      <c r="R7" s="649">
        <v>5</v>
      </c>
      <c r="S7" s="639">
        <v>1980</v>
      </c>
      <c r="T7" s="14">
        <f>VLOOKUP(U7,id!$A:$C,3,0)</f>
        <v>51</v>
      </c>
      <c r="U7" s="14" t="str">
        <f t="shared" si="5"/>
        <v>ŁosiewiczMariusz1980</v>
      </c>
      <c r="V7" s="9" t="str">
        <f t="shared" si="6"/>
        <v>Łosiewicz</v>
      </c>
      <c r="W7" s="9" t="str">
        <f t="shared" si="6"/>
        <v>Mariusz</v>
      </c>
      <c r="X7" s="9"/>
      <c r="Y7" s="9">
        <f t="shared" si="7"/>
        <v>1980</v>
      </c>
      <c r="Z7" s="9">
        <f t="shared" si="8"/>
        <v>88.805539526832163</v>
      </c>
      <c r="AA7" s="9"/>
      <c r="AB7" s="9">
        <f t="shared" si="9"/>
        <v>1</v>
      </c>
      <c r="AC7" s="9">
        <v>1</v>
      </c>
      <c r="AD7" s="9">
        <f t="shared" si="10"/>
        <v>1</v>
      </c>
      <c r="AE7" s="9">
        <v>1</v>
      </c>
    </row>
    <row r="8" spans="1:31">
      <c r="A8" s="650" t="s">
        <v>32</v>
      </c>
      <c r="B8" s="651" t="s">
        <v>836</v>
      </c>
      <c r="C8" s="641" t="s">
        <v>383</v>
      </c>
      <c r="D8" s="642">
        <v>0.375</v>
      </c>
      <c r="E8" s="652">
        <v>0.780324074074074</v>
      </c>
      <c r="F8" s="653">
        <v>0.405324074074074</v>
      </c>
      <c r="G8" s="645">
        <v>29</v>
      </c>
      <c r="H8" s="646">
        <f t="shared" si="0"/>
        <v>290</v>
      </c>
      <c r="I8" s="646">
        <v>7</v>
      </c>
      <c r="J8" s="646">
        <f t="shared" si="1"/>
        <v>35</v>
      </c>
      <c r="K8" s="646">
        <v>5</v>
      </c>
      <c r="L8" s="646">
        <f t="shared" si="2"/>
        <v>25</v>
      </c>
      <c r="M8" s="646">
        <f t="shared" si="3"/>
        <v>350</v>
      </c>
      <c r="N8" s="646">
        <v>0</v>
      </c>
      <c r="O8" s="647" t="str">
        <f t="shared" si="4"/>
        <v>350</v>
      </c>
      <c r="P8" s="648">
        <v>7</v>
      </c>
      <c r="Q8" s="648"/>
      <c r="R8" s="649">
        <v>7</v>
      </c>
      <c r="S8" s="639">
        <v>1966</v>
      </c>
      <c r="T8" s="14">
        <f>VLOOKUP(U8,id!$A:$C,3,0)</f>
        <v>9</v>
      </c>
      <c r="U8" s="14" t="str">
        <f t="shared" si="5"/>
        <v>RudnickiMariusz1966</v>
      </c>
      <c r="V8" s="9" t="str">
        <f t="shared" si="6"/>
        <v>Rudnicki</v>
      </c>
      <c r="W8" s="9" t="str">
        <f t="shared" si="6"/>
        <v>Mariusz</v>
      </c>
      <c r="X8" s="9"/>
      <c r="Y8" s="9">
        <f t="shared" si="7"/>
        <v>1966</v>
      </c>
      <c r="Z8" s="9">
        <f t="shared" si="8"/>
        <v>87.892632781267849</v>
      </c>
      <c r="AA8" s="9"/>
      <c r="AB8" s="9">
        <f t="shared" si="9"/>
        <v>0.98972015990862283</v>
      </c>
      <c r="AC8" s="9">
        <v>1</v>
      </c>
      <c r="AD8" s="9">
        <f t="shared" si="10"/>
        <v>1</v>
      </c>
      <c r="AE8" s="9">
        <v>1</v>
      </c>
    </row>
    <row r="9" spans="1:31">
      <c r="A9" s="650" t="s">
        <v>32</v>
      </c>
      <c r="B9" s="651" t="s">
        <v>1530</v>
      </c>
      <c r="C9" s="641" t="s">
        <v>1373</v>
      </c>
      <c r="D9" s="642">
        <v>0.375</v>
      </c>
      <c r="E9" s="652">
        <v>0.780324074074074</v>
      </c>
      <c r="F9" s="653">
        <v>0.405324074074074</v>
      </c>
      <c r="G9" s="645">
        <v>29</v>
      </c>
      <c r="H9" s="646">
        <f t="shared" si="0"/>
        <v>290</v>
      </c>
      <c r="I9" s="646">
        <v>7</v>
      </c>
      <c r="J9" s="646">
        <f t="shared" si="1"/>
        <v>35</v>
      </c>
      <c r="K9" s="646">
        <v>5</v>
      </c>
      <c r="L9" s="646">
        <f t="shared" si="2"/>
        <v>25</v>
      </c>
      <c r="M9" s="646">
        <f t="shared" si="3"/>
        <v>350</v>
      </c>
      <c r="N9" s="646">
        <v>0</v>
      </c>
      <c r="O9" s="647" t="str">
        <f t="shared" si="4"/>
        <v>350</v>
      </c>
      <c r="P9" s="648">
        <v>7</v>
      </c>
      <c r="Q9" s="648"/>
      <c r="R9" s="649">
        <v>7</v>
      </c>
      <c r="S9" s="639">
        <v>1989</v>
      </c>
      <c r="T9" s="14">
        <f>VLOOKUP(U9,id!$A:$C,3,0)</f>
        <v>53</v>
      </c>
      <c r="U9" s="14" t="str">
        <f t="shared" si="5"/>
        <v>WesołowskiStefan1989</v>
      </c>
      <c r="V9" s="9" t="str">
        <f t="shared" si="6"/>
        <v>Wesołowski</v>
      </c>
      <c r="W9" s="9" t="str">
        <f t="shared" si="6"/>
        <v>Stefan</v>
      </c>
      <c r="X9" s="9"/>
      <c r="Y9" s="9">
        <f t="shared" si="7"/>
        <v>1989</v>
      </c>
      <c r="Z9" s="9">
        <f t="shared" si="8"/>
        <v>87.892632781267849</v>
      </c>
      <c r="AA9" s="9"/>
      <c r="AB9" s="9">
        <f t="shared" si="9"/>
        <v>1</v>
      </c>
      <c r="AC9" s="9">
        <v>1</v>
      </c>
      <c r="AD9" s="9">
        <f t="shared" si="10"/>
        <v>1</v>
      </c>
      <c r="AE9" s="9">
        <v>1</v>
      </c>
    </row>
    <row r="10" spans="1:31">
      <c r="A10" s="650" t="s">
        <v>32</v>
      </c>
      <c r="B10" s="651" t="s">
        <v>152</v>
      </c>
      <c r="C10" s="641" t="s">
        <v>151</v>
      </c>
      <c r="D10" s="642">
        <v>0.375</v>
      </c>
      <c r="E10" s="652">
        <v>0.78310185185185199</v>
      </c>
      <c r="F10" s="653">
        <v>0.40810185185185199</v>
      </c>
      <c r="G10" s="645">
        <v>29</v>
      </c>
      <c r="H10" s="646">
        <f t="shared" si="0"/>
        <v>290</v>
      </c>
      <c r="I10" s="646">
        <v>7</v>
      </c>
      <c r="J10" s="646">
        <f t="shared" si="1"/>
        <v>35</v>
      </c>
      <c r="K10" s="646">
        <v>5</v>
      </c>
      <c r="L10" s="646">
        <f t="shared" si="2"/>
        <v>25</v>
      </c>
      <c r="M10" s="646">
        <f t="shared" si="3"/>
        <v>350</v>
      </c>
      <c r="N10" s="646">
        <v>0</v>
      </c>
      <c r="O10" s="647" t="str">
        <f t="shared" si="4"/>
        <v>350</v>
      </c>
      <c r="P10" s="648">
        <v>9</v>
      </c>
      <c r="Q10" s="648"/>
      <c r="R10" s="649">
        <v>9</v>
      </c>
      <c r="S10" s="639">
        <v>1970</v>
      </c>
      <c r="T10" s="14">
        <f>VLOOKUP(U10,id!$A:$C,3,0)</f>
        <v>63</v>
      </c>
      <c r="U10" s="14" t="str">
        <f t="shared" si="5"/>
        <v>HołdakowskiWojciech1970</v>
      </c>
      <c r="V10" s="9" t="str">
        <f t="shared" si="6"/>
        <v>Hołdakowski</v>
      </c>
      <c r="W10" s="9" t="str">
        <f t="shared" si="6"/>
        <v>Wojciech</v>
      </c>
      <c r="X10" s="9"/>
      <c r="Y10" s="9">
        <f t="shared" si="7"/>
        <v>1970</v>
      </c>
      <c r="Z10" s="9">
        <f t="shared" si="8"/>
        <v>87.294384571752644</v>
      </c>
      <c r="AA10" s="9"/>
      <c r="AB10" s="9">
        <f t="shared" si="9"/>
        <v>0.99319342030629554</v>
      </c>
      <c r="AC10" s="9">
        <v>1</v>
      </c>
      <c r="AD10" s="9">
        <f t="shared" si="10"/>
        <v>1</v>
      </c>
      <c r="AE10" s="9">
        <v>1</v>
      </c>
    </row>
    <row r="11" spans="1:31">
      <c r="A11" s="640" t="s">
        <v>32</v>
      </c>
      <c r="B11" s="651" t="s">
        <v>8</v>
      </c>
      <c r="C11" s="641" t="s">
        <v>17</v>
      </c>
      <c r="D11" s="642">
        <v>0.375</v>
      </c>
      <c r="E11" s="652">
        <v>0.79201388888888902</v>
      </c>
      <c r="F11" s="653">
        <v>0.41701388888888902</v>
      </c>
      <c r="G11" s="645">
        <v>29</v>
      </c>
      <c r="H11" s="646">
        <f t="shared" si="0"/>
        <v>290</v>
      </c>
      <c r="I11" s="646">
        <v>7</v>
      </c>
      <c r="J11" s="646">
        <f t="shared" si="1"/>
        <v>35</v>
      </c>
      <c r="K11" s="646">
        <v>4</v>
      </c>
      <c r="L11" s="646">
        <f t="shared" si="2"/>
        <v>20</v>
      </c>
      <c r="M11" s="646">
        <f t="shared" si="3"/>
        <v>345</v>
      </c>
      <c r="N11" s="646">
        <v>1</v>
      </c>
      <c r="O11" s="647" t="str">
        <f t="shared" si="4"/>
        <v>344</v>
      </c>
      <c r="P11" s="648">
        <v>10</v>
      </c>
      <c r="Q11" s="648"/>
      <c r="R11" s="649">
        <v>10</v>
      </c>
      <c r="S11" s="639">
        <v>1978</v>
      </c>
      <c r="T11" s="14">
        <f>VLOOKUP(U11,id!$A:$C,3,0)</f>
        <v>64</v>
      </c>
      <c r="U11" s="14" t="str">
        <f t="shared" si="5"/>
        <v>OwczarskiMarcin1978</v>
      </c>
      <c r="V11" s="9" t="str">
        <f t="shared" si="6"/>
        <v>Owczarski</v>
      </c>
      <c r="W11" s="9" t="str">
        <f t="shared" si="6"/>
        <v>Marcin</v>
      </c>
      <c r="X11" s="9"/>
      <c r="Y11" s="9">
        <f t="shared" si="7"/>
        <v>1978</v>
      </c>
      <c r="Z11" s="9">
        <f t="shared" si="8"/>
        <v>85.797909407665458</v>
      </c>
      <c r="AA11" s="9"/>
      <c r="AB11" s="9">
        <f t="shared" si="9"/>
        <v>0.97862892034415772</v>
      </c>
      <c r="AC11" s="9">
        <v>1</v>
      </c>
      <c r="AD11" s="9">
        <f t="shared" si="10"/>
        <v>0.98285714285714287</v>
      </c>
      <c r="AE11" s="9">
        <v>1</v>
      </c>
    </row>
    <row r="12" spans="1:31">
      <c r="A12" s="650" t="s">
        <v>32</v>
      </c>
      <c r="B12" s="651" t="s">
        <v>476</v>
      </c>
      <c r="C12" s="641" t="s">
        <v>48</v>
      </c>
      <c r="D12" s="642">
        <v>0.375</v>
      </c>
      <c r="E12" s="652">
        <v>0.781481481481481</v>
      </c>
      <c r="F12" s="653">
        <v>0.406481481481482</v>
      </c>
      <c r="G12" s="645">
        <v>29</v>
      </c>
      <c r="H12" s="646">
        <f t="shared" si="0"/>
        <v>290</v>
      </c>
      <c r="I12" s="646">
        <v>6</v>
      </c>
      <c r="J12" s="646">
        <f t="shared" si="1"/>
        <v>30</v>
      </c>
      <c r="K12" s="646">
        <v>0</v>
      </c>
      <c r="L12" s="646">
        <f t="shared" si="2"/>
        <v>0</v>
      </c>
      <c r="M12" s="646">
        <f t="shared" si="3"/>
        <v>320</v>
      </c>
      <c r="N12" s="646">
        <v>0</v>
      </c>
      <c r="O12" s="647" t="str">
        <f t="shared" si="4"/>
        <v>320</v>
      </c>
      <c r="P12" s="648">
        <v>11</v>
      </c>
      <c r="Q12" s="648"/>
      <c r="R12" s="649">
        <v>11</v>
      </c>
      <c r="S12" s="639">
        <v>1975</v>
      </c>
      <c r="T12" s="14">
        <f>VLOOKUP(U12,id!$A:$C,3,0)</f>
        <v>61</v>
      </c>
      <c r="U12" s="14" t="str">
        <f t="shared" si="5"/>
        <v>LipińskiTomasz1975</v>
      </c>
      <c r="V12" s="9" t="str">
        <f t="shared" si="6"/>
        <v>Lipiński</v>
      </c>
      <c r="W12" s="9" t="str">
        <f t="shared" si="6"/>
        <v>Tomasz</v>
      </c>
      <c r="X12" s="9"/>
      <c r="Y12" s="9">
        <f t="shared" si="7"/>
        <v>1975</v>
      </c>
      <c r="Z12" s="9">
        <f t="shared" si="8"/>
        <v>79.812008751316711</v>
      </c>
      <c r="AA12" s="9"/>
      <c r="AB12" s="9">
        <f t="shared" si="9"/>
        <v>1.0259111617312062</v>
      </c>
      <c r="AC12" s="9">
        <v>1</v>
      </c>
      <c r="AD12" s="9">
        <f t="shared" si="10"/>
        <v>0.93023255813953487</v>
      </c>
      <c r="AE12" s="9">
        <v>1</v>
      </c>
    </row>
    <row r="13" spans="1:31">
      <c r="A13" s="650" t="s">
        <v>32</v>
      </c>
      <c r="B13" s="651" t="s">
        <v>154</v>
      </c>
      <c r="C13" s="641" t="s">
        <v>151</v>
      </c>
      <c r="D13" s="642">
        <v>0.375</v>
      </c>
      <c r="E13" s="652">
        <v>0.79513888888888895</v>
      </c>
      <c r="F13" s="653">
        <v>0.42013888888888901</v>
      </c>
      <c r="G13" s="645">
        <v>28</v>
      </c>
      <c r="H13" s="646">
        <f t="shared" si="0"/>
        <v>280</v>
      </c>
      <c r="I13" s="646">
        <v>7</v>
      </c>
      <c r="J13" s="646">
        <f t="shared" si="1"/>
        <v>35</v>
      </c>
      <c r="K13" s="646">
        <v>0</v>
      </c>
      <c r="L13" s="646">
        <f t="shared" si="2"/>
        <v>0</v>
      </c>
      <c r="M13" s="646">
        <f t="shared" si="3"/>
        <v>315</v>
      </c>
      <c r="N13" s="646">
        <v>5</v>
      </c>
      <c r="O13" s="647" t="str">
        <f t="shared" si="4"/>
        <v>310</v>
      </c>
      <c r="P13" s="648">
        <v>12</v>
      </c>
      <c r="Q13" s="648"/>
      <c r="R13" s="649">
        <v>12</v>
      </c>
      <c r="S13" s="639">
        <v>1978</v>
      </c>
      <c r="T13" s="14">
        <f>VLOOKUP(U13,id!$A:$C,3,0)</f>
        <v>124</v>
      </c>
      <c r="U13" s="14" t="str">
        <f t="shared" si="5"/>
        <v>PaszkowskiWojciech1978</v>
      </c>
      <c r="V13" s="9" t="str">
        <f t="shared" si="6"/>
        <v>Paszkowski</v>
      </c>
      <c r="W13" s="9" t="str">
        <f t="shared" si="6"/>
        <v>Wojciech</v>
      </c>
      <c r="X13" s="9"/>
      <c r="Y13" s="9">
        <f t="shared" si="7"/>
        <v>1978</v>
      </c>
      <c r="Z13" s="9">
        <f t="shared" si="8"/>
        <v>77.317883477838066</v>
      </c>
      <c r="AA13" s="9"/>
      <c r="AB13" s="9">
        <f t="shared" si="9"/>
        <v>0.96749311294765938</v>
      </c>
      <c r="AC13" s="9">
        <v>1</v>
      </c>
      <c r="AD13" s="9">
        <f t="shared" si="10"/>
        <v>0.96875</v>
      </c>
      <c r="AE13" s="9">
        <v>1</v>
      </c>
    </row>
    <row r="14" spans="1:31">
      <c r="A14" s="650" t="s">
        <v>32</v>
      </c>
      <c r="B14" s="651" t="s">
        <v>746</v>
      </c>
      <c r="C14" s="641" t="s">
        <v>45</v>
      </c>
      <c r="D14" s="642">
        <v>0.375</v>
      </c>
      <c r="E14" s="652">
        <v>0.78842592592592597</v>
      </c>
      <c r="F14" s="653">
        <v>0.41342592592592597</v>
      </c>
      <c r="G14" s="645">
        <v>27</v>
      </c>
      <c r="H14" s="646">
        <f t="shared" si="0"/>
        <v>270</v>
      </c>
      <c r="I14" s="646">
        <v>7</v>
      </c>
      <c r="J14" s="646">
        <f t="shared" si="1"/>
        <v>35</v>
      </c>
      <c r="K14" s="646">
        <v>0</v>
      </c>
      <c r="L14" s="646">
        <f t="shared" si="2"/>
        <v>0</v>
      </c>
      <c r="M14" s="646">
        <f t="shared" si="3"/>
        <v>305</v>
      </c>
      <c r="N14" s="646">
        <v>0</v>
      </c>
      <c r="O14" s="647" t="str">
        <f t="shared" si="4"/>
        <v>305</v>
      </c>
      <c r="P14" s="648">
        <v>13</v>
      </c>
      <c r="Q14" s="648"/>
      <c r="R14" s="649">
        <v>13</v>
      </c>
      <c r="S14" s="639">
        <v>1981</v>
      </c>
      <c r="T14" s="14">
        <f>VLOOKUP(U14,id!$A:$C,3,0)</f>
        <v>193</v>
      </c>
      <c r="U14" s="14" t="str">
        <f t="shared" si="5"/>
        <v>KucharskiRafał1981</v>
      </c>
      <c r="V14" s="9" t="str">
        <f t="shared" si="6"/>
        <v>Kucharski</v>
      </c>
      <c r="W14" s="9" t="str">
        <f t="shared" si="6"/>
        <v>Rafał</v>
      </c>
      <c r="X14" s="9"/>
      <c r="Y14" s="9">
        <f t="shared" si="7"/>
        <v>1981</v>
      </c>
      <c r="Z14" s="9">
        <f t="shared" si="8"/>
        <v>76.070820841098737</v>
      </c>
      <c r="AA14" s="9"/>
      <c r="AB14" s="9">
        <f t="shared" si="9"/>
        <v>1.0162374020156777</v>
      </c>
      <c r="AC14" s="9">
        <v>1</v>
      </c>
      <c r="AD14" s="9">
        <f t="shared" si="10"/>
        <v>0.9838709677419355</v>
      </c>
      <c r="AE14" s="9">
        <v>1</v>
      </c>
    </row>
    <row r="15" spans="1:31">
      <c r="A15" s="650" t="s">
        <v>32</v>
      </c>
      <c r="B15" s="651" t="s">
        <v>18</v>
      </c>
      <c r="C15" s="641" t="s">
        <v>19</v>
      </c>
      <c r="D15" s="642">
        <v>0.375</v>
      </c>
      <c r="E15" s="652">
        <v>0.79062500000000002</v>
      </c>
      <c r="F15" s="653">
        <v>0.41562500000000002</v>
      </c>
      <c r="G15" s="645">
        <v>27</v>
      </c>
      <c r="H15" s="646">
        <f t="shared" si="0"/>
        <v>270</v>
      </c>
      <c r="I15" s="646">
        <v>7</v>
      </c>
      <c r="J15" s="646">
        <f t="shared" si="1"/>
        <v>35</v>
      </c>
      <c r="K15" s="646">
        <v>0</v>
      </c>
      <c r="L15" s="646">
        <f t="shared" si="2"/>
        <v>0</v>
      </c>
      <c r="M15" s="646">
        <f t="shared" si="3"/>
        <v>305</v>
      </c>
      <c r="N15" s="646">
        <v>0</v>
      </c>
      <c r="O15" s="647" t="str">
        <f t="shared" si="4"/>
        <v>305</v>
      </c>
      <c r="P15" s="648">
        <v>14</v>
      </c>
      <c r="Q15" s="648"/>
      <c r="R15" s="649">
        <v>14</v>
      </c>
      <c r="S15" s="639">
        <v>1964</v>
      </c>
      <c r="T15" s="14">
        <f>VLOOKUP(U15,id!$A:$C,3,0)</f>
        <v>17</v>
      </c>
      <c r="U15" s="14" t="str">
        <f t="shared" si="5"/>
        <v>LiszkaGrzegorz1964</v>
      </c>
      <c r="V15" s="9" t="str">
        <f t="shared" si="6"/>
        <v>Liszka</v>
      </c>
      <c r="W15" s="9" t="str">
        <f t="shared" si="6"/>
        <v>Grzegorz</v>
      </c>
      <c r="X15" s="9"/>
      <c r="Y15" s="9">
        <f t="shared" si="7"/>
        <v>1964</v>
      </c>
      <c r="Z15" s="9">
        <f t="shared" si="8"/>
        <v>75.668329725537376</v>
      </c>
      <c r="AA15" s="9"/>
      <c r="AB15" s="9">
        <f t="shared" si="9"/>
        <v>0.99470899470899476</v>
      </c>
      <c r="AC15" s="9">
        <v>1</v>
      </c>
      <c r="AD15" s="9">
        <f t="shared" si="10"/>
        <v>1</v>
      </c>
      <c r="AE15" s="9">
        <v>1</v>
      </c>
    </row>
    <row r="16" spans="1:31">
      <c r="A16" s="650" t="s">
        <v>32</v>
      </c>
      <c r="B16" s="651" t="s">
        <v>745</v>
      </c>
      <c r="C16" s="641" t="s">
        <v>19</v>
      </c>
      <c r="D16" s="642">
        <v>0.375</v>
      </c>
      <c r="E16" s="652">
        <v>0.79068287037036999</v>
      </c>
      <c r="F16" s="653">
        <v>0.41568287037036999</v>
      </c>
      <c r="G16" s="645">
        <v>27</v>
      </c>
      <c r="H16" s="646">
        <f t="shared" si="0"/>
        <v>270</v>
      </c>
      <c r="I16" s="646">
        <v>7</v>
      </c>
      <c r="J16" s="646">
        <f t="shared" si="1"/>
        <v>35</v>
      </c>
      <c r="K16" s="646">
        <v>0</v>
      </c>
      <c r="L16" s="646">
        <f t="shared" si="2"/>
        <v>0</v>
      </c>
      <c r="M16" s="646">
        <f t="shared" si="3"/>
        <v>305</v>
      </c>
      <c r="N16" s="646">
        <v>0</v>
      </c>
      <c r="O16" s="647" t="str">
        <f t="shared" si="4"/>
        <v>305</v>
      </c>
      <c r="P16" s="648">
        <v>15</v>
      </c>
      <c r="Q16" s="648"/>
      <c r="R16" s="649">
        <v>15</v>
      </c>
      <c r="S16" s="639">
        <v>1982</v>
      </c>
      <c r="T16" s="14">
        <f>VLOOKUP(U16,id!$A:$C,3,0)</f>
        <v>204</v>
      </c>
      <c r="U16" s="14" t="str">
        <f t="shared" si="5"/>
        <v>BaworowskiGrzegorz1982</v>
      </c>
      <c r="V16" s="9" t="str">
        <f t="shared" si="6"/>
        <v>Baworowski</v>
      </c>
      <c r="W16" s="9" t="str">
        <f t="shared" si="6"/>
        <v>Grzegorz</v>
      </c>
      <c r="X16" s="9"/>
      <c r="Y16" s="9">
        <f t="shared" si="7"/>
        <v>1982</v>
      </c>
      <c r="Z16" s="9">
        <f t="shared" si="8"/>
        <v>75.657795362496159</v>
      </c>
      <c r="AA16" s="9"/>
      <c r="AB16" s="9">
        <f t="shared" si="9"/>
        <v>0.99986078240289666</v>
      </c>
      <c r="AC16" s="9">
        <v>1</v>
      </c>
      <c r="AD16" s="9">
        <f t="shared" si="10"/>
        <v>1</v>
      </c>
      <c r="AE16" s="9">
        <v>1</v>
      </c>
    </row>
    <row r="17" spans="1:31">
      <c r="A17" s="650" t="s">
        <v>32</v>
      </c>
      <c r="B17" s="651" t="s">
        <v>87</v>
      </c>
      <c r="C17" s="641" t="s">
        <v>19</v>
      </c>
      <c r="D17" s="642">
        <v>0.375</v>
      </c>
      <c r="E17" s="652">
        <v>0.78848379629629595</v>
      </c>
      <c r="F17" s="653">
        <v>0.413483796296296</v>
      </c>
      <c r="G17" s="645">
        <v>26</v>
      </c>
      <c r="H17" s="646">
        <f t="shared" si="0"/>
        <v>260</v>
      </c>
      <c r="I17" s="646">
        <v>7</v>
      </c>
      <c r="J17" s="646">
        <f t="shared" si="1"/>
        <v>35</v>
      </c>
      <c r="K17" s="646">
        <v>0</v>
      </c>
      <c r="L17" s="646">
        <f t="shared" si="2"/>
        <v>0</v>
      </c>
      <c r="M17" s="646">
        <f t="shared" si="3"/>
        <v>295</v>
      </c>
      <c r="N17" s="646">
        <v>0</v>
      </c>
      <c r="O17" s="647" t="str">
        <f t="shared" si="4"/>
        <v>295</v>
      </c>
      <c r="P17" s="648">
        <v>16</v>
      </c>
      <c r="Q17" s="648"/>
      <c r="R17" s="649">
        <v>16</v>
      </c>
      <c r="S17" s="639">
        <v>1974</v>
      </c>
      <c r="T17" s="14">
        <f>VLOOKUP(U17,id!$A:$C,3,0)</f>
        <v>123</v>
      </c>
      <c r="U17" s="14" t="str">
        <f t="shared" si="5"/>
        <v>RygalskiGrzegorz1974</v>
      </c>
      <c r="V17" s="9" t="str">
        <f t="shared" si="6"/>
        <v>Rygalski</v>
      </c>
      <c r="W17" s="9" t="str">
        <f t="shared" si="6"/>
        <v>Grzegorz</v>
      </c>
      <c r="X17" s="9"/>
      <c r="Y17" s="9">
        <f t="shared" si="7"/>
        <v>1974</v>
      </c>
      <c r="Z17" s="9">
        <f t="shared" si="8"/>
        <v>73.177211907988081</v>
      </c>
      <c r="AA17" s="9"/>
      <c r="AB17" s="9">
        <f t="shared" si="9"/>
        <v>1.0053184044786563</v>
      </c>
      <c r="AC17" s="9">
        <v>1</v>
      </c>
      <c r="AD17" s="9">
        <f t="shared" si="10"/>
        <v>0.96721311475409832</v>
      </c>
      <c r="AE17" s="9">
        <v>1</v>
      </c>
    </row>
    <row r="18" spans="1:31">
      <c r="A18" s="650" t="s">
        <v>32</v>
      </c>
      <c r="B18" s="651" t="s">
        <v>85</v>
      </c>
      <c r="C18" s="641" t="s">
        <v>48</v>
      </c>
      <c r="D18" s="642">
        <v>0.375</v>
      </c>
      <c r="E18" s="652">
        <v>0.78848379629629595</v>
      </c>
      <c r="F18" s="653">
        <v>0.413483796296296</v>
      </c>
      <c r="G18" s="645">
        <v>26</v>
      </c>
      <c r="H18" s="646">
        <f t="shared" si="0"/>
        <v>260</v>
      </c>
      <c r="I18" s="646">
        <v>7</v>
      </c>
      <c r="J18" s="646">
        <f t="shared" si="1"/>
        <v>35</v>
      </c>
      <c r="K18" s="646">
        <v>0</v>
      </c>
      <c r="L18" s="646">
        <f t="shared" si="2"/>
        <v>0</v>
      </c>
      <c r="M18" s="646">
        <f t="shared" si="3"/>
        <v>295</v>
      </c>
      <c r="N18" s="646">
        <v>0</v>
      </c>
      <c r="O18" s="647" t="str">
        <f t="shared" si="4"/>
        <v>295</v>
      </c>
      <c r="P18" s="648">
        <v>16</v>
      </c>
      <c r="Q18" s="648"/>
      <c r="R18" s="649">
        <v>16</v>
      </c>
      <c r="S18" s="639">
        <v>1982</v>
      </c>
      <c r="T18" s="14">
        <f>VLOOKUP(U18,id!$A:$C,3,0)</f>
        <v>122</v>
      </c>
      <c r="U18" s="14" t="str">
        <f t="shared" si="5"/>
        <v>StefańskiTomasz1982</v>
      </c>
      <c r="V18" s="9" t="str">
        <f t="shared" si="6"/>
        <v>Stefański</v>
      </c>
      <c r="W18" s="9" t="str">
        <f t="shared" si="6"/>
        <v>Tomasz</v>
      </c>
      <c r="X18" s="9"/>
      <c r="Y18" s="9">
        <f t="shared" si="7"/>
        <v>1982</v>
      </c>
      <c r="Z18" s="9">
        <f t="shared" si="8"/>
        <v>73.177211907988081</v>
      </c>
      <c r="AA18" s="9"/>
      <c r="AB18" s="9">
        <f t="shared" si="9"/>
        <v>1</v>
      </c>
      <c r="AC18" s="9">
        <v>1</v>
      </c>
      <c r="AD18" s="9">
        <f t="shared" si="10"/>
        <v>1</v>
      </c>
      <c r="AE18" s="9">
        <v>1</v>
      </c>
    </row>
    <row r="19" spans="1:31">
      <c r="A19" s="650" t="s">
        <v>32</v>
      </c>
      <c r="B19" s="651" t="s">
        <v>230</v>
      </c>
      <c r="C19" s="641" t="s">
        <v>336</v>
      </c>
      <c r="D19" s="642">
        <v>0.375</v>
      </c>
      <c r="E19" s="652">
        <v>0.79097222222222197</v>
      </c>
      <c r="F19" s="653">
        <v>0.41597222222222202</v>
      </c>
      <c r="G19" s="645">
        <v>26</v>
      </c>
      <c r="H19" s="646">
        <f t="shared" si="0"/>
        <v>260</v>
      </c>
      <c r="I19" s="646">
        <v>7</v>
      </c>
      <c r="J19" s="646">
        <f t="shared" si="1"/>
        <v>35</v>
      </c>
      <c r="K19" s="646">
        <v>0</v>
      </c>
      <c r="L19" s="646">
        <f t="shared" si="2"/>
        <v>0</v>
      </c>
      <c r="M19" s="646">
        <f t="shared" si="3"/>
        <v>295</v>
      </c>
      <c r="N19" s="646">
        <v>0</v>
      </c>
      <c r="O19" s="647" t="str">
        <f t="shared" si="4"/>
        <v>295</v>
      </c>
      <c r="P19" s="648">
        <v>19</v>
      </c>
      <c r="Q19" s="648"/>
      <c r="R19" s="655">
        <v>18</v>
      </c>
      <c r="S19" s="639">
        <v>1967</v>
      </c>
      <c r="T19" s="14">
        <f>VLOOKUP(U19,id!$A:$C,3,0)</f>
        <v>16</v>
      </c>
      <c r="U19" s="14" t="str">
        <f t="shared" si="5"/>
        <v>AdamczykJarek1967</v>
      </c>
      <c r="V19" s="9" t="str">
        <f t="shared" ref="V19:W33" si="11">B19</f>
        <v>Adamczyk</v>
      </c>
      <c r="W19" s="9" t="str">
        <f t="shared" si="11"/>
        <v>Jarek</v>
      </c>
      <c r="X19" s="9"/>
      <c r="Y19" s="9">
        <f t="shared" si="7"/>
        <v>1967</v>
      </c>
      <c r="Z19" s="9">
        <f t="shared" ref="Z19:Z33" si="12">Z18*IF(AD19&lt;1,AD19,IF(AE19&lt;1,AE19,IF(AC19&lt;1,AC19,IF(AB19&lt;1,AB19,1))))</f>
        <v>72.739451736585238</v>
      </c>
      <c r="AA19" s="9"/>
      <c r="AB19" s="9">
        <f t="shared" ref="AB19:AB33" si="13">F18/F19</f>
        <v>0.99401780745687229</v>
      </c>
      <c r="AC19" s="9">
        <v>1</v>
      </c>
      <c r="AD19" s="9">
        <f t="shared" ref="AD19:AD33" si="14">O19/O18</f>
        <v>1</v>
      </c>
      <c r="AE19" s="9">
        <v>1</v>
      </c>
    </row>
    <row r="20" spans="1:31">
      <c r="A20" s="640" t="s">
        <v>32</v>
      </c>
      <c r="B20" s="651" t="s">
        <v>4195</v>
      </c>
      <c r="C20" s="641" t="s">
        <v>17</v>
      </c>
      <c r="D20" s="642">
        <v>0.375</v>
      </c>
      <c r="E20" s="652">
        <v>0.68171296296296302</v>
      </c>
      <c r="F20" s="653">
        <v>0.30671296296296302</v>
      </c>
      <c r="G20" s="645">
        <v>24</v>
      </c>
      <c r="H20" s="646">
        <f t="shared" si="0"/>
        <v>240</v>
      </c>
      <c r="I20" s="646">
        <v>7</v>
      </c>
      <c r="J20" s="646">
        <f t="shared" si="1"/>
        <v>35</v>
      </c>
      <c r="K20" s="646">
        <v>0</v>
      </c>
      <c r="L20" s="646">
        <f t="shared" si="2"/>
        <v>0</v>
      </c>
      <c r="M20" s="646">
        <f t="shared" si="3"/>
        <v>275</v>
      </c>
      <c r="N20" s="646">
        <v>0</v>
      </c>
      <c r="O20" s="647" t="str">
        <f t="shared" si="4"/>
        <v>275</v>
      </c>
      <c r="P20" s="648">
        <v>21</v>
      </c>
      <c r="Q20" s="648"/>
      <c r="R20" s="655">
        <v>19</v>
      </c>
      <c r="T20" s="14">
        <f>VLOOKUP(U20,id!$A:$C,3,0)</f>
        <v>575</v>
      </c>
      <c r="U20" s="14" t="str">
        <f t="shared" si="5"/>
        <v>SzczepaniakMarcin0</v>
      </c>
      <c r="V20" s="9" t="str">
        <f t="shared" si="11"/>
        <v>Szczepaniak</v>
      </c>
      <c r="W20" s="9" t="str">
        <f t="shared" si="11"/>
        <v>Marcin</v>
      </c>
      <c r="X20" s="9"/>
      <c r="Y20" s="9">
        <f t="shared" si="7"/>
        <v>0</v>
      </c>
      <c r="Z20" s="9">
        <f t="shared" si="12"/>
        <v>67.807963483257424</v>
      </c>
      <c r="AA20" s="9"/>
      <c r="AB20" s="9">
        <f t="shared" si="13"/>
        <v>1.3562264150943386</v>
      </c>
      <c r="AC20" s="9">
        <v>1</v>
      </c>
      <c r="AD20" s="9">
        <f t="shared" si="14"/>
        <v>0.93220338983050843</v>
      </c>
      <c r="AE20" s="9">
        <v>1</v>
      </c>
    </row>
    <row r="21" spans="1:31">
      <c r="A21" s="650" t="s">
        <v>32</v>
      </c>
      <c r="B21" s="651" t="s">
        <v>748</v>
      </c>
      <c r="C21" s="641" t="s">
        <v>59</v>
      </c>
      <c r="D21" s="642">
        <v>0.375</v>
      </c>
      <c r="E21" s="652">
        <v>0.79050925925925897</v>
      </c>
      <c r="F21" s="653">
        <v>0.41550925925925902</v>
      </c>
      <c r="G21" s="645">
        <v>24</v>
      </c>
      <c r="H21" s="646">
        <f t="shared" si="0"/>
        <v>240</v>
      </c>
      <c r="I21" s="646">
        <v>7</v>
      </c>
      <c r="J21" s="646">
        <f t="shared" si="1"/>
        <v>35</v>
      </c>
      <c r="K21" s="646">
        <v>0</v>
      </c>
      <c r="L21" s="646">
        <f t="shared" si="2"/>
        <v>0</v>
      </c>
      <c r="M21" s="646">
        <f t="shared" si="3"/>
        <v>275</v>
      </c>
      <c r="N21" s="646">
        <v>0</v>
      </c>
      <c r="O21" s="647" t="str">
        <f t="shared" si="4"/>
        <v>275</v>
      </c>
      <c r="P21" s="648">
        <v>22</v>
      </c>
      <c r="Q21" s="648"/>
      <c r="R21" s="655">
        <v>20</v>
      </c>
      <c r="S21" s="639">
        <v>1978</v>
      </c>
      <c r="T21" s="14">
        <f>VLOOKUP(U21,id!$A:$C,3,0)</f>
        <v>29</v>
      </c>
      <c r="U21" s="14" t="str">
        <f t="shared" si="5"/>
        <v>RychlikMichał1978</v>
      </c>
      <c r="V21" s="9" t="str">
        <f t="shared" si="11"/>
        <v>Rychlik</v>
      </c>
      <c r="W21" s="9" t="str">
        <f t="shared" si="11"/>
        <v>Michał</v>
      </c>
      <c r="X21" s="9"/>
      <c r="Y21" s="9">
        <f t="shared" si="7"/>
        <v>1978</v>
      </c>
      <c r="Z21" s="9">
        <f t="shared" si="12"/>
        <v>50.053232097669166</v>
      </c>
      <c r="AA21" s="9"/>
      <c r="AB21" s="9">
        <f t="shared" si="13"/>
        <v>0.7381615598885799</v>
      </c>
      <c r="AC21" s="9">
        <v>1</v>
      </c>
      <c r="AD21" s="9">
        <f t="shared" si="14"/>
        <v>1</v>
      </c>
      <c r="AE21" s="9">
        <v>1</v>
      </c>
    </row>
    <row r="22" spans="1:31">
      <c r="A22" s="650" t="s">
        <v>32</v>
      </c>
      <c r="B22" s="651" t="s">
        <v>5520</v>
      </c>
      <c r="C22" s="641" t="s">
        <v>539</v>
      </c>
      <c r="D22" s="642">
        <v>0.375</v>
      </c>
      <c r="E22" s="652">
        <v>0.79131944444444502</v>
      </c>
      <c r="F22" s="653">
        <v>0.41631944444444402</v>
      </c>
      <c r="G22" s="645">
        <v>24</v>
      </c>
      <c r="H22" s="646">
        <f t="shared" si="0"/>
        <v>240</v>
      </c>
      <c r="I22" s="646">
        <v>7</v>
      </c>
      <c r="J22" s="646">
        <f t="shared" si="1"/>
        <v>35</v>
      </c>
      <c r="K22" s="646">
        <v>0</v>
      </c>
      <c r="L22" s="646">
        <f t="shared" si="2"/>
        <v>0</v>
      </c>
      <c r="M22" s="646">
        <f t="shared" si="3"/>
        <v>275</v>
      </c>
      <c r="N22" s="646">
        <v>0</v>
      </c>
      <c r="O22" s="647" t="str">
        <f t="shared" si="4"/>
        <v>275</v>
      </c>
      <c r="P22" s="648">
        <v>23</v>
      </c>
      <c r="Q22" s="648"/>
      <c r="R22" s="655">
        <v>21</v>
      </c>
      <c r="T22" s="14">
        <f>VLOOKUP(U22,id!$A:$C,3,0)</f>
        <v>576</v>
      </c>
      <c r="U22" s="14" t="str">
        <f t="shared" si="5"/>
        <v>CieśKacper0</v>
      </c>
      <c r="V22" s="9" t="str">
        <f t="shared" si="11"/>
        <v>Cieś</v>
      </c>
      <c r="W22" s="9" t="str">
        <f t="shared" si="11"/>
        <v>Kacper</v>
      </c>
      <c r="X22" s="9"/>
      <c r="Y22" s="9">
        <f t="shared" si="7"/>
        <v>0</v>
      </c>
      <c r="Z22" s="9">
        <f t="shared" si="12"/>
        <v>49.955825196172476</v>
      </c>
      <c r="AA22" s="9"/>
      <c r="AB22" s="9">
        <f t="shared" si="13"/>
        <v>0.99805393383375085</v>
      </c>
      <c r="AC22" s="9">
        <v>1</v>
      </c>
      <c r="AD22" s="9">
        <f t="shared" si="14"/>
        <v>1</v>
      </c>
      <c r="AE22" s="9">
        <v>1</v>
      </c>
    </row>
    <row r="23" spans="1:31">
      <c r="A23" s="650" t="s">
        <v>32</v>
      </c>
      <c r="B23" s="651" t="s">
        <v>94</v>
      </c>
      <c r="C23" s="641" t="s">
        <v>34</v>
      </c>
      <c r="D23" s="642">
        <v>0.375</v>
      </c>
      <c r="E23" s="652">
        <v>0.77685185185185202</v>
      </c>
      <c r="F23" s="653">
        <v>0.40185185185185202</v>
      </c>
      <c r="G23" s="645">
        <v>22</v>
      </c>
      <c r="H23" s="646">
        <f t="shared" si="0"/>
        <v>220</v>
      </c>
      <c r="I23" s="646">
        <v>7</v>
      </c>
      <c r="J23" s="646">
        <f t="shared" si="1"/>
        <v>35</v>
      </c>
      <c r="K23" s="646">
        <v>0</v>
      </c>
      <c r="L23" s="646">
        <f t="shared" si="2"/>
        <v>0</v>
      </c>
      <c r="M23" s="646">
        <f t="shared" si="3"/>
        <v>255</v>
      </c>
      <c r="N23" s="646">
        <v>0</v>
      </c>
      <c r="O23" s="647" t="str">
        <f t="shared" si="4"/>
        <v>255</v>
      </c>
      <c r="P23" s="648">
        <v>24</v>
      </c>
      <c r="Q23" s="648"/>
      <c r="R23" s="655">
        <v>22</v>
      </c>
      <c r="S23" s="639">
        <v>1978</v>
      </c>
      <c r="T23" s="14">
        <f>VLOOKUP(U23,id!$A:$C,3,0)</f>
        <v>24</v>
      </c>
      <c r="U23" s="14" t="str">
        <f t="shared" si="5"/>
        <v>SadowskiMarek1978</v>
      </c>
      <c r="V23" s="9" t="str">
        <f t="shared" si="11"/>
        <v>Sadowski</v>
      </c>
      <c r="W23" s="9" t="str">
        <f t="shared" si="11"/>
        <v>Marek</v>
      </c>
      <c r="X23" s="9"/>
      <c r="Y23" s="9">
        <f t="shared" si="7"/>
        <v>1978</v>
      </c>
      <c r="Z23" s="9">
        <f t="shared" si="12"/>
        <v>46.322674272814474</v>
      </c>
      <c r="AA23" s="9"/>
      <c r="AB23" s="9">
        <f t="shared" si="13"/>
        <v>1.036002304147464</v>
      </c>
      <c r="AC23" s="9">
        <v>1</v>
      </c>
      <c r="AD23" s="9">
        <f t="shared" si="14"/>
        <v>0.92727272727272725</v>
      </c>
      <c r="AE23" s="9">
        <v>1</v>
      </c>
    </row>
    <row r="24" spans="1:31">
      <c r="A24" s="650" t="s">
        <v>32</v>
      </c>
      <c r="B24" s="651" t="s">
        <v>1278</v>
      </c>
      <c r="C24" s="641" t="s">
        <v>788</v>
      </c>
      <c r="D24" s="642">
        <v>0.375</v>
      </c>
      <c r="E24" s="652">
        <v>0.80821759259259296</v>
      </c>
      <c r="F24" s="653">
        <v>0.43321759259259301</v>
      </c>
      <c r="G24" s="645">
        <v>24</v>
      </c>
      <c r="H24" s="646">
        <f t="shared" si="0"/>
        <v>240</v>
      </c>
      <c r="I24" s="646">
        <v>7</v>
      </c>
      <c r="J24" s="646">
        <f t="shared" si="1"/>
        <v>35</v>
      </c>
      <c r="K24" s="646">
        <v>0</v>
      </c>
      <c r="L24" s="646">
        <f t="shared" si="2"/>
        <v>0</v>
      </c>
      <c r="M24" s="646">
        <f t="shared" si="3"/>
        <v>275</v>
      </c>
      <c r="N24" s="646">
        <v>24</v>
      </c>
      <c r="O24" s="647" t="str">
        <f t="shared" si="4"/>
        <v>251</v>
      </c>
      <c r="P24" s="648">
        <v>25</v>
      </c>
      <c r="Q24" s="648"/>
      <c r="R24" s="655">
        <v>23</v>
      </c>
      <c r="S24" s="639">
        <v>1975</v>
      </c>
      <c r="T24" s="14">
        <f>VLOOKUP(U24,id!$A:$C,3,0)</f>
        <v>156</v>
      </c>
      <c r="U24" s="14" t="str">
        <f t="shared" si="5"/>
        <v>BeszterdaSebastian1975</v>
      </c>
      <c r="V24" s="9" t="str">
        <f t="shared" si="11"/>
        <v>Beszterda</v>
      </c>
      <c r="W24" s="9" t="str">
        <f t="shared" si="11"/>
        <v>Sebastian</v>
      </c>
      <c r="X24" s="9"/>
      <c r="Y24" s="9">
        <f t="shared" si="7"/>
        <v>1975</v>
      </c>
      <c r="Z24" s="9">
        <f t="shared" si="12"/>
        <v>45.596044088142875</v>
      </c>
      <c r="AA24" s="9"/>
      <c r="AB24" s="9">
        <f t="shared" si="13"/>
        <v>0.92759818327544696</v>
      </c>
      <c r="AC24" s="9">
        <v>1</v>
      </c>
      <c r="AD24" s="9">
        <f t="shared" si="14"/>
        <v>0.98431372549019602</v>
      </c>
      <c r="AE24" s="9">
        <v>1</v>
      </c>
    </row>
    <row r="25" spans="1:31">
      <c r="A25" s="650" t="s">
        <v>32</v>
      </c>
      <c r="B25" s="651" t="s">
        <v>321</v>
      </c>
      <c r="C25" s="641" t="s">
        <v>322</v>
      </c>
      <c r="D25" s="642">
        <v>0.375</v>
      </c>
      <c r="E25" s="652">
        <v>0.76956018518518499</v>
      </c>
      <c r="F25" s="653">
        <v>0.39456018518518499</v>
      </c>
      <c r="G25" s="645">
        <v>21</v>
      </c>
      <c r="H25" s="646">
        <f t="shared" si="0"/>
        <v>210</v>
      </c>
      <c r="I25" s="646">
        <v>7</v>
      </c>
      <c r="J25" s="646">
        <f t="shared" si="1"/>
        <v>35</v>
      </c>
      <c r="K25" s="646">
        <v>0</v>
      </c>
      <c r="L25" s="646">
        <f t="shared" si="2"/>
        <v>0</v>
      </c>
      <c r="M25" s="646">
        <f t="shared" si="3"/>
        <v>245</v>
      </c>
      <c r="N25" s="646">
        <v>0</v>
      </c>
      <c r="O25" s="647" t="str">
        <f t="shared" si="4"/>
        <v>245</v>
      </c>
      <c r="P25" s="648">
        <v>27</v>
      </c>
      <c r="Q25" s="648"/>
      <c r="R25" s="655">
        <v>24</v>
      </c>
      <c r="S25" s="639">
        <v>1973</v>
      </c>
      <c r="T25" s="14">
        <f>VLOOKUP(U25,id!$A:$C,3,0)</f>
        <v>78</v>
      </c>
      <c r="U25" s="14" t="str">
        <f t="shared" si="5"/>
        <v>NikonowiczAdrian1973</v>
      </c>
      <c r="V25" s="9" t="str">
        <f t="shared" si="11"/>
        <v>Nikonowicz</v>
      </c>
      <c r="W25" s="9" t="str">
        <f t="shared" si="11"/>
        <v>Adrian</v>
      </c>
      <c r="X25" s="9"/>
      <c r="Y25" s="9">
        <f t="shared" si="7"/>
        <v>1973</v>
      </c>
      <c r="Z25" s="9">
        <f t="shared" si="12"/>
        <v>44.50609881113548</v>
      </c>
      <c r="AA25" s="9"/>
      <c r="AB25" s="9">
        <f t="shared" si="13"/>
        <v>1.097975946025229</v>
      </c>
      <c r="AC25" s="9">
        <v>1</v>
      </c>
      <c r="AD25" s="9">
        <f t="shared" si="14"/>
        <v>0.9760956175298805</v>
      </c>
      <c r="AE25" s="9">
        <v>1</v>
      </c>
    </row>
    <row r="26" spans="1:31">
      <c r="A26" s="650" t="s">
        <v>32</v>
      </c>
      <c r="B26" s="651" t="s">
        <v>1737</v>
      </c>
      <c r="C26" s="641" t="s">
        <v>70</v>
      </c>
      <c r="D26" s="642">
        <v>0.375</v>
      </c>
      <c r="E26" s="652">
        <v>0.78738425925925903</v>
      </c>
      <c r="F26" s="653">
        <v>0.41238425925925898</v>
      </c>
      <c r="G26" s="645">
        <v>21</v>
      </c>
      <c r="H26" s="646">
        <f t="shared" si="0"/>
        <v>210</v>
      </c>
      <c r="I26" s="646">
        <v>7</v>
      </c>
      <c r="J26" s="646">
        <f t="shared" si="1"/>
        <v>35</v>
      </c>
      <c r="K26" s="646">
        <v>0</v>
      </c>
      <c r="L26" s="646">
        <f t="shared" si="2"/>
        <v>0</v>
      </c>
      <c r="M26" s="646">
        <f t="shared" si="3"/>
        <v>245</v>
      </c>
      <c r="N26" s="646">
        <v>0</v>
      </c>
      <c r="O26" s="647" t="str">
        <f t="shared" si="4"/>
        <v>245</v>
      </c>
      <c r="P26" s="648">
        <v>28</v>
      </c>
      <c r="Q26" s="648"/>
      <c r="R26" s="655">
        <v>25</v>
      </c>
      <c r="S26" s="639">
        <v>1990</v>
      </c>
      <c r="T26" s="14">
        <f>VLOOKUP(U26,id!$A:$C,3,0)</f>
        <v>579</v>
      </c>
      <c r="U26" s="14" t="str">
        <f t="shared" si="5"/>
        <v>GędziorowskiMaciej1990</v>
      </c>
      <c r="V26" s="9" t="str">
        <f t="shared" si="11"/>
        <v>Gędziorowski</v>
      </c>
      <c r="W26" s="9" t="str">
        <f t="shared" si="11"/>
        <v>Maciej</v>
      </c>
      <c r="X26" s="9"/>
      <c r="Y26" s="9">
        <f t="shared" si="7"/>
        <v>1990</v>
      </c>
      <c r="Z26" s="9">
        <f t="shared" si="12"/>
        <v>42.582456033443975</v>
      </c>
      <c r="AA26" s="9"/>
      <c r="AB26" s="9">
        <f t="shared" si="13"/>
        <v>0.95677799607072711</v>
      </c>
      <c r="AC26" s="9">
        <v>1</v>
      </c>
      <c r="AD26" s="9">
        <f t="shared" si="14"/>
        <v>1</v>
      </c>
      <c r="AE26" s="9">
        <v>1</v>
      </c>
    </row>
    <row r="27" spans="1:31">
      <c r="A27" s="650" t="s">
        <v>32</v>
      </c>
      <c r="B27" s="651" t="s">
        <v>4734</v>
      </c>
      <c r="C27" s="641" t="s">
        <v>15</v>
      </c>
      <c r="D27" s="642">
        <v>0.375</v>
      </c>
      <c r="E27" s="652">
        <v>0.76006944444444502</v>
      </c>
      <c r="F27" s="653">
        <v>0.38506944444444402</v>
      </c>
      <c r="G27" s="645">
        <v>19</v>
      </c>
      <c r="H27" s="646">
        <f t="shared" si="0"/>
        <v>190</v>
      </c>
      <c r="I27" s="646">
        <v>7</v>
      </c>
      <c r="J27" s="646">
        <f t="shared" si="1"/>
        <v>35</v>
      </c>
      <c r="K27" s="646">
        <v>0</v>
      </c>
      <c r="L27" s="646">
        <f t="shared" si="2"/>
        <v>0</v>
      </c>
      <c r="M27" s="646">
        <f t="shared" si="3"/>
        <v>225</v>
      </c>
      <c r="N27" s="646">
        <v>0</v>
      </c>
      <c r="O27" s="647" t="str">
        <f t="shared" si="4"/>
        <v>225</v>
      </c>
      <c r="P27" s="648">
        <v>30</v>
      </c>
      <c r="Q27" s="648"/>
      <c r="R27" s="655">
        <v>26</v>
      </c>
      <c r="S27" s="639">
        <v>1974</v>
      </c>
      <c r="T27" s="14">
        <f>VLOOKUP(U27,id!$A:$C,3,0)</f>
        <v>79</v>
      </c>
      <c r="U27" s="14" t="str">
        <f t="shared" si="5"/>
        <v>TiszbeinPiotr1974</v>
      </c>
      <c r="V27" s="9" t="str">
        <f t="shared" si="11"/>
        <v>Tiszbein</v>
      </c>
      <c r="W27" s="9" t="str">
        <f t="shared" si="11"/>
        <v>Piotr</v>
      </c>
      <c r="X27" s="9"/>
      <c r="Y27" s="9">
        <f t="shared" si="7"/>
        <v>1974</v>
      </c>
      <c r="Z27" s="9">
        <f t="shared" si="12"/>
        <v>39.106337173570999</v>
      </c>
      <c r="AA27" s="9"/>
      <c r="AB27" s="9">
        <f t="shared" si="13"/>
        <v>1.070934776074542</v>
      </c>
      <c r="AC27" s="9">
        <v>1</v>
      </c>
      <c r="AD27" s="9">
        <f t="shared" si="14"/>
        <v>0.91836734693877553</v>
      </c>
      <c r="AE27" s="9">
        <v>1</v>
      </c>
    </row>
    <row r="28" spans="1:31">
      <c r="A28" s="650" t="s">
        <v>32</v>
      </c>
      <c r="B28" s="651" t="s">
        <v>237</v>
      </c>
      <c r="C28" s="641" t="s">
        <v>22</v>
      </c>
      <c r="D28" s="642">
        <v>0.375</v>
      </c>
      <c r="E28" s="652">
        <v>0.796412037037037</v>
      </c>
      <c r="F28" s="653">
        <v>0.421412037037037</v>
      </c>
      <c r="G28" s="645">
        <v>19</v>
      </c>
      <c r="H28" s="646">
        <f t="shared" si="0"/>
        <v>190</v>
      </c>
      <c r="I28" s="646">
        <v>7</v>
      </c>
      <c r="J28" s="646">
        <f t="shared" si="1"/>
        <v>35</v>
      </c>
      <c r="K28" s="646">
        <v>0</v>
      </c>
      <c r="L28" s="646">
        <f t="shared" si="2"/>
        <v>0</v>
      </c>
      <c r="M28" s="646">
        <f t="shared" si="3"/>
        <v>225</v>
      </c>
      <c r="N28" s="646">
        <v>7</v>
      </c>
      <c r="O28" s="647" t="str">
        <f t="shared" si="4"/>
        <v>218</v>
      </c>
      <c r="P28" s="648">
        <v>32</v>
      </c>
      <c r="Q28" s="648"/>
      <c r="R28" s="655">
        <v>27</v>
      </c>
      <c r="S28" s="639">
        <v>1975</v>
      </c>
      <c r="T28" s="14">
        <f>VLOOKUP(U28,id!$A:$C,3,0)</f>
        <v>199</v>
      </c>
      <c r="U28" s="14" t="str">
        <f t="shared" si="5"/>
        <v>Melon-MikaKrzysztof1975</v>
      </c>
      <c r="V28" s="9" t="str">
        <f t="shared" si="11"/>
        <v>Melon-Mika</v>
      </c>
      <c r="W28" s="9" t="str">
        <f t="shared" si="11"/>
        <v>Krzysztof</v>
      </c>
      <c r="X28" s="9"/>
      <c r="Y28" s="9">
        <f t="shared" si="7"/>
        <v>1975</v>
      </c>
      <c r="Z28" s="9">
        <f t="shared" si="12"/>
        <v>37.889695572615459</v>
      </c>
      <c r="AA28" s="9"/>
      <c r="AB28" s="9">
        <f t="shared" si="13"/>
        <v>0.91375995605602767</v>
      </c>
      <c r="AC28" s="9">
        <v>1</v>
      </c>
      <c r="AD28" s="9">
        <f t="shared" si="14"/>
        <v>0.96888888888888891</v>
      </c>
      <c r="AE28" s="9">
        <v>1</v>
      </c>
    </row>
    <row r="29" spans="1:31">
      <c r="A29" s="650" t="s">
        <v>32</v>
      </c>
      <c r="B29" s="651" t="s">
        <v>146</v>
      </c>
      <c r="C29" s="641" t="s">
        <v>15</v>
      </c>
      <c r="D29" s="642">
        <v>0.375</v>
      </c>
      <c r="E29" s="652">
        <v>0.78472222222222199</v>
      </c>
      <c r="F29" s="653">
        <v>0.40972222222222199</v>
      </c>
      <c r="G29" s="645">
        <v>18</v>
      </c>
      <c r="H29" s="646">
        <f t="shared" si="0"/>
        <v>180</v>
      </c>
      <c r="I29" s="646">
        <v>6</v>
      </c>
      <c r="J29" s="646">
        <f t="shared" si="1"/>
        <v>30</v>
      </c>
      <c r="K29" s="646">
        <v>0</v>
      </c>
      <c r="L29" s="646">
        <f t="shared" si="2"/>
        <v>0</v>
      </c>
      <c r="M29" s="646">
        <f t="shared" si="3"/>
        <v>210</v>
      </c>
      <c r="N29" s="646">
        <v>0</v>
      </c>
      <c r="O29" s="647" t="str">
        <f t="shared" si="4"/>
        <v>210</v>
      </c>
      <c r="P29" s="648">
        <v>33</v>
      </c>
      <c r="Q29" s="648"/>
      <c r="R29" s="655">
        <v>28</v>
      </c>
      <c r="S29" s="639">
        <v>1959</v>
      </c>
      <c r="T29" s="14">
        <f>VLOOKUP(U29,id!$A:$C,3,0)</f>
        <v>214</v>
      </c>
      <c r="U29" s="14" t="str">
        <f t="shared" si="5"/>
        <v>MorawskiPiotr1959</v>
      </c>
      <c r="V29" s="9" t="str">
        <f t="shared" si="11"/>
        <v>Morawski</v>
      </c>
      <c r="W29" s="9" t="str">
        <f t="shared" si="11"/>
        <v>Piotr</v>
      </c>
      <c r="X29" s="9"/>
      <c r="Y29" s="9">
        <f t="shared" si="7"/>
        <v>1959</v>
      </c>
      <c r="Z29" s="9">
        <f t="shared" si="12"/>
        <v>36.499248028666265</v>
      </c>
      <c r="AA29" s="9"/>
      <c r="AB29" s="9">
        <f t="shared" si="13"/>
        <v>1.0285310734463282</v>
      </c>
      <c r="AC29" s="9">
        <v>1</v>
      </c>
      <c r="AD29" s="9">
        <f t="shared" si="14"/>
        <v>0.96330275229357798</v>
      </c>
      <c r="AE29" s="9">
        <v>1</v>
      </c>
    </row>
    <row r="30" spans="1:31" s="665" customFormat="1">
      <c r="A30" s="656" t="s">
        <v>32</v>
      </c>
      <c r="B30" s="657" t="s">
        <v>1157</v>
      </c>
      <c r="C30" s="676" t="s">
        <v>21</v>
      </c>
      <c r="D30" s="658">
        <v>0.375</v>
      </c>
      <c r="E30" s="659">
        <v>0.75798611111111103</v>
      </c>
      <c r="F30" s="660">
        <v>0.38298611111111103</v>
      </c>
      <c r="G30" s="661">
        <v>20</v>
      </c>
      <c r="H30" s="661">
        <f t="shared" si="0"/>
        <v>200</v>
      </c>
      <c r="I30" s="661">
        <v>0</v>
      </c>
      <c r="J30" s="661">
        <f t="shared" si="1"/>
        <v>0</v>
      </c>
      <c r="K30" s="661">
        <v>0</v>
      </c>
      <c r="L30" s="661">
        <f t="shared" si="2"/>
        <v>0</v>
      </c>
      <c r="M30" s="661">
        <f t="shared" si="3"/>
        <v>200</v>
      </c>
      <c r="N30" s="661">
        <v>0</v>
      </c>
      <c r="O30" s="662" t="str">
        <f t="shared" si="4"/>
        <v>200</v>
      </c>
      <c r="P30" s="648">
        <v>34</v>
      </c>
      <c r="Q30" s="663"/>
      <c r="R30" s="664">
        <v>29</v>
      </c>
      <c r="S30" s="665">
        <v>1963</v>
      </c>
      <c r="T30" s="14">
        <f>VLOOKUP(U30,id!$A:$C,3,0)</f>
        <v>283</v>
      </c>
      <c r="U30" s="14" t="str">
        <f t="shared" si="5"/>
        <v>GałaguzJacek1963</v>
      </c>
      <c r="V30" s="9" t="str">
        <f t="shared" si="11"/>
        <v>Gałaguz</v>
      </c>
      <c r="W30" s="9" t="str">
        <f t="shared" si="11"/>
        <v>Jacek</v>
      </c>
      <c r="X30" s="9"/>
      <c r="Y30" s="9">
        <f t="shared" si="7"/>
        <v>1963</v>
      </c>
      <c r="Z30" s="9">
        <f t="shared" si="12"/>
        <v>34.761188598729774</v>
      </c>
      <c r="AA30" s="9"/>
      <c r="AB30" s="9">
        <f t="shared" si="13"/>
        <v>1.0698096101541248</v>
      </c>
      <c r="AC30" s="9">
        <v>1</v>
      </c>
      <c r="AD30" s="9">
        <f t="shared" si="14"/>
        <v>0.95238095238095233</v>
      </c>
      <c r="AE30" s="9">
        <v>1</v>
      </c>
    </row>
    <row r="31" spans="1:31">
      <c r="A31" s="650" t="s">
        <v>32</v>
      </c>
      <c r="B31" s="651" t="s">
        <v>138</v>
      </c>
      <c r="C31" s="641" t="s">
        <v>26</v>
      </c>
      <c r="D31" s="642">
        <v>0.375</v>
      </c>
      <c r="E31" s="652">
        <v>0.77476851851851902</v>
      </c>
      <c r="F31" s="653">
        <v>0.39976851851851902</v>
      </c>
      <c r="G31" s="645">
        <v>15</v>
      </c>
      <c r="H31" s="646">
        <f t="shared" si="0"/>
        <v>150</v>
      </c>
      <c r="I31" s="646">
        <v>7</v>
      </c>
      <c r="J31" s="646">
        <f t="shared" si="1"/>
        <v>35</v>
      </c>
      <c r="K31" s="646">
        <v>0</v>
      </c>
      <c r="L31" s="646">
        <f t="shared" si="2"/>
        <v>0</v>
      </c>
      <c r="M31" s="646">
        <f t="shared" si="3"/>
        <v>185</v>
      </c>
      <c r="N31" s="646">
        <v>0</v>
      </c>
      <c r="O31" s="647" t="str">
        <f t="shared" si="4"/>
        <v>185</v>
      </c>
      <c r="P31" s="648">
        <v>35</v>
      </c>
      <c r="Q31" s="648"/>
      <c r="R31" s="655">
        <v>30</v>
      </c>
      <c r="S31" s="639">
        <v>1951</v>
      </c>
      <c r="T31" s="14">
        <f>VLOOKUP(U31,id!$A:$C,3,0)</f>
        <v>104</v>
      </c>
      <c r="U31" s="14" t="str">
        <f t="shared" si="5"/>
        <v>PiwakowskiAndrzej1951</v>
      </c>
      <c r="V31" s="9" t="str">
        <f t="shared" si="11"/>
        <v>Piwakowski</v>
      </c>
      <c r="W31" s="9" t="str">
        <f t="shared" si="11"/>
        <v>Andrzej</v>
      </c>
      <c r="X31" s="9"/>
      <c r="Y31" s="9">
        <f t="shared" si="7"/>
        <v>1951</v>
      </c>
      <c r="Z31" s="9">
        <f t="shared" si="12"/>
        <v>32.15409945382504</v>
      </c>
      <c r="AA31" s="9"/>
      <c r="AB31" s="9">
        <f t="shared" si="13"/>
        <v>0.95801968731904896</v>
      </c>
      <c r="AC31" s="9">
        <v>1</v>
      </c>
      <c r="AD31" s="9">
        <f t="shared" si="14"/>
        <v>0.92500000000000004</v>
      </c>
      <c r="AE31" s="9">
        <v>1</v>
      </c>
    </row>
    <row r="32" spans="1:31">
      <c r="A32" s="650" t="s">
        <v>32</v>
      </c>
      <c r="B32" s="651" t="s">
        <v>5522</v>
      </c>
      <c r="C32" s="641" t="s">
        <v>5523</v>
      </c>
      <c r="D32" s="642">
        <v>0.375</v>
      </c>
      <c r="E32" s="652">
        <v>0.77094907407407398</v>
      </c>
      <c r="F32" s="653">
        <v>0.39594907407407398</v>
      </c>
      <c r="G32" s="645">
        <v>10</v>
      </c>
      <c r="H32" s="646">
        <f t="shared" si="0"/>
        <v>100</v>
      </c>
      <c r="I32" s="646">
        <v>0</v>
      </c>
      <c r="J32" s="646">
        <f t="shared" si="1"/>
        <v>0</v>
      </c>
      <c r="K32" s="646">
        <v>0</v>
      </c>
      <c r="L32" s="646">
        <f t="shared" si="2"/>
        <v>0</v>
      </c>
      <c r="M32" s="646">
        <f t="shared" si="3"/>
        <v>100</v>
      </c>
      <c r="N32" s="666">
        <v>0</v>
      </c>
      <c r="O32" s="667" t="str">
        <f t="shared" si="4"/>
        <v>100</v>
      </c>
      <c r="P32" s="648">
        <v>36</v>
      </c>
      <c r="Q32" s="668"/>
      <c r="R32" s="669">
        <v>31</v>
      </c>
      <c r="T32" s="14">
        <f>VLOOKUP(U32,id!$A:$C,3,0)</f>
        <v>577</v>
      </c>
      <c r="U32" s="14" t="str">
        <f t="shared" si="5"/>
        <v>GrzegorzewskiIwo0</v>
      </c>
      <c r="V32" s="9" t="str">
        <f t="shared" si="11"/>
        <v>Grzegorzewski</v>
      </c>
      <c r="W32" s="9" t="str">
        <f t="shared" si="11"/>
        <v>Iwo</v>
      </c>
      <c r="X32" s="9"/>
      <c r="Y32" s="9">
        <f t="shared" si="7"/>
        <v>0</v>
      </c>
      <c r="Z32" s="9">
        <f t="shared" si="12"/>
        <v>17.380594299364887</v>
      </c>
      <c r="AA32" s="9"/>
      <c r="AB32" s="9">
        <f t="shared" si="13"/>
        <v>1.0096463022508053</v>
      </c>
      <c r="AC32" s="9">
        <v>1</v>
      </c>
      <c r="AD32" s="9">
        <f t="shared" si="14"/>
        <v>0.54054054054054057</v>
      </c>
      <c r="AE32" s="9">
        <v>1</v>
      </c>
    </row>
    <row r="33" spans="1:31">
      <c r="A33" s="656" t="s">
        <v>32</v>
      </c>
      <c r="B33" s="657" t="s">
        <v>5524</v>
      </c>
      <c r="C33" s="676" t="s">
        <v>118</v>
      </c>
      <c r="D33" s="658">
        <v>0.375</v>
      </c>
      <c r="E33" s="659">
        <v>0.813657407407407</v>
      </c>
      <c r="F33" s="660">
        <v>0.438657407407407</v>
      </c>
      <c r="G33" s="661">
        <v>19</v>
      </c>
      <c r="H33" s="661">
        <f t="shared" si="0"/>
        <v>190</v>
      </c>
      <c r="I33" s="661">
        <v>6</v>
      </c>
      <c r="J33" s="661">
        <f t="shared" si="1"/>
        <v>30</v>
      </c>
      <c r="K33" s="661">
        <v>0</v>
      </c>
      <c r="L33" s="661">
        <f t="shared" si="2"/>
        <v>0</v>
      </c>
      <c r="M33" s="670">
        <f t="shared" si="3"/>
        <v>220</v>
      </c>
      <c r="N33" s="671" t="s">
        <v>5519</v>
      </c>
      <c r="O33" s="672"/>
      <c r="P33" s="672"/>
      <c r="Q33" s="672"/>
      <c r="R33" s="673"/>
      <c r="T33" s="14">
        <f>VLOOKUP(U33,id!$A:$C,3,0)</f>
        <v>578</v>
      </c>
      <c r="U33" s="14" t="str">
        <f t="shared" si="5"/>
        <v>SakowiczKajetan0</v>
      </c>
      <c r="V33" s="9" t="str">
        <f t="shared" si="11"/>
        <v>Sakowicz</v>
      </c>
      <c r="W33" s="9" t="str">
        <f t="shared" si="11"/>
        <v>Kajetan</v>
      </c>
      <c r="X33" s="9"/>
      <c r="Y33" s="9">
        <f t="shared" si="7"/>
        <v>0</v>
      </c>
      <c r="Z33" s="9">
        <f t="shared" si="12"/>
        <v>0</v>
      </c>
      <c r="AA33" s="9"/>
      <c r="AB33" s="9">
        <f t="shared" si="13"/>
        <v>0.90263852242744125</v>
      </c>
      <c r="AC33" s="9">
        <v>1</v>
      </c>
      <c r="AD33" s="9">
        <f t="shared" si="14"/>
        <v>0</v>
      </c>
      <c r="AE33" s="9">
        <v>1</v>
      </c>
    </row>
  </sheetData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9"/>
  <sheetViews>
    <sheetView topLeftCell="A555" workbookViewId="0">
      <selection activeCell="C576" sqref="C576:C580"/>
    </sheetView>
  </sheetViews>
  <sheetFormatPr defaultRowHeight="13.2"/>
  <cols>
    <col min="1" max="1" width="25.5546875" bestFit="1" customWidth="1"/>
    <col min="2" max="2" width="8.109375" bestFit="1" customWidth="1"/>
    <col min="3" max="3" width="13.886718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tr">
        <f t="shared" ref="A2:A33" si="0">D2&amp;E2&amp;G2</f>
        <v>BrudłoPaweł1979</v>
      </c>
      <c r="C2">
        <v>1</v>
      </c>
      <c r="D2" t="s">
        <v>267</v>
      </c>
      <c r="E2" t="s">
        <v>16</v>
      </c>
      <c r="F2" t="s">
        <v>266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1234</v>
      </c>
      <c r="L2">
        <f>VLOOKUP(H2,'id (2018)'!H:I,2,0)</f>
        <v>1979</v>
      </c>
    </row>
    <row r="3" spans="1:12">
      <c r="A3" t="str">
        <f t="shared" si="0"/>
        <v>SzawdzinKrzysztof1969</v>
      </c>
      <c r="C3">
        <f>C2+1</f>
        <v>2</v>
      </c>
      <c r="D3" t="s">
        <v>55</v>
      </c>
      <c r="E3" t="s">
        <v>22</v>
      </c>
      <c r="F3">
        <v>0</v>
      </c>
      <c r="G3">
        <v>1969</v>
      </c>
      <c r="H3" t="str">
        <f t="shared" ref="H3:H33" si="1">D3&amp;" "&amp;E3</f>
        <v>Szawdzin Krzysztof</v>
      </c>
      <c r="I3">
        <f t="shared" ref="I3:I33" si="2">G3</f>
        <v>1969</v>
      </c>
      <c r="J3" t="s">
        <v>32</v>
      </c>
      <c r="K3" t="s">
        <v>1234</v>
      </c>
      <c r="L3">
        <f>VLOOKUP(H3,'id (2018)'!H:I,2,0)</f>
        <v>1969</v>
      </c>
    </row>
    <row r="4" spans="1:12">
      <c r="A4" t="str">
        <f t="shared" si="0"/>
        <v>JakubekKrystian1992</v>
      </c>
      <c r="C4">
        <f t="shared" ref="C4:C69" si="3">C3+1</f>
        <v>3</v>
      </c>
      <c r="D4" t="s">
        <v>78</v>
      </c>
      <c r="E4" t="s">
        <v>77</v>
      </c>
      <c r="F4" t="s">
        <v>162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1234</v>
      </c>
      <c r="L4">
        <f>VLOOKUP(H4,'id (2018)'!H:I,2,0)</f>
        <v>1992</v>
      </c>
    </row>
    <row r="5" spans="1:12">
      <c r="A5" t="str">
        <f t="shared" si="0"/>
        <v>ŚmiejaDaniel1982</v>
      </c>
      <c r="C5">
        <f t="shared" si="3"/>
        <v>4</v>
      </c>
      <c r="D5" t="s">
        <v>157</v>
      </c>
      <c r="E5" t="s">
        <v>139</v>
      </c>
      <c r="F5">
        <v>0</v>
      </c>
      <c r="G5">
        <v>1982</v>
      </c>
      <c r="H5" t="str">
        <f t="shared" si="1"/>
        <v>Śmieja Daniel</v>
      </c>
      <c r="I5">
        <f t="shared" si="2"/>
        <v>1982</v>
      </c>
      <c r="J5" t="s">
        <v>32</v>
      </c>
      <c r="K5" t="s">
        <v>1234</v>
      </c>
      <c r="L5">
        <f>VLOOKUP(H5,'id (2018)'!H:I,2,0)</f>
        <v>1982</v>
      </c>
    </row>
    <row r="6" spans="1:12">
      <c r="A6" t="str">
        <f t="shared" si="0"/>
        <v>BanaszkiewiczPiotr1985</v>
      </c>
      <c r="C6">
        <f t="shared" si="3"/>
        <v>5</v>
      </c>
      <c r="D6" t="s">
        <v>261</v>
      </c>
      <c r="E6" t="s">
        <v>15</v>
      </c>
      <c r="F6" t="s">
        <v>260</v>
      </c>
      <c r="G6">
        <v>1985</v>
      </c>
      <c r="H6" t="str">
        <f t="shared" si="1"/>
        <v>Banaszkiewicz Piotr</v>
      </c>
      <c r="I6">
        <f t="shared" si="2"/>
        <v>1985</v>
      </c>
      <c r="J6" t="s">
        <v>32</v>
      </c>
      <c r="K6" t="s">
        <v>1234</v>
      </c>
      <c r="L6">
        <f>VLOOKUP(H6,'id (2018)'!H:I,2,0)</f>
        <v>1985</v>
      </c>
    </row>
    <row r="7" spans="1:12">
      <c r="A7" t="str">
        <f t="shared" si="0"/>
        <v>MarszałekPiotr1977</v>
      </c>
      <c r="C7">
        <f t="shared" si="3"/>
        <v>6</v>
      </c>
      <c r="D7" t="s">
        <v>4065</v>
      </c>
      <c r="E7" t="s">
        <v>15</v>
      </c>
      <c r="F7" t="s">
        <v>4064</v>
      </c>
      <c r="G7">
        <v>1977</v>
      </c>
      <c r="H7" t="str">
        <f t="shared" si="1"/>
        <v>Marszałek Piotr</v>
      </c>
      <c r="I7">
        <f t="shared" si="2"/>
        <v>1977</v>
      </c>
      <c r="J7" t="s">
        <v>32</v>
      </c>
      <c r="K7" t="s">
        <v>1234</v>
      </c>
      <c r="L7">
        <f>VLOOKUP(H7,'id (2018)'!H:I,2,0)</f>
        <v>1977</v>
      </c>
    </row>
    <row r="8" spans="1:12">
      <c r="A8" t="str">
        <f t="shared" si="0"/>
        <v>CecułaKrzysztof1975</v>
      </c>
      <c r="C8">
        <f t="shared" si="3"/>
        <v>7</v>
      </c>
      <c r="D8" t="s">
        <v>10</v>
      </c>
      <c r="E8" t="s">
        <v>22</v>
      </c>
      <c r="F8">
        <v>0</v>
      </c>
      <c r="G8">
        <v>1975</v>
      </c>
      <c r="H8" t="str">
        <f t="shared" si="1"/>
        <v>Cecuła Krzysztof</v>
      </c>
      <c r="I8">
        <f t="shared" si="2"/>
        <v>1975</v>
      </c>
      <c r="J8" t="s">
        <v>32</v>
      </c>
      <c r="K8" t="s">
        <v>1234</v>
      </c>
      <c r="L8">
        <f>VLOOKUP(H8,'id (2018)'!H:I,2,0)</f>
        <v>1975</v>
      </c>
    </row>
    <row r="9" spans="1:12">
      <c r="A9" t="str">
        <f t="shared" si="0"/>
        <v>WesołowskiMichał1982</v>
      </c>
      <c r="C9">
        <f t="shared" si="3"/>
        <v>8</v>
      </c>
      <c r="D9" t="s">
        <v>1530</v>
      </c>
      <c r="E9" t="s">
        <v>59</v>
      </c>
      <c r="F9">
        <v>0</v>
      </c>
      <c r="G9">
        <v>1982</v>
      </c>
      <c r="H9" t="str">
        <f t="shared" si="1"/>
        <v>Wesołowski Michał</v>
      </c>
      <c r="I9">
        <f t="shared" si="2"/>
        <v>1982</v>
      </c>
      <c r="J9" t="s">
        <v>32</v>
      </c>
      <c r="K9" t="s">
        <v>1234</v>
      </c>
      <c r="L9">
        <f>VLOOKUP(H9,'id (2018)'!H:I,2,0)</f>
        <v>1982</v>
      </c>
    </row>
    <row r="10" spans="1:12">
      <c r="A10" t="str">
        <f t="shared" si="0"/>
        <v>RudnickiMariusz1966</v>
      </c>
      <c r="C10">
        <f t="shared" si="3"/>
        <v>9</v>
      </c>
      <c r="D10" t="s">
        <v>836</v>
      </c>
      <c r="E10" t="s">
        <v>383</v>
      </c>
      <c r="F10">
        <v>0</v>
      </c>
      <c r="G10">
        <v>1966</v>
      </c>
      <c r="H10" t="str">
        <f t="shared" si="1"/>
        <v>Rudnicki Mariusz</v>
      </c>
      <c r="I10">
        <f t="shared" si="2"/>
        <v>1966</v>
      </c>
      <c r="J10" t="s">
        <v>32</v>
      </c>
      <c r="K10" t="s">
        <v>1234</v>
      </c>
      <c r="L10">
        <f>VLOOKUP(H10,'id (2018)'!H:I,2,0)</f>
        <v>1966</v>
      </c>
    </row>
    <row r="11" spans="1:12">
      <c r="A11" t="str">
        <f t="shared" si="0"/>
        <v>WalentowskiRadosław1979</v>
      </c>
      <c r="C11">
        <f t="shared" si="3"/>
        <v>10</v>
      </c>
      <c r="D11" t="s">
        <v>245</v>
      </c>
      <c r="E11" t="s">
        <v>241</v>
      </c>
      <c r="F11">
        <v>0</v>
      </c>
      <c r="G11">
        <v>1979</v>
      </c>
      <c r="H11" t="str">
        <f t="shared" si="1"/>
        <v>Walentowski Radosław</v>
      </c>
      <c r="I11">
        <f t="shared" si="2"/>
        <v>1979</v>
      </c>
      <c r="J11" t="s">
        <v>32</v>
      </c>
      <c r="K11" t="s">
        <v>1234</v>
      </c>
      <c r="L11">
        <f>VLOOKUP(H11,'id (2018)'!H:I,2,0)</f>
        <v>1979</v>
      </c>
    </row>
    <row r="12" spans="1:12">
      <c r="A12" t="str">
        <f t="shared" si="0"/>
        <v>KielakSławomir1972</v>
      </c>
      <c r="C12">
        <f t="shared" si="3"/>
        <v>11</v>
      </c>
      <c r="D12" t="s">
        <v>1487</v>
      </c>
      <c r="E12" t="s">
        <v>92</v>
      </c>
      <c r="F12">
        <v>0</v>
      </c>
      <c r="G12">
        <v>1972</v>
      </c>
      <c r="H12" t="str">
        <f t="shared" si="1"/>
        <v>Kielak Sławomir</v>
      </c>
      <c r="I12">
        <f t="shared" si="2"/>
        <v>1972</v>
      </c>
      <c r="J12" t="s">
        <v>32</v>
      </c>
      <c r="K12" t="s">
        <v>1234</v>
      </c>
      <c r="L12">
        <f>VLOOKUP(H12,'id (2018)'!H:I,2,0)</f>
        <v>1972</v>
      </c>
    </row>
    <row r="13" spans="1:12">
      <c r="A13" t="str">
        <f t="shared" si="0"/>
        <v>MasztalskiPaweł0</v>
      </c>
      <c r="C13">
        <f t="shared" si="3"/>
        <v>12</v>
      </c>
      <c r="D13" t="s">
        <v>4717</v>
      </c>
      <c r="E13" t="s">
        <v>16</v>
      </c>
      <c r="F13" t="s">
        <v>4719</v>
      </c>
      <c r="G13">
        <v>0</v>
      </c>
      <c r="H13" t="str">
        <f t="shared" si="1"/>
        <v>Masztalski Paweł</v>
      </c>
      <c r="I13">
        <f t="shared" si="2"/>
        <v>0</v>
      </c>
      <c r="J13" t="s">
        <v>32</v>
      </c>
      <c r="K13" t="s">
        <v>1234</v>
      </c>
      <c r="L13" t="e">
        <f>VLOOKUP(H13,'id (2018)'!H:I,2,0)</f>
        <v>#N/A</v>
      </c>
    </row>
    <row r="14" spans="1:12">
      <c r="A14" t="str">
        <f t="shared" si="0"/>
        <v>SenderekŁukasz1977</v>
      </c>
      <c r="C14">
        <f t="shared" si="3"/>
        <v>13</v>
      </c>
      <c r="D14" t="s">
        <v>295</v>
      </c>
      <c r="E14" t="s">
        <v>63</v>
      </c>
      <c r="F14">
        <v>0</v>
      </c>
      <c r="G14">
        <v>1977</v>
      </c>
      <c r="H14" t="str">
        <f t="shared" si="1"/>
        <v>Senderek Łukasz</v>
      </c>
      <c r="I14">
        <f t="shared" si="2"/>
        <v>1977</v>
      </c>
      <c r="J14" t="s">
        <v>32</v>
      </c>
      <c r="K14" t="s">
        <v>1234</v>
      </c>
      <c r="L14">
        <f>VLOOKUP(H14,'id (2018)'!H:I,2,0)</f>
        <v>1977</v>
      </c>
    </row>
    <row r="15" spans="1:12">
      <c r="A15" t="str">
        <f t="shared" si="0"/>
        <v>BiałkaMarcin1976</v>
      </c>
      <c r="C15">
        <f t="shared" si="3"/>
        <v>14</v>
      </c>
      <c r="D15" t="s">
        <v>1583</v>
      </c>
      <c r="E15" t="s">
        <v>17</v>
      </c>
      <c r="F15">
        <v>0</v>
      </c>
      <c r="G15">
        <v>1976</v>
      </c>
      <c r="H15" t="str">
        <f t="shared" si="1"/>
        <v>Białka Marcin</v>
      </c>
      <c r="I15">
        <f t="shared" si="2"/>
        <v>1976</v>
      </c>
      <c r="J15" t="s">
        <v>32</v>
      </c>
      <c r="K15" t="s">
        <v>1234</v>
      </c>
      <c r="L15">
        <f>VLOOKUP(H15,'id (2018)'!H:I,2,0)</f>
        <v>1976</v>
      </c>
    </row>
    <row r="16" spans="1:12">
      <c r="A16" t="str">
        <f t="shared" si="0"/>
        <v>WiktorowskiKrzysztof1954</v>
      </c>
      <c r="C16">
        <f t="shared" si="3"/>
        <v>15</v>
      </c>
      <c r="D16" t="s">
        <v>76</v>
      </c>
      <c r="E16" t="s">
        <v>22</v>
      </c>
      <c r="F16">
        <v>0</v>
      </c>
      <c r="G16">
        <v>1954</v>
      </c>
      <c r="H16" t="str">
        <f t="shared" si="1"/>
        <v>Wiktorowski Krzysztof</v>
      </c>
      <c r="I16">
        <f t="shared" si="2"/>
        <v>1954</v>
      </c>
      <c r="J16" t="s">
        <v>32</v>
      </c>
      <c r="K16" t="s">
        <v>1234</v>
      </c>
      <c r="L16">
        <f>VLOOKUP(H16,'id (2018)'!H:I,2,0)</f>
        <v>1954</v>
      </c>
    </row>
    <row r="17" spans="1:12">
      <c r="A17" t="str">
        <f t="shared" si="0"/>
        <v>AdamczykJarek1967</v>
      </c>
      <c r="C17">
        <f t="shared" si="3"/>
        <v>16</v>
      </c>
      <c r="D17" t="s">
        <v>230</v>
      </c>
      <c r="E17" t="s">
        <v>336</v>
      </c>
      <c r="F17" t="s">
        <v>335</v>
      </c>
      <c r="G17">
        <v>1967</v>
      </c>
      <c r="H17" t="str">
        <f t="shared" si="1"/>
        <v>Adamczyk Jarek</v>
      </c>
      <c r="I17">
        <f t="shared" si="2"/>
        <v>1967</v>
      </c>
      <c r="J17" t="s">
        <v>32</v>
      </c>
      <c r="K17" t="s">
        <v>1234</v>
      </c>
      <c r="L17">
        <f>VLOOKUP(H17,'id (2018)'!H:I,2,0)</f>
        <v>1967</v>
      </c>
    </row>
    <row r="18" spans="1:12">
      <c r="A18" t="str">
        <f t="shared" si="0"/>
        <v>LiszkaGrzegorz1964</v>
      </c>
      <c r="C18">
        <v>17</v>
      </c>
      <c r="D18" t="s">
        <v>18</v>
      </c>
      <c r="E18" t="s">
        <v>19</v>
      </c>
      <c r="F18" t="s">
        <v>677</v>
      </c>
      <c r="G18">
        <v>1964</v>
      </c>
      <c r="H18" t="str">
        <f t="shared" ref="H18" si="4">D18&amp;" "&amp;E18</f>
        <v>Liszka Grzegorz</v>
      </c>
      <c r="I18">
        <f t="shared" ref="I18" si="5">G18</f>
        <v>1964</v>
      </c>
      <c r="J18" t="s">
        <v>32</v>
      </c>
      <c r="K18" t="s">
        <v>1234</v>
      </c>
      <c r="L18">
        <f>VLOOKUP(H18,'id (2018)'!H:I,2,0)</f>
        <v>1964</v>
      </c>
    </row>
    <row r="19" spans="1:12">
      <c r="A19" t="str">
        <f t="shared" si="0"/>
        <v>KapustkaWojciech1979</v>
      </c>
      <c r="C19">
        <v>18</v>
      </c>
      <c r="D19" t="s">
        <v>952</v>
      </c>
      <c r="E19" t="s">
        <v>151</v>
      </c>
      <c r="F19">
        <v>0</v>
      </c>
      <c r="G19">
        <v>1979</v>
      </c>
      <c r="H19" t="str">
        <f t="shared" si="1"/>
        <v>Kapustka Wojciech</v>
      </c>
      <c r="I19">
        <f t="shared" si="2"/>
        <v>1979</v>
      </c>
      <c r="J19" t="s">
        <v>32</v>
      </c>
      <c r="K19" t="s">
        <v>1234</v>
      </c>
      <c r="L19">
        <f>VLOOKUP(H19,'id (2018)'!H:I,2,0)</f>
        <v>1979</v>
      </c>
    </row>
    <row r="20" spans="1:12">
      <c r="A20" t="str">
        <f t="shared" si="0"/>
        <v>KrólikowskiRoman1963</v>
      </c>
      <c r="C20">
        <f t="shared" si="3"/>
        <v>19</v>
      </c>
      <c r="D20" t="s">
        <v>265</v>
      </c>
      <c r="E20" t="s">
        <v>234</v>
      </c>
      <c r="F20">
        <v>0</v>
      </c>
      <c r="G20">
        <v>1963</v>
      </c>
      <c r="H20" t="str">
        <f t="shared" si="1"/>
        <v>Królikowski Roman</v>
      </c>
      <c r="I20">
        <f t="shared" si="2"/>
        <v>1963</v>
      </c>
      <c r="J20" t="s">
        <v>32</v>
      </c>
      <c r="K20" t="s">
        <v>1234</v>
      </c>
      <c r="L20">
        <f>VLOOKUP(H20,'id (2018)'!H:I,2,0)</f>
        <v>1963</v>
      </c>
    </row>
    <row r="21" spans="1:12">
      <c r="A21" t="str">
        <f t="shared" si="0"/>
        <v>BelicaRobert1979</v>
      </c>
      <c r="C21">
        <f t="shared" si="3"/>
        <v>20</v>
      </c>
      <c r="D21" t="s">
        <v>990</v>
      </c>
      <c r="E21" t="s">
        <v>49</v>
      </c>
      <c r="F21" t="s">
        <v>1326</v>
      </c>
      <c r="G21">
        <v>1979</v>
      </c>
      <c r="H21" t="str">
        <f t="shared" si="1"/>
        <v>Belica Robert</v>
      </c>
      <c r="I21">
        <f t="shared" si="2"/>
        <v>1979</v>
      </c>
      <c r="J21" t="s">
        <v>32</v>
      </c>
      <c r="K21" t="s">
        <v>1234</v>
      </c>
      <c r="L21">
        <f>VLOOKUP(H21,'id (2018)'!H:I,2,0)</f>
        <v>1979</v>
      </c>
    </row>
    <row r="22" spans="1:12">
      <c r="A22" t="str">
        <f t="shared" si="0"/>
        <v>MorońArtur1974</v>
      </c>
      <c r="C22">
        <f t="shared" si="3"/>
        <v>21</v>
      </c>
      <c r="D22" t="s">
        <v>1639</v>
      </c>
      <c r="E22" t="s">
        <v>51</v>
      </c>
      <c r="F22">
        <v>0</v>
      </c>
      <c r="G22">
        <v>1974</v>
      </c>
      <c r="H22" t="str">
        <f t="shared" si="1"/>
        <v>Moroń Artur</v>
      </c>
      <c r="I22">
        <f t="shared" si="2"/>
        <v>1974</v>
      </c>
      <c r="J22" t="s">
        <v>32</v>
      </c>
      <c r="K22" t="s">
        <v>1234</v>
      </c>
      <c r="L22">
        <f>VLOOKUP(H22,'id (2018)'!H:I,2,0)</f>
        <v>1974</v>
      </c>
    </row>
    <row r="23" spans="1:12">
      <c r="A23" t="str">
        <f t="shared" si="0"/>
        <v>ZadwornyTomasz1982</v>
      </c>
      <c r="C23">
        <f t="shared" si="3"/>
        <v>22</v>
      </c>
      <c r="D23" t="s">
        <v>259</v>
      </c>
      <c r="E23" t="s">
        <v>48</v>
      </c>
      <c r="F23">
        <v>0</v>
      </c>
      <c r="G23">
        <v>1982</v>
      </c>
      <c r="H23" t="str">
        <f t="shared" si="1"/>
        <v>Zadworny Tomasz</v>
      </c>
      <c r="I23">
        <f t="shared" si="2"/>
        <v>1982</v>
      </c>
      <c r="J23" t="s">
        <v>32</v>
      </c>
      <c r="K23" t="s">
        <v>1234</v>
      </c>
      <c r="L23">
        <f>VLOOKUP(H23,'id (2018)'!H:I,2,0)</f>
        <v>1982</v>
      </c>
    </row>
    <row r="24" spans="1:12">
      <c r="A24" t="str">
        <f t="shared" si="0"/>
        <v>SójkaTomasz1963</v>
      </c>
      <c r="C24">
        <f t="shared" si="3"/>
        <v>23</v>
      </c>
      <c r="D24" t="s">
        <v>69</v>
      </c>
      <c r="E24" t="s">
        <v>48</v>
      </c>
      <c r="F24" t="s">
        <v>223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1234</v>
      </c>
      <c r="L24">
        <f>VLOOKUP(H24,'id (2018)'!H:I,2,0)</f>
        <v>1963</v>
      </c>
    </row>
    <row r="25" spans="1:12">
      <c r="A25" t="str">
        <f t="shared" si="0"/>
        <v>SadowskiMarek1978</v>
      </c>
      <c r="C25">
        <f t="shared" si="3"/>
        <v>24</v>
      </c>
      <c r="D25" t="s">
        <v>94</v>
      </c>
      <c r="E25" t="s">
        <v>34</v>
      </c>
      <c r="F25" t="s">
        <v>3789</v>
      </c>
      <c r="G25">
        <v>1978</v>
      </c>
      <c r="H25" t="str">
        <f t="shared" si="1"/>
        <v>Sadowski Marek</v>
      </c>
      <c r="I25">
        <f t="shared" si="2"/>
        <v>1978</v>
      </c>
      <c r="J25" t="s">
        <v>32</v>
      </c>
      <c r="K25" t="s">
        <v>1234</v>
      </c>
      <c r="L25">
        <f>VLOOKUP(H25,'id (2018)'!H:I,2,0)</f>
        <v>1978</v>
      </c>
    </row>
    <row r="26" spans="1:12">
      <c r="A26" t="str">
        <f t="shared" si="0"/>
        <v>NiewęgłowskiPiotr1976</v>
      </c>
      <c r="C26">
        <f t="shared" si="3"/>
        <v>25</v>
      </c>
      <c r="D26" t="s">
        <v>1248</v>
      </c>
      <c r="E26" t="s">
        <v>15</v>
      </c>
      <c r="F26">
        <v>0</v>
      </c>
      <c r="G26">
        <v>1976</v>
      </c>
      <c r="H26" t="str">
        <f t="shared" si="1"/>
        <v>Niewęgłowski Piotr</v>
      </c>
      <c r="I26">
        <f t="shared" si="2"/>
        <v>1976</v>
      </c>
      <c r="J26" t="s">
        <v>32</v>
      </c>
      <c r="K26" t="s">
        <v>1234</v>
      </c>
      <c r="L26">
        <f>VLOOKUP(H26,'id (2018)'!H:I,2,0)</f>
        <v>1976</v>
      </c>
    </row>
    <row r="27" spans="1:12">
      <c r="A27" t="str">
        <f t="shared" si="0"/>
        <v>KotMaciej1984</v>
      </c>
      <c r="C27">
        <f t="shared" si="3"/>
        <v>26</v>
      </c>
      <c r="D27" t="s">
        <v>244</v>
      </c>
      <c r="E27" t="s">
        <v>70</v>
      </c>
      <c r="F27" t="s">
        <v>3469</v>
      </c>
      <c r="G27">
        <v>1984</v>
      </c>
      <c r="H27" t="str">
        <f t="shared" si="1"/>
        <v>Kot Maciej</v>
      </c>
      <c r="I27">
        <f t="shared" si="2"/>
        <v>1984</v>
      </c>
      <c r="J27" t="s">
        <v>32</v>
      </c>
      <c r="K27" t="s">
        <v>1234</v>
      </c>
      <c r="L27">
        <f>VLOOKUP(H27,'id (2018)'!H:I,2,0)</f>
        <v>1984</v>
      </c>
    </row>
    <row r="28" spans="1:12">
      <c r="A28" t="str">
        <f t="shared" si="0"/>
        <v>SmejdaAndrzej1965</v>
      </c>
      <c r="C28">
        <f t="shared" si="3"/>
        <v>27</v>
      </c>
      <c r="D28" t="s">
        <v>29</v>
      </c>
      <c r="E28" t="s">
        <v>26</v>
      </c>
      <c r="F28">
        <v>0</v>
      </c>
      <c r="G28">
        <v>1965</v>
      </c>
      <c r="H28" t="str">
        <f t="shared" si="1"/>
        <v>Smejda Andrzej</v>
      </c>
      <c r="I28">
        <f t="shared" si="2"/>
        <v>1965</v>
      </c>
      <c r="J28" t="s">
        <v>32</v>
      </c>
      <c r="K28" t="s">
        <v>1234</v>
      </c>
      <c r="L28">
        <f>VLOOKUP(H28,'id (2018)'!H:I,2,0)</f>
        <v>1965</v>
      </c>
    </row>
    <row r="29" spans="1:12">
      <c r="A29" t="str">
        <f t="shared" si="0"/>
        <v>CzarnyGrzegorz1984</v>
      </c>
      <c r="C29">
        <f t="shared" si="3"/>
        <v>28</v>
      </c>
      <c r="D29" t="s">
        <v>807</v>
      </c>
      <c r="E29" t="s">
        <v>19</v>
      </c>
      <c r="F29" t="s">
        <v>805</v>
      </c>
      <c r="G29">
        <v>1984</v>
      </c>
      <c r="H29" t="str">
        <f t="shared" si="1"/>
        <v>Czarny Grzegorz</v>
      </c>
      <c r="I29">
        <f t="shared" si="2"/>
        <v>1984</v>
      </c>
      <c r="J29" t="s">
        <v>32</v>
      </c>
      <c r="K29" t="s">
        <v>1234</v>
      </c>
      <c r="L29">
        <f>VLOOKUP(H29,'id (2018)'!H:I,2,0)</f>
        <v>1984</v>
      </c>
    </row>
    <row r="30" spans="1:12">
      <c r="A30" t="str">
        <f t="shared" si="0"/>
        <v>RychlikMichał1978</v>
      </c>
      <c r="C30">
        <f t="shared" si="3"/>
        <v>29</v>
      </c>
      <c r="D30" t="s">
        <v>748</v>
      </c>
      <c r="E30" t="s">
        <v>59</v>
      </c>
      <c r="F30" t="s">
        <v>747</v>
      </c>
      <c r="G30">
        <v>1978</v>
      </c>
      <c r="H30" t="str">
        <f t="shared" si="1"/>
        <v>Rychlik Michał</v>
      </c>
      <c r="I30">
        <f t="shared" si="2"/>
        <v>1978</v>
      </c>
      <c r="J30" t="s">
        <v>32</v>
      </c>
      <c r="K30" t="s">
        <v>1234</v>
      </c>
      <c r="L30">
        <f>VLOOKUP(H30,'id (2018)'!H:I,2,0)</f>
        <v>1978</v>
      </c>
    </row>
    <row r="31" spans="1:12">
      <c r="A31" t="str">
        <f t="shared" si="0"/>
        <v>ŻelaskoAndrzej1963</v>
      </c>
      <c r="C31">
        <f t="shared" si="3"/>
        <v>30</v>
      </c>
      <c r="D31" t="s">
        <v>3366</v>
      </c>
      <c r="E31" t="s">
        <v>26</v>
      </c>
      <c r="F31">
        <v>0</v>
      </c>
      <c r="G31">
        <v>1963</v>
      </c>
      <c r="H31" t="str">
        <f t="shared" si="1"/>
        <v>Żelasko Andrzej</v>
      </c>
      <c r="I31">
        <f t="shared" si="2"/>
        <v>1963</v>
      </c>
      <c r="J31" t="s">
        <v>32</v>
      </c>
      <c r="K31" t="s">
        <v>1234</v>
      </c>
      <c r="L31">
        <f>VLOOKUP(H31,'id (2018)'!H:I,2,0)</f>
        <v>1963</v>
      </c>
    </row>
    <row r="32" spans="1:12">
      <c r="A32" t="str">
        <f t="shared" si="0"/>
        <v>CiosekKrzysztof1964</v>
      </c>
      <c r="C32">
        <f t="shared" si="3"/>
        <v>31</v>
      </c>
      <c r="D32" t="s">
        <v>1592</v>
      </c>
      <c r="E32" t="s">
        <v>22</v>
      </c>
      <c r="F32">
        <v>0</v>
      </c>
      <c r="G32">
        <v>1964</v>
      </c>
      <c r="H32" t="str">
        <f t="shared" si="1"/>
        <v>Ciosek Krzysztof</v>
      </c>
      <c r="I32">
        <f t="shared" si="2"/>
        <v>1964</v>
      </c>
      <c r="J32" t="s">
        <v>32</v>
      </c>
      <c r="K32" t="s">
        <v>1234</v>
      </c>
      <c r="L32">
        <f>VLOOKUP(H32,'id (2018)'!H:I,2,0)</f>
        <v>1964</v>
      </c>
    </row>
    <row r="33" spans="1:12">
      <c r="A33" t="str">
        <f t="shared" si="0"/>
        <v>BardzikBogumił1982</v>
      </c>
      <c r="C33">
        <f t="shared" si="3"/>
        <v>32</v>
      </c>
      <c r="D33" t="s">
        <v>4217</v>
      </c>
      <c r="E33" t="s">
        <v>437</v>
      </c>
      <c r="F33">
        <v>0</v>
      </c>
      <c r="G33">
        <v>1982</v>
      </c>
      <c r="H33" t="str">
        <f t="shared" si="1"/>
        <v>Bardzik Bogumił</v>
      </c>
      <c r="I33">
        <f t="shared" si="2"/>
        <v>1982</v>
      </c>
      <c r="J33" t="s">
        <v>32</v>
      </c>
      <c r="K33" t="s">
        <v>1234</v>
      </c>
      <c r="L33">
        <f>VLOOKUP(H33,'id (2018)'!H:I,2,0)</f>
        <v>1982</v>
      </c>
    </row>
    <row r="34" spans="1:12">
      <c r="A34" t="str">
        <f t="shared" ref="A34:A39" si="6">D34&amp;E34&amp;G34</f>
        <v>MłynarkiewiczMichał1978</v>
      </c>
      <c r="C34">
        <f t="shared" si="3"/>
        <v>33</v>
      </c>
      <c r="D34" t="s">
        <v>1595</v>
      </c>
      <c r="E34" t="s">
        <v>59</v>
      </c>
      <c r="F34" t="s">
        <v>4720</v>
      </c>
      <c r="G34">
        <v>1978</v>
      </c>
      <c r="H34" t="str">
        <f t="shared" ref="H34:H39" si="7">D34&amp;" "&amp;E34</f>
        <v>Młynarkiewicz Michał</v>
      </c>
      <c r="I34">
        <f t="shared" ref="I34:I39" si="8">G34</f>
        <v>1978</v>
      </c>
      <c r="J34" t="s">
        <v>32</v>
      </c>
      <c r="K34" t="s">
        <v>1234</v>
      </c>
      <c r="L34">
        <f>VLOOKUP(H34,'id (2018)'!H:I,2,0)</f>
        <v>1978</v>
      </c>
    </row>
    <row r="35" spans="1:12">
      <c r="A35" t="str">
        <f t="shared" si="6"/>
        <v>MarczakCezary1982</v>
      </c>
      <c r="C35">
        <f t="shared" si="3"/>
        <v>34</v>
      </c>
      <c r="D35" t="s">
        <v>4716</v>
      </c>
      <c r="E35" t="s">
        <v>940</v>
      </c>
      <c r="F35">
        <v>0</v>
      </c>
      <c r="G35">
        <v>1982</v>
      </c>
      <c r="H35" t="str">
        <f t="shared" si="7"/>
        <v>Marczak Cezary</v>
      </c>
      <c r="I35">
        <f t="shared" si="8"/>
        <v>1982</v>
      </c>
      <c r="J35" t="s">
        <v>32</v>
      </c>
      <c r="K35" t="s">
        <v>1234</v>
      </c>
      <c r="L35" t="e">
        <f>VLOOKUP(H35,'id (2018)'!H:I,2,0)</f>
        <v>#N/A</v>
      </c>
    </row>
    <row r="36" spans="1:12">
      <c r="A36" t="str">
        <f t="shared" si="6"/>
        <v>BrudłoZbych2010</v>
      </c>
      <c r="C36">
        <f t="shared" si="3"/>
        <v>35</v>
      </c>
      <c r="D36" t="s">
        <v>267</v>
      </c>
      <c r="E36" t="s">
        <v>1689</v>
      </c>
      <c r="F36" t="s">
        <v>1262</v>
      </c>
      <c r="G36">
        <v>2010</v>
      </c>
      <c r="H36" t="str">
        <f t="shared" si="7"/>
        <v>Brudło Zbych</v>
      </c>
      <c r="I36">
        <f t="shared" si="8"/>
        <v>2010</v>
      </c>
      <c r="J36" t="s">
        <v>32</v>
      </c>
      <c r="K36" t="s">
        <v>1234</v>
      </c>
      <c r="L36">
        <f>VLOOKUP(H36,'id (2018)'!H:I,2,0)</f>
        <v>2010</v>
      </c>
    </row>
    <row r="37" spans="1:12">
      <c r="A37" t="str">
        <f t="shared" si="6"/>
        <v>KaźmierczukGrzegorz1977</v>
      </c>
      <c r="C37">
        <f t="shared" si="3"/>
        <v>36</v>
      </c>
      <c r="D37" t="s">
        <v>4718</v>
      </c>
      <c r="E37" t="s">
        <v>19</v>
      </c>
      <c r="F37">
        <v>0</v>
      </c>
      <c r="G37">
        <v>1977</v>
      </c>
      <c r="H37" t="str">
        <f t="shared" si="7"/>
        <v>Kaźmierczuk Grzegorz</v>
      </c>
      <c r="I37">
        <f t="shared" si="8"/>
        <v>1977</v>
      </c>
      <c r="J37" t="s">
        <v>32</v>
      </c>
      <c r="K37" t="s">
        <v>1234</v>
      </c>
      <c r="L37" t="e">
        <f>VLOOKUP(H37,'id (2018)'!H:I,2,0)</f>
        <v>#N/A</v>
      </c>
    </row>
    <row r="38" spans="1:12">
      <c r="A38" t="str">
        <f t="shared" si="6"/>
        <v>ZychowiczRoman1985</v>
      </c>
      <c r="C38">
        <f t="shared" si="3"/>
        <v>37</v>
      </c>
      <c r="D38" t="s">
        <v>3369</v>
      </c>
      <c r="E38" t="s">
        <v>234</v>
      </c>
      <c r="F38">
        <v>0</v>
      </c>
      <c r="G38">
        <v>1985</v>
      </c>
      <c r="H38" t="str">
        <f t="shared" si="7"/>
        <v>Zychowicz Roman</v>
      </c>
      <c r="I38">
        <f t="shared" si="8"/>
        <v>1985</v>
      </c>
      <c r="J38" t="s">
        <v>32</v>
      </c>
      <c r="K38" t="s">
        <v>1234</v>
      </c>
      <c r="L38">
        <f>VLOOKUP(H38,'id (2018)'!H:I,2,0)</f>
        <v>1985</v>
      </c>
    </row>
    <row r="39" spans="1:12">
      <c r="A39" t="str">
        <f t="shared" si="6"/>
        <v>WieczorekJarosław1984</v>
      </c>
      <c r="C39">
        <f t="shared" si="3"/>
        <v>38</v>
      </c>
      <c r="D39" t="s">
        <v>79</v>
      </c>
      <c r="E39" t="s">
        <v>90</v>
      </c>
      <c r="F39" t="s">
        <v>4721</v>
      </c>
      <c r="G39">
        <v>1984</v>
      </c>
      <c r="H39" t="str">
        <f t="shared" si="7"/>
        <v>Wieczorek Jarosław</v>
      </c>
      <c r="I39">
        <f t="shared" si="8"/>
        <v>1984</v>
      </c>
      <c r="J39" t="s">
        <v>32</v>
      </c>
      <c r="K39" t="s">
        <v>1234</v>
      </c>
      <c r="L39">
        <f>VLOOKUP(H39,'id (2018)'!H:I,2,0)</f>
        <v>1984</v>
      </c>
    </row>
    <row r="40" spans="1:12">
      <c r="A40" t="str">
        <f t="shared" ref="A40:A45" si="9">D40&amp;E40&amp;G40</f>
        <v>AdamczykEwa1975</v>
      </c>
      <c r="C40">
        <f t="shared" si="3"/>
        <v>39</v>
      </c>
      <c r="D40" t="s">
        <v>230</v>
      </c>
      <c r="E40" t="s">
        <v>334</v>
      </c>
      <c r="F40" t="s">
        <v>335</v>
      </c>
      <c r="G40">
        <v>1975</v>
      </c>
      <c r="H40" t="str">
        <f t="shared" ref="H40:H45" si="10">D40&amp;" "&amp;E40</f>
        <v>Adamczyk Ewa</v>
      </c>
      <c r="I40">
        <f t="shared" ref="I40:I45" si="11">G40</f>
        <v>1975</v>
      </c>
      <c r="J40" t="s">
        <v>0</v>
      </c>
      <c r="K40" t="s">
        <v>1234</v>
      </c>
      <c r="L40">
        <f>VLOOKUP(H40,'id (2018)'!H:I,2,0)</f>
        <v>1975</v>
      </c>
    </row>
    <row r="41" spans="1:12">
      <c r="A41" t="str">
        <f t="shared" si="9"/>
        <v>DudekMagdalena1984</v>
      </c>
      <c r="C41">
        <f t="shared" si="3"/>
        <v>40</v>
      </c>
      <c r="D41" t="s">
        <v>716</v>
      </c>
      <c r="E41" t="s">
        <v>36</v>
      </c>
      <c r="F41" t="s">
        <v>3477</v>
      </c>
      <c r="G41">
        <v>1984</v>
      </c>
      <c r="H41" t="str">
        <f t="shared" si="10"/>
        <v>Dudek Magdalena</v>
      </c>
      <c r="I41">
        <f t="shared" si="11"/>
        <v>1984</v>
      </c>
      <c r="J41" t="s">
        <v>0</v>
      </c>
      <c r="K41" t="s">
        <v>1234</v>
      </c>
      <c r="L41">
        <f>VLOOKUP(H41,'id (2018)'!H:I,2,0)</f>
        <v>1984</v>
      </c>
    </row>
    <row r="42" spans="1:12">
      <c r="A42" t="str">
        <f t="shared" si="9"/>
        <v>CzarnyBarbara1982</v>
      </c>
      <c r="C42">
        <f t="shared" si="3"/>
        <v>41</v>
      </c>
      <c r="D42" t="s">
        <v>807</v>
      </c>
      <c r="E42" t="s">
        <v>409</v>
      </c>
      <c r="F42" t="s">
        <v>805</v>
      </c>
      <c r="G42">
        <v>1982</v>
      </c>
      <c r="H42" t="str">
        <f t="shared" si="10"/>
        <v>Czarny Barbara</v>
      </c>
      <c r="I42">
        <f t="shared" si="11"/>
        <v>1982</v>
      </c>
      <c r="J42" t="s">
        <v>0</v>
      </c>
      <c r="K42" t="s">
        <v>1234</v>
      </c>
      <c r="L42">
        <f>VLOOKUP(H42,'id (2018)'!H:I,2,0)</f>
        <v>1982</v>
      </c>
    </row>
    <row r="43" spans="1:12">
      <c r="A43" t="str">
        <f t="shared" si="9"/>
        <v>MarczakKatarzyna1982</v>
      </c>
      <c r="C43">
        <f t="shared" si="3"/>
        <v>42</v>
      </c>
      <c r="D43" t="s">
        <v>4716</v>
      </c>
      <c r="E43" t="s">
        <v>768</v>
      </c>
      <c r="F43">
        <v>0</v>
      </c>
      <c r="G43">
        <v>1982</v>
      </c>
      <c r="H43" t="str">
        <f t="shared" si="10"/>
        <v>Marczak Katarzyna</v>
      </c>
      <c r="I43">
        <f t="shared" si="11"/>
        <v>1982</v>
      </c>
      <c r="J43" t="s">
        <v>0</v>
      </c>
      <c r="K43" t="s">
        <v>1234</v>
      </c>
      <c r="L43" t="e">
        <f>VLOOKUP(H43,'id (2018)'!H:I,2,0)</f>
        <v>#N/A</v>
      </c>
    </row>
    <row r="44" spans="1:12">
      <c r="A44" t="str">
        <f t="shared" si="9"/>
        <v>BrudłoBasia2007</v>
      </c>
      <c r="C44">
        <f t="shared" si="3"/>
        <v>43</v>
      </c>
      <c r="D44" t="s">
        <v>267</v>
      </c>
      <c r="E44" t="s">
        <v>806</v>
      </c>
      <c r="F44" t="s">
        <v>1262</v>
      </c>
      <c r="G44">
        <v>2007</v>
      </c>
      <c r="H44" t="str">
        <f t="shared" si="10"/>
        <v>Brudło Basia</v>
      </c>
      <c r="I44">
        <f t="shared" si="11"/>
        <v>2007</v>
      </c>
      <c r="J44" t="s">
        <v>0</v>
      </c>
      <c r="K44" t="s">
        <v>1234</v>
      </c>
      <c r="L44">
        <f>VLOOKUP(H44,'id (2018)'!H:I,2,0)</f>
        <v>2007</v>
      </c>
    </row>
    <row r="45" spans="1:12">
      <c r="A45" t="str">
        <f t="shared" si="9"/>
        <v>Pacowska-BrudłoOla1977</v>
      </c>
      <c r="C45">
        <f t="shared" si="3"/>
        <v>44</v>
      </c>
      <c r="D45" t="s">
        <v>1687</v>
      </c>
      <c r="E45" t="s">
        <v>1688</v>
      </c>
      <c r="F45" t="s">
        <v>1262</v>
      </c>
      <c r="G45">
        <v>1977</v>
      </c>
      <c r="H45" t="str">
        <f t="shared" si="10"/>
        <v>Pacowska-Brudło Ola</v>
      </c>
      <c r="I45">
        <f t="shared" si="11"/>
        <v>1977</v>
      </c>
      <c r="J45" t="s">
        <v>0</v>
      </c>
      <c r="K45" t="s">
        <v>1234</v>
      </c>
      <c r="L45">
        <f>VLOOKUP(H45,'id (2018)'!H:I,2,0)</f>
        <v>1977</v>
      </c>
    </row>
    <row r="46" spans="1:12">
      <c r="A46" t="str">
        <f t="shared" ref="A46:A109" si="12">D46&amp;E46&amp;G46</f>
        <v>PiwakowskiWojciech1977</v>
      </c>
      <c r="C46">
        <f t="shared" si="3"/>
        <v>45</v>
      </c>
      <c r="D46" t="s">
        <v>138</v>
      </c>
      <c r="E46" t="s">
        <v>151</v>
      </c>
      <c r="G46">
        <v>1977</v>
      </c>
      <c r="H46" t="str">
        <f t="shared" ref="H46:H108" si="13">D46&amp;" "&amp;E46</f>
        <v>Piwakowski Wojciech</v>
      </c>
      <c r="I46">
        <f t="shared" ref="I46:I108" si="14">G46</f>
        <v>1977</v>
      </c>
      <c r="J46" t="s">
        <v>32</v>
      </c>
      <c r="K46" t="s">
        <v>5051</v>
      </c>
      <c r="L46">
        <f>VLOOKUP(H46,'id (2018)'!H:I,2,0)</f>
        <v>1977</v>
      </c>
    </row>
    <row r="47" spans="1:12">
      <c r="A47" t="str">
        <f t="shared" si="12"/>
        <v>RóżakMarcin1980</v>
      </c>
      <c r="C47">
        <f t="shared" si="3"/>
        <v>46</v>
      </c>
      <c r="D47" t="s">
        <v>317</v>
      </c>
      <c r="E47" t="s">
        <v>17</v>
      </c>
      <c r="G47">
        <v>1980</v>
      </c>
      <c r="H47" t="str">
        <f t="shared" si="13"/>
        <v>Różak Marcin</v>
      </c>
      <c r="I47">
        <f t="shared" si="14"/>
        <v>1980</v>
      </c>
      <c r="J47" t="s">
        <v>32</v>
      </c>
      <c r="K47" t="s">
        <v>5051</v>
      </c>
      <c r="L47">
        <f>VLOOKUP(H47,'id (2018)'!H:I,2,0)</f>
        <v>1980</v>
      </c>
    </row>
    <row r="48" spans="1:12">
      <c r="A48" t="str">
        <f t="shared" si="12"/>
        <v>PachulskiLeszek1967</v>
      </c>
      <c r="C48">
        <f t="shared" si="3"/>
        <v>47</v>
      </c>
      <c r="D48" t="s">
        <v>165</v>
      </c>
      <c r="E48" t="s">
        <v>25</v>
      </c>
      <c r="G48">
        <v>1967</v>
      </c>
      <c r="H48" t="str">
        <f t="shared" si="13"/>
        <v>Pachulski Leszek</v>
      </c>
      <c r="I48">
        <f t="shared" si="14"/>
        <v>1967</v>
      </c>
      <c r="J48" t="s">
        <v>32</v>
      </c>
      <c r="K48" t="s">
        <v>5051</v>
      </c>
      <c r="L48">
        <f>VLOOKUP(H48,'id (2018)'!H:I,2,0)</f>
        <v>1967</v>
      </c>
    </row>
    <row r="49" spans="1:12">
      <c r="A49" t="str">
        <f t="shared" si="12"/>
        <v>PotockiMirosław1969</v>
      </c>
      <c r="C49">
        <f t="shared" si="3"/>
        <v>48</v>
      </c>
      <c r="D49" t="s">
        <v>393</v>
      </c>
      <c r="E49" t="s">
        <v>392</v>
      </c>
      <c r="G49">
        <v>1969</v>
      </c>
      <c r="H49" t="str">
        <f t="shared" si="13"/>
        <v>Potocki Mirosław</v>
      </c>
      <c r="I49">
        <f t="shared" si="14"/>
        <v>1969</v>
      </c>
      <c r="J49" t="s">
        <v>32</v>
      </c>
      <c r="K49" t="s">
        <v>5051</v>
      </c>
      <c r="L49">
        <f>VLOOKUP(H49,'id (2018)'!H:I,2,0)</f>
        <v>1969</v>
      </c>
    </row>
    <row r="50" spans="1:12">
      <c r="A50" t="str">
        <f t="shared" si="12"/>
        <v>WalińskiMikołaj1978</v>
      </c>
      <c r="C50">
        <f t="shared" si="3"/>
        <v>49</v>
      </c>
      <c r="D50" t="s">
        <v>432</v>
      </c>
      <c r="E50" t="s">
        <v>431</v>
      </c>
      <c r="G50">
        <v>1978</v>
      </c>
      <c r="H50" t="str">
        <f t="shared" si="13"/>
        <v>Waliński Mikołaj</v>
      </c>
      <c r="I50">
        <f t="shared" si="14"/>
        <v>1978</v>
      </c>
      <c r="J50" t="s">
        <v>32</v>
      </c>
      <c r="K50" t="s">
        <v>5051</v>
      </c>
      <c r="L50">
        <f>VLOOKUP(H50,'id (2018)'!H:I,2,0)</f>
        <v>1978</v>
      </c>
    </row>
    <row r="51" spans="1:12">
      <c r="A51" t="str">
        <f t="shared" si="12"/>
        <v>Żmuda-TrzebiatowskiAndrzej1988</v>
      </c>
      <c r="C51">
        <f t="shared" si="3"/>
        <v>50</v>
      </c>
      <c r="D51" t="s">
        <v>1642</v>
      </c>
      <c r="E51" t="s">
        <v>26</v>
      </c>
      <c r="G51">
        <v>1988</v>
      </c>
      <c r="H51" t="str">
        <f t="shared" si="13"/>
        <v>Żmuda-Trzebiatowski Andrzej</v>
      </c>
      <c r="I51">
        <f t="shared" si="14"/>
        <v>1988</v>
      </c>
      <c r="J51" t="s">
        <v>32</v>
      </c>
      <c r="K51" t="s">
        <v>5051</v>
      </c>
      <c r="L51">
        <f>VLOOKUP(H51,'id (2018)'!H:I,2,0)</f>
        <v>1988</v>
      </c>
    </row>
    <row r="52" spans="1:12">
      <c r="A52" t="str">
        <f t="shared" si="12"/>
        <v>ŁosiewiczMariusz1980</v>
      </c>
      <c r="C52">
        <f t="shared" si="3"/>
        <v>51</v>
      </c>
      <c r="D52" t="s">
        <v>1295</v>
      </c>
      <c r="E52" t="s">
        <v>383</v>
      </c>
      <c r="G52">
        <v>1980</v>
      </c>
      <c r="H52" t="str">
        <f t="shared" si="13"/>
        <v>Łosiewicz Mariusz</v>
      </c>
      <c r="I52">
        <f t="shared" si="14"/>
        <v>1980</v>
      </c>
      <c r="J52" t="s">
        <v>32</v>
      </c>
      <c r="K52" t="s">
        <v>5051</v>
      </c>
      <c r="L52">
        <f>VLOOKUP(H52,'id (2018)'!H:I,2,0)</f>
        <v>1980</v>
      </c>
    </row>
    <row r="53" spans="1:12">
      <c r="A53" t="str">
        <f t="shared" si="12"/>
        <v>DargaczWaldemar1982</v>
      </c>
      <c r="C53">
        <f t="shared" si="3"/>
        <v>52</v>
      </c>
      <c r="D53" t="s">
        <v>1738</v>
      </c>
      <c r="E53" t="s">
        <v>365</v>
      </c>
      <c r="G53">
        <v>1982</v>
      </c>
      <c r="H53" t="str">
        <f t="shared" si="13"/>
        <v>Dargacz Waldemar</v>
      </c>
      <c r="I53">
        <f t="shared" si="14"/>
        <v>1982</v>
      </c>
      <c r="J53" t="s">
        <v>32</v>
      </c>
      <c r="K53" t="s">
        <v>5051</v>
      </c>
      <c r="L53">
        <f>VLOOKUP(H53,'id (2018)'!H:I,2,0)</f>
        <v>1982</v>
      </c>
    </row>
    <row r="54" spans="1:12">
      <c r="A54" t="str">
        <f t="shared" si="12"/>
        <v>WesołowskiStefan1989</v>
      </c>
      <c r="C54">
        <f t="shared" si="3"/>
        <v>53</v>
      </c>
      <c r="D54" t="s">
        <v>1530</v>
      </c>
      <c r="E54" t="s">
        <v>1373</v>
      </c>
      <c r="G54">
        <v>1989</v>
      </c>
      <c r="H54" t="str">
        <f t="shared" si="13"/>
        <v>Wesołowski Stefan</v>
      </c>
      <c r="I54">
        <f t="shared" si="14"/>
        <v>1989</v>
      </c>
      <c r="J54" t="s">
        <v>32</v>
      </c>
      <c r="K54" t="s">
        <v>5051</v>
      </c>
      <c r="L54">
        <f>VLOOKUP(H54,'id (2018)'!H:I,2,0)</f>
        <v>1989</v>
      </c>
    </row>
    <row r="55" spans="1:12">
      <c r="A55" t="str">
        <f t="shared" si="12"/>
        <v>PotockiRobert1974</v>
      </c>
      <c r="C55">
        <f t="shared" si="3"/>
        <v>54</v>
      </c>
      <c r="D55" t="s">
        <v>393</v>
      </c>
      <c r="E55" t="s">
        <v>49</v>
      </c>
      <c r="G55">
        <v>1974</v>
      </c>
      <c r="H55" t="str">
        <f t="shared" si="13"/>
        <v>Potocki Robert</v>
      </c>
      <c r="I55">
        <f t="shared" si="14"/>
        <v>1974</v>
      </c>
      <c r="J55" t="s">
        <v>32</v>
      </c>
      <c r="K55" t="s">
        <v>5051</v>
      </c>
      <c r="L55">
        <f>VLOOKUP(H55,'id (2018)'!H:I,2,0)</f>
        <v>1974</v>
      </c>
    </row>
    <row r="56" spans="1:12">
      <c r="A56" t="str">
        <f t="shared" si="12"/>
        <v>BlockDaniel1980</v>
      </c>
      <c r="C56">
        <f t="shared" si="3"/>
        <v>55</v>
      </c>
      <c r="D56" t="s">
        <v>460</v>
      </c>
      <c r="E56" t="s">
        <v>139</v>
      </c>
      <c r="G56">
        <v>1980</v>
      </c>
      <c r="H56" t="str">
        <f t="shared" si="13"/>
        <v>Block Daniel</v>
      </c>
      <c r="I56">
        <f t="shared" si="14"/>
        <v>1980</v>
      </c>
      <c r="J56" t="s">
        <v>32</v>
      </c>
      <c r="K56" t="s">
        <v>5051</v>
      </c>
      <c r="L56">
        <f>VLOOKUP(H56,'id (2018)'!H:I,2,0)</f>
        <v>1980</v>
      </c>
    </row>
    <row r="57" spans="1:12">
      <c r="A57" t="str">
        <f t="shared" si="12"/>
        <v>BuchajewiczAndrzej1966</v>
      </c>
      <c r="C57">
        <f t="shared" si="3"/>
        <v>56</v>
      </c>
      <c r="D57" t="s">
        <v>1528</v>
      </c>
      <c r="E57" t="s">
        <v>26</v>
      </c>
      <c r="G57">
        <v>1966</v>
      </c>
      <c r="H57" t="str">
        <f t="shared" si="13"/>
        <v>Buchajewicz Andrzej</v>
      </c>
      <c r="I57">
        <f t="shared" si="14"/>
        <v>1966</v>
      </c>
      <c r="J57" t="s">
        <v>32</v>
      </c>
      <c r="K57" t="s">
        <v>5051</v>
      </c>
      <c r="L57">
        <f>VLOOKUP(H57,'id (2018)'!H:I,2,0)</f>
        <v>1966</v>
      </c>
    </row>
    <row r="58" spans="1:12">
      <c r="A58" t="str">
        <f t="shared" si="12"/>
        <v>SzumańskiJakub1983</v>
      </c>
      <c r="C58">
        <f t="shared" si="3"/>
        <v>57</v>
      </c>
      <c r="D58" t="s">
        <v>180</v>
      </c>
      <c r="E58" t="s">
        <v>141</v>
      </c>
      <c r="G58">
        <v>1983</v>
      </c>
      <c r="H58" t="str">
        <f t="shared" si="13"/>
        <v>Szumański Jakub</v>
      </c>
      <c r="I58">
        <f t="shared" si="14"/>
        <v>1983</v>
      </c>
      <c r="J58" t="s">
        <v>32</v>
      </c>
      <c r="K58" t="s">
        <v>5051</v>
      </c>
      <c r="L58">
        <f>VLOOKUP(H58,'id (2018)'!H:I,2,0)</f>
        <v>1983</v>
      </c>
    </row>
    <row r="59" spans="1:12">
      <c r="A59" t="str">
        <f t="shared" si="12"/>
        <v>BallerstadtŁukasz1979</v>
      </c>
      <c r="C59">
        <f t="shared" si="3"/>
        <v>58</v>
      </c>
      <c r="D59" t="s">
        <v>580</v>
      </c>
      <c r="E59" t="s">
        <v>63</v>
      </c>
      <c r="G59">
        <v>1979</v>
      </c>
      <c r="H59" t="str">
        <f t="shared" si="13"/>
        <v>Ballerstadt Łukasz</v>
      </c>
      <c r="I59">
        <f t="shared" si="14"/>
        <v>1979</v>
      </c>
      <c r="J59" t="s">
        <v>32</v>
      </c>
      <c r="K59" t="s">
        <v>5051</v>
      </c>
      <c r="L59">
        <f>VLOOKUP(H59,'id (2018)'!H:I,2,0)</f>
        <v>1979</v>
      </c>
    </row>
    <row r="60" spans="1:12">
      <c r="A60" t="str">
        <f t="shared" si="12"/>
        <v>BróżWojciech1975</v>
      </c>
      <c r="C60">
        <f t="shared" si="3"/>
        <v>59</v>
      </c>
      <c r="D60" t="s">
        <v>581</v>
      </c>
      <c r="E60" t="s">
        <v>151</v>
      </c>
      <c r="G60">
        <v>1975</v>
      </c>
      <c r="H60" t="str">
        <f t="shared" si="13"/>
        <v>Bróż Wojciech</v>
      </c>
      <c r="I60">
        <f t="shared" si="14"/>
        <v>1975</v>
      </c>
      <c r="J60" t="s">
        <v>32</v>
      </c>
      <c r="K60" t="s">
        <v>5051</v>
      </c>
      <c r="L60">
        <f>VLOOKUP(H60,'id (2018)'!H:I,2,0)</f>
        <v>1975</v>
      </c>
    </row>
    <row r="61" spans="1:12">
      <c r="A61" t="str">
        <f t="shared" si="12"/>
        <v>PolewkoWaldemar1984</v>
      </c>
      <c r="C61">
        <f t="shared" si="3"/>
        <v>60</v>
      </c>
      <c r="D61" t="s">
        <v>582</v>
      </c>
      <c r="E61" t="s">
        <v>365</v>
      </c>
      <c r="G61">
        <v>1984</v>
      </c>
      <c r="H61" t="str">
        <f t="shared" si="13"/>
        <v>Polewko Waldemar</v>
      </c>
      <c r="I61">
        <f t="shared" si="14"/>
        <v>1984</v>
      </c>
      <c r="J61" t="s">
        <v>32</v>
      </c>
      <c r="K61" t="s">
        <v>5051</v>
      </c>
      <c r="L61">
        <f>VLOOKUP(H61,'id (2018)'!H:I,2,0)</f>
        <v>1984</v>
      </c>
    </row>
    <row r="62" spans="1:12">
      <c r="A62" t="str">
        <f t="shared" si="12"/>
        <v>LipińskiTomasz1975</v>
      </c>
      <c r="C62">
        <f t="shared" si="3"/>
        <v>61</v>
      </c>
      <c r="D62" t="s">
        <v>476</v>
      </c>
      <c r="E62" t="s">
        <v>48</v>
      </c>
      <c r="G62">
        <v>1975</v>
      </c>
      <c r="H62" t="str">
        <f t="shared" si="13"/>
        <v>Lipiński Tomasz</v>
      </c>
      <c r="I62">
        <f t="shared" si="14"/>
        <v>1975</v>
      </c>
      <c r="J62" t="s">
        <v>32</v>
      </c>
      <c r="K62" t="s">
        <v>5051</v>
      </c>
      <c r="L62">
        <f>VLOOKUP(H62,'id (2018)'!H:I,2,0)</f>
        <v>1975</v>
      </c>
    </row>
    <row r="63" spans="1:12">
      <c r="A63" t="str">
        <f t="shared" si="12"/>
        <v>KorsakDariusz1962</v>
      </c>
      <c r="C63">
        <f t="shared" si="3"/>
        <v>62</v>
      </c>
      <c r="D63" t="s">
        <v>612</v>
      </c>
      <c r="E63" t="s">
        <v>144</v>
      </c>
      <c r="G63">
        <v>1962</v>
      </c>
      <c r="H63" t="str">
        <f t="shared" si="13"/>
        <v>Korsak Dariusz</v>
      </c>
      <c r="I63">
        <f t="shared" si="14"/>
        <v>1962</v>
      </c>
      <c r="J63" t="s">
        <v>32</v>
      </c>
      <c r="K63" t="s">
        <v>5051</v>
      </c>
      <c r="L63">
        <f>VLOOKUP(H63,'id (2018)'!H:I,2,0)</f>
        <v>1962</v>
      </c>
    </row>
    <row r="64" spans="1:12">
      <c r="A64" t="str">
        <f t="shared" si="12"/>
        <v>HołdakowskiWojciech1970</v>
      </c>
      <c r="C64">
        <f t="shared" si="3"/>
        <v>63</v>
      </c>
      <c r="D64" t="s">
        <v>152</v>
      </c>
      <c r="E64" t="s">
        <v>151</v>
      </c>
      <c r="G64">
        <v>1970</v>
      </c>
      <c r="H64" t="str">
        <f t="shared" si="13"/>
        <v>Hołdakowski Wojciech</v>
      </c>
      <c r="I64">
        <f t="shared" si="14"/>
        <v>1970</v>
      </c>
      <c r="J64" t="s">
        <v>32</v>
      </c>
      <c r="K64" t="s">
        <v>5051</v>
      </c>
      <c r="L64">
        <f>VLOOKUP(H64,'id (2018)'!H:I,2,0)</f>
        <v>1970</v>
      </c>
    </row>
    <row r="65" spans="1:12">
      <c r="A65" t="str">
        <f t="shared" si="12"/>
        <v>OwczarskiMarcin1978</v>
      </c>
      <c r="C65">
        <f t="shared" si="3"/>
        <v>64</v>
      </c>
      <c r="D65" t="s">
        <v>8</v>
      </c>
      <c r="E65" t="s">
        <v>17</v>
      </c>
      <c r="G65">
        <v>1978</v>
      </c>
      <c r="H65" t="str">
        <f t="shared" si="13"/>
        <v>Owczarski Marcin</v>
      </c>
      <c r="I65">
        <f t="shared" si="14"/>
        <v>1978</v>
      </c>
      <c r="J65" t="s">
        <v>32</v>
      </c>
      <c r="K65" t="s">
        <v>5051</v>
      </c>
      <c r="L65">
        <f>VLOOKUP(H65,'id (2018)'!H:I,2,0)</f>
        <v>1978</v>
      </c>
    </row>
    <row r="66" spans="1:12">
      <c r="A66" t="str">
        <f t="shared" si="12"/>
        <v>WejherSławomir1981</v>
      </c>
      <c r="C66">
        <f t="shared" si="3"/>
        <v>65</v>
      </c>
      <c r="D66" t="s">
        <v>1080</v>
      </c>
      <c r="E66" t="s">
        <v>92</v>
      </c>
      <c r="G66">
        <v>1981</v>
      </c>
      <c r="H66" t="str">
        <f t="shared" si="13"/>
        <v>Wejher Sławomir</v>
      </c>
      <c r="I66">
        <f t="shared" si="14"/>
        <v>1981</v>
      </c>
      <c r="J66" t="s">
        <v>32</v>
      </c>
      <c r="K66" t="s">
        <v>5051</v>
      </c>
      <c r="L66">
        <f>VLOOKUP(H66,'id (2018)'!H:I,2,0)</f>
        <v>1981</v>
      </c>
    </row>
    <row r="67" spans="1:12">
      <c r="A67" t="str">
        <f t="shared" si="12"/>
        <v>SzymanekDawid1990</v>
      </c>
      <c r="C67">
        <f t="shared" si="3"/>
        <v>66</v>
      </c>
      <c r="D67" t="s">
        <v>4210</v>
      </c>
      <c r="E67" t="s">
        <v>467</v>
      </c>
      <c r="G67">
        <v>1990</v>
      </c>
      <c r="H67" t="str">
        <f t="shared" si="13"/>
        <v>Szymanek Dawid</v>
      </c>
      <c r="I67">
        <f t="shared" si="14"/>
        <v>1990</v>
      </c>
      <c r="J67" t="s">
        <v>32</v>
      </c>
      <c r="K67" t="s">
        <v>5051</v>
      </c>
      <c r="L67">
        <f>VLOOKUP(H67,'id (2018)'!H:I,2,0)</f>
        <v>1990</v>
      </c>
    </row>
    <row r="68" spans="1:12">
      <c r="A68" t="str">
        <f t="shared" si="12"/>
        <v>PopczykTomasz1975</v>
      </c>
      <c r="C68">
        <f t="shared" si="3"/>
        <v>67</v>
      </c>
      <c r="D68" t="s">
        <v>640</v>
      </c>
      <c r="E68" t="s">
        <v>48</v>
      </c>
      <c r="G68">
        <v>1975</v>
      </c>
      <c r="H68" t="str">
        <f t="shared" si="13"/>
        <v>Popczyk Tomasz</v>
      </c>
      <c r="I68">
        <f t="shared" si="14"/>
        <v>1975</v>
      </c>
      <c r="J68" t="s">
        <v>32</v>
      </c>
      <c r="K68" t="s">
        <v>5051</v>
      </c>
      <c r="L68">
        <f>VLOOKUP(H68,'id (2018)'!H:I,2,0)</f>
        <v>1975</v>
      </c>
    </row>
    <row r="69" spans="1:12">
      <c r="A69" t="str">
        <f t="shared" si="12"/>
        <v>LuksKrzysztof1978</v>
      </c>
      <c r="C69">
        <f t="shared" si="3"/>
        <v>68</v>
      </c>
      <c r="D69" t="s">
        <v>1114</v>
      </c>
      <c r="E69" t="s">
        <v>22</v>
      </c>
      <c r="G69">
        <v>1978</v>
      </c>
      <c r="H69" t="str">
        <f t="shared" si="13"/>
        <v>Luks Krzysztof</v>
      </c>
      <c r="I69">
        <f t="shared" si="14"/>
        <v>1978</v>
      </c>
      <c r="J69" t="s">
        <v>32</v>
      </c>
      <c r="K69" t="s">
        <v>5051</v>
      </c>
      <c r="L69">
        <f>VLOOKUP(H69,'id (2018)'!H:I,2,0)</f>
        <v>1978</v>
      </c>
    </row>
    <row r="70" spans="1:12">
      <c r="A70" t="str">
        <f t="shared" si="12"/>
        <v>WarmowskiMarcin1979</v>
      </c>
      <c r="C70">
        <f t="shared" ref="C70:C134" si="15">C69+1</f>
        <v>69</v>
      </c>
      <c r="D70" t="s">
        <v>328</v>
      </c>
      <c r="E70" t="s">
        <v>17</v>
      </c>
      <c r="G70">
        <v>1979</v>
      </c>
      <c r="H70" t="str">
        <f t="shared" si="13"/>
        <v>Warmowski Marcin</v>
      </c>
      <c r="I70">
        <f t="shared" si="14"/>
        <v>1979</v>
      </c>
      <c r="J70" t="s">
        <v>32</v>
      </c>
      <c r="K70" t="s">
        <v>5051</v>
      </c>
      <c r="L70" t="e">
        <f>VLOOKUP(H70,'id (2018)'!H:I,2,0)</f>
        <v>#N/A</v>
      </c>
    </row>
    <row r="71" spans="1:12">
      <c r="A71" t="str">
        <f t="shared" si="12"/>
        <v>WarmowskiŁukasz1984</v>
      </c>
      <c r="C71">
        <f t="shared" si="15"/>
        <v>70</v>
      </c>
      <c r="D71" t="s">
        <v>328</v>
      </c>
      <c r="E71" t="s">
        <v>63</v>
      </c>
      <c r="G71">
        <v>1984</v>
      </c>
      <c r="H71" t="str">
        <f t="shared" si="13"/>
        <v>Warmowski Łukasz</v>
      </c>
      <c r="I71">
        <f t="shared" si="14"/>
        <v>1984</v>
      </c>
      <c r="J71" t="s">
        <v>32</v>
      </c>
      <c r="K71" t="s">
        <v>5051</v>
      </c>
      <c r="L71" t="e">
        <f>VLOOKUP(H71,'id (2018)'!H:I,2,0)</f>
        <v>#N/A</v>
      </c>
    </row>
    <row r="72" spans="1:12">
      <c r="A72" t="str">
        <f t="shared" si="12"/>
        <v>BoguckiGrzegorz1984</v>
      </c>
      <c r="C72">
        <f t="shared" si="15"/>
        <v>71</v>
      </c>
      <c r="D72" t="s">
        <v>4733</v>
      </c>
      <c r="E72" t="s">
        <v>19</v>
      </c>
      <c r="G72">
        <v>1984</v>
      </c>
      <c r="H72" t="str">
        <f t="shared" si="13"/>
        <v>Bogucki Grzegorz</v>
      </c>
      <c r="I72">
        <f t="shared" si="14"/>
        <v>1984</v>
      </c>
      <c r="J72" t="s">
        <v>32</v>
      </c>
      <c r="K72" t="s">
        <v>5051</v>
      </c>
      <c r="L72" t="e">
        <f>VLOOKUP(H72,'id (2018)'!H:I,2,0)</f>
        <v>#N/A</v>
      </c>
    </row>
    <row r="73" spans="1:12">
      <c r="A73" t="str">
        <f t="shared" si="12"/>
        <v>CisońMateusz1982</v>
      </c>
      <c r="C73">
        <f t="shared" si="15"/>
        <v>72</v>
      </c>
      <c r="D73" t="s">
        <v>576</v>
      </c>
      <c r="E73" t="s">
        <v>91</v>
      </c>
      <c r="G73">
        <v>1982</v>
      </c>
      <c r="H73" t="str">
        <f t="shared" si="13"/>
        <v>Cisoń Mateusz</v>
      </c>
      <c r="I73">
        <f t="shared" si="14"/>
        <v>1982</v>
      </c>
      <c r="J73" t="s">
        <v>32</v>
      </c>
      <c r="K73" t="s">
        <v>5051</v>
      </c>
      <c r="L73">
        <f>VLOOKUP(H73,'id (2018)'!H:I,2,0)</f>
        <v>1982</v>
      </c>
    </row>
    <row r="74" spans="1:12">
      <c r="A74" t="str">
        <f t="shared" si="12"/>
        <v>ĆwirkoSławomir1972</v>
      </c>
      <c r="C74">
        <f t="shared" si="15"/>
        <v>73</v>
      </c>
      <c r="D74" t="s">
        <v>662</v>
      </c>
      <c r="E74" t="s">
        <v>92</v>
      </c>
      <c r="G74">
        <v>1972</v>
      </c>
      <c r="H74" t="str">
        <f t="shared" si="13"/>
        <v>Ćwirko Sławomir</v>
      </c>
      <c r="I74">
        <f t="shared" si="14"/>
        <v>1972</v>
      </c>
      <c r="J74" t="s">
        <v>32</v>
      </c>
      <c r="K74" t="s">
        <v>5051</v>
      </c>
      <c r="L74">
        <f>VLOOKUP(H74,'id (2018)'!H:I,2,0)</f>
        <v>1972</v>
      </c>
    </row>
    <row r="75" spans="1:12">
      <c r="A75" t="str">
        <f t="shared" si="12"/>
        <v>OrłowskiLeszek1958</v>
      </c>
      <c r="C75">
        <f t="shared" si="15"/>
        <v>74</v>
      </c>
      <c r="D75" t="s">
        <v>28</v>
      </c>
      <c r="E75" t="s">
        <v>25</v>
      </c>
      <c r="G75">
        <v>1958</v>
      </c>
      <c r="H75" t="str">
        <f t="shared" si="13"/>
        <v>Orłowski Leszek</v>
      </c>
      <c r="I75">
        <f t="shared" si="14"/>
        <v>1958</v>
      </c>
      <c r="J75" t="s">
        <v>32</v>
      </c>
      <c r="K75" t="s">
        <v>5051</v>
      </c>
      <c r="L75">
        <f>VLOOKUP(H75,'id (2018)'!H:I,2,0)</f>
        <v>1958</v>
      </c>
    </row>
    <row r="76" spans="1:12">
      <c r="A76" t="str">
        <f t="shared" si="12"/>
        <v>PiątkowskiZbigniew1958</v>
      </c>
      <c r="C76">
        <f t="shared" si="15"/>
        <v>75</v>
      </c>
      <c r="D76" t="s">
        <v>360</v>
      </c>
      <c r="E76" t="s">
        <v>269</v>
      </c>
      <c r="G76">
        <v>1958</v>
      </c>
      <c r="H76" t="str">
        <f t="shared" si="13"/>
        <v>Piątkowski Zbigniew</v>
      </c>
      <c r="I76">
        <f t="shared" si="14"/>
        <v>1958</v>
      </c>
      <c r="J76" t="s">
        <v>32</v>
      </c>
      <c r="K76" t="s">
        <v>5051</v>
      </c>
      <c r="L76">
        <f>VLOOKUP(H76,'id (2018)'!H:I,2,0)</f>
        <v>1958</v>
      </c>
    </row>
    <row r="77" spans="1:12">
      <c r="A77" t="str">
        <f t="shared" si="12"/>
        <v>PolaszJacek1968</v>
      </c>
      <c r="C77">
        <f t="shared" si="15"/>
        <v>76</v>
      </c>
      <c r="D77" t="s">
        <v>638</v>
      </c>
      <c r="E77" t="s">
        <v>21</v>
      </c>
      <c r="G77">
        <v>1968</v>
      </c>
      <c r="H77" t="str">
        <f t="shared" si="13"/>
        <v>Polasz Jacek</v>
      </c>
      <c r="I77">
        <f t="shared" si="14"/>
        <v>1968</v>
      </c>
      <c r="J77" t="s">
        <v>32</v>
      </c>
      <c r="K77" t="s">
        <v>5051</v>
      </c>
      <c r="L77">
        <f>VLOOKUP(H77,'id (2018)'!H:I,2,0)</f>
        <v>1968</v>
      </c>
    </row>
    <row r="78" spans="1:12">
      <c r="A78" t="str">
        <f t="shared" si="12"/>
        <v>JakubowskiJarosław1980</v>
      </c>
      <c r="C78">
        <f t="shared" si="15"/>
        <v>77</v>
      </c>
      <c r="D78" t="s">
        <v>4143</v>
      </c>
      <c r="E78" t="s">
        <v>90</v>
      </c>
      <c r="G78">
        <v>1980</v>
      </c>
      <c r="H78" t="str">
        <f t="shared" si="13"/>
        <v>Jakubowski Jarosław</v>
      </c>
      <c r="I78">
        <f t="shared" si="14"/>
        <v>1980</v>
      </c>
      <c r="J78" t="s">
        <v>32</v>
      </c>
      <c r="K78" t="s">
        <v>5051</v>
      </c>
      <c r="L78">
        <f>VLOOKUP(H78,'id (2018)'!H:I,2,0)</f>
        <v>1980</v>
      </c>
    </row>
    <row r="79" spans="1:12">
      <c r="A79" t="str">
        <f t="shared" si="12"/>
        <v>NikonowiczAdrian1973</v>
      </c>
      <c r="C79">
        <f t="shared" si="15"/>
        <v>78</v>
      </c>
      <c r="D79" t="s">
        <v>321</v>
      </c>
      <c r="E79" t="s">
        <v>322</v>
      </c>
      <c r="G79">
        <v>1973</v>
      </c>
      <c r="H79" t="str">
        <f t="shared" si="13"/>
        <v>Nikonowicz Adrian</v>
      </c>
      <c r="I79">
        <f t="shared" si="14"/>
        <v>1973</v>
      </c>
      <c r="J79" t="s">
        <v>32</v>
      </c>
      <c r="K79" t="s">
        <v>5051</v>
      </c>
      <c r="L79">
        <f>VLOOKUP(H79,'id (2018)'!H:I,2,0)</f>
        <v>1973</v>
      </c>
    </row>
    <row r="80" spans="1:12">
      <c r="A80" t="str">
        <f t="shared" si="12"/>
        <v>TiszbeinPiotr1974</v>
      </c>
      <c r="C80">
        <f t="shared" si="15"/>
        <v>79</v>
      </c>
      <c r="D80" t="s">
        <v>4734</v>
      </c>
      <c r="E80" t="s">
        <v>15</v>
      </c>
      <c r="G80">
        <v>1974</v>
      </c>
      <c r="H80" t="str">
        <f t="shared" si="13"/>
        <v>Tiszbein Piotr</v>
      </c>
      <c r="I80">
        <f t="shared" si="14"/>
        <v>1974</v>
      </c>
      <c r="J80" t="s">
        <v>32</v>
      </c>
      <c r="K80" t="s">
        <v>5051</v>
      </c>
      <c r="L80" t="e">
        <f>VLOOKUP(H80,'id (2018)'!H:I,2,0)</f>
        <v>#N/A</v>
      </c>
    </row>
    <row r="81" spans="1:12">
      <c r="A81" t="str">
        <f t="shared" si="12"/>
        <v>KuprianSzymon1983</v>
      </c>
      <c r="C81">
        <f t="shared" si="15"/>
        <v>80</v>
      </c>
      <c r="D81" t="s">
        <v>1081</v>
      </c>
      <c r="E81" t="s">
        <v>398</v>
      </c>
      <c r="G81">
        <v>1983</v>
      </c>
      <c r="H81" t="str">
        <f t="shared" si="13"/>
        <v>Kuprian Szymon</v>
      </c>
      <c r="I81">
        <f t="shared" si="14"/>
        <v>1983</v>
      </c>
      <c r="J81" t="s">
        <v>32</v>
      </c>
      <c r="K81" t="s">
        <v>5051</v>
      </c>
      <c r="L81">
        <f>VLOOKUP(H81,'id (2018)'!H:I,2,0)</f>
        <v>1983</v>
      </c>
    </row>
    <row r="82" spans="1:12">
      <c r="A82" t="str">
        <f t="shared" si="12"/>
        <v>MechlińskiMateusz1983</v>
      </c>
      <c r="C82">
        <f t="shared" si="15"/>
        <v>81</v>
      </c>
      <c r="D82" t="s">
        <v>1052</v>
      </c>
      <c r="E82" t="s">
        <v>91</v>
      </c>
      <c r="G82">
        <v>1983</v>
      </c>
      <c r="H82" t="str">
        <f t="shared" si="13"/>
        <v>Mechliński Mateusz</v>
      </c>
      <c r="I82">
        <f t="shared" si="14"/>
        <v>1983</v>
      </c>
      <c r="J82" t="s">
        <v>32</v>
      </c>
      <c r="K82" t="s">
        <v>5051</v>
      </c>
      <c r="L82">
        <f>VLOOKUP(H82,'id (2018)'!H:I,2,0)</f>
        <v>1983</v>
      </c>
    </row>
    <row r="83" spans="1:12">
      <c r="A83" t="str">
        <f t="shared" si="12"/>
        <v>MakowiecSławomir1974</v>
      </c>
      <c r="C83">
        <f t="shared" si="15"/>
        <v>82</v>
      </c>
      <c r="D83" t="s">
        <v>93</v>
      </c>
      <c r="E83" t="s">
        <v>92</v>
      </c>
      <c r="G83">
        <v>1974</v>
      </c>
      <c r="H83" t="str">
        <f t="shared" si="13"/>
        <v>Makowiec Sławomir</v>
      </c>
      <c r="I83">
        <f t="shared" si="14"/>
        <v>1974</v>
      </c>
      <c r="J83" t="s">
        <v>32</v>
      </c>
      <c r="K83" t="s">
        <v>5051</v>
      </c>
      <c r="L83">
        <f>VLOOKUP(H83,'id (2018)'!H:I,2,0)</f>
        <v>1974</v>
      </c>
    </row>
    <row r="84" spans="1:12">
      <c r="A84" t="str">
        <f t="shared" si="12"/>
        <v>RoszkowskiMichał1976</v>
      </c>
      <c r="C84">
        <f t="shared" si="15"/>
        <v>83</v>
      </c>
      <c r="D84" t="s">
        <v>1162</v>
      </c>
      <c r="E84" t="s">
        <v>59</v>
      </c>
      <c r="G84">
        <v>1976</v>
      </c>
      <c r="H84" t="str">
        <f t="shared" si="13"/>
        <v>Roszkowski Michał</v>
      </c>
      <c r="I84">
        <f t="shared" si="14"/>
        <v>1976</v>
      </c>
      <c r="J84" t="s">
        <v>32</v>
      </c>
      <c r="K84" t="s">
        <v>5051</v>
      </c>
      <c r="L84">
        <f>VLOOKUP(H84,'id (2018)'!H:I,2,0)</f>
        <v>1976</v>
      </c>
    </row>
    <row r="85" spans="1:12">
      <c r="A85" t="str">
        <f t="shared" si="12"/>
        <v>FerdekPrzemek1974</v>
      </c>
      <c r="C85">
        <f t="shared" si="15"/>
        <v>84</v>
      </c>
      <c r="D85" t="s">
        <v>626</v>
      </c>
      <c r="E85" t="s">
        <v>1161</v>
      </c>
      <c r="G85">
        <v>1974</v>
      </c>
      <c r="H85" t="str">
        <f t="shared" si="13"/>
        <v>Ferdek Przemek</v>
      </c>
      <c r="I85">
        <f t="shared" si="14"/>
        <v>1974</v>
      </c>
      <c r="J85" t="s">
        <v>32</v>
      </c>
      <c r="K85" t="s">
        <v>5051</v>
      </c>
      <c r="L85">
        <f>VLOOKUP(H85,'id (2018)'!H:I,2,0)</f>
        <v>1974</v>
      </c>
    </row>
    <row r="86" spans="1:12">
      <c r="A86" t="str">
        <f t="shared" si="12"/>
        <v>BENASIEWICZMAREK1955</v>
      </c>
      <c r="C86">
        <f t="shared" si="15"/>
        <v>85</v>
      </c>
      <c r="D86" t="s">
        <v>3689</v>
      </c>
      <c r="E86" t="s">
        <v>3688</v>
      </c>
      <c r="G86">
        <v>1955</v>
      </c>
      <c r="H86" t="str">
        <f t="shared" si="13"/>
        <v>BENASIEWICZ MAREK</v>
      </c>
      <c r="I86">
        <f t="shared" si="14"/>
        <v>1955</v>
      </c>
      <c r="J86" t="s">
        <v>32</v>
      </c>
      <c r="K86" t="s">
        <v>5051</v>
      </c>
      <c r="L86">
        <f>VLOOKUP(H86,'id (2018)'!H:I,2,0)</f>
        <v>1955</v>
      </c>
    </row>
    <row r="87" spans="1:12">
      <c r="A87" t="str">
        <f t="shared" si="12"/>
        <v>GłomskiAleksander1988</v>
      </c>
      <c r="C87">
        <f t="shared" si="15"/>
        <v>86</v>
      </c>
      <c r="D87" t="s">
        <v>102</v>
      </c>
      <c r="E87" t="s">
        <v>103</v>
      </c>
      <c r="G87">
        <v>1988</v>
      </c>
      <c r="H87" t="str">
        <f t="shared" si="13"/>
        <v>Głomski Aleksander</v>
      </c>
      <c r="I87">
        <f t="shared" si="14"/>
        <v>1988</v>
      </c>
      <c r="J87" t="s">
        <v>32</v>
      </c>
      <c r="K87" t="s">
        <v>5051</v>
      </c>
      <c r="L87" t="e">
        <f>VLOOKUP(H87,'id (2018)'!H:I,2,0)</f>
        <v>#N/A</v>
      </c>
    </row>
    <row r="88" spans="1:12">
      <c r="A88" t="str">
        <f t="shared" si="12"/>
        <v>MorawskiMikołaj1975</v>
      </c>
      <c r="C88">
        <f t="shared" si="15"/>
        <v>87</v>
      </c>
      <c r="D88" t="s">
        <v>146</v>
      </c>
      <c r="E88" t="s">
        <v>431</v>
      </c>
      <c r="G88">
        <v>1975</v>
      </c>
      <c r="H88" t="str">
        <f t="shared" si="13"/>
        <v>Morawski Mikołaj</v>
      </c>
      <c r="I88">
        <f t="shared" si="14"/>
        <v>1975</v>
      </c>
      <c r="J88" t="s">
        <v>32</v>
      </c>
      <c r="K88" t="s">
        <v>5051</v>
      </c>
      <c r="L88">
        <f>VLOOKUP(H88,'id (2018)'!H:I,2,0)</f>
        <v>1975</v>
      </c>
    </row>
    <row r="89" spans="1:12">
      <c r="A89" t="str">
        <f t="shared" si="12"/>
        <v>WaleńczakTomasz1972</v>
      </c>
      <c r="C89">
        <f t="shared" si="15"/>
        <v>88</v>
      </c>
      <c r="D89" t="s">
        <v>4735</v>
      </c>
      <c r="E89" t="s">
        <v>48</v>
      </c>
      <c r="G89">
        <v>1972</v>
      </c>
      <c r="H89" t="str">
        <f t="shared" si="13"/>
        <v>Waleńczak Tomasz</v>
      </c>
      <c r="I89">
        <f t="shared" si="14"/>
        <v>1972</v>
      </c>
      <c r="J89" t="s">
        <v>32</v>
      </c>
      <c r="K89" t="s">
        <v>5051</v>
      </c>
      <c r="L89" t="e">
        <f>VLOOKUP(H89,'id (2018)'!H:I,2,0)</f>
        <v>#N/A</v>
      </c>
    </row>
    <row r="90" spans="1:12">
      <c r="A90" t="str">
        <f t="shared" si="12"/>
        <v>KotAdam1968</v>
      </c>
      <c r="C90">
        <f t="shared" si="15"/>
        <v>89</v>
      </c>
      <c r="D90" t="s">
        <v>244</v>
      </c>
      <c r="E90" t="s">
        <v>83</v>
      </c>
      <c r="G90">
        <v>1968</v>
      </c>
      <c r="H90" t="str">
        <f t="shared" si="13"/>
        <v>Kot Adam</v>
      </c>
      <c r="I90">
        <f t="shared" si="14"/>
        <v>1968</v>
      </c>
      <c r="J90" t="s">
        <v>32</v>
      </c>
      <c r="K90" t="s">
        <v>5051</v>
      </c>
      <c r="L90" t="e">
        <f>VLOOKUP(H90,'id (2018)'!H:I,2,0)</f>
        <v>#N/A</v>
      </c>
    </row>
    <row r="91" spans="1:12">
      <c r="A91" t="str">
        <f t="shared" si="12"/>
        <v>WitkowskiMarcin1969</v>
      </c>
      <c r="C91">
        <f t="shared" si="15"/>
        <v>90</v>
      </c>
      <c r="D91" t="s">
        <v>23</v>
      </c>
      <c r="E91" t="s">
        <v>17</v>
      </c>
      <c r="G91">
        <v>1969</v>
      </c>
      <c r="H91" t="str">
        <f t="shared" si="13"/>
        <v>Witkowski Marcin</v>
      </c>
      <c r="I91">
        <f t="shared" si="14"/>
        <v>1969</v>
      </c>
      <c r="J91" t="s">
        <v>32</v>
      </c>
      <c r="K91" t="s">
        <v>5051</v>
      </c>
      <c r="L91">
        <f>VLOOKUP(H91,'id (2018)'!H:I,2,0)</f>
        <v>1969</v>
      </c>
    </row>
    <row r="92" spans="1:12">
      <c r="A92" t="str">
        <f t="shared" si="12"/>
        <v>DelkeŁukasz1984</v>
      </c>
      <c r="C92">
        <f t="shared" si="15"/>
        <v>91</v>
      </c>
      <c r="D92" t="s">
        <v>4736</v>
      </c>
      <c r="E92" t="s">
        <v>63</v>
      </c>
      <c r="G92">
        <v>1984</v>
      </c>
      <c r="H92" t="str">
        <f t="shared" si="13"/>
        <v>Delke Łukasz</v>
      </c>
      <c r="I92">
        <f t="shared" si="14"/>
        <v>1984</v>
      </c>
      <c r="J92" t="s">
        <v>32</v>
      </c>
      <c r="K92" t="s">
        <v>5051</v>
      </c>
      <c r="L92" t="e">
        <f>VLOOKUP(H92,'id (2018)'!H:I,2,0)</f>
        <v>#N/A</v>
      </c>
    </row>
    <row r="93" spans="1:12">
      <c r="A93" t="str">
        <f t="shared" si="12"/>
        <v>AdkonisKonrad1978</v>
      </c>
      <c r="C93">
        <f t="shared" si="15"/>
        <v>92</v>
      </c>
      <c r="D93" t="s">
        <v>113</v>
      </c>
      <c r="E93" t="s">
        <v>68</v>
      </c>
      <c r="G93">
        <v>1978</v>
      </c>
      <c r="H93" t="str">
        <f t="shared" si="13"/>
        <v>Adkonis Konrad</v>
      </c>
      <c r="I93">
        <f t="shared" si="14"/>
        <v>1978</v>
      </c>
      <c r="J93" t="s">
        <v>32</v>
      </c>
      <c r="K93" t="s">
        <v>5051</v>
      </c>
      <c r="L93">
        <f>VLOOKUP(H93,'id (2018)'!H:I,2,0)</f>
        <v>1978</v>
      </c>
    </row>
    <row r="94" spans="1:12">
      <c r="A94" t="str">
        <f t="shared" si="12"/>
        <v>KrasodomskiJan1999</v>
      </c>
      <c r="C94">
        <f t="shared" si="15"/>
        <v>93</v>
      </c>
      <c r="D94" t="s">
        <v>4533</v>
      </c>
      <c r="E94" t="s">
        <v>96</v>
      </c>
      <c r="G94">
        <v>1999</v>
      </c>
      <c r="H94" t="str">
        <f t="shared" si="13"/>
        <v>Krasodomski Jan</v>
      </c>
      <c r="I94">
        <f t="shared" si="14"/>
        <v>1999</v>
      </c>
      <c r="J94" t="s">
        <v>32</v>
      </c>
      <c r="K94" t="s">
        <v>5051</v>
      </c>
      <c r="L94" t="e">
        <f>VLOOKUP(H94,'id (2018)'!H:I,2,0)</f>
        <v>#N/A</v>
      </c>
    </row>
    <row r="95" spans="1:12">
      <c r="A95" t="str">
        <f t="shared" si="12"/>
        <v>GuździołZbigniew1977</v>
      </c>
      <c r="C95">
        <f t="shared" si="15"/>
        <v>94</v>
      </c>
      <c r="D95" t="s">
        <v>4737</v>
      </c>
      <c r="E95" t="s">
        <v>269</v>
      </c>
      <c r="G95">
        <v>1977</v>
      </c>
      <c r="H95" t="str">
        <f t="shared" si="13"/>
        <v>Guździoł Zbigniew</v>
      </c>
      <c r="I95">
        <f t="shared" si="14"/>
        <v>1977</v>
      </c>
      <c r="J95" t="s">
        <v>32</v>
      </c>
      <c r="K95" t="s">
        <v>5051</v>
      </c>
      <c r="L95" t="e">
        <f>VLOOKUP(H95,'id (2018)'!H:I,2,0)</f>
        <v>#N/A</v>
      </c>
    </row>
    <row r="96" spans="1:12">
      <c r="A96" t="str">
        <f t="shared" si="12"/>
        <v>WiśniewskiTomasz1977</v>
      </c>
      <c r="C96">
        <f t="shared" si="15"/>
        <v>95</v>
      </c>
      <c r="D96" t="s">
        <v>98</v>
      </c>
      <c r="E96" t="s">
        <v>48</v>
      </c>
      <c r="G96">
        <v>1977</v>
      </c>
      <c r="H96" t="str">
        <f t="shared" si="13"/>
        <v>Wiśniewski Tomasz</v>
      </c>
      <c r="I96">
        <f t="shared" si="14"/>
        <v>1977</v>
      </c>
      <c r="J96" t="s">
        <v>32</v>
      </c>
      <c r="K96" t="s">
        <v>5051</v>
      </c>
      <c r="L96" t="e">
        <f>VLOOKUP(H96,'id (2018)'!H:I,2,0)</f>
        <v>#N/A</v>
      </c>
    </row>
    <row r="97" spans="1:12">
      <c r="A97" t="str">
        <f t="shared" si="12"/>
        <v>KrasodomskiMaciek0</v>
      </c>
      <c r="C97">
        <f t="shared" si="15"/>
        <v>96</v>
      </c>
      <c r="D97" t="s">
        <v>4533</v>
      </c>
      <c r="E97" t="s">
        <v>1316</v>
      </c>
      <c r="G97">
        <v>0</v>
      </c>
      <c r="H97" t="str">
        <f t="shared" si="13"/>
        <v>Krasodomski Maciek</v>
      </c>
      <c r="I97">
        <f t="shared" si="14"/>
        <v>0</v>
      </c>
      <c r="J97" t="s">
        <v>32</v>
      </c>
      <c r="K97" t="s">
        <v>5051</v>
      </c>
      <c r="L97" t="e">
        <f>VLOOKUP(H97,'id (2018)'!H:I,2,0)</f>
        <v>#N/A</v>
      </c>
    </row>
    <row r="98" spans="1:12">
      <c r="A98" t="str">
        <f t="shared" si="12"/>
        <v>DrobniewskiMarcin1973</v>
      </c>
      <c r="C98">
        <f t="shared" si="15"/>
        <v>97</v>
      </c>
      <c r="D98" t="s">
        <v>4738</v>
      </c>
      <c r="E98" t="s">
        <v>17</v>
      </c>
      <c r="G98">
        <v>1973</v>
      </c>
      <c r="H98" t="str">
        <f t="shared" si="13"/>
        <v>Drobniewski Marcin</v>
      </c>
      <c r="I98">
        <f t="shared" si="14"/>
        <v>1973</v>
      </c>
      <c r="J98" t="s">
        <v>32</v>
      </c>
      <c r="K98" t="s">
        <v>5051</v>
      </c>
      <c r="L98" t="e">
        <f>VLOOKUP(H98,'id (2018)'!H:I,2,0)</f>
        <v>#N/A</v>
      </c>
    </row>
    <row r="99" spans="1:12">
      <c r="A99" t="str">
        <f t="shared" si="12"/>
        <v>ŚwietlikKrzysztof1964</v>
      </c>
      <c r="C99">
        <f t="shared" si="15"/>
        <v>98</v>
      </c>
      <c r="D99" t="s">
        <v>116</v>
      </c>
      <c r="E99" t="s">
        <v>22</v>
      </c>
      <c r="G99">
        <v>1964</v>
      </c>
      <c r="H99" t="str">
        <f t="shared" si="13"/>
        <v>Świetlik Krzysztof</v>
      </c>
      <c r="I99">
        <f t="shared" si="14"/>
        <v>1964</v>
      </c>
      <c r="J99" t="s">
        <v>32</v>
      </c>
      <c r="K99" t="s">
        <v>5051</v>
      </c>
      <c r="L99">
        <f>VLOOKUP(H99,'id (2018)'!H:I,2,0)</f>
        <v>1964</v>
      </c>
    </row>
    <row r="100" spans="1:12">
      <c r="A100" t="str">
        <f t="shared" si="12"/>
        <v>RedlarskiMarek1951</v>
      </c>
      <c r="C100">
        <f t="shared" si="15"/>
        <v>99</v>
      </c>
      <c r="D100" t="s">
        <v>357</v>
      </c>
      <c r="E100" t="s">
        <v>34</v>
      </c>
      <c r="G100">
        <v>1951</v>
      </c>
      <c r="H100" t="str">
        <f t="shared" si="13"/>
        <v>Redlarski Marek</v>
      </c>
      <c r="I100">
        <f t="shared" si="14"/>
        <v>1951</v>
      </c>
      <c r="J100" t="s">
        <v>32</v>
      </c>
      <c r="K100" t="s">
        <v>5051</v>
      </c>
      <c r="L100">
        <f>VLOOKUP(H100,'id (2018)'!H:I,2,0)</f>
        <v>1951</v>
      </c>
    </row>
    <row r="101" spans="1:12">
      <c r="A101" t="str">
        <f t="shared" si="12"/>
        <v>SitekTomasz1978</v>
      </c>
      <c r="C101">
        <f t="shared" si="15"/>
        <v>100</v>
      </c>
      <c r="D101" t="s">
        <v>617</v>
      </c>
      <c r="E101" t="s">
        <v>48</v>
      </c>
      <c r="G101">
        <v>1978</v>
      </c>
      <c r="H101" t="str">
        <f t="shared" si="13"/>
        <v>Sitek Tomasz</v>
      </c>
      <c r="I101">
        <f t="shared" si="14"/>
        <v>1978</v>
      </c>
      <c r="J101" t="s">
        <v>32</v>
      </c>
      <c r="K101" t="s">
        <v>5051</v>
      </c>
      <c r="L101">
        <f>VLOOKUP(H101,'id (2018)'!H:I,2,0)</f>
        <v>1978</v>
      </c>
    </row>
    <row r="102" spans="1:12">
      <c r="A102" t="str">
        <f t="shared" si="12"/>
        <v>ChylakPaweł1984</v>
      </c>
      <c r="C102">
        <f t="shared" si="15"/>
        <v>101</v>
      </c>
      <c r="D102" t="s">
        <v>1102</v>
      </c>
      <c r="E102" t="s">
        <v>16</v>
      </c>
      <c r="F102" t="s">
        <v>4312</v>
      </c>
      <c r="G102">
        <v>1984</v>
      </c>
      <c r="H102" t="str">
        <f t="shared" si="13"/>
        <v>Chylak Paweł</v>
      </c>
      <c r="I102">
        <f t="shared" si="14"/>
        <v>1984</v>
      </c>
      <c r="J102" t="s">
        <v>32</v>
      </c>
      <c r="K102" t="s">
        <v>5051</v>
      </c>
      <c r="L102" t="e">
        <f>VLOOKUP(H102,'id (2018)'!H:I,2,0)</f>
        <v>#N/A</v>
      </c>
    </row>
    <row r="103" spans="1:12">
      <c r="A103" t="str">
        <f t="shared" si="12"/>
        <v>PapisLeszek1958</v>
      </c>
      <c r="C103">
        <f t="shared" si="15"/>
        <v>102</v>
      </c>
      <c r="D103" t="s">
        <v>27</v>
      </c>
      <c r="E103" t="s">
        <v>25</v>
      </c>
      <c r="G103">
        <v>1958</v>
      </c>
      <c r="H103" t="str">
        <f t="shared" si="13"/>
        <v>Papis Leszek</v>
      </c>
      <c r="I103">
        <f t="shared" si="14"/>
        <v>1958</v>
      </c>
      <c r="J103" t="s">
        <v>32</v>
      </c>
      <c r="K103" t="s">
        <v>5051</v>
      </c>
      <c r="L103">
        <f>VLOOKUP(H103,'id (2018)'!H:I,2,0)</f>
        <v>1958</v>
      </c>
    </row>
    <row r="104" spans="1:12">
      <c r="A104" t="str">
        <f t="shared" si="12"/>
        <v>WiśniewskiŁukasz0</v>
      </c>
      <c r="C104">
        <f t="shared" si="15"/>
        <v>103</v>
      </c>
      <c r="D104" t="s">
        <v>98</v>
      </c>
      <c r="E104" t="s">
        <v>63</v>
      </c>
      <c r="G104">
        <v>0</v>
      </c>
      <c r="H104" t="str">
        <f t="shared" si="13"/>
        <v>Wiśniewski Łukasz</v>
      </c>
      <c r="I104">
        <f t="shared" si="14"/>
        <v>0</v>
      </c>
      <c r="J104" t="s">
        <v>32</v>
      </c>
      <c r="K104" t="s">
        <v>5051</v>
      </c>
      <c r="L104" t="e">
        <f>VLOOKUP(H104,'id (2018)'!H:I,2,0)</f>
        <v>#N/A</v>
      </c>
    </row>
    <row r="105" spans="1:12">
      <c r="A105" t="str">
        <f t="shared" si="12"/>
        <v>PiwakowskiAndrzej1951</v>
      </c>
      <c r="C105">
        <f t="shared" si="15"/>
        <v>104</v>
      </c>
      <c r="D105" t="s">
        <v>138</v>
      </c>
      <c r="E105" t="s">
        <v>26</v>
      </c>
      <c r="G105">
        <v>1951</v>
      </c>
      <c r="H105" t="str">
        <f t="shared" si="13"/>
        <v>Piwakowski Andrzej</v>
      </c>
      <c r="I105">
        <f t="shared" si="14"/>
        <v>1951</v>
      </c>
      <c r="J105" t="s">
        <v>32</v>
      </c>
      <c r="K105" t="s">
        <v>5051</v>
      </c>
      <c r="L105">
        <f>VLOOKUP(H105,'id (2018)'!H:I,2,0)</f>
        <v>1951</v>
      </c>
    </row>
    <row r="106" spans="1:12">
      <c r="A106" t="str">
        <f t="shared" si="12"/>
        <v>BagińskiOlgierd1971</v>
      </c>
      <c r="C106">
        <f t="shared" si="15"/>
        <v>105</v>
      </c>
      <c r="D106" t="s">
        <v>395</v>
      </c>
      <c r="E106" t="s">
        <v>394</v>
      </c>
      <c r="G106">
        <v>1971</v>
      </c>
      <c r="H106" t="str">
        <f t="shared" si="13"/>
        <v>Bagiński Olgierd</v>
      </c>
      <c r="I106">
        <f t="shared" si="14"/>
        <v>1971</v>
      </c>
      <c r="J106" t="s">
        <v>32</v>
      </c>
      <c r="K106" t="s">
        <v>5051</v>
      </c>
      <c r="L106">
        <f>VLOOKUP(H106,'id (2018)'!H:I,2,0)</f>
        <v>1971</v>
      </c>
    </row>
    <row r="107" spans="1:12">
      <c r="A107" t="str">
        <f t="shared" si="12"/>
        <v>DeptułaKrzysztof1977</v>
      </c>
      <c r="C107">
        <f t="shared" si="15"/>
        <v>106</v>
      </c>
      <c r="D107" t="s">
        <v>653</v>
      </c>
      <c r="E107" t="s">
        <v>22</v>
      </c>
      <c r="G107">
        <v>1977</v>
      </c>
      <c r="H107" t="str">
        <f t="shared" si="13"/>
        <v>Deptuła Krzysztof</v>
      </c>
      <c r="I107">
        <f t="shared" si="14"/>
        <v>1977</v>
      </c>
      <c r="J107" t="s">
        <v>32</v>
      </c>
      <c r="K107" t="s">
        <v>5051</v>
      </c>
      <c r="L107">
        <f>VLOOKUP(H107,'id (2018)'!H:I,2,0)</f>
        <v>1977</v>
      </c>
    </row>
    <row r="108" spans="1:12">
      <c r="A108" t="str">
        <f t="shared" si="12"/>
        <v>FrozynaMarcin0</v>
      </c>
      <c r="C108">
        <f t="shared" si="15"/>
        <v>107</v>
      </c>
      <c r="D108" t="s">
        <v>4739</v>
      </c>
      <c r="E108" t="s">
        <v>17</v>
      </c>
      <c r="G108">
        <v>0</v>
      </c>
      <c r="H108" t="str">
        <f t="shared" si="13"/>
        <v>Frozyna Marcin</v>
      </c>
      <c r="I108">
        <f t="shared" si="14"/>
        <v>0</v>
      </c>
      <c r="J108" t="s">
        <v>32</v>
      </c>
      <c r="K108" t="s">
        <v>5051</v>
      </c>
      <c r="L108" t="e">
        <f>VLOOKUP(H108,'id (2018)'!H:I,2,0)</f>
        <v>#N/A</v>
      </c>
    </row>
    <row r="109" spans="1:12">
      <c r="A109" t="str">
        <f t="shared" si="12"/>
        <v>TruszkowskaKamila1980</v>
      </c>
      <c r="C109">
        <f t="shared" si="15"/>
        <v>108</v>
      </c>
      <c r="D109" t="s">
        <v>198</v>
      </c>
      <c r="E109" t="s">
        <v>199</v>
      </c>
      <c r="G109">
        <v>1980</v>
      </c>
      <c r="H109" t="str">
        <f t="shared" ref="H109:H116" si="16">D109&amp;" "&amp;E109</f>
        <v>Truszkowska Kamila</v>
      </c>
      <c r="I109">
        <f t="shared" ref="I109:I116" si="17">G109</f>
        <v>1980</v>
      </c>
      <c r="J109" t="s">
        <v>0</v>
      </c>
      <c r="K109" t="s">
        <v>5051</v>
      </c>
      <c r="L109">
        <f>VLOOKUP(H109,'id (2018)'!H:I,2,0)</f>
        <v>1980</v>
      </c>
    </row>
    <row r="110" spans="1:12">
      <c r="A110" t="str">
        <f t="shared" ref="A110:A116" si="18">D110&amp;E110&amp;G110</f>
        <v>TomaszczykAlicja0</v>
      </c>
      <c r="C110">
        <f t="shared" si="15"/>
        <v>109</v>
      </c>
      <c r="D110" t="s">
        <v>221</v>
      </c>
      <c r="E110" t="s">
        <v>635</v>
      </c>
      <c r="G110">
        <v>0</v>
      </c>
      <c r="H110" t="str">
        <f t="shared" si="16"/>
        <v>Tomaszczyk Alicja</v>
      </c>
      <c r="I110">
        <f t="shared" si="17"/>
        <v>0</v>
      </c>
      <c r="J110" t="s">
        <v>0</v>
      </c>
      <c r="K110" t="s">
        <v>5051</v>
      </c>
      <c r="L110" t="e">
        <f>VLOOKUP(H110,'id (2018)'!H:I,2,0)</f>
        <v>#N/A</v>
      </c>
    </row>
    <row r="111" spans="1:12">
      <c r="A111" t="str">
        <f t="shared" si="18"/>
        <v>BłędowskaAleksandra1970</v>
      </c>
      <c r="C111">
        <f t="shared" si="15"/>
        <v>110</v>
      </c>
      <c r="D111" t="s">
        <v>484</v>
      </c>
      <c r="E111" t="s">
        <v>483</v>
      </c>
      <c r="G111">
        <v>1970</v>
      </c>
      <c r="H111" t="str">
        <f t="shared" si="16"/>
        <v>Błędowska Aleksandra</v>
      </c>
      <c r="I111">
        <f t="shared" si="17"/>
        <v>1970</v>
      </c>
      <c r="J111" t="s">
        <v>0</v>
      </c>
      <c r="K111" t="s">
        <v>5051</v>
      </c>
      <c r="L111" t="e">
        <f>VLOOKUP(H111,'id (2018)'!H:I,2,0)</f>
        <v>#N/A</v>
      </c>
    </row>
    <row r="112" spans="1:12">
      <c r="A112" t="str">
        <f t="shared" si="18"/>
        <v>WojciechowskaAnna1982</v>
      </c>
      <c r="C112">
        <f t="shared" si="15"/>
        <v>111</v>
      </c>
      <c r="D112" t="s">
        <v>1806</v>
      </c>
      <c r="E112" t="s">
        <v>276</v>
      </c>
      <c r="G112">
        <v>1982</v>
      </c>
      <c r="H112" t="str">
        <f t="shared" si="16"/>
        <v>Wojciechowska Anna</v>
      </c>
      <c r="I112">
        <f t="shared" si="17"/>
        <v>1982</v>
      </c>
      <c r="J112" t="s">
        <v>0</v>
      </c>
      <c r="K112" t="s">
        <v>5051</v>
      </c>
      <c r="L112" t="e">
        <f>VLOOKUP(H112,'id (2018)'!H:I,2,0)</f>
        <v>#N/A</v>
      </c>
    </row>
    <row r="113" spans="1:12">
      <c r="A113" t="str">
        <f t="shared" si="18"/>
        <v>KowalskaAgnieszka1983</v>
      </c>
      <c r="C113">
        <f t="shared" si="15"/>
        <v>112</v>
      </c>
      <c r="D113" t="s">
        <v>739</v>
      </c>
      <c r="E113" t="s">
        <v>133</v>
      </c>
      <c r="G113">
        <v>1983</v>
      </c>
      <c r="H113" t="str">
        <f t="shared" si="16"/>
        <v>Kowalska Agnieszka</v>
      </c>
      <c r="I113">
        <f t="shared" si="17"/>
        <v>1983</v>
      </c>
      <c r="J113" t="s">
        <v>0</v>
      </c>
      <c r="K113" t="s">
        <v>5051</v>
      </c>
      <c r="L113">
        <f>VLOOKUP(H113,'id (2018)'!H:I,2,0)</f>
        <v>1983</v>
      </c>
    </row>
    <row r="114" spans="1:12">
      <c r="A114" t="str">
        <f t="shared" si="18"/>
        <v>KowalskaWioleta0</v>
      </c>
      <c r="C114">
        <f t="shared" si="15"/>
        <v>113</v>
      </c>
      <c r="D114" t="s">
        <v>739</v>
      </c>
      <c r="E114" t="s">
        <v>4741</v>
      </c>
      <c r="G114">
        <v>0</v>
      </c>
      <c r="H114" t="str">
        <f t="shared" si="16"/>
        <v>Kowalska Wioleta</v>
      </c>
      <c r="I114">
        <f t="shared" si="17"/>
        <v>0</v>
      </c>
      <c r="J114" t="s">
        <v>0</v>
      </c>
      <c r="K114" t="s">
        <v>5051</v>
      </c>
      <c r="L114" t="e">
        <f>VLOOKUP(H114,'id (2018)'!H:I,2,0)</f>
        <v>#N/A</v>
      </c>
    </row>
    <row r="115" spans="1:12">
      <c r="A115" t="str">
        <f t="shared" si="18"/>
        <v>NowakMagda1975</v>
      </c>
      <c r="C115">
        <f t="shared" si="15"/>
        <v>114</v>
      </c>
      <c r="D115" t="s">
        <v>602</v>
      </c>
      <c r="E115" t="s">
        <v>5507</v>
      </c>
      <c r="G115">
        <v>1975</v>
      </c>
      <c r="H115" t="str">
        <f t="shared" si="16"/>
        <v>Nowak Magda</v>
      </c>
      <c r="I115">
        <f t="shared" si="17"/>
        <v>1975</v>
      </c>
      <c r="J115" t="s">
        <v>0</v>
      </c>
      <c r="K115" t="s">
        <v>5051</v>
      </c>
      <c r="L115" t="e">
        <f>VLOOKUP(H115,'id (2018)'!H:I,2,0)</f>
        <v>#N/A</v>
      </c>
    </row>
    <row r="116" spans="1:12">
      <c r="A116" t="str">
        <f t="shared" si="18"/>
        <v>WitkowskaTelimena2010</v>
      </c>
      <c r="C116">
        <f t="shared" si="15"/>
        <v>115</v>
      </c>
      <c r="D116" t="s">
        <v>4740</v>
      </c>
      <c r="E116" t="s">
        <v>4742</v>
      </c>
      <c r="G116">
        <v>2010</v>
      </c>
      <c r="H116" t="str">
        <f t="shared" si="16"/>
        <v>Witkowska Telimena</v>
      </c>
      <c r="I116">
        <f t="shared" si="17"/>
        <v>2010</v>
      </c>
      <c r="J116" t="s">
        <v>0</v>
      </c>
      <c r="K116" t="s">
        <v>5051</v>
      </c>
      <c r="L116" t="e">
        <f>VLOOKUP(H116,'id (2018)'!H:I,2,0)</f>
        <v>#N/A</v>
      </c>
    </row>
    <row r="117" spans="1:12">
      <c r="A117" t="str">
        <f t="shared" ref="A117:A133" si="19">D117&amp;E117&amp;G117</f>
        <v>MirowskiŁukasz1986</v>
      </c>
      <c r="C117">
        <f t="shared" si="15"/>
        <v>116</v>
      </c>
      <c r="D117" t="s">
        <v>80</v>
      </c>
      <c r="E117" t="s">
        <v>63</v>
      </c>
      <c r="G117">
        <v>1986</v>
      </c>
      <c r="H117" t="str">
        <f t="shared" ref="H117:H133" si="20">D117&amp;" "&amp;E117</f>
        <v>Mirowski Łukasz</v>
      </c>
      <c r="I117">
        <f t="shared" ref="I117:I133" si="21">G117</f>
        <v>1986</v>
      </c>
      <c r="J117" t="s">
        <v>32</v>
      </c>
      <c r="K117" t="s">
        <v>3500</v>
      </c>
      <c r="L117">
        <f>VLOOKUP(H117,'id (2018)'!H:I,2,0)</f>
        <v>1986</v>
      </c>
    </row>
    <row r="118" spans="1:12">
      <c r="A118" t="str">
        <f t="shared" si="19"/>
        <v>DziewiorArkadiusz1972</v>
      </c>
      <c r="C118">
        <f t="shared" si="15"/>
        <v>117</v>
      </c>
      <c r="D118" t="s">
        <v>1547</v>
      </c>
      <c r="E118" t="s">
        <v>363</v>
      </c>
      <c r="G118">
        <v>1972</v>
      </c>
      <c r="H118" t="str">
        <f t="shared" si="20"/>
        <v>Dziewior Arkadiusz</v>
      </c>
      <c r="I118">
        <f t="shared" si="21"/>
        <v>1972</v>
      </c>
      <c r="J118" t="s">
        <v>32</v>
      </c>
      <c r="K118" t="s">
        <v>3500</v>
      </c>
      <c r="L118">
        <f>VLOOKUP(H118,'id (2018)'!H:I,2,0)</f>
        <v>1972</v>
      </c>
    </row>
    <row r="119" spans="1:12">
      <c r="A119" t="str">
        <f t="shared" si="19"/>
        <v>PanderMarek1977</v>
      </c>
      <c r="C119">
        <f t="shared" si="15"/>
        <v>118</v>
      </c>
      <c r="D119" t="s">
        <v>4748</v>
      </c>
      <c r="E119" t="s">
        <v>34</v>
      </c>
      <c r="G119">
        <v>1977</v>
      </c>
      <c r="H119" t="str">
        <f t="shared" si="20"/>
        <v>Pander Marek</v>
      </c>
      <c r="I119">
        <f t="shared" si="21"/>
        <v>1977</v>
      </c>
      <c r="J119" t="s">
        <v>32</v>
      </c>
      <c r="K119" t="s">
        <v>3500</v>
      </c>
      <c r="L119" t="e">
        <f>VLOOKUP(H119,'id (2018)'!H:I,2,0)</f>
        <v>#N/A</v>
      </c>
    </row>
    <row r="120" spans="1:12">
      <c r="A120" t="str">
        <f t="shared" si="19"/>
        <v>BoberBartłomiej1972</v>
      </c>
      <c r="C120">
        <f t="shared" si="15"/>
        <v>119</v>
      </c>
      <c r="D120" t="s">
        <v>298</v>
      </c>
      <c r="E120" t="s">
        <v>272</v>
      </c>
      <c r="G120">
        <v>1972</v>
      </c>
      <c r="H120" t="str">
        <f t="shared" si="20"/>
        <v>Bober Bartłomiej</v>
      </c>
      <c r="I120">
        <f t="shared" si="21"/>
        <v>1972</v>
      </c>
      <c r="J120" t="s">
        <v>32</v>
      </c>
      <c r="K120" t="s">
        <v>3500</v>
      </c>
      <c r="L120">
        <f>VLOOKUP(H120,'id (2018)'!H:I,2,0)</f>
        <v>1972</v>
      </c>
    </row>
    <row r="121" spans="1:12">
      <c r="A121" t="str">
        <f t="shared" si="19"/>
        <v>ZarzyckiPiotr1989</v>
      </c>
      <c r="C121">
        <f t="shared" si="15"/>
        <v>120</v>
      </c>
      <c r="D121" t="s">
        <v>854</v>
      </c>
      <c r="E121" t="s">
        <v>15</v>
      </c>
      <c r="G121">
        <v>1989</v>
      </c>
      <c r="H121" t="str">
        <f t="shared" si="20"/>
        <v>Zarzycki Piotr</v>
      </c>
      <c r="I121">
        <f t="shared" si="21"/>
        <v>1989</v>
      </c>
      <c r="J121" t="s">
        <v>32</v>
      </c>
      <c r="K121" t="s">
        <v>3500</v>
      </c>
      <c r="L121">
        <f>VLOOKUP(H121,'id (2018)'!H:I,2,0)</f>
        <v>1989</v>
      </c>
    </row>
    <row r="122" spans="1:12">
      <c r="A122" t="str">
        <f t="shared" si="19"/>
        <v>KuźniarowiczPiotr1987</v>
      </c>
      <c r="C122">
        <f t="shared" si="15"/>
        <v>121</v>
      </c>
      <c r="D122" t="s">
        <v>4753</v>
      </c>
      <c r="E122" t="s">
        <v>15</v>
      </c>
      <c r="G122">
        <v>1987</v>
      </c>
      <c r="H122" t="str">
        <f t="shared" si="20"/>
        <v>Kuźniarowicz Piotr</v>
      </c>
      <c r="I122">
        <f t="shared" si="21"/>
        <v>1987</v>
      </c>
      <c r="J122" t="s">
        <v>32</v>
      </c>
      <c r="K122" t="s">
        <v>3500</v>
      </c>
      <c r="L122" t="e">
        <f>VLOOKUP(H122,'id (2018)'!H:I,2,0)</f>
        <v>#N/A</v>
      </c>
    </row>
    <row r="123" spans="1:12">
      <c r="A123" t="str">
        <f t="shared" si="19"/>
        <v>StefańskiTomasz1982</v>
      </c>
      <c r="C123">
        <f t="shared" si="15"/>
        <v>122</v>
      </c>
      <c r="D123" t="s">
        <v>85</v>
      </c>
      <c r="E123" t="s">
        <v>48</v>
      </c>
      <c r="G123">
        <v>1982</v>
      </c>
      <c r="H123" t="str">
        <f t="shared" si="20"/>
        <v>Stefański Tomasz</v>
      </c>
      <c r="I123">
        <f t="shared" si="21"/>
        <v>1982</v>
      </c>
      <c r="J123" t="s">
        <v>32</v>
      </c>
      <c r="K123" t="s">
        <v>3500</v>
      </c>
      <c r="L123">
        <f>VLOOKUP(H123,'id (2018)'!H:I,2,0)</f>
        <v>1982</v>
      </c>
    </row>
    <row r="124" spans="1:12">
      <c r="A124" t="str">
        <f t="shared" si="19"/>
        <v>RygalskiGrzegorz1974</v>
      </c>
      <c r="C124">
        <f t="shared" si="15"/>
        <v>123</v>
      </c>
      <c r="D124" t="s">
        <v>87</v>
      </c>
      <c r="E124" t="s">
        <v>19</v>
      </c>
      <c r="G124">
        <v>1974</v>
      </c>
      <c r="H124" t="str">
        <f t="shared" si="20"/>
        <v>Rygalski Grzegorz</v>
      </c>
      <c r="I124">
        <f t="shared" si="21"/>
        <v>1974</v>
      </c>
      <c r="J124" t="s">
        <v>32</v>
      </c>
      <c r="K124" t="s">
        <v>3500</v>
      </c>
      <c r="L124">
        <f>VLOOKUP(H124,'id (2018)'!H:I,2,0)</f>
        <v>1974</v>
      </c>
    </row>
    <row r="125" spans="1:12">
      <c r="A125" t="str">
        <f t="shared" si="19"/>
        <v>PaszkowskiWojciech1978</v>
      </c>
      <c r="C125">
        <f t="shared" si="15"/>
        <v>124</v>
      </c>
      <c r="D125" t="s">
        <v>154</v>
      </c>
      <c r="E125" t="s">
        <v>151</v>
      </c>
      <c r="G125">
        <v>1978</v>
      </c>
      <c r="H125" t="str">
        <f t="shared" si="20"/>
        <v>Paszkowski Wojciech</v>
      </c>
      <c r="I125">
        <f t="shared" si="21"/>
        <v>1978</v>
      </c>
      <c r="J125" t="s">
        <v>32</v>
      </c>
      <c r="K125" t="s">
        <v>3500</v>
      </c>
      <c r="L125">
        <f>VLOOKUP(H125,'id (2018)'!H:I,2,0)</f>
        <v>1978</v>
      </c>
    </row>
    <row r="126" spans="1:12">
      <c r="A126" t="str">
        <f t="shared" si="19"/>
        <v>HrehorowiczPiotr1964</v>
      </c>
      <c r="C126">
        <f t="shared" si="15"/>
        <v>125</v>
      </c>
      <c r="D126" t="s">
        <v>4760</v>
      </c>
      <c r="E126" t="s">
        <v>15</v>
      </c>
      <c r="G126">
        <v>1964</v>
      </c>
      <c r="H126" t="str">
        <f t="shared" si="20"/>
        <v>Hrehorowicz Piotr</v>
      </c>
      <c r="I126">
        <f t="shared" si="21"/>
        <v>1964</v>
      </c>
      <c r="J126" t="s">
        <v>32</v>
      </c>
      <c r="K126" t="s">
        <v>3500</v>
      </c>
      <c r="L126" t="e">
        <f>VLOOKUP(H126,'id (2018)'!H:I,2,0)</f>
        <v>#N/A</v>
      </c>
    </row>
    <row r="127" spans="1:12">
      <c r="A127" t="str">
        <f t="shared" si="19"/>
        <v>JacakAndrzej1986</v>
      </c>
      <c r="C127">
        <f t="shared" si="15"/>
        <v>126</v>
      </c>
      <c r="D127" t="s">
        <v>804</v>
      </c>
      <c r="E127" t="s">
        <v>26</v>
      </c>
      <c r="G127">
        <v>1986</v>
      </c>
      <c r="H127" t="str">
        <f t="shared" si="20"/>
        <v>Jacak Andrzej</v>
      </c>
      <c r="I127">
        <f t="shared" si="21"/>
        <v>1986</v>
      </c>
      <c r="J127" t="s">
        <v>32</v>
      </c>
      <c r="K127" t="s">
        <v>3500</v>
      </c>
      <c r="L127">
        <f>VLOOKUP(H127,'id (2018)'!H:I,2,0)</f>
        <v>1986</v>
      </c>
    </row>
    <row r="128" spans="1:12">
      <c r="A128" t="str">
        <f t="shared" si="19"/>
        <v>DoboszPatryk1990</v>
      </c>
      <c r="C128">
        <f t="shared" si="15"/>
        <v>127</v>
      </c>
      <c r="D128" t="s">
        <v>3974</v>
      </c>
      <c r="E128" t="s">
        <v>379</v>
      </c>
      <c r="G128">
        <v>1990</v>
      </c>
      <c r="H128" t="str">
        <f t="shared" si="20"/>
        <v>Dobosz Patryk</v>
      </c>
      <c r="I128">
        <f t="shared" si="21"/>
        <v>1990</v>
      </c>
      <c r="J128" t="s">
        <v>32</v>
      </c>
      <c r="K128" t="s">
        <v>3500</v>
      </c>
      <c r="L128">
        <f>VLOOKUP(H128,'id (2018)'!H:I,2,0)</f>
        <v>1990</v>
      </c>
    </row>
    <row r="129" spans="1:12">
      <c r="A129" t="str">
        <f t="shared" si="19"/>
        <v>KowalskiKrzysztof1963</v>
      </c>
      <c r="C129">
        <f t="shared" si="15"/>
        <v>128</v>
      </c>
      <c r="D129" t="s">
        <v>837</v>
      </c>
      <c r="E129" t="s">
        <v>22</v>
      </c>
      <c r="G129">
        <v>1963</v>
      </c>
      <c r="H129" t="str">
        <f t="shared" si="20"/>
        <v>Kowalski Krzysztof</v>
      </c>
      <c r="I129">
        <f t="shared" si="21"/>
        <v>1963</v>
      </c>
      <c r="J129" t="s">
        <v>32</v>
      </c>
      <c r="K129" t="s">
        <v>3500</v>
      </c>
      <c r="L129">
        <f>VLOOKUP(H129,'id (2018)'!H:I,2,0)</f>
        <v>1963</v>
      </c>
    </row>
    <row r="130" spans="1:12">
      <c r="A130" t="str">
        <f t="shared" si="19"/>
        <v>BasterPrzemysław1978</v>
      </c>
      <c r="C130">
        <f t="shared" si="15"/>
        <v>129</v>
      </c>
      <c r="D130" t="s">
        <v>216</v>
      </c>
      <c r="E130" t="s">
        <v>24</v>
      </c>
      <c r="G130">
        <v>1978</v>
      </c>
      <c r="H130" t="str">
        <f t="shared" si="20"/>
        <v>Baster Przemysław</v>
      </c>
      <c r="I130">
        <f t="shared" si="21"/>
        <v>1978</v>
      </c>
      <c r="J130" t="s">
        <v>32</v>
      </c>
      <c r="K130" t="s">
        <v>3500</v>
      </c>
      <c r="L130">
        <f>VLOOKUP(H130,'id (2018)'!H:I,2,0)</f>
        <v>1978</v>
      </c>
    </row>
    <row r="131" spans="1:12">
      <c r="A131" t="str">
        <f t="shared" si="19"/>
        <v>AdamczykBartosz1980</v>
      </c>
      <c r="C131">
        <f t="shared" si="15"/>
        <v>130</v>
      </c>
      <c r="D131" t="s">
        <v>230</v>
      </c>
      <c r="E131" t="s">
        <v>46</v>
      </c>
      <c r="G131">
        <v>1980</v>
      </c>
      <c r="H131" t="str">
        <f t="shared" si="20"/>
        <v>Adamczyk Bartosz</v>
      </c>
      <c r="I131">
        <f t="shared" si="21"/>
        <v>1980</v>
      </c>
      <c r="J131" t="s">
        <v>32</v>
      </c>
      <c r="K131" t="s">
        <v>3500</v>
      </c>
      <c r="L131">
        <f>VLOOKUP(H131,'id (2018)'!H:I,2,0)</f>
        <v>1980</v>
      </c>
    </row>
    <row r="132" spans="1:12">
      <c r="A132" t="str">
        <f t="shared" si="19"/>
        <v>MalawskiFilip1986</v>
      </c>
      <c r="C132">
        <f t="shared" si="15"/>
        <v>131</v>
      </c>
      <c r="D132" t="s">
        <v>929</v>
      </c>
      <c r="E132" t="s">
        <v>544</v>
      </c>
      <c r="G132">
        <v>1986</v>
      </c>
      <c r="H132" t="str">
        <f t="shared" si="20"/>
        <v>Malawski Filip</v>
      </c>
      <c r="I132">
        <f t="shared" si="21"/>
        <v>1986</v>
      </c>
      <c r="J132" t="s">
        <v>32</v>
      </c>
      <c r="K132" t="s">
        <v>3500</v>
      </c>
      <c r="L132" t="e">
        <f>VLOOKUP(H132,'id (2018)'!H:I,2,0)</f>
        <v>#N/A</v>
      </c>
    </row>
    <row r="133" spans="1:12">
      <c r="A133" t="str">
        <f t="shared" si="19"/>
        <v>MałodobryWojciech1959</v>
      </c>
      <c r="C133">
        <f t="shared" si="15"/>
        <v>132</v>
      </c>
      <c r="D133" t="s">
        <v>920</v>
      </c>
      <c r="E133" t="s">
        <v>151</v>
      </c>
      <c r="G133">
        <v>1959</v>
      </c>
      <c r="H133" t="str">
        <f t="shared" si="20"/>
        <v>Małodobry Wojciech</v>
      </c>
      <c r="I133">
        <f t="shared" si="21"/>
        <v>1959</v>
      </c>
      <c r="J133" t="s">
        <v>32</v>
      </c>
      <c r="K133" t="s">
        <v>3500</v>
      </c>
      <c r="L133">
        <f>VLOOKUP(H133,'id (2018)'!H:I,2,0)</f>
        <v>1959</v>
      </c>
    </row>
    <row r="134" spans="1:12">
      <c r="A134" t="str">
        <f t="shared" ref="A134:A138" si="22">D134&amp;E134&amp;G134</f>
        <v>NieduziakAngelika1983</v>
      </c>
      <c r="C134">
        <f t="shared" si="15"/>
        <v>133</v>
      </c>
      <c r="D134" t="s">
        <v>1625</v>
      </c>
      <c r="E134" t="s">
        <v>1657</v>
      </c>
      <c r="G134">
        <v>1983</v>
      </c>
      <c r="H134" t="str">
        <f t="shared" ref="H134:H138" si="23">D134&amp;" "&amp;E134</f>
        <v>Nieduziak Angelika</v>
      </c>
      <c r="I134">
        <f t="shared" ref="I134:I138" si="24">G134</f>
        <v>1983</v>
      </c>
      <c r="J134" t="s">
        <v>0</v>
      </c>
      <c r="K134" t="s">
        <v>3500</v>
      </c>
      <c r="L134">
        <f>VLOOKUP(H134,'id (2018)'!H:I,2,0)</f>
        <v>1983</v>
      </c>
    </row>
    <row r="135" spans="1:12">
      <c r="A135" t="str">
        <f t="shared" si="22"/>
        <v>PokoraKatarzyna1972</v>
      </c>
      <c r="C135">
        <f t="shared" ref="C135:C198" si="25">C134+1</f>
        <v>134</v>
      </c>
      <c r="D135" t="s">
        <v>3437</v>
      </c>
      <c r="E135" t="s">
        <v>768</v>
      </c>
      <c r="G135">
        <v>1972</v>
      </c>
      <c r="H135" t="str">
        <f t="shared" si="23"/>
        <v>Pokora Katarzyna</v>
      </c>
      <c r="I135">
        <f t="shared" si="24"/>
        <v>1972</v>
      </c>
      <c r="J135" t="s">
        <v>0</v>
      </c>
      <c r="K135" t="s">
        <v>3500</v>
      </c>
      <c r="L135">
        <f>VLOOKUP(H135,'id (2018)'!H:I,2,0)</f>
        <v>1972</v>
      </c>
    </row>
    <row r="136" spans="1:12">
      <c r="A136" t="str">
        <f t="shared" si="22"/>
        <v>OstaszkiewiczJolanta1981</v>
      </c>
      <c r="C136">
        <f t="shared" si="25"/>
        <v>135</v>
      </c>
      <c r="D136" t="s">
        <v>3436</v>
      </c>
      <c r="E136" t="s">
        <v>753</v>
      </c>
      <c r="G136">
        <v>1981</v>
      </c>
      <c r="H136" t="str">
        <f t="shared" si="23"/>
        <v>Ostaszkiewicz Jolanta</v>
      </c>
      <c r="I136">
        <f t="shared" si="24"/>
        <v>1981</v>
      </c>
      <c r="J136" t="s">
        <v>0</v>
      </c>
      <c r="K136" t="s">
        <v>3500</v>
      </c>
      <c r="L136">
        <f>VLOOKUP(H136,'id (2018)'!H:I,2,0)</f>
        <v>1981</v>
      </c>
    </row>
    <row r="137" spans="1:12">
      <c r="A137" t="str">
        <f t="shared" si="22"/>
        <v>NowińskaRenata1977</v>
      </c>
      <c r="C137">
        <f t="shared" si="25"/>
        <v>136</v>
      </c>
      <c r="D137" t="s">
        <v>942</v>
      </c>
      <c r="E137" t="s">
        <v>939</v>
      </c>
      <c r="G137">
        <v>1977</v>
      </c>
      <c r="H137" t="str">
        <f t="shared" si="23"/>
        <v>Nowińska Renata</v>
      </c>
      <c r="I137">
        <f t="shared" si="24"/>
        <v>1977</v>
      </c>
      <c r="J137" t="s">
        <v>0</v>
      </c>
      <c r="K137" t="s">
        <v>3500</v>
      </c>
      <c r="L137">
        <f>VLOOKUP(H137,'id (2018)'!H:I,2,0)</f>
        <v>1977</v>
      </c>
    </row>
    <row r="138" spans="1:12">
      <c r="A138" t="str">
        <f t="shared" si="22"/>
        <v>Motyl-AdamczykAgata1979</v>
      </c>
      <c r="C138">
        <f t="shared" si="25"/>
        <v>137</v>
      </c>
      <c r="D138" t="s">
        <v>232</v>
      </c>
      <c r="E138" t="s">
        <v>231</v>
      </c>
      <c r="G138">
        <v>1979</v>
      </c>
      <c r="H138" t="str">
        <f t="shared" si="23"/>
        <v>Motyl-Adamczyk Agata</v>
      </c>
      <c r="I138">
        <f t="shared" si="24"/>
        <v>1979</v>
      </c>
      <c r="J138" t="s">
        <v>0</v>
      </c>
      <c r="K138" t="s">
        <v>3500</v>
      </c>
      <c r="L138">
        <f>VLOOKUP(H138,'id (2018)'!H:I,2,0)</f>
        <v>1979</v>
      </c>
    </row>
    <row r="139" spans="1:12">
      <c r="A139" t="str">
        <f t="shared" ref="A139:A146" si="26">D139&amp;E139&amp;G139</f>
        <v>WojciechowskiAdam1984</v>
      </c>
      <c r="C139">
        <f t="shared" si="25"/>
        <v>138</v>
      </c>
      <c r="D139" t="s">
        <v>300</v>
      </c>
      <c r="E139" t="s">
        <v>83</v>
      </c>
      <c r="F139" t="s">
        <v>299</v>
      </c>
      <c r="G139">
        <v>1984</v>
      </c>
      <c r="H139" t="str">
        <f t="shared" ref="H139:H146" si="27">D139&amp;" "&amp;E139</f>
        <v>Wojciechowski Adam</v>
      </c>
      <c r="I139">
        <f t="shared" ref="I139:I146" si="28">G139</f>
        <v>1984</v>
      </c>
      <c r="J139" t="s">
        <v>32</v>
      </c>
      <c r="K139" t="s">
        <v>5052</v>
      </c>
      <c r="L139">
        <f>VLOOKUP(H139,'id (2018)'!H:I,2,0)</f>
        <v>1984</v>
      </c>
    </row>
    <row r="140" spans="1:12">
      <c r="A140" t="str">
        <f t="shared" si="26"/>
        <v>BuciakPiotr1979</v>
      </c>
      <c r="C140">
        <f t="shared" si="25"/>
        <v>139</v>
      </c>
      <c r="D140" t="s">
        <v>302</v>
      </c>
      <c r="E140" t="s">
        <v>15</v>
      </c>
      <c r="F140" t="s">
        <v>294</v>
      </c>
      <c r="G140">
        <v>1979</v>
      </c>
      <c r="H140" t="str">
        <f t="shared" si="27"/>
        <v>Buciak Piotr</v>
      </c>
      <c r="I140">
        <f t="shared" si="28"/>
        <v>1979</v>
      </c>
      <c r="J140" t="s">
        <v>32</v>
      </c>
      <c r="K140" t="s">
        <v>5052</v>
      </c>
      <c r="L140">
        <f>VLOOKUP(H140,'id (2018)'!H:I,2,0)</f>
        <v>1979</v>
      </c>
    </row>
    <row r="141" spans="1:12">
      <c r="A141" t="str">
        <f t="shared" si="26"/>
        <v>ZawadzkiArtur1970</v>
      </c>
      <c r="C141">
        <f t="shared" si="25"/>
        <v>140</v>
      </c>
      <c r="D141" t="s">
        <v>183</v>
      </c>
      <c r="E141" t="s">
        <v>51</v>
      </c>
      <c r="F141" t="s">
        <v>3748</v>
      </c>
      <c r="G141">
        <v>1970</v>
      </c>
      <c r="H141" t="str">
        <f t="shared" si="27"/>
        <v>Zawadzki Artur</v>
      </c>
      <c r="I141">
        <f t="shared" si="28"/>
        <v>1970</v>
      </c>
      <c r="J141" t="s">
        <v>32</v>
      </c>
      <c r="K141" t="s">
        <v>5052</v>
      </c>
      <c r="L141">
        <f>VLOOKUP(H141,'id (2018)'!H:I,2,0)</f>
        <v>1970</v>
      </c>
    </row>
    <row r="142" spans="1:12">
      <c r="A142" t="str">
        <f t="shared" si="26"/>
        <v>MarcinkiewiczGrzegorz1985</v>
      </c>
      <c r="C142">
        <f t="shared" si="25"/>
        <v>141</v>
      </c>
      <c r="D142" t="s">
        <v>403</v>
      </c>
      <c r="E142" t="s">
        <v>19</v>
      </c>
      <c r="F142" t="s">
        <v>1721</v>
      </c>
      <c r="G142">
        <v>1985</v>
      </c>
      <c r="H142" t="str">
        <f t="shared" si="27"/>
        <v>Marcinkiewicz Grzegorz</v>
      </c>
      <c r="I142">
        <f t="shared" si="28"/>
        <v>1985</v>
      </c>
      <c r="J142" t="s">
        <v>32</v>
      </c>
      <c r="K142" t="s">
        <v>5052</v>
      </c>
      <c r="L142">
        <f>VLOOKUP(H142,'id (2018)'!H:I,2,0)</f>
        <v>1985</v>
      </c>
    </row>
    <row r="143" spans="1:12">
      <c r="A143" t="str">
        <f t="shared" si="26"/>
        <v>KędziorekDamian1979</v>
      </c>
      <c r="C143">
        <f t="shared" si="25"/>
        <v>142</v>
      </c>
      <c r="D143" t="s">
        <v>281</v>
      </c>
      <c r="E143" t="s">
        <v>282</v>
      </c>
      <c r="F143" t="s">
        <v>1274</v>
      </c>
      <c r="G143">
        <v>1979</v>
      </c>
      <c r="H143" t="str">
        <f t="shared" si="27"/>
        <v>Kędziorek Damian</v>
      </c>
      <c r="I143">
        <f t="shared" si="28"/>
        <v>1979</v>
      </c>
      <c r="J143" t="s">
        <v>32</v>
      </c>
      <c r="K143" t="s">
        <v>5052</v>
      </c>
      <c r="L143">
        <f>VLOOKUP(H143,'id (2018)'!H:I,2,0)</f>
        <v>1979</v>
      </c>
    </row>
    <row r="144" spans="1:12">
      <c r="A144" t="str">
        <f t="shared" si="26"/>
        <v>RuchlickiStanisław1983</v>
      </c>
      <c r="C144">
        <f t="shared" si="25"/>
        <v>143</v>
      </c>
      <c r="D144" t="s">
        <v>436</v>
      </c>
      <c r="E144" t="s">
        <v>279</v>
      </c>
      <c r="F144" t="s">
        <v>287</v>
      </c>
      <c r="G144">
        <v>1983</v>
      </c>
      <c r="H144" t="str">
        <f t="shared" si="27"/>
        <v>Ruchlicki Stanisław</v>
      </c>
      <c r="I144">
        <f t="shared" si="28"/>
        <v>1983</v>
      </c>
      <c r="J144" t="s">
        <v>32</v>
      </c>
      <c r="K144" t="s">
        <v>5052</v>
      </c>
      <c r="L144">
        <f>VLOOKUP(H144,'id (2018)'!H:I,2,0)</f>
        <v>1983</v>
      </c>
    </row>
    <row r="145" spans="1:12">
      <c r="A145" t="str">
        <f t="shared" si="26"/>
        <v>KielakIgor1999</v>
      </c>
      <c r="C145">
        <f t="shared" si="25"/>
        <v>144</v>
      </c>
      <c r="D145" t="s">
        <v>1487</v>
      </c>
      <c r="E145" t="s">
        <v>1488</v>
      </c>
      <c r="F145" t="s">
        <v>4155</v>
      </c>
      <c r="G145">
        <v>1999</v>
      </c>
      <c r="H145" t="str">
        <f t="shared" si="27"/>
        <v>Kielak Igor</v>
      </c>
      <c r="I145">
        <f t="shared" si="28"/>
        <v>1999</v>
      </c>
      <c r="J145" t="s">
        <v>32</v>
      </c>
      <c r="K145" t="s">
        <v>5052</v>
      </c>
      <c r="L145">
        <f>VLOOKUP(H145,'id (2018)'!H:I,2,0)</f>
        <v>1999</v>
      </c>
    </row>
    <row r="146" spans="1:12">
      <c r="A146" t="str">
        <f t="shared" si="26"/>
        <v>TrzeciakiewiczMarcin1978</v>
      </c>
      <c r="C146">
        <f t="shared" si="25"/>
        <v>145</v>
      </c>
      <c r="D146" t="s">
        <v>765</v>
      </c>
      <c r="E146" t="s">
        <v>17</v>
      </c>
      <c r="F146" t="s">
        <v>4773</v>
      </c>
      <c r="G146">
        <v>1978</v>
      </c>
      <c r="H146" t="str">
        <f t="shared" si="27"/>
        <v>Trzeciakiewicz Marcin</v>
      </c>
      <c r="I146">
        <f t="shared" si="28"/>
        <v>1978</v>
      </c>
      <c r="J146" t="s">
        <v>32</v>
      </c>
      <c r="K146" t="s">
        <v>5052</v>
      </c>
      <c r="L146" t="e">
        <f>VLOOKUP(H146,'id (2018)'!H:I,2,0)</f>
        <v>#N/A</v>
      </c>
    </row>
    <row r="147" spans="1:12">
      <c r="A147" t="str">
        <f t="shared" ref="A147:A148" si="29">D147&amp;E147&amp;G147</f>
        <v>KarpaKatarzyna1982</v>
      </c>
      <c r="C147">
        <f t="shared" si="25"/>
        <v>146</v>
      </c>
      <c r="D147" t="s">
        <v>767</v>
      </c>
      <c r="E147" t="s">
        <v>768</v>
      </c>
      <c r="F147" t="s">
        <v>4773</v>
      </c>
      <c r="G147">
        <v>1982</v>
      </c>
      <c r="H147" t="str">
        <f t="shared" ref="H147" si="30">D147&amp;" "&amp;E147</f>
        <v>Karpa Katarzyna</v>
      </c>
      <c r="I147">
        <f t="shared" ref="I147:I148" si="31">G147</f>
        <v>1982</v>
      </c>
      <c r="J147" t="s">
        <v>0</v>
      </c>
      <c r="K147" t="s">
        <v>5052</v>
      </c>
      <c r="L147" t="e">
        <f>VLOOKUP(H147,'id (2018)'!H:I,2,0)</f>
        <v>#N/A</v>
      </c>
    </row>
    <row r="148" spans="1:12">
      <c r="A148" t="str">
        <f t="shared" si="29"/>
        <v>PłowaśMarta1975</v>
      </c>
      <c r="C148">
        <f t="shared" si="25"/>
        <v>147</v>
      </c>
      <c r="D148" t="s">
        <v>5054</v>
      </c>
      <c r="E148" t="s">
        <v>851</v>
      </c>
      <c r="G148">
        <v>1975</v>
      </c>
      <c r="H148" t="str">
        <f t="shared" ref="H148:H151" si="32">D148&amp;" "&amp;E148</f>
        <v>Płowaś Marta</v>
      </c>
      <c r="I148">
        <f t="shared" si="31"/>
        <v>1975</v>
      </c>
      <c r="J148" t="s">
        <v>0</v>
      </c>
      <c r="K148" t="s">
        <v>834</v>
      </c>
      <c r="L148" t="e">
        <f>VLOOKUP(H148,'id (2018)'!H:I,2,0)</f>
        <v>#N/A</v>
      </c>
    </row>
    <row r="149" spans="1:12">
      <c r="A149" t="str">
        <f t="shared" ref="A149:A151" si="33">D149&amp;E149&amp;G149</f>
        <v>NowackaElżbieta1976</v>
      </c>
      <c r="C149">
        <f t="shared" si="25"/>
        <v>148</v>
      </c>
      <c r="D149" t="s">
        <v>1219</v>
      </c>
      <c r="E149" t="s">
        <v>1218</v>
      </c>
      <c r="F149" t="s">
        <v>4841</v>
      </c>
      <c r="G149">
        <v>1976</v>
      </c>
      <c r="H149" t="str">
        <f t="shared" si="32"/>
        <v>Nowacka Elżbieta</v>
      </c>
      <c r="I149">
        <f t="shared" ref="I149:I151" si="34">G149</f>
        <v>1976</v>
      </c>
      <c r="J149" t="s">
        <v>0</v>
      </c>
      <c r="K149" t="s">
        <v>834</v>
      </c>
      <c r="L149">
        <f>VLOOKUP(H149,'id (2018)'!H:I,2,0)</f>
        <v>1976</v>
      </c>
    </row>
    <row r="150" spans="1:12">
      <c r="A150" t="str">
        <f t="shared" si="33"/>
        <v>TomaszczykAlicja1975</v>
      </c>
      <c r="C150">
        <f t="shared" si="25"/>
        <v>149</v>
      </c>
      <c r="D150" t="s">
        <v>221</v>
      </c>
      <c r="E150" t="s">
        <v>635</v>
      </c>
      <c r="G150">
        <v>1975</v>
      </c>
      <c r="H150" t="str">
        <f t="shared" si="32"/>
        <v>Tomaszczyk Alicja</v>
      </c>
      <c r="I150">
        <f t="shared" si="34"/>
        <v>1975</v>
      </c>
      <c r="J150" t="s">
        <v>0</v>
      </c>
      <c r="K150" t="s">
        <v>834</v>
      </c>
      <c r="L150" t="e">
        <f>VLOOKUP(H150,'id (2018)'!H:I,2,0)</f>
        <v>#N/A</v>
      </c>
    </row>
    <row r="151" spans="1:12">
      <c r="A151" t="str">
        <f t="shared" si="33"/>
        <v>PacekKarolina1988</v>
      </c>
      <c r="C151">
        <f t="shared" si="25"/>
        <v>150</v>
      </c>
      <c r="D151" t="s">
        <v>551</v>
      </c>
      <c r="E151" t="s">
        <v>550</v>
      </c>
      <c r="G151">
        <v>1988</v>
      </c>
      <c r="H151" t="str">
        <f t="shared" si="32"/>
        <v>Pacek Karolina</v>
      </c>
      <c r="I151">
        <f t="shared" si="34"/>
        <v>1988</v>
      </c>
      <c r="J151" t="s">
        <v>0</v>
      </c>
      <c r="K151" t="s">
        <v>834</v>
      </c>
      <c r="L151">
        <f>VLOOKUP(H151,'id (2018)'!H:I,2,0)</f>
        <v>1988</v>
      </c>
    </row>
    <row r="152" spans="1:12">
      <c r="A152" t="str">
        <f t="shared" ref="A152:A153" si="35">D152&amp;E152&amp;G152</f>
        <v>RyngwelskaOliwia2001</v>
      </c>
      <c r="C152">
        <f t="shared" si="25"/>
        <v>151</v>
      </c>
      <c r="D152" t="s">
        <v>5055</v>
      </c>
      <c r="E152" t="s">
        <v>5056</v>
      </c>
      <c r="G152">
        <v>2001</v>
      </c>
      <c r="H152" t="str">
        <f t="shared" ref="H152" si="36">D152&amp;" "&amp;E152</f>
        <v>Ryngwelska Oliwia</v>
      </c>
      <c r="I152">
        <f t="shared" ref="I152" si="37">G152</f>
        <v>2001</v>
      </c>
      <c r="J152" t="s">
        <v>0</v>
      </c>
      <c r="K152" t="s">
        <v>834</v>
      </c>
      <c r="L152" t="e">
        <f>VLOOKUP(H152,'id (2018)'!H:I,2,0)</f>
        <v>#N/A</v>
      </c>
    </row>
    <row r="153" spans="1:12">
      <c r="A153" t="str">
        <f t="shared" si="35"/>
        <v>StanekRobert1967</v>
      </c>
      <c r="C153">
        <f t="shared" si="25"/>
        <v>152</v>
      </c>
      <c r="D153" t="s">
        <v>50</v>
      </c>
      <c r="E153" t="s">
        <v>49</v>
      </c>
      <c r="F153" t="s">
        <v>135</v>
      </c>
      <c r="G153">
        <v>1967</v>
      </c>
      <c r="H153" t="str">
        <f t="shared" ref="H153:H171" si="38">D153&amp;" "&amp;E153</f>
        <v>Stanek Robert</v>
      </c>
      <c r="I153">
        <f t="shared" ref="I153:I171" si="39">G153</f>
        <v>1967</v>
      </c>
      <c r="J153" t="s">
        <v>32</v>
      </c>
      <c r="K153" t="s">
        <v>834</v>
      </c>
      <c r="L153">
        <f>VLOOKUP(H153,'id (2018)'!H:I,2,0)</f>
        <v>1967</v>
      </c>
    </row>
    <row r="154" spans="1:12">
      <c r="A154" t="str">
        <f t="shared" ref="A154:A171" si="40">D154&amp;E154&amp;G154</f>
        <v>KowalZbigniew1977</v>
      </c>
      <c r="C154">
        <f t="shared" si="25"/>
        <v>153</v>
      </c>
      <c r="D154" t="s">
        <v>1216</v>
      </c>
      <c r="E154" t="s">
        <v>269</v>
      </c>
      <c r="G154">
        <v>1977</v>
      </c>
      <c r="H154" t="str">
        <f t="shared" si="38"/>
        <v>Kowal Zbigniew</v>
      </c>
      <c r="I154">
        <f t="shared" si="39"/>
        <v>1977</v>
      </c>
      <c r="J154" t="s">
        <v>32</v>
      </c>
      <c r="K154" t="s">
        <v>834</v>
      </c>
      <c r="L154">
        <f>VLOOKUP(H154,'id (2018)'!H:I,2,0)</f>
        <v>1977</v>
      </c>
    </row>
    <row r="155" spans="1:12">
      <c r="A155" t="str">
        <f t="shared" si="40"/>
        <v>OlbryśMarek1977</v>
      </c>
      <c r="C155">
        <f t="shared" si="25"/>
        <v>154</v>
      </c>
      <c r="D155" t="s">
        <v>4530</v>
      </c>
      <c r="E155" t="s">
        <v>34</v>
      </c>
      <c r="G155">
        <v>1977</v>
      </c>
      <c r="H155" t="str">
        <f t="shared" si="38"/>
        <v>Olbryś Marek</v>
      </c>
      <c r="I155">
        <f t="shared" si="39"/>
        <v>1977</v>
      </c>
      <c r="J155" t="s">
        <v>32</v>
      </c>
      <c r="K155" t="s">
        <v>834</v>
      </c>
      <c r="L155">
        <f>VLOOKUP(H155,'id (2018)'!H:I,2,0)</f>
        <v>1977</v>
      </c>
    </row>
    <row r="156" spans="1:12">
      <c r="A156" t="str">
        <f t="shared" si="40"/>
        <v>SzajdukPiotr1963</v>
      </c>
      <c r="C156">
        <f t="shared" si="25"/>
        <v>155</v>
      </c>
      <c r="D156" t="s">
        <v>67</v>
      </c>
      <c r="E156" t="s">
        <v>15</v>
      </c>
      <c r="G156">
        <v>1963</v>
      </c>
      <c r="H156" t="str">
        <f t="shared" si="38"/>
        <v>Szajduk Piotr</v>
      </c>
      <c r="I156">
        <f t="shared" si="39"/>
        <v>1963</v>
      </c>
      <c r="J156" t="s">
        <v>32</v>
      </c>
      <c r="K156" t="s">
        <v>834</v>
      </c>
      <c r="L156">
        <f>VLOOKUP(H156,'id (2018)'!H:I,2,0)</f>
        <v>1963</v>
      </c>
    </row>
    <row r="157" spans="1:12">
      <c r="A157" t="str">
        <f t="shared" si="40"/>
        <v>BeszterdaSebastian1975</v>
      </c>
      <c r="C157">
        <f t="shared" si="25"/>
        <v>156</v>
      </c>
      <c r="D157" t="s">
        <v>1278</v>
      </c>
      <c r="E157" t="s">
        <v>788</v>
      </c>
      <c r="G157">
        <v>1975</v>
      </c>
      <c r="H157" t="str">
        <f t="shared" si="38"/>
        <v>Beszterda Sebastian</v>
      </c>
      <c r="I157">
        <f t="shared" si="39"/>
        <v>1975</v>
      </c>
      <c r="J157" t="s">
        <v>32</v>
      </c>
      <c r="K157" t="s">
        <v>834</v>
      </c>
      <c r="L157">
        <f>VLOOKUP(H157,'id (2018)'!H:I,2,0)</f>
        <v>1975</v>
      </c>
    </row>
    <row r="158" spans="1:12">
      <c r="A158" t="str">
        <f t="shared" si="40"/>
        <v>FurmanTomasz1979</v>
      </c>
      <c r="C158">
        <f t="shared" si="25"/>
        <v>157</v>
      </c>
      <c r="D158" t="s">
        <v>4439</v>
      </c>
      <c r="E158" t="s">
        <v>48</v>
      </c>
      <c r="G158">
        <v>1979</v>
      </c>
      <c r="H158" t="str">
        <f t="shared" si="38"/>
        <v>Furman Tomasz</v>
      </c>
      <c r="I158">
        <f t="shared" si="39"/>
        <v>1979</v>
      </c>
      <c r="J158" t="s">
        <v>32</v>
      </c>
      <c r="K158" t="s">
        <v>834</v>
      </c>
      <c r="L158">
        <f>VLOOKUP(H158,'id (2018)'!H:I,2,0)</f>
        <v>1979</v>
      </c>
    </row>
    <row r="159" spans="1:12">
      <c r="A159" t="str">
        <f t="shared" si="40"/>
        <v>WąchnickiMarcin1979</v>
      </c>
      <c r="C159">
        <f t="shared" si="25"/>
        <v>158</v>
      </c>
      <c r="D159" t="s">
        <v>4441</v>
      </c>
      <c r="E159" t="s">
        <v>17</v>
      </c>
      <c r="G159">
        <v>1979</v>
      </c>
      <c r="H159" t="str">
        <f t="shared" si="38"/>
        <v>Wąchnicki Marcin</v>
      </c>
      <c r="I159">
        <f t="shared" si="39"/>
        <v>1979</v>
      </c>
      <c r="J159" t="s">
        <v>32</v>
      </c>
      <c r="K159" t="s">
        <v>834</v>
      </c>
      <c r="L159">
        <f>VLOOKUP(H159,'id (2018)'!H:I,2,0)</f>
        <v>1979</v>
      </c>
    </row>
    <row r="160" spans="1:12" s="583" customFormat="1">
      <c r="A160" s="583" t="str">
        <f t="shared" si="40"/>
        <v>Tomaszczyk-TiszbeinAlicja0</v>
      </c>
      <c r="C160" s="583">
        <f t="shared" si="25"/>
        <v>159</v>
      </c>
      <c r="D160" s="583" t="s">
        <v>5521</v>
      </c>
      <c r="E160" s="583" t="s">
        <v>635</v>
      </c>
      <c r="G160" s="583">
        <v>0</v>
      </c>
      <c r="H160" s="583" t="str">
        <f t="shared" si="38"/>
        <v>Tomaszczyk-Tiszbein Alicja</v>
      </c>
      <c r="I160" s="583">
        <f t="shared" si="39"/>
        <v>0</v>
      </c>
      <c r="J160" s="583" t="s">
        <v>0</v>
      </c>
      <c r="K160" s="583" t="s">
        <v>750</v>
      </c>
      <c r="L160" s="583" t="e">
        <f>VLOOKUP(H160,'id (2018)'!H:I,2,0)</f>
        <v>#N/A</v>
      </c>
    </row>
    <row r="161" spans="1:12">
      <c r="A161" t="str">
        <f t="shared" si="40"/>
        <v>DziamaraJarosław1977</v>
      </c>
      <c r="C161">
        <f t="shared" si="25"/>
        <v>160</v>
      </c>
      <c r="D161" t="s">
        <v>5057</v>
      </c>
      <c r="E161" t="s">
        <v>90</v>
      </c>
      <c r="G161">
        <v>1977</v>
      </c>
      <c r="H161" t="str">
        <f t="shared" si="38"/>
        <v>Dziamara Jarosław</v>
      </c>
      <c r="I161">
        <f t="shared" si="39"/>
        <v>1977</v>
      </c>
      <c r="J161" t="s">
        <v>32</v>
      </c>
      <c r="K161" t="s">
        <v>834</v>
      </c>
      <c r="L161" t="e">
        <f>VLOOKUP(H161,'id (2018)'!H:I,2,0)</f>
        <v>#N/A</v>
      </c>
    </row>
    <row r="162" spans="1:12">
      <c r="A162" t="str">
        <f t="shared" si="40"/>
        <v>FriedeDaniel1980</v>
      </c>
      <c r="C162">
        <f t="shared" si="25"/>
        <v>161</v>
      </c>
      <c r="D162" t="s">
        <v>5058</v>
      </c>
      <c r="E162" t="s">
        <v>139</v>
      </c>
      <c r="G162">
        <v>1980</v>
      </c>
      <c r="H162" t="str">
        <f t="shared" si="38"/>
        <v>Friede Daniel</v>
      </c>
      <c r="I162">
        <f t="shared" si="39"/>
        <v>1980</v>
      </c>
      <c r="J162" t="s">
        <v>32</v>
      </c>
      <c r="K162" t="s">
        <v>834</v>
      </c>
      <c r="L162" t="e">
        <f>VLOOKUP(H162,'id (2018)'!H:I,2,0)</f>
        <v>#N/A</v>
      </c>
    </row>
    <row r="163" spans="1:12">
      <c r="A163" t="str">
        <f t="shared" si="40"/>
        <v>BochyńskiKrzysztof1973</v>
      </c>
      <c r="C163">
        <f t="shared" si="25"/>
        <v>162</v>
      </c>
      <c r="D163" t="s">
        <v>5059</v>
      </c>
      <c r="E163" t="s">
        <v>22</v>
      </c>
      <c r="G163">
        <v>1973</v>
      </c>
      <c r="H163" t="str">
        <f t="shared" si="38"/>
        <v>Bochyński Krzysztof</v>
      </c>
      <c r="I163">
        <f t="shared" si="39"/>
        <v>1973</v>
      </c>
      <c r="J163" t="s">
        <v>32</v>
      </c>
      <c r="K163" t="s">
        <v>834</v>
      </c>
      <c r="L163" t="e">
        <f>VLOOKUP(H163,'id (2018)'!H:I,2,0)</f>
        <v>#N/A</v>
      </c>
    </row>
    <row r="164" spans="1:12">
      <c r="A164" t="str">
        <f t="shared" si="40"/>
        <v>SadowskiPaweł1978</v>
      </c>
      <c r="C164">
        <f t="shared" si="25"/>
        <v>163</v>
      </c>
      <c r="D164" t="s">
        <v>94</v>
      </c>
      <c r="E164" t="s">
        <v>16</v>
      </c>
      <c r="G164">
        <v>1978</v>
      </c>
      <c r="H164" t="str">
        <f t="shared" si="38"/>
        <v>Sadowski Paweł</v>
      </c>
      <c r="I164">
        <f t="shared" si="39"/>
        <v>1978</v>
      </c>
      <c r="J164" t="s">
        <v>32</v>
      </c>
      <c r="K164" t="s">
        <v>834</v>
      </c>
      <c r="L164" t="e">
        <f>VLOOKUP(H164,'id (2018)'!H:I,2,0)</f>
        <v>#N/A</v>
      </c>
    </row>
    <row r="165" spans="1:12">
      <c r="A165" t="str">
        <f t="shared" si="40"/>
        <v>LewoszKrzysztof1970</v>
      </c>
      <c r="C165">
        <f t="shared" si="25"/>
        <v>164</v>
      </c>
      <c r="D165" t="s">
        <v>5060</v>
      </c>
      <c r="E165" t="s">
        <v>22</v>
      </c>
      <c r="G165">
        <v>1970</v>
      </c>
      <c r="H165" t="str">
        <f t="shared" si="38"/>
        <v>Lewosz Krzysztof</v>
      </c>
      <c r="I165">
        <f t="shared" si="39"/>
        <v>1970</v>
      </c>
      <c r="J165" t="s">
        <v>32</v>
      </c>
      <c r="K165" t="s">
        <v>834</v>
      </c>
      <c r="L165" t="e">
        <f>VLOOKUP(H165,'id (2018)'!H:I,2,0)</f>
        <v>#N/A</v>
      </c>
    </row>
    <row r="166" spans="1:12">
      <c r="A166" t="str">
        <f t="shared" si="40"/>
        <v>WegnerSławomir1970</v>
      </c>
      <c r="C166">
        <f t="shared" si="25"/>
        <v>165</v>
      </c>
      <c r="D166" t="s">
        <v>5061</v>
      </c>
      <c r="E166" t="s">
        <v>92</v>
      </c>
      <c r="G166">
        <v>1970</v>
      </c>
      <c r="H166" t="str">
        <f t="shared" si="38"/>
        <v>Wegner Sławomir</v>
      </c>
      <c r="I166">
        <f t="shared" si="39"/>
        <v>1970</v>
      </c>
      <c r="J166" t="s">
        <v>32</v>
      </c>
      <c r="K166" t="s">
        <v>834</v>
      </c>
      <c r="L166" t="e">
        <f>VLOOKUP(H166,'id (2018)'!H:I,2,0)</f>
        <v>#N/A</v>
      </c>
    </row>
    <row r="167" spans="1:12">
      <c r="A167" t="str">
        <f t="shared" si="40"/>
        <v>ZwolińskiRafał1977</v>
      </c>
      <c r="C167">
        <f t="shared" si="25"/>
        <v>166</v>
      </c>
      <c r="D167" t="s">
        <v>5062</v>
      </c>
      <c r="E167" t="s">
        <v>45</v>
      </c>
      <c r="G167">
        <v>1977</v>
      </c>
      <c r="H167" t="str">
        <f t="shared" si="38"/>
        <v>Zwoliński Rafał</v>
      </c>
      <c r="I167">
        <f t="shared" si="39"/>
        <v>1977</v>
      </c>
      <c r="J167" t="s">
        <v>32</v>
      </c>
      <c r="K167" t="s">
        <v>834</v>
      </c>
      <c r="L167" t="e">
        <f>VLOOKUP(H167,'id (2018)'!H:I,2,0)</f>
        <v>#N/A</v>
      </c>
    </row>
    <row r="168" spans="1:12">
      <c r="A168" t="str">
        <f t="shared" si="40"/>
        <v>BurconPiotr1973</v>
      </c>
      <c r="C168">
        <f t="shared" si="25"/>
        <v>167</v>
      </c>
      <c r="D168" t="s">
        <v>5063</v>
      </c>
      <c r="E168" t="s">
        <v>15</v>
      </c>
      <c r="G168">
        <v>1973</v>
      </c>
      <c r="H168" t="str">
        <f t="shared" si="38"/>
        <v>Burcon Piotr</v>
      </c>
      <c r="I168">
        <f t="shared" si="39"/>
        <v>1973</v>
      </c>
      <c r="J168" t="s">
        <v>32</v>
      </c>
      <c r="K168" t="s">
        <v>834</v>
      </c>
      <c r="L168" t="e">
        <f>VLOOKUP(H168,'id (2018)'!H:I,2,0)</f>
        <v>#N/A</v>
      </c>
    </row>
    <row r="169" spans="1:12">
      <c r="A169" t="str">
        <f t="shared" si="40"/>
        <v>BłedowskiWojciech1971</v>
      </c>
      <c r="C169">
        <f t="shared" si="25"/>
        <v>168</v>
      </c>
      <c r="D169" t="s">
        <v>5064</v>
      </c>
      <c r="E169" t="s">
        <v>151</v>
      </c>
      <c r="G169">
        <v>1971</v>
      </c>
      <c r="H169" t="str">
        <f t="shared" si="38"/>
        <v>Błedowski Wojciech</v>
      </c>
      <c r="I169">
        <f t="shared" si="39"/>
        <v>1971</v>
      </c>
      <c r="J169" t="s">
        <v>32</v>
      </c>
      <c r="K169" t="s">
        <v>834</v>
      </c>
      <c r="L169" t="e">
        <f>VLOOKUP(H169,'id (2018)'!H:I,2,0)</f>
        <v>#N/A</v>
      </c>
    </row>
    <row r="170" spans="1:12">
      <c r="A170" t="str">
        <f t="shared" si="40"/>
        <v>KropidłowskiWojciech2004</v>
      </c>
      <c r="C170">
        <f t="shared" si="25"/>
        <v>169</v>
      </c>
      <c r="D170" t="s">
        <v>4534</v>
      </c>
      <c r="E170" t="s">
        <v>151</v>
      </c>
      <c r="G170">
        <v>2004</v>
      </c>
      <c r="H170" t="str">
        <f t="shared" si="38"/>
        <v>Kropidłowski Wojciech</v>
      </c>
      <c r="I170">
        <f t="shared" si="39"/>
        <v>2004</v>
      </c>
      <c r="J170" t="s">
        <v>32</v>
      </c>
      <c r="K170" t="s">
        <v>834</v>
      </c>
      <c r="L170" t="e">
        <f>VLOOKUP(H170,'id (2018)'!H:I,2,0)</f>
        <v>#N/A</v>
      </c>
    </row>
    <row r="171" spans="1:12">
      <c r="A171" t="str">
        <f t="shared" si="40"/>
        <v>KropidłowskiKrzysztof1985</v>
      </c>
      <c r="C171">
        <f t="shared" si="25"/>
        <v>170</v>
      </c>
      <c r="D171" t="s">
        <v>4534</v>
      </c>
      <c r="E171" t="s">
        <v>22</v>
      </c>
      <c r="G171">
        <v>1985</v>
      </c>
      <c r="H171" t="str">
        <f t="shared" si="38"/>
        <v>Kropidłowski Krzysztof</v>
      </c>
      <c r="I171">
        <f t="shared" si="39"/>
        <v>1985</v>
      </c>
      <c r="J171" t="s">
        <v>32</v>
      </c>
      <c r="K171" t="s">
        <v>834</v>
      </c>
      <c r="L171">
        <f>VLOOKUP(H171,'id (2018)'!H:I,2,0)</f>
        <v>1985</v>
      </c>
    </row>
    <row r="172" spans="1:12">
      <c r="A172" t="str">
        <f t="shared" ref="A172:A174" si="41">D172&amp;E172&amp;G172</f>
        <v>GajewskaTeresa1984</v>
      </c>
      <c r="C172">
        <f t="shared" si="25"/>
        <v>171</v>
      </c>
      <c r="D172" t="s">
        <v>4940</v>
      </c>
      <c r="E172" t="s">
        <v>4941</v>
      </c>
      <c r="F172" t="s">
        <v>4935</v>
      </c>
      <c r="G172">
        <v>1984</v>
      </c>
      <c r="H172" t="str">
        <f t="shared" ref="H172:H174" si="42">D172&amp;" "&amp;E172</f>
        <v>Gajewska Teresa</v>
      </c>
      <c r="I172">
        <f t="shared" ref="I172:I174" si="43">G172</f>
        <v>1984</v>
      </c>
      <c r="J172" t="s">
        <v>0</v>
      </c>
      <c r="K172" t="s">
        <v>4889</v>
      </c>
      <c r="L172" t="e">
        <f>VLOOKUP(H172,'id (2018)'!H:I,2,0)</f>
        <v>#N/A</v>
      </c>
    </row>
    <row r="173" spans="1:12">
      <c r="A173" t="str">
        <f t="shared" si="41"/>
        <v>BiałaWeronika1986</v>
      </c>
      <c r="C173">
        <f t="shared" si="25"/>
        <v>172</v>
      </c>
      <c r="D173" t="s">
        <v>4069</v>
      </c>
      <c r="E173" t="s">
        <v>4068</v>
      </c>
      <c r="G173">
        <v>1986</v>
      </c>
      <c r="H173" t="str">
        <f t="shared" si="42"/>
        <v>Biała Weronika</v>
      </c>
      <c r="I173">
        <f t="shared" si="43"/>
        <v>1986</v>
      </c>
      <c r="J173" t="s">
        <v>0</v>
      </c>
      <c r="K173" t="s">
        <v>4889</v>
      </c>
      <c r="L173">
        <f>VLOOKUP(H173,'id (2018)'!H:I,2,0)</f>
        <v>1986</v>
      </c>
    </row>
    <row r="174" spans="1:12">
      <c r="A174" t="str">
        <f t="shared" si="41"/>
        <v>KostrubiecJagoda1985</v>
      </c>
      <c r="C174">
        <f t="shared" si="25"/>
        <v>173</v>
      </c>
      <c r="D174" t="s">
        <v>4893</v>
      </c>
      <c r="E174" t="s">
        <v>4894</v>
      </c>
      <c r="F174" t="s">
        <v>4891</v>
      </c>
      <c r="G174">
        <v>1985</v>
      </c>
      <c r="H174" t="str">
        <f t="shared" si="42"/>
        <v>Kostrubiec Jagoda</v>
      </c>
      <c r="I174">
        <f t="shared" si="43"/>
        <v>1985</v>
      </c>
      <c r="J174" t="s">
        <v>0</v>
      </c>
      <c r="K174" t="s">
        <v>4889</v>
      </c>
      <c r="L174" t="e">
        <f>VLOOKUP(H174,'id (2018)'!H:I,2,0)</f>
        <v>#N/A</v>
      </c>
    </row>
    <row r="175" spans="1:12">
      <c r="A175" t="str">
        <f t="shared" ref="A175:A192" si="44">D175&amp;E175&amp;G175</f>
        <v>GorczycaPaweł1973</v>
      </c>
      <c r="C175">
        <f t="shared" si="25"/>
        <v>174</v>
      </c>
      <c r="D175" t="s">
        <v>262</v>
      </c>
      <c r="E175" t="s">
        <v>16</v>
      </c>
      <c r="F175" t="s">
        <v>4946</v>
      </c>
      <c r="G175">
        <v>1973</v>
      </c>
      <c r="H175" t="str">
        <f t="shared" ref="H175:H192" si="45">D175&amp;" "&amp;E175</f>
        <v>Gorczyca Paweł</v>
      </c>
      <c r="I175">
        <f t="shared" ref="I175:I192" si="46">G175</f>
        <v>1973</v>
      </c>
      <c r="J175" t="s">
        <v>32</v>
      </c>
      <c r="K175" t="s">
        <v>4889</v>
      </c>
      <c r="L175">
        <f>VLOOKUP(H175,'id (2018)'!H:I,2,0)</f>
        <v>1973</v>
      </c>
    </row>
    <row r="176" spans="1:12">
      <c r="A176" t="str">
        <f t="shared" si="44"/>
        <v>LeykoKonrad1983</v>
      </c>
      <c r="C176">
        <f t="shared" si="25"/>
        <v>175</v>
      </c>
      <c r="D176" t="s">
        <v>4944</v>
      </c>
      <c r="E176" t="s">
        <v>68</v>
      </c>
      <c r="F176" t="s">
        <v>4942</v>
      </c>
      <c r="G176">
        <v>1983</v>
      </c>
      <c r="H176" t="str">
        <f t="shared" si="45"/>
        <v>Leyko Konrad</v>
      </c>
      <c r="I176">
        <f t="shared" si="46"/>
        <v>1983</v>
      </c>
      <c r="J176" t="s">
        <v>32</v>
      </c>
      <c r="K176" t="s">
        <v>4889</v>
      </c>
      <c r="L176" t="e">
        <f>VLOOKUP(H176,'id (2018)'!H:I,2,0)</f>
        <v>#N/A</v>
      </c>
    </row>
    <row r="177" spans="1:12">
      <c r="A177" t="str">
        <f t="shared" si="44"/>
        <v>GajewskiJakub1990</v>
      </c>
      <c r="C177">
        <f t="shared" si="25"/>
        <v>176</v>
      </c>
      <c r="D177" t="s">
        <v>4937</v>
      </c>
      <c r="E177" t="s">
        <v>141</v>
      </c>
      <c r="F177" t="s">
        <v>4935</v>
      </c>
      <c r="G177">
        <v>1990</v>
      </c>
      <c r="H177" t="str">
        <f t="shared" si="45"/>
        <v>Gajewski Jakub</v>
      </c>
      <c r="I177">
        <f t="shared" si="46"/>
        <v>1990</v>
      </c>
      <c r="J177" t="s">
        <v>32</v>
      </c>
      <c r="K177" t="s">
        <v>4889</v>
      </c>
      <c r="L177" t="e">
        <f>VLOOKUP(H177,'id (2018)'!H:I,2,0)</f>
        <v>#N/A</v>
      </c>
    </row>
    <row r="178" spans="1:12">
      <c r="A178" t="str">
        <f t="shared" si="44"/>
        <v>GrzesiukMariusz1969</v>
      </c>
      <c r="C178">
        <f t="shared" si="25"/>
        <v>177</v>
      </c>
      <c r="D178" t="s">
        <v>4934</v>
      </c>
      <c r="E178" t="s">
        <v>383</v>
      </c>
      <c r="F178" t="s">
        <v>4917</v>
      </c>
      <c r="G178">
        <v>1969</v>
      </c>
      <c r="H178" t="str">
        <f t="shared" si="45"/>
        <v>Grzesiuk Mariusz</v>
      </c>
      <c r="I178">
        <f t="shared" si="46"/>
        <v>1969</v>
      </c>
      <c r="J178" t="s">
        <v>32</v>
      </c>
      <c r="K178" t="s">
        <v>4889</v>
      </c>
      <c r="L178" t="e">
        <f>VLOOKUP(H178,'id (2018)'!H:I,2,0)</f>
        <v>#N/A</v>
      </c>
    </row>
    <row r="179" spans="1:12">
      <c r="A179" t="str">
        <f t="shared" si="44"/>
        <v>RumianPaweł1984</v>
      </c>
      <c r="C179">
        <f t="shared" si="25"/>
        <v>178</v>
      </c>
      <c r="D179" t="s">
        <v>4931</v>
      </c>
      <c r="E179" t="s">
        <v>16</v>
      </c>
      <c r="F179" t="s">
        <v>4917</v>
      </c>
      <c r="G179">
        <v>1984</v>
      </c>
      <c r="H179" t="str">
        <f t="shared" si="45"/>
        <v>Rumian Paweł</v>
      </c>
      <c r="I179">
        <f t="shared" si="46"/>
        <v>1984</v>
      </c>
      <c r="J179" t="s">
        <v>32</v>
      </c>
      <c r="K179" t="s">
        <v>4889</v>
      </c>
      <c r="L179" t="e">
        <f>VLOOKUP(H179,'id (2018)'!H:I,2,0)</f>
        <v>#N/A</v>
      </c>
    </row>
    <row r="180" spans="1:12">
      <c r="A180" t="str">
        <f t="shared" si="44"/>
        <v>KubienaWojciech1976</v>
      </c>
      <c r="C180">
        <f t="shared" si="25"/>
        <v>179</v>
      </c>
      <c r="D180" t="s">
        <v>4929</v>
      </c>
      <c r="E180" t="s">
        <v>151</v>
      </c>
      <c r="F180" t="s">
        <v>4917</v>
      </c>
      <c r="G180">
        <v>1976</v>
      </c>
      <c r="H180" t="str">
        <f t="shared" si="45"/>
        <v>Kubiena Wojciech</v>
      </c>
      <c r="I180">
        <f t="shared" si="46"/>
        <v>1976</v>
      </c>
      <c r="J180" t="s">
        <v>32</v>
      </c>
      <c r="K180" t="s">
        <v>4889</v>
      </c>
      <c r="L180" t="e">
        <f>VLOOKUP(H180,'id (2018)'!H:I,2,0)</f>
        <v>#N/A</v>
      </c>
    </row>
    <row r="181" spans="1:12">
      <c r="A181" t="str">
        <f t="shared" si="44"/>
        <v>LewandowskiMarcin1973</v>
      </c>
      <c r="C181">
        <f t="shared" si="25"/>
        <v>180</v>
      </c>
      <c r="D181" t="s">
        <v>4260</v>
      </c>
      <c r="E181" t="s">
        <v>17</v>
      </c>
      <c r="F181" t="s">
        <v>4917</v>
      </c>
      <c r="G181">
        <v>1973</v>
      </c>
      <c r="H181" t="str">
        <f t="shared" si="45"/>
        <v>Lewandowski Marcin</v>
      </c>
      <c r="I181">
        <f t="shared" si="46"/>
        <v>1973</v>
      </c>
      <c r="J181" t="s">
        <v>32</v>
      </c>
      <c r="K181" t="s">
        <v>4889</v>
      </c>
      <c r="L181" t="e">
        <f>VLOOKUP(H181,'id (2018)'!H:I,2,0)</f>
        <v>#N/A</v>
      </c>
    </row>
    <row r="182" spans="1:12">
      <c r="A182" t="str">
        <f t="shared" si="44"/>
        <v>TarnawskiŁukasz1981</v>
      </c>
      <c r="C182">
        <f t="shared" si="25"/>
        <v>181</v>
      </c>
      <c r="D182" t="s">
        <v>4921</v>
      </c>
      <c r="E182" t="s">
        <v>63</v>
      </c>
      <c r="F182" t="s">
        <v>4917</v>
      </c>
      <c r="G182">
        <v>1981</v>
      </c>
      <c r="H182" t="str">
        <f t="shared" si="45"/>
        <v>Tarnawski Łukasz</v>
      </c>
      <c r="I182">
        <f t="shared" si="46"/>
        <v>1981</v>
      </c>
      <c r="J182" t="s">
        <v>32</v>
      </c>
      <c r="K182" t="s">
        <v>4889</v>
      </c>
      <c r="L182" t="e">
        <f>VLOOKUP(H182,'id (2018)'!H:I,2,0)</f>
        <v>#N/A</v>
      </c>
    </row>
    <row r="183" spans="1:12">
      <c r="A183" t="str">
        <f t="shared" si="44"/>
        <v>KopelKrzysztof1983</v>
      </c>
      <c r="C183">
        <f t="shared" si="25"/>
        <v>182</v>
      </c>
      <c r="D183" t="s">
        <v>4919</v>
      </c>
      <c r="E183" t="s">
        <v>22</v>
      </c>
      <c r="F183" t="s">
        <v>4917</v>
      </c>
      <c r="G183">
        <v>1983</v>
      </c>
      <c r="H183" t="str">
        <f t="shared" si="45"/>
        <v>Kopel Krzysztof</v>
      </c>
      <c r="I183">
        <f t="shared" si="46"/>
        <v>1983</v>
      </c>
      <c r="J183" t="s">
        <v>32</v>
      </c>
      <c r="K183" t="s">
        <v>4889</v>
      </c>
      <c r="L183" t="e">
        <f>VLOOKUP(H183,'id (2018)'!H:I,2,0)</f>
        <v>#N/A</v>
      </c>
    </row>
    <row r="184" spans="1:12">
      <c r="A184" t="str">
        <f t="shared" si="44"/>
        <v>KonopińskiMaciek1973</v>
      </c>
      <c r="C184">
        <f t="shared" si="25"/>
        <v>183</v>
      </c>
      <c r="D184" t="s">
        <v>203</v>
      </c>
      <c r="E184" t="s">
        <v>1316</v>
      </c>
      <c r="F184" t="s">
        <v>1315</v>
      </c>
      <c r="G184">
        <v>1973</v>
      </c>
      <c r="H184" t="str">
        <f t="shared" si="45"/>
        <v>Konopiński Maciek</v>
      </c>
      <c r="I184">
        <f t="shared" si="46"/>
        <v>1973</v>
      </c>
      <c r="J184" t="s">
        <v>32</v>
      </c>
      <c r="K184" t="s">
        <v>4889</v>
      </c>
      <c r="L184" t="e">
        <f>VLOOKUP(H184,'id (2018)'!H:I,2,0)</f>
        <v>#N/A</v>
      </c>
    </row>
    <row r="185" spans="1:12">
      <c r="A185" t="str">
        <f t="shared" si="44"/>
        <v>StaszewskiDaniel1973</v>
      </c>
      <c r="C185">
        <f t="shared" si="25"/>
        <v>184</v>
      </c>
      <c r="D185" t="s">
        <v>225</v>
      </c>
      <c r="E185" t="s">
        <v>139</v>
      </c>
      <c r="F185">
        <v>0</v>
      </c>
      <c r="G185">
        <v>1973</v>
      </c>
      <c r="H185" t="str">
        <f t="shared" si="45"/>
        <v>Staszewski Daniel</v>
      </c>
      <c r="I185">
        <f t="shared" si="46"/>
        <v>1973</v>
      </c>
      <c r="J185" t="s">
        <v>32</v>
      </c>
      <c r="K185" t="s">
        <v>4889</v>
      </c>
      <c r="L185">
        <f>VLOOKUP(H185,'id (2018)'!H:I,2,0)</f>
        <v>1973</v>
      </c>
    </row>
    <row r="186" spans="1:12">
      <c r="A186" t="str">
        <f t="shared" si="44"/>
        <v>WalczakKarol1980</v>
      </c>
      <c r="C186">
        <f t="shared" si="25"/>
        <v>185</v>
      </c>
      <c r="D186" t="s">
        <v>963</v>
      </c>
      <c r="E186" t="s">
        <v>95</v>
      </c>
      <c r="F186" t="s">
        <v>4010</v>
      </c>
      <c r="G186">
        <v>1980</v>
      </c>
      <c r="H186" t="str">
        <f t="shared" si="45"/>
        <v>Walczak Karol</v>
      </c>
      <c r="I186">
        <f t="shared" si="46"/>
        <v>1980</v>
      </c>
      <c r="J186" t="s">
        <v>32</v>
      </c>
      <c r="K186" t="s">
        <v>4889</v>
      </c>
      <c r="L186">
        <f>VLOOKUP(H186,'id (2018)'!H:I,2,0)</f>
        <v>1980</v>
      </c>
    </row>
    <row r="187" spans="1:12">
      <c r="A187" t="str">
        <f t="shared" si="44"/>
        <v>ŚmietańskiJacek1978</v>
      </c>
      <c r="C187">
        <f t="shared" si="25"/>
        <v>186</v>
      </c>
      <c r="D187" t="s">
        <v>3730</v>
      </c>
      <c r="E187" t="s">
        <v>21</v>
      </c>
      <c r="F187" t="s">
        <v>3721</v>
      </c>
      <c r="G187">
        <v>1978</v>
      </c>
      <c r="H187" t="str">
        <f t="shared" si="45"/>
        <v>Śmietański Jacek</v>
      </c>
      <c r="I187">
        <f t="shared" si="46"/>
        <v>1978</v>
      </c>
      <c r="J187" t="s">
        <v>32</v>
      </c>
      <c r="K187" t="s">
        <v>4889</v>
      </c>
      <c r="L187">
        <f>VLOOKUP(H187,'id (2018)'!H:I,2,0)</f>
        <v>1978</v>
      </c>
    </row>
    <row r="188" spans="1:12">
      <c r="A188" t="str">
        <f t="shared" si="44"/>
        <v>ŚmietańskiMikołaj2005</v>
      </c>
      <c r="C188">
        <f t="shared" si="25"/>
        <v>187</v>
      </c>
      <c r="D188" t="s">
        <v>3730</v>
      </c>
      <c r="E188" t="s">
        <v>431</v>
      </c>
      <c r="F188" t="s">
        <v>3721</v>
      </c>
      <c r="G188">
        <v>2005</v>
      </c>
      <c r="H188" t="str">
        <f t="shared" si="45"/>
        <v>Śmietański Mikołaj</v>
      </c>
      <c r="I188">
        <f t="shared" si="46"/>
        <v>2005</v>
      </c>
      <c r="J188" t="s">
        <v>32</v>
      </c>
      <c r="K188" t="s">
        <v>4889</v>
      </c>
      <c r="L188" t="e">
        <f>VLOOKUP(H188,'id (2018)'!H:I,2,0)</f>
        <v>#N/A</v>
      </c>
    </row>
    <row r="189" spans="1:12">
      <c r="A189" t="str">
        <f t="shared" si="44"/>
        <v>KwaśnikGrzegorz1980</v>
      </c>
      <c r="C189">
        <f t="shared" si="25"/>
        <v>188</v>
      </c>
      <c r="D189" t="s">
        <v>1476</v>
      </c>
      <c r="E189" t="s">
        <v>19</v>
      </c>
      <c r="F189" t="s">
        <v>4010</v>
      </c>
      <c r="G189">
        <v>1980</v>
      </c>
      <c r="H189" t="str">
        <f t="shared" si="45"/>
        <v>Kwaśnik Grzegorz</v>
      </c>
      <c r="I189">
        <f t="shared" si="46"/>
        <v>1980</v>
      </c>
      <c r="J189" t="s">
        <v>32</v>
      </c>
      <c r="K189" t="s">
        <v>4889</v>
      </c>
      <c r="L189">
        <f>VLOOKUP(H189,'id (2018)'!H:I,2,0)</f>
        <v>1980</v>
      </c>
    </row>
    <row r="190" spans="1:12">
      <c r="A190" t="str">
        <f t="shared" si="44"/>
        <v>KorzecStaszek1978</v>
      </c>
      <c r="C190">
        <f t="shared" si="25"/>
        <v>189</v>
      </c>
      <c r="D190" t="s">
        <v>228</v>
      </c>
      <c r="E190" t="s">
        <v>227</v>
      </c>
      <c r="F190" t="s">
        <v>4897</v>
      </c>
      <c r="G190">
        <v>1978</v>
      </c>
      <c r="H190" t="str">
        <f t="shared" si="45"/>
        <v>Korzec Staszek</v>
      </c>
      <c r="I190">
        <f t="shared" si="46"/>
        <v>1978</v>
      </c>
      <c r="J190" t="s">
        <v>32</v>
      </c>
      <c r="K190" t="s">
        <v>4889</v>
      </c>
      <c r="L190">
        <f>VLOOKUP(H190,'id (2018)'!H:I,2,0)</f>
        <v>1978</v>
      </c>
    </row>
    <row r="191" spans="1:12">
      <c r="A191" t="str">
        <f t="shared" si="44"/>
        <v>FlisArtur1988</v>
      </c>
      <c r="C191">
        <f t="shared" si="25"/>
        <v>190</v>
      </c>
      <c r="D191" t="s">
        <v>3994</v>
      </c>
      <c r="E191" t="s">
        <v>51</v>
      </c>
      <c r="F191" t="s">
        <v>4889</v>
      </c>
      <c r="G191">
        <v>1988</v>
      </c>
      <c r="H191" t="str">
        <f t="shared" si="45"/>
        <v>Flis Artur</v>
      </c>
      <c r="I191">
        <f t="shared" si="46"/>
        <v>1988</v>
      </c>
      <c r="J191" t="s">
        <v>32</v>
      </c>
      <c r="K191" t="s">
        <v>4889</v>
      </c>
      <c r="L191">
        <f>VLOOKUP(H191,'id (2018)'!H:I,2,0)</f>
        <v>1988</v>
      </c>
    </row>
    <row r="192" spans="1:12">
      <c r="A192" t="str">
        <f t="shared" si="44"/>
        <v>SkorupkaDariusz1961</v>
      </c>
      <c r="C192">
        <f t="shared" si="25"/>
        <v>191</v>
      </c>
      <c r="D192" t="s">
        <v>4888</v>
      </c>
      <c r="E192" t="s">
        <v>144</v>
      </c>
      <c r="F192" t="s">
        <v>4886</v>
      </c>
      <c r="G192">
        <v>1961</v>
      </c>
      <c r="H192" t="str">
        <f t="shared" si="45"/>
        <v>Skorupka Dariusz</v>
      </c>
      <c r="I192">
        <f t="shared" si="46"/>
        <v>1961</v>
      </c>
      <c r="J192" t="s">
        <v>32</v>
      </c>
      <c r="K192" t="s">
        <v>4889</v>
      </c>
      <c r="L192" t="e">
        <f>VLOOKUP(H192,'id (2018)'!H:I,2,0)</f>
        <v>#N/A</v>
      </c>
    </row>
    <row r="193" spans="1:12">
      <c r="A193" t="str">
        <f t="shared" ref="A193:A194" si="47">D193&amp;E193&amp;G193</f>
        <v>StanekDominika1996</v>
      </c>
      <c r="C193">
        <f t="shared" si="25"/>
        <v>192</v>
      </c>
      <c r="D193" t="s">
        <v>50</v>
      </c>
      <c r="E193" t="s">
        <v>584</v>
      </c>
      <c r="F193" t="s">
        <v>135</v>
      </c>
      <c r="G193">
        <v>1996</v>
      </c>
      <c r="H193" t="str">
        <f t="shared" ref="H193" si="48">D193&amp;" "&amp;E193</f>
        <v>Stanek Dominika</v>
      </c>
      <c r="I193">
        <f t="shared" ref="I193" si="49">G193</f>
        <v>1996</v>
      </c>
      <c r="J193" t="s">
        <v>0</v>
      </c>
      <c r="K193" t="s">
        <v>5065</v>
      </c>
      <c r="L193">
        <f>VLOOKUP(H193,'id (2018)'!H:I,2,0)</f>
        <v>1996</v>
      </c>
    </row>
    <row r="194" spans="1:12">
      <c r="A194" t="str">
        <f t="shared" si="47"/>
        <v>KucharskiRafał1981</v>
      </c>
      <c r="C194">
        <f t="shared" si="25"/>
        <v>193</v>
      </c>
      <c r="D194" t="s">
        <v>746</v>
      </c>
      <c r="E194" t="s">
        <v>45</v>
      </c>
      <c r="F194">
        <v>0</v>
      </c>
      <c r="G194">
        <v>1981</v>
      </c>
      <c r="H194" t="str">
        <f t="shared" ref="H194:H196" si="50">D194&amp;" "&amp;E194</f>
        <v>Kucharski Rafał</v>
      </c>
      <c r="I194">
        <f t="shared" ref="I194:I196" si="51">G194</f>
        <v>1981</v>
      </c>
      <c r="J194" t="s">
        <v>32</v>
      </c>
      <c r="K194" t="s">
        <v>5065</v>
      </c>
      <c r="L194">
        <f>VLOOKUP(H194,'id (2018)'!H:I,2,0)</f>
        <v>1981</v>
      </c>
    </row>
    <row r="195" spans="1:12">
      <c r="A195" t="str">
        <f t="shared" ref="A195:A196" si="52">D195&amp;E195&amp;G195</f>
        <v>GryszkalisMarcin1977</v>
      </c>
      <c r="C195">
        <f t="shared" si="25"/>
        <v>194</v>
      </c>
      <c r="D195" t="s">
        <v>239</v>
      </c>
      <c r="E195" t="s">
        <v>17</v>
      </c>
      <c r="F195">
        <v>0</v>
      </c>
      <c r="G195">
        <v>1977</v>
      </c>
      <c r="H195" t="str">
        <f t="shared" si="50"/>
        <v>Gryszkalis Marcin</v>
      </c>
      <c r="I195">
        <f t="shared" si="51"/>
        <v>1977</v>
      </c>
      <c r="J195" t="s">
        <v>32</v>
      </c>
      <c r="K195" t="s">
        <v>5065</v>
      </c>
      <c r="L195">
        <f>VLOOKUP(H195,'id (2018)'!H:I,2,0)</f>
        <v>1977</v>
      </c>
    </row>
    <row r="196" spans="1:12">
      <c r="A196" t="str">
        <f t="shared" si="52"/>
        <v>ZielińskiDaniel1985</v>
      </c>
      <c r="C196">
        <f t="shared" si="25"/>
        <v>195</v>
      </c>
      <c r="D196" t="s">
        <v>35</v>
      </c>
      <c r="E196" t="s">
        <v>139</v>
      </c>
      <c r="F196">
        <v>0</v>
      </c>
      <c r="G196">
        <v>1985</v>
      </c>
      <c r="H196" t="str">
        <f t="shared" si="50"/>
        <v>Zieliński Daniel</v>
      </c>
      <c r="I196">
        <f t="shared" si="51"/>
        <v>1985</v>
      </c>
      <c r="J196" t="s">
        <v>32</v>
      </c>
      <c r="K196" t="s">
        <v>5065</v>
      </c>
      <c r="L196" t="e">
        <f>VLOOKUP(H196,'id (2018)'!H:I,2,0)</f>
        <v>#N/A</v>
      </c>
    </row>
    <row r="197" spans="1:12">
      <c r="A197" t="str">
        <f t="shared" ref="A197:A207" si="53">D197&amp;E197&amp;G197</f>
        <v>FałowskiRafał1970</v>
      </c>
      <c r="C197">
        <f t="shared" si="25"/>
        <v>196</v>
      </c>
      <c r="D197" t="s">
        <v>117</v>
      </c>
      <c r="E197" t="s">
        <v>45</v>
      </c>
      <c r="F197">
        <v>0</v>
      </c>
      <c r="G197">
        <v>1970</v>
      </c>
      <c r="H197" t="str">
        <f t="shared" ref="H197:H207" si="54">D197&amp;" "&amp;E197</f>
        <v>Fałowski Rafał</v>
      </c>
      <c r="I197">
        <f t="shared" ref="I197:I207" si="55">G197</f>
        <v>1970</v>
      </c>
      <c r="J197" t="s">
        <v>32</v>
      </c>
      <c r="K197" t="s">
        <v>5065</v>
      </c>
      <c r="L197">
        <f>VLOOKUP(H197,'id (2018)'!H:I,2,0)</f>
        <v>1970</v>
      </c>
    </row>
    <row r="198" spans="1:12">
      <c r="A198" t="str">
        <f t="shared" si="53"/>
        <v>KorzewskiDobromir1984</v>
      </c>
      <c r="C198">
        <f t="shared" si="25"/>
        <v>197</v>
      </c>
      <c r="D198" t="s">
        <v>5072</v>
      </c>
      <c r="E198" t="s">
        <v>5071</v>
      </c>
      <c r="F198" t="s">
        <v>5073</v>
      </c>
      <c r="G198">
        <v>1984</v>
      </c>
      <c r="H198" t="str">
        <f t="shared" si="54"/>
        <v>Korzewski Dobromir</v>
      </c>
      <c r="I198">
        <f t="shared" si="55"/>
        <v>1984</v>
      </c>
      <c r="J198" t="s">
        <v>32</v>
      </c>
      <c r="K198" t="s">
        <v>5065</v>
      </c>
      <c r="L198" t="e">
        <f>VLOOKUP(H198,'id (2018)'!H:I,2,0)</f>
        <v>#N/A</v>
      </c>
    </row>
    <row r="199" spans="1:12">
      <c r="A199" t="str">
        <f t="shared" si="53"/>
        <v>KleszczyńskiDawid1996</v>
      </c>
      <c r="C199">
        <f t="shared" ref="C199:C262" si="56">C198+1</f>
        <v>198</v>
      </c>
      <c r="D199" t="s">
        <v>1277</v>
      </c>
      <c r="E199" t="s">
        <v>467</v>
      </c>
      <c r="F199">
        <v>0</v>
      </c>
      <c r="G199">
        <v>1996</v>
      </c>
      <c r="H199" t="str">
        <f t="shared" si="54"/>
        <v>Kleszczyński Dawid</v>
      </c>
      <c r="I199">
        <f t="shared" si="55"/>
        <v>1996</v>
      </c>
      <c r="J199" t="s">
        <v>32</v>
      </c>
      <c r="K199" t="s">
        <v>5065</v>
      </c>
      <c r="L199" t="e">
        <f>VLOOKUP(H199,'id (2018)'!H:I,2,0)</f>
        <v>#N/A</v>
      </c>
    </row>
    <row r="200" spans="1:12">
      <c r="A200" t="str">
        <f t="shared" si="53"/>
        <v>Melon-MikaKrzysztof1975</v>
      </c>
      <c r="C200">
        <f t="shared" si="56"/>
        <v>199</v>
      </c>
      <c r="D200" t="s">
        <v>237</v>
      </c>
      <c r="E200" t="s">
        <v>22</v>
      </c>
      <c r="F200" t="s">
        <v>312</v>
      </c>
      <c r="G200">
        <v>1975</v>
      </c>
      <c r="H200" t="str">
        <f t="shared" si="54"/>
        <v>Melon-Mika Krzysztof</v>
      </c>
      <c r="I200">
        <f t="shared" si="55"/>
        <v>1975</v>
      </c>
      <c r="J200" t="s">
        <v>32</v>
      </c>
      <c r="K200" t="s">
        <v>5065</v>
      </c>
      <c r="L200">
        <f>VLOOKUP(H200,'id (2018)'!H:I,2,0)</f>
        <v>1975</v>
      </c>
    </row>
    <row r="201" spans="1:12">
      <c r="A201" t="str">
        <f t="shared" si="53"/>
        <v>BecmerDariusz1971</v>
      </c>
      <c r="C201">
        <f t="shared" si="56"/>
        <v>200</v>
      </c>
      <c r="D201" t="s">
        <v>5076</v>
      </c>
      <c r="E201" t="s">
        <v>144</v>
      </c>
      <c r="F201">
        <v>0</v>
      </c>
      <c r="G201">
        <v>1971</v>
      </c>
      <c r="H201" t="str">
        <f t="shared" si="54"/>
        <v>Becmer Dariusz</v>
      </c>
      <c r="I201">
        <f t="shared" si="55"/>
        <v>1971</v>
      </c>
      <c r="J201" t="s">
        <v>32</v>
      </c>
      <c r="K201" t="s">
        <v>5065</v>
      </c>
      <c r="L201" t="e">
        <f>VLOOKUP(H201,'id (2018)'!H:I,2,0)</f>
        <v>#N/A</v>
      </c>
    </row>
    <row r="202" spans="1:12">
      <c r="A202" t="str">
        <f t="shared" si="53"/>
        <v>FormanowskiSławomir1974</v>
      </c>
      <c r="C202">
        <f t="shared" si="56"/>
        <v>201</v>
      </c>
      <c r="D202" t="s">
        <v>81</v>
      </c>
      <c r="E202" t="s">
        <v>92</v>
      </c>
      <c r="F202" t="s">
        <v>872</v>
      </c>
      <c r="G202">
        <v>1974</v>
      </c>
      <c r="H202" t="str">
        <f t="shared" si="54"/>
        <v>Formanowski Sławomir</v>
      </c>
      <c r="I202">
        <f t="shared" si="55"/>
        <v>1974</v>
      </c>
      <c r="J202" t="s">
        <v>32</v>
      </c>
      <c r="K202" t="s">
        <v>5065</v>
      </c>
      <c r="L202">
        <f>VLOOKUP(H202,'id (2018)'!H:I,2,0)</f>
        <v>1974</v>
      </c>
    </row>
    <row r="203" spans="1:12">
      <c r="A203" t="str">
        <f t="shared" si="53"/>
        <v>WisniewskiAdam1989</v>
      </c>
      <c r="C203">
        <f t="shared" si="56"/>
        <v>202</v>
      </c>
      <c r="D203" t="s">
        <v>5078</v>
      </c>
      <c r="E203" t="s">
        <v>83</v>
      </c>
      <c r="F203" t="s">
        <v>872</v>
      </c>
      <c r="G203">
        <v>1989</v>
      </c>
      <c r="H203" t="str">
        <f t="shared" si="54"/>
        <v>Wisniewski Adam</v>
      </c>
      <c r="I203">
        <f t="shared" si="55"/>
        <v>1989</v>
      </c>
      <c r="J203" t="s">
        <v>32</v>
      </c>
      <c r="K203" t="s">
        <v>5065</v>
      </c>
      <c r="L203" t="e">
        <f>VLOOKUP(H203,'id (2018)'!H:I,2,0)</f>
        <v>#N/A</v>
      </c>
    </row>
    <row r="204" spans="1:12">
      <c r="A204" t="str">
        <f t="shared" si="53"/>
        <v>JanikArtur1979</v>
      </c>
      <c r="C204">
        <f t="shared" si="56"/>
        <v>203</v>
      </c>
      <c r="D204" t="s">
        <v>82</v>
      </c>
      <c r="E204" t="s">
        <v>51</v>
      </c>
      <c r="F204" t="s">
        <v>872</v>
      </c>
      <c r="G204">
        <v>1979</v>
      </c>
      <c r="H204" t="str">
        <f t="shared" si="54"/>
        <v>Janik Artur</v>
      </c>
      <c r="I204">
        <f t="shared" si="55"/>
        <v>1979</v>
      </c>
      <c r="J204" t="s">
        <v>32</v>
      </c>
      <c r="K204" t="s">
        <v>5065</v>
      </c>
      <c r="L204">
        <f>VLOOKUP(H204,'id (2018)'!H:I,2,0)</f>
        <v>1981</v>
      </c>
    </row>
    <row r="205" spans="1:12">
      <c r="A205" t="str">
        <f t="shared" si="53"/>
        <v>BaworowskiGrzegorz1982</v>
      </c>
      <c r="C205">
        <f t="shared" si="56"/>
        <v>204</v>
      </c>
      <c r="D205" t="s">
        <v>745</v>
      </c>
      <c r="E205" t="s">
        <v>19</v>
      </c>
      <c r="F205">
        <v>0</v>
      </c>
      <c r="G205">
        <v>1982</v>
      </c>
      <c r="H205" t="str">
        <f t="shared" si="54"/>
        <v>Baworowski Grzegorz</v>
      </c>
      <c r="I205">
        <f t="shared" si="55"/>
        <v>1982</v>
      </c>
      <c r="J205" t="s">
        <v>32</v>
      </c>
      <c r="K205" t="s">
        <v>5065</v>
      </c>
      <c r="L205">
        <f>VLOOKUP(H205,'id (2018)'!H:I,2,0)</f>
        <v>1982</v>
      </c>
    </row>
    <row r="206" spans="1:12">
      <c r="A206" t="str">
        <f t="shared" si="53"/>
        <v>WeissSzymon2001</v>
      </c>
      <c r="C206">
        <f t="shared" si="56"/>
        <v>205</v>
      </c>
      <c r="D206" t="s">
        <v>5080</v>
      </c>
      <c r="E206" t="s">
        <v>398</v>
      </c>
      <c r="F206">
        <v>0</v>
      </c>
      <c r="G206">
        <v>2001</v>
      </c>
      <c r="H206" t="str">
        <f t="shared" si="54"/>
        <v>Weiss Szymon</v>
      </c>
      <c r="I206">
        <f t="shared" si="55"/>
        <v>2001</v>
      </c>
      <c r="J206" t="s">
        <v>32</v>
      </c>
      <c r="K206" t="s">
        <v>5065</v>
      </c>
      <c r="L206" t="e">
        <f>VLOOKUP(H206,'id (2018)'!H:I,2,0)</f>
        <v>#N/A</v>
      </c>
    </row>
    <row r="207" spans="1:12">
      <c r="A207" t="str">
        <f t="shared" si="53"/>
        <v>WeissMarcin1970</v>
      </c>
      <c r="C207">
        <f t="shared" si="56"/>
        <v>206</v>
      </c>
      <c r="D207" t="s">
        <v>5080</v>
      </c>
      <c r="E207" t="s">
        <v>17</v>
      </c>
      <c r="F207">
        <v>0</v>
      </c>
      <c r="G207">
        <v>1970</v>
      </c>
      <c r="H207" t="str">
        <f t="shared" si="54"/>
        <v>Weiss Marcin</v>
      </c>
      <c r="I207">
        <f t="shared" si="55"/>
        <v>1970</v>
      </c>
      <c r="J207" t="s">
        <v>32</v>
      </c>
      <c r="K207" t="s">
        <v>5065</v>
      </c>
      <c r="L207" t="e">
        <f>VLOOKUP(H207,'id (2018)'!H:I,2,0)</f>
        <v>#N/A</v>
      </c>
    </row>
    <row r="208" spans="1:12">
      <c r="A208" t="str">
        <f t="shared" ref="A208:A210" si="57">D208&amp;E208&amp;G208</f>
        <v>OwczarzJoanna1983</v>
      </c>
      <c r="C208">
        <f t="shared" si="56"/>
        <v>207</v>
      </c>
      <c r="D208" t="s">
        <v>5074</v>
      </c>
      <c r="E208" t="s">
        <v>489</v>
      </c>
      <c r="F208" t="s">
        <v>5073</v>
      </c>
      <c r="G208">
        <v>1983</v>
      </c>
      <c r="H208" t="str">
        <f t="shared" ref="H208:H210" si="58">D208&amp;" "&amp;E208</f>
        <v>Owczarz Joanna</v>
      </c>
      <c r="I208">
        <f t="shared" ref="I208:I210" si="59">G208</f>
        <v>1983</v>
      </c>
      <c r="J208" t="s">
        <v>0</v>
      </c>
      <c r="K208" t="s">
        <v>5065</v>
      </c>
      <c r="L208" t="e">
        <f>VLOOKUP(H208,'id (2018)'!H:I,2,0)</f>
        <v>#N/A</v>
      </c>
    </row>
    <row r="209" spans="1:12">
      <c r="A209" t="str">
        <f t="shared" si="57"/>
        <v>FałowskaWioletta1970</v>
      </c>
      <c r="C209">
        <f t="shared" si="56"/>
        <v>208</v>
      </c>
      <c r="D209" t="s">
        <v>1594</v>
      </c>
      <c r="E209" t="s">
        <v>992</v>
      </c>
      <c r="F209">
        <v>0</v>
      </c>
      <c r="G209">
        <v>1970</v>
      </c>
      <c r="H209" t="str">
        <f t="shared" si="58"/>
        <v>Fałowska Wioletta</v>
      </c>
      <c r="I209">
        <f t="shared" si="59"/>
        <v>1970</v>
      </c>
      <c r="J209" t="s">
        <v>0</v>
      </c>
      <c r="K209" t="s">
        <v>5065</v>
      </c>
      <c r="L209">
        <f>VLOOKUP(H209,'id (2018)'!H:I,2,0)</f>
        <v>1970</v>
      </c>
    </row>
    <row r="210" spans="1:12">
      <c r="A210" t="str">
        <f t="shared" si="57"/>
        <v>RychlikAnna1983</v>
      </c>
      <c r="C210">
        <f t="shared" si="56"/>
        <v>209</v>
      </c>
      <c r="D210" t="s">
        <v>748</v>
      </c>
      <c r="E210" t="s">
        <v>276</v>
      </c>
      <c r="F210" t="s">
        <v>747</v>
      </c>
      <c r="G210">
        <v>1983</v>
      </c>
      <c r="H210" t="str">
        <f t="shared" si="58"/>
        <v>Rychlik Anna</v>
      </c>
      <c r="I210">
        <f t="shared" si="59"/>
        <v>1983</v>
      </c>
      <c r="J210" t="s">
        <v>0</v>
      </c>
      <c r="K210" t="s">
        <v>5065</v>
      </c>
      <c r="L210">
        <f>VLOOKUP(H210,'id (2018)'!H:I,2,0)</f>
        <v>1983</v>
      </c>
    </row>
    <row r="211" spans="1:12">
      <c r="A211" t="str">
        <f t="shared" ref="A211:A215" si="60">D211&amp;E211&amp;G211</f>
        <v>PachulskiMarek1968</v>
      </c>
      <c r="C211">
        <f t="shared" si="56"/>
        <v>210</v>
      </c>
      <c r="D211" t="s">
        <v>165</v>
      </c>
      <c r="E211" t="s">
        <v>34</v>
      </c>
      <c r="F211">
        <v>0</v>
      </c>
      <c r="G211">
        <v>1968</v>
      </c>
      <c r="H211" t="str">
        <f t="shared" ref="H211:H215" si="61">D211&amp;" "&amp;E211</f>
        <v>Pachulski Marek</v>
      </c>
      <c r="I211">
        <f t="shared" ref="I211:I215" si="62">G211</f>
        <v>1968</v>
      </c>
      <c r="J211" t="s">
        <v>32</v>
      </c>
      <c r="K211" t="s">
        <v>5082</v>
      </c>
      <c r="L211">
        <f>VLOOKUP(H211,'id (2018)'!H:I,2,0)</f>
        <v>1968</v>
      </c>
    </row>
    <row r="212" spans="1:12">
      <c r="A212" t="str">
        <f t="shared" si="60"/>
        <v>TrętowskiKrzysztof1976</v>
      </c>
      <c r="C212">
        <f t="shared" si="56"/>
        <v>211</v>
      </c>
      <c r="D212" t="s">
        <v>3615</v>
      </c>
      <c r="E212" t="s">
        <v>22</v>
      </c>
      <c r="F212">
        <v>0</v>
      </c>
      <c r="G212">
        <v>1976</v>
      </c>
      <c r="H212" t="str">
        <f t="shared" si="61"/>
        <v>Trętowski Krzysztof</v>
      </c>
      <c r="I212">
        <f t="shared" si="62"/>
        <v>1976</v>
      </c>
      <c r="J212" t="s">
        <v>32</v>
      </c>
      <c r="K212" t="s">
        <v>5082</v>
      </c>
      <c r="L212">
        <f>VLOOKUP(H212,'id (2018)'!H:I,2,0)</f>
        <v>1976</v>
      </c>
    </row>
    <row r="213" spans="1:12">
      <c r="A213" t="str">
        <f t="shared" si="60"/>
        <v>WorotyńskiArkadiusz1980</v>
      </c>
      <c r="C213">
        <f t="shared" si="56"/>
        <v>212</v>
      </c>
      <c r="D213" t="s">
        <v>4300</v>
      </c>
      <c r="E213" t="s">
        <v>363</v>
      </c>
      <c r="F213">
        <v>0</v>
      </c>
      <c r="G213">
        <v>1980</v>
      </c>
      <c r="H213" t="str">
        <f t="shared" si="61"/>
        <v>Worotyński Arkadiusz</v>
      </c>
      <c r="I213">
        <f t="shared" si="62"/>
        <v>1980</v>
      </c>
      <c r="J213" t="s">
        <v>32</v>
      </c>
      <c r="K213" t="s">
        <v>5082</v>
      </c>
      <c r="L213">
        <f>VLOOKUP(H213,'id (2018)'!H:I,2,0)</f>
        <v>1980</v>
      </c>
    </row>
    <row r="214" spans="1:12">
      <c r="A214" t="str">
        <f t="shared" si="60"/>
        <v>MantheyKrzysztof0</v>
      </c>
      <c r="C214">
        <f t="shared" si="56"/>
        <v>213</v>
      </c>
      <c r="D214" t="s">
        <v>5007</v>
      </c>
      <c r="E214" t="s">
        <v>22</v>
      </c>
      <c r="F214">
        <v>0</v>
      </c>
      <c r="G214">
        <v>0</v>
      </c>
      <c r="H214" t="str">
        <f t="shared" si="61"/>
        <v>Manthey Krzysztof</v>
      </c>
      <c r="I214">
        <f t="shared" si="62"/>
        <v>0</v>
      </c>
      <c r="J214" t="s">
        <v>32</v>
      </c>
      <c r="K214" t="s">
        <v>5082</v>
      </c>
      <c r="L214" t="e">
        <f>VLOOKUP(H214,'id (2018)'!H:I,2,0)</f>
        <v>#N/A</v>
      </c>
    </row>
    <row r="215" spans="1:12">
      <c r="A215" t="str">
        <f t="shared" si="60"/>
        <v>MorawskiPiotr1959</v>
      </c>
      <c r="C215">
        <f t="shared" si="56"/>
        <v>214</v>
      </c>
      <c r="D215" t="s">
        <v>146</v>
      </c>
      <c r="E215" t="s">
        <v>15</v>
      </c>
      <c r="F215">
        <v>0</v>
      </c>
      <c r="G215">
        <v>1959</v>
      </c>
      <c r="H215" t="str">
        <f t="shared" si="61"/>
        <v>Morawski Piotr</v>
      </c>
      <c r="I215">
        <f t="shared" si="62"/>
        <v>1959</v>
      </c>
      <c r="J215" t="s">
        <v>32</v>
      </c>
      <c r="K215" t="s">
        <v>5082</v>
      </c>
      <c r="L215">
        <f>VLOOKUP(H215,'id (2018)'!H:I,2,0)</f>
        <v>1959</v>
      </c>
    </row>
    <row r="216" spans="1:12">
      <c r="A216" t="str">
        <f t="shared" ref="A216:A217" si="63">D216&amp;E216&amp;G216</f>
        <v>KreftMirka1980</v>
      </c>
      <c r="C216">
        <f t="shared" si="56"/>
        <v>215</v>
      </c>
      <c r="D216" t="s">
        <v>5006</v>
      </c>
      <c r="E216" t="s">
        <v>5005</v>
      </c>
      <c r="F216">
        <v>0</v>
      </c>
      <c r="G216">
        <v>1980</v>
      </c>
      <c r="H216" t="str">
        <f t="shared" ref="H216:H217" si="64">D216&amp;" "&amp;E216</f>
        <v>Kreft Mirka</v>
      </c>
      <c r="I216">
        <f t="shared" ref="I216:I217" si="65">G216</f>
        <v>1980</v>
      </c>
      <c r="J216" t="s">
        <v>0</v>
      </c>
      <c r="K216" t="s">
        <v>5082</v>
      </c>
      <c r="L216" t="e">
        <f>VLOOKUP(H216,'id (2018)'!H:I,2,0)</f>
        <v>#N/A</v>
      </c>
    </row>
    <row r="217" spans="1:12">
      <c r="A217" t="str">
        <f t="shared" si="63"/>
        <v>WorotyńskaKamilla1980</v>
      </c>
      <c r="C217">
        <f t="shared" si="56"/>
        <v>216</v>
      </c>
      <c r="D217" t="s">
        <v>3672</v>
      </c>
      <c r="E217" t="s">
        <v>3671</v>
      </c>
      <c r="F217">
        <v>0</v>
      </c>
      <c r="G217">
        <v>1980</v>
      </c>
      <c r="H217" t="str">
        <f t="shared" si="64"/>
        <v>Worotyńska Kamilla</v>
      </c>
      <c r="I217">
        <f t="shared" si="65"/>
        <v>1980</v>
      </c>
      <c r="J217" t="s">
        <v>0</v>
      </c>
      <c r="K217" t="s">
        <v>5082</v>
      </c>
      <c r="L217">
        <f>VLOOKUP(H217,'id (2018)'!H:I,2,0)</f>
        <v>1980</v>
      </c>
    </row>
    <row r="218" spans="1:12">
      <c r="A218" t="str">
        <f t="shared" ref="A218:A220" si="66">D218&amp;E218&amp;G218</f>
        <v>SkrynickiSławomir1976</v>
      </c>
      <c r="C218">
        <f t="shared" si="56"/>
        <v>217</v>
      </c>
      <c r="D218" t="s">
        <v>3826</v>
      </c>
      <c r="E218" t="s">
        <v>92</v>
      </c>
      <c r="G218">
        <v>1976</v>
      </c>
      <c r="H218" t="str">
        <f t="shared" ref="H218:H220" si="67">D218&amp;" "&amp;E218</f>
        <v>Skrynicki Sławomir</v>
      </c>
      <c r="I218">
        <f t="shared" ref="I218:I220" si="68">G218</f>
        <v>1976</v>
      </c>
      <c r="J218" t="s">
        <v>32</v>
      </c>
      <c r="K218" t="s">
        <v>5083</v>
      </c>
      <c r="L218">
        <f>VLOOKUP(H218,'id (2018)'!H:I,2,0)</f>
        <v>1976</v>
      </c>
    </row>
    <row r="219" spans="1:12">
      <c r="A219" t="str">
        <f t="shared" si="66"/>
        <v>BanachPiotr1970</v>
      </c>
      <c r="C219">
        <f t="shared" si="56"/>
        <v>218</v>
      </c>
      <c r="D219" t="s">
        <v>3825</v>
      </c>
      <c r="E219" t="s">
        <v>15</v>
      </c>
      <c r="G219">
        <v>1970</v>
      </c>
      <c r="H219" t="str">
        <f t="shared" si="67"/>
        <v>Banach Piotr</v>
      </c>
      <c r="I219">
        <f t="shared" si="68"/>
        <v>1970</v>
      </c>
      <c r="J219" t="s">
        <v>32</v>
      </c>
      <c r="K219" t="s">
        <v>5083</v>
      </c>
      <c r="L219">
        <f>VLOOKUP(H219,'id (2018)'!H:I,2,0)</f>
        <v>1970</v>
      </c>
    </row>
    <row r="220" spans="1:12">
      <c r="A220" t="str">
        <f t="shared" si="66"/>
        <v>SieczkaKrzysztof0</v>
      </c>
      <c r="C220">
        <f t="shared" si="56"/>
        <v>219</v>
      </c>
      <c r="D220" t="s">
        <v>5008</v>
      </c>
      <c r="E220" t="s">
        <v>22</v>
      </c>
      <c r="G220">
        <v>0</v>
      </c>
      <c r="H220" t="str">
        <f t="shared" si="67"/>
        <v>Sieczka Krzysztof</v>
      </c>
      <c r="I220">
        <f t="shared" si="68"/>
        <v>0</v>
      </c>
      <c r="J220" t="s">
        <v>32</v>
      </c>
      <c r="K220" t="s">
        <v>5083</v>
      </c>
      <c r="L220" t="e">
        <f>VLOOKUP(H220,'id (2018)'!H:I,2,0)</f>
        <v>#N/A</v>
      </c>
    </row>
    <row r="221" spans="1:12">
      <c r="A221" t="str">
        <f t="shared" ref="A221:A232" si="69">D221&amp;E221&amp;G221</f>
        <v>SzczepaniakWeronika2002</v>
      </c>
      <c r="C221">
        <f t="shared" si="56"/>
        <v>220</v>
      </c>
      <c r="D221" t="s">
        <v>4195</v>
      </c>
      <c r="E221" t="s">
        <v>4068</v>
      </c>
      <c r="F221" t="s">
        <v>5029</v>
      </c>
      <c r="G221">
        <v>2002</v>
      </c>
      <c r="H221" t="str">
        <f t="shared" ref="H221:H232" si="70">D221&amp;" "&amp;E221</f>
        <v>Szczepaniak Weronika</v>
      </c>
      <c r="I221">
        <f t="shared" ref="I221:I232" si="71">G221</f>
        <v>2002</v>
      </c>
      <c r="J221" t="s">
        <v>0</v>
      </c>
      <c r="K221" t="s">
        <v>5084</v>
      </c>
      <c r="L221" t="e">
        <f>VLOOKUP(H221,'id (2018)'!H:I,2,0)</f>
        <v>#N/A</v>
      </c>
    </row>
    <row r="222" spans="1:12">
      <c r="A222" t="str">
        <f t="shared" si="69"/>
        <v>CzeczottMałgorzata1973</v>
      </c>
      <c r="C222">
        <f t="shared" si="56"/>
        <v>221</v>
      </c>
      <c r="D222" t="s">
        <v>1307</v>
      </c>
      <c r="E222" t="s">
        <v>500</v>
      </c>
      <c r="F222" t="s">
        <v>1265</v>
      </c>
      <c r="G222">
        <v>1973</v>
      </c>
      <c r="H222" t="str">
        <f t="shared" si="70"/>
        <v>Czeczott Małgorzata</v>
      </c>
      <c r="I222">
        <f t="shared" si="71"/>
        <v>1973</v>
      </c>
      <c r="J222" t="s">
        <v>0</v>
      </c>
      <c r="K222" t="s">
        <v>5084</v>
      </c>
      <c r="L222">
        <f>VLOOKUP(H222,'id (2018)'!H:I,2,0)</f>
        <v>1973</v>
      </c>
    </row>
    <row r="223" spans="1:12">
      <c r="A223" t="str">
        <f t="shared" si="69"/>
        <v>KwitowskaAnna1982</v>
      </c>
      <c r="C223">
        <f t="shared" si="56"/>
        <v>222</v>
      </c>
      <c r="D223" t="s">
        <v>3519</v>
      </c>
      <c r="E223" t="s">
        <v>276</v>
      </c>
      <c r="F223" t="s">
        <v>3</v>
      </c>
      <c r="G223">
        <v>1982</v>
      </c>
      <c r="H223" t="str">
        <f t="shared" si="70"/>
        <v>Kwitowska Anna</v>
      </c>
      <c r="I223">
        <f t="shared" si="71"/>
        <v>1982</v>
      </c>
      <c r="J223" t="s">
        <v>0</v>
      </c>
      <c r="K223" t="s">
        <v>5084</v>
      </c>
      <c r="L223">
        <f>VLOOKUP(H223,'id (2018)'!H:I,2,0)</f>
        <v>1982</v>
      </c>
    </row>
    <row r="224" spans="1:12">
      <c r="A224" t="str">
        <f t="shared" si="69"/>
        <v>BuciakBarbara1986</v>
      </c>
      <c r="C224">
        <f t="shared" si="56"/>
        <v>223</v>
      </c>
      <c r="D224" t="s">
        <v>302</v>
      </c>
      <c r="E224" t="s">
        <v>409</v>
      </c>
      <c r="F224" t="s">
        <v>3</v>
      </c>
      <c r="G224">
        <v>1986</v>
      </c>
      <c r="H224" t="str">
        <f t="shared" si="70"/>
        <v>Buciak Barbara</v>
      </c>
      <c r="I224">
        <f t="shared" si="71"/>
        <v>1986</v>
      </c>
      <c r="J224" t="s">
        <v>0</v>
      </c>
      <c r="K224" t="s">
        <v>5084</v>
      </c>
      <c r="L224">
        <f>VLOOKUP(H224,'id (2018)'!H:I,2,0)</f>
        <v>1986</v>
      </c>
    </row>
    <row r="225" spans="1:12">
      <c r="A225" t="str">
        <f t="shared" si="69"/>
        <v>LewandowskaMagdalena0</v>
      </c>
      <c r="C225">
        <f t="shared" si="56"/>
        <v>224</v>
      </c>
      <c r="D225" t="s">
        <v>4258</v>
      </c>
      <c r="E225" t="s">
        <v>36</v>
      </c>
      <c r="F225" t="s">
        <v>5021</v>
      </c>
      <c r="G225">
        <v>0</v>
      </c>
      <c r="H225" t="str">
        <f t="shared" si="70"/>
        <v>Lewandowska Magdalena</v>
      </c>
      <c r="I225">
        <f t="shared" si="71"/>
        <v>0</v>
      </c>
      <c r="J225" t="s">
        <v>0</v>
      </c>
      <c r="K225" t="s">
        <v>5084</v>
      </c>
      <c r="L225" t="e">
        <f>VLOOKUP(H225,'id (2018)'!H:I,2,0)</f>
        <v>#N/A</v>
      </c>
    </row>
    <row r="226" spans="1:12">
      <c r="A226" t="str">
        <f t="shared" si="69"/>
        <v>MrozekEwa0</v>
      </c>
      <c r="C226">
        <f t="shared" si="56"/>
        <v>225</v>
      </c>
      <c r="D226" t="s">
        <v>5036</v>
      </c>
      <c r="E226" t="s">
        <v>334</v>
      </c>
      <c r="F226" t="s">
        <v>4843</v>
      </c>
      <c r="G226">
        <v>0</v>
      </c>
      <c r="H226" t="str">
        <f t="shared" si="70"/>
        <v>Mrozek Ewa</v>
      </c>
      <c r="I226">
        <f t="shared" si="71"/>
        <v>0</v>
      </c>
      <c r="J226" t="s">
        <v>0</v>
      </c>
      <c r="K226" t="s">
        <v>5084</v>
      </c>
      <c r="L226" t="e">
        <f>VLOOKUP(H226,'id (2018)'!H:I,2,0)</f>
        <v>#N/A</v>
      </c>
    </row>
    <row r="227" spans="1:12">
      <c r="A227" t="str">
        <f t="shared" si="69"/>
        <v>PAPUGAJOANNA0</v>
      </c>
      <c r="C227">
        <f t="shared" si="56"/>
        <v>226</v>
      </c>
      <c r="D227" t="s">
        <v>5038</v>
      </c>
      <c r="E227" t="s">
        <v>5037</v>
      </c>
      <c r="F227" t="s">
        <v>5019</v>
      </c>
      <c r="G227">
        <v>0</v>
      </c>
      <c r="H227" t="str">
        <f t="shared" si="70"/>
        <v>PAPUGA JOANNA</v>
      </c>
      <c r="I227">
        <f t="shared" si="71"/>
        <v>0</v>
      </c>
      <c r="J227" t="s">
        <v>0</v>
      </c>
      <c r="K227" t="s">
        <v>5084</v>
      </c>
      <c r="L227" t="e">
        <f>VLOOKUP(H227,'id (2018)'!H:I,2,0)</f>
        <v>#N/A</v>
      </c>
    </row>
    <row r="228" spans="1:12">
      <c r="A228" t="str">
        <f t="shared" si="69"/>
        <v>WidulińskaSylwiA0</v>
      </c>
      <c r="C228">
        <f t="shared" si="56"/>
        <v>227</v>
      </c>
      <c r="D228" t="s">
        <v>5040</v>
      </c>
      <c r="E228" t="s">
        <v>5039</v>
      </c>
      <c r="F228" t="s">
        <v>4843</v>
      </c>
      <c r="G228">
        <v>0</v>
      </c>
      <c r="H228" t="str">
        <f t="shared" si="70"/>
        <v>Widulińska SylwiA</v>
      </c>
      <c r="I228">
        <f t="shared" si="71"/>
        <v>0</v>
      </c>
      <c r="J228" t="s">
        <v>0</v>
      </c>
      <c r="K228" t="s">
        <v>5084</v>
      </c>
      <c r="L228" t="e">
        <f>VLOOKUP(H228,'id (2018)'!H:I,2,0)</f>
        <v>#N/A</v>
      </c>
    </row>
    <row r="229" spans="1:12">
      <c r="A229" t="str">
        <f t="shared" si="69"/>
        <v>Urbanik-RedoEwa1974</v>
      </c>
      <c r="C229">
        <f t="shared" si="56"/>
        <v>228</v>
      </c>
      <c r="D229" t="s">
        <v>1549</v>
      </c>
      <c r="E229" t="s">
        <v>334</v>
      </c>
      <c r="F229" t="s">
        <v>1545</v>
      </c>
      <c r="G229">
        <v>1974</v>
      </c>
      <c r="H229" t="str">
        <f t="shared" si="70"/>
        <v>Urbanik-Redo Ewa</v>
      </c>
      <c r="I229">
        <f t="shared" si="71"/>
        <v>1974</v>
      </c>
      <c r="J229" t="s">
        <v>0</v>
      </c>
      <c r="K229" t="s">
        <v>5084</v>
      </c>
      <c r="L229">
        <f>VLOOKUP(H229,'id (2018)'!H:I,2,0)</f>
        <v>1974</v>
      </c>
    </row>
    <row r="230" spans="1:12">
      <c r="A230" t="str">
        <f t="shared" si="69"/>
        <v>MaciejewskaMałgorzata1980</v>
      </c>
      <c r="C230">
        <f t="shared" si="56"/>
        <v>229</v>
      </c>
      <c r="D230" t="s">
        <v>3697</v>
      </c>
      <c r="E230" t="s">
        <v>500</v>
      </c>
      <c r="F230" t="s">
        <v>5014</v>
      </c>
      <c r="G230">
        <v>1980</v>
      </c>
      <c r="H230" t="str">
        <f t="shared" si="70"/>
        <v>Maciejewska Małgorzata</v>
      </c>
      <c r="I230">
        <f t="shared" si="71"/>
        <v>1980</v>
      </c>
      <c r="J230" t="s">
        <v>0</v>
      </c>
      <c r="K230" t="s">
        <v>5084</v>
      </c>
      <c r="L230">
        <f>VLOOKUP(H230,'id (2018)'!H:I,2,0)</f>
        <v>1980</v>
      </c>
    </row>
    <row r="231" spans="1:12">
      <c r="A231" t="str">
        <f t="shared" si="69"/>
        <v>RosińskaKarolina1995</v>
      </c>
      <c r="C231">
        <f t="shared" si="56"/>
        <v>230</v>
      </c>
      <c r="D231" t="s">
        <v>5048</v>
      </c>
      <c r="E231" t="s">
        <v>550</v>
      </c>
      <c r="F231" t="s">
        <v>5013</v>
      </c>
      <c r="G231">
        <v>1995</v>
      </c>
      <c r="H231" t="str">
        <f t="shared" si="70"/>
        <v>Rosińska Karolina</v>
      </c>
      <c r="I231">
        <f t="shared" si="71"/>
        <v>1995</v>
      </c>
      <c r="J231" t="s">
        <v>0</v>
      </c>
      <c r="K231" t="s">
        <v>5084</v>
      </c>
      <c r="L231" t="e">
        <f>VLOOKUP(H231,'id (2018)'!H:I,2,0)</f>
        <v>#N/A</v>
      </c>
    </row>
    <row r="232" spans="1:12">
      <c r="A232" t="str">
        <f t="shared" si="69"/>
        <v>MoskałaAgnieszka1991</v>
      </c>
      <c r="C232">
        <f t="shared" si="56"/>
        <v>231</v>
      </c>
      <c r="D232" t="s">
        <v>3824</v>
      </c>
      <c r="E232" t="s">
        <v>133</v>
      </c>
      <c r="F232" t="s">
        <v>3469</v>
      </c>
      <c r="G232">
        <v>1991</v>
      </c>
      <c r="H232" t="str">
        <f t="shared" si="70"/>
        <v>Moskała Agnieszka</v>
      </c>
      <c r="I232">
        <f t="shared" si="71"/>
        <v>1991</v>
      </c>
      <c r="J232" t="s">
        <v>0</v>
      </c>
      <c r="K232" t="s">
        <v>5084</v>
      </c>
      <c r="L232">
        <f>VLOOKUP(H232,'id (2018)'!H:I,2,0)</f>
        <v>1991</v>
      </c>
    </row>
    <row r="233" spans="1:12">
      <c r="A233" t="str">
        <f t="shared" ref="A233:A265" si="72">D233&amp;E233&amp;G233</f>
        <v>MadejRafał1978</v>
      </c>
      <c r="C233">
        <f t="shared" si="56"/>
        <v>232</v>
      </c>
      <c r="D233" t="s">
        <v>3367</v>
      </c>
      <c r="E233" t="s">
        <v>45</v>
      </c>
      <c r="F233" t="s">
        <v>3374</v>
      </c>
      <c r="G233">
        <v>1978</v>
      </c>
      <c r="H233" t="str">
        <f t="shared" ref="H233:H265" si="73">D233&amp;" "&amp;E233</f>
        <v>Madej Rafał</v>
      </c>
      <c r="I233">
        <f t="shared" ref="I233:I265" si="74">G233</f>
        <v>1978</v>
      </c>
      <c r="J233" t="s">
        <v>32</v>
      </c>
      <c r="K233" t="s">
        <v>5084</v>
      </c>
      <c r="L233">
        <f>VLOOKUP(H233,'id (2018)'!H:I,2,0)</f>
        <v>1978</v>
      </c>
    </row>
    <row r="234" spans="1:12">
      <c r="A234" t="str">
        <f t="shared" si="72"/>
        <v>AdamskiJędrzej0</v>
      </c>
      <c r="C234">
        <f t="shared" si="56"/>
        <v>233</v>
      </c>
      <c r="D234" t="s">
        <v>1210</v>
      </c>
      <c r="E234" t="s">
        <v>4373</v>
      </c>
      <c r="F234">
        <v>0</v>
      </c>
      <c r="G234">
        <v>0</v>
      </c>
      <c r="H234" t="str">
        <f t="shared" si="73"/>
        <v>Adamski Jędrzej</v>
      </c>
      <c r="I234">
        <f t="shared" si="74"/>
        <v>0</v>
      </c>
      <c r="J234" t="s">
        <v>32</v>
      </c>
      <c r="K234" t="s">
        <v>5084</v>
      </c>
      <c r="L234" t="e">
        <f>VLOOKUP(H234,'id (2018)'!H:I,2,0)</f>
        <v>#N/A</v>
      </c>
    </row>
    <row r="235" spans="1:12">
      <c r="A235" t="str">
        <f t="shared" si="72"/>
        <v>ArkuszewskiTomasz1987</v>
      </c>
      <c r="C235">
        <f t="shared" si="56"/>
        <v>234</v>
      </c>
      <c r="D235" t="s">
        <v>3776</v>
      </c>
      <c r="E235" t="s">
        <v>48</v>
      </c>
      <c r="F235" t="s">
        <v>5027</v>
      </c>
      <c r="G235">
        <v>1987</v>
      </c>
      <c r="H235" t="str">
        <f t="shared" si="73"/>
        <v>Arkuszewski Tomasz</v>
      </c>
      <c r="I235">
        <f t="shared" si="74"/>
        <v>1987</v>
      </c>
      <c r="J235" t="s">
        <v>32</v>
      </c>
      <c r="K235" t="s">
        <v>5084</v>
      </c>
      <c r="L235">
        <f>VLOOKUP(H235,'id (2018)'!H:I,2,0)</f>
        <v>1987</v>
      </c>
    </row>
    <row r="236" spans="1:12">
      <c r="A236" t="str">
        <f t="shared" si="72"/>
        <v>SompolińskiŁukasz1988</v>
      </c>
      <c r="C236">
        <f t="shared" si="56"/>
        <v>235</v>
      </c>
      <c r="D236" t="s">
        <v>3774</v>
      </c>
      <c r="E236" t="s">
        <v>63</v>
      </c>
      <c r="F236">
        <v>0</v>
      </c>
      <c r="G236">
        <v>1988</v>
      </c>
      <c r="H236" t="str">
        <f t="shared" si="73"/>
        <v>Sompoliński Łukasz</v>
      </c>
      <c r="I236">
        <f t="shared" si="74"/>
        <v>1988</v>
      </c>
      <c r="J236" t="s">
        <v>32</v>
      </c>
      <c r="K236" t="s">
        <v>5084</v>
      </c>
      <c r="L236">
        <f>VLOOKUP(H236,'id (2018)'!H:I,2,0)</f>
        <v>1988</v>
      </c>
    </row>
    <row r="237" spans="1:12">
      <c r="A237" t="str">
        <f t="shared" si="72"/>
        <v>KucharczykSeweryn1979</v>
      </c>
      <c r="C237">
        <f t="shared" si="56"/>
        <v>236</v>
      </c>
      <c r="D237" t="s">
        <v>953</v>
      </c>
      <c r="E237" t="s">
        <v>954</v>
      </c>
      <c r="F237" t="s">
        <v>4008</v>
      </c>
      <c r="G237">
        <v>1979</v>
      </c>
      <c r="H237" t="str">
        <f t="shared" si="73"/>
        <v>Kucharczyk Seweryn</v>
      </c>
      <c r="I237">
        <f t="shared" si="74"/>
        <v>1979</v>
      </c>
      <c r="J237" t="s">
        <v>32</v>
      </c>
      <c r="K237" t="s">
        <v>5084</v>
      </c>
      <c r="L237">
        <f>VLOOKUP(H237,'id (2018)'!H:I,2,0)</f>
        <v>1979</v>
      </c>
    </row>
    <row r="238" spans="1:12">
      <c r="A238" t="str">
        <f t="shared" si="72"/>
        <v>SzczepaniakTadeusz1972</v>
      </c>
      <c r="C238">
        <f t="shared" si="56"/>
        <v>237</v>
      </c>
      <c r="D238" t="s">
        <v>4195</v>
      </c>
      <c r="E238" t="s">
        <v>89</v>
      </c>
      <c r="F238" t="s">
        <v>5029</v>
      </c>
      <c r="G238">
        <v>1972</v>
      </c>
      <c r="H238" t="str">
        <f t="shared" si="73"/>
        <v>Szczepaniak Tadeusz</v>
      </c>
      <c r="I238">
        <f t="shared" si="74"/>
        <v>1972</v>
      </c>
      <c r="J238" t="s">
        <v>32</v>
      </c>
      <c r="K238" t="s">
        <v>5084</v>
      </c>
      <c r="L238" t="e">
        <f>VLOOKUP(H238,'id (2018)'!H:I,2,0)</f>
        <v>#N/A</v>
      </c>
    </row>
    <row r="239" spans="1:12">
      <c r="A239" t="str">
        <f t="shared" si="72"/>
        <v>MilczarekGrzegorz0</v>
      </c>
      <c r="C239">
        <f t="shared" si="56"/>
        <v>238</v>
      </c>
      <c r="D239" t="s">
        <v>3976</v>
      </c>
      <c r="E239" t="s">
        <v>19</v>
      </c>
      <c r="F239" t="s">
        <v>5027</v>
      </c>
      <c r="G239">
        <v>0</v>
      </c>
      <c r="H239" t="str">
        <f t="shared" si="73"/>
        <v>Milczarek Grzegorz</v>
      </c>
      <c r="I239">
        <f t="shared" si="74"/>
        <v>0</v>
      </c>
      <c r="J239" t="s">
        <v>32</v>
      </c>
      <c r="K239" t="s">
        <v>5084</v>
      </c>
      <c r="L239" t="e">
        <f>VLOOKUP(H239,'id (2018)'!H:I,2,0)</f>
        <v>#N/A</v>
      </c>
    </row>
    <row r="240" spans="1:12">
      <c r="A240" t="str">
        <f t="shared" si="72"/>
        <v>KuczaJarosław0</v>
      </c>
      <c r="C240">
        <f t="shared" si="56"/>
        <v>239</v>
      </c>
      <c r="D240" t="s">
        <v>5033</v>
      </c>
      <c r="E240" t="s">
        <v>90</v>
      </c>
      <c r="F240" t="s">
        <v>5026</v>
      </c>
      <c r="G240">
        <v>0</v>
      </c>
      <c r="H240" t="str">
        <f t="shared" si="73"/>
        <v>Kucza Jarosław</v>
      </c>
      <c r="I240">
        <f t="shared" si="74"/>
        <v>0</v>
      </c>
      <c r="J240" t="s">
        <v>32</v>
      </c>
      <c r="K240" t="s">
        <v>5084</v>
      </c>
      <c r="L240" t="e">
        <f>VLOOKUP(H240,'id (2018)'!H:I,2,0)</f>
        <v>#N/A</v>
      </c>
    </row>
    <row r="241" spans="1:12">
      <c r="A241" t="str">
        <f t="shared" si="72"/>
        <v>RogowskiHubert1987</v>
      </c>
      <c r="C241">
        <f t="shared" si="56"/>
        <v>240</v>
      </c>
      <c r="D241" t="s">
        <v>503</v>
      </c>
      <c r="E241" t="s">
        <v>710</v>
      </c>
      <c r="F241" t="s">
        <v>5024</v>
      </c>
      <c r="G241">
        <v>1987</v>
      </c>
      <c r="H241" t="str">
        <f t="shared" si="73"/>
        <v>Rogowski Hubert</v>
      </c>
      <c r="I241">
        <f t="shared" si="74"/>
        <v>1987</v>
      </c>
      <c r="J241" t="s">
        <v>32</v>
      </c>
      <c r="K241" t="s">
        <v>5084</v>
      </c>
      <c r="L241" t="e">
        <f>VLOOKUP(H241,'id (2018)'!H:I,2,0)</f>
        <v>#N/A</v>
      </c>
    </row>
    <row r="242" spans="1:12">
      <c r="A242" t="str">
        <f t="shared" si="72"/>
        <v>MateraRafał1977</v>
      </c>
      <c r="C242">
        <f t="shared" si="56"/>
        <v>241</v>
      </c>
      <c r="D242" t="s">
        <v>5034</v>
      </c>
      <c r="E242" t="s">
        <v>45</v>
      </c>
      <c r="F242">
        <v>0</v>
      </c>
      <c r="G242">
        <v>1977</v>
      </c>
      <c r="H242" t="str">
        <f t="shared" si="73"/>
        <v>Matera Rafał</v>
      </c>
      <c r="I242">
        <f t="shared" si="74"/>
        <v>1977</v>
      </c>
      <c r="J242" t="s">
        <v>32</v>
      </c>
      <c r="K242" t="s">
        <v>5084</v>
      </c>
      <c r="L242" t="e">
        <f>VLOOKUP(H242,'id (2018)'!H:I,2,0)</f>
        <v>#N/A</v>
      </c>
    </row>
    <row r="243" spans="1:12">
      <c r="A243" t="str">
        <f t="shared" si="72"/>
        <v>ProkopMarcin1975</v>
      </c>
      <c r="C243">
        <f t="shared" si="56"/>
        <v>242</v>
      </c>
      <c r="D243" t="s">
        <v>3977</v>
      </c>
      <c r="E243" t="s">
        <v>17</v>
      </c>
      <c r="F243">
        <v>0</v>
      </c>
      <c r="G243">
        <v>1975</v>
      </c>
      <c r="H243" t="str">
        <f t="shared" si="73"/>
        <v>Prokop Marcin</v>
      </c>
      <c r="I243">
        <f t="shared" si="74"/>
        <v>1975</v>
      </c>
      <c r="J243" t="s">
        <v>32</v>
      </c>
      <c r="K243" t="s">
        <v>5084</v>
      </c>
      <c r="L243">
        <f>VLOOKUP(H243,'id (2018)'!H:I,2,0)</f>
        <v>1975</v>
      </c>
    </row>
    <row r="244" spans="1:12">
      <c r="A244" t="str">
        <f t="shared" si="72"/>
        <v>TomczakPaweł0</v>
      </c>
      <c r="C244">
        <f t="shared" si="56"/>
        <v>243</v>
      </c>
      <c r="D244" t="s">
        <v>841</v>
      </c>
      <c r="E244" t="s">
        <v>16</v>
      </c>
      <c r="F244" t="s">
        <v>5023</v>
      </c>
      <c r="G244">
        <v>0</v>
      </c>
      <c r="H244" t="str">
        <f t="shared" si="73"/>
        <v>Tomczak Paweł</v>
      </c>
      <c r="I244">
        <f t="shared" si="74"/>
        <v>0</v>
      </c>
      <c r="J244" t="s">
        <v>32</v>
      </c>
      <c r="K244" t="s">
        <v>5084</v>
      </c>
      <c r="L244" t="e">
        <f>VLOOKUP(H244,'id (2018)'!H:I,2,0)</f>
        <v>#N/A</v>
      </c>
    </row>
    <row r="245" spans="1:12">
      <c r="A245" t="str">
        <f t="shared" si="72"/>
        <v>StankowskiBłażej0</v>
      </c>
      <c r="C245">
        <f t="shared" si="56"/>
        <v>244</v>
      </c>
      <c r="D245" t="s">
        <v>5035</v>
      </c>
      <c r="E245" t="s">
        <v>1346</v>
      </c>
      <c r="F245" t="s">
        <v>5023</v>
      </c>
      <c r="G245">
        <v>0</v>
      </c>
      <c r="H245" t="str">
        <f t="shared" si="73"/>
        <v>Stankowski Błażej</v>
      </c>
      <c r="I245">
        <f t="shared" si="74"/>
        <v>0</v>
      </c>
      <c r="J245" t="s">
        <v>32</v>
      </c>
      <c r="K245" t="s">
        <v>5084</v>
      </c>
      <c r="L245" t="e">
        <f>VLOOKUP(H245,'id (2018)'!H:I,2,0)</f>
        <v>#N/A</v>
      </c>
    </row>
    <row r="246" spans="1:12">
      <c r="A246" t="str">
        <f t="shared" si="72"/>
        <v>BanaśMarcin0</v>
      </c>
      <c r="C246">
        <f t="shared" si="56"/>
        <v>245</v>
      </c>
      <c r="D246" t="s">
        <v>5041</v>
      </c>
      <c r="E246" t="s">
        <v>17</v>
      </c>
      <c r="F246">
        <v>0</v>
      </c>
      <c r="G246">
        <v>0</v>
      </c>
      <c r="H246" t="str">
        <f t="shared" si="73"/>
        <v>Banaś Marcin</v>
      </c>
      <c r="I246">
        <f t="shared" si="74"/>
        <v>0</v>
      </c>
      <c r="J246" t="s">
        <v>32</v>
      </c>
      <c r="K246" t="s">
        <v>5084</v>
      </c>
      <c r="L246" t="e">
        <f>VLOOKUP(H246,'id (2018)'!H:I,2,0)</f>
        <v>#N/A</v>
      </c>
    </row>
    <row r="247" spans="1:12">
      <c r="A247" t="str">
        <f t="shared" si="72"/>
        <v>GóraRobert0</v>
      </c>
      <c r="C247">
        <f t="shared" si="56"/>
        <v>246</v>
      </c>
      <c r="D247" t="s">
        <v>5042</v>
      </c>
      <c r="E247" t="s">
        <v>49</v>
      </c>
      <c r="F247" t="s">
        <v>5019</v>
      </c>
      <c r="G247">
        <v>0</v>
      </c>
      <c r="H247" t="str">
        <f t="shared" si="73"/>
        <v>Góra Robert</v>
      </c>
      <c r="I247">
        <f t="shared" si="74"/>
        <v>0</v>
      </c>
      <c r="J247" t="s">
        <v>32</v>
      </c>
      <c r="K247" t="s">
        <v>5084</v>
      </c>
      <c r="L247" t="e">
        <f>VLOOKUP(H247,'id (2018)'!H:I,2,0)</f>
        <v>#N/A</v>
      </c>
    </row>
    <row r="248" spans="1:12">
      <c r="A248" t="str">
        <f t="shared" si="72"/>
        <v>HejmanowskiArkadiusz0</v>
      </c>
      <c r="C248">
        <f t="shared" si="56"/>
        <v>247</v>
      </c>
      <c r="D248" t="s">
        <v>5043</v>
      </c>
      <c r="E248" t="s">
        <v>363</v>
      </c>
      <c r="F248" t="s">
        <v>5019</v>
      </c>
      <c r="G248">
        <v>0</v>
      </c>
      <c r="H248" t="str">
        <f t="shared" si="73"/>
        <v>Hejmanowski Arkadiusz</v>
      </c>
      <c r="I248">
        <f t="shared" si="74"/>
        <v>0</v>
      </c>
      <c r="J248" t="s">
        <v>32</v>
      </c>
      <c r="K248" t="s">
        <v>5084</v>
      </c>
      <c r="L248" t="e">
        <f>VLOOKUP(H248,'id (2018)'!H:I,2,0)</f>
        <v>#N/A</v>
      </c>
    </row>
    <row r="249" spans="1:12">
      <c r="A249" t="str">
        <f t="shared" si="72"/>
        <v>KordiaszFilip0</v>
      </c>
      <c r="C249">
        <f t="shared" si="56"/>
        <v>248</v>
      </c>
      <c r="D249" t="s">
        <v>5044</v>
      </c>
      <c r="E249" t="s">
        <v>544</v>
      </c>
      <c r="F249" t="s">
        <v>4843</v>
      </c>
      <c r="G249">
        <v>0</v>
      </c>
      <c r="H249" t="str">
        <f t="shared" si="73"/>
        <v>Kordiasz Filip</v>
      </c>
      <c r="I249">
        <f t="shared" si="74"/>
        <v>0</v>
      </c>
      <c r="J249" t="s">
        <v>32</v>
      </c>
      <c r="K249" t="s">
        <v>5084</v>
      </c>
      <c r="L249" t="e">
        <f>VLOOKUP(H249,'id (2018)'!H:I,2,0)</f>
        <v>#N/A</v>
      </c>
    </row>
    <row r="250" spans="1:12">
      <c r="A250" t="str">
        <f t="shared" si="72"/>
        <v>KoziołRobert0</v>
      </c>
      <c r="C250">
        <f t="shared" si="56"/>
        <v>249</v>
      </c>
      <c r="D250" t="s">
        <v>5045</v>
      </c>
      <c r="E250" t="s">
        <v>49</v>
      </c>
      <c r="F250" t="s">
        <v>5017</v>
      </c>
      <c r="G250">
        <v>0</v>
      </c>
      <c r="H250" t="str">
        <f t="shared" si="73"/>
        <v>Kozioł Robert</v>
      </c>
      <c r="I250">
        <f t="shared" si="74"/>
        <v>0</v>
      </c>
      <c r="J250" t="s">
        <v>32</v>
      </c>
      <c r="K250" t="s">
        <v>5084</v>
      </c>
      <c r="L250" t="e">
        <f>VLOOKUP(H250,'id (2018)'!H:I,2,0)</f>
        <v>#N/A</v>
      </c>
    </row>
    <row r="251" spans="1:12">
      <c r="A251" t="str">
        <f t="shared" si="72"/>
        <v>MrozekSławomir0</v>
      </c>
      <c r="C251">
        <f t="shared" si="56"/>
        <v>250</v>
      </c>
      <c r="D251" t="s">
        <v>5036</v>
      </c>
      <c r="E251" t="s">
        <v>92</v>
      </c>
      <c r="F251" t="s">
        <v>5016</v>
      </c>
      <c r="G251">
        <v>0</v>
      </c>
      <c r="H251" t="str">
        <f t="shared" si="73"/>
        <v>Mrozek Sławomir</v>
      </c>
      <c r="I251">
        <f t="shared" si="74"/>
        <v>0</v>
      </c>
      <c r="J251" t="s">
        <v>32</v>
      </c>
      <c r="K251" t="s">
        <v>5084</v>
      </c>
      <c r="L251" t="e">
        <f>VLOOKUP(H251,'id (2018)'!H:I,2,0)</f>
        <v>#N/A</v>
      </c>
    </row>
    <row r="252" spans="1:12">
      <c r="A252" t="str">
        <f t="shared" si="72"/>
        <v>SołtysińskiDariusz0</v>
      </c>
      <c r="C252">
        <f t="shared" si="56"/>
        <v>251</v>
      </c>
      <c r="D252" t="s">
        <v>5046</v>
      </c>
      <c r="E252" t="s">
        <v>144</v>
      </c>
      <c r="F252" t="s">
        <v>4843</v>
      </c>
      <c r="G252">
        <v>0</v>
      </c>
      <c r="H252" t="str">
        <f t="shared" si="73"/>
        <v>Sołtysiński Dariusz</v>
      </c>
      <c r="I252">
        <f t="shared" si="74"/>
        <v>0</v>
      </c>
      <c r="J252" t="s">
        <v>32</v>
      </c>
      <c r="K252" t="s">
        <v>5084</v>
      </c>
      <c r="L252" t="e">
        <f>VLOOKUP(H252,'id (2018)'!H:I,2,0)</f>
        <v>#N/A</v>
      </c>
    </row>
    <row r="253" spans="1:12">
      <c r="A253" t="str">
        <f t="shared" si="72"/>
        <v>RedoGrzegorz1971</v>
      </c>
      <c r="C253">
        <f t="shared" si="56"/>
        <v>252</v>
      </c>
      <c r="D253" t="s">
        <v>1560</v>
      </c>
      <c r="E253" t="s">
        <v>19</v>
      </c>
      <c r="F253" t="s">
        <v>1545</v>
      </c>
      <c r="G253">
        <v>1971</v>
      </c>
      <c r="H253" t="str">
        <f t="shared" si="73"/>
        <v>Redo Grzegorz</v>
      </c>
      <c r="I253">
        <f t="shared" si="74"/>
        <v>1971</v>
      </c>
      <c r="J253" t="s">
        <v>32</v>
      </c>
      <c r="K253" t="s">
        <v>5084</v>
      </c>
      <c r="L253">
        <f>VLOOKUP(H253,'id (2018)'!H:I,2,0)</f>
        <v>1971</v>
      </c>
    </row>
    <row r="254" spans="1:12">
      <c r="A254" t="str">
        <f t="shared" si="72"/>
        <v>UrbanikJanusz1981</v>
      </c>
      <c r="C254">
        <f t="shared" si="56"/>
        <v>253</v>
      </c>
      <c r="D254" t="s">
        <v>1420</v>
      </c>
      <c r="E254" t="s">
        <v>1209</v>
      </c>
      <c r="F254" t="s">
        <v>1545</v>
      </c>
      <c r="G254">
        <v>1981</v>
      </c>
      <c r="H254" t="str">
        <f t="shared" si="73"/>
        <v>Urbanik Janusz</v>
      </c>
      <c r="I254">
        <f t="shared" si="74"/>
        <v>1981</v>
      </c>
      <c r="J254" t="s">
        <v>32</v>
      </c>
      <c r="K254" t="s">
        <v>5084</v>
      </c>
      <c r="L254">
        <f>VLOOKUP(H254,'id (2018)'!H:I,2,0)</f>
        <v>1981</v>
      </c>
    </row>
    <row r="255" spans="1:12">
      <c r="A255" t="str">
        <f t="shared" si="72"/>
        <v>MińkowskiMARCIN1975</v>
      </c>
      <c r="C255">
        <f t="shared" si="56"/>
        <v>254</v>
      </c>
      <c r="D255" t="s">
        <v>3886</v>
      </c>
      <c r="E255" t="s">
        <v>684</v>
      </c>
      <c r="F255">
        <v>0</v>
      </c>
      <c r="G255">
        <v>1975</v>
      </c>
      <c r="H255" t="str">
        <f t="shared" si="73"/>
        <v>Mińkowski MARCIN</v>
      </c>
      <c r="I255">
        <f t="shared" si="74"/>
        <v>1975</v>
      </c>
      <c r="J255" t="s">
        <v>32</v>
      </c>
      <c r="K255" t="s">
        <v>5084</v>
      </c>
      <c r="L255">
        <f>VLOOKUP(H255,'id (2018)'!H:I,2,0)</f>
        <v>1975</v>
      </c>
    </row>
    <row r="256" spans="1:12">
      <c r="A256" t="str">
        <f t="shared" si="72"/>
        <v>KostrzewaJacek1971</v>
      </c>
      <c r="C256">
        <f t="shared" si="56"/>
        <v>255</v>
      </c>
      <c r="D256" t="s">
        <v>607</v>
      </c>
      <c r="E256" t="s">
        <v>21</v>
      </c>
      <c r="F256" t="s">
        <v>601</v>
      </c>
      <c r="G256">
        <v>1971</v>
      </c>
      <c r="H256" t="str">
        <f t="shared" si="73"/>
        <v>Kostrzewa Jacek</v>
      </c>
      <c r="I256">
        <f t="shared" si="74"/>
        <v>1971</v>
      </c>
      <c r="J256" t="s">
        <v>32</v>
      </c>
      <c r="K256" t="s">
        <v>5084</v>
      </c>
      <c r="L256">
        <f>VLOOKUP(H256,'id (2018)'!H:I,2,0)</f>
        <v>1971</v>
      </c>
    </row>
    <row r="257" spans="1:12">
      <c r="A257" t="str">
        <f t="shared" si="72"/>
        <v>ŚwitońŁukasz1990</v>
      </c>
      <c r="C257">
        <f t="shared" si="56"/>
        <v>256</v>
      </c>
      <c r="D257" t="s">
        <v>3695</v>
      </c>
      <c r="E257" t="s">
        <v>63</v>
      </c>
      <c r="F257" t="s">
        <v>5014</v>
      </c>
      <c r="G257">
        <v>1990</v>
      </c>
      <c r="H257" t="str">
        <f t="shared" si="73"/>
        <v>Świtoń Łukasz</v>
      </c>
      <c r="I257">
        <f t="shared" si="74"/>
        <v>1990</v>
      </c>
      <c r="J257" t="s">
        <v>32</v>
      </c>
      <c r="K257" t="s">
        <v>5084</v>
      </c>
      <c r="L257">
        <f>VLOOKUP(H257,'id (2018)'!H:I,2,0)</f>
        <v>1990</v>
      </c>
    </row>
    <row r="258" spans="1:12">
      <c r="A258" t="str">
        <f t="shared" si="72"/>
        <v>NyczPiotr0</v>
      </c>
      <c r="C258">
        <f t="shared" si="56"/>
        <v>257</v>
      </c>
      <c r="D258" t="s">
        <v>4803</v>
      </c>
      <c r="E258" t="s">
        <v>15</v>
      </c>
      <c r="F258" t="s">
        <v>1384</v>
      </c>
      <c r="G258">
        <v>0</v>
      </c>
      <c r="H258" t="str">
        <f t="shared" si="73"/>
        <v>Nycz Piotr</v>
      </c>
      <c r="I258">
        <f t="shared" si="74"/>
        <v>0</v>
      </c>
      <c r="J258" t="s">
        <v>32</v>
      </c>
      <c r="K258" t="s">
        <v>5084</v>
      </c>
      <c r="L258" t="e">
        <f>VLOOKUP(H258,'id (2018)'!H:I,2,0)</f>
        <v>#N/A</v>
      </c>
    </row>
    <row r="259" spans="1:12">
      <c r="A259" t="str">
        <f t="shared" si="72"/>
        <v>NyczMateusz0</v>
      </c>
      <c r="C259">
        <f t="shared" si="56"/>
        <v>258</v>
      </c>
      <c r="D259" t="s">
        <v>4803</v>
      </c>
      <c r="E259" t="s">
        <v>91</v>
      </c>
      <c r="F259" t="s">
        <v>1384</v>
      </c>
      <c r="G259">
        <v>0</v>
      </c>
      <c r="H259" t="str">
        <f t="shared" si="73"/>
        <v>Nycz Mateusz</v>
      </c>
      <c r="I259">
        <f t="shared" si="74"/>
        <v>0</v>
      </c>
      <c r="J259" t="s">
        <v>32</v>
      </c>
      <c r="K259" t="s">
        <v>5084</v>
      </c>
      <c r="L259" t="e">
        <f>VLOOKUP(H259,'id (2018)'!H:I,2,0)</f>
        <v>#N/A</v>
      </c>
    </row>
    <row r="260" spans="1:12">
      <c r="A260" t="str">
        <f t="shared" si="72"/>
        <v>WiewiórskiPiotr0</v>
      </c>
      <c r="C260">
        <f t="shared" si="56"/>
        <v>259</v>
      </c>
      <c r="D260" t="s">
        <v>5047</v>
      </c>
      <c r="E260" t="s">
        <v>15</v>
      </c>
      <c r="F260" t="s">
        <v>1384</v>
      </c>
      <c r="G260">
        <v>0</v>
      </c>
      <c r="H260" t="str">
        <f t="shared" si="73"/>
        <v>Wiewiórski Piotr</v>
      </c>
      <c r="I260">
        <f t="shared" si="74"/>
        <v>0</v>
      </c>
      <c r="J260" t="s">
        <v>32</v>
      </c>
      <c r="K260" t="s">
        <v>5084</v>
      </c>
      <c r="L260" t="e">
        <f>VLOOKUP(H260,'id (2018)'!H:I,2,0)</f>
        <v>#N/A</v>
      </c>
    </row>
    <row r="261" spans="1:12">
      <c r="A261" t="str">
        <f t="shared" si="72"/>
        <v>WiewiórskiDawid0</v>
      </c>
      <c r="C261">
        <f t="shared" si="56"/>
        <v>260</v>
      </c>
      <c r="D261" t="s">
        <v>5047</v>
      </c>
      <c r="E261" t="s">
        <v>467</v>
      </c>
      <c r="F261" t="s">
        <v>1384</v>
      </c>
      <c r="G261">
        <v>0</v>
      </c>
      <c r="H261" t="str">
        <f t="shared" si="73"/>
        <v>Wiewiórski Dawid</v>
      </c>
      <c r="I261">
        <f t="shared" si="74"/>
        <v>0</v>
      </c>
      <c r="J261" t="s">
        <v>32</v>
      </c>
      <c r="K261" t="s">
        <v>5084</v>
      </c>
      <c r="L261" t="e">
        <f>VLOOKUP(H261,'id (2018)'!H:I,2,0)</f>
        <v>#N/A</v>
      </c>
    </row>
    <row r="262" spans="1:12">
      <c r="A262" t="str">
        <f t="shared" si="72"/>
        <v>MirowskiPaweł0</v>
      </c>
      <c r="C262">
        <f t="shared" si="56"/>
        <v>261</v>
      </c>
      <c r="D262" t="s">
        <v>80</v>
      </c>
      <c r="E262" t="s">
        <v>16</v>
      </c>
      <c r="F262" t="s">
        <v>1384</v>
      </c>
      <c r="G262">
        <v>0</v>
      </c>
      <c r="H262" t="str">
        <f t="shared" si="73"/>
        <v>Mirowski Paweł</v>
      </c>
      <c r="I262">
        <f t="shared" si="74"/>
        <v>0</v>
      </c>
      <c r="J262" t="s">
        <v>32</v>
      </c>
      <c r="K262" t="s">
        <v>5084</v>
      </c>
      <c r="L262" t="e">
        <f>VLOOKUP(H262,'id (2018)'!H:I,2,0)</f>
        <v>#N/A</v>
      </c>
    </row>
    <row r="263" spans="1:12">
      <c r="A263" t="str">
        <f t="shared" si="72"/>
        <v>MajtczakBartosz1993</v>
      </c>
      <c r="C263">
        <f t="shared" ref="C263:C326" si="75">C262+1</f>
        <v>262</v>
      </c>
      <c r="D263" t="s">
        <v>5049</v>
      </c>
      <c r="E263" t="s">
        <v>46</v>
      </c>
      <c r="F263" t="s">
        <v>5013</v>
      </c>
      <c r="G263">
        <v>1993</v>
      </c>
      <c r="H263" t="str">
        <f t="shared" si="73"/>
        <v>Majtczak Bartosz</v>
      </c>
      <c r="I263">
        <f t="shared" si="74"/>
        <v>1993</v>
      </c>
      <c r="J263" t="s">
        <v>32</v>
      </c>
      <c r="K263" t="s">
        <v>5084</v>
      </c>
      <c r="L263" t="e">
        <f>VLOOKUP(H263,'id (2018)'!H:I,2,0)</f>
        <v>#N/A</v>
      </c>
    </row>
    <row r="264" spans="1:12">
      <c r="A264" t="str">
        <f t="shared" si="72"/>
        <v>JakubasPiotr1985</v>
      </c>
      <c r="C264">
        <f t="shared" si="75"/>
        <v>263</v>
      </c>
      <c r="D264" t="s">
        <v>714</v>
      </c>
      <c r="E264" t="s">
        <v>15</v>
      </c>
      <c r="F264" t="s">
        <v>3469</v>
      </c>
      <c r="G264">
        <v>1985</v>
      </c>
      <c r="H264" t="str">
        <f t="shared" si="73"/>
        <v>Jakubas Piotr</v>
      </c>
      <c r="I264">
        <f t="shared" si="74"/>
        <v>1985</v>
      </c>
      <c r="J264" t="s">
        <v>32</v>
      </c>
      <c r="K264" t="s">
        <v>5084</v>
      </c>
      <c r="L264">
        <f>VLOOKUP(H264,'id (2018)'!H:I,2,0)</f>
        <v>1985</v>
      </c>
    </row>
    <row r="265" spans="1:12">
      <c r="A265" t="str">
        <f t="shared" si="72"/>
        <v>KotowskiJózef1984</v>
      </c>
      <c r="C265">
        <f t="shared" si="75"/>
        <v>264</v>
      </c>
      <c r="D265" t="s">
        <v>493</v>
      </c>
      <c r="E265" t="s">
        <v>3809</v>
      </c>
      <c r="F265" t="s">
        <v>3786</v>
      </c>
      <c r="G265">
        <v>1984</v>
      </c>
      <c r="H265" t="str">
        <f t="shared" si="73"/>
        <v>Kotowski Józef</v>
      </c>
      <c r="I265">
        <f t="shared" si="74"/>
        <v>1984</v>
      </c>
      <c r="J265" t="s">
        <v>32</v>
      </c>
      <c r="K265" t="s">
        <v>5084</v>
      </c>
      <c r="L265">
        <f>VLOOKUP(H265,'id (2018)'!H:I,2,0)</f>
        <v>1984</v>
      </c>
    </row>
    <row r="266" spans="1:12">
      <c r="A266" t="str">
        <f t="shared" ref="A266:A268" si="76">D266&amp;E266&amp;G266</f>
        <v>BeneszRafał1975</v>
      </c>
      <c r="C266">
        <f t="shared" si="75"/>
        <v>265</v>
      </c>
      <c r="D266" t="s">
        <v>284</v>
      </c>
      <c r="E266" t="s">
        <v>45</v>
      </c>
      <c r="G266">
        <v>1975</v>
      </c>
      <c r="H266" t="str">
        <f t="shared" ref="H266:H267" si="77">D266&amp;" "&amp;E266</f>
        <v>Benesz Rafał</v>
      </c>
      <c r="I266">
        <f t="shared" ref="I266:I267" si="78">G266</f>
        <v>1975</v>
      </c>
      <c r="J266" t="s">
        <v>32</v>
      </c>
      <c r="K266" t="s">
        <v>56</v>
      </c>
      <c r="L266" t="e">
        <f>VLOOKUP(H266,'id (2018)'!H:I,2,0)</f>
        <v>#N/A</v>
      </c>
    </row>
    <row r="267" spans="1:12">
      <c r="A267" t="str">
        <f t="shared" si="76"/>
        <v>RozwadowskiPaweł1968</v>
      </c>
      <c r="C267">
        <f t="shared" si="75"/>
        <v>266</v>
      </c>
      <c r="D267" t="s">
        <v>1298</v>
      </c>
      <c r="E267" t="s">
        <v>16</v>
      </c>
      <c r="G267">
        <v>1968</v>
      </c>
      <c r="H267" t="str">
        <f t="shared" si="77"/>
        <v>Rozwadowski Paweł</v>
      </c>
      <c r="I267">
        <f t="shared" si="78"/>
        <v>1968</v>
      </c>
      <c r="J267" t="s">
        <v>32</v>
      </c>
      <c r="K267" t="s">
        <v>56</v>
      </c>
      <c r="L267" t="e">
        <f>VLOOKUP(H267,'id (2018)'!H:I,2,0)</f>
        <v>#N/A</v>
      </c>
    </row>
    <row r="268" spans="1:12">
      <c r="A268" t="str">
        <f t="shared" si="76"/>
        <v>BogumiłDariusz1977</v>
      </c>
      <c r="C268">
        <f t="shared" si="75"/>
        <v>267</v>
      </c>
      <c r="D268" t="s">
        <v>437</v>
      </c>
      <c r="E268" t="s">
        <v>144</v>
      </c>
      <c r="G268">
        <v>1977</v>
      </c>
      <c r="H268" t="str">
        <f t="shared" ref="H268" si="79">D268&amp;" "&amp;E268</f>
        <v>Bogumił Dariusz</v>
      </c>
      <c r="I268">
        <f t="shared" ref="I268" si="80">G268</f>
        <v>1977</v>
      </c>
      <c r="J268" t="s">
        <v>32</v>
      </c>
      <c r="K268" t="s">
        <v>56</v>
      </c>
      <c r="L268">
        <f>VLOOKUP(H268,'id (2018)'!H:I,2,0)</f>
        <v>1977</v>
      </c>
    </row>
    <row r="269" spans="1:12">
      <c r="A269" t="str">
        <f t="shared" ref="A269:A331" si="81">D269&amp;E269&amp;G269</f>
        <v>GrześTomasz1974</v>
      </c>
      <c r="C269">
        <f t="shared" si="75"/>
        <v>268</v>
      </c>
      <c r="D269" t="s">
        <v>416</v>
      </c>
      <c r="E269" t="s">
        <v>48</v>
      </c>
      <c r="F269">
        <v>0</v>
      </c>
      <c r="G269">
        <v>1974</v>
      </c>
      <c r="H269" t="str">
        <f t="shared" ref="H269:H331" si="82">D269&amp;" "&amp;E269</f>
        <v>Grześ Tomasz</v>
      </c>
      <c r="I269">
        <f t="shared" ref="I269:I331" si="83">G269</f>
        <v>1974</v>
      </c>
      <c r="J269" t="s">
        <v>32</v>
      </c>
      <c r="K269" t="s">
        <v>5104</v>
      </c>
      <c r="L269" t="e">
        <f>VLOOKUP(H269,'id (2018)'!H:I,2,0)</f>
        <v>#N/A</v>
      </c>
    </row>
    <row r="270" spans="1:12">
      <c r="A270" t="str">
        <f t="shared" si="81"/>
        <v>JędrusikRafał1975</v>
      </c>
      <c r="C270">
        <f t="shared" si="75"/>
        <v>269</v>
      </c>
      <c r="D270" t="s">
        <v>439</v>
      </c>
      <c r="E270" t="s">
        <v>45</v>
      </c>
      <c r="F270">
        <v>0</v>
      </c>
      <c r="G270">
        <v>1975</v>
      </c>
      <c r="H270" t="str">
        <f t="shared" si="82"/>
        <v>Jędrusik Rafał</v>
      </c>
      <c r="I270">
        <f t="shared" si="83"/>
        <v>1975</v>
      </c>
      <c r="J270" t="s">
        <v>32</v>
      </c>
      <c r="K270" t="s">
        <v>5104</v>
      </c>
      <c r="L270">
        <f>VLOOKUP(H270,'id (2018)'!H:I,2,0)</f>
        <v>1975</v>
      </c>
    </row>
    <row r="271" spans="1:12">
      <c r="A271" t="str">
        <f t="shared" si="81"/>
        <v>GołębiewskiRadosław1978</v>
      </c>
      <c r="C271">
        <f t="shared" si="75"/>
        <v>270</v>
      </c>
      <c r="D271" t="s">
        <v>1801</v>
      </c>
      <c r="E271" t="s">
        <v>241</v>
      </c>
      <c r="F271">
        <v>0</v>
      </c>
      <c r="G271">
        <v>1978</v>
      </c>
      <c r="H271" t="str">
        <f t="shared" si="82"/>
        <v>Gołębiewski Radosław</v>
      </c>
      <c r="I271">
        <f t="shared" si="83"/>
        <v>1978</v>
      </c>
      <c r="J271" t="s">
        <v>32</v>
      </c>
      <c r="K271" t="s">
        <v>5104</v>
      </c>
      <c r="L271">
        <f>VLOOKUP(H271,'id (2018)'!H:I,2,0)</f>
        <v>1978</v>
      </c>
    </row>
    <row r="272" spans="1:12">
      <c r="A272" t="str">
        <f t="shared" si="81"/>
        <v>KaiserErnest1977</v>
      </c>
      <c r="C272">
        <f t="shared" si="75"/>
        <v>271</v>
      </c>
      <c r="D272" t="s">
        <v>3553</v>
      </c>
      <c r="E272" t="s">
        <v>3552</v>
      </c>
      <c r="F272" t="s">
        <v>369</v>
      </c>
      <c r="G272">
        <v>1977</v>
      </c>
      <c r="H272" t="str">
        <f t="shared" si="82"/>
        <v>Kaiser Ernest</v>
      </c>
      <c r="I272">
        <f t="shared" si="83"/>
        <v>1977</v>
      </c>
      <c r="J272" t="s">
        <v>32</v>
      </c>
      <c r="K272" t="s">
        <v>5104</v>
      </c>
      <c r="L272">
        <f>VLOOKUP(H272,'id (2018)'!H:I,2,0)</f>
        <v>1977</v>
      </c>
    </row>
    <row r="273" spans="1:12">
      <c r="A273" t="str">
        <f t="shared" si="81"/>
        <v>ŁukawskiTomasz1983</v>
      </c>
      <c r="C273">
        <f t="shared" si="75"/>
        <v>272</v>
      </c>
      <c r="D273" t="s">
        <v>4791</v>
      </c>
      <c r="E273" t="s">
        <v>48</v>
      </c>
      <c r="F273" t="s">
        <v>4793</v>
      </c>
      <c r="G273">
        <v>1983</v>
      </c>
      <c r="H273" t="str">
        <f t="shared" si="82"/>
        <v>Łukawski Tomasz</v>
      </c>
      <c r="I273">
        <f t="shared" si="83"/>
        <v>1983</v>
      </c>
      <c r="J273" t="s">
        <v>32</v>
      </c>
      <c r="K273" t="s">
        <v>5104</v>
      </c>
      <c r="L273" t="e">
        <f>VLOOKUP(H273,'id (2018)'!H:I,2,0)</f>
        <v>#N/A</v>
      </c>
    </row>
    <row r="274" spans="1:12">
      <c r="A274" t="str">
        <f t="shared" si="81"/>
        <v>NowaczykMichał1977</v>
      </c>
      <c r="C274">
        <f t="shared" si="75"/>
        <v>273</v>
      </c>
      <c r="D274" t="s">
        <v>304</v>
      </c>
      <c r="E274" t="s">
        <v>59</v>
      </c>
      <c r="F274" t="s">
        <v>305</v>
      </c>
      <c r="G274">
        <v>1977</v>
      </c>
      <c r="H274" t="str">
        <f t="shared" si="82"/>
        <v>Nowaczyk Michał</v>
      </c>
      <c r="I274">
        <f t="shared" si="83"/>
        <v>1977</v>
      </c>
      <c r="J274" t="s">
        <v>32</v>
      </c>
      <c r="K274" t="s">
        <v>5104</v>
      </c>
      <c r="L274">
        <f>VLOOKUP(H274,'id (2018)'!H:I,2,0)</f>
        <v>1977</v>
      </c>
    </row>
    <row r="275" spans="1:12">
      <c r="A275" t="str">
        <f t="shared" si="81"/>
        <v>TusińskiRadosław1974</v>
      </c>
      <c r="C275">
        <f t="shared" si="75"/>
        <v>274</v>
      </c>
      <c r="D275" t="s">
        <v>1037</v>
      </c>
      <c r="E275" t="s">
        <v>241</v>
      </c>
      <c r="F275" t="s">
        <v>4477</v>
      </c>
      <c r="G275">
        <v>1974</v>
      </c>
      <c r="H275" t="str">
        <f t="shared" si="82"/>
        <v>Tusiński Radosław</v>
      </c>
      <c r="I275">
        <f t="shared" si="83"/>
        <v>1974</v>
      </c>
      <c r="J275" t="s">
        <v>32</v>
      </c>
      <c r="K275" t="s">
        <v>5104</v>
      </c>
      <c r="L275">
        <f>VLOOKUP(H275,'id (2018)'!H:I,2,0)</f>
        <v>1974</v>
      </c>
    </row>
    <row r="276" spans="1:12">
      <c r="A276" t="str">
        <f t="shared" si="81"/>
        <v>TuszyńskiStanisław1993</v>
      </c>
      <c r="C276">
        <f t="shared" si="75"/>
        <v>275</v>
      </c>
      <c r="D276" t="s">
        <v>4794</v>
      </c>
      <c r="E276" t="s">
        <v>279</v>
      </c>
      <c r="F276">
        <v>0</v>
      </c>
      <c r="G276">
        <v>1993</v>
      </c>
      <c r="H276" t="str">
        <f t="shared" si="82"/>
        <v>Tuszyński Stanisław</v>
      </c>
      <c r="I276">
        <f t="shared" si="83"/>
        <v>1993</v>
      </c>
      <c r="J276" t="s">
        <v>32</v>
      </c>
      <c r="K276" t="s">
        <v>5104</v>
      </c>
      <c r="L276" t="e">
        <f>VLOOKUP(H276,'id (2018)'!H:I,2,0)</f>
        <v>#N/A</v>
      </c>
    </row>
    <row r="277" spans="1:12">
      <c r="A277" t="str">
        <f t="shared" si="81"/>
        <v>RecławArkadiusz1978</v>
      </c>
      <c r="C277">
        <f t="shared" si="75"/>
        <v>276</v>
      </c>
      <c r="D277" t="s">
        <v>4795</v>
      </c>
      <c r="E277" t="s">
        <v>363</v>
      </c>
      <c r="F277" t="s">
        <v>4797</v>
      </c>
      <c r="G277">
        <v>1978</v>
      </c>
      <c r="H277" t="str">
        <f t="shared" si="82"/>
        <v>Recław Arkadiusz</v>
      </c>
      <c r="I277">
        <f t="shared" si="83"/>
        <v>1978</v>
      </c>
      <c r="J277" t="s">
        <v>32</v>
      </c>
      <c r="K277" t="s">
        <v>5104</v>
      </c>
      <c r="L277" t="e">
        <f>VLOOKUP(H277,'id (2018)'!H:I,2,0)</f>
        <v>#N/A</v>
      </c>
    </row>
    <row r="278" spans="1:12">
      <c r="A278" t="str">
        <f t="shared" si="81"/>
        <v>WtulichKonrad1979</v>
      </c>
      <c r="C278">
        <f t="shared" si="75"/>
        <v>277</v>
      </c>
      <c r="D278" t="s">
        <v>4798</v>
      </c>
      <c r="E278" t="s">
        <v>68</v>
      </c>
      <c r="F278" t="s">
        <v>4797</v>
      </c>
      <c r="G278">
        <v>1979</v>
      </c>
      <c r="H278" t="str">
        <f t="shared" si="82"/>
        <v>Wtulich Konrad</v>
      </c>
      <c r="I278">
        <f t="shared" si="83"/>
        <v>1979</v>
      </c>
      <c r="J278" t="s">
        <v>32</v>
      </c>
      <c r="K278" t="s">
        <v>5104</v>
      </c>
      <c r="L278" t="e">
        <f>VLOOKUP(H278,'id (2018)'!H:I,2,0)</f>
        <v>#N/A</v>
      </c>
    </row>
    <row r="279" spans="1:12">
      <c r="A279" t="str">
        <f t="shared" si="81"/>
        <v>MaciaszczykRadosław1975</v>
      </c>
      <c r="C279">
        <f t="shared" si="75"/>
        <v>278</v>
      </c>
      <c r="D279" t="s">
        <v>1793</v>
      </c>
      <c r="E279" t="s">
        <v>241</v>
      </c>
      <c r="F279">
        <v>0</v>
      </c>
      <c r="G279">
        <v>1975</v>
      </c>
      <c r="H279" t="str">
        <f t="shared" si="82"/>
        <v>Maciaszczyk Radosław</v>
      </c>
      <c r="I279">
        <f t="shared" si="83"/>
        <v>1975</v>
      </c>
      <c r="J279" t="s">
        <v>32</v>
      </c>
      <c r="K279" t="s">
        <v>5104</v>
      </c>
      <c r="L279">
        <f>VLOOKUP(H279,'id (2018)'!H:I,2,0)</f>
        <v>1975</v>
      </c>
    </row>
    <row r="280" spans="1:12">
      <c r="A280" t="str">
        <f t="shared" si="81"/>
        <v>DrapellaDariusz1957</v>
      </c>
      <c r="C280">
        <f t="shared" si="75"/>
        <v>279</v>
      </c>
      <c r="D280" t="s">
        <v>145</v>
      </c>
      <c r="E280" t="s">
        <v>144</v>
      </c>
      <c r="F280" t="s">
        <v>143</v>
      </c>
      <c r="G280">
        <v>1957</v>
      </c>
      <c r="H280" t="str">
        <f t="shared" si="82"/>
        <v>Drapella Dariusz</v>
      </c>
      <c r="I280">
        <f t="shared" si="83"/>
        <v>1957</v>
      </c>
      <c r="J280" t="s">
        <v>32</v>
      </c>
      <c r="K280" t="s">
        <v>5104</v>
      </c>
      <c r="L280" t="e">
        <f>VLOOKUP(H280,'id (2018)'!H:I,2,0)</f>
        <v>#N/A</v>
      </c>
    </row>
    <row r="281" spans="1:12">
      <c r="A281" t="str">
        <f t="shared" si="81"/>
        <v>LarczyńskiTomasz2019</v>
      </c>
      <c r="C281">
        <f t="shared" si="75"/>
        <v>280</v>
      </c>
      <c r="D281" t="s">
        <v>359</v>
      </c>
      <c r="E281" t="s">
        <v>48</v>
      </c>
      <c r="F281" t="s">
        <v>3575</v>
      </c>
      <c r="G281">
        <v>2019</v>
      </c>
      <c r="H281" t="str">
        <f t="shared" si="82"/>
        <v>Larczyński Tomasz</v>
      </c>
      <c r="I281">
        <f t="shared" si="83"/>
        <v>2019</v>
      </c>
      <c r="J281" t="s">
        <v>32</v>
      </c>
      <c r="K281" t="s">
        <v>5104</v>
      </c>
      <c r="L281">
        <f>VLOOKUP(H281,'id (2018)'!H:I,2,0)</f>
        <v>2018</v>
      </c>
    </row>
    <row r="282" spans="1:12">
      <c r="A282" t="str">
        <f t="shared" si="81"/>
        <v>CenkierJulian1976</v>
      </c>
      <c r="C282">
        <f t="shared" si="75"/>
        <v>281</v>
      </c>
      <c r="D282" t="s">
        <v>1674</v>
      </c>
      <c r="E282" t="s">
        <v>1675</v>
      </c>
      <c r="F282" t="s">
        <v>4836</v>
      </c>
      <c r="G282">
        <v>1976</v>
      </c>
      <c r="H282" t="str">
        <f t="shared" si="82"/>
        <v>Cenkier Julian</v>
      </c>
      <c r="I282">
        <f t="shared" si="83"/>
        <v>1976</v>
      </c>
      <c r="J282" t="s">
        <v>32</v>
      </c>
      <c r="K282" t="s">
        <v>5104</v>
      </c>
      <c r="L282">
        <f>VLOOKUP(H282,'id (2018)'!H:I,2,0)</f>
        <v>1976</v>
      </c>
    </row>
    <row r="283" spans="1:12">
      <c r="A283" t="str">
        <f t="shared" si="81"/>
        <v>KaussDawid1979</v>
      </c>
      <c r="C283">
        <f t="shared" si="75"/>
        <v>282</v>
      </c>
      <c r="D283" t="s">
        <v>1190</v>
      </c>
      <c r="E283" t="s">
        <v>467</v>
      </c>
      <c r="F283">
        <v>0</v>
      </c>
      <c r="G283">
        <v>1979</v>
      </c>
      <c r="H283" t="str">
        <f t="shared" si="82"/>
        <v>Kauss Dawid</v>
      </c>
      <c r="I283">
        <f t="shared" si="83"/>
        <v>1979</v>
      </c>
      <c r="J283" t="s">
        <v>32</v>
      </c>
      <c r="K283" t="s">
        <v>5104</v>
      </c>
      <c r="L283">
        <f>VLOOKUP(H283,'id (2018)'!H:I,2,0)</f>
        <v>1979</v>
      </c>
    </row>
    <row r="284" spans="1:12">
      <c r="A284" t="str">
        <f t="shared" si="81"/>
        <v>GałaguzJacek1963</v>
      </c>
      <c r="C284">
        <f t="shared" si="75"/>
        <v>283</v>
      </c>
      <c r="D284" t="s">
        <v>1157</v>
      </c>
      <c r="E284" t="s">
        <v>21</v>
      </c>
      <c r="F284" t="s">
        <v>4800</v>
      </c>
      <c r="G284">
        <v>1963</v>
      </c>
      <c r="H284" t="str">
        <f t="shared" si="82"/>
        <v>Gałaguz Jacek</v>
      </c>
      <c r="I284">
        <f t="shared" si="83"/>
        <v>1963</v>
      </c>
      <c r="J284" t="s">
        <v>32</v>
      </c>
      <c r="K284" t="s">
        <v>5104</v>
      </c>
      <c r="L284">
        <f>VLOOKUP(H284,'id (2018)'!H:I,2,0)</f>
        <v>1963</v>
      </c>
    </row>
    <row r="285" spans="1:12">
      <c r="A285" t="str">
        <f t="shared" si="81"/>
        <v>DzichAndrzej1971</v>
      </c>
      <c r="C285">
        <f t="shared" si="75"/>
        <v>284</v>
      </c>
      <c r="D285" t="s">
        <v>406</v>
      </c>
      <c r="E285" t="s">
        <v>26</v>
      </c>
      <c r="F285" t="s">
        <v>405</v>
      </c>
      <c r="G285">
        <v>1971</v>
      </c>
      <c r="H285" t="str">
        <f t="shared" si="82"/>
        <v>Dzich Andrzej</v>
      </c>
      <c r="I285">
        <f t="shared" si="83"/>
        <v>1971</v>
      </c>
      <c r="J285" t="s">
        <v>32</v>
      </c>
      <c r="K285" t="s">
        <v>5104</v>
      </c>
      <c r="L285">
        <f>VLOOKUP(H285,'id (2018)'!H:I,2,0)</f>
        <v>1971</v>
      </c>
    </row>
    <row r="286" spans="1:12">
      <c r="A286" t="str">
        <f t="shared" si="81"/>
        <v>SzultkaSzymon1986</v>
      </c>
      <c r="C286">
        <f t="shared" si="75"/>
        <v>285</v>
      </c>
      <c r="D286" t="s">
        <v>4801</v>
      </c>
      <c r="E286" t="s">
        <v>398</v>
      </c>
      <c r="F286">
        <v>0</v>
      </c>
      <c r="G286">
        <v>1986</v>
      </c>
      <c r="H286" t="str">
        <f t="shared" si="82"/>
        <v>Szultka Szymon</v>
      </c>
      <c r="I286">
        <f t="shared" si="83"/>
        <v>1986</v>
      </c>
      <c r="J286" t="s">
        <v>32</v>
      </c>
      <c r="K286" t="s">
        <v>5104</v>
      </c>
      <c r="L286" t="e">
        <f>VLOOKUP(H286,'id (2018)'!H:I,2,0)</f>
        <v>#N/A</v>
      </c>
    </row>
    <row r="287" spans="1:12">
      <c r="A287" t="str">
        <f t="shared" si="81"/>
        <v>RzepeckiDariusz1962</v>
      </c>
      <c r="C287">
        <f t="shared" si="75"/>
        <v>286</v>
      </c>
      <c r="D287" t="s">
        <v>356</v>
      </c>
      <c r="E287" t="s">
        <v>144</v>
      </c>
      <c r="F287" t="s">
        <v>3588</v>
      </c>
      <c r="G287">
        <v>1962</v>
      </c>
      <c r="H287" t="str">
        <f t="shared" si="82"/>
        <v>Rzepecki Dariusz</v>
      </c>
      <c r="I287">
        <f t="shared" si="83"/>
        <v>1962</v>
      </c>
      <c r="J287" t="s">
        <v>32</v>
      </c>
      <c r="K287" t="s">
        <v>5104</v>
      </c>
      <c r="L287">
        <f>VLOOKUP(H287,'id (2018)'!H:I,2,0)</f>
        <v>1962</v>
      </c>
    </row>
    <row r="288" spans="1:12">
      <c r="A288" t="str">
        <f t="shared" si="81"/>
        <v>MiśkiewiczMarcin1979</v>
      </c>
      <c r="C288">
        <f t="shared" si="75"/>
        <v>287</v>
      </c>
      <c r="D288" t="s">
        <v>1376</v>
      </c>
      <c r="E288" t="s">
        <v>17</v>
      </c>
      <c r="F288" t="s">
        <v>676</v>
      </c>
      <c r="G288">
        <v>1979</v>
      </c>
      <c r="H288" t="str">
        <f t="shared" si="82"/>
        <v>Miśkiewicz Marcin</v>
      </c>
      <c r="I288">
        <f t="shared" si="83"/>
        <v>1979</v>
      </c>
      <c r="J288" t="s">
        <v>32</v>
      </c>
      <c r="K288" t="s">
        <v>5104</v>
      </c>
      <c r="L288">
        <f>VLOOKUP(H288,'id (2018)'!H:I,2,0)</f>
        <v>1979</v>
      </c>
    </row>
    <row r="289" spans="1:12">
      <c r="A289" t="str">
        <f t="shared" si="81"/>
        <v>NyczBartłomiej1982</v>
      </c>
      <c r="C289">
        <f t="shared" si="75"/>
        <v>288</v>
      </c>
      <c r="D289" t="s">
        <v>4803</v>
      </c>
      <c r="E289" t="s">
        <v>272</v>
      </c>
      <c r="F289">
        <v>0</v>
      </c>
      <c r="G289">
        <v>1982</v>
      </c>
      <c r="H289" t="str">
        <f t="shared" si="82"/>
        <v>Nycz Bartłomiej</v>
      </c>
      <c r="I289">
        <f t="shared" si="83"/>
        <v>1982</v>
      </c>
      <c r="J289" t="s">
        <v>32</v>
      </c>
      <c r="K289" t="s">
        <v>5104</v>
      </c>
      <c r="L289" t="e">
        <f>VLOOKUP(H289,'id (2018)'!H:I,2,0)</f>
        <v>#N/A</v>
      </c>
    </row>
    <row r="290" spans="1:12">
      <c r="A290" t="str">
        <f t="shared" si="81"/>
        <v>SkrzypińskiTomasz1983</v>
      </c>
      <c r="C290">
        <f t="shared" si="75"/>
        <v>289</v>
      </c>
      <c r="D290" t="s">
        <v>4804</v>
      </c>
      <c r="E290" t="s">
        <v>48</v>
      </c>
      <c r="F290">
        <v>0</v>
      </c>
      <c r="G290">
        <v>1983</v>
      </c>
      <c r="H290" t="str">
        <f t="shared" si="82"/>
        <v>Skrzypiński Tomasz</v>
      </c>
      <c r="I290">
        <f t="shared" si="83"/>
        <v>1983</v>
      </c>
      <c r="J290" t="s">
        <v>32</v>
      </c>
      <c r="K290" t="s">
        <v>5104</v>
      </c>
      <c r="L290" t="e">
        <f>VLOOKUP(H290,'id (2018)'!H:I,2,0)</f>
        <v>#N/A</v>
      </c>
    </row>
    <row r="291" spans="1:12">
      <c r="A291" t="str">
        <f t="shared" si="81"/>
        <v>KijakPrzemysław1982</v>
      </c>
      <c r="C291">
        <f t="shared" si="75"/>
        <v>290</v>
      </c>
      <c r="D291" t="s">
        <v>4805</v>
      </c>
      <c r="E291" t="s">
        <v>24</v>
      </c>
      <c r="F291" t="s">
        <v>4806</v>
      </c>
      <c r="G291">
        <v>1982</v>
      </c>
      <c r="H291" t="str">
        <f t="shared" si="82"/>
        <v>Kijak Przemysław</v>
      </c>
      <c r="I291">
        <f t="shared" si="83"/>
        <v>1982</v>
      </c>
      <c r="J291" t="s">
        <v>32</v>
      </c>
      <c r="K291" t="s">
        <v>5104</v>
      </c>
      <c r="L291" t="e">
        <f>VLOOKUP(H291,'id (2018)'!H:I,2,0)</f>
        <v>#N/A</v>
      </c>
    </row>
    <row r="292" spans="1:12">
      <c r="A292" t="str">
        <f t="shared" si="81"/>
        <v>PaszkiewiczArkadiusz1975</v>
      </c>
      <c r="C292">
        <f t="shared" si="75"/>
        <v>291</v>
      </c>
      <c r="D292" t="s">
        <v>364</v>
      </c>
      <c r="E292" t="s">
        <v>363</v>
      </c>
      <c r="F292" t="s">
        <v>4837</v>
      </c>
      <c r="G292">
        <v>1975</v>
      </c>
      <c r="H292" t="str">
        <f t="shared" si="82"/>
        <v>Paszkiewicz Arkadiusz</v>
      </c>
      <c r="I292">
        <f t="shared" si="83"/>
        <v>1975</v>
      </c>
      <c r="J292" t="s">
        <v>32</v>
      </c>
      <c r="K292" t="s">
        <v>5104</v>
      </c>
      <c r="L292">
        <f>VLOOKUP(H292,'id (2018)'!H:I,2,0)</f>
        <v>1975</v>
      </c>
    </row>
    <row r="293" spans="1:12">
      <c r="A293" t="str">
        <f t="shared" si="81"/>
        <v>DrozdowskiPiotr1989</v>
      </c>
      <c r="C293">
        <f t="shared" si="75"/>
        <v>292</v>
      </c>
      <c r="D293" t="s">
        <v>4807</v>
      </c>
      <c r="E293" t="s">
        <v>15</v>
      </c>
      <c r="F293">
        <v>0</v>
      </c>
      <c r="G293">
        <v>1989</v>
      </c>
      <c r="H293" t="str">
        <f t="shared" si="82"/>
        <v>Drozdowski Piotr</v>
      </c>
      <c r="I293">
        <f t="shared" si="83"/>
        <v>1989</v>
      </c>
      <c r="J293" t="s">
        <v>32</v>
      </c>
      <c r="K293" t="s">
        <v>5104</v>
      </c>
      <c r="L293" t="e">
        <f>VLOOKUP(H293,'id (2018)'!H:I,2,0)</f>
        <v>#N/A</v>
      </c>
    </row>
    <row r="294" spans="1:12">
      <c r="A294" t="str">
        <f t="shared" si="81"/>
        <v>GorońskiPiotr1975</v>
      </c>
      <c r="C294">
        <f t="shared" si="75"/>
        <v>293</v>
      </c>
      <c r="D294" t="s">
        <v>809</v>
      </c>
      <c r="E294" t="s">
        <v>15</v>
      </c>
      <c r="F294" t="s">
        <v>4835</v>
      </c>
      <c r="G294">
        <v>1975</v>
      </c>
      <c r="H294" t="str">
        <f t="shared" si="82"/>
        <v>Goroński Piotr</v>
      </c>
      <c r="I294">
        <f t="shared" si="83"/>
        <v>1975</v>
      </c>
      <c r="J294" t="s">
        <v>32</v>
      </c>
      <c r="K294" t="s">
        <v>5104</v>
      </c>
      <c r="L294">
        <f>VLOOKUP(H294,'id (2018)'!H:I,2,0)</f>
        <v>1975</v>
      </c>
    </row>
    <row r="295" spans="1:12">
      <c r="A295" t="str">
        <f t="shared" si="81"/>
        <v>WylężekJacek1984</v>
      </c>
      <c r="C295">
        <f t="shared" si="75"/>
        <v>294</v>
      </c>
      <c r="D295" t="s">
        <v>430</v>
      </c>
      <c r="E295" t="s">
        <v>21</v>
      </c>
      <c r="F295" t="s">
        <v>1701</v>
      </c>
      <c r="G295">
        <v>1984</v>
      </c>
      <c r="H295" t="str">
        <f t="shared" si="82"/>
        <v>Wylężek Jacek</v>
      </c>
      <c r="I295">
        <f t="shared" si="83"/>
        <v>1984</v>
      </c>
      <c r="J295" t="s">
        <v>32</v>
      </c>
      <c r="K295" t="s">
        <v>5104</v>
      </c>
      <c r="L295">
        <f>VLOOKUP(H295,'id (2018)'!H:I,2,0)</f>
        <v>1984</v>
      </c>
    </row>
    <row r="296" spans="1:12">
      <c r="A296" t="str">
        <f t="shared" si="81"/>
        <v>DunowskiPrzemysław1972</v>
      </c>
      <c r="C296">
        <f t="shared" si="75"/>
        <v>295</v>
      </c>
      <c r="D296" t="s">
        <v>368</v>
      </c>
      <c r="E296" t="s">
        <v>24</v>
      </c>
      <c r="F296" t="s">
        <v>369</v>
      </c>
      <c r="G296">
        <v>1972</v>
      </c>
      <c r="H296" t="str">
        <f t="shared" si="82"/>
        <v>Dunowski Przemysław</v>
      </c>
      <c r="I296">
        <f t="shared" si="83"/>
        <v>1972</v>
      </c>
      <c r="J296" t="s">
        <v>32</v>
      </c>
      <c r="K296" t="s">
        <v>5104</v>
      </c>
      <c r="L296">
        <f>VLOOKUP(H296,'id (2018)'!H:I,2,0)</f>
        <v>1972</v>
      </c>
    </row>
    <row r="297" spans="1:12">
      <c r="A297" t="str">
        <f t="shared" si="81"/>
        <v>JaśPiotr1979</v>
      </c>
      <c r="C297">
        <f t="shared" si="75"/>
        <v>296</v>
      </c>
      <c r="D297" t="s">
        <v>387</v>
      </c>
      <c r="E297" t="s">
        <v>15</v>
      </c>
      <c r="F297">
        <v>0</v>
      </c>
      <c r="G297">
        <v>1979</v>
      </c>
      <c r="H297" t="str">
        <f t="shared" si="82"/>
        <v>Jaś Piotr</v>
      </c>
      <c r="I297">
        <f t="shared" si="83"/>
        <v>1979</v>
      </c>
      <c r="J297" t="s">
        <v>32</v>
      </c>
      <c r="K297" t="s">
        <v>5104</v>
      </c>
      <c r="L297">
        <f>VLOOKUP(H297,'id (2018)'!H:I,2,0)</f>
        <v>1979</v>
      </c>
    </row>
    <row r="298" spans="1:12">
      <c r="A298" t="str">
        <f t="shared" si="81"/>
        <v>HalaKarel1972</v>
      </c>
      <c r="C298">
        <f t="shared" si="75"/>
        <v>297</v>
      </c>
      <c r="D298" t="s">
        <v>3585</v>
      </c>
      <c r="E298" t="s">
        <v>389</v>
      </c>
      <c r="F298">
        <v>0</v>
      </c>
      <c r="G298">
        <v>1972</v>
      </c>
      <c r="H298" t="str">
        <f t="shared" si="82"/>
        <v>Hala Karel</v>
      </c>
      <c r="I298">
        <f t="shared" si="83"/>
        <v>1972</v>
      </c>
      <c r="J298" t="s">
        <v>32</v>
      </c>
      <c r="K298" t="s">
        <v>5104</v>
      </c>
      <c r="L298">
        <f>VLOOKUP(H298,'id (2018)'!H:I,2,0)</f>
        <v>1969</v>
      </c>
    </row>
    <row r="299" spans="1:12">
      <c r="A299" t="str">
        <f t="shared" si="81"/>
        <v>FlorekPrzemysław1978</v>
      </c>
      <c r="C299">
        <f t="shared" si="75"/>
        <v>298</v>
      </c>
      <c r="D299" t="s">
        <v>386</v>
      </c>
      <c r="E299" t="s">
        <v>24</v>
      </c>
      <c r="F299">
        <v>0</v>
      </c>
      <c r="G299">
        <v>1978</v>
      </c>
      <c r="H299" t="str">
        <f t="shared" si="82"/>
        <v>Florek Przemysław</v>
      </c>
      <c r="I299">
        <f t="shared" si="83"/>
        <v>1978</v>
      </c>
      <c r="J299" t="s">
        <v>32</v>
      </c>
      <c r="K299" t="s">
        <v>5104</v>
      </c>
      <c r="L299">
        <f>VLOOKUP(H299,'id (2018)'!H:I,2,0)</f>
        <v>1978</v>
      </c>
    </row>
    <row r="300" spans="1:12">
      <c r="A300" t="str">
        <f t="shared" si="81"/>
        <v>KryszewskiWojciech1971</v>
      </c>
      <c r="C300">
        <f t="shared" si="75"/>
        <v>299</v>
      </c>
      <c r="D300" t="s">
        <v>377</v>
      </c>
      <c r="E300" t="s">
        <v>151</v>
      </c>
      <c r="F300" t="s">
        <v>375</v>
      </c>
      <c r="G300">
        <v>1971</v>
      </c>
      <c r="H300" t="str">
        <f t="shared" si="82"/>
        <v>Kryszewski Wojciech</v>
      </c>
      <c r="I300">
        <f t="shared" si="83"/>
        <v>1971</v>
      </c>
      <c r="J300" t="s">
        <v>32</v>
      </c>
      <c r="K300" t="s">
        <v>5104</v>
      </c>
      <c r="L300">
        <f>VLOOKUP(H300,'id (2018)'!H:I,2,0)</f>
        <v>1971</v>
      </c>
    </row>
    <row r="301" spans="1:12">
      <c r="A301" t="str">
        <f t="shared" si="81"/>
        <v>WodzińskiMarek1971</v>
      </c>
      <c r="C301">
        <f t="shared" si="75"/>
        <v>300</v>
      </c>
      <c r="D301" t="s">
        <v>345</v>
      </c>
      <c r="E301" t="s">
        <v>34</v>
      </c>
      <c r="F301" t="s">
        <v>347</v>
      </c>
      <c r="G301">
        <v>1971</v>
      </c>
      <c r="H301" t="str">
        <f t="shared" si="82"/>
        <v>Wodziński Marek</v>
      </c>
      <c r="I301">
        <f t="shared" si="83"/>
        <v>1971</v>
      </c>
      <c r="J301" t="s">
        <v>32</v>
      </c>
      <c r="K301" t="s">
        <v>5104</v>
      </c>
      <c r="L301">
        <f>VLOOKUP(H301,'id (2018)'!H:I,2,0)</f>
        <v>1971</v>
      </c>
    </row>
    <row r="302" spans="1:12">
      <c r="A302" t="str">
        <f t="shared" si="81"/>
        <v>KuczkowskiBartosz1984</v>
      </c>
      <c r="C302">
        <f t="shared" si="75"/>
        <v>301</v>
      </c>
      <c r="D302" t="s">
        <v>1355</v>
      </c>
      <c r="E302" t="s">
        <v>46</v>
      </c>
      <c r="F302">
        <v>0</v>
      </c>
      <c r="G302">
        <v>1984</v>
      </c>
      <c r="H302" t="str">
        <f t="shared" si="82"/>
        <v>Kuczkowski Bartosz</v>
      </c>
      <c r="I302">
        <f t="shared" si="83"/>
        <v>1984</v>
      </c>
      <c r="J302" t="s">
        <v>32</v>
      </c>
      <c r="K302" t="s">
        <v>5104</v>
      </c>
      <c r="L302">
        <f>VLOOKUP(H302,'id (2018)'!H:I,2,0)</f>
        <v>1984</v>
      </c>
    </row>
    <row r="303" spans="1:12">
      <c r="A303" t="str">
        <f t="shared" si="81"/>
        <v>MyślakMateusz1991</v>
      </c>
      <c r="C303">
        <f t="shared" si="75"/>
        <v>302</v>
      </c>
      <c r="D303" t="s">
        <v>355</v>
      </c>
      <c r="E303" t="s">
        <v>91</v>
      </c>
      <c r="F303" t="s">
        <v>354</v>
      </c>
      <c r="G303">
        <v>1991</v>
      </c>
      <c r="H303" t="str">
        <f t="shared" si="82"/>
        <v>Myślak Mateusz</v>
      </c>
      <c r="I303">
        <f t="shared" si="83"/>
        <v>1991</v>
      </c>
      <c r="J303" t="s">
        <v>32</v>
      </c>
      <c r="K303" t="s">
        <v>5104</v>
      </c>
      <c r="L303">
        <f>VLOOKUP(H303,'id (2018)'!H:I,2,0)</f>
        <v>1991</v>
      </c>
    </row>
    <row r="304" spans="1:12">
      <c r="A304" t="str">
        <f t="shared" si="81"/>
        <v>KilianMarek1995</v>
      </c>
      <c r="C304">
        <f t="shared" si="75"/>
        <v>303</v>
      </c>
      <c r="D304" t="s">
        <v>4454</v>
      </c>
      <c r="E304" t="s">
        <v>34</v>
      </c>
      <c r="F304">
        <v>0</v>
      </c>
      <c r="G304">
        <v>1995</v>
      </c>
      <c r="H304" t="str">
        <f t="shared" si="82"/>
        <v>Kilian Marek</v>
      </c>
      <c r="I304">
        <f t="shared" si="83"/>
        <v>1995</v>
      </c>
      <c r="J304" t="s">
        <v>32</v>
      </c>
      <c r="K304" t="s">
        <v>5104</v>
      </c>
      <c r="L304">
        <f>VLOOKUP(H304,'id (2018)'!H:I,2,0)</f>
        <v>1995</v>
      </c>
    </row>
    <row r="305" spans="1:12">
      <c r="A305" t="str">
        <f t="shared" si="81"/>
        <v>UrbanMateusz1977</v>
      </c>
      <c r="C305">
        <f t="shared" si="75"/>
        <v>304</v>
      </c>
      <c r="D305" t="s">
        <v>1015</v>
      </c>
      <c r="E305" t="s">
        <v>91</v>
      </c>
      <c r="F305" t="s">
        <v>4809</v>
      </c>
      <c r="G305">
        <v>1977</v>
      </c>
      <c r="H305" t="str">
        <f t="shared" si="82"/>
        <v>Urban Mateusz</v>
      </c>
      <c r="I305">
        <f t="shared" si="83"/>
        <v>1977</v>
      </c>
      <c r="J305" t="s">
        <v>32</v>
      </c>
      <c r="K305" t="s">
        <v>5104</v>
      </c>
      <c r="L305">
        <f>VLOOKUP(H305,'id (2018)'!H:I,2,0)</f>
        <v>1977</v>
      </c>
    </row>
    <row r="306" spans="1:12">
      <c r="A306" t="str">
        <f t="shared" si="81"/>
        <v>SosnaPaweł1985</v>
      </c>
      <c r="C306">
        <f t="shared" si="75"/>
        <v>305</v>
      </c>
      <c r="D306" t="s">
        <v>4482</v>
      </c>
      <c r="E306" t="s">
        <v>16</v>
      </c>
      <c r="F306">
        <v>0</v>
      </c>
      <c r="G306">
        <v>1985</v>
      </c>
      <c r="H306" t="str">
        <f t="shared" si="82"/>
        <v>Sosna Paweł</v>
      </c>
      <c r="I306">
        <f t="shared" si="83"/>
        <v>1985</v>
      </c>
      <c r="J306" t="s">
        <v>32</v>
      </c>
      <c r="K306" t="s">
        <v>5104</v>
      </c>
      <c r="L306">
        <f>VLOOKUP(H306,'id (2018)'!H:I,2,0)</f>
        <v>1985</v>
      </c>
    </row>
    <row r="307" spans="1:12">
      <c r="A307" t="str">
        <f t="shared" si="81"/>
        <v>WanatRafał1982</v>
      </c>
      <c r="C307">
        <f t="shared" si="75"/>
        <v>306</v>
      </c>
      <c r="D307" t="s">
        <v>531</v>
      </c>
      <c r="E307" t="s">
        <v>45</v>
      </c>
      <c r="F307" t="s">
        <v>369</v>
      </c>
      <c r="G307">
        <v>1982</v>
      </c>
      <c r="H307" t="str">
        <f t="shared" si="82"/>
        <v>Wanat Rafał</v>
      </c>
      <c r="I307">
        <f t="shared" si="83"/>
        <v>1982</v>
      </c>
      <c r="J307" t="s">
        <v>32</v>
      </c>
      <c r="K307" t="s">
        <v>5104</v>
      </c>
      <c r="L307">
        <f>VLOOKUP(H307,'id (2018)'!H:I,2,0)</f>
        <v>1982</v>
      </c>
    </row>
    <row r="308" spans="1:12">
      <c r="A308" t="str">
        <f t="shared" si="81"/>
        <v>JóźwiukPiotr1976</v>
      </c>
      <c r="C308">
        <f t="shared" si="75"/>
        <v>307</v>
      </c>
      <c r="D308" t="s">
        <v>142</v>
      </c>
      <c r="E308" t="s">
        <v>15</v>
      </c>
      <c r="F308" t="s">
        <v>4839</v>
      </c>
      <c r="G308">
        <v>1976</v>
      </c>
      <c r="H308" t="str">
        <f t="shared" si="82"/>
        <v>Jóźwiuk Piotr</v>
      </c>
      <c r="I308">
        <f t="shared" si="83"/>
        <v>1976</v>
      </c>
      <c r="J308" t="s">
        <v>32</v>
      </c>
      <c r="K308" t="s">
        <v>5104</v>
      </c>
      <c r="L308">
        <f>VLOOKUP(H308,'id (2018)'!H:I,2,0)</f>
        <v>1976</v>
      </c>
    </row>
    <row r="309" spans="1:12">
      <c r="A309" t="str">
        <f t="shared" si="81"/>
        <v>SkolimowskiWaldemar1970</v>
      </c>
      <c r="C309">
        <f t="shared" si="75"/>
        <v>308</v>
      </c>
      <c r="D309" t="s">
        <v>366</v>
      </c>
      <c r="E309" t="s">
        <v>365</v>
      </c>
      <c r="F309" t="s">
        <v>4840</v>
      </c>
      <c r="G309">
        <v>1970</v>
      </c>
      <c r="H309" t="str">
        <f t="shared" si="82"/>
        <v>Skolimowski Waldemar</v>
      </c>
      <c r="I309">
        <f t="shared" si="83"/>
        <v>1970</v>
      </c>
      <c r="J309" t="s">
        <v>32</v>
      </c>
      <c r="K309" t="s">
        <v>5104</v>
      </c>
      <c r="L309">
        <f>VLOOKUP(H309,'id (2018)'!H:I,2,0)</f>
        <v>1970</v>
      </c>
    </row>
    <row r="310" spans="1:12">
      <c r="A310" t="str">
        <f t="shared" si="81"/>
        <v>SzyszlakMarcin1983</v>
      </c>
      <c r="C310">
        <f t="shared" si="75"/>
        <v>309</v>
      </c>
      <c r="D310" t="s">
        <v>4371</v>
      </c>
      <c r="E310" t="s">
        <v>17</v>
      </c>
      <c r="F310" t="s">
        <v>4810</v>
      </c>
      <c r="G310">
        <v>1983</v>
      </c>
      <c r="H310" t="str">
        <f t="shared" si="82"/>
        <v>Szyszlak Marcin</v>
      </c>
      <c r="I310">
        <f t="shared" si="83"/>
        <v>1983</v>
      </c>
      <c r="J310" t="s">
        <v>32</v>
      </c>
      <c r="K310" t="s">
        <v>5104</v>
      </c>
      <c r="L310">
        <f>VLOOKUP(H310,'id (2018)'!H:I,2,0)</f>
        <v>1983</v>
      </c>
    </row>
    <row r="311" spans="1:12">
      <c r="A311" t="str">
        <f t="shared" si="81"/>
        <v>KurzyńskiKrystian1976</v>
      </c>
      <c r="C311">
        <f t="shared" si="75"/>
        <v>310</v>
      </c>
      <c r="D311" t="s">
        <v>458</v>
      </c>
      <c r="E311" t="s">
        <v>77</v>
      </c>
      <c r="F311">
        <v>0</v>
      </c>
      <c r="G311">
        <v>1976</v>
      </c>
      <c r="H311" t="str">
        <f t="shared" si="82"/>
        <v>Kurzyński Krystian</v>
      </c>
      <c r="I311">
        <f t="shared" si="83"/>
        <v>1976</v>
      </c>
      <c r="J311" t="s">
        <v>32</v>
      </c>
      <c r="K311" t="s">
        <v>5104</v>
      </c>
      <c r="L311">
        <f>VLOOKUP(H311,'id (2018)'!H:I,2,0)</f>
        <v>1976</v>
      </c>
    </row>
    <row r="312" spans="1:12">
      <c r="A312" t="str">
        <f t="shared" si="81"/>
        <v>WodzińskiGrzegorz1976</v>
      </c>
      <c r="C312">
        <f t="shared" si="75"/>
        <v>311</v>
      </c>
      <c r="D312" t="s">
        <v>345</v>
      </c>
      <c r="E312" t="s">
        <v>19</v>
      </c>
      <c r="F312" t="s">
        <v>347</v>
      </c>
      <c r="G312">
        <v>1976</v>
      </c>
      <c r="H312" t="str">
        <f t="shared" si="82"/>
        <v>Wodziński Grzegorz</v>
      </c>
      <c r="I312">
        <f t="shared" si="83"/>
        <v>1976</v>
      </c>
      <c r="J312" t="s">
        <v>32</v>
      </c>
      <c r="K312" t="s">
        <v>5104</v>
      </c>
      <c r="L312" t="e">
        <f>VLOOKUP(H312,'id (2018)'!H:I,2,0)</f>
        <v>#N/A</v>
      </c>
    </row>
    <row r="313" spans="1:12">
      <c r="A313" t="str">
        <f t="shared" si="81"/>
        <v>SielskiKarol1981</v>
      </c>
      <c r="C313">
        <f t="shared" si="75"/>
        <v>312</v>
      </c>
      <c r="D313" t="s">
        <v>412</v>
      </c>
      <c r="E313" t="s">
        <v>95</v>
      </c>
      <c r="F313">
        <v>0</v>
      </c>
      <c r="G313">
        <v>1981</v>
      </c>
      <c r="H313" t="str">
        <f t="shared" si="82"/>
        <v>Sielski Karol</v>
      </c>
      <c r="I313">
        <f t="shared" si="83"/>
        <v>1981</v>
      </c>
      <c r="J313" t="s">
        <v>32</v>
      </c>
      <c r="K313" t="s">
        <v>5104</v>
      </c>
      <c r="L313">
        <f>VLOOKUP(H313,'id (2018)'!H:I,2,0)</f>
        <v>1981</v>
      </c>
    </row>
    <row r="314" spans="1:12">
      <c r="A314" t="str">
        <f t="shared" si="81"/>
        <v>RutkaRadosław1976</v>
      </c>
      <c r="C314">
        <f t="shared" si="75"/>
        <v>313</v>
      </c>
      <c r="D314" t="s">
        <v>350</v>
      </c>
      <c r="E314" t="s">
        <v>241</v>
      </c>
      <c r="F314">
        <v>0</v>
      </c>
      <c r="G314">
        <v>1976</v>
      </c>
      <c r="H314" t="str">
        <f t="shared" si="82"/>
        <v>Rutka Radosław</v>
      </c>
      <c r="I314">
        <f t="shared" si="83"/>
        <v>1976</v>
      </c>
      <c r="J314" t="s">
        <v>32</v>
      </c>
      <c r="K314" t="s">
        <v>5104</v>
      </c>
      <c r="L314">
        <f>VLOOKUP(H314,'id (2018)'!H:I,2,0)</f>
        <v>1976</v>
      </c>
    </row>
    <row r="315" spans="1:12">
      <c r="A315" t="str">
        <f t="shared" si="81"/>
        <v>NapiórkowskiSławomir1979</v>
      </c>
      <c r="C315">
        <f t="shared" si="75"/>
        <v>314</v>
      </c>
      <c r="D315" t="s">
        <v>1030</v>
      </c>
      <c r="E315" t="s">
        <v>92</v>
      </c>
      <c r="F315" t="s">
        <v>4842</v>
      </c>
      <c r="G315">
        <v>1979</v>
      </c>
      <c r="H315" t="str">
        <f t="shared" si="82"/>
        <v>Napiórkowski Sławomir</v>
      </c>
      <c r="I315">
        <f t="shared" si="83"/>
        <v>1979</v>
      </c>
      <c r="J315" t="s">
        <v>32</v>
      </c>
      <c r="K315" t="s">
        <v>5104</v>
      </c>
      <c r="L315" t="e">
        <f>VLOOKUP(H315,'id (2018)'!H:I,2,0)</f>
        <v>#N/A</v>
      </c>
    </row>
    <row r="316" spans="1:12">
      <c r="A316" t="str">
        <f t="shared" si="81"/>
        <v>ŁaweckiDarek1979</v>
      </c>
      <c r="C316">
        <f t="shared" si="75"/>
        <v>315</v>
      </c>
      <c r="D316" t="s">
        <v>1031</v>
      </c>
      <c r="E316" t="s">
        <v>175</v>
      </c>
      <c r="F316" t="s">
        <v>4817</v>
      </c>
      <c r="G316">
        <v>1979</v>
      </c>
      <c r="H316" t="str">
        <f t="shared" si="82"/>
        <v>Ławecki Darek</v>
      </c>
      <c r="I316">
        <f t="shared" si="83"/>
        <v>1979</v>
      </c>
      <c r="J316" t="s">
        <v>32</v>
      </c>
      <c r="K316" t="s">
        <v>5104</v>
      </c>
      <c r="L316" t="e">
        <f>VLOOKUP(H316,'id (2018)'!H:I,2,0)</f>
        <v>#N/A</v>
      </c>
    </row>
    <row r="317" spans="1:12">
      <c r="A317" t="str">
        <f t="shared" si="81"/>
        <v>NiewiadomskiDaniel1979</v>
      </c>
      <c r="C317">
        <f t="shared" si="75"/>
        <v>316</v>
      </c>
      <c r="D317" t="s">
        <v>5103</v>
      </c>
      <c r="E317" t="s">
        <v>139</v>
      </c>
      <c r="F317">
        <v>0</v>
      </c>
      <c r="G317">
        <v>1979</v>
      </c>
      <c r="H317" t="str">
        <f t="shared" si="82"/>
        <v>Niewiadomski Daniel</v>
      </c>
      <c r="I317">
        <f t="shared" si="83"/>
        <v>1979</v>
      </c>
      <c r="J317" t="s">
        <v>32</v>
      </c>
      <c r="K317" t="s">
        <v>5104</v>
      </c>
      <c r="L317" t="e">
        <f>VLOOKUP(H317,'id (2018)'!H:I,2,0)</f>
        <v>#N/A</v>
      </c>
    </row>
    <row r="318" spans="1:12">
      <c r="A318" t="str">
        <f t="shared" si="81"/>
        <v>SosnaRafał1996</v>
      </c>
      <c r="C318">
        <f t="shared" si="75"/>
        <v>317</v>
      </c>
      <c r="D318" t="s">
        <v>4482</v>
      </c>
      <c r="E318" t="s">
        <v>45</v>
      </c>
      <c r="F318">
        <v>0</v>
      </c>
      <c r="G318">
        <v>1996</v>
      </c>
      <c r="H318" t="str">
        <f t="shared" si="82"/>
        <v>Sosna Rafał</v>
      </c>
      <c r="I318">
        <f t="shared" si="83"/>
        <v>1996</v>
      </c>
      <c r="J318" t="s">
        <v>32</v>
      </c>
      <c r="K318" t="s">
        <v>5104</v>
      </c>
      <c r="L318" t="e">
        <f>VLOOKUP(H318,'id (2018)'!H:I,2,0)</f>
        <v>#N/A</v>
      </c>
    </row>
    <row r="319" spans="1:12">
      <c r="A319" t="str">
        <f t="shared" si="81"/>
        <v>KoropeckiJuliusz1959</v>
      </c>
      <c r="C319">
        <f t="shared" si="75"/>
        <v>318</v>
      </c>
      <c r="D319" t="s">
        <v>512</v>
      </c>
      <c r="E319" t="s">
        <v>511</v>
      </c>
      <c r="F319">
        <v>0</v>
      </c>
      <c r="G319">
        <v>1959</v>
      </c>
      <c r="H319" t="str">
        <f t="shared" si="82"/>
        <v>Koropecki Juliusz</v>
      </c>
      <c r="I319">
        <f t="shared" si="83"/>
        <v>1959</v>
      </c>
      <c r="J319" t="s">
        <v>32</v>
      </c>
      <c r="K319" t="s">
        <v>5104</v>
      </c>
      <c r="L319">
        <f>VLOOKUP(H319,'id (2018)'!H:I,2,0)</f>
        <v>1959</v>
      </c>
    </row>
    <row r="320" spans="1:12">
      <c r="A320" t="str">
        <f t="shared" si="81"/>
        <v>BuczekRafał1991</v>
      </c>
      <c r="C320">
        <f t="shared" si="75"/>
        <v>319</v>
      </c>
      <c r="D320" t="s">
        <v>429</v>
      </c>
      <c r="E320" t="s">
        <v>45</v>
      </c>
      <c r="F320" t="s">
        <v>1701</v>
      </c>
      <c r="G320">
        <v>1991</v>
      </c>
      <c r="H320" t="str">
        <f t="shared" si="82"/>
        <v>Buczek Rafał</v>
      </c>
      <c r="I320">
        <f t="shared" si="83"/>
        <v>1991</v>
      </c>
      <c r="J320" t="s">
        <v>32</v>
      </c>
      <c r="K320" t="s">
        <v>5104</v>
      </c>
      <c r="L320" t="e">
        <f>VLOOKUP(H320,'id (2018)'!H:I,2,0)</f>
        <v>#N/A</v>
      </c>
    </row>
    <row r="321" spans="1:12">
      <c r="A321" t="str">
        <f t="shared" si="81"/>
        <v>JędrzejczakWiktor1988</v>
      </c>
      <c r="C321">
        <f t="shared" si="75"/>
        <v>320</v>
      </c>
      <c r="D321" t="s">
        <v>4823</v>
      </c>
      <c r="E321" t="s">
        <v>1622</v>
      </c>
      <c r="F321" t="s">
        <v>4843</v>
      </c>
      <c r="G321">
        <v>1988</v>
      </c>
      <c r="H321" t="str">
        <f t="shared" si="82"/>
        <v>Jędrzejczak Wiktor</v>
      </c>
      <c r="I321">
        <f t="shared" si="83"/>
        <v>1988</v>
      </c>
      <c r="J321" t="s">
        <v>32</v>
      </c>
      <c r="K321" t="s">
        <v>5104</v>
      </c>
      <c r="L321" t="e">
        <f>VLOOKUP(H321,'id (2018)'!H:I,2,0)</f>
        <v>#N/A</v>
      </c>
    </row>
    <row r="322" spans="1:12">
      <c r="A322" t="str">
        <f t="shared" si="81"/>
        <v>PrzybyłaRafał1983</v>
      </c>
      <c r="C322">
        <f t="shared" si="75"/>
        <v>321</v>
      </c>
      <c r="D322" t="s">
        <v>4824</v>
      </c>
      <c r="E322" t="s">
        <v>45</v>
      </c>
      <c r="F322" t="s">
        <v>4844</v>
      </c>
      <c r="G322">
        <v>1983</v>
      </c>
      <c r="H322" t="str">
        <f t="shared" si="82"/>
        <v>Przybyła Rafał</v>
      </c>
      <c r="I322">
        <f t="shared" si="83"/>
        <v>1983</v>
      </c>
      <c r="J322" t="s">
        <v>32</v>
      </c>
      <c r="K322" t="s">
        <v>5104</v>
      </c>
      <c r="L322" t="e">
        <f>VLOOKUP(H322,'id (2018)'!H:I,2,0)</f>
        <v>#N/A</v>
      </c>
    </row>
    <row r="323" spans="1:12">
      <c r="A323" t="str">
        <f t="shared" si="81"/>
        <v>GappaJacek Piotr1981</v>
      </c>
      <c r="C323">
        <f t="shared" si="75"/>
        <v>322</v>
      </c>
      <c r="D323" t="s">
        <v>4826</v>
      </c>
      <c r="E323" t="s">
        <v>4845</v>
      </c>
      <c r="F323" t="s">
        <v>4844</v>
      </c>
      <c r="G323">
        <v>1981</v>
      </c>
      <c r="H323" t="str">
        <f t="shared" si="82"/>
        <v>Gappa Jacek Piotr</v>
      </c>
      <c r="I323">
        <f t="shared" si="83"/>
        <v>1981</v>
      </c>
      <c r="J323" t="s">
        <v>32</v>
      </c>
      <c r="K323" t="s">
        <v>5104</v>
      </c>
      <c r="L323" t="e">
        <f>VLOOKUP(H323,'id (2018)'!H:I,2,0)</f>
        <v>#N/A</v>
      </c>
    </row>
    <row r="324" spans="1:12">
      <c r="A324" t="str">
        <f t="shared" si="81"/>
        <v>RadołaBłażej1982</v>
      </c>
      <c r="C324">
        <f t="shared" si="75"/>
        <v>323</v>
      </c>
      <c r="D324" t="s">
        <v>1732</v>
      </c>
      <c r="E324" t="s">
        <v>1346</v>
      </c>
      <c r="F324">
        <v>0</v>
      </c>
      <c r="G324">
        <v>1982</v>
      </c>
      <c r="H324" t="str">
        <f t="shared" si="82"/>
        <v>Radoła Błażej</v>
      </c>
      <c r="I324">
        <f t="shared" si="83"/>
        <v>1982</v>
      </c>
      <c r="J324" t="s">
        <v>32</v>
      </c>
      <c r="K324" t="s">
        <v>5104</v>
      </c>
      <c r="L324" t="e">
        <f>VLOOKUP(H324,'id (2018)'!H:I,2,0)</f>
        <v>#N/A</v>
      </c>
    </row>
    <row r="325" spans="1:12">
      <c r="A325" t="str">
        <f t="shared" si="81"/>
        <v>GolembkaKarol1971</v>
      </c>
      <c r="C325">
        <f t="shared" si="75"/>
        <v>324</v>
      </c>
      <c r="D325" t="s">
        <v>1134</v>
      </c>
      <c r="E325" t="s">
        <v>95</v>
      </c>
      <c r="F325" t="s">
        <v>4443</v>
      </c>
      <c r="G325">
        <v>1971</v>
      </c>
      <c r="H325" t="str">
        <f t="shared" si="82"/>
        <v>Golembka Karol</v>
      </c>
      <c r="I325">
        <f t="shared" si="83"/>
        <v>1971</v>
      </c>
      <c r="J325" t="s">
        <v>32</v>
      </c>
      <c r="K325" t="s">
        <v>5104</v>
      </c>
      <c r="L325">
        <f>VLOOKUP(H325,'id (2018)'!H:I,2,0)</f>
        <v>1971</v>
      </c>
    </row>
    <row r="326" spans="1:12">
      <c r="A326" t="str">
        <f t="shared" si="81"/>
        <v>ZieniukDominik1975</v>
      </c>
      <c r="C326">
        <f t="shared" si="75"/>
        <v>325</v>
      </c>
      <c r="D326" t="s">
        <v>4828</v>
      </c>
      <c r="E326" t="s">
        <v>373</v>
      </c>
      <c r="F326" t="s">
        <v>4846</v>
      </c>
      <c r="G326">
        <v>1975</v>
      </c>
      <c r="H326" t="str">
        <f t="shared" si="82"/>
        <v>Zieniuk Dominik</v>
      </c>
      <c r="I326">
        <f t="shared" si="83"/>
        <v>1975</v>
      </c>
      <c r="J326" t="s">
        <v>32</v>
      </c>
      <c r="K326" t="s">
        <v>5104</v>
      </c>
      <c r="L326" t="e">
        <f>VLOOKUP(H326,'id (2018)'!H:I,2,0)</f>
        <v>#N/A</v>
      </c>
    </row>
    <row r="327" spans="1:12">
      <c r="A327" t="str">
        <f t="shared" si="81"/>
        <v>GryszunMariusz1976</v>
      </c>
      <c r="C327">
        <f t="shared" ref="C327:C390" si="84">C326+1</f>
        <v>326</v>
      </c>
      <c r="D327" t="s">
        <v>4830</v>
      </c>
      <c r="E327" t="s">
        <v>383</v>
      </c>
      <c r="F327" t="s">
        <v>4846</v>
      </c>
      <c r="G327">
        <v>1976</v>
      </c>
      <c r="H327" t="str">
        <f t="shared" si="82"/>
        <v>Gryszun Mariusz</v>
      </c>
      <c r="I327">
        <f t="shared" si="83"/>
        <v>1976</v>
      </c>
      <c r="J327" t="s">
        <v>32</v>
      </c>
      <c r="K327" t="s">
        <v>5104</v>
      </c>
      <c r="L327" t="e">
        <f>VLOOKUP(H327,'id (2018)'!H:I,2,0)</f>
        <v>#N/A</v>
      </c>
    </row>
    <row r="328" spans="1:12">
      <c r="A328" t="str">
        <f t="shared" si="81"/>
        <v>ZieniukDamian1977</v>
      </c>
      <c r="C328">
        <f t="shared" si="84"/>
        <v>327</v>
      </c>
      <c r="D328" t="s">
        <v>4828</v>
      </c>
      <c r="E328" t="s">
        <v>282</v>
      </c>
      <c r="F328" t="s">
        <v>4846</v>
      </c>
      <c r="G328">
        <v>1977</v>
      </c>
      <c r="H328" t="str">
        <f t="shared" si="82"/>
        <v>Zieniuk Damian</v>
      </c>
      <c r="I328">
        <f t="shared" si="83"/>
        <v>1977</v>
      </c>
      <c r="J328" t="s">
        <v>32</v>
      </c>
      <c r="K328" t="s">
        <v>5104</v>
      </c>
      <c r="L328" t="e">
        <f>VLOOKUP(H328,'id (2018)'!H:I,2,0)</f>
        <v>#N/A</v>
      </c>
    </row>
    <row r="329" spans="1:12">
      <c r="A329" t="str">
        <f t="shared" si="81"/>
        <v>BurzawaRafał1976</v>
      </c>
      <c r="C329">
        <f t="shared" si="84"/>
        <v>328</v>
      </c>
      <c r="D329" t="s">
        <v>4831</v>
      </c>
      <c r="E329" t="s">
        <v>45</v>
      </c>
      <c r="F329" t="s">
        <v>4846</v>
      </c>
      <c r="G329">
        <v>1976</v>
      </c>
      <c r="H329" t="str">
        <f t="shared" si="82"/>
        <v>Burzawa Rafał</v>
      </c>
      <c r="I329">
        <f t="shared" si="83"/>
        <v>1976</v>
      </c>
      <c r="J329" t="s">
        <v>32</v>
      </c>
      <c r="K329" t="s">
        <v>5104</v>
      </c>
      <c r="L329" t="e">
        <f>VLOOKUP(H329,'id (2018)'!H:I,2,0)</f>
        <v>#N/A</v>
      </c>
    </row>
    <row r="330" spans="1:12">
      <c r="A330" t="str">
        <f t="shared" si="81"/>
        <v>ŁukawskiMirosław1977</v>
      </c>
      <c r="C330">
        <f t="shared" si="84"/>
        <v>329</v>
      </c>
      <c r="D330" t="s">
        <v>4791</v>
      </c>
      <c r="E330" t="s">
        <v>392</v>
      </c>
      <c r="F330" t="s">
        <v>4833</v>
      </c>
      <c r="G330">
        <v>1977</v>
      </c>
      <c r="H330" t="str">
        <f t="shared" si="82"/>
        <v>Łukawski Mirosław</v>
      </c>
      <c r="I330">
        <f t="shared" si="83"/>
        <v>1977</v>
      </c>
      <c r="J330" t="s">
        <v>32</v>
      </c>
      <c r="K330" t="s">
        <v>5104</v>
      </c>
      <c r="L330" t="e">
        <f>VLOOKUP(H330,'id (2018)'!H:I,2,0)</f>
        <v>#N/A</v>
      </c>
    </row>
    <row r="331" spans="1:12">
      <c r="A331" t="str">
        <f t="shared" si="81"/>
        <v>MuchaBartosz1992</v>
      </c>
      <c r="C331">
        <f t="shared" si="84"/>
        <v>330</v>
      </c>
      <c r="D331" t="s">
        <v>5101</v>
      </c>
      <c r="E331" t="s">
        <v>46</v>
      </c>
      <c r="F331">
        <v>0</v>
      </c>
      <c r="G331">
        <v>1992</v>
      </c>
      <c r="H331" t="str">
        <f t="shared" si="82"/>
        <v>Mucha Bartosz</v>
      </c>
      <c r="I331">
        <f t="shared" si="83"/>
        <v>1992</v>
      </c>
      <c r="J331" t="s">
        <v>32</v>
      </c>
      <c r="K331" t="s">
        <v>5104</v>
      </c>
      <c r="L331" t="e">
        <f>VLOOKUP(H331,'id (2018)'!H:I,2,0)</f>
        <v>#N/A</v>
      </c>
    </row>
    <row r="332" spans="1:12">
      <c r="A332" t="str">
        <f t="shared" ref="A332:A336" si="85">D332&amp;E332&amp;G332</f>
        <v>SzwarackaMałgorzata1988</v>
      </c>
      <c r="C332">
        <f t="shared" si="84"/>
        <v>331</v>
      </c>
      <c r="D332" t="s">
        <v>1017</v>
      </c>
      <c r="E332" t="s">
        <v>500</v>
      </c>
      <c r="F332">
        <v>0</v>
      </c>
      <c r="G332">
        <v>1988</v>
      </c>
      <c r="H332" t="str">
        <f t="shared" ref="H332:H336" si="86">D332&amp;" "&amp;E332</f>
        <v>Szwaracka Małgorzata</v>
      </c>
      <c r="I332">
        <f t="shared" ref="I332:I336" si="87">G332</f>
        <v>1988</v>
      </c>
      <c r="J332" t="s">
        <v>0</v>
      </c>
      <c r="K332" t="s">
        <v>5104</v>
      </c>
      <c r="L332">
        <f>VLOOKUP(H332,'id (2018)'!H:I,2,0)</f>
        <v>1988</v>
      </c>
    </row>
    <row r="333" spans="1:12">
      <c r="A333" t="str">
        <f t="shared" si="85"/>
        <v>DunowskaIlona1973</v>
      </c>
      <c r="C333">
        <f t="shared" si="84"/>
        <v>332</v>
      </c>
      <c r="D333" t="s">
        <v>371</v>
      </c>
      <c r="E333" t="s">
        <v>370</v>
      </c>
      <c r="F333" t="s">
        <v>369</v>
      </c>
      <c r="G333">
        <v>1973</v>
      </c>
      <c r="H333" t="str">
        <f t="shared" si="86"/>
        <v>Dunowska Ilona</v>
      </c>
      <c r="I333">
        <f t="shared" si="87"/>
        <v>1973</v>
      </c>
      <c r="J333" t="s">
        <v>0</v>
      </c>
      <c r="K333" t="s">
        <v>5104</v>
      </c>
      <c r="L333">
        <f>VLOOKUP(H333,'id (2018)'!H:I,2,0)</f>
        <v>1973</v>
      </c>
    </row>
    <row r="334" spans="1:12">
      <c r="A334" t="str">
        <f t="shared" si="85"/>
        <v>UrbanIzabela1979</v>
      </c>
      <c r="C334">
        <f t="shared" si="84"/>
        <v>333</v>
      </c>
      <c r="D334" t="s">
        <v>1015</v>
      </c>
      <c r="E334" t="s">
        <v>1016</v>
      </c>
      <c r="F334" t="s">
        <v>4809</v>
      </c>
      <c r="G334">
        <v>1979</v>
      </c>
      <c r="H334" t="str">
        <f t="shared" si="86"/>
        <v>Urban Izabela</v>
      </c>
      <c r="I334">
        <f t="shared" si="87"/>
        <v>1979</v>
      </c>
      <c r="J334" t="s">
        <v>0</v>
      </c>
      <c r="K334" t="s">
        <v>5104</v>
      </c>
      <c r="L334">
        <f>VLOOKUP(H334,'id (2018)'!H:I,2,0)</f>
        <v>1979</v>
      </c>
    </row>
    <row r="335" spans="1:12">
      <c r="A335" t="str">
        <f t="shared" si="85"/>
        <v>NiewiadomskaAnna1979</v>
      </c>
      <c r="C335">
        <f t="shared" si="84"/>
        <v>334</v>
      </c>
      <c r="D335" t="s">
        <v>4820</v>
      </c>
      <c r="E335" t="s">
        <v>276</v>
      </c>
      <c r="F335">
        <v>0</v>
      </c>
      <c r="G335">
        <v>1979</v>
      </c>
      <c r="H335" t="str">
        <f t="shared" si="86"/>
        <v>Niewiadomska Anna</v>
      </c>
      <c r="I335">
        <f t="shared" si="87"/>
        <v>1979</v>
      </c>
      <c r="J335" t="s">
        <v>0</v>
      </c>
      <c r="K335" t="s">
        <v>5104</v>
      </c>
      <c r="L335" t="e">
        <f>VLOOKUP(H335,'id (2018)'!H:I,2,0)</f>
        <v>#N/A</v>
      </c>
    </row>
    <row r="336" spans="1:12">
      <c r="A336" t="str">
        <f t="shared" si="85"/>
        <v>StencelJoanna1991</v>
      </c>
      <c r="C336">
        <f t="shared" si="84"/>
        <v>335</v>
      </c>
      <c r="D336" t="s">
        <v>614</v>
      </c>
      <c r="E336" t="s">
        <v>489</v>
      </c>
      <c r="F336">
        <v>0</v>
      </c>
      <c r="G336">
        <v>1991</v>
      </c>
      <c r="H336" t="str">
        <f t="shared" si="86"/>
        <v>Stencel Joanna</v>
      </c>
      <c r="I336">
        <f t="shared" si="87"/>
        <v>1991</v>
      </c>
      <c r="J336" t="s">
        <v>0</v>
      </c>
      <c r="K336" t="s">
        <v>5104</v>
      </c>
      <c r="L336" t="e">
        <f>VLOOKUP(H336,'id (2018)'!H:I,2,0)</f>
        <v>#N/A</v>
      </c>
    </row>
    <row r="337" spans="1:12">
      <c r="A337" t="str">
        <f t="shared" ref="A337:A354" si="88">D337&amp;E337&amp;G337</f>
        <v>JarosiewiczGosia1979</v>
      </c>
      <c r="C337">
        <f t="shared" si="84"/>
        <v>336</v>
      </c>
      <c r="D337" t="s">
        <v>577</v>
      </c>
      <c r="E337" t="s">
        <v>845</v>
      </c>
      <c r="F337" t="s">
        <v>3463</v>
      </c>
      <c r="G337">
        <v>1979</v>
      </c>
      <c r="H337" t="str">
        <f t="shared" ref="H337:H354" si="89">D337&amp;" "&amp;E337</f>
        <v>Jarosiewicz Gosia</v>
      </c>
      <c r="I337">
        <f t="shared" ref="I337:I354" si="90">G337</f>
        <v>1979</v>
      </c>
      <c r="J337" t="s">
        <v>0</v>
      </c>
      <c r="K337" t="s">
        <v>5238</v>
      </c>
      <c r="L337" t="e">
        <f>VLOOKUP(H337,'id (2018)'!H:I,2,0)</f>
        <v>#N/A</v>
      </c>
    </row>
    <row r="338" spans="1:12">
      <c r="A338" t="str">
        <f t="shared" si="88"/>
        <v>ZającAnna1984</v>
      </c>
      <c r="C338">
        <f t="shared" si="84"/>
        <v>337</v>
      </c>
      <c r="D338" t="s">
        <v>53</v>
      </c>
      <c r="E338" t="s">
        <v>276</v>
      </c>
      <c r="F338" t="s">
        <v>5221</v>
      </c>
      <c r="G338">
        <v>1984</v>
      </c>
      <c r="H338" t="str">
        <f t="shared" si="89"/>
        <v>Zając Anna</v>
      </c>
      <c r="I338">
        <f t="shared" si="90"/>
        <v>1984</v>
      </c>
      <c r="J338" t="s">
        <v>0</v>
      </c>
      <c r="K338" t="s">
        <v>5238</v>
      </c>
      <c r="L338" t="e">
        <f>VLOOKUP(H338,'id (2018)'!H:I,2,0)</f>
        <v>#N/A</v>
      </c>
    </row>
    <row r="339" spans="1:12">
      <c r="A339" t="str">
        <f t="shared" si="88"/>
        <v>KlocekMonika1986</v>
      </c>
      <c r="C339">
        <f t="shared" si="84"/>
        <v>338</v>
      </c>
      <c r="D339" t="s">
        <v>5222</v>
      </c>
      <c r="E339" t="s">
        <v>207</v>
      </c>
      <c r="F339" t="s">
        <v>5221</v>
      </c>
      <c r="G339">
        <v>1986</v>
      </c>
      <c r="H339" t="str">
        <f t="shared" si="89"/>
        <v>Klocek Monika</v>
      </c>
      <c r="I339">
        <f t="shared" si="90"/>
        <v>1986</v>
      </c>
      <c r="J339" t="s">
        <v>0</v>
      </c>
      <c r="K339" t="s">
        <v>5238</v>
      </c>
      <c r="L339" t="e">
        <f>VLOOKUP(H339,'id (2018)'!H:I,2,0)</f>
        <v>#N/A</v>
      </c>
    </row>
    <row r="340" spans="1:12">
      <c r="A340" t="str">
        <f t="shared" si="88"/>
        <v>MikołajczykAgata1985</v>
      </c>
      <c r="C340">
        <f t="shared" si="84"/>
        <v>339</v>
      </c>
      <c r="D340" t="s">
        <v>1398</v>
      </c>
      <c r="E340" t="s">
        <v>231</v>
      </c>
      <c r="F340" t="s">
        <v>5219</v>
      </c>
      <c r="G340">
        <v>1985</v>
      </c>
      <c r="H340" t="str">
        <f t="shared" si="89"/>
        <v>Mikołajczyk Agata</v>
      </c>
      <c r="I340">
        <f t="shared" si="90"/>
        <v>1985</v>
      </c>
      <c r="J340" t="s">
        <v>0</v>
      </c>
      <c r="K340" t="s">
        <v>5238</v>
      </c>
      <c r="L340" t="e">
        <f>VLOOKUP(H340,'id (2018)'!H:I,2,0)</f>
        <v>#N/A</v>
      </c>
    </row>
    <row r="341" spans="1:12">
      <c r="A341" t="str">
        <f t="shared" si="88"/>
        <v>NosarzewskaAnna1982</v>
      </c>
      <c r="C341">
        <f t="shared" si="84"/>
        <v>340</v>
      </c>
      <c r="D341" t="s">
        <v>5220</v>
      </c>
      <c r="E341" t="s">
        <v>276</v>
      </c>
      <c r="F341" t="s">
        <v>5219</v>
      </c>
      <c r="G341">
        <v>1982</v>
      </c>
      <c r="H341" t="str">
        <f t="shared" si="89"/>
        <v>Nosarzewska Anna</v>
      </c>
      <c r="I341">
        <f t="shared" si="90"/>
        <v>1982</v>
      </c>
      <c r="J341" t="s">
        <v>0</v>
      </c>
      <c r="K341" t="s">
        <v>5238</v>
      </c>
      <c r="L341" t="e">
        <f>VLOOKUP(H341,'id (2018)'!H:I,2,0)</f>
        <v>#N/A</v>
      </c>
    </row>
    <row r="342" spans="1:12">
      <c r="A342" t="str">
        <f t="shared" si="88"/>
        <v>LewandowiczAneta1992</v>
      </c>
      <c r="C342">
        <f t="shared" si="84"/>
        <v>341</v>
      </c>
      <c r="D342" t="s">
        <v>5218</v>
      </c>
      <c r="E342" t="s">
        <v>849</v>
      </c>
      <c r="F342">
        <v>0</v>
      </c>
      <c r="G342">
        <v>1992</v>
      </c>
      <c r="H342" t="str">
        <f t="shared" si="89"/>
        <v>Lewandowicz Aneta</v>
      </c>
      <c r="I342">
        <f t="shared" si="90"/>
        <v>1992</v>
      </c>
      <c r="J342" t="s">
        <v>0</v>
      </c>
      <c r="K342" t="s">
        <v>5238</v>
      </c>
      <c r="L342" t="e">
        <f>VLOOKUP(H342,'id (2018)'!H:I,2,0)</f>
        <v>#N/A</v>
      </c>
    </row>
    <row r="343" spans="1:12">
      <c r="A343" t="str">
        <f t="shared" si="88"/>
        <v>KomossaAnna1976</v>
      </c>
      <c r="C343">
        <f t="shared" si="84"/>
        <v>342</v>
      </c>
      <c r="D343" t="s">
        <v>5205</v>
      </c>
      <c r="E343" t="s">
        <v>276</v>
      </c>
      <c r="F343" t="s">
        <v>3463</v>
      </c>
      <c r="G343">
        <v>1976</v>
      </c>
      <c r="H343" t="str">
        <f t="shared" si="89"/>
        <v>Komossa Anna</v>
      </c>
      <c r="I343">
        <f t="shared" si="90"/>
        <v>1976</v>
      </c>
      <c r="J343" t="s">
        <v>0</v>
      </c>
      <c r="K343" t="s">
        <v>5238</v>
      </c>
      <c r="L343" t="e">
        <f>VLOOKUP(H343,'id (2018)'!H:I,2,0)</f>
        <v>#N/A</v>
      </c>
    </row>
    <row r="344" spans="1:12">
      <c r="A344" t="str">
        <f t="shared" si="88"/>
        <v>NejmanMonika1979</v>
      </c>
      <c r="C344">
        <f t="shared" si="84"/>
        <v>343</v>
      </c>
      <c r="D344" t="s">
        <v>5198</v>
      </c>
      <c r="E344" t="s">
        <v>207</v>
      </c>
      <c r="F344">
        <v>0</v>
      </c>
      <c r="G344">
        <v>1979</v>
      </c>
      <c r="H344" t="str">
        <f t="shared" si="89"/>
        <v>Nejman Monika</v>
      </c>
      <c r="I344">
        <f t="shared" si="90"/>
        <v>1979</v>
      </c>
      <c r="J344" t="s">
        <v>0</v>
      </c>
      <c r="K344" t="s">
        <v>5238</v>
      </c>
      <c r="L344" t="e">
        <f>VLOOKUP(H344,'id (2018)'!H:I,2,0)</f>
        <v>#N/A</v>
      </c>
    </row>
    <row r="345" spans="1:12">
      <c r="A345" t="str">
        <f t="shared" si="88"/>
        <v>OmieczyńskaAnna Maria1994</v>
      </c>
      <c r="C345">
        <f t="shared" si="84"/>
        <v>344</v>
      </c>
      <c r="D345" t="s">
        <v>4317</v>
      </c>
      <c r="E345" t="s">
        <v>5192</v>
      </c>
      <c r="F345" t="s">
        <v>4316</v>
      </c>
      <c r="G345">
        <v>1994</v>
      </c>
      <c r="H345" t="str">
        <f t="shared" si="89"/>
        <v>Omieczyńska Anna Maria</v>
      </c>
      <c r="I345">
        <f t="shared" si="90"/>
        <v>1994</v>
      </c>
      <c r="J345" t="s">
        <v>0</v>
      </c>
      <c r="K345" t="s">
        <v>5238</v>
      </c>
      <c r="L345" t="e">
        <f>VLOOKUP(H345,'id (2018)'!H:I,2,0)</f>
        <v>#N/A</v>
      </c>
    </row>
    <row r="346" spans="1:12">
      <c r="A346" t="str">
        <f t="shared" ref="A346" si="91">D346&amp;E346&amp;G346</f>
        <v>FuczNatalia1988</v>
      </c>
      <c r="C346">
        <f t="shared" si="84"/>
        <v>345</v>
      </c>
      <c r="D346" t="s">
        <v>5186</v>
      </c>
      <c r="E346" t="s">
        <v>1470</v>
      </c>
      <c r="F346" t="s">
        <v>5180</v>
      </c>
      <c r="G346">
        <v>1988</v>
      </c>
      <c r="H346" t="str">
        <f t="shared" ref="H346" si="92">D346&amp;" "&amp;E346</f>
        <v>Fucz Natalia</v>
      </c>
      <c r="I346">
        <f t="shared" ref="I346" si="93">G346</f>
        <v>1988</v>
      </c>
      <c r="J346" t="s">
        <v>0</v>
      </c>
      <c r="K346" t="s">
        <v>5238</v>
      </c>
      <c r="L346" t="e">
        <f>VLOOKUP(H346,'id (2018)'!H:I,2,0)</f>
        <v>#N/A</v>
      </c>
    </row>
    <row r="347" spans="1:12">
      <c r="A347" t="str">
        <f t="shared" si="88"/>
        <v>ŁyczekIlona1967</v>
      </c>
      <c r="C347">
        <f t="shared" si="84"/>
        <v>346</v>
      </c>
      <c r="D347" t="s">
        <v>5182</v>
      </c>
      <c r="E347" t="s">
        <v>370</v>
      </c>
      <c r="F347" t="s">
        <v>5180</v>
      </c>
      <c r="G347">
        <v>1967</v>
      </c>
      <c r="H347" t="str">
        <f t="shared" si="89"/>
        <v>Łyczek Ilona</v>
      </c>
      <c r="I347">
        <f t="shared" si="90"/>
        <v>1967</v>
      </c>
      <c r="J347" t="s">
        <v>0</v>
      </c>
      <c r="K347" t="s">
        <v>5238</v>
      </c>
      <c r="L347" t="e">
        <f>VLOOKUP(H347,'id (2018)'!H:I,2,0)</f>
        <v>#N/A</v>
      </c>
    </row>
    <row r="348" spans="1:12">
      <c r="A348" t="str">
        <f t="shared" si="88"/>
        <v>KasprzakIga1988</v>
      </c>
      <c r="C348">
        <f t="shared" si="84"/>
        <v>347</v>
      </c>
      <c r="D348" t="s">
        <v>5178</v>
      </c>
      <c r="E348" t="s">
        <v>5177</v>
      </c>
      <c r="F348">
        <v>0</v>
      </c>
      <c r="G348">
        <v>1988</v>
      </c>
      <c r="H348" t="str">
        <f t="shared" si="89"/>
        <v>Kasprzak Iga</v>
      </c>
      <c r="I348">
        <f t="shared" si="90"/>
        <v>1988</v>
      </c>
      <c r="J348" t="s">
        <v>0</v>
      </c>
      <c r="K348" t="s">
        <v>5238</v>
      </c>
      <c r="L348" t="e">
        <f>VLOOKUP(H348,'id (2018)'!H:I,2,0)</f>
        <v>#N/A</v>
      </c>
    </row>
    <row r="349" spans="1:12">
      <c r="A349" t="str">
        <f t="shared" si="88"/>
        <v>LilaPatrycja1992</v>
      </c>
      <c r="C349">
        <f t="shared" si="84"/>
        <v>348</v>
      </c>
      <c r="D349" t="s">
        <v>5148</v>
      </c>
      <c r="E349" t="s">
        <v>5147</v>
      </c>
      <c r="F349" t="s">
        <v>5145</v>
      </c>
      <c r="G349">
        <v>1992</v>
      </c>
      <c r="H349" t="str">
        <f t="shared" si="89"/>
        <v>Lila Patrycja</v>
      </c>
      <c r="I349">
        <f t="shared" si="90"/>
        <v>1992</v>
      </c>
      <c r="J349" t="s">
        <v>0</v>
      </c>
      <c r="K349" t="s">
        <v>5238</v>
      </c>
      <c r="L349" t="e">
        <f>VLOOKUP(H349,'id (2018)'!H:I,2,0)</f>
        <v>#N/A</v>
      </c>
    </row>
    <row r="350" spans="1:12">
      <c r="A350" t="str">
        <f t="shared" si="88"/>
        <v>WięczkowskaMonika1980</v>
      </c>
      <c r="C350">
        <f t="shared" si="84"/>
        <v>349</v>
      </c>
      <c r="D350" t="s">
        <v>5144</v>
      </c>
      <c r="E350" t="s">
        <v>207</v>
      </c>
      <c r="F350">
        <v>0</v>
      </c>
      <c r="G350">
        <v>1980</v>
      </c>
      <c r="H350" t="str">
        <f t="shared" si="89"/>
        <v>Więczkowska Monika</v>
      </c>
      <c r="I350">
        <f t="shared" si="90"/>
        <v>1980</v>
      </c>
      <c r="J350" t="s">
        <v>0</v>
      </c>
      <c r="K350" t="s">
        <v>5238</v>
      </c>
      <c r="L350" t="e">
        <f>VLOOKUP(H350,'id (2018)'!H:I,2,0)</f>
        <v>#N/A</v>
      </c>
    </row>
    <row r="351" spans="1:12">
      <c r="A351" t="str">
        <f t="shared" si="88"/>
        <v>LewandowskaMonika1978</v>
      </c>
      <c r="C351">
        <f t="shared" si="84"/>
        <v>350</v>
      </c>
      <c r="D351" t="s">
        <v>4258</v>
      </c>
      <c r="E351" t="s">
        <v>207</v>
      </c>
      <c r="F351" t="s">
        <v>4257</v>
      </c>
      <c r="G351">
        <v>1978</v>
      </c>
      <c r="H351" t="str">
        <f t="shared" si="89"/>
        <v>Lewandowska Monika</v>
      </c>
      <c r="I351">
        <f t="shared" si="90"/>
        <v>1978</v>
      </c>
      <c r="J351" t="s">
        <v>0</v>
      </c>
      <c r="K351" t="s">
        <v>5238</v>
      </c>
      <c r="L351">
        <f>VLOOKUP(H351,'id (2018)'!H:I,2,0)</f>
        <v>1978</v>
      </c>
    </row>
    <row r="352" spans="1:12">
      <c r="A352" t="str">
        <f t="shared" si="88"/>
        <v>Weiss-SzulcBarbara1972</v>
      </c>
      <c r="C352">
        <f t="shared" si="84"/>
        <v>351</v>
      </c>
      <c r="D352" t="s">
        <v>5237</v>
      </c>
      <c r="E352" t="s">
        <v>409</v>
      </c>
      <c r="F352">
        <v>0</v>
      </c>
      <c r="G352">
        <v>1972</v>
      </c>
      <c r="H352" t="str">
        <f t="shared" si="89"/>
        <v>Weiss-Szulc Barbara</v>
      </c>
      <c r="I352">
        <f t="shared" si="90"/>
        <v>1972</v>
      </c>
      <c r="J352" t="s">
        <v>0</v>
      </c>
      <c r="K352" t="s">
        <v>5238</v>
      </c>
      <c r="L352" t="e">
        <f>VLOOKUP(H352,'id (2018)'!H:I,2,0)</f>
        <v>#N/A</v>
      </c>
    </row>
    <row r="353" spans="1:12">
      <c r="A353" t="str">
        <f t="shared" si="88"/>
        <v>WypychMalwina1997</v>
      </c>
      <c r="C353">
        <f t="shared" si="84"/>
        <v>352</v>
      </c>
      <c r="D353" t="s">
        <v>4303</v>
      </c>
      <c r="E353" t="s">
        <v>5119</v>
      </c>
      <c r="F353">
        <v>0</v>
      </c>
      <c r="G353">
        <v>1997</v>
      </c>
      <c r="H353" t="str">
        <f t="shared" si="89"/>
        <v>Wypych Malwina</v>
      </c>
      <c r="I353">
        <f t="shared" si="90"/>
        <v>1997</v>
      </c>
      <c r="J353" t="s">
        <v>0</v>
      </c>
      <c r="K353" t="s">
        <v>5238</v>
      </c>
      <c r="L353" t="e">
        <f>VLOOKUP(H353,'id (2018)'!H:I,2,0)</f>
        <v>#N/A</v>
      </c>
    </row>
    <row r="354" spans="1:12">
      <c r="A354" t="str">
        <f t="shared" si="88"/>
        <v>NowakRemik1972</v>
      </c>
      <c r="C354">
        <f t="shared" si="84"/>
        <v>353</v>
      </c>
      <c r="D354" t="s">
        <v>602</v>
      </c>
      <c r="E354" t="s">
        <v>657</v>
      </c>
      <c r="F354" t="s">
        <v>3600</v>
      </c>
      <c r="G354">
        <v>1972</v>
      </c>
      <c r="H354" t="str">
        <f t="shared" si="89"/>
        <v>Nowak Remik</v>
      </c>
      <c r="I354">
        <f t="shared" si="90"/>
        <v>1972</v>
      </c>
      <c r="J354" t="s">
        <v>32</v>
      </c>
      <c r="K354" t="s">
        <v>5238</v>
      </c>
      <c r="L354">
        <f>VLOOKUP(H354,'id (2018)'!H:I,2,0)</f>
        <v>1972</v>
      </c>
    </row>
    <row r="355" spans="1:12">
      <c r="A355" t="str">
        <f t="shared" ref="A355:A418" si="94">D355&amp;E355&amp;G355</f>
        <v>HalamusRobert1970</v>
      </c>
      <c r="C355">
        <f t="shared" si="84"/>
        <v>354</v>
      </c>
      <c r="D355" t="s">
        <v>835</v>
      </c>
      <c r="E355" t="s">
        <v>49</v>
      </c>
      <c r="F355" t="s">
        <v>1179</v>
      </c>
      <c r="G355">
        <v>1970</v>
      </c>
      <c r="H355" t="str">
        <f t="shared" ref="H355:H418" si="95">D355&amp;" "&amp;E355</f>
        <v>Halamus Robert</v>
      </c>
      <c r="I355">
        <f t="shared" ref="I355:I418" si="96">G355</f>
        <v>1970</v>
      </c>
      <c r="J355" t="s">
        <v>32</v>
      </c>
      <c r="K355" t="s">
        <v>5238</v>
      </c>
      <c r="L355">
        <f>VLOOKUP(H355,'id (2018)'!H:I,2,0)</f>
        <v>1970</v>
      </c>
    </row>
    <row r="356" spans="1:12">
      <c r="A356" t="str">
        <f t="shared" si="94"/>
        <v>DrabikJacek1979</v>
      </c>
      <c r="C356">
        <f t="shared" si="84"/>
        <v>355</v>
      </c>
      <c r="D356" t="s">
        <v>639</v>
      </c>
      <c r="E356" t="s">
        <v>21</v>
      </c>
      <c r="F356">
        <v>0</v>
      </c>
      <c r="G356">
        <v>1979</v>
      </c>
      <c r="H356" t="str">
        <f t="shared" si="95"/>
        <v>Drabik Jacek</v>
      </c>
      <c r="I356">
        <f t="shared" si="96"/>
        <v>1979</v>
      </c>
      <c r="J356" t="s">
        <v>32</v>
      </c>
      <c r="K356" t="s">
        <v>5238</v>
      </c>
      <c r="L356">
        <f>VLOOKUP(H356,'id (2018)'!H:I,2,0)</f>
        <v>1979</v>
      </c>
    </row>
    <row r="357" spans="1:12">
      <c r="A357" t="str">
        <f t="shared" si="94"/>
        <v>BurchardMarcin1988</v>
      </c>
      <c r="C357">
        <f t="shared" si="84"/>
        <v>356</v>
      </c>
      <c r="D357" t="s">
        <v>4427</v>
      </c>
      <c r="E357" t="s">
        <v>17</v>
      </c>
      <c r="F357" t="s">
        <v>4426</v>
      </c>
      <c r="G357">
        <v>1988</v>
      </c>
      <c r="H357" t="str">
        <f t="shared" si="95"/>
        <v>Burchard Marcin</v>
      </c>
      <c r="I357">
        <f t="shared" si="96"/>
        <v>1988</v>
      </c>
      <c r="J357" t="s">
        <v>32</v>
      </c>
      <c r="K357" t="s">
        <v>5238</v>
      </c>
      <c r="L357">
        <f>VLOOKUP(H357,'id (2018)'!H:I,2,0)</f>
        <v>1988</v>
      </c>
    </row>
    <row r="358" spans="1:12">
      <c r="A358" t="str">
        <f t="shared" si="94"/>
        <v>MeggerSławek1980</v>
      </c>
      <c r="C358">
        <f t="shared" si="84"/>
        <v>357</v>
      </c>
      <c r="D358" t="s">
        <v>447</v>
      </c>
      <c r="E358" t="s">
        <v>421</v>
      </c>
      <c r="F358">
        <v>0</v>
      </c>
      <c r="G358">
        <v>1980</v>
      </c>
      <c r="H358" t="str">
        <f t="shared" si="95"/>
        <v>Megger Sławek</v>
      </c>
      <c r="I358">
        <f t="shared" si="96"/>
        <v>1980</v>
      </c>
      <c r="J358" t="s">
        <v>32</v>
      </c>
      <c r="K358" t="s">
        <v>5238</v>
      </c>
      <c r="L358">
        <f>VLOOKUP(H358,'id (2018)'!H:I,2,0)</f>
        <v>1980</v>
      </c>
    </row>
    <row r="359" spans="1:12">
      <c r="A359" t="str">
        <f t="shared" si="94"/>
        <v>LaskowskiRadosław1974</v>
      </c>
      <c r="C359">
        <f t="shared" si="84"/>
        <v>358</v>
      </c>
      <c r="D359" t="s">
        <v>1462</v>
      </c>
      <c r="E359" t="s">
        <v>241</v>
      </c>
      <c r="F359" t="s">
        <v>5236</v>
      </c>
      <c r="G359">
        <v>1974</v>
      </c>
      <c r="H359" t="str">
        <f t="shared" si="95"/>
        <v>Laskowski Radosław</v>
      </c>
      <c r="I359">
        <f t="shared" si="96"/>
        <v>1974</v>
      </c>
      <c r="J359" t="s">
        <v>32</v>
      </c>
      <c r="K359" t="s">
        <v>5238</v>
      </c>
      <c r="L359">
        <f>VLOOKUP(H359,'id (2018)'!H:I,2,0)</f>
        <v>1974</v>
      </c>
    </row>
    <row r="360" spans="1:12">
      <c r="A360" t="str">
        <f t="shared" si="94"/>
        <v>SemschArtur1962</v>
      </c>
      <c r="C360">
        <f t="shared" si="84"/>
        <v>359</v>
      </c>
      <c r="D360" t="s">
        <v>591</v>
      </c>
      <c r="E360" t="s">
        <v>51</v>
      </c>
      <c r="F360" t="s">
        <v>590</v>
      </c>
      <c r="G360">
        <v>1962</v>
      </c>
      <c r="H360" t="str">
        <f t="shared" si="95"/>
        <v>Semsch Artur</v>
      </c>
      <c r="I360">
        <f t="shared" si="96"/>
        <v>1962</v>
      </c>
      <c r="J360" t="s">
        <v>32</v>
      </c>
      <c r="K360" t="s">
        <v>5238</v>
      </c>
      <c r="L360">
        <f>VLOOKUP(H360,'id (2018)'!H:I,2,0)</f>
        <v>1962</v>
      </c>
    </row>
    <row r="361" spans="1:12">
      <c r="A361" t="str">
        <f t="shared" si="94"/>
        <v>BorkoRyszard1971</v>
      </c>
      <c r="C361">
        <f t="shared" si="84"/>
        <v>360</v>
      </c>
      <c r="D361" t="s">
        <v>555</v>
      </c>
      <c r="E361" t="s">
        <v>554</v>
      </c>
      <c r="F361" t="s">
        <v>553</v>
      </c>
      <c r="G361">
        <v>1971</v>
      </c>
      <c r="H361" t="str">
        <f t="shared" si="95"/>
        <v>Borko Ryszard</v>
      </c>
      <c r="I361">
        <f t="shared" si="96"/>
        <v>1971</v>
      </c>
      <c r="J361" t="s">
        <v>32</v>
      </c>
      <c r="K361" t="s">
        <v>5238</v>
      </c>
      <c r="L361">
        <f>VLOOKUP(H361,'id (2018)'!H:I,2,0)</f>
        <v>1978</v>
      </c>
    </row>
    <row r="362" spans="1:12">
      <c r="A362" t="str">
        <f t="shared" si="94"/>
        <v>CieślińskiGrzegorz1972</v>
      </c>
      <c r="C362">
        <f t="shared" si="84"/>
        <v>361</v>
      </c>
      <c r="D362" t="s">
        <v>629</v>
      </c>
      <c r="E362" t="s">
        <v>19</v>
      </c>
      <c r="F362" t="s">
        <v>1456</v>
      </c>
      <c r="G362">
        <v>1972</v>
      </c>
      <c r="H362" t="str">
        <f t="shared" si="95"/>
        <v>Cieśliński Grzegorz</v>
      </c>
      <c r="I362">
        <f t="shared" si="96"/>
        <v>1972</v>
      </c>
      <c r="J362" t="s">
        <v>32</v>
      </c>
      <c r="K362" t="s">
        <v>5238</v>
      </c>
      <c r="L362">
        <f>VLOOKUP(H362,'id (2018)'!H:I,2,0)</f>
        <v>1972</v>
      </c>
    </row>
    <row r="363" spans="1:12">
      <c r="A363" t="str">
        <f t="shared" si="94"/>
        <v>LiczywekAndrzej1979</v>
      </c>
      <c r="C363">
        <f t="shared" si="84"/>
        <v>362</v>
      </c>
      <c r="D363" t="s">
        <v>628</v>
      </c>
      <c r="E363" t="s">
        <v>26</v>
      </c>
      <c r="F363" t="s">
        <v>1456</v>
      </c>
      <c r="G363">
        <v>1979</v>
      </c>
      <c r="H363" t="str">
        <f t="shared" si="95"/>
        <v>Liczywek Andrzej</v>
      </c>
      <c r="I363">
        <f t="shared" si="96"/>
        <v>1979</v>
      </c>
      <c r="J363" t="s">
        <v>32</v>
      </c>
      <c r="K363" t="s">
        <v>5238</v>
      </c>
      <c r="L363">
        <f>VLOOKUP(H363,'id (2018)'!H:I,2,0)</f>
        <v>1979</v>
      </c>
    </row>
    <row r="364" spans="1:12">
      <c r="A364" t="str">
        <f t="shared" si="94"/>
        <v>FormelaKrzysztof1979</v>
      </c>
      <c r="C364">
        <f t="shared" si="84"/>
        <v>363</v>
      </c>
      <c r="D364" t="s">
        <v>1754</v>
      </c>
      <c r="E364" t="s">
        <v>22</v>
      </c>
      <c r="F364">
        <v>0</v>
      </c>
      <c r="G364">
        <v>1979</v>
      </c>
      <c r="H364" t="str">
        <f t="shared" si="95"/>
        <v>Formela Krzysztof</v>
      </c>
      <c r="I364">
        <f t="shared" si="96"/>
        <v>1979</v>
      </c>
      <c r="J364" t="s">
        <v>32</v>
      </c>
      <c r="K364" t="s">
        <v>5238</v>
      </c>
      <c r="L364">
        <f>VLOOKUP(H364,'id (2018)'!H:I,2,0)</f>
        <v>1979</v>
      </c>
    </row>
    <row r="365" spans="1:12">
      <c r="A365" t="str">
        <f t="shared" si="94"/>
        <v>ĆwiklińskiGrzegorz1979</v>
      </c>
      <c r="C365">
        <f t="shared" si="84"/>
        <v>364</v>
      </c>
      <c r="D365" t="s">
        <v>1755</v>
      </c>
      <c r="E365" t="s">
        <v>19</v>
      </c>
      <c r="F365">
        <v>0</v>
      </c>
      <c r="G365">
        <v>1979</v>
      </c>
      <c r="H365" t="str">
        <f t="shared" si="95"/>
        <v>Ćwikliński Grzegorz</v>
      </c>
      <c r="I365">
        <f t="shared" si="96"/>
        <v>1979</v>
      </c>
      <c r="J365" t="s">
        <v>32</v>
      </c>
      <c r="K365" t="s">
        <v>5238</v>
      </c>
      <c r="L365">
        <f>VLOOKUP(H365,'id (2018)'!H:I,2,0)</f>
        <v>1979</v>
      </c>
    </row>
    <row r="366" spans="1:12">
      <c r="A366" t="str">
        <f t="shared" si="94"/>
        <v>CiszkowskiJacek1984</v>
      </c>
      <c r="C366">
        <f t="shared" si="84"/>
        <v>365</v>
      </c>
      <c r="D366" t="s">
        <v>1789</v>
      </c>
      <c r="E366" t="s">
        <v>21</v>
      </c>
      <c r="F366" t="s">
        <v>4402</v>
      </c>
      <c r="G366">
        <v>1984</v>
      </c>
      <c r="H366" t="str">
        <f t="shared" si="95"/>
        <v>Ciszkowski Jacek</v>
      </c>
      <c r="I366">
        <f t="shared" si="96"/>
        <v>1984</v>
      </c>
      <c r="J366" t="s">
        <v>32</v>
      </c>
      <c r="K366" t="s">
        <v>5238</v>
      </c>
      <c r="L366">
        <f>VLOOKUP(H366,'id (2018)'!H:I,2,0)</f>
        <v>1984</v>
      </c>
    </row>
    <row r="367" spans="1:12">
      <c r="A367" t="str">
        <f t="shared" si="94"/>
        <v>BielennyPaweł1977</v>
      </c>
      <c r="C367">
        <f t="shared" si="84"/>
        <v>366</v>
      </c>
      <c r="D367" t="s">
        <v>624</v>
      </c>
      <c r="E367" t="s">
        <v>16</v>
      </c>
      <c r="F367" t="s">
        <v>3618</v>
      </c>
      <c r="G367">
        <v>1977</v>
      </c>
      <c r="H367" t="str">
        <f t="shared" si="95"/>
        <v>Bielenny Paweł</v>
      </c>
      <c r="I367">
        <f t="shared" si="96"/>
        <v>1977</v>
      </c>
      <c r="J367" t="s">
        <v>32</v>
      </c>
      <c r="K367" t="s">
        <v>5238</v>
      </c>
      <c r="L367">
        <f>VLOOKUP(H367,'id (2018)'!H:I,2,0)</f>
        <v>1977</v>
      </c>
    </row>
    <row r="368" spans="1:12">
      <c r="A368" t="str">
        <f t="shared" si="94"/>
        <v>KowalewskiDominik1975</v>
      </c>
      <c r="C368">
        <f t="shared" si="84"/>
        <v>367</v>
      </c>
      <c r="D368" t="s">
        <v>1164</v>
      </c>
      <c r="E368" t="s">
        <v>373</v>
      </c>
      <c r="F368" t="s">
        <v>3617</v>
      </c>
      <c r="G368">
        <v>1975</v>
      </c>
      <c r="H368" t="str">
        <f t="shared" si="95"/>
        <v>Kowalewski Dominik</v>
      </c>
      <c r="I368">
        <f t="shared" si="96"/>
        <v>1975</v>
      </c>
      <c r="J368" t="s">
        <v>32</v>
      </c>
      <c r="K368" t="s">
        <v>5238</v>
      </c>
      <c r="L368">
        <f>VLOOKUP(H368,'id (2018)'!H:I,2,0)</f>
        <v>1975</v>
      </c>
    </row>
    <row r="369" spans="1:12">
      <c r="A369" t="str">
        <f t="shared" si="94"/>
        <v>CiupaMarcin1978</v>
      </c>
      <c r="C369">
        <f t="shared" si="84"/>
        <v>368</v>
      </c>
      <c r="D369" t="s">
        <v>1774</v>
      </c>
      <c r="E369" t="s">
        <v>17</v>
      </c>
      <c r="F369" t="s">
        <v>5235</v>
      </c>
      <c r="G369">
        <v>1978</v>
      </c>
      <c r="H369" t="str">
        <f t="shared" si="95"/>
        <v>Ciupa Marcin</v>
      </c>
      <c r="I369">
        <f t="shared" si="96"/>
        <v>1978</v>
      </c>
      <c r="J369" t="s">
        <v>32</v>
      </c>
      <c r="K369" t="s">
        <v>5238</v>
      </c>
      <c r="L369">
        <f>VLOOKUP(H369,'id (2018)'!H:I,2,0)</f>
        <v>1978</v>
      </c>
    </row>
    <row r="370" spans="1:12">
      <c r="A370" t="str">
        <f t="shared" si="94"/>
        <v>WysockiMaciej1990</v>
      </c>
      <c r="C370">
        <f t="shared" si="84"/>
        <v>369</v>
      </c>
      <c r="D370" t="s">
        <v>190</v>
      </c>
      <c r="E370" t="s">
        <v>70</v>
      </c>
      <c r="F370" t="s">
        <v>191</v>
      </c>
      <c r="G370">
        <v>1990</v>
      </c>
      <c r="H370" t="str">
        <f t="shared" si="95"/>
        <v>Wysocki Maciej</v>
      </c>
      <c r="I370">
        <f t="shared" si="96"/>
        <v>1990</v>
      </c>
      <c r="J370" t="s">
        <v>32</v>
      </c>
      <c r="K370" t="s">
        <v>5238</v>
      </c>
      <c r="L370">
        <f>VLOOKUP(H370,'id (2018)'!H:I,2,0)</f>
        <v>1990</v>
      </c>
    </row>
    <row r="371" spans="1:12">
      <c r="A371" t="str">
        <f t="shared" si="94"/>
        <v>HołodMateusz1987</v>
      </c>
      <c r="C371">
        <f t="shared" si="84"/>
        <v>370</v>
      </c>
      <c r="D371" t="s">
        <v>609</v>
      </c>
      <c r="E371" t="s">
        <v>91</v>
      </c>
      <c r="F371">
        <v>0</v>
      </c>
      <c r="G371">
        <v>1987</v>
      </c>
      <c r="H371" t="str">
        <f t="shared" si="95"/>
        <v>Hołod Mateusz</v>
      </c>
      <c r="I371">
        <f t="shared" si="96"/>
        <v>1987</v>
      </c>
      <c r="J371" t="s">
        <v>32</v>
      </c>
      <c r="K371" t="s">
        <v>5238</v>
      </c>
      <c r="L371">
        <f>VLOOKUP(H371,'id (2018)'!H:I,2,0)</f>
        <v>1987</v>
      </c>
    </row>
    <row r="372" spans="1:12">
      <c r="A372" t="str">
        <f t="shared" si="94"/>
        <v>MejkaMichał1977</v>
      </c>
      <c r="C372">
        <f t="shared" si="84"/>
        <v>371</v>
      </c>
      <c r="D372" t="s">
        <v>1712</v>
      </c>
      <c r="E372" t="s">
        <v>59</v>
      </c>
      <c r="F372">
        <v>0</v>
      </c>
      <c r="G372">
        <v>1977</v>
      </c>
      <c r="H372" t="str">
        <f t="shared" si="95"/>
        <v>Mejka Michał</v>
      </c>
      <c r="I372">
        <f t="shared" si="96"/>
        <v>1977</v>
      </c>
      <c r="J372" t="s">
        <v>32</v>
      </c>
      <c r="K372" t="s">
        <v>5238</v>
      </c>
      <c r="L372">
        <f>VLOOKUP(H372,'id (2018)'!H:I,2,0)</f>
        <v>1977</v>
      </c>
    </row>
    <row r="373" spans="1:12">
      <c r="A373" t="str">
        <f t="shared" si="94"/>
        <v>OstrowskiMaciej1991</v>
      </c>
      <c r="C373">
        <f t="shared" si="84"/>
        <v>372</v>
      </c>
      <c r="D373" t="s">
        <v>3591</v>
      </c>
      <c r="E373" t="s">
        <v>70</v>
      </c>
      <c r="F373">
        <v>0</v>
      </c>
      <c r="G373">
        <v>1991</v>
      </c>
      <c r="H373" t="str">
        <f t="shared" si="95"/>
        <v>Ostrowski Maciej</v>
      </c>
      <c r="I373">
        <f t="shared" si="96"/>
        <v>1991</v>
      </c>
      <c r="J373" t="s">
        <v>32</v>
      </c>
      <c r="K373" t="s">
        <v>5238</v>
      </c>
      <c r="L373">
        <f>VLOOKUP(H373,'id (2018)'!H:I,2,0)</f>
        <v>1991</v>
      </c>
    </row>
    <row r="374" spans="1:12">
      <c r="A374" t="str">
        <f t="shared" si="94"/>
        <v>MejkaBartłomiej1984</v>
      </c>
      <c r="C374">
        <f t="shared" si="84"/>
        <v>373</v>
      </c>
      <c r="D374" s="15" t="s">
        <v>1712</v>
      </c>
      <c r="E374" s="15" t="s">
        <v>272</v>
      </c>
      <c r="F374" s="9">
        <v>0</v>
      </c>
      <c r="G374" s="9">
        <v>1984</v>
      </c>
      <c r="H374" t="str">
        <f t="shared" si="95"/>
        <v>Mejka Bartłomiej</v>
      </c>
      <c r="I374">
        <f t="shared" si="96"/>
        <v>1984</v>
      </c>
      <c r="J374" t="s">
        <v>32</v>
      </c>
      <c r="K374" t="s">
        <v>5238</v>
      </c>
      <c r="L374">
        <f>VLOOKUP(H374,'id (2018)'!H:I,2,0)</f>
        <v>1984</v>
      </c>
    </row>
    <row r="375" spans="1:12">
      <c r="A375" t="str">
        <f t="shared" si="94"/>
        <v>WilmaMarcin1986</v>
      </c>
      <c r="C375">
        <f t="shared" si="84"/>
        <v>374</v>
      </c>
      <c r="D375" s="15" t="s">
        <v>4470</v>
      </c>
      <c r="E375" s="15" t="s">
        <v>17</v>
      </c>
      <c r="F375" s="15">
        <v>0</v>
      </c>
      <c r="G375" s="9">
        <v>1986</v>
      </c>
      <c r="H375" t="str">
        <f t="shared" si="95"/>
        <v>Wilma Marcin</v>
      </c>
      <c r="I375">
        <f t="shared" si="96"/>
        <v>1986</v>
      </c>
      <c r="J375" t="s">
        <v>32</v>
      </c>
      <c r="K375" t="s">
        <v>5238</v>
      </c>
      <c r="L375">
        <f>VLOOKUP(H375,'id (2018)'!H:I,2,0)</f>
        <v>1986</v>
      </c>
    </row>
    <row r="376" spans="1:12">
      <c r="A376" t="str">
        <f t="shared" si="94"/>
        <v>NielubszycMichał1992</v>
      </c>
      <c r="C376">
        <f t="shared" si="84"/>
        <v>375</v>
      </c>
      <c r="D376" s="15" t="s">
        <v>5234</v>
      </c>
      <c r="E376" s="15" t="s">
        <v>59</v>
      </c>
      <c r="F376" s="9" t="s">
        <v>5232</v>
      </c>
      <c r="G376" s="9">
        <v>1992</v>
      </c>
      <c r="H376" t="str">
        <f t="shared" si="95"/>
        <v>Nielubszyc Michał</v>
      </c>
      <c r="I376">
        <f t="shared" si="96"/>
        <v>1992</v>
      </c>
      <c r="J376" t="s">
        <v>32</v>
      </c>
      <c r="K376" t="s">
        <v>5238</v>
      </c>
      <c r="L376" t="e">
        <f>VLOOKUP(H376,'id (2018)'!H:I,2,0)</f>
        <v>#N/A</v>
      </c>
    </row>
    <row r="377" spans="1:12">
      <c r="A377" t="str">
        <f t="shared" si="94"/>
        <v>MorzyMichał1989</v>
      </c>
      <c r="C377">
        <f t="shared" si="84"/>
        <v>376</v>
      </c>
      <c r="D377" s="15" t="s">
        <v>5233</v>
      </c>
      <c r="E377" s="15" t="s">
        <v>59</v>
      </c>
      <c r="F377" s="9" t="s">
        <v>5232</v>
      </c>
      <c r="G377" s="9">
        <v>1989</v>
      </c>
      <c r="H377" t="str">
        <f t="shared" si="95"/>
        <v>Morzy Michał</v>
      </c>
      <c r="I377">
        <f t="shared" si="96"/>
        <v>1989</v>
      </c>
      <c r="J377" t="s">
        <v>32</v>
      </c>
      <c r="K377" t="s">
        <v>5238</v>
      </c>
      <c r="L377" t="e">
        <f>VLOOKUP(H377,'id (2018)'!H:I,2,0)</f>
        <v>#N/A</v>
      </c>
    </row>
    <row r="378" spans="1:12">
      <c r="A378" t="str">
        <f t="shared" si="94"/>
        <v>GrabowskiAdam1983</v>
      </c>
      <c r="C378">
        <f t="shared" si="84"/>
        <v>377</v>
      </c>
      <c r="D378" s="15" t="s">
        <v>97</v>
      </c>
      <c r="E378" s="15" t="s">
        <v>83</v>
      </c>
      <c r="F378" s="9" t="s">
        <v>4419</v>
      </c>
      <c r="G378" s="9">
        <v>1983</v>
      </c>
      <c r="H378" t="str">
        <f t="shared" si="95"/>
        <v>Grabowski Adam</v>
      </c>
      <c r="I378">
        <f t="shared" si="96"/>
        <v>1983</v>
      </c>
      <c r="J378" t="s">
        <v>32</v>
      </c>
      <c r="K378" t="s">
        <v>5238</v>
      </c>
      <c r="L378">
        <f>VLOOKUP(H378,'id (2018)'!H:I,2,0)</f>
        <v>1983</v>
      </c>
    </row>
    <row r="379" spans="1:12">
      <c r="A379" t="str">
        <f t="shared" si="94"/>
        <v>TumińskiMaciej1989</v>
      </c>
      <c r="C379">
        <f t="shared" si="84"/>
        <v>378</v>
      </c>
      <c r="D379" s="15" t="s">
        <v>771</v>
      </c>
      <c r="E379" s="15" t="s">
        <v>70</v>
      </c>
      <c r="F379" s="9" t="s">
        <v>417</v>
      </c>
      <c r="G379" s="9">
        <v>1989</v>
      </c>
      <c r="H379" t="str">
        <f t="shared" si="95"/>
        <v>Tumiński Maciej</v>
      </c>
      <c r="I379">
        <f t="shared" si="96"/>
        <v>1989</v>
      </c>
      <c r="J379" t="s">
        <v>32</v>
      </c>
      <c r="K379" t="s">
        <v>5238</v>
      </c>
      <c r="L379">
        <f>VLOOKUP(H379,'id (2018)'!H:I,2,0)</f>
        <v>1989</v>
      </c>
    </row>
    <row r="380" spans="1:12">
      <c r="A380" t="str">
        <f t="shared" si="94"/>
        <v>RadzkiRafał1981</v>
      </c>
      <c r="C380">
        <f t="shared" si="84"/>
        <v>379</v>
      </c>
      <c r="D380" s="15" t="s">
        <v>4103</v>
      </c>
      <c r="E380" s="15" t="s">
        <v>45</v>
      </c>
      <c r="F380" s="9" t="s">
        <v>417</v>
      </c>
      <c r="G380" s="9">
        <v>1981</v>
      </c>
      <c r="H380" t="str">
        <f t="shared" si="95"/>
        <v>Radzki Rafał</v>
      </c>
      <c r="I380">
        <f t="shared" si="96"/>
        <v>1981</v>
      </c>
      <c r="J380" t="s">
        <v>32</v>
      </c>
      <c r="K380" t="s">
        <v>5238</v>
      </c>
      <c r="L380">
        <f>VLOOKUP(H380,'id (2018)'!H:I,2,0)</f>
        <v>1981</v>
      </c>
    </row>
    <row r="381" spans="1:12">
      <c r="A381" t="str">
        <f t="shared" si="94"/>
        <v>JańczakWiesław1963</v>
      </c>
      <c r="C381">
        <f t="shared" si="84"/>
        <v>380</v>
      </c>
      <c r="D381" s="15" t="s">
        <v>64</v>
      </c>
      <c r="E381" s="15" t="s">
        <v>65</v>
      </c>
      <c r="F381" s="9">
        <v>0</v>
      </c>
      <c r="G381" s="9">
        <v>1963</v>
      </c>
      <c r="H381" t="str">
        <f t="shared" si="95"/>
        <v>Jańczak Wiesław</v>
      </c>
      <c r="I381">
        <f t="shared" si="96"/>
        <v>1963</v>
      </c>
      <c r="J381" t="s">
        <v>32</v>
      </c>
      <c r="K381" t="s">
        <v>5238</v>
      </c>
      <c r="L381">
        <f>VLOOKUP(H381,'id (2018)'!H:I,2,0)</f>
        <v>1963</v>
      </c>
    </row>
    <row r="382" spans="1:12">
      <c r="A382" t="str">
        <f t="shared" si="94"/>
        <v>ZająkałaDariusz1969</v>
      </c>
      <c r="C382">
        <f t="shared" si="84"/>
        <v>381</v>
      </c>
      <c r="D382" s="15" t="s">
        <v>3419</v>
      </c>
      <c r="E382" s="15" t="s">
        <v>144</v>
      </c>
      <c r="F382" s="9">
        <v>0</v>
      </c>
      <c r="G382" s="9">
        <v>1969</v>
      </c>
      <c r="H382" t="str">
        <f t="shared" si="95"/>
        <v>Zająkała Dariusz</v>
      </c>
      <c r="I382">
        <f t="shared" si="96"/>
        <v>1969</v>
      </c>
      <c r="J382" t="s">
        <v>32</v>
      </c>
      <c r="K382" t="s">
        <v>5238</v>
      </c>
      <c r="L382">
        <f>VLOOKUP(H382,'id (2018)'!H:I,2,0)</f>
        <v>1969</v>
      </c>
    </row>
    <row r="383" spans="1:12">
      <c r="A383" t="str">
        <f t="shared" si="94"/>
        <v>WysockiAdrian1990</v>
      </c>
      <c r="C383">
        <f t="shared" si="84"/>
        <v>382</v>
      </c>
      <c r="D383" s="15" t="s">
        <v>190</v>
      </c>
      <c r="E383" s="15" t="s">
        <v>322</v>
      </c>
      <c r="F383" s="9">
        <v>0</v>
      </c>
      <c r="G383" s="9">
        <v>1990</v>
      </c>
      <c r="H383" t="str">
        <f t="shared" si="95"/>
        <v>Wysocki Adrian</v>
      </c>
      <c r="I383">
        <f t="shared" si="96"/>
        <v>1990</v>
      </c>
      <c r="J383" t="s">
        <v>32</v>
      </c>
      <c r="K383" t="s">
        <v>5238</v>
      </c>
      <c r="L383">
        <f>VLOOKUP(H383,'id (2018)'!H:I,2,0)</f>
        <v>1990</v>
      </c>
    </row>
    <row r="384" spans="1:12">
      <c r="A384" t="str">
        <f t="shared" si="94"/>
        <v>DębskiBartosz1976</v>
      </c>
      <c r="C384">
        <f t="shared" si="84"/>
        <v>383</v>
      </c>
      <c r="D384" s="15" t="s">
        <v>632</v>
      </c>
      <c r="E384" s="15" t="s">
        <v>46</v>
      </c>
      <c r="F384" s="9" t="s">
        <v>1463</v>
      </c>
      <c r="G384" s="9">
        <v>1976</v>
      </c>
      <c r="H384" t="str">
        <f t="shared" si="95"/>
        <v>Dębski Bartosz</v>
      </c>
      <c r="I384">
        <f t="shared" si="96"/>
        <v>1976</v>
      </c>
      <c r="J384" t="s">
        <v>32</v>
      </c>
      <c r="K384" t="s">
        <v>5238</v>
      </c>
      <c r="L384" t="e">
        <f>VLOOKUP(H384,'id (2018)'!H:I,2,0)</f>
        <v>#N/A</v>
      </c>
    </row>
    <row r="385" spans="1:12">
      <c r="A385" t="str">
        <f t="shared" si="94"/>
        <v>GrzonkaTomasz1976</v>
      </c>
      <c r="C385">
        <f t="shared" si="84"/>
        <v>384</v>
      </c>
      <c r="D385" s="15" t="s">
        <v>633</v>
      </c>
      <c r="E385" s="15" t="s">
        <v>48</v>
      </c>
      <c r="F385" s="9">
        <v>0</v>
      </c>
      <c r="G385" s="9">
        <v>1976</v>
      </c>
      <c r="H385" t="str">
        <f t="shared" si="95"/>
        <v>Grzonka Tomasz</v>
      </c>
      <c r="I385">
        <f t="shared" si="96"/>
        <v>1976</v>
      </c>
      <c r="J385" t="s">
        <v>32</v>
      </c>
      <c r="K385" t="s">
        <v>5238</v>
      </c>
      <c r="L385" t="e">
        <f>VLOOKUP(H385,'id (2018)'!H:I,2,0)</f>
        <v>#N/A</v>
      </c>
    </row>
    <row r="386" spans="1:12">
      <c r="A386" t="str">
        <f t="shared" si="94"/>
        <v>KaczyńskiTomasz2019</v>
      </c>
      <c r="C386">
        <f t="shared" si="84"/>
        <v>385</v>
      </c>
      <c r="D386" s="15" t="s">
        <v>869</v>
      </c>
      <c r="E386" s="15" t="s">
        <v>48</v>
      </c>
      <c r="F386" s="9" t="s">
        <v>867</v>
      </c>
      <c r="G386" s="9">
        <v>2019</v>
      </c>
      <c r="H386" t="str">
        <f t="shared" si="95"/>
        <v>Kaczyński Tomasz</v>
      </c>
      <c r="I386">
        <f t="shared" si="96"/>
        <v>2019</v>
      </c>
      <c r="J386" t="s">
        <v>32</v>
      </c>
      <c r="K386" t="s">
        <v>5238</v>
      </c>
      <c r="L386">
        <f>VLOOKUP(H386,'id (2018)'!H:I,2,0)</f>
        <v>1985</v>
      </c>
    </row>
    <row r="387" spans="1:12">
      <c r="A387" t="str">
        <f t="shared" si="94"/>
        <v>StanisławskiFilip1986</v>
      </c>
      <c r="C387">
        <f t="shared" si="84"/>
        <v>386</v>
      </c>
      <c r="D387" s="15" t="s">
        <v>1079</v>
      </c>
      <c r="E387" s="15" t="s">
        <v>544</v>
      </c>
      <c r="F387" s="9" t="s">
        <v>867</v>
      </c>
      <c r="G387" s="9">
        <v>1986</v>
      </c>
      <c r="H387" t="str">
        <f t="shared" si="95"/>
        <v>Stanisławski Filip</v>
      </c>
      <c r="I387">
        <f t="shared" si="96"/>
        <v>1986</v>
      </c>
      <c r="J387" t="s">
        <v>32</v>
      </c>
      <c r="K387" t="s">
        <v>5238</v>
      </c>
      <c r="L387">
        <f>VLOOKUP(H387,'id (2018)'!H:I,2,0)</f>
        <v>1986</v>
      </c>
    </row>
    <row r="388" spans="1:12">
      <c r="A388" t="str">
        <f t="shared" si="94"/>
        <v>JarosiewiczRadek1976</v>
      </c>
      <c r="C388">
        <f t="shared" si="84"/>
        <v>387</v>
      </c>
      <c r="D388" s="15" t="s">
        <v>577</v>
      </c>
      <c r="E388" s="15" t="s">
        <v>579</v>
      </c>
      <c r="F388" s="9" t="s">
        <v>3463</v>
      </c>
      <c r="G388" s="9">
        <v>1976</v>
      </c>
      <c r="H388" t="str">
        <f t="shared" si="95"/>
        <v>Jarosiewicz Radek</v>
      </c>
      <c r="I388">
        <f t="shared" si="96"/>
        <v>1976</v>
      </c>
      <c r="J388" t="s">
        <v>32</v>
      </c>
      <c r="K388" t="s">
        <v>5238</v>
      </c>
      <c r="L388" t="e">
        <f>VLOOKUP(H388,'id (2018)'!H:I,2,0)</f>
        <v>#N/A</v>
      </c>
    </row>
    <row r="389" spans="1:12">
      <c r="A389" t="str">
        <f t="shared" si="94"/>
        <v>DadasiewiczAdam1977</v>
      </c>
      <c r="C389">
        <f t="shared" si="84"/>
        <v>388</v>
      </c>
      <c r="D389" s="15" t="s">
        <v>1446</v>
      </c>
      <c r="E389" s="15" t="s">
        <v>83</v>
      </c>
      <c r="F389" s="9">
        <v>0</v>
      </c>
      <c r="G389" s="9">
        <v>1977</v>
      </c>
      <c r="H389" t="str">
        <f t="shared" si="95"/>
        <v>Dadasiewicz Adam</v>
      </c>
      <c r="I389">
        <f t="shared" si="96"/>
        <v>1977</v>
      </c>
      <c r="J389" t="s">
        <v>32</v>
      </c>
      <c r="K389" t="s">
        <v>5238</v>
      </c>
      <c r="L389">
        <f>VLOOKUP(H389,'id (2018)'!H:I,2,0)</f>
        <v>1977</v>
      </c>
    </row>
    <row r="390" spans="1:12">
      <c r="A390" t="str">
        <f t="shared" si="94"/>
        <v>PiotrowskiAdam1985</v>
      </c>
      <c r="C390">
        <f t="shared" si="84"/>
        <v>389</v>
      </c>
      <c r="D390" s="15" t="s">
        <v>1705</v>
      </c>
      <c r="E390" s="15" t="s">
        <v>83</v>
      </c>
      <c r="F390" s="9" t="s">
        <v>5226</v>
      </c>
      <c r="G390" s="9">
        <v>1985</v>
      </c>
      <c r="H390" t="str">
        <f t="shared" si="95"/>
        <v>Piotrowski Adam</v>
      </c>
      <c r="I390">
        <f t="shared" si="96"/>
        <v>1985</v>
      </c>
      <c r="J390" t="s">
        <v>32</v>
      </c>
      <c r="K390" t="s">
        <v>5238</v>
      </c>
      <c r="L390" t="e">
        <f>VLOOKUP(H390,'id (2018)'!H:I,2,0)</f>
        <v>#N/A</v>
      </c>
    </row>
    <row r="391" spans="1:12">
      <c r="A391" t="str">
        <f t="shared" si="94"/>
        <v>RosiekJędrzej1985</v>
      </c>
      <c r="C391">
        <f t="shared" ref="C391:C454" si="97">C390+1</f>
        <v>390</v>
      </c>
      <c r="D391" s="15" t="s">
        <v>4374</v>
      </c>
      <c r="E391" s="15" t="s">
        <v>4373</v>
      </c>
      <c r="F391" s="9">
        <v>0</v>
      </c>
      <c r="G391" s="9">
        <v>1985</v>
      </c>
      <c r="H391" t="str">
        <f t="shared" si="95"/>
        <v>Rosiek Jędrzej</v>
      </c>
      <c r="I391">
        <f t="shared" si="96"/>
        <v>1985</v>
      </c>
      <c r="J391" t="s">
        <v>32</v>
      </c>
      <c r="K391" t="s">
        <v>5238</v>
      </c>
      <c r="L391">
        <f>VLOOKUP(H391,'id (2018)'!H:I,2,0)</f>
        <v>1985</v>
      </c>
    </row>
    <row r="392" spans="1:12">
      <c r="A392" t="str">
        <f t="shared" si="94"/>
        <v>MarcinkiewiczMariusz1968</v>
      </c>
      <c r="C392">
        <f t="shared" si="97"/>
        <v>391</v>
      </c>
      <c r="D392" s="15" t="s">
        <v>403</v>
      </c>
      <c r="E392" s="15" t="s">
        <v>383</v>
      </c>
      <c r="F392" s="9">
        <v>0</v>
      </c>
      <c r="G392" s="9">
        <v>1968</v>
      </c>
      <c r="H392" t="str">
        <f t="shared" si="95"/>
        <v>Marcinkiewicz Mariusz</v>
      </c>
      <c r="I392">
        <f t="shared" si="96"/>
        <v>1968</v>
      </c>
      <c r="J392" t="s">
        <v>32</v>
      </c>
      <c r="K392" t="s">
        <v>5238</v>
      </c>
      <c r="L392">
        <f>VLOOKUP(H392,'id (2018)'!H:I,2,0)</f>
        <v>1968</v>
      </c>
    </row>
    <row r="393" spans="1:12">
      <c r="A393" t="str">
        <f t="shared" si="94"/>
        <v>StrachotaDariusz1962</v>
      </c>
      <c r="C393">
        <f t="shared" si="97"/>
        <v>392</v>
      </c>
      <c r="D393" s="15" t="s">
        <v>5225</v>
      </c>
      <c r="E393" t="s">
        <v>144</v>
      </c>
      <c r="F393">
        <v>0</v>
      </c>
      <c r="G393" s="9">
        <v>1962</v>
      </c>
      <c r="H393" t="str">
        <f t="shared" si="95"/>
        <v>Strachota Dariusz</v>
      </c>
      <c r="I393">
        <f t="shared" si="96"/>
        <v>1962</v>
      </c>
      <c r="J393" t="s">
        <v>32</v>
      </c>
      <c r="K393" t="s">
        <v>5238</v>
      </c>
      <c r="L393" t="e">
        <f>VLOOKUP(H393,'id (2018)'!H:I,2,0)</f>
        <v>#N/A</v>
      </c>
    </row>
    <row r="394" spans="1:12">
      <c r="A394" t="str">
        <f t="shared" si="94"/>
        <v>MaliszewskiMarek1982</v>
      </c>
      <c r="C394">
        <f t="shared" si="97"/>
        <v>393</v>
      </c>
      <c r="D394" s="15" t="s">
        <v>537</v>
      </c>
      <c r="E394" s="15" t="s">
        <v>34</v>
      </c>
      <c r="F394" s="9" t="s">
        <v>5223</v>
      </c>
      <c r="G394" s="9">
        <v>1982</v>
      </c>
      <c r="H394" t="str">
        <f t="shared" si="95"/>
        <v>Maliszewski Marek</v>
      </c>
      <c r="I394">
        <f t="shared" si="96"/>
        <v>1982</v>
      </c>
      <c r="J394" t="s">
        <v>32</v>
      </c>
      <c r="K394" t="s">
        <v>5238</v>
      </c>
      <c r="L394" t="e">
        <f>VLOOKUP(H394,'id (2018)'!H:I,2,0)</f>
        <v>#N/A</v>
      </c>
    </row>
    <row r="395" spans="1:12">
      <c r="A395" t="str">
        <f t="shared" si="94"/>
        <v>NawrockiDaniel1975</v>
      </c>
      <c r="C395">
        <f t="shared" si="97"/>
        <v>394</v>
      </c>
      <c r="D395" s="15" t="s">
        <v>961</v>
      </c>
      <c r="E395" s="15" t="s">
        <v>139</v>
      </c>
      <c r="F395" s="9" t="s">
        <v>5217</v>
      </c>
      <c r="G395" s="9">
        <v>1975</v>
      </c>
      <c r="H395" t="str">
        <f t="shared" si="95"/>
        <v>Nawrocki Daniel</v>
      </c>
      <c r="I395">
        <f t="shared" si="96"/>
        <v>1975</v>
      </c>
      <c r="J395" t="s">
        <v>32</v>
      </c>
      <c r="K395" t="s">
        <v>5238</v>
      </c>
      <c r="L395" t="e">
        <f>VLOOKUP(H395,'id (2018)'!H:I,2,0)</f>
        <v>#N/A</v>
      </c>
    </row>
    <row r="396" spans="1:12">
      <c r="A396" t="str">
        <f t="shared" si="94"/>
        <v>SurałaPaweł1975</v>
      </c>
      <c r="C396">
        <f t="shared" si="97"/>
        <v>395</v>
      </c>
      <c r="D396" t="s">
        <v>5216</v>
      </c>
      <c r="E396" t="s">
        <v>16</v>
      </c>
      <c r="F396" t="s">
        <v>5109</v>
      </c>
      <c r="G396">
        <v>1975</v>
      </c>
      <c r="H396" t="str">
        <f t="shared" si="95"/>
        <v>Surała Paweł</v>
      </c>
      <c r="I396">
        <f t="shared" si="96"/>
        <v>1975</v>
      </c>
      <c r="J396" t="s">
        <v>32</v>
      </c>
      <c r="K396" t="s">
        <v>5238</v>
      </c>
      <c r="L396" t="e">
        <f>VLOOKUP(H396,'id (2018)'!H:I,2,0)</f>
        <v>#N/A</v>
      </c>
    </row>
    <row r="397" spans="1:12">
      <c r="A397" t="str">
        <f t="shared" si="94"/>
        <v>WójcikWojciech1975</v>
      </c>
      <c r="C397">
        <f t="shared" si="97"/>
        <v>396</v>
      </c>
      <c r="D397" t="s">
        <v>1047</v>
      </c>
      <c r="E397" t="s">
        <v>151</v>
      </c>
      <c r="F397" t="s">
        <v>5109</v>
      </c>
      <c r="G397">
        <v>1975</v>
      </c>
      <c r="H397" t="str">
        <f t="shared" si="95"/>
        <v>Wójcik Wojciech</v>
      </c>
      <c r="I397">
        <f t="shared" si="96"/>
        <v>1975</v>
      </c>
      <c r="J397" t="s">
        <v>32</v>
      </c>
      <c r="K397" t="s">
        <v>5238</v>
      </c>
      <c r="L397" t="e">
        <f>VLOOKUP(H397,'id (2018)'!H:I,2,0)</f>
        <v>#N/A</v>
      </c>
    </row>
    <row r="398" spans="1:12">
      <c r="A398" t="str">
        <f t="shared" si="94"/>
        <v>JanuszSiewert1975</v>
      </c>
      <c r="C398">
        <f t="shared" si="97"/>
        <v>397</v>
      </c>
      <c r="D398" t="s">
        <v>1209</v>
      </c>
      <c r="E398" t="s">
        <v>5215</v>
      </c>
      <c r="F398" t="s">
        <v>5109</v>
      </c>
      <c r="G398">
        <v>1975</v>
      </c>
      <c r="H398" t="str">
        <f t="shared" si="95"/>
        <v>Janusz Siewert</v>
      </c>
      <c r="I398">
        <f t="shared" si="96"/>
        <v>1975</v>
      </c>
      <c r="J398" t="s">
        <v>32</v>
      </c>
      <c r="K398" t="s">
        <v>5238</v>
      </c>
      <c r="L398" t="e">
        <f>VLOOKUP(H398,'id (2018)'!H:I,2,0)</f>
        <v>#N/A</v>
      </c>
    </row>
    <row r="399" spans="1:12">
      <c r="A399" t="str">
        <f t="shared" si="94"/>
        <v>StępieńKarol1981</v>
      </c>
      <c r="C399">
        <f t="shared" si="97"/>
        <v>398</v>
      </c>
      <c r="D399" t="s">
        <v>376</v>
      </c>
      <c r="E399" t="s">
        <v>95</v>
      </c>
      <c r="F399" t="s">
        <v>5208</v>
      </c>
      <c r="G399">
        <v>1981</v>
      </c>
      <c r="H399" t="str">
        <f t="shared" si="95"/>
        <v>Stępień Karol</v>
      </c>
      <c r="I399">
        <f t="shared" si="96"/>
        <v>1981</v>
      </c>
      <c r="J399" t="s">
        <v>32</v>
      </c>
      <c r="K399" t="s">
        <v>5238</v>
      </c>
      <c r="L399" t="e">
        <f>VLOOKUP(H399,'id (2018)'!H:I,2,0)</f>
        <v>#N/A</v>
      </c>
    </row>
    <row r="400" spans="1:12">
      <c r="A400" t="str">
        <f t="shared" si="94"/>
        <v>StanislawskiJakub1985</v>
      </c>
      <c r="C400">
        <f t="shared" si="97"/>
        <v>399</v>
      </c>
      <c r="D400" t="s">
        <v>5213</v>
      </c>
      <c r="E400" t="s">
        <v>141</v>
      </c>
      <c r="F400" t="s">
        <v>5211</v>
      </c>
      <c r="G400">
        <v>1985</v>
      </c>
      <c r="H400" t="str">
        <f t="shared" si="95"/>
        <v>Stanislawski Jakub</v>
      </c>
      <c r="I400">
        <f t="shared" si="96"/>
        <v>1985</v>
      </c>
      <c r="J400" t="s">
        <v>32</v>
      </c>
      <c r="K400" t="s">
        <v>5238</v>
      </c>
      <c r="L400" t="e">
        <f>VLOOKUP(H400,'id (2018)'!H:I,2,0)</f>
        <v>#N/A</v>
      </c>
    </row>
    <row r="401" spans="1:12">
      <c r="A401" t="str">
        <f t="shared" si="94"/>
        <v>GałczyńskiFilip1978</v>
      </c>
      <c r="C401">
        <f t="shared" si="97"/>
        <v>400</v>
      </c>
      <c r="D401" t="s">
        <v>452</v>
      </c>
      <c r="E401" t="s">
        <v>544</v>
      </c>
      <c r="F401">
        <v>0</v>
      </c>
      <c r="G401">
        <v>1978</v>
      </c>
      <c r="H401" t="str">
        <f t="shared" si="95"/>
        <v>Gałczyński Filip</v>
      </c>
      <c r="I401">
        <f t="shared" si="96"/>
        <v>1978</v>
      </c>
      <c r="J401" t="s">
        <v>32</v>
      </c>
      <c r="K401" t="s">
        <v>5238</v>
      </c>
      <c r="L401" t="e">
        <f>VLOOKUP(H401,'id (2018)'!H:I,2,0)</f>
        <v>#N/A</v>
      </c>
    </row>
    <row r="402" spans="1:12">
      <c r="A402" t="str">
        <f t="shared" si="94"/>
        <v>CyganTomasz Mateusz1987</v>
      </c>
      <c r="C402">
        <f t="shared" si="97"/>
        <v>401</v>
      </c>
      <c r="D402" t="s">
        <v>1127</v>
      </c>
      <c r="E402" t="s">
        <v>5210</v>
      </c>
      <c r="F402" t="s">
        <v>5208</v>
      </c>
      <c r="G402">
        <v>1987</v>
      </c>
      <c r="H402" t="str">
        <f t="shared" si="95"/>
        <v>Cygan Tomasz Mateusz</v>
      </c>
      <c r="I402">
        <f t="shared" si="96"/>
        <v>1987</v>
      </c>
      <c r="J402" t="s">
        <v>32</v>
      </c>
      <c r="K402" t="s">
        <v>5238</v>
      </c>
      <c r="L402" t="e">
        <f>VLOOKUP(H402,'id (2018)'!H:I,2,0)</f>
        <v>#N/A</v>
      </c>
    </row>
    <row r="403" spans="1:12">
      <c r="A403" t="str">
        <f t="shared" si="94"/>
        <v>GałczyńskiKarol1973</v>
      </c>
      <c r="C403">
        <f t="shared" si="97"/>
        <v>402</v>
      </c>
      <c r="D403" t="s">
        <v>452</v>
      </c>
      <c r="E403" t="s">
        <v>95</v>
      </c>
      <c r="F403" t="s">
        <v>5208</v>
      </c>
      <c r="G403">
        <v>1973</v>
      </c>
      <c r="H403" t="str">
        <f t="shared" si="95"/>
        <v>Gałczyński Karol</v>
      </c>
      <c r="I403">
        <f t="shared" si="96"/>
        <v>1973</v>
      </c>
      <c r="J403" t="s">
        <v>32</v>
      </c>
      <c r="K403" t="s">
        <v>5238</v>
      </c>
      <c r="L403" t="e">
        <f>VLOOKUP(H403,'id (2018)'!H:I,2,0)</f>
        <v>#N/A</v>
      </c>
    </row>
    <row r="404" spans="1:12">
      <c r="A404" t="str">
        <f t="shared" si="94"/>
        <v>PaterekMaciej1976</v>
      </c>
      <c r="C404">
        <f t="shared" si="97"/>
        <v>403</v>
      </c>
      <c r="D404" t="s">
        <v>1125</v>
      </c>
      <c r="E404" t="s">
        <v>70</v>
      </c>
      <c r="F404" t="s">
        <v>5208</v>
      </c>
      <c r="G404">
        <v>1976</v>
      </c>
      <c r="H404" t="str">
        <f t="shared" si="95"/>
        <v>Paterek Maciej</v>
      </c>
      <c r="I404">
        <f t="shared" si="96"/>
        <v>1976</v>
      </c>
      <c r="J404" t="s">
        <v>32</v>
      </c>
      <c r="K404" t="s">
        <v>5238</v>
      </c>
      <c r="L404" t="e">
        <f>VLOOKUP(H404,'id (2018)'!H:I,2,0)</f>
        <v>#N/A</v>
      </c>
    </row>
    <row r="405" spans="1:12">
      <c r="A405" t="str">
        <f t="shared" si="94"/>
        <v>MiotkSzymon1978</v>
      </c>
      <c r="C405">
        <f t="shared" si="97"/>
        <v>404</v>
      </c>
      <c r="D405" t="s">
        <v>621</v>
      </c>
      <c r="E405" t="s">
        <v>398</v>
      </c>
      <c r="F405">
        <v>0</v>
      </c>
      <c r="G405">
        <v>1978</v>
      </c>
      <c r="H405" t="str">
        <f t="shared" si="95"/>
        <v>Miotk Szymon</v>
      </c>
      <c r="I405">
        <f t="shared" si="96"/>
        <v>1978</v>
      </c>
      <c r="J405" t="s">
        <v>32</v>
      </c>
      <c r="K405" t="s">
        <v>5238</v>
      </c>
      <c r="L405">
        <f>VLOOKUP(H405,'id (2018)'!H:I,2,0)</f>
        <v>1978</v>
      </c>
    </row>
    <row r="406" spans="1:12">
      <c r="A406" t="str">
        <f t="shared" si="94"/>
        <v>BeigerKarol1979</v>
      </c>
      <c r="C406">
        <f t="shared" si="97"/>
        <v>405</v>
      </c>
      <c r="D406" t="s">
        <v>3646</v>
      </c>
      <c r="E406" t="s">
        <v>95</v>
      </c>
      <c r="F406" t="s">
        <v>4270</v>
      </c>
      <c r="G406">
        <v>1979</v>
      </c>
      <c r="H406" t="str">
        <f t="shared" si="95"/>
        <v>Beiger Karol</v>
      </c>
      <c r="I406">
        <f t="shared" si="96"/>
        <v>1979</v>
      </c>
      <c r="J406" t="s">
        <v>32</v>
      </c>
      <c r="K406" t="s">
        <v>5238</v>
      </c>
      <c r="L406">
        <f>VLOOKUP(H406,'id (2018)'!H:I,2,0)</f>
        <v>1979</v>
      </c>
    </row>
    <row r="407" spans="1:12">
      <c r="A407" t="str">
        <f t="shared" si="94"/>
        <v>WossTomasz1990</v>
      </c>
      <c r="C407">
        <f t="shared" si="97"/>
        <v>406</v>
      </c>
      <c r="D407" t="s">
        <v>5203</v>
      </c>
      <c r="E407" t="s">
        <v>48</v>
      </c>
      <c r="F407">
        <v>0</v>
      </c>
      <c r="G407">
        <v>1990</v>
      </c>
      <c r="H407" t="str">
        <f t="shared" si="95"/>
        <v>Woss Tomasz</v>
      </c>
      <c r="I407">
        <f t="shared" si="96"/>
        <v>1990</v>
      </c>
      <c r="J407" t="s">
        <v>32</v>
      </c>
      <c r="K407" t="s">
        <v>5238</v>
      </c>
      <c r="L407" t="e">
        <f>VLOOKUP(H407,'id (2018)'!H:I,2,0)</f>
        <v>#N/A</v>
      </c>
    </row>
    <row r="408" spans="1:12">
      <c r="A408" t="str">
        <f t="shared" si="94"/>
        <v>ZajkMichał1990</v>
      </c>
      <c r="C408">
        <f t="shared" si="97"/>
        <v>407</v>
      </c>
      <c r="D408" t="s">
        <v>5201</v>
      </c>
      <c r="E408" t="s">
        <v>59</v>
      </c>
      <c r="F408">
        <v>0</v>
      </c>
      <c r="G408">
        <v>1990</v>
      </c>
      <c r="H408" t="str">
        <f t="shared" si="95"/>
        <v>Zajk Michał</v>
      </c>
      <c r="I408">
        <f t="shared" si="96"/>
        <v>1990</v>
      </c>
      <c r="J408" t="s">
        <v>32</v>
      </c>
      <c r="K408" t="s">
        <v>5238</v>
      </c>
      <c r="L408" t="e">
        <f>VLOOKUP(H408,'id (2018)'!H:I,2,0)</f>
        <v>#N/A</v>
      </c>
    </row>
    <row r="409" spans="1:12">
      <c r="A409" t="str">
        <f t="shared" si="94"/>
        <v>LegatLeszek1979</v>
      </c>
      <c r="C409">
        <f t="shared" si="97"/>
        <v>408</v>
      </c>
      <c r="D409" t="s">
        <v>564</v>
      </c>
      <c r="E409" t="s">
        <v>25</v>
      </c>
      <c r="F409" t="s">
        <v>4463</v>
      </c>
      <c r="G409">
        <v>1979</v>
      </c>
      <c r="H409" t="str">
        <f t="shared" si="95"/>
        <v>Legat Leszek</v>
      </c>
      <c r="I409">
        <f t="shared" si="96"/>
        <v>1979</v>
      </c>
      <c r="J409" t="s">
        <v>32</v>
      </c>
      <c r="K409" t="s">
        <v>5238</v>
      </c>
      <c r="L409">
        <f>VLOOKUP(H409,'id (2018)'!H:I,2,0)</f>
        <v>1979</v>
      </c>
    </row>
    <row r="410" spans="1:12">
      <c r="A410" t="str">
        <f t="shared" si="94"/>
        <v>FilipekPiotr1990</v>
      </c>
      <c r="C410">
        <f t="shared" si="97"/>
        <v>409</v>
      </c>
      <c r="D410" t="s">
        <v>1630</v>
      </c>
      <c r="E410" t="s">
        <v>15</v>
      </c>
      <c r="F410" t="s">
        <v>3509</v>
      </c>
      <c r="G410">
        <v>1990</v>
      </c>
      <c r="H410" t="str">
        <f t="shared" si="95"/>
        <v>Filipek Piotr</v>
      </c>
      <c r="I410">
        <f t="shared" si="96"/>
        <v>1990</v>
      </c>
      <c r="J410" t="s">
        <v>32</v>
      </c>
      <c r="K410" t="s">
        <v>5238</v>
      </c>
      <c r="L410">
        <f>VLOOKUP(H410,'id (2018)'!H:I,2,0)</f>
        <v>1990</v>
      </c>
    </row>
    <row r="411" spans="1:12">
      <c r="A411" t="str">
        <f t="shared" si="94"/>
        <v>KasprzykDariusz1974</v>
      </c>
      <c r="C411">
        <f t="shared" si="97"/>
        <v>410</v>
      </c>
      <c r="D411" t="s">
        <v>5200</v>
      </c>
      <c r="E411" t="s">
        <v>144</v>
      </c>
      <c r="F411" t="s">
        <v>4402</v>
      </c>
      <c r="G411">
        <v>1974</v>
      </c>
      <c r="H411" t="str">
        <f t="shared" si="95"/>
        <v>Kasprzyk Dariusz</v>
      </c>
      <c r="I411">
        <f t="shared" si="96"/>
        <v>1974</v>
      </c>
      <c r="J411" t="s">
        <v>32</v>
      </c>
      <c r="K411" t="s">
        <v>5238</v>
      </c>
      <c r="L411" t="e">
        <f>VLOOKUP(H411,'id (2018)'!H:I,2,0)</f>
        <v>#N/A</v>
      </c>
    </row>
    <row r="412" spans="1:12">
      <c r="A412" t="str">
        <f t="shared" si="94"/>
        <v>KasprzykGrzegorz1970</v>
      </c>
      <c r="C412">
        <f t="shared" si="97"/>
        <v>411</v>
      </c>
      <c r="D412" t="s">
        <v>5200</v>
      </c>
      <c r="E412" t="s">
        <v>19</v>
      </c>
      <c r="F412">
        <v>0</v>
      </c>
      <c r="G412">
        <v>1970</v>
      </c>
      <c r="H412" t="str">
        <f t="shared" si="95"/>
        <v>Kasprzyk Grzegorz</v>
      </c>
      <c r="I412">
        <f t="shared" si="96"/>
        <v>1970</v>
      </c>
      <c r="J412" t="s">
        <v>32</v>
      </c>
      <c r="K412" t="s">
        <v>5238</v>
      </c>
      <c r="L412" t="e">
        <f>VLOOKUP(H412,'id (2018)'!H:I,2,0)</f>
        <v>#N/A</v>
      </c>
    </row>
    <row r="413" spans="1:12">
      <c r="A413" t="str">
        <f t="shared" si="94"/>
        <v>DudaRobert1979</v>
      </c>
      <c r="C413">
        <f t="shared" si="97"/>
        <v>412</v>
      </c>
      <c r="D413" t="s">
        <v>562</v>
      </c>
      <c r="E413" t="s">
        <v>49</v>
      </c>
      <c r="F413">
        <v>0</v>
      </c>
      <c r="G413">
        <v>1979</v>
      </c>
      <c r="H413" t="str">
        <f t="shared" si="95"/>
        <v>Duda Robert</v>
      </c>
      <c r="I413">
        <f t="shared" si="96"/>
        <v>1979</v>
      </c>
      <c r="J413" t="s">
        <v>32</v>
      </c>
      <c r="K413" t="s">
        <v>5238</v>
      </c>
      <c r="L413">
        <f>VLOOKUP(H413,'id (2018)'!H:I,2,0)</f>
        <v>1979</v>
      </c>
    </row>
    <row r="414" spans="1:12">
      <c r="A414" t="str">
        <f t="shared" si="94"/>
        <v>ŚwiątkiewiczJerzy1962</v>
      </c>
      <c r="C414">
        <f t="shared" si="97"/>
        <v>413</v>
      </c>
      <c r="D414" t="s">
        <v>1103</v>
      </c>
      <c r="E414" t="s">
        <v>209</v>
      </c>
      <c r="F414">
        <v>0</v>
      </c>
      <c r="G414">
        <v>1962</v>
      </c>
      <c r="H414" t="str">
        <f t="shared" si="95"/>
        <v>Świątkiewicz Jerzy</v>
      </c>
      <c r="I414">
        <f t="shared" si="96"/>
        <v>1962</v>
      </c>
      <c r="J414" t="s">
        <v>32</v>
      </c>
      <c r="K414" t="s">
        <v>5238</v>
      </c>
      <c r="L414">
        <f>VLOOKUP(H414,'id (2018)'!H:I,2,0)</f>
        <v>2018</v>
      </c>
    </row>
    <row r="415" spans="1:12">
      <c r="A415" t="str">
        <f t="shared" si="94"/>
        <v>ŚwiątkiewiczGrzegorz1964</v>
      </c>
      <c r="C415">
        <f t="shared" si="97"/>
        <v>414</v>
      </c>
      <c r="D415" t="s">
        <v>1103</v>
      </c>
      <c r="E415" t="s">
        <v>19</v>
      </c>
      <c r="F415">
        <v>0</v>
      </c>
      <c r="G415">
        <v>1964</v>
      </c>
      <c r="H415" t="str">
        <f t="shared" si="95"/>
        <v>Świątkiewicz Grzegorz</v>
      </c>
      <c r="I415">
        <f t="shared" si="96"/>
        <v>1964</v>
      </c>
      <c r="J415" t="s">
        <v>32</v>
      </c>
      <c r="K415" t="s">
        <v>5238</v>
      </c>
      <c r="L415">
        <f>VLOOKUP(H415,'id (2018)'!H:I,2,0)</f>
        <v>1964</v>
      </c>
    </row>
    <row r="416" spans="1:12">
      <c r="A416" t="str">
        <f t="shared" si="94"/>
        <v>NowiszJarosław1976</v>
      </c>
      <c r="C416">
        <f t="shared" si="97"/>
        <v>415</v>
      </c>
      <c r="D416" t="s">
        <v>1455</v>
      </c>
      <c r="E416" t="s">
        <v>90</v>
      </c>
      <c r="F416" t="s">
        <v>5199</v>
      </c>
      <c r="G416">
        <v>1976</v>
      </c>
      <c r="H416" t="str">
        <f t="shared" si="95"/>
        <v>Nowisz Jarosław</v>
      </c>
      <c r="I416">
        <f t="shared" si="96"/>
        <v>1976</v>
      </c>
      <c r="J416" t="s">
        <v>32</v>
      </c>
      <c r="K416" t="s">
        <v>5238</v>
      </c>
      <c r="L416">
        <f>VLOOKUP(H416,'id (2018)'!H:I,2,0)</f>
        <v>1976</v>
      </c>
    </row>
    <row r="417" spans="1:12">
      <c r="A417" t="str">
        <f t="shared" si="94"/>
        <v>NejmanRobert1972</v>
      </c>
      <c r="C417">
        <f t="shared" si="97"/>
        <v>416</v>
      </c>
      <c r="D417" t="s">
        <v>5198</v>
      </c>
      <c r="E417" t="s">
        <v>49</v>
      </c>
      <c r="F417">
        <v>0</v>
      </c>
      <c r="G417">
        <v>1972</v>
      </c>
      <c r="H417" t="str">
        <f t="shared" si="95"/>
        <v>Nejman Robert</v>
      </c>
      <c r="I417">
        <f t="shared" si="96"/>
        <v>1972</v>
      </c>
      <c r="J417" t="s">
        <v>32</v>
      </c>
      <c r="K417" t="s">
        <v>5238</v>
      </c>
      <c r="L417" t="e">
        <f>VLOOKUP(H417,'id (2018)'!H:I,2,0)</f>
        <v>#N/A</v>
      </c>
    </row>
    <row r="418" spans="1:12">
      <c r="A418" t="str">
        <f t="shared" si="94"/>
        <v>KarkutDariusz1966</v>
      </c>
      <c r="C418">
        <f t="shared" si="97"/>
        <v>417</v>
      </c>
      <c r="D418" t="s">
        <v>5197</v>
      </c>
      <c r="E418" t="s">
        <v>144</v>
      </c>
      <c r="F418" t="s">
        <v>5196</v>
      </c>
      <c r="G418">
        <v>1966</v>
      </c>
      <c r="H418" t="str">
        <f t="shared" si="95"/>
        <v>Karkut Dariusz</v>
      </c>
      <c r="I418">
        <f t="shared" si="96"/>
        <v>1966</v>
      </c>
      <c r="J418" t="s">
        <v>32</v>
      </c>
      <c r="K418" t="s">
        <v>5238</v>
      </c>
      <c r="L418" t="e">
        <f>VLOOKUP(H418,'id (2018)'!H:I,2,0)</f>
        <v>#N/A</v>
      </c>
    </row>
    <row r="419" spans="1:12">
      <c r="A419" t="str">
        <f t="shared" ref="A419:A482" si="98">D419&amp;E419&amp;G419</f>
        <v>BowarPiotr1977</v>
      </c>
      <c r="C419">
        <f t="shared" si="97"/>
        <v>418</v>
      </c>
      <c r="D419" t="s">
        <v>552</v>
      </c>
      <c r="E419" t="s">
        <v>15</v>
      </c>
      <c r="F419" t="s">
        <v>4463</v>
      </c>
      <c r="G419">
        <v>1977</v>
      </c>
      <c r="H419" t="str">
        <f t="shared" ref="H419:H482" si="99">D419&amp;" "&amp;E419</f>
        <v>Bowar Piotr</v>
      </c>
      <c r="I419">
        <f t="shared" ref="I419:I482" si="100">G419</f>
        <v>1977</v>
      </c>
      <c r="J419" t="s">
        <v>32</v>
      </c>
      <c r="K419" t="s">
        <v>5238</v>
      </c>
      <c r="L419">
        <f>VLOOKUP(H419,'id (2018)'!H:I,2,0)</f>
        <v>1977</v>
      </c>
    </row>
    <row r="420" spans="1:12">
      <c r="A420" t="str">
        <f t="shared" si="98"/>
        <v>WójcikMarcin1983</v>
      </c>
      <c r="C420">
        <f t="shared" si="97"/>
        <v>419</v>
      </c>
      <c r="D420" t="s">
        <v>1047</v>
      </c>
      <c r="E420" t="s">
        <v>17</v>
      </c>
      <c r="F420">
        <v>0</v>
      </c>
      <c r="G420">
        <v>1983</v>
      </c>
      <c r="H420" t="str">
        <f t="shared" si="99"/>
        <v>Wójcik Marcin</v>
      </c>
      <c r="I420">
        <f t="shared" si="100"/>
        <v>1983</v>
      </c>
      <c r="J420" t="s">
        <v>32</v>
      </c>
      <c r="K420" t="s">
        <v>5238</v>
      </c>
      <c r="L420">
        <f>VLOOKUP(H420,'id (2018)'!H:I,2,0)</f>
        <v>1983</v>
      </c>
    </row>
    <row r="421" spans="1:12">
      <c r="A421" t="str">
        <f t="shared" si="98"/>
        <v>KusterMaciej1984</v>
      </c>
      <c r="C421">
        <f t="shared" si="97"/>
        <v>420</v>
      </c>
      <c r="D421" t="s">
        <v>5195</v>
      </c>
      <c r="E421" t="s">
        <v>70</v>
      </c>
      <c r="F421" t="s">
        <v>5194</v>
      </c>
      <c r="G421">
        <v>1984</v>
      </c>
      <c r="H421" t="str">
        <f t="shared" si="99"/>
        <v>Kuster Maciej</v>
      </c>
      <c r="I421">
        <f t="shared" si="100"/>
        <v>1984</v>
      </c>
      <c r="J421" t="s">
        <v>32</v>
      </c>
      <c r="K421" t="s">
        <v>5238</v>
      </c>
      <c r="L421" t="e">
        <f>VLOOKUP(H421,'id (2018)'!H:I,2,0)</f>
        <v>#N/A</v>
      </c>
    </row>
    <row r="422" spans="1:12">
      <c r="A422" t="str">
        <f t="shared" si="98"/>
        <v>KlainZbigniew1960</v>
      </c>
      <c r="C422">
        <f t="shared" si="97"/>
        <v>421</v>
      </c>
      <c r="D422" t="s">
        <v>522</v>
      </c>
      <c r="E422" t="s">
        <v>269</v>
      </c>
      <c r="F422" t="s">
        <v>523</v>
      </c>
      <c r="G422">
        <v>1960</v>
      </c>
      <c r="H422" t="str">
        <f t="shared" si="99"/>
        <v>Klain Zbigniew</v>
      </c>
      <c r="I422">
        <f t="shared" si="100"/>
        <v>1960</v>
      </c>
      <c r="J422" t="s">
        <v>32</v>
      </c>
      <c r="K422" t="s">
        <v>5238</v>
      </c>
      <c r="L422">
        <f>VLOOKUP(H422,'id (2018)'!H:I,2,0)</f>
        <v>1960</v>
      </c>
    </row>
    <row r="423" spans="1:12">
      <c r="A423" t="str">
        <f t="shared" si="98"/>
        <v>OmieczyńskiAndrzej1961</v>
      </c>
      <c r="C423">
        <f t="shared" si="97"/>
        <v>422</v>
      </c>
      <c r="D423" t="s">
        <v>521</v>
      </c>
      <c r="E423" t="s">
        <v>26</v>
      </c>
      <c r="F423" t="s">
        <v>4316</v>
      </c>
      <c r="G423">
        <v>1961</v>
      </c>
      <c r="H423" t="str">
        <f t="shared" si="99"/>
        <v>Omieczyński Andrzej</v>
      </c>
      <c r="I423">
        <f t="shared" si="100"/>
        <v>1961</v>
      </c>
      <c r="J423" t="s">
        <v>32</v>
      </c>
      <c r="K423" t="s">
        <v>5238</v>
      </c>
      <c r="L423">
        <f>VLOOKUP(H423,'id (2018)'!H:I,2,0)</f>
        <v>1961</v>
      </c>
    </row>
    <row r="424" spans="1:12">
      <c r="A424" t="str">
        <f t="shared" si="98"/>
        <v>ObertyńskiOlgierd1994</v>
      </c>
      <c r="C424">
        <f t="shared" si="97"/>
        <v>423</v>
      </c>
      <c r="D424" t="s">
        <v>4318</v>
      </c>
      <c r="E424" t="s">
        <v>394</v>
      </c>
      <c r="F424">
        <v>0</v>
      </c>
      <c r="G424">
        <v>1994</v>
      </c>
      <c r="H424" t="str">
        <f t="shared" si="99"/>
        <v>Obertyński Olgierd</v>
      </c>
      <c r="I424">
        <f t="shared" si="100"/>
        <v>1994</v>
      </c>
      <c r="J424" t="s">
        <v>32</v>
      </c>
      <c r="K424" t="s">
        <v>5238</v>
      </c>
      <c r="L424">
        <f>VLOOKUP(H424,'id (2018)'!H:I,2,0)</f>
        <v>2018</v>
      </c>
    </row>
    <row r="425" spans="1:12">
      <c r="A425" t="str">
        <f t="shared" si="98"/>
        <v>DaligaKarol1986</v>
      </c>
      <c r="C425">
        <f t="shared" si="97"/>
        <v>424</v>
      </c>
      <c r="D425" s="9" t="s">
        <v>5191</v>
      </c>
      <c r="E425" s="9" t="s">
        <v>95</v>
      </c>
      <c r="F425" s="9" t="s">
        <v>4316</v>
      </c>
      <c r="G425" s="9">
        <v>1986</v>
      </c>
      <c r="H425" t="str">
        <f t="shared" si="99"/>
        <v>Daliga Karol</v>
      </c>
      <c r="I425">
        <f t="shared" si="100"/>
        <v>1986</v>
      </c>
      <c r="J425" t="s">
        <v>32</v>
      </c>
      <c r="K425" t="s">
        <v>5238</v>
      </c>
      <c r="L425" t="e">
        <f>VLOOKUP(H425,'id (2018)'!H:I,2,0)</f>
        <v>#N/A</v>
      </c>
    </row>
    <row r="426" spans="1:12">
      <c r="A426" t="str">
        <f t="shared" si="98"/>
        <v>BurkiciakMarcin1972</v>
      </c>
      <c r="C426">
        <f t="shared" si="97"/>
        <v>425</v>
      </c>
      <c r="D426" s="9" t="s">
        <v>643</v>
      </c>
      <c r="E426" s="9" t="s">
        <v>17</v>
      </c>
      <c r="F426" s="9">
        <v>0</v>
      </c>
      <c r="G426" s="9">
        <v>1972</v>
      </c>
      <c r="H426" t="str">
        <f t="shared" si="99"/>
        <v>Burkiciak Marcin</v>
      </c>
      <c r="I426">
        <f t="shared" si="100"/>
        <v>1972</v>
      </c>
      <c r="J426" t="s">
        <v>32</v>
      </c>
      <c r="K426" t="s">
        <v>5238</v>
      </c>
      <c r="L426" t="e">
        <f>VLOOKUP(H426,'id (2018)'!H:I,2,0)</f>
        <v>#N/A</v>
      </c>
    </row>
    <row r="427" spans="1:12">
      <c r="A427" t="str">
        <f t="shared" si="98"/>
        <v>KaraśTomasz1971</v>
      </c>
      <c r="C427">
        <f t="shared" si="97"/>
        <v>426</v>
      </c>
      <c r="D427" s="9" t="s">
        <v>546</v>
      </c>
      <c r="E427" s="9" t="s">
        <v>48</v>
      </c>
      <c r="F427" s="9" t="s">
        <v>4401</v>
      </c>
      <c r="G427" s="9">
        <v>1971</v>
      </c>
      <c r="H427" t="str">
        <f t="shared" si="99"/>
        <v>Karaś Tomasz</v>
      </c>
      <c r="I427">
        <f t="shared" si="100"/>
        <v>1971</v>
      </c>
      <c r="J427" t="s">
        <v>32</v>
      </c>
      <c r="K427" t="s">
        <v>5238</v>
      </c>
      <c r="L427">
        <f>VLOOKUP(H427,'id (2018)'!H:I,2,0)</f>
        <v>1971</v>
      </c>
    </row>
    <row r="428" spans="1:12">
      <c r="A428" t="str">
        <f t="shared" si="98"/>
        <v>FrąszczakGrzegorz1977</v>
      </c>
      <c r="C428">
        <f t="shared" si="97"/>
        <v>427</v>
      </c>
      <c r="D428" t="s">
        <v>5189</v>
      </c>
      <c r="E428" t="s">
        <v>19</v>
      </c>
      <c r="F428" t="s">
        <v>1326</v>
      </c>
      <c r="G428">
        <v>1977</v>
      </c>
      <c r="H428" t="str">
        <f t="shared" si="99"/>
        <v>Frąszczak Grzegorz</v>
      </c>
      <c r="I428">
        <f t="shared" si="100"/>
        <v>1977</v>
      </c>
      <c r="J428" t="s">
        <v>32</v>
      </c>
      <c r="K428" t="s">
        <v>5238</v>
      </c>
      <c r="L428" t="e">
        <f>VLOOKUP(H428,'id (2018)'!H:I,2,0)</f>
        <v>#N/A</v>
      </c>
    </row>
    <row r="429" spans="1:12">
      <c r="A429" t="str">
        <f t="shared" si="98"/>
        <v>DrażanMarcin1974</v>
      </c>
      <c r="C429">
        <f t="shared" si="97"/>
        <v>428</v>
      </c>
      <c r="D429" t="s">
        <v>1301</v>
      </c>
      <c r="E429" t="s">
        <v>17</v>
      </c>
      <c r="F429">
        <v>0</v>
      </c>
      <c r="G429">
        <v>1974</v>
      </c>
      <c r="H429" t="str">
        <f t="shared" si="99"/>
        <v>Drażan Marcin</v>
      </c>
      <c r="I429">
        <f t="shared" si="100"/>
        <v>1974</v>
      </c>
      <c r="J429" t="s">
        <v>32</v>
      </c>
      <c r="K429" t="s">
        <v>5238</v>
      </c>
      <c r="L429" t="e">
        <f>VLOOKUP(H429,'id (2018)'!H:I,2,0)</f>
        <v>#N/A</v>
      </c>
    </row>
    <row r="430" spans="1:12">
      <c r="A430" t="str">
        <f t="shared" si="98"/>
        <v>GórskiBartosz1979</v>
      </c>
      <c r="C430">
        <f t="shared" si="97"/>
        <v>429</v>
      </c>
      <c r="D430" t="s">
        <v>1717</v>
      </c>
      <c r="E430" t="s">
        <v>46</v>
      </c>
      <c r="F430" t="s">
        <v>4835</v>
      </c>
      <c r="G430">
        <v>1979</v>
      </c>
      <c r="H430" t="str">
        <f t="shared" si="99"/>
        <v>Górski Bartosz</v>
      </c>
      <c r="I430">
        <f t="shared" si="100"/>
        <v>1979</v>
      </c>
      <c r="J430" t="s">
        <v>32</v>
      </c>
      <c r="K430" t="s">
        <v>5238</v>
      </c>
      <c r="L430">
        <f>VLOOKUP(H430,'id (2018)'!H:I,2,0)</f>
        <v>1979</v>
      </c>
    </row>
    <row r="431" spans="1:12">
      <c r="A431" t="str">
        <f t="shared" si="98"/>
        <v>StaniszewskiBartosz2019</v>
      </c>
      <c r="C431">
        <f t="shared" si="97"/>
        <v>430</v>
      </c>
      <c r="D431" t="s">
        <v>413</v>
      </c>
      <c r="E431" t="s">
        <v>46</v>
      </c>
      <c r="F431" t="s">
        <v>1457</v>
      </c>
      <c r="G431">
        <v>2019</v>
      </c>
      <c r="H431" t="str">
        <f t="shared" si="99"/>
        <v>Staniszewski Bartosz</v>
      </c>
      <c r="I431">
        <f t="shared" si="100"/>
        <v>2019</v>
      </c>
      <c r="J431" t="s">
        <v>32</v>
      </c>
      <c r="K431" t="s">
        <v>5238</v>
      </c>
      <c r="L431">
        <f>VLOOKUP(H431,'id (2018)'!H:I,2,0)</f>
        <v>1975</v>
      </c>
    </row>
    <row r="432" spans="1:12">
      <c r="A432" t="str">
        <f t="shared" si="98"/>
        <v>ManistaPaweł1983</v>
      </c>
      <c r="C432">
        <f t="shared" si="97"/>
        <v>431</v>
      </c>
      <c r="D432" t="s">
        <v>1062</v>
      </c>
      <c r="E432" t="s">
        <v>16</v>
      </c>
      <c r="F432">
        <v>0</v>
      </c>
      <c r="G432">
        <v>1983</v>
      </c>
      <c r="H432" t="str">
        <f t="shared" si="99"/>
        <v>Manista Paweł</v>
      </c>
      <c r="I432">
        <f t="shared" si="100"/>
        <v>1983</v>
      </c>
      <c r="J432" t="s">
        <v>32</v>
      </c>
      <c r="K432" t="s">
        <v>5238</v>
      </c>
      <c r="L432">
        <f>VLOOKUP(H432,'id (2018)'!H:I,2,0)</f>
        <v>1983</v>
      </c>
    </row>
    <row r="433" spans="1:12">
      <c r="A433" t="str">
        <f t="shared" si="98"/>
        <v>SorokaAdam1978</v>
      </c>
      <c r="C433">
        <f t="shared" si="97"/>
        <v>432</v>
      </c>
      <c r="D433" t="s">
        <v>1061</v>
      </c>
      <c r="E433" t="s">
        <v>83</v>
      </c>
      <c r="F433">
        <v>0</v>
      </c>
      <c r="G433">
        <v>1978</v>
      </c>
      <c r="H433" t="str">
        <f t="shared" si="99"/>
        <v>Soroka Adam</v>
      </c>
      <c r="I433">
        <f t="shared" si="100"/>
        <v>1978</v>
      </c>
      <c r="J433" t="s">
        <v>32</v>
      </c>
      <c r="K433" t="s">
        <v>5238</v>
      </c>
      <c r="L433">
        <f>VLOOKUP(H433,'id (2018)'!H:I,2,0)</f>
        <v>1978</v>
      </c>
    </row>
    <row r="434" spans="1:12">
      <c r="A434" t="str">
        <f t="shared" si="98"/>
        <v>PiotrzkowskiMaciej1981</v>
      </c>
      <c r="C434">
        <f t="shared" si="97"/>
        <v>433</v>
      </c>
      <c r="D434" t="s">
        <v>5188</v>
      </c>
      <c r="E434" t="s">
        <v>70</v>
      </c>
      <c r="F434">
        <v>0</v>
      </c>
      <c r="G434">
        <v>1981</v>
      </c>
      <c r="H434" t="str">
        <f t="shared" si="99"/>
        <v>Piotrzkowski Maciej</v>
      </c>
      <c r="I434">
        <f t="shared" si="100"/>
        <v>1981</v>
      </c>
      <c r="J434" t="s">
        <v>32</v>
      </c>
      <c r="K434" t="s">
        <v>5238</v>
      </c>
      <c r="L434" t="e">
        <f>VLOOKUP(H434,'id (2018)'!H:I,2,0)</f>
        <v>#N/A</v>
      </c>
    </row>
    <row r="435" spans="1:12">
      <c r="A435" t="str">
        <f t="shared" si="98"/>
        <v>LeśniewskiDaniel1982</v>
      </c>
      <c r="C435">
        <f t="shared" si="97"/>
        <v>434</v>
      </c>
      <c r="D435" t="s">
        <v>4531</v>
      </c>
      <c r="E435" t="s">
        <v>139</v>
      </c>
      <c r="F435" t="s">
        <v>4201</v>
      </c>
      <c r="G435">
        <v>1982</v>
      </c>
      <c r="H435" t="str">
        <f t="shared" si="99"/>
        <v>Leśniewski Daniel</v>
      </c>
      <c r="I435">
        <f t="shared" si="100"/>
        <v>1982</v>
      </c>
      <c r="J435" t="s">
        <v>32</v>
      </c>
      <c r="K435" t="s">
        <v>5238</v>
      </c>
      <c r="L435">
        <f>VLOOKUP(H435,'id (2018)'!H:I,2,0)</f>
        <v>1982</v>
      </c>
    </row>
    <row r="436" spans="1:12">
      <c r="A436" t="str">
        <f t="shared" si="98"/>
        <v>PrzybyłTadeusz Paweł1968</v>
      </c>
      <c r="C436">
        <f t="shared" si="97"/>
        <v>435</v>
      </c>
      <c r="D436" t="s">
        <v>5184</v>
      </c>
      <c r="E436" t="s">
        <v>5183</v>
      </c>
      <c r="F436" t="s">
        <v>5180</v>
      </c>
      <c r="G436">
        <v>1968</v>
      </c>
      <c r="H436" t="str">
        <f t="shared" si="99"/>
        <v>Przybył Tadeusz Paweł</v>
      </c>
      <c r="I436">
        <f t="shared" si="100"/>
        <v>1968</v>
      </c>
      <c r="J436" t="s">
        <v>32</v>
      </c>
      <c r="K436" t="s">
        <v>5238</v>
      </c>
      <c r="L436" t="e">
        <f>VLOOKUP(H436,'id (2018)'!H:I,2,0)</f>
        <v>#N/A</v>
      </c>
    </row>
    <row r="437" spans="1:12">
      <c r="A437" t="str">
        <f t="shared" si="98"/>
        <v>WestfalDarek1995</v>
      </c>
      <c r="C437">
        <f t="shared" si="97"/>
        <v>436</v>
      </c>
      <c r="D437" t="s">
        <v>4306</v>
      </c>
      <c r="E437" t="s">
        <v>175</v>
      </c>
      <c r="F437">
        <v>0</v>
      </c>
      <c r="G437">
        <v>1995</v>
      </c>
      <c r="H437" t="str">
        <f t="shared" si="99"/>
        <v>Westfal Darek</v>
      </c>
      <c r="I437">
        <f t="shared" si="100"/>
        <v>1995</v>
      </c>
      <c r="J437" t="s">
        <v>32</v>
      </c>
      <c r="K437" t="s">
        <v>5238</v>
      </c>
      <c r="L437" t="e">
        <f>VLOOKUP(H437,'id (2018)'!H:I,2,0)</f>
        <v>#N/A</v>
      </c>
    </row>
    <row r="438" spans="1:12">
      <c r="A438" t="str">
        <f t="shared" si="98"/>
        <v>MackiewiczGrzegorz1986</v>
      </c>
      <c r="C438">
        <f t="shared" si="97"/>
        <v>437</v>
      </c>
      <c r="D438" t="s">
        <v>5179</v>
      </c>
      <c r="E438" t="s">
        <v>19</v>
      </c>
      <c r="F438">
        <v>0</v>
      </c>
      <c r="G438">
        <v>1986</v>
      </c>
      <c r="H438" t="str">
        <f t="shared" si="99"/>
        <v>Mackiewicz Grzegorz</v>
      </c>
      <c r="I438">
        <f t="shared" si="100"/>
        <v>1986</v>
      </c>
      <c r="J438" t="s">
        <v>32</v>
      </c>
      <c r="K438" t="s">
        <v>5238</v>
      </c>
      <c r="L438" t="e">
        <f>VLOOKUP(H438,'id (2018)'!H:I,2,0)</f>
        <v>#N/A</v>
      </c>
    </row>
    <row r="439" spans="1:12">
      <c r="A439" t="str">
        <f t="shared" si="98"/>
        <v>SawickiKrzysztof1955</v>
      </c>
      <c r="C439">
        <f t="shared" si="97"/>
        <v>438</v>
      </c>
      <c r="D439" t="s">
        <v>540</v>
      </c>
      <c r="E439" t="s">
        <v>22</v>
      </c>
      <c r="F439">
        <v>0</v>
      </c>
      <c r="G439">
        <v>1955</v>
      </c>
      <c r="H439" t="str">
        <f t="shared" si="99"/>
        <v>Sawicki Krzysztof</v>
      </c>
      <c r="I439">
        <f t="shared" si="100"/>
        <v>1955</v>
      </c>
      <c r="J439" t="s">
        <v>32</v>
      </c>
      <c r="K439" t="s">
        <v>5238</v>
      </c>
      <c r="L439">
        <f>VLOOKUP(H439,'id (2018)'!H:I,2,0)</f>
        <v>1955</v>
      </c>
    </row>
    <row r="440" spans="1:12">
      <c r="A440" t="str">
        <f t="shared" si="98"/>
        <v>KałkaTadeusz1955</v>
      </c>
      <c r="C440">
        <f t="shared" si="97"/>
        <v>439</v>
      </c>
      <c r="D440" t="s">
        <v>444</v>
      </c>
      <c r="E440" t="s">
        <v>89</v>
      </c>
      <c r="F440">
        <v>0</v>
      </c>
      <c r="G440">
        <v>1955</v>
      </c>
      <c r="H440" t="str">
        <f t="shared" si="99"/>
        <v>Kałka Tadeusz</v>
      </c>
      <c r="I440">
        <f t="shared" si="100"/>
        <v>1955</v>
      </c>
      <c r="J440" t="s">
        <v>32</v>
      </c>
      <c r="K440" t="s">
        <v>5238</v>
      </c>
      <c r="L440">
        <f>VLOOKUP(H440,'id (2018)'!H:I,2,0)</f>
        <v>1955</v>
      </c>
    </row>
    <row r="441" spans="1:12">
      <c r="A441" t="str">
        <f t="shared" si="98"/>
        <v>MaciejewskiJacek1957</v>
      </c>
      <c r="C441">
        <f t="shared" si="97"/>
        <v>440</v>
      </c>
      <c r="D441" t="s">
        <v>536</v>
      </c>
      <c r="E441" t="s">
        <v>21</v>
      </c>
      <c r="F441">
        <v>0</v>
      </c>
      <c r="G441">
        <v>1957</v>
      </c>
      <c r="H441" t="str">
        <f t="shared" si="99"/>
        <v>Maciejewski Jacek</v>
      </c>
      <c r="I441">
        <f t="shared" si="100"/>
        <v>1957</v>
      </c>
      <c r="J441" t="s">
        <v>32</v>
      </c>
      <c r="K441" t="s">
        <v>5238</v>
      </c>
      <c r="L441">
        <f>VLOOKUP(H441,'id (2018)'!H:I,2,0)</f>
        <v>1957</v>
      </c>
    </row>
    <row r="442" spans="1:12">
      <c r="A442" t="str">
        <f t="shared" si="98"/>
        <v>SkalskiMarcin1979</v>
      </c>
      <c r="C442">
        <f t="shared" si="97"/>
        <v>441</v>
      </c>
      <c r="D442" t="s">
        <v>991</v>
      </c>
      <c r="E442" t="s">
        <v>17</v>
      </c>
      <c r="F442">
        <v>0</v>
      </c>
      <c r="G442">
        <v>1979</v>
      </c>
      <c r="H442" t="str">
        <f t="shared" si="99"/>
        <v>Skalski Marcin</v>
      </c>
      <c r="I442">
        <f t="shared" si="100"/>
        <v>1979</v>
      </c>
      <c r="J442" t="s">
        <v>32</v>
      </c>
      <c r="K442" t="s">
        <v>5238</v>
      </c>
      <c r="L442">
        <f>VLOOKUP(H442,'id (2018)'!H:I,2,0)</f>
        <v>1979</v>
      </c>
    </row>
    <row r="443" spans="1:12">
      <c r="A443" t="str">
        <f t="shared" si="98"/>
        <v>RybakWawrzyniec1979</v>
      </c>
      <c r="C443">
        <f t="shared" si="97"/>
        <v>442</v>
      </c>
      <c r="D443" t="s">
        <v>1013</v>
      </c>
      <c r="E443" t="s">
        <v>1012</v>
      </c>
      <c r="F443" t="s">
        <v>4308</v>
      </c>
      <c r="G443">
        <v>1979</v>
      </c>
      <c r="H443" t="str">
        <f t="shared" si="99"/>
        <v>Rybak Wawrzyniec</v>
      </c>
      <c r="I443">
        <f t="shared" si="100"/>
        <v>1979</v>
      </c>
      <c r="J443" t="s">
        <v>32</v>
      </c>
      <c r="K443" t="s">
        <v>5238</v>
      </c>
      <c r="L443">
        <f>VLOOKUP(H443,'id (2018)'!H:I,2,0)</f>
        <v>1979</v>
      </c>
    </row>
    <row r="444" spans="1:12">
      <c r="A444" t="str">
        <f t="shared" si="98"/>
        <v>StępieńJarosław1980</v>
      </c>
      <c r="C444">
        <f t="shared" si="97"/>
        <v>443</v>
      </c>
      <c r="D444" t="s">
        <v>376</v>
      </c>
      <c r="E444" t="s">
        <v>90</v>
      </c>
      <c r="F444" t="s">
        <v>3652</v>
      </c>
      <c r="G444">
        <v>1980</v>
      </c>
      <c r="H444" t="str">
        <f t="shared" si="99"/>
        <v>Stępień Jarosław</v>
      </c>
      <c r="I444">
        <f t="shared" si="100"/>
        <v>1980</v>
      </c>
      <c r="J444" t="s">
        <v>32</v>
      </c>
      <c r="K444" t="s">
        <v>5238</v>
      </c>
      <c r="L444">
        <f>VLOOKUP(H444,'id (2018)'!H:I,2,0)</f>
        <v>1980</v>
      </c>
    </row>
    <row r="445" spans="1:12">
      <c r="A445" t="str">
        <f t="shared" si="98"/>
        <v>RoszmanMichał1981</v>
      </c>
      <c r="C445">
        <f t="shared" si="97"/>
        <v>444</v>
      </c>
      <c r="D445" t="s">
        <v>3649</v>
      </c>
      <c r="E445" t="s">
        <v>59</v>
      </c>
      <c r="F445" t="s">
        <v>3651</v>
      </c>
      <c r="G445">
        <v>1981</v>
      </c>
      <c r="H445" t="str">
        <f t="shared" si="99"/>
        <v>Roszman Michał</v>
      </c>
      <c r="I445">
        <f t="shared" si="100"/>
        <v>1981</v>
      </c>
      <c r="J445" t="s">
        <v>32</v>
      </c>
      <c r="K445" t="s">
        <v>5238</v>
      </c>
      <c r="L445">
        <f>VLOOKUP(H445,'id (2018)'!H:I,2,0)</f>
        <v>1981</v>
      </c>
    </row>
    <row r="446" spans="1:12">
      <c r="A446" t="str">
        <f t="shared" si="98"/>
        <v>KaźmierczakTomasz1979</v>
      </c>
      <c r="C446">
        <f t="shared" si="97"/>
        <v>445</v>
      </c>
      <c r="D446" t="s">
        <v>5174</v>
      </c>
      <c r="E446" t="s">
        <v>48</v>
      </c>
      <c r="F446" t="s">
        <v>5172</v>
      </c>
      <c r="G446">
        <v>1979</v>
      </c>
      <c r="H446" t="str">
        <f t="shared" si="99"/>
        <v>Kaźmierczak Tomasz</v>
      </c>
      <c r="I446">
        <f t="shared" si="100"/>
        <v>1979</v>
      </c>
      <c r="J446" t="s">
        <v>32</v>
      </c>
      <c r="K446" t="s">
        <v>5238</v>
      </c>
      <c r="L446" t="e">
        <f>VLOOKUP(H446,'id (2018)'!H:I,2,0)</f>
        <v>#N/A</v>
      </c>
    </row>
    <row r="447" spans="1:12">
      <c r="A447" t="str">
        <f t="shared" si="98"/>
        <v>ŁuszczykMirosław1983</v>
      </c>
      <c r="C447">
        <f t="shared" si="97"/>
        <v>446</v>
      </c>
      <c r="D447" t="s">
        <v>5173</v>
      </c>
      <c r="E447" t="s">
        <v>392</v>
      </c>
      <c r="F447" t="s">
        <v>5172</v>
      </c>
      <c r="G447">
        <v>1983</v>
      </c>
      <c r="H447" t="str">
        <f t="shared" si="99"/>
        <v>Łuszczyk Mirosław</v>
      </c>
      <c r="I447">
        <f t="shared" si="100"/>
        <v>1983</v>
      </c>
      <c r="J447" t="s">
        <v>32</v>
      </c>
      <c r="K447" t="s">
        <v>5238</v>
      </c>
      <c r="L447" t="e">
        <f>VLOOKUP(H447,'id (2018)'!H:I,2,0)</f>
        <v>#N/A</v>
      </c>
    </row>
    <row r="448" spans="1:12">
      <c r="A448" t="str">
        <f t="shared" si="98"/>
        <v>LipińskiTomasz1985</v>
      </c>
      <c r="C448">
        <f t="shared" si="97"/>
        <v>447</v>
      </c>
      <c r="D448" t="s">
        <v>476</v>
      </c>
      <c r="E448" t="s">
        <v>48</v>
      </c>
      <c r="F448" t="s">
        <v>5171</v>
      </c>
      <c r="G448">
        <v>1985</v>
      </c>
      <c r="H448" t="str">
        <f t="shared" si="99"/>
        <v>Lipiński Tomasz</v>
      </c>
      <c r="I448">
        <f t="shared" si="100"/>
        <v>1985</v>
      </c>
      <c r="J448" t="s">
        <v>32</v>
      </c>
      <c r="K448" t="s">
        <v>5238</v>
      </c>
      <c r="L448">
        <f>VLOOKUP(H448,'id (2018)'!H:I,2,0)</f>
        <v>1975</v>
      </c>
    </row>
    <row r="449" spans="1:12">
      <c r="A449" t="str">
        <f t="shared" si="98"/>
        <v>PrażyńskiTymon2005</v>
      </c>
      <c r="C449">
        <f t="shared" si="97"/>
        <v>448</v>
      </c>
      <c r="D449" t="s">
        <v>1085</v>
      </c>
      <c r="E449" t="s">
        <v>4296</v>
      </c>
      <c r="F449" t="s">
        <v>4295</v>
      </c>
      <c r="G449">
        <v>2005</v>
      </c>
      <c r="H449" t="str">
        <f t="shared" si="99"/>
        <v>Prażyński Tymon</v>
      </c>
      <c r="I449">
        <f t="shared" si="100"/>
        <v>2005</v>
      </c>
      <c r="J449" t="s">
        <v>32</v>
      </c>
      <c r="K449" t="s">
        <v>5238</v>
      </c>
      <c r="L449">
        <f>VLOOKUP(H449,'id (2018)'!H:I,2,0)</f>
        <v>2005</v>
      </c>
    </row>
    <row r="450" spans="1:12">
      <c r="A450" t="str">
        <f t="shared" si="98"/>
        <v>PrażyńskiMichał1973</v>
      </c>
      <c r="C450">
        <f t="shared" si="97"/>
        <v>449</v>
      </c>
      <c r="D450" t="s">
        <v>1085</v>
      </c>
      <c r="E450" t="s">
        <v>59</v>
      </c>
      <c r="F450" t="s">
        <v>4295</v>
      </c>
      <c r="G450">
        <v>1973</v>
      </c>
      <c r="H450" t="str">
        <f t="shared" si="99"/>
        <v>Prażyński Michał</v>
      </c>
      <c r="I450">
        <f t="shared" si="100"/>
        <v>1973</v>
      </c>
      <c r="J450" t="s">
        <v>32</v>
      </c>
      <c r="K450" t="s">
        <v>5238</v>
      </c>
      <c r="L450">
        <f>VLOOKUP(H450,'id (2018)'!H:I,2,0)</f>
        <v>1973</v>
      </c>
    </row>
    <row r="451" spans="1:12">
      <c r="A451" t="str">
        <f t="shared" si="98"/>
        <v>GilewskiMarcin1987</v>
      </c>
      <c r="C451">
        <f t="shared" si="97"/>
        <v>450</v>
      </c>
      <c r="D451" t="s">
        <v>5240</v>
      </c>
      <c r="E451" t="s">
        <v>17</v>
      </c>
      <c r="F451" t="s">
        <v>5169</v>
      </c>
      <c r="G451">
        <v>1987</v>
      </c>
      <c r="H451" t="str">
        <f t="shared" si="99"/>
        <v>Gilewski Marcin</v>
      </c>
      <c r="I451">
        <f t="shared" si="100"/>
        <v>1987</v>
      </c>
      <c r="J451" t="s">
        <v>32</v>
      </c>
      <c r="K451" t="s">
        <v>5238</v>
      </c>
      <c r="L451" t="e">
        <f>VLOOKUP(H451,'id (2018)'!H:I,2,0)</f>
        <v>#N/A</v>
      </c>
    </row>
    <row r="452" spans="1:12">
      <c r="A452" t="str">
        <f t="shared" si="98"/>
        <v>RudnickiKrzysztof1979</v>
      </c>
      <c r="C452">
        <f t="shared" si="97"/>
        <v>451</v>
      </c>
      <c r="D452" t="s">
        <v>836</v>
      </c>
      <c r="E452" t="s">
        <v>22</v>
      </c>
      <c r="F452">
        <v>0</v>
      </c>
      <c r="G452">
        <v>1979</v>
      </c>
      <c r="H452" t="str">
        <f t="shared" si="99"/>
        <v>Rudnicki Krzysztof</v>
      </c>
      <c r="I452">
        <f t="shared" si="100"/>
        <v>1979</v>
      </c>
      <c r="J452" t="s">
        <v>32</v>
      </c>
      <c r="K452" t="s">
        <v>5238</v>
      </c>
      <c r="L452" t="e">
        <f>VLOOKUP(H452,'id (2018)'!H:I,2,0)</f>
        <v>#N/A</v>
      </c>
    </row>
    <row r="453" spans="1:12">
      <c r="A453" t="str">
        <f t="shared" si="98"/>
        <v>KuczyńskiAdam1991</v>
      </c>
      <c r="C453">
        <f t="shared" si="97"/>
        <v>452</v>
      </c>
      <c r="D453" t="s">
        <v>4369</v>
      </c>
      <c r="E453" t="s">
        <v>83</v>
      </c>
      <c r="F453" t="s">
        <v>5162</v>
      </c>
      <c r="G453">
        <v>1991</v>
      </c>
      <c r="H453" t="str">
        <f t="shared" si="99"/>
        <v>Kuczyński Adam</v>
      </c>
      <c r="I453">
        <f t="shared" si="100"/>
        <v>1991</v>
      </c>
      <c r="J453" t="s">
        <v>32</v>
      </c>
      <c r="K453" t="s">
        <v>5238</v>
      </c>
      <c r="L453">
        <f>VLOOKUP(H453,'id (2018)'!H:I,2,0)</f>
        <v>1991</v>
      </c>
    </row>
    <row r="454" spans="1:12">
      <c r="A454" t="str">
        <f t="shared" si="98"/>
        <v>KuczyńskiJerzy1980</v>
      </c>
      <c r="C454">
        <f t="shared" si="97"/>
        <v>453</v>
      </c>
      <c r="D454" t="s">
        <v>4369</v>
      </c>
      <c r="E454" t="s">
        <v>209</v>
      </c>
      <c r="F454" t="s">
        <v>5166</v>
      </c>
      <c r="G454">
        <v>1980</v>
      </c>
      <c r="H454" t="str">
        <f t="shared" si="99"/>
        <v>Kuczyński Jerzy</v>
      </c>
      <c r="I454">
        <f t="shared" si="100"/>
        <v>1980</v>
      </c>
      <c r="J454" t="s">
        <v>32</v>
      </c>
      <c r="K454" t="s">
        <v>5238</v>
      </c>
      <c r="L454">
        <f>VLOOKUP(H454,'id (2018)'!H:I,2,0)</f>
        <v>1980</v>
      </c>
    </row>
    <row r="455" spans="1:12">
      <c r="A455" t="str">
        <f t="shared" si="98"/>
        <v>KozłowskiJan1982</v>
      </c>
      <c r="C455">
        <f t="shared" ref="C455:C518" si="101">C454+1</f>
        <v>454</v>
      </c>
      <c r="D455" t="s">
        <v>4384</v>
      </c>
      <c r="E455" t="s">
        <v>96</v>
      </c>
      <c r="F455">
        <v>0</v>
      </c>
      <c r="G455">
        <v>1982</v>
      </c>
      <c r="H455" t="str">
        <f t="shared" si="99"/>
        <v>Kozłowski Jan</v>
      </c>
      <c r="I455">
        <f t="shared" si="100"/>
        <v>1982</v>
      </c>
      <c r="J455" t="s">
        <v>32</v>
      </c>
      <c r="K455" t="s">
        <v>5238</v>
      </c>
      <c r="L455">
        <f>VLOOKUP(H455,'id (2018)'!H:I,2,0)</f>
        <v>1982</v>
      </c>
    </row>
    <row r="456" spans="1:12">
      <c r="A456" t="str">
        <f t="shared" si="98"/>
        <v>KletkiewiczKrzysztof Jan1978</v>
      </c>
      <c r="C456">
        <f t="shared" si="101"/>
        <v>455</v>
      </c>
      <c r="D456" t="s">
        <v>5165</v>
      </c>
      <c r="E456" t="s">
        <v>5164</v>
      </c>
      <c r="F456" t="s">
        <v>5162</v>
      </c>
      <c r="G456">
        <v>1978</v>
      </c>
      <c r="H456" t="str">
        <f t="shared" si="99"/>
        <v>Kletkiewicz Krzysztof Jan</v>
      </c>
      <c r="I456">
        <f t="shared" si="100"/>
        <v>1978</v>
      </c>
      <c r="J456" t="s">
        <v>32</v>
      </c>
      <c r="K456" t="s">
        <v>5238</v>
      </c>
      <c r="L456" t="e">
        <f>VLOOKUP(H456,'id (2018)'!H:I,2,0)</f>
        <v>#N/A</v>
      </c>
    </row>
    <row r="457" spans="1:12">
      <c r="A457" t="str">
        <f t="shared" si="98"/>
        <v>PołczyńskiPrzemysław1983</v>
      </c>
      <c r="C457">
        <f t="shared" si="101"/>
        <v>456</v>
      </c>
      <c r="D457" t="s">
        <v>597</v>
      </c>
      <c r="E457" t="s">
        <v>24</v>
      </c>
      <c r="F457">
        <v>0</v>
      </c>
      <c r="G457">
        <v>1983</v>
      </c>
      <c r="H457" t="str">
        <f t="shared" si="99"/>
        <v>Połczyński Przemysław</v>
      </c>
      <c r="I457">
        <f t="shared" si="100"/>
        <v>1983</v>
      </c>
      <c r="J457" t="s">
        <v>32</v>
      </c>
      <c r="K457" t="s">
        <v>5238</v>
      </c>
      <c r="L457" t="e">
        <f>VLOOKUP(H457,'id (2018)'!H:I,2,0)</f>
        <v>#N/A</v>
      </c>
    </row>
    <row r="458" spans="1:12">
      <c r="A458" t="str">
        <f t="shared" si="98"/>
        <v>OwsikDamian Wiesław1979</v>
      </c>
      <c r="C458">
        <f t="shared" si="101"/>
        <v>457</v>
      </c>
      <c r="D458" t="s">
        <v>4352</v>
      </c>
      <c r="E458" t="s">
        <v>5241</v>
      </c>
      <c r="F458" t="s">
        <v>5158</v>
      </c>
      <c r="G458">
        <v>1979</v>
      </c>
      <c r="H458" t="str">
        <f t="shared" si="99"/>
        <v>Owsik Damian Wiesław</v>
      </c>
      <c r="I458">
        <f t="shared" si="100"/>
        <v>1979</v>
      </c>
      <c r="J458" t="s">
        <v>32</v>
      </c>
      <c r="K458" t="s">
        <v>5238</v>
      </c>
      <c r="L458" t="e">
        <f>VLOOKUP(H458,'id (2018)'!H:I,2,0)</f>
        <v>#N/A</v>
      </c>
    </row>
    <row r="459" spans="1:12">
      <c r="A459" t="str">
        <f t="shared" si="98"/>
        <v>PulikowskiPaweł1970</v>
      </c>
      <c r="C459">
        <f t="shared" si="101"/>
        <v>458</v>
      </c>
      <c r="D459" s="9" t="s">
        <v>5159</v>
      </c>
      <c r="E459" s="9" t="s">
        <v>16</v>
      </c>
      <c r="F459" s="9" t="s">
        <v>5158</v>
      </c>
      <c r="G459" s="9">
        <v>1970</v>
      </c>
      <c r="H459" t="str">
        <f t="shared" si="99"/>
        <v>Pulikowski Paweł</v>
      </c>
      <c r="I459">
        <f t="shared" si="100"/>
        <v>1970</v>
      </c>
      <c r="J459" t="s">
        <v>32</v>
      </c>
      <c r="K459" t="s">
        <v>5238</v>
      </c>
      <c r="L459" t="e">
        <f>VLOOKUP(H459,'id (2018)'!H:I,2,0)</f>
        <v>#N/A</v>
      </c>
    </row>
    <row r="460" spans="1:12">
      <c r="A460" t="str">
        <f t="shared" si="98"/>
        <v>NadolnyLech1954</v>
      </c>
      <c r="C460">
        <f t="shared" si="101"/>
        <v>459</v>
      </c>
      <c r="D460" s="9" t="s">
        <v>527</v>
      </c>
      <c r="E460" s="9" t="s">
        <v>526</v>
      </c>
      <c r="F460" s="9" t="s">
        <v>520</v>
      </c>
      <c r="G460" s="9">
        <v>1954</v>
      </c>
      <c r="H460" t="str">
        <f t="shared" si="99"/>
        <v>Nadolny Lech</v>
      </c>
      <c r="I460">
        <f t="shared" si="100"/>
        <v>1954</v>
      </c>
      <c r="J460" t="s">
        <v>32</v>
      </c>
      <c r="K460" t="s">
        <v>5238</v>
      </c>
      <c r="L460">
        <f>VLOOKUP(H460,'id (2018)'!H:I,2,0)</f>
        <v>1954</v>
      </c>
    </row>
    <row r="461" spans="1:12">
      <c r="A461" t="str">
        <f t="shared" si="98"/>
        <v>ChrześciańskiBartosz1985</v>
      </c>
      <c r="C461">
        <f t="shared" si="101"/>
        <v>460</v>
      </c>
      <c r="D461" s="9" t="s">
        <v>5157</v>
      </c>
      <c r="E461" s="9" t="s">
        <v>46</v>
      </c>
      <c r="F461" s="9" t="s">
        <v>5156</v>
      </c>
      <c r="G461" s="9">
        <v>1985</v>
      </c>
      <c r="H461" t="str">
        <f t="shared" si="99"/>
        <v>Chrześciański Bartosz</v>
      </c>
      <c r="I461">
        <f t="shared" si="100"/>
        <v>1985</v>
      </c>
      <c r="J461" t="s">
        <v>32</v>
      </c>
      <c r="K461" t="s">
        <v>5238</v>
      </c>
      <c r="L461" t="e">
        <f>VLOOKUP(H461,'id (2018)'!H:I,2,0)</f>
        <v>#N/A</v>
      </c>
    </row>
    <row r="462" spans="1:12">
      <c r="A462" t="str">
        <f t="shared" si="98"/>
        <v>KrankiewiczJakub1982</v>
      </c>
      <c r="C462">
        <f t="shared" si="101"/>
        <v>461</v>
      </c>
      <c r="D462" s="9" t="s">
        <v>5155</v>
      </c>
      <c r="E462" s="9" t="s">
        <v>141</v>
      </c>
      <c r="F462" s="9">
        <v>0</v>
      </c>
      <c r="G462" s="9">
        <v>1982</v>
      </c>
      <c r="H462" t="str">
        <f t="shared" si="99"/>
        <v>Krankiewicz Jakub</v>
      </c>
      <c r="I462">
        <f t="shared" si="100"/>
        <v>1982</v>
      </c>
      <c r="J462" t="s">
        <v>32</v>
      </c>
      <c r="K462" t="s">
        <v>5238</v>
      </c>
      <c r="L462" t="e">
        <f>VLOOKUP(H462,'id (2018)'!H:I,2,0)</f>
        <v>#N/A</v>
      </c>
    </row>
    <row r="463" spans="1:12">
      <c r="A463" t="str">
        <f t="shared" si="98"/>
        <v>SudolskiWojciech1959</v>
      </c>
      <c r="C463">
        <f t="shared" si="101"/>
        <v>462</v>
      </c>
      <c r="D463" s="9" t="s">
        <v>1131</v>
      </c>
      <c r="E463" s="9" t="s">
        <v>151</v>
      </c>
      <c r="F463" s="9">
        <v>0</v>
      </c>
      <c r="G463" s="9">
        <v>1959</v>
      </c>
      <c r="H463" t="str">
        <f t="shared" si="99"/>
        <v>Sudolski Wojciech</v>
      </c>
      <c r="I463">
        <f t="shared" si="100"/>
        <v>1959</v>
      </c>
      <c r="J463" t="s">
        <v>32</v>
      </c>
      <c r="K463" t="s">
        <v>5238</v>
      </c>
      <c r="L463">
        <f>VLOOKUP(H463,'id (2018)'!H:I,2,0)</f>
        <v>1959</v>
      </c>
    </row>
    <row r="464" spans="1:12">
      <c r="A464" t="str">
        <f t="shared" si="98"/>
        <v>SpruttaDamian2019</v>
      </c>
      <c r="C464">
        <f t="shared" si="101"/>
        <v>463</v>
      </c>
      <c r="D464" t="s">
        <v>1133</v>
      </c>
      <c r="E464" t="s">
        <v>282</v>
      </c>
      <c r="F464">
        <v>0</v>
      </c>
      <c r="G464">
        <v>2019</v>
      </c>
      <c r="H464" t="str">
        <f t="shared" si="99"/>
        <v>Sprutta Damian</v>
      </c>
      <c r="I464">
        <f t="shared" si="100"/>
        <v>2019</v>
      </c>
      <c r="J464" t="s">
        <v>32</v>
      </c>
      <c r="K464" t="s">
        <v>5238</v>
      </c>
      <c r="L464">
        <f>VLOOKUP(H464,'id (2018)'!H:I,2,0)</f>
        <v>1980</v>
      </c>
    </row>
    <row r="465" spans="1:12">
      <c r="A465" t="str">
        <f t="shared" si="98"/>
        <v>PukaKamil1985</v>
      </c>
      <c r="C465">
        <f t="shared" si="101"/>
        <v>464</v>
      </c>
      <c r="D465" t="s">
        <v>709</v>
      </c>
      <c r="E465" t="s">
        <v>193</v>
      </c>
      <c r="F465" t="s">
        <v>4443</v>
      </c>
      <c r="G465">
        <v>1985</v>
      </c>
      <c r="H465" t="str">
        <f t="shared" si="99"/>
        <v>Puka Kamil</v>
      </c>
      <c r="I465">
        <f t="shared" si="100"/>
        <v>1985</v>
      </c>
      <c r="J465" t="s">
        <v>32</v>
      </c>
      <c r="K465" t="s">
        <v>5238</v>
      </c>
      <c r="L465">
        <f>VLOOKUP(H465,'id (2018)'!H:I,2,0)</f>
        <v>1985</v>
      </c>
    </row>
    <row r="466" spans="1:12">
      <c r="A466" t="str">
        <f t="shared" si="98"/>
        <v>JaśkiewiczMaciej1988</v>
      </c>
      <c r="C466">
        <f t="shared" si="101"/>
        <v>465</v>
      </c>
      <c r="D466" t="s">
        <v>967</v>
      </c>
      <c r="E466" t="s">
        <v>70</v>
      </c>
      <c r="F466" t="s">
        <v>5150</v>
      </c>
      <c r="G466">
        <v>1988</v>
      </c>
      <c r="H466" t="str">
        <f t="shared" si="99"/>
        <v>Jaśkiewicz Maciej</v>
      </c>
      <c r="I466">
        <f t="shared" si="100"/>
        <v>1988</v>
      </c>
      <c r="J466" t="s">
        <v>32</v>
      </c>
      <c r="K466" t="s">
        <v>5238</v>
      </c>
      <c r="L466" t="e">
        <f>VLOOKUP(H466,'id (2018)'!H:I,2,0)</f>
        <v>#N/A</v>
      </c>
    </row>
    <row r="467" spans="1:12">
      <c r="A467" t="str">
        <f t="shared" si="98"/>
        <v>StaśkiewiczOlaf1994</v>
      </c>
      <c r="C467">
        <f t="shared" si="101"/>
        <v>466</v>
      </c>
      <c r="D467" t="s">
        <v>5153</v>
      </c>
      <c r="E467" t="s">
        <v>5152</v>
      </c>
      <c r="F467" t="s">
        <v>5150</v>
      </c>
      <c r="G467">
        <v>1994</v>
      </c>
      <c r="H467" t="str">
        <f t="shared" si="99"/>
        <v>Staśkiewicz Olaf</v>
      </c>
      <c r="I467">
        <f t="shared" si="100"/>
        <v>1994</v>
      </c>
      <c r="J467" t="s">
        <v>32</v>
      </c>
      <c r="K467" t="s">
        <v>5238</v>
      </c>
      <c r="L467" t="e">
        <f>VLOOKUP(H467,'id (2018)'!H:I,2,0)</f>
        <v>#N/A</v>
      </c>
    </row>
    <row r="468" spans="1:12" s="583" customFormat="1">
      <c r="A468" t="str">
        <f t="shared" si="98"/>
        <v>LulekZenon1979</v>
      </c>
      <c r="C468" s="583">
        <v>467</v>
      </c>
      <c r="D468" s="583" t="s">
        <v>3728</v>
      </c>
      <c r="E468" s="583" t="s">
        <v>3727</v>
      </c>
      <c r="F468" s="583" t="s">
        <v>3968</v>
      </c>
      <c r="G468" s="583">
        <v>1979</v>
      </c>
      <c r="H468" t="str">
        <f t="shared" ref="H468" si="102">D468&amp;" "&amp;E468</f>
        <v>Lulek Zenon</v>
      </c>
      <c r="I468">
        <f t="shared" ref="I468" si="103">G468</f>
        <v>1979</v>
      </c>
      <c r="J468" t="s">
        <v>32</v>
      </c>
      <c r="K468" t="s">
        <v>815</v>
      </c>
      <c r="L468">
        <f>VLOOKUP(H468,'id (2018)'!H:I,2,0)</f>
        <v>1979</v>
      </c>
    </row>
    <row r="469" spans="1:12">
      <c r="A469" t="str">
        <f t="shared" si="98"/>
        <v>LilaMichał1989</v>
      </c>
      <c r="C469">
        <f t="shared" si="101"/>
        <v>468</v>
      </c>
      <c r="D469" t="s">
        <v>5148</v>
      </c>
      <c r="E469" t="s">
        <v>59</v>
      </c>
      <c r="F469" t="s">
        <v>5149</v>
      </c>
      <c r="G469">
        <v>1989</v>
      </c>
      <c r="H469" t="str">
        <f t="shared" si="99"/>
        <v>Lila Michał</v>
      </c>
      <c r="I469">
        <f t="shared" si="100"/>
        <v>1989</v>
      </c>
      <c r="J469" t="s">
        <v>32</v>
      </c>
      <c r="K469" t="s">
        <v>5238</v>
      </c>
      <c r="L469" t="e">
        <f>VLOOKUP(H469,'id (2018)'!H:I,2,0)</f>
        <v>#N/A</v>
      </c>
    </row>
    <row r="470" spans="1:12">
      <c r="A470" t="str">
        <f t="shared" si="98"/>
        <v>GizelaMichał1980</v>
      </c>
      <c r="C470">
        <f t="shared" si="101"/>
        <v>469</v>
      </c>
      <c r="D470" t="s">
        <v>1094</v>
      </c>
      <c r="E470" t="s">
        <v>59</v>
      </c>
      <c r="F470" s="9">
        <v>0</v>
      </c>
      <c r="G470">
        <v>1980</v>
      </c>
      <c r="H470" t="str">
        <f t="shared" si="99"/>
        <v>Gizela Michał</v>
      </c>
      <c r="I470">
        <f t="shared" si="100"/>
        <v>1980</v>
      </c>
      <c r="J470" t="s">
        <v>32</v>
      </c>
      <c r="K470" t="s">
        <v>5238</v>
      </c>
      <c r="L470">
        <f>VLOOKUP(H470,'id (2018)'!H:I,2,0)</f>
        <v>1980</v>
      </c>
    </row>
    <row r="471" spans="1:12">
      <c r="A471" t="str">
        <f t="shared" si="98"/>
        <v>PriebeJakub1984</v>
      </c>
      <c r="C471">
        <f t="shared" si="101"/>
        <v>470</v>
      </c>
      <c r="D471" t="s">
        <v>641</v>
      </c>
      <c r="E471" t="s">
        <v>141</v>
      </c>
      <c r="F471">
        <v>0</v>
      </c>
      <c r="G471">
        <v>1984</v>
      </c>
      <c r="H471" t="str">
        <f t="shared" si="99"/>
        <v>Priebe Jakub</v>
      </c>
      <c r="I471">
        <f t="shared" si="100"/>
        <v>1984</v>
      </c>
      <c r="J471" t="s">
        <v>32</v>
      </c>
      <c r="K471" t="s">
        <v>5238</v>
      </c>
      <c r="L471">
        <f>VLOOKUP(H471,'id (2018)'!H:I,2,0)</f>
        <v>1984</v>
      </c>
    </row>
    <row r="472" spans="1:12">
      <c r="A472" t="str">
        <f t="shared" si="98"/>
        <v>GlaserJakub1986</v>
      </c>
      <c r="C472">
        <f t="shared" si="101"/>
        <v>471</v>
      </c>
      <c r="D472" t="s">
        <v>616</v>
      </c>
      <c r="E472" t="s">
        <v>141</v>
      </c>
      <c r="F472" t="s">
        <v>4312</v>
      </c>
      <c r="G472">
        <v>1986</v>
      </c>
      <c r="H472" t="str">
        <f t="shared" si="99"/>
        <v>Glaser Jakub</v>
      </c>
      <c r="I472">
        <f t="shared" si="100"/>
        <v>1986</v>
      </c>
      <c r="J472" t="s">
        <v>32</v>
      </c>
      <c r="K472" t="s">
        <v>5238</v>
      </c>
      <c r="L472">
        <f>VLOOKUP(H472,'id (2018)'!H:I,2,0)</f>
        <v>1986</v>
      </c>
    </row>
    <row r="473" spans="1:12">
      <c r="A473" t="str">
        <f t="shared" si="98"/>
        <v>WrześniewskiWaldemar1964</v>
      </c>
      <c r="C473">
        <f t="shared" si="101"/>
        <v>472</v>
      </c>
      <c r="D473" t="s">
        <v>1356</v>
      </c>
      <c r="E473" t="s">
        <v>365</v>
      </c>
      <c r="F473">
        <v>0</v>
      </c>
      <c r="G473">
        <v>1964</v>
      </c>
      <c r="H473" t="str">
        <f t="shared" si="99"/>
        <v>Wrześniewski Waldemar</v>
      </c>
      <c r="I473">
        <f t="shared" si="100"/>
        <v>1964</v>
      </c>
      <c r="J473" t="s">
        <v>32</v>
      </c>
      <c r="K473" t="s">
        <v>5238</v>
      </c>
      <c r="L473">
        <f>VLOOKUP(H473,'id (2018)'!H:I,2,0)</f>
        <v>0</v>
      </c>
    </row>
    <row r="474" spans="1:12">
      <c r="A474" t="str">
        <f t="shared" si="98"/>
        <v>TomaszewskiPiotr1983</v>
      </c>
      <c r="C474">
        <f t="shared" si="101"/>
        <v>473</v>
      </c>
      <c r="D474" t="s">
        <v>508</v>
      </c>
      <c r="E474" t="s">
        <v>15</v>
      </c>
      <c r="F474" t="s">
        <v>5139</v>
      </c>
      <c r="G474">
        <v>1983</v>
      </c>
      <c r="H474" t="str">
        <f t="shared" si="99"/>
        <v>Tomaszewski Piotr</v>
      </c>
      <c r="I474">
        <f t="shared" si="100"/>
        <v>1983</v>
      </c>
      <c r="J474" t="s">
        <v>32</v>
      </c>
      <c r="K474" t="s">
        <v>5238</v>
      </c>
      <c r="L474">
        <f>VLOOKUP(H474,'id (2018)'!H:I,2,0)</f>
        <v>1983</v>
      </c>
    </row>
    <row r="475" spans="1:12">
      <c r="A475" t="str">
        <f t="shared" si="98"/>
        <v>SosinTomasz1991</v>
      </c>
      <c r="C475">
        <f t="shared" si="101"/>
        <v>474</v>
      </c>
      <c r="D475" t="s">
        <v>4280</v>
      </c>
      <c r="E475" t="s">
        <v>48</v>
      </c>
      <c r="F475" t="s">
        <v>5139</v>
      </c>
      <c r="G475">
        <v>1991</v>
      </c>
      <c r="H475" t="str">
        <f t="shared" si="99"/>
        <v>Sosin Tomasz</v>
      </c>
      <c r="I475">
        <f t="shared" si="100"/>
        <v>1991</v>
      </c>
      <c r="J475" t="s">
        <v>32</v>
      </c>
      <c r="K475" t="s">
        <v>5238</v>
      </c>
      <c r="L475">
        <f>VLOOKUP(H475,'id (2018)'!H:I,2,0)</f>
        <v>1991</v>
      </c>
    </row>
    <row r="476" spans="1:12">
      <c r="A476" t="str">
        <f t="shared" si="98"/>
        <v>MichniewiczŁukasz1984</v>
      </c>
      <c r="C476">
        <f t="shared" si="101"/>
        <v>475</v>
      </c>
      <c r="D476" t="s">
        <v>4281</v>
      </c>
      <c r="E476" t="s">
        <v>63</v>
      </c>
      <c r="F476" t="s">
        <v>5142</v>
      </c>
      <c r="G476">
        <v>1984</v>
      </c>
      <c r="H476" t="str">
        <f t="shared" si="99"/>
        <v>Michniewicz Łukasz</v>
      </c>
      <c r="I476">
        <f t="shared" si="100"/>
        <v>1984</v>
      </c>
      <c r="J476" t="s">
        <v>32</v>
      </c>
      <c r="K476" t="s">
        <v>5238</v>
      </c>
      <c r="L476">
        <f>VLOOKUP(H476,'id (2018)'!H:I,2,0)</f>
        <v>1984</v>
      </c>
    </row>
    <row r="477" spans="1:12">
      <c r="A477" t="str">
        <f t="shared" si="98"/>
        <v>MikołajczykPrzemysław1962</v>
      </c>
      <c r="C477">
        <f t="shared" si="101"/>
        <v>476</v>
      </c>
      <c r="D477" t="s">
        <v>1398</v>
      </c>
      <c r="E477" t="s">
        <v>24</v>
      </c>
      <c r="F477" t="s">
        <v>5139</v>
      </c>
      <c r="G477">
        <v>1962</v>
      </c>
      <c r="H477" t="str">
        <f t="shared" si="99"/>
        <v>Mikołajczyk Przemysław</v>
      </c>
      <c r="I477">
        <f t="shared" si="100"/>
        <v>1962</v>
      </c>
      <c r="J477" t="s">
        <v>32</v>
      </c>
      <c r="K477" t="s">
        <v>5238</v>
      </c>
      <c r="L477">
        <f>VLOOKUP(H477,'id (2018)'!H:I,2,0)</f>
        <v>1962</v>
      </c>
    </row>
    <row r="478" spans="1:12">
      <c r="A478" t="str">
        <f t="shared" si="98"/>
        <v>NapierałaWojciech1972</v>
      </c>
      <c r="C478">
        <f t="shared" si="101"/>
        <v>477</v>
      </c>
      <c r="D478" t="s">
        <v>5138</v>
      </c>
      <c r="E478" t="s">
        <v>151</v>
      </c>
      <c r="F478" t="s">
        <v>5137</v>
      </c>
      <c r="G478">
        <v>1972</v>
      </c>
      <c r="H478" t="str">
        <f t="shared" si="99"/>
        <v>Napierała Wojciech</v>
      </c>
      <c r="I478">
        <f t="shared" si="100"/>
        <v>1972</v>
      </c>
      <c r="J478" t="s">
        <v>32</v>
      </c>
      <c r="K478" t="s">
        <v>5238</v>
      </c>
      <c r="L478" t="e">
        <f>VLOOKUP(H478,'id (2018)'!H:I,2,0)</f>
        <v>#N/A</v>
      </c>
    </row>
    <row r="479" spans="1:12">
      <c r="A479" t="str">
        <f t="shared" si="98"/>
        <v>BanachewiczDariusz1965</v>
      </c>
      <c r="C479">
        <f t="shared" si="101"/>
        <v>478</v>
      </c>
      <c r="D479" t="s">
        <v>506</v>
      </c>
      <c r="E479" t="s">
        <v>144</v>
      </c>
      <c r="F479" t="s">
        <v>5136</v>
      </c>
      <c r="G479">
        <v>1965</v>
      </c>
      <c r="H479" t="str">
        <f t="shared" si="99"/>
        <v>Banachewicz Dariusz</v>
      </c>
      <c r="I479">
        <f t="shared" si="100"/>
        <v>1965</v>
      </c>
      <c r="J479" t="s">
        <v>32</v>
      </c>
      <c r="K479" t="s">
        <v>5238</v>
      </c>
      <c r="L479">
        <f>VLOOKUP(H479,'id (2018)'!H:I,2,0)</f>
        <v>1965</v>
      </c>
    </row>
    <row r="480" spans="1:12">
      <c r="A480" t="str">
        <f t="shared" si="98"/>
        <v>BanachewiczGrzegorz1963</v>
      </c>
      <c r="C480">
        <f t="shared" si="101"/>
        <v>479</v>
      </c>
      <c r="D480" t="s">
        <v>506</v>
      </c>
      <c r="E480" t="s">
        <v>19</v>
      </c>
      <c r="F480" t="s">
        <v>5136</v>
      </c>
      <c r="G480">
        <v>1963</v>
      </c>
      <c r="H480" t="str">
        <f t="shared" si="99"/>
        <v>Banachewicz Grzegorz</v>
      </c>
      <c r="I480">
        <f t="shared" si="100"/>
        <v>1963</v>
      </c>
      <c r="J480" t="s">
        <v>32</v>
      </c>
      <c r="K480" t="s">
        <v>5238</v>
      </c>
      <c r="L480">
        <f>VLOOKUP(H480,'id (2018)'!H:I,2,0)</f>
        <v>1963</v>
      </c>
    </row>
    <row r="481" spans="1:12">
      <c r="A481" t="str">
        <f t="shared" si="98"/>
        <v>WentaMarek1957</v>
      </c>
      <c r="C481">
        <f t="shared" si="101"/>
        <v>480</v>
      </c>
      <c r="D481" t="s">
        <v>563</v>
      </c>
      <c r="E481" t="s">
        <v>34</v>
      </c>
      <c r="F481" t="s">
        <v>4283</v>
      </c>
      <c r="G481">
        <v>1957</v>
      </c>
      <c r="H481" t="str">
        <f t="shared" si="99"/>
        <v>Wenta Marek</v>
      </c>
      <c r="I481">
        <f t="shared" si="100"/>
        <v>1957</v>
      </c>
      <c r="J481" t="s">
        <v>32</v>
      </c>
      <c r="K481" t="s">
        <v>5238</v>
      </c>
      <c r="L481">
        <f>VLOOKUP(H481,'id (2018)'!H:I,2,0)</f>
        <v>2018</v>
      </c>
    </row>
    <row r="482" spans="1:12">
      <c r="A482" t="str">
        <f t="shared" si="98"/>
        <v>GinterPaweł Bolesław1991</v>
      </c>
      <c r="C482">
        <f t="shared" si="101"/>
        <v>481</v>
      </c>
      <c r="D482" t="s">
        <v>5135</v>
      </c>
      <c r="E482" t="s">
        <v>5134</v>
      </c>
      <c r="F482" t="s">
        <v>3691</v>
      </c>
      <c r="G482">
        <v>1991</v>
      </c>
      <c r="H482" t="str">
        <f t="shared" si="99"/>
        <v>Ginter Paweł Bolesław</v>
      </c>
      <c r="I482">
        <f t="shared" si="100"/>
        <v>1991</v>
      </c>
      <c r="J482" t="s">
        <v>32</v>
      </c>
      <c r="K482" t="s">
        <v>5238</v>
      </c>
      <c r="L482" t="e">
        <f>VLOOKUP(H482,'id (2018)'!H:I,2,0)</f>
        <v>#N/A</v>
      </c>
    </row>
    <row r="483" spans="1:12">
      <c r="A483" t="str">
        <f t="shared" ref="A483:A513" si="104">D483&amp;E483&amp;G483</f>
        <v>GatzkeMateusz1989</v>
      </c>
      <c r="C483">
        <f t="shared" si="101"/>
        <v>482</v>
      </c>
      <c r="D483" t="s">
        <v>468</v>
      </c>
      <c r="E483" t="s">
        <v>91</v>
      </c>
      <c r="F483" t="s">
        <v>3691</v>
      </c>
      <c r="G483">
        <v>1989</v>
      </c>
      <c r="H483" t="str">
        <f t="shared" ref="H483:H513" si="105">D483&amp;" "&amp;E483</f>
        <v>Gatzke Mateusz</v>
      </c>
      <c r="I483">
        <f t="shared" ref="I483:I513" si="106">G483</f>
        <v>1989</v>
      </c>
      <c r="J483" t="s">
        <v>32</v>
      </c>
      <c r="K483" t="s">
        <v>5238</v>
      </c>
      <c r="L483">
        <f>VLOOKUP(H483,'id (2018)'!H:I,2,0)</f>
        <v>1989</v>
      </c>
    </row>
    <row r="484" spans="1:12">
      <c r="A484" t="str">
        <f t="shared" si="104"/>
        <v>JankowskiMaciej1976</v>
      </c>
      <c r="C484">
        <f t="shared" si="101"/>
        <v>483</v>
      </c>
      <c r="D484" t="s">
        <v>309</v>
      </c>
      <c r="E484" t="s">
        <v>70</v>
      </c>
      <c r="F484" t="s">
        <v>158</v>
      </c>
      <c r="G484">
        <v>1976</v>
      </c>
      <c r="H484" t="str">
        <f t="shared" si="105"/>
        <v>Jankowski Maciej</v>
      </c>
      <c r="I484">
        <f t="shared" si="106"/>
        <v>1976</v>
      </c>
      <c r="J484" t="s">
        <v>32</v>
      </c>
      <c r="K484" t="s">
        <v>5238</v>
      </c>
      <c r="L484">
        <f>VLOOKUP(H484,'id (2018)'!H:I,2,0)</f>
        <v>1976</v>
      </c>
    </row>
    <row r="485" spans="1:12">
      <c r="A485" t="str">
        <f t="shared" si="104"/>
        <v>CeierGrzegorz1988</v>
      </c>
      <c r="C485">
        <f t="shared" si="101"/>
        <v>484</v>
      </c>
      <c r="D485" t="s">
        <v>519</v>
      </c>
      <c r="E485" t="s">
        <v>19</v>
      </c>
      <c r="F485" t="s">
        <v>4316</v>
      </c>
      <c r="G485">
        <v>1988</v>
      </c>
      <c r="H485" t="str">
        <f t="shared" si="105"/>
        <v>Ceier Grzegorz</v>
      </c>
      <c r="I485">
        <f t="shared" si="106"/>
        <v>1988</v>
      </c>
      <c r="J485" t="s">
        <v>32</v>
      </c>
      <c r="K485" t="s">
        <v>5238</v>
      </c>
      <c r="L485">
        <f>VLOOKUP(H485,'id (2018)'!H:I,2,0)</f>
        <v>1988</v>
      </c>
    </row>
    <row r="486" spans="1:12">
      <c r="A486" t="str">
        <f t="shared" si="104"/>
        <v>HerbaDariusz1973</v>
      </c>
      <c r="C486">
        <f t="shared" si="101"/>
        <v>485</v>
      </c>
      <c r="D486" t="s">
        <v>5133</v>
      </c>
      <c r="E486" t="s">
        <v>144</v>
      </c>
      <c r="F486">
        <v>0</v>
      </c>
      <c r="G486">
        <v>1973</v>
      </c>
      <c r="H486" t="str">
        <f t="shared" si="105"/>
        <v>Herba Dariusz</v>
      </c>
      <c r="I486">
        <f t="shared" si="106"/>
        <v>1973</v>
      </c>
      <c r="J486" t="s">
        <v>32</v>
      </c>
      <c r="K486" t="s">
        <v>5238</v>
      </c>
      <c r="L486" t="e">
        <f>VLOOKUP(H486,'id (2018)'!H:I,2,0)</f>
        <v>#N/A</v>
      </c>
    </row>
    <row r="487" spans="1:12">
      <c r="A487" t="str">
        <f t="shared" si="104"/>
        <v>NowakPiotr1973</v>
      </c>
      <c r="C487">
        <f t="shared" si="101"/>
        <v>486</v>
      </c>
      <c r="D487" t="s">
        <v>602</v>
      </c>
      <c r="E487" t="s">
        <v>15</v>
      </c>
      <c r="F487">
        <v>0</v>
      </c>
      <c r="G487">
        <v>1973</v>
      </c>
      <c r="H487" t="str">
        <f t="shared" si="105"/>
        <v>Nowak Piotr</v>
      </c>
      <c r="I487">
        <f t="shared" si="106"/>
        <v>1973</v>
      </c>
      <c r="J487" t="s">
        <v>32</v>
      </c>
      <c r="K487" t="s">
        <v>5238</v>
      </c>
      <c r="L487" t="e">
        <f>VLOOKUP(H487,'id (2018)'!H:I,2,0)</f>
        <v>#N/A</v>
      </c>
    </row>
    <row r="488" spans="1:12">
      <c r="A488" t="str">
        <f t="shared" si="104"/>
        <v>GorzyckiAdam1979</v>
      </c>
      <c r="C488">
        <f t="shared" si="101"/>
        <v>487</v>
      </c>
      <c r="D488" t="s">
        <v>5130</v>
      </c>
      <c r="E488" t="s">
        <v>83</v>
      </c>
      <c r="F488">
        <v>0</v>
      </c>
      <c r="G488">
        <v>1979</v>
      </c>
      <c r="H488" t="str">
        <f t="shared" si="105"/>
        <v>Gorzycki Adam</v>
      </c>
      <c r="I488">
        <f t="shared" si="106"/>
        <v>1979</v>
      </c>
      <c r="J488" t="s">
        <v>32</v>
      </c>
      <c r="K488" t="s">
        <v>5238</v>
      </c>
      <c r="L488" t="e">
        <f>VLOOKUP(H488,'id (2018)'!H:I,2,0)</f>
        <v>#N/A</v>
      </c>
    </row>
    <row r="489" spans="1:12">
      <c r="A489" t="str">
        <f t="shared" si="104"/>
        <v>CzernyRafał1979</v>
      </c>
      <c r="C489">
        <f t="shared" si="101"/>
        <v>488</v>
      </c>
      <c r="D489" t="s">
        <v>1779</v>
      </c>
      <c r="E489" t="s">
        <v>45</v>
      </c>
      <c r="F489" t="s">
        <v>3691</v>
      </c>
      <c r="G489">
        <v>1979</v>
      </c>
      <c r="H489" t="str">
        <f t="shared" si="105"/>
        <v>Czerny Rafał</v>
      </c>
      <c r="I489">
        <f t="shared" si="106"/>
        <v>1979</v>
      </c>
      <c r="J489" t="s">
        <v>32</v>
      </c>
      <c r="K489" t="s">
        <v>5238</v>
      </c>
      <c r="L489">
        <f>VLOOKUP(H489,'id (2018)'!H:I,2,0)</f>
        <v>1979</v>
      </c>
    </row>
    <row r="490" spans="1:12">
      <c r="A490" t="str">
        <f t="shared" si="104"/>
        <v>TempczykJacek1982</v>
      </c>
      <c r="C490">
        <f t="shared" si="101"/>
        <v>489</v>
      </c>
      <c r="D490" t="s">
        <v>451</v>
      </c>
      <c r="E490" t="s">
        <v>21</v>
      </c>
      <c r="F490" t="s">
        <v>5129</v>
      </c>
      <c r="G490">
        <v>1982</v>
      </c>
      <c r="H490" t="str">
        <f t="shared" si="105"/>
        <v>Tempczyk Jacek</v>
      </c>
      <c r="I490">
        <f t="shared" si="106"/>
        <v>1982</v>
      </c>
      <c r="J490" t="s">
        <v>32</v>
      </c>
      <c r="K490" t="s">
        <v>5238</v>
      </c>
      <c r="L490" t="e">
        <f>VLOOKUP(H490,'id (2018)'!H:I,2,0)</f>
        <v>#N/A</v>
      </c>
    </row>
    <row r="491" spans="1:12">
      <c r="A491" t="str">
        <f t="shared" si="104"/>
        <v>DieringPrzemysław1973</v>
      </c>
      <c r="C491">
        <f t="shared" si="101"/>
        <v>490</v>
      </c>
      <c r="D491" t="s">
        <v>5128</v>
      </c>
      <c r="E491" t="s">
        <v>24</v>
      </c>
      <c r="F491" t="s">
        <v>5127</v>
      </c>
      <c r="G491">
        <v>1973</v>
      </c>
      <c r="H491" t="str">
        <f t="shared" si="105"/>
        <v>Diering Przemysław</v>
      </c>
      <c r="I491">
        <f t="shared" si="106"/>
        <v>1973</v>
      </c>
      <c r="J491" t="s">
        <v>32</v>
      </c>
      <c r="K491" t="s">
        <v>5238</v>
      </c>
      <c r="L491" t="e">
        <f>VLOOKUP(H491,'id (2018)'!H:I,2,0)</f>
        <v>#N/A</v>
      </c>
    </row>
    <row r="492" spans="1:12">
      <c r="A492" t="str">
        <f t="shared" si="104"/>
        <v>MichalskiGrzegorz1990</v>
      </c>
      <c r="C492">
        <f t="shared" si="101"/>
        <v>491</v>
      </c>
      <c r="D492" t="s">
        <v>4264</v>
      </c>
      <c r="E492" t="s">
        <v>19</v>
      </c>
      <c r="F492" t="s">
        <v>4257</v>
      </c>
      <c r="G492">
        <v>1990</v>
      </c>
      <c r="H492" t="str">
        <f t="shared" si="105"/>
        <v>Michalski Grzegorz</v>
      </c>
      <c r="I492">
        <f t="shared" si="106"/>
        <v>1990</v>
      </c>
      <c r="J492" t="s">
        <v>32</v>
      </c>
      <c r="K492" t="s">
        <v>5238</v>
      </c>
      <c r="L492" t="e">
        <f>VLOOKUP(H492,'id (2018)'!H:I,2,0)</f>
        <v>#N/A</v>
      </c>
    </row>
    <row r="493" spans="1:12">
      <c r="A493" t="str">
        <f t="shared" si="104"/>
        <v>LewandowskiRafał1983</v>
      </c>
      <c r="C493">
        <f t="shared" si="101"/>
        <v>492</v>
      </c>
      <c r="D493" t="s">
        <v>4260</v>
      </c>
      <c r="E493" t="s">
        <v>45</v>
      </c>
      <c r="F493" t="s">
        <v>5125</v>
      </c>
      <c r="G493">
        <v>1983</v>
      </c>
      <c r="H493" t="str">
        <f t="shared" si="105"/>
        <v>Lewandowski Rafał</v>
      </c>
      <c r="I493">
        <f t="shared" si="106"/>
        <v>1983</v>
      </c>
      <c r="J493" t="s">
        <v>32</v>
      </c>
      <c r="K493" t="s">
        <v>5238</v>
      </c>
      <c r="L493">
        <f>VLOOKUP(H493,'id (2018)'!H:I,2,0)</f>
        <v>1983</v>
      </c>
    </row>
    <row r="494" spans="1:12">
      <c r="A494" t="str">
        <f t="shared" si="104"/>
        <v>JanczyszynPaweł1980</v>
      </c>
      <c r="C494">
        <f t="shared" si="101"/>
        <v>493</v>
      </c>
      <c r="D494" t="s">
        <v>5124</v>
      </c>
      <c r="E494" t="s">
        <v>16</v>
      </c>
      <c r="F494">
        <v>0</v>
      </c>
      <c r="G494">
        <v>1980</v>
      </c>
      <c r="H494" t="str">
        <f t="shared" si="105"/>
        <v>Janczyszyn Paweł</v>
      </c>
      <c r="I494">
        <f t="shared" si="106"/>
        <v>1980</v>
      </c>
      <c r="J494" t="s">
        <v>32</v>
      </c>
      <c r="K494" t="s">
        <v>5238</v>
      </c>
      <c r="L494" t="e">
        <f>VLOOKUP(H494,'id (2018)'!H:I,2,0)</f>
        <v>#N/A</v>
      </c>
    </row>
    <row r="495" spans="1:12">
      <c r="A495" t="str">
        <f t="shared" si="104"/>
        <v>TrzcińskiDawid1983</v>
      </c>
      <c r="C495">
        <f t="shared" si="101"/>
        <v>494</v>
      </c>
      <c r="D495" t="s">
        <v>466</v>
      </c>
      <c r="E495" t="s">
        <v>467</v>
      </c>
      <c r="F495" t="s">
        <v>3691</v>
      </c>
      <c r="G495">
        <v>1983</v>
      </c>
      <c r="H495" t="str">
        <f t="shared" si="105"/>
        <v>Trzciński Dawid</v>
      </c>
      <c r="I495">
        <f t="shared" si="106"/>
        <v>1983</v>
      </c>
      <c r="J495" t="s">
        <v>32</v>
      </c>
      <c r="K495" t="s">
        <v>5238</v>
      </c>
      <c r="L495">
        <f>VLOOKUP(H495,'id (2018)'!H:I,2,0)</f>
        <v>1983</v>
      </c>
    </row>
    <row r="496" spans="1:12">
      <c r="A496" t="str">
        <f t="shared" si="104"/>
        <v>TrzynskiMarek1983</v>
      </c>
      <c r="C496">
        <f t="shared" si="101"/>
        <v>495</v>
      </c>
      <c r="D496" t="s">
        <v>471</v>
      </c>
      <c r="E496" t="s">
        <v>34</v>
      </c>
      <c r="F496" t="s">
        <v>3691</v>
      </c>
      <c r="G496">
        <v>1983</v>
      </c>
      <c r="H496" t="str">
        <f t="shared" si="105"/>
        <v>Trzynski Marek</v>
      </c>
      <c r="I496">
        <f t="shared" si="106"/>
        <v>1983</v>
      </c>
      <c r="J496" t="s">
        <v>32</v>
      </c>
      <c r="K496" t="s">
        <v>5238</v>
      </c>
      <c r="L496">
        <f>VLOOKUP(H496,'id (2018)'!H:I,2,0)</f>
        <v>1983</v>
      </c>
    </row>
    <row r="497" spans="1:12">
      <c r="A497" t="str">
        <f t="shared" si="104"/>
        <v>ŁapińskiSławomir1982</v>
      </c>
      <c r="C497">
        <f t="shared" si="101"/>
        <v>496</v>
      </c>
      <c r="D497" t="s">
        <v>5121</v>
      </c>
      <c r="E497" t="s">
        <v>92</v>
      </c>
      <c r="F497" t="s">
        <v>3463</v>
      </c>
      <c r="G497">
        <v>1982</v>
      </c>
      <c r="H497" t="str">
        <f t="shared" si="105"/>
        <v>Łapiński Sławomir</v>
      </c>
      <c r="I497">
        <f t="shared" si="106"/>
        <v>1982</v>
      </c>
      <c r="J497" t="s">
        <v>32</v>
      </c>
      <c r="K497" t="s">
        <v>5238</v>
      </c>
      <c r="L497" t="e">
        <f>VLOOKUP(H497,'id (2018)'!H:I,2,0)</f>
        <v>#N/A</v>
      </c>
    </row>
    <row r="498" spans="1:12">
      <c r="A498" t="str">
        <f t="shared" si="104"/>
        <v>TrzcińskiTomasz1973</v>
      </c>
      <c r="C498">
        <f t="shared" si="101"/>
        <v>497</v>
      </c>
      <c r="D498" t="s">
        <v>466</v>
      </c>
      <c r="E498" t="s">
        <v>48</v>
      </c>
      <c r="F498" t="s">
        <v>3691</v>
      </c>
      <c r="G498">
        <v>1973</v>
      </c>
      <c r="H498" t="str">
        <f t="shared" si="105"/>
        <v>Trzciński Tomasz</v>
      </c>
      <c r="I498">
        <f t="shared" si="106"/>
        <v>1973</v>
      </c>
      <c r="J498" t="s">
        <v>32</v>
      </c>
      <c r="K498" t="s">
        <v>5238</v>
      </c>
      <c r="L498">
        <f>VLOOKUP(H498,'id (2018)'!H:I,2,0)</f>
        <v>1973</v>
      </c>
    </row>
    <row r="499" spans="1:12">
      <c r="A499" t="str">
        <f t="shared" si="104"/>
        <v>JankowskiMariusz1968</v>
      </c>
      <c r="C499">
        <f t="shared" si="101"/>
        <v>498</v>
      </c>
      <c r="D499" t="s">
        <v>309</v>
      </c>
      <c r="E499" t="s">
        <v>383</v>
      </c>
      <c r="F499" t="s">
        <v>5120</v>
      </c>
      <c r="G499">
        <v>1968</v>
      </c>
      <c r="H499" t="str">
        <f t="shared" si="105"/>
        <v>Jankowski Mariusz</v>
      </c>
      <c r="I499">
        <f t="shared" si="106"/>
        <v>1968</v>
      </c>
      <c r="J499" t="s">
        <v>32</v>
      </c>
      <c r="K499" t="s">
        <v>5238</v>
      </c>
      <c r="L499">
        <f>VLOOKUP(H499,'id (2018)'!H:I,2,0)</f>
        <v>1968</v>
      </c>
    </row>
    <row r="500" spans="1:12">
      <c r="A500" t="str">
        <f t="shared" si="104"/>
        <v>ZdancewiczKrzysztof1978</v>
      </c>
      <c r="C500">
        <f t="shared" si="101"/>
        <v>499</v>
      </c>
      <c r="D500" t="s">
        <v>5118</v>
      </c>
      <c r="E500" t="s">
        <v>22</v>
      </c>
      <c r="F500" t="s">
        <v>4402</v>
      </c>
      <c r="G500">
        <v>1978</v>
      </c>
      <c r="H500" t="str">
        <f t="shared" si="105"/>
        <v>Zdancewicz Krzysztof</v>
      </c>
      <c r="I500">
        <f t="shared" si="106"/>
        <v>1978</v>
      </c>
      <c r="J500" t="s">
        <v>32</v>
      </c>
      <c r="K500" t="s">
        <v>5238</v>
      </c>
      <c r="L500" t="e">
        <f>VLOOKUP(H500,'id (2018)'!H:I,2,0)</f>
        <v>#N/A</v>
      </c>
    </row>
    <row r="501" spans="1:12">
      <c r="A501" t="str">
        <f t="shared" si="104"/>
        <v>PrzyłuckiWojciech1968</v>
      </c>
      <c r="C501">
        <f t="shared" si="101"/>
        <v>500</v>
      </c>
      <c r="D501" t="s">
        <v>3655</v>
      </c>
      <c r="E501" t="s">
        <v>151</v>
      </c>
      <c r="F501">
        <v>0</v>
      </c>
      <c r="G501">
        <v>1968</v>
      </c>
      <c r="H501" t="str">
        <f t="shared" si="105"/>
        <v>Przyłucki Wojciech</v>
      </c>
      <c r="I501">
        <f t="shared" si="106"/>
        <v>1968</v>
      </c>
      <c r="J501" t="s">
        <v>32</v>
      </c>
      <c r="K501" t="s">
        <v>5238</v>
      </c>
      <c r="L501">
        <f>VLOOKUP(H501,'id (2018)'!H:I,2,0)</f>
        <v>1968</v>
      </c>
    </row>
    <row r="502" spans="1:12">
      <c r="A502" t="str">
        <f t="shared" si="104"/>
        <v>PrażanowskiMariusz1971</v>
      </c>
      <c r="C502">
        <f t="shared" si="101"/>
        <v>501</v>
      </c>
      <c r="D502" t="s">
        <v>1136</v>
      </c>
      <c r="E502" t="s">
        <v>383</v>
      </c>
      <c r="F502" t="s">
        <v>1424</v>
      </c>
      <c r="G502">
        <v>1971</v>
      </c>
      <c r="H502" t="str">
        <f t="shared" si="105"/>
        <v>Prażanowski Mariusz</v>
      </c>
      <c r="I502">
        <f t="shared" si="106"/>
        <v>1971</v>
      </c>
      <c r="J502" t="s">
        <v>32</v>
      </c>
      <c r="K502" t="s">
        <v>5238</v>
      </c>
      <c r="L502" t="e">
        <f>VLOOKUP(H502,'id (2018)'!H:I,2,0)</f>
        <v>#N/A</v>
      </c>
    </row>
    <row r="503" spans="1:12">
      <c r="A503" t="str">
        <f t="shared" si="104"/>
        <v>GlazikTomasz1982</v>
      </c>
      <c r="C503">
        <f t="shared" si="101"/>
        <v>502</v>
      </c>
      <c r="D503" t="s">
        <v>1075</v>
      </c>
      <c r="E503" t="s">
        <v>48</v>
      </c>
      <c r="F503" t="s">
        <v>5116</v>
      </c>
      <c r="G503">
        <v>1982</v>
      </c>
      <c r="H503" t="str">
        <f t="shared" si="105"/>
        <v>Glazik Tomasz</v>
      </c>
      <c r="I503">
        <f t="shared" si="106"/>
        <v>1982</v>
      </c>
      <c r="J503" t="s">
        <v>32</v>
      </c>
      <c r="K503" t="s">
        <v>5238</v>
      </c>
      <c r="L503" t="e">
        <f>VLOOKUP(H503,'id (2018)'!H:I,2,0)</f>
        <v>#N/A</v>
      </c>
    </row>
    <row r="504" spans="1:12">
      <c r="A504" t="str">
        <f t="shared" si="104"/>
        <v>BorekPaweł1976</v>
      </c>
      <c r="C504">
        <f t="shared" si="101"/>
        <v>503</v>
      </c>
      <c r="D504" t="s">
        <v>4274</v>
      </c>
      <c r="E504" t="s">
        <v>16</v>
      </c>
      <c r="F504">
        <v>0</v>
      </c>
      <c r="G504">
        <v>1976</v>
      </c>
      <c r="H504" t="str">
        <f t="shared" si="105"/>
        <v>Borek Paweł</v>
      </c>
      <c r="I504">
        <f t="shared" si="106"/>
        <v>1976</v>
      </c>
      <c r="J504" t="s">
        <v>32</v>
      </c>
      <c r="K504" t="s">
        <v>5238</v>
      </c>
      <c r="L504">
        <f>VLOOKUP(H504,'id (2018)'!H:I,2,0)</f>
        <v>1976</v>
      </c>
    </row>
    <row r="505" spans="1:12">
      <c r="A505" t="str">
        <f t="shared" si="104"/>
        <v>SzwedMariusz1971</v>
      </c>
      <c r="C505">
        <f t="shared" si="101"/>
        <v>504</v>
      </c>
      <c r="D505" t="s">
        <v>5115</v>
      </c>
      <c r="E505" t="s">
        <v>383</v>
      </c>
      <c r="F505">
        <v>0</v>
      </c>
      <c r="G505">
        <v>1971</v>
      </c>
      <c r="H505" t="str">
        <f t="shared" si="105"/>
        <v>Szwed Mariusz</v>
      </c>
      <c r="I505">
        <f t="shared" si="106"/>
        <v>1971</v>
      </c>
      <c r="J505" t="s">
        <v>32</v>
      </c>
      <c r="K505" t="s">
        <v>5238</v>
      </c>
      <c r="L505" t="e">
        <f>VLOOKUP(H505,'id (2018)'!H:I,2,0)</f>
        <v>#N/A</v>
      </c>
    </row>
    <row r="506" spans="1:12">
      <c r="A506" t="str">
        <f t="shared" si="104"/>
        <v>KwaśniakAdam1972</v>
      </c>
      <c r="C506">
        <f t="shared" si="101"/>
        <v>505</v>
      </c>
      <c r="D506" t="s">
        <v>4532</v>
      </c>
      <c r="E506" t="s">
        <v>83</v>
      </c>
      <c r="F506" t="s">
        <v>5114</v>
      </c>
      <c r="G506">
        <v>1972</v>
      </c>
      <c r="H506" t="str">
        <f t="shared" si="105"/>
        <v>Kwaśniak Adam</v>
      </c>
      <c r="I506">
        <f t="shared" si="106"/>
        <v>1972</v>
      </c>
      <c r="J506" t="s">
        <v>32</v>
      </c>
      <c r="K506" t="s">
        <v>5238</v>
      </c>
      <c r="L506" t="e">
        <f>VLOOKUP(H506,'id (2018)'!H:I,2,0)</f>
        <v>#N/A</v>
      </c>
    </row>
    <row r="507" spans="1:12">
      <c r="A507" t="str">
        <f t="shared" si="104"/>
        <v>WaliszewskiSzymon1981</v>
      </c>
      <c r="C507">
        <f t="shared" si="101"/>
        <v>506</v>
      </c>
      <c r="D507" t="s">
        <v>5113</v>
      </c>
      <c r="E507" t="s">
        <v>398</v>
      </c>
      <c r="F507" t="s">
        <v>5111</v>
      </c>
      <c r="G507">
        <v>1981</v>
      </c>
      <c r="H507" t="str">
        <f t="shared" si="105"/>
        <v>Waliszewski Szymon</v>
      </c>
      <c r="I507">
        <f t="shared" si="106"/>
        <v>1981</v>
      </c>
      <c r="J507" t="s">
        <v>32</v>
      </c>
      <c r="K507" t="s">
        <v>5238</v>
      </c>
      <c r="L507" t="e">
        <f>VLOOKUP(H507,'id (2018)'!H:I,2,0)</f>
        <v>#N/A</v>
      </c>
    </row>
    <row r="508" spans="1:12">
      <c r="A508" t="str">
        <f t="shared" si="104"/>
        <v>KwaśniakIgnacy2002</v>
      </c>
      <c r="C508">
        <f t="shared" si="101"/>
        <v>507</v>
      </c>
      <c r="D508" t="s">
        <v>4532</v>
      </c>
      <c r="E508" t="s">
        <v>5112</v>
      </c>
      <c r="F508" t="s">
        <v>5111</v>
      </c>
      <c r="G508">
        <v>2002</v>
      </c>
      <c r="H508" t="str">
        <f t="shared" si="105"/>
        <v>Kwaśniak Ignacy</v>
      </c>
      <c r="I508">
        <f t="shared" si="106"/>
        <v>2002</v>
      </c>
      <c r="J508" t="s">
        <v>32</v>
      </c>
      <c r="K508" t="s">
        <v>5238</v>
      </c>
      <c r="L508" t="e">
        <f>VLOOKUP(H508,'id (2018)'!H:I,2,0)</f>
        <v>#N/A</v>
      </c>
    </row>
    <row r="509" spans="1:12">
      <c r="A509" t="str">
        <f t="shared" si="104"/>
        <v>SkuczyńskiRobert1973</v>
      </c>
      <c r="C509">
        <f t="shared" si="101"/>
        <v>508</v>
      </c>
      <c r="D509" t="s">
        <v>5110</v>
      </c>
      <c r="E509" t="s">
        <v>49</v>
      </c>
      <c r="F509" t="s">
        <v>5109</v>
      </c>
      <c r="G509">
        <v>1973</v>
      </c>
      <c r="H509" t="str">
        <f t="shared" si="105"/>
        <v>Skuczyński Robert</v>
      </c>
      <c r="I509">
        <f t="shared" si="106"/>
        <v>1973</v>
      </c>
      <c r="J509" t="s">
        <v>32</v>
      </c>
      <c r="K509" t="s">
        <v>5238</v>
      </c>
      <c r="L509" t="e">
        <f>VLOOKUP(H509,'id (2018)'!H:I,2,0)</f>
        <v>#N/A</v>
      </c>
    </row>
    <row r="510" spans="1:12">
      <c r="A510" t="str">
        <f t="shared" si="104"/>
        <v>BrzóskaJacek1993</v>
      </c>
      <c r="C510">
        <f t="shared" si="101"/>
        <v>509</v>
      </c>
      <c r="D510" t="s">
        <v>5108</v>
      </c>
      <c r="E510" t="s">
        <v>21</v>
      </c>
      <c r="F510" t="s">
        <v>5107</v>
      </c>
      <c r="G510">
        <v>1993</v>
      </c>
      <c r="H510" t="str">
        <f t="shared" si="105"/>
        <v>Brzóska Jacek</v>
      </c>
      <c r="I510">
        <f t="shared" si="106"/>
        <v>1993</v>
      </c>
      <c r="J510" t="s">
        <v>32</v>
      </c>
      <c r="K510" t="s">
        <v>5238</v>
      </c>
      <c r="L510" t="e">
        <f>VLOOKUP(H510,'id (2018)'!H:I,2,0)</f>
        <v>#N/A</v>
      </c>
    </row>
    <row r="511" spans="1:12">
      <c r="A511" t="str">
        <f t="shared" si="104"/>
        <v>KowalczykTomasz1976</v>
      </c>
      <c r="C511">
        <f t="shared" si="101"/>
        <v>510</v>
      </c>
      <c r="D511" t="s">
        <v>5106</v>
      </c>
      <c r="E511" t="s">
        <v>48</v>
      </c>
      <c r="F511" t="s">
        <v>3562</v>
      </c>
      <c r="G511">
        <v>1976</v>
      </c>
      <c r="H511" t="str">
        <f t="shared" si="105"/>
        <v>Kowalczyk Tomasz</v>
      </c>
      <c r="I511">
        <f t="shared" si="106"/>
        <v>1976</v>
      </c>
      <c r="J511" t="s">
        <v>32</v>
      </c>
      <c r="K511" t="s">
        <v>5238</v>
      </c>
      <c r="L511" t="e">
        <f>VLOOKUP(H511,'id (2018)'!H:I,2,0)</f>
        <v>#N/A</v>
      </c>
    </row>
    <row r="512" spans="1:12">
      <c r="A512" t="str">
        <f t="shared" si="104"/>
        <v>NawrockiSławomir1964</v>
      </c>
      <c r="C512">
        <f t="shared" si="101"/>
        <v>511</v>
      </c>
      <c r="D512" t="s">
        <v>961</v>
      </c>
      <c r="E512" t="s">
        <v>92</v>
      </c>
      <c r="F512" t="s">
        <v>4402</v>
      </c>
      <c r="G512">
        <v>1964</v>
      </c>
      <c r="H512" t="str">
        <f t="shared" si="105"/>
        <v>Nawrocki Sławomir</v>
      </c>
      <c r="I512">
        <f t="shared" si="106"/>
        <v>1964</v>
      </c>
      <c r="J512" t="s">
        <v>32</v>
      </c>
      <c r="K512" t="s">
        <v>5238</v>
      </c>
      <c r="L512" t="e">
        <f>VLOOKUP(H512,'id (2018)'!H:I,2,0)</f>
        <v>#N/A</v>
      </c>
    </row>
    <row r="513" spans="1:12">
      <c r="A513" t="str">
        <f t="shared" si="104"/>
        <v>AnaniczMaciej1982</v>
      </c>
      <c r="C513">
        <f t="shared" si="101"/>
        <v>512</v>
      </c>
      <c r="D513" t="s">
        <v>5105</v>
      </c>
      <c r="E513" t="s">
        <v>70</v>
      </c>
      <c r="F513">
        <v>0</v>
      </c>
      <c r="G513">
        <v>1982</v>
      </c>
      <c r="H513" t="str">
        <f t="shared" si="105"/>
        <v>Ananicz Maciej</v>
      </c>
      <c r="I513">
        <f t="shared" si="106"/>
        <v>1982</v>
      </c>
      <c r="J513" t="s">
        <v>32</v>
      </c>
      <c r="K513" t="s">
        <v>5238</v>
      </c>
      <c r="L513" t="e">
        <f>VLOOKUP(H513,'id (2018)'!H:I,2,0)</f>
        <v>#N/A</v>
      </c>
    </row>
    <row r="514" spans="1:12">
      <c r="A514" t="str">
        <f t="shared" ref="A514:A534" si="107">D514&amp;E514&amp;G514</f>
        <v>KrasuskiMarcin1972</v>
      </c>
      <c r="C514">
        <f t="shared" si="101"/>
        <v>513</v>
      </c>
      <c r="D514" t="s">
        <v>749</v>
      </c>
      <c r="E514" t="s">
        <v>17</v>
      </c>
      <c r="F514" t="s">
        <v>5249</v>
      </c>
      <c r="G514">
        <v>1972</v>
      </c>
      <c r="H514" t="str">
        <f t="shared" ref="H514:H534" si="108">D514&amp;" "&amp;E514</f>
        <v>Krasuski Marcin</v>
      </c>
      <c r="I514">
        <f t="shared" ref="I514:I534" si="109">G514</f>
        <v>1972</v>
      </c>
      <c r="J514" t="s">
        <v>32</v>
      </c>
      <c r="K514" t="s">
        <v>776</v>
      </c>
      <c r="L514">
        <f>VLOOKUP(H514,'id (2018)'!H:I,2,0)</f>
        <v>1972</v>
      </c>
    </row>
    <row r="515" spans="1:12">
      <c r="A515" t="str">
        <f t="shared" si="107"/>
        <v>TrzmielewskiRoman1955</v>
      </c>
      <c r="C515">
        <f t="shared" si="101"/>
        <v>514</v>
      </c>
      <c r="D515" t="s">
        <v>966</v>
      </c>
      <c r="E515" t="s">
        <v>234</v>
      </c>
      <c r="F515" t="s">
        <v>3845</v>
      </c>
      <c r="G515">
        <v>1955</v>
      </c>
      <c r="H515" t="str">
        <f t="shared" si="108"/>
        <v>Trzmielewski Roman</v>
      </c>
      <c r="I515">
        <f t="shared" si="109"/>
        <v>1955</v>
      </c>
      <c r="J515" t="s">
        <v>32</v>
      </c>
      <c r="K515" t="s">
        <v>776</v>
      </c>
      <c r="L515">
        <f>VLOOKUP(H515,'id (2018)'!H:I,2,0)</f>
        <v>1955</v>
      </c>
    </row>
    <row r="516" spans="1:12">
      <c r="A516" t="str">
        <f t="shared" si="107"/>
        <v>ZającGrzegorz1984</v>
      </c>
      <c r="C516">
        <f t="shared" si="101"/>
        <v>515</v>
      </c>
      <c r="D516" t="s">
        <v>53</v>
      </c>
      <c r="E516" t="s">
        <v>19</v>
      </c>
      <c r="F516" t="s">
        <v>5276</v>
      </c>
      <c r="G516">
        <v>1984</v>
      </c>
      <c r="H516" t="str">
        <f t="shared" si="108"/>
        <v>Zając Grzegorz</v>
      </c>
      <c r="I516">
        <f t="shared" si="109"/>
        <v>1984</v>
      </c>
      <c r="J516" t="s">
        <v>32</v>
      </c>
      <c r="K516" t="s">
        <v>776</v>
      </c>
      <c r="L516" t="e">
        <f>VLOOKUP(H516,'id (2018)'!H:I,2,0)</f>
        <v>#N/A</v>
      </c>
    </row>
    <row r="517" spans="1:12">
      <c r="A517" t="str">
        <f t="shared" si="107"/>
        <v>RadzkiDaniel1980</v>
      </c>
      <c r="C517">
        <f t="shared" si="101"/>
        <v>516</v>
      </c>
      <c r="D517" t="s">
        <v>4103</v>
      </c>
      <c r="E517" t="s">
        <v>139</v>
      </c>
      <c r="F517" t="s">
        <v>5287</v>
      </c>
      <c r="G517">
        <v>1980</v>
      </c>
      <c r="H517" t="str">
        <f t="shared" si="108"/>
        <v>Radzki Daniel</v>
      </c>
      <c r="I517">
        <f t="shared" si="109"/>
        <v>1980</v>
      </c>
      <c r="J517" t="s">
        <v>32</v>
      </c>
      <c r="K517" t="s">
        <v>776</v>
      </c>
      <c r="L517">
        <f>VLOOKUP(H517,'id (2018)'!H:I,2,0)</f>
        <v>1980</v>
      </c>
    </row>
    <row r="518" spans="1:12">
      <c r="A518" t="str">
        <f t="shared" si="107"/>
        <v>SkorupowskiJacek1966</v>
      </c>
      <c r="C518">
        <f t="shared" si="101"/>
        <v>517</v>
      </c>
      <c r="D518" t="s">
        <v>1303</v>
      </c>
      <c r="E518" t="s">
        <v>21</v>
      </c>
      <c r="F518" t="s">
        <v>5288</v>
      </c>
      <c r="G518">
        <v>1966</v>
      </c>
      <c r="H518" t="str">
        <f t="shared" si="108"/>
        <v>Skorupowski Jacek</v>
      </c>
      <c r="I518">
        <f t="shared" si="109"/>
        <v>1966</v>
      </c>
      <c r="J518" t="s">
        <v>32</v>
      </c>
      <c r="K518" t="s">
        <v>776</v>
      </c>
      <c r="L518">
        <f>VLOOKUP(H518,'id (2018)'!H:I,2,0)</f>
        <v>1966</v>
      </c>
    </row>
    <row r="519" spans="1:12">
      <c r="A519" t="str">
        <f t="shared" si="107"/>
        <v>WasiakGerard1975</v>
      </c>
      <c r="C519">
        <f t="shared" ref="C519:C581" si="110">C518+1</f>
        <v>518</v>
      </c>
      <c r="D519" t="s">
        <v>1525</v>
      </c>
      <c r="E519" t="s">
        <v>1526</v>
      </c>
      <c r="F519" t="s">
        <v>3913</v>
      </c>
      <c r="G519">
        <v>1975</v>
      </c>
      <c r="H519" t="str">
        <f t="shared" si="108"/>
        <v>Wasiak Gerard</v>
      </c>
      <c r="I519">
        <f t="shared" si="109"/>
        <v>1975</v>
      </c>
      <c r="J519" t="s">
        <v>32</v>
      </c>
      <c r="K519" t="s">
        <v>776</v>
      </c>
      <c r="L519">
        <f>VLOOKUP(H519,'id (2018)'!H:I,2,0)</f>
        <v>1975</v>
      </c>
    </row>
    <row r="520" spans="1:12">
      <c r="A520" t="str">
        <f t="shared" si="107"/>
        <v>CiskowskiPiotr1982</v>
      </c>
      <c r="C520">
        <f t="shared" si="110"/>
        <v>519</v>
      </c>
      <c r="D520" t="s">
        <v>507</v>
      </c>
      <c r="E520" t="s">
        <v>15</v>
      </c>
      <c r="F520">
        <v>0</v>
      </c>
      <c r="G520">
        <v>1982</v>
      </c>
      <c r="H520" t="str">
        <f t="shared" si="108"/>
        <v>Ciskowski Piotr</v>
      </c>
      <c r="I520">
        <f t="shared" si="109"/>
        <v>1982</v>
      </c>
      <c r="J520" t="s">
        <v>32</v>
      </c>
      <c r="K520" t="s">
        <v>776</v>
      </c>
      <c r="L520">
        <f>VLOOKUP(H520,'id (2018)'!H:I,2,0)</f>
        <v>1982</v>
      </c>
    </row>
    <row r="521" spans="1:12">
      <c r="A521" t="str">
        <f t="shared" si="107"/>
        <v>CiskowskiWaldemar0</v>
      </c>
      <c r="C521">
        <f t="shared" si="110"/>
        <v>520</v>
      </c>
      <c r="D521" t="s">
        <v>507</v>
      </c>
      <c r="E521" t="s">
        <v>365</v>
      </c>
      <c r="F521" t="s">
        <v>3891</v>
      </c>
      <c r="G521">
        <v>0</v>
      </c>
      <c r="H521" t="str">
        <f t="shared" si="108"/>
        <v>Ciskowski Waldemar</v>
      </c>
      <c r="I521">
        <f t="shared" si="109"/>
        <v>0</v>
      </c>
      <c r="J521" t="s">
        <v>32</v>
      </c>
      <c r="K521" t="s">
        <v>776</v>
      </c>
      <c r="L521">
        <f>VLOOKUP(H521,'id (2018)'!H:I,2,0)</f>
        <v>1955</v>
      </c>
    </row>
    <row r="522" spans="1:12">
      <c r="A522" t="str">
        <f t="shared" si="107"/>
        <v>AksamitSebastian1983</v>
      </c>
      <c r="C522">
        <f t="shared" si="110"/>
        <v>521</v>
      </c>
      <c r="D522" t="s">
        <v>3975</v>
      </c>
      <c r="E522" t="s">
        <v>788</v>
      </c>
      <c r="F522">
        <v>0</v>
      </c>
      <c r="G522">
        <v>1983</v>
      </c>
      <c r="H522" t="str">
        <f t="shared" si="108"/>
        <v>Aksamit Sebastian</v>
      </c>
      <c r="I522">
        <f t="shared" si="109"/>
        <v>1983</v>
      </c>
      <c r="J522" t="s">
        <v>32</v>
      </c>
      <c r="K522" t="s">
        <v>776</v>
      </c>
      <c r="L522">
        <f>VLOOKUP(H522,'id (2018)'!H:I,2,0)</f>
        <v>1983</v>
      </c>
    </row>
    <row r="523" spans="1:12">
      <c r="A523" t="str">
        <f t="shared" si="107"/>
        <v>KuncewiczPiotr1975</v>
      </c>
      <c r="C523">
        <f t="shared" si="110"/>
        <v>522</v>
      </c>
      <c r="D523" t="s">
        <v>761</v>
      </c>
      <c r="E523" t="s">
        <v>15</v>
      </c>
      <c r="F523" t="s">
        <v>756</v>
      </c>
      <c r="G523">
        <v>1975</v>
      </c>
      <c r="H523" t="str">
        <f t="shared" si="108"/>
        <v>Kuncewicz Piotr</v>
      </c>
      <c r="I523">
        <f t="shared" si="109"/>
        <v>1975</v>
      </c>
      <c r="J523" t="s">
        <v>32</v>
      </c>
      <c r="K523" t="s">
        <v>776</v>
      </c>
      <c r="L523">
        <f>VLOOKUP(H523,'id (2018)'!H:I,2,0)</f>
        <v>1975</v>
      </c>
    </row>
    <row r="524" spans="1:12">
      <c r="A524" t="str">
        <f t="shared" si="107"/>
        <v>KawałkoTomasz1985</v>
      </c>
      <c r="C524">
        <f t="shared" si="110"/>
        <v>523</v>
      </c>
      <c r="D524" t="s">
        <v>5305</v>
      </c>
      <c r="E524" t="s">
        <v>48</v>
      </c>
      <c r="F524" t="s">
        <v>756</v>
      </c>
      <c r="G524">
        <v>1985</v>
      </c>
      <c r="H524" t="str">
        <f t="shared" si="108"/>
        <v>Kawałko Tomasz</v>
      </c>
      <c r="I524">
        <f t="shared" si="109"/>
        <v>1985</v>
      </c>
      <c r="J524" t="s">
        <v>32</v>
      </c>
      <c r="K524" t="s">
        <v>776</v>
      </c>
      <c r="L524" t="e">
        <f>VLOOKUP(H524,'id (2018)'!H:I,2,0)</f>
        <v>#N/A</v>
      </c>
    </row>
    <row r="525" spans="1:12">
      <c r="A525" t="str">
        <f t="shared" si="107"/>
        <v>SawkoKamil1975</v>
      </c>
      <c r="C525">
        <f t="shared" si="110"/>
        <v>524</v>
      </c>
      <c r="D525" t="s">
        <v>757</v>
      </c>
      <c r="E525" t="s">
        <v>193</v>
      </c>
      <c r="F525" t="s">
        <v>756</v>
      </c>
      <c r="G525">
        <v>1975</v>
      </c>
      <c r="H525" t="str">
        <f t="shared" si="108"/>
        <v>Sawko Kamil</v>
      </c>
      <c r="I525">
        <f t="shared" si="109"/>
        <v>1975</v>
      </c>
      <c r="J525" t="s">
        <v>32</v>
      </c>
      <c r="K525" t="s">
        <v>776</v>
      </c>
      <c r="L525">
        <f>VLOOKUP(H525,'id (2018)'!H:I,2,0)</f>
        <v>1975</v>
      </c>
    </row>
    <row r="526" spans="1:12">
      <c r="A526" t="str">
        <f t="shared" si="107"/>
        <v>WalczykMarek1975</v>
      </c>
      <c r="C526">
        <f t="shared" si="110"/>
        <v>525</v>
      </c>
      <c r="D526" t="s">
        <v>759</v>
      </c>
      <c r="E526" t="s">
        <v>34</v>
      </c>
      <c r="F526" t="s">
        <v>756</v>
      </c>
      <c r="G526">
        <v>1975</v>
      </c>
      <c r="H526" t="str">
        <f t="shared" si="108"/>
        <v>Walczyk Marek</v>
      </c>
      <c r="I526">
        <f t="shared" si="109"/>
        <v>1975</v>
      </c>
      <c r="J526" t="s">
        <v>32</v>
      </c>
      <c r="K526" t="s">
        <v>776</v>
      </c>
      <c r="L526">
        <f>VLOOKUP(H526,'id (2018)'!H:I,2,0)</f>
        <v>1975</v>
      </c>
    </row>
    <row r="527" spans="1:12">
      <c r="A527" t="str">
        <f t="shared" si="107"/>
        <v>SzaryńskiMaciek1983</v>
      </c>
      <c r="C527">
        <f t="shared" si="110"/>
        <v>526</v>
      </c>
      <c r="D527" t="s">
        <v>3925</v>
      </c>
      <c r="E527" t="s">
        <v>1316</v>
      </c>
      <c r="F527" t="s">
        <v>3923</v>
      </c>
      <c r="G527">
        <v>1983</v>
      </c>
      <c r="H527" t="str">
        <f t="shared" si="108"/>
        <v>Szaryński Maciek</v>
      </c>
      <c r="I527">
        <f t="shared" si="109"/>
        <v>1983</v>
      </c>
      <c r="J527" t="s">
        <v>32</v>
      </c>
      <c r="K527" t="s">
        <v>776</v>
      </c>
      <c r="L527" t="e">
        <f>VLOOKUP(H527,'id (2018)'!H:I,2,0)</f>
        <v>#N/A</v>
      </c>
    </row>
    <row r="528" spans="1:12">
      <c r="A528" t="str">
        <f t="shared" si="107"/>
        <v>JarczewskiMarcin2000</v>
      </c>
      <c r="C528">
        <f t="shared" si="110"/>
        <v>527</v>
      </c>
      <c r="D528" t="s">
        <v>3922</v>
      </c>
      <c r="E528" t="s">
        <v>17</v>
      </c>
      <c r="F528" t="s">
        <v>3923</v>
      </c>
      <c r="G528">
        <v>2000</v>
      </c>
      <c r="H528" t="str">
        <f t="shared" si="108"/>
        <v>Jarczewski Marcin</v>
      </c>
      <c r="I528">
        <f t="shared" si="109"/>
        <v>2000</v>
      </c>
      <c r="J528" t="s">
        <v>32</v>
      </c>
      <c r="K528" t="s">
        <v>776</v>
      </c>
      <c r="L528">
        <f>VLOOKUP(H528,'id (2018)'!H:I,2,0)</f>
        <v>2002</v>
      </c>
    </row>
    <row r="529" spans="1:12">
      <c r="A529" t="str">
        <f t="shared" si="107"/>
        <v>HadyśMaciej1983</v>
      </c>
      <c r="C529">
        <f t="shared" si="110"/>
        <v>528</v>
      </c>
      <c r="D529" t="s">
        <v>3808</v>
      </c>
      <c r="E529" t="s">
        <v>70</v>
      </c>
      <c r="F529" t="s">
        <v>3786</v>
      </c>
      <c r="G529">
        <v>1983</v>
      </c>
      <c r="H529" t="str">
        <f t="shared" si="108"/>
        <v>Hadyś Maciej</v>
      </c>
      <c r="I529">
        <f t="shared" si="109"/>
        <v>1983</v>
      </c>
      <c r="J529" t="s">
        <v>32</v>
      </c>
      <c r="K529" t="s">
        <v>776</v>
      </c>
      <c r="L529">
        <f>VLOOKUP(H529,'id (2018)'!H:I,2,0)</f>
        <v>1982</v>
      </c>
    </row>
    <row r="530" spans="1:12">
      <c r="A530" t="str">
        <f t="shared" si="107"/>
        <v>MaruszakGrzegorz1982</v>
      </c>
      <c r="C530">
        <f t="shared" si="110"/>
        <v>529</v>
      </c>
      <c r="D530" t="s">
        <v>5314</v>
      </c>
      <c r="E530" t="s">
        <v>19</v>
      </c>
      <c r="F530" t="s">
        <v>3786</v>
      </c>
      <c r="G530">
        <v>1982</v>
      </c>
      <c r="H530" t="str">
        <f t="shared" si="108"/>
        <v>Maruszak Grzegorz</v>
      </c>
      <c r="I530">
        <f t="shared" si="109"/>
        <v>1982</v>
      </c>
      <c r="J530" t="s">
        <v>32</v>
      </c>
      <c r="K530" t="s">
        <v>776</v>
      </c>
      <c r="L530" t="e">
        <f>VLOOKUP(H530,'id (2018)'!H:I,2,0)</f>
        <v>#N/A</v>
      </c>
    </row>
    <row r="531" spans="1:12">
      <c r="A531" t="str">
        <f t="shared" si="107"/>
        <v>DzilińskiMarcin0</v>
      </c>
      <c r="C531">
        <f t="shared" si="110"/>
        <v>530</v>
      </c>
      <c r="D531" t="s">
        <v>5316</v>
      </c>
      <c r="E531" t="s">
        <v>17</v>
      </c>
      <c r="F531">
        <v>0</v>
      </c>
      <c r="G531">
        <v>0</v>
      </c>
      <c r="H531" t="str">
        <f t="shared" si="108"/>
        <v>Dziliński Marcin</v>
      </c>
      <c r="I531">
        <f t="shared" si="109"/>
        <v>0</v>
      </c>
      <c r="J531" t="s">
        <v>32</v>
      </c>
      <c r="K531" t="s">
        <v>776</v>
      </c>
      <c r="L531" t="e">
        <f>VLOOKUP(H531,'id (2018)'!H:I,2,0)</f>
        <v>#N/A</v>
      </c>
    </row>
    <row r="532" spans="1:12">
      <c r="A532" t="str">
        <f t="shared" si="107"/>
        <v>RychcikMariusz1974</v>
      </c>
      <c r="C532">
        <f t="shared" si="110"/>
        <v>531</v>
      </c>
      <c r="D532" t="s">
        <v>3915</v>
      </c>
      <c r="E532" t="s">
        <v>383</v>
      </c>
      <c r="F532" t="s">
        <v>391</v>
      </c>
      <c r="G532">
        <v>1974</v>
      </c>
      <c r="H532" t="str">
        <f t="shared" si="108"/>
        <v>Rychcik Mariusz</v>
      </c>
      <c r="I532">
        <f t="shared" si="109"/>
        <v>1974</v>
      </c>
      <c r="J532" t="s">
        <v>32</v>
      </c>
      <c r="K532" t="s">
        <v>776</v>
      </c>
      <c r="L532">
        <f>VLOOKUP(H532,'id (2018)'!H:I,2,0)</f>
        <v>1974</v>
      </c>
    </row>
    <row r="533" spans="1:12">
      <c r="A533" t="str">
        <f t="shared" si="107"/>
        <v>KletkiewiczKrzysztof1978</v>
      </c>
      <c r="C533">
        <f t="shared" si="110"/>
        <v>532</v>
      </c>
      <c r="D533" t="s">
        <v>5165</v>
      </c>
      <c r="E533" t="s">
        <v>22</v>
      </c>
      <c r="F533">
        <v>0</v>
      </c>
      <c r="G533">
        <v>1978</v>
      </c>
      <c r="H533" t="str">
        <f t="shared" si="108"/>
        <v>Kletkiewicz Krzysztof</v>
      </c>
      <c r="I533">
        <f t="shared" si="109"/>
        <v>1978</v>
      </c>
      <c r="J533" t="s">
        <v>32</v>
      </c>
      <c r="K533" t="s">
        <v>776</v>
      </c>
      <c r="L533" t="e">
        <f>VLOOKUP(H533,'id (2018)'!H:I,2,0)</f>
        <v>#N/A</v>
      </c>
    </row>
    <row r="534" spans="1:12">
      <c r="A534" t="str">
        <f t="shared" si="107"/>
        <v>SidorowiczMirosław1984</v>
      </c>
      <c r="C534">
        <f t="shared" si="110"/>
        <v>533</v>
      </c>
      <c r="D534" t="s">
        <v>5320</v>
      </c>
      <c r="E534" t="s">
        <v>392</v>
      </c>
      <c r="F534" t="s">
        <v>1521</v>
      </c>
      <c r="G534">
        <v>1984</v>
      </c>
      <c r="H534" t="str">
        <f t="shared" si="108"/>
        <v>Sidorowicz Mirosław</v>
      </c>
      <c r="I534">
        <f t="shared" si="109"/>
        <v>1984</v>
      </c>
      <c r="J534" t="s">
        <v>32</v>
      </c>
      <c r="K534" t="s">
        <v>776</v>
      </c>
      <c r="L534" t="e">
        <f>VLOOKUP(H534,'id (2018)'!H:I,2,0)</f>
        <v>#N/A</v>
      </c>
    </row>
    <row r="535" spans="1:12">
      <c r="A535" t="str">
        <f t="shared" ref="A535:A539" si="111">D535&amp;E535&amp;G535</f>
        <v>WitkowskaAnia1979</v>
      </c>
      <c r="C535">
        <f t="shared" si="110"/>
        <v>534</v>
      </c>
      <c r="D535" t="s">
        <v>4740</v>
      </c>
      <c r="E535" t="s">
        <v>5280</v>
      </c>
      <c r="F535" t="s">
        <v>5281</v>
      </c>
      <c r="G535">
        <v>1979</v>
      </c>
      <c r="H535" t="str">
        <f t="shared" ref="H535:H539" si="112">D535&amp;" "&amp;E535</f>
        <v>Witkowska Ania</v>
      </c>
      <c r="I535">
        <f t="shared" ref="I535:I539" si="113">G535</f>
        <v>1979</v>
      </c>
      <c r="J535" t="s">
        <v>32</v>
      </c>
      <c r="K535" t="s">
        <v>776</v>
      </c>
      <c r="L535" t="e">
        <f>VLOOKUP(H535,'id (2018)'!H:I,2,0)</f>
        <v>#N/A</v>
      </c>
    </row>
    <row r="536" spans="1:12">
      <c r="A536" t="str">
        <f t="shared" si="111"/>
        <v>BrzezińskaArletta1983</v>
      </c>
      <c r="C536">
        <f t="shared" si="110"/>
        <v>535</v>
      </c>
      <c r="D536" t="s">
        <v>754</v>
      </c>
      <c r="E536" t="s">
        <v>755</v>
      </c>
      <c r="F536" t="s">
        <v>751</v>
      </c>
      <c r="G536">
        <v>1983</v>
      </c>
      <c r="H536" t="str">
        <f t="shared" si="112"/>
        <v>Brzezińska Arletta</v>
      </c>
      <c r="I536">
        <f t="shared" si="113"/>
        <v>1983</v>
      </c>
      <c r="J536" t="s">
        <v>32</v>
      </c>
      <c r="K536" t="s">
        <v>776</v>
      </c>
      <c r="L536" t="e">
        <f>VLOOKUP(H536,'id (2018)'!H:I,2,0)</f>
        <v>#N/A</v>
      </c>
    </row>
    <row r="537" spans="1:12">
      <c r="A537" t="str">
        <f t="shared" si="111"/>
        <v>KatnerJolanta1980</v>
      </c>
      <c r="C537">
        <f t="shared" si="110"/>
        <v>536</v>
      </c>
      <c r="D537" t="s">
        <v>752</v>
      </c>
      <c r="E537" t="s">
        <v>753</v>
      </c>
      <c r="F537" t="s">
        <v>751</v>
      </c>
      <c r="G537">
        <v>1980</v>
      </c>
      <c r="H537" t="str">
        <f t="shared" si="112"/>
        <v>Katner Jolanta</v>
      </c>
      <c r="I537">
        <f t="shared" si="113"/>
        <v>1980</v>
      </c>
      <c r="J537" t="s">
        <v>32</v>
      </c>
      <c r="K537" t="s">
        <v>776</v>
      </c>
      <c r="L537" t="e">
        <f>VLOOKUP(H537,'id (2018)'!H:I,2,0)</f>
        <v>#N/A</v>
      </c>
    </row>
    <row r="538" spans="1:12">
      <c r="A538" t="str">
        <f t="shared" si="111"/>
        <v>SenderekEla1983</v>
      </c>
      <c r="C538">
        <f t="shared" si="110"/>
        <v>537</v>
      </c>
      <c r="D538" t="s">
        <v>295</v>
      </c>
      <c r="E538" t="s">
        <v>4218</v>
      </c>
      <c r="F538">
        <v>0</v>
      </c>
      <c r="G538">
        <v>1983</v>
      </c>
      <c r="H538" t="str">
        <f t="shared" si="112"/>
        <v>Senderek Ela</v>
      </c>
      <c r="I538">
        <f t="shared" si="113"/>
        <v>1983</v>
      </c>
      <c r="J538" t="s">
        <v>32</v>
      </c>
      <c r="K538" t="s">
        <v>776</v>
      </c>
      <c r="L538">
        <f>VLOOKUP(H538,'id (2018)'!H:I,2,0)</f>
        <v>1983</v>
      </c>
    </row>
    <row r="539" spans="1:12">
      <c r="A539" t="str">
        <f t="shared" si="111"/>
        <v>TrykozkoUla1969</v>
      </c>
      <c r="C539">
        <f t="shared" si="110"/>
        <v>538</v>
      </c>
      <c r="D539" t="s">
        <v>769</v>
      </c>
      <c r="E539" t="s">
        <v>1514</v>
      </c>
      <c r="F539" t="s">
        <v>549</v>
      </c>
      <c r="G539">
        <v>1969</v>
      </c>
      <c r="H539" t="str">
        <f t="shared" si="112"/>
        <v>Trykozko Ula</v>
      </c>
      <c r="I539">
        <f t="shared" si="113"/>
        <v>1969</v>
      </c>
      <c r="J539" t="s">
        <v>32</v>
      </c>
      <c r="K539" t="s">
        <v>776</v>
      </c>
      <c r="L539" t="e">
        <f>VLOOKUP(H539,'id (2018)'!H:I,2,0)</f>
        <v>#N/A</v>
      </c>
    </row>
    <row r="540" spans="1:12">
      <c r="A540" t="str">
        <f t="shared" ref="A540:A545" si="114">D540&amp;E540&amp;G540</f>
        <v>ZacharaStefan1981</v>
      </c>
      <c r="C540">
        <f t="shared" si="110"/>
        <v>539</v>
      </c>
      <c r="D540" t="s">
        <v>1374</v>
      </c>
      <c r="E540" t="s">
        <v>1373</v>
      </c>
      <c r="G540">
        <v>1981</v>
      </c>
      <c r="H540" t="str">
        <f t="shared" ref="H540:H545" si="115">D540&amp;" "&amp;E540</f>
        <v>Zachara Stefan</v>
      </c>
      <c r="I540">
        <f t="shared" ref="I540:I545" si="116">G540</f>
        <v>1981</v>
      </c>
      <c r="J540" t="s">
        <v>32</v>
      </c>
      <c r="K540" t="s">
        <v>5430</v>
      </c>
      <c r="L540">
        <f>VLOOKUP(H540,'id (2018)'!H:I,2,0)</f>
        <v>1981</v>
      </c>
    </row>
    <row r="541" spans="1:12">
      <c r="A541" t="str">
        <f t="shared" si="114"/>
        <v>CichońPaweł1984</v>
      </c>
      <c r="C541">
        <f t="shared" si="110"/>
        <v>540</v>
      </c>
      <c r="D541" t="s">
        <v>107</v>
      </c>
      <c r="E541" t="s">
        <v>16</v>
      </c>
      <c r="G541">
        <v>1984</v>
      </c>
      <c r="H541" t="str">
        <f t="shared" si="115"/>
        <v>Cichoń Paweł</v>
      </c>
      <c r="I541">
        <f t="shared" si="116"/>
        <v>1984</v>
      </c>
      <c r="J541" t="s">
        <v>32</v>
      </c>
      <c r="K541" t="s">
        <v>5430</v>
      </c>
      <c r="L541">
        <f>VLOOKUP(H541,'id (2018)'!H:I,2,0)</f>
        <v>1984</v>
      </c>
    </row>
    <row r="542" spans="1:12">
      <c r="A542" t="str">
        <f t="shared" si="114"/>
        <v>KoniecznyTomasz1960</v>
      </c>
      <c r="C542">
        <f t="shared" si="110"/>
        <v>541</v>
      </c>
      <c r="D542" t="s">
        <v>47</v>
      </c>
      <c r="E542" t="s">
        <v>48</v>
      </c>
      <c r="G542">
        <v>1960</v>
      </c>
      <c r="H542" t="str">
        <f t="shared" si="115"/>
        <v>Konieczny Tomasz</v>
      </c>
      <c r="I542">
        <f t="shared" si="116"/>
        <v>1960</v>
      </c>
      <c r="J542" t="s">
        <v>32</v>
      </c>
      <c r="K542" t="s">
        <v>5430</v>
      </c>
      <c r="L542">
        <f>VLOOKUP(H542,'id (2018)'!H:I,2,0)</f>
        <v>1960</v>
      </c>
    </row>
    <row r="543" spans="1:12">
      <c r="A543" t="str">
        <f t="shared" si="114"/>
        <v>BrankiewiczPaweł1971</v>
      </c>
      <c r="C543">
        <f t="shared" si="110"/>
        <v>542</v>
      </c>
      <c r="D543" t="s">
        <v>784</v>
      </c>
      <c r="E543" t="s">
        <v>16</v>
      </c>
      <c r="G543">
        <v>1971</v>
      </c>
      <c r="H543" t="str">
        <f t="shared" si="115"/>
        <v>Brankiewicz Paweł</v>
      </c>
      <c r="I543">
        <f t="shared" si="116"/>
        <v>1971</v>
      </c>
      <c r="J543" t="s">
        <v>32</v>
      </c>
      <c r="K543" t="s">
        <v>5430</v>
      </c>
      <c r="L543" t="e">
        <f>VLOOKUP(H543,'id (2018)'!H:I,2,0)</f>
        <v>#N/A</v>
      </c>
    </row>
    <row r="544" spans="1:12">
      <c r="A544" t="str">
        <f t="shared" si="114"/>
        <v>KoniecznaJoanna1988</v>
      </c>
      <c r="C544">
        <f t="shared" si="110"/>
        <v>543</v>
      </c>
      <c r="D544" t="s">
        <v>331</v>
      </c>
      <c r="E544" t="s">
        <v>489</v>
      </c>
      <c r="G544">
        <v>1988</v>
      </c>
      <c r="H544" t="str">
        <f t="shared" si="115"/>
        <v>Konieczna Joanna</v>
      </c>
      <c r="I544">
        <f t="shared" si="116"/>
        <v>1988</v>
      </c>
      <c r="J544" t="s">
        <v>0</v>
      </c>
      <c r="K544" t="s">
        <v>5430</v>
      </c>
      <c r="L544">
        <f>VLOOKUP(H544,'id (2018)'!H:I,2,0)</f>
        <v>1988</v>
      </c>
    </row>
    <row r="545" spans="1:12">
      <c r="A545" t="str">
        <f t="shared" si="114"/>
        <v>KoniecznaKrystyna1959</v>
      </c>
      <c r="C545">
        <f t="shared" si="110"/>
        <v>544</v>
      </c>
      <c r="D545" t="s">
        <v>331</v>
      </c>
      <c r="E545" t="s">
        <v>332</v>
      </c>
      <c r="G545">
        <v>1959</v>
      </c>
      <c r="H545" t="str">
        <f t="shared" si="115"/>
        <v>Konieczna Krystyna</v>
      </c>
      <c r="I545">
        <f t="shared" si="116"/>
        <v>1959</v>
      </c>
      <c r="J545" t="s">
        <v>0</v>
      </c>
      <c r="K545" t="s">
        <v>5430</v>
      </c>
      <c r="L545">
        <f>VLOOKUP(H545,'id (2018)'!H:I,2,0)</f>
        <v>1959</v>
      </c>
    </row>
    <row r="546" spans="1:12">
      <c r="A546" t="str">
        <f t="shared" ref="A546:A547" si="117">D546&amp;E546&amp;G546</f>
        <v>SzawdzinAnna1970</v>
      </c>
      <c r="C546">
        <f t="shared" si="110"/>
        <v>545</v>
      </c>
      <c r="D546" t="s">
        <v>55</v>
      </c>
      <c r="E546" t="s">
        <v>276</v>
      </c>
      <c r="G546">
        <v>1970</v>
      </c>
      <c r="H546" t="str">
        <f t="shared" ref="H546:H550" si="118">D546&amp;" "&amp;E546</f>
        <v>Szawdzin Anna</v>
      </c>
      <c r="I546">
        <f t="shared" ref="I546:I547" si="119">G546</f>
        <v>1970</v>
      </c>
      <c r="J546" t="s">
        <v>0</v>
      </c>
      <c r="K546" t="s">
        <v>5431</v>
      </c>
      <c r="L546" t="e">
        <f>VLOOKUP(H546,'id (2018)'!H:I,2,0)</f>
        <v>#N/A</v>
      </c>
    </row>
    <row r="547" spans="1:12">
      <c r="A547" t="str">
        <f t="shared" si="117"/>
        <v>StanekAsia1969</v>
      </c>
      <c r="C547">
        <f t="shared" si="110"/>
        <v>546</v>
      </c>
      <c r="D547" t="s">
        <v>50</v>
      </c>
      <c r="E547" t="s">
        <v>66</v>
      </c>
      <c r="G547">
        <v>1969</v>
      </c>
      <c r="H547" t="str">
        <f t="shared" si="118"/>
        <v>Stanek Asia</v>
      </c>
      <c r="I547">
        <f t="shared" si="119"/>
        <v>1969</v>
      </c>
      <c r="J547" t="s">
        <v>0</v>
      </c>
      <c r="K547" t="s">
        <v>5431</v>
      </c>
      <c r="L547">
        <f>VLOOKUP(H547,'id (2018)'!H:I,2,0)</f>
        <v>1969</v>
      </c>
    </row>
    <row r="548" spans="1:12">
      <c r="A548" t="str">
        <f t="shared" ref="A548:A550" si="120">D548&amp;E548&amp;G548</f>
        <v>DziewiorIwona1972</v>
      </c>
      <c r="C548">
        <f t="shared" si="110"/>
        <v>547</v>
      </c>
      <c r="D548" t="s">
        <v>1547</v>
      </c>
      <c r="E548" t="s">
        <v>1546</v>
      </c>
      <c r="F548" t="s">
        <v>1537</v>
      </c>
      <c r="G548">
        <v>1972</v>
      </c>
      <c r="H548" t="str">
        <f t="shared" si="118"/>
        <v>Dziewior Iwona</v>
      </c>
      <c r="I548">
        <f t="shared" ref="I548:I550" si="121">G548</f>
        <v>1972</v>
      </c>
      <c r="J548" t="s">
        <v>0</v>
      </c>
      <c r="K548" t="s">
        <v>815</v>
      </c>
      <c r="L548">
        <f>VLOOKUP(H548,'id (2018)'!H:I,2,0)</f>
        <v>1972</v>
      </c>
    </row>
    <row r="549" spans="1:12">
      <c r="A549" t="str">
        <f t="shared" si="120"/>
        <v>KurekMarta1986</v>
      </c>
      <c r="C549">
        <f t="shared" si="110"/>
        <v>548</v>
      </c>
      <c r="D549" t="s">
        <v>964</v>
      </c>
      <c r="E549" t="s">
        <v>851</v>
      </c>
      <c r="F549" t="s">
        <v>1611</v>
      </c>
      <c r="G549">
        <v>1986</v>
      </c>
      <c r="H549" t="str">
        <f t="shared" si="118"/>
        <v>Kurek Marta</v>
      </c>
      <c r="I549">
        <f t="shared" si="121"/>
        <v>1986</v>
      </c>
      <c r="J549" t="s">
        <v>0</v>
      </c>
      <c r="K549" t="s">
        <v>815</v>
      </c>
      <c r="L549" t="e">
        <f>VLOOKUP(H549,'id (2018)'!H:I,2,0)</f>
        <v>#N/A</v>
      </c>
    </row>
    <row r="550" spans="1:12">
      <c r="A550" t="str">
        <f t="shared" si="120"/>
        <v>MalawskaKamila1991</v>
      </c>
      <c r="C550">
        <f t="shared" si="110"/>
        <v>549</v>
      </c>
      <c r="D550" t="s">
        <v>907</v>
      </c>
      <c r="E550" t="s">
        <v>199</v>
      </c>
      <c r="F550" t="s">
        <v>908</v>
      </c>
      <c r="G550">
        <v>1991</v>
      </c>
      <c r="H550" t="str">
        <f t="shared" si="118"/>
        <v>Malawska Kamila</v>
      </c>
      <c r="I550">
        <f t="shared" si="121"/>
        <v>1991</v>
      </c>
      <c r="J550" t="s">
        <v>0</v>
      </c>
      <c r="K550" t="s">
        <v>815</v>
      </c>
      <c r="L550" t="e">
        <f>VLOOKUP(H550,'id (2018)'!H:I,2,0)</f>
        <v>#N/A</v>
      </c>
    </row>
    <row r="551" spans="1:12">
      <c r="A551" t="str">
        <f t="shared" ref="A551:A581" si="122">D551&amp;E551&amp;G551</f>
        <v>WarmuzŁukasz1983</v>
      </c>
      <c r="C551">
        <f t="shared" si="110"/>
        <v>550</v>
      </c>
      <c r="D551" t="s">
        <v>5499</v>
      </c>
      <c r="E551" t="s">
        <v>63</v>
      </c>
      <c r="F551" t="s">
        <v>5440</v>
      </c>
      <c r="G551">
        <v>1983</v>
      </c>
      <c r="H551" t="str">
        <f t="shared" ref="H551:H579" si="123">D551&amp;" "&amp;E551</f>
        <v>Warmuz Łukasz</v>
      </c>
      <c r="I551">
        <f t="shared" ref="I551:I579" si="124">G551</f>
        <v>1983</v>
      </c>
      <c r="J551" t="s">
        <v>32</v>
      </c>
      <c r="K551" t="s">
        <v>815</v>
      </c>
      <c r="L551" t="e">
        <f>VLOOKUP(H551,'id (2018)'!H:I,2,0)</f>
        <v>#N/A</v>
      </c>
    </row>
    <row r="552" spans="1:12">
      <c r="A552" t="str">
        <f t="shared" si="122"/>
        <v>GajkowskiBartek1985</v>
      </c>
      <c r="C552">
        <f t="shared" si="110"/>
        <v>551</v>
      </c>
      <c r="D552" t="s">
        <v>5500</v>
      </c>
      <c r="E552" t="s">
        <v>125</v>
      </c>
      <c r="F552" t="s">
        <v>5442</v>
      </c>
      <c r="G552">
        <v>1985</v>
      </c>
      <c r="H552" t="str">
        <f t="shared" si="123"/>
        <v>Gajkowski Bartek</v>
      </c>
      <c r="I552">
        <f t="shared" si="124"/>
        <v>1985</v>
      </c>
      <c r="J552" t="s">
        <v>32</v>
      </c>
      <c r="K552" t="s">
        <v>815</v>
      </c>
      <c r="L552" t="e">
        <f>VLOOKUP(H552,'id (2018)'!H:I,2,0)</f>
        <v>#N/A</v>
      </c>
    </row>
    <row r="553" spans="1:12">
      <c r="A553" t="str">
        <f t="shared" si="122"/>
        <v>ŁakomiecKrzysztof1984</v>
      </c>
      <c r="C553">
        <f t="shared" si="110"/>
        <v>552</v>
      </c>
      <c r="D553" t="s">
        <v>5498</v>
      </c>
      <c r="E553" t="s">
        <v>22</v>
      </c>
      <c r="F553" t="s">
        <v>1611</v>
      </c>
      <c r="G553">
        <v>1984</v>
      </c>
      <c r="H553" t="str">
        <f t="shared" si="123"/>
        <v>Łakomiec Krzysztof</v>
      </c>
      <c r="I553">
        <f t="shared" si="124"/>
        <v>1984</v>
      </c>
      <c r="J553" t="s">
        <v>32</v>
      </c>
      <c r="K553" t="s">
        <v>815</v>
      </c>
      <c r="L553" t="e">
        <f>VLOOKUP(H553,'id (2018)'!H:I,2,0)</f>
        <v>#N/A</v>
      </c>
    </row>
    <row r="554" spans="1:12">
      <c r="A554" t="str">
        <f t="shared" si="122"/>
        <v>PisarekPiotr1969</v>
      </c>
      <c r="C554">
        <f t="shared" si="110"/>
        <v>553</v>
      </c>
      <c r="D554" t="s">
        <v>257</v>
      </c>
      <c r="E554" t="s">
        <v>15</v>
      </c>
      <c r="G554">
        <v>1969</v>
      </c>
      <c r="H554" t="str">
        <f t="shared" si="123"/>
        <v>Pisarek Piotr</v>
      </c>
      <c r="I554">
        <f t="shared" si="124"/>
        <v>1969</v>
      </c>
      <c r="J554" t="s">
        <v>32</v>
      </c>
      <c r="K554" t="s">
        <v>815</v>
      </c>
      <c r="L554">
        <f>VLOOKUP(H554,'id (2018)'!H:I,2,0)</f>
        <v>1969</v>
      </c>
    </row>
    <row r="555" spans="1:12">
      <c r="A555" t="str">
        <f t="shared" si="122"/>
        <v>JonasWojciech1981</v>
      </c>
      <c r="C555">
        <f t="shared" si="110"/>
        <v>554</v>
      </c>
      <c r="D555" t="s">
        <v>1555</v>
      </c>
      <c r="E555" t="s">
        <v>151</v>
      </c>
      <c r="F555" t="s">
        <v>1650</v>
      </c>
      <c r="G555">
        <v>1981</v>
      </c>
      <c r="H555" t="str">
        <f t="shared" si="123"/>
        <v>Jonas Wojciech</v>
      </c>
      <c r="I555">
        <f t="shared" si="124"/>
        <v>1981</v>
      </c>
      <c r="J555" t="s">
        <v>32</v>
      </c>
      <c r="K555" t="s">
        <v>815</v>
      </c>
      <c r="L555">
        <f>VLOOKUP(H555,'id (2018)'!H:I,2,0)</f>
        <v>1981</v>
      </c>
    </row>
    <row r="556" spans="1:12">
      <c r="A556" t="str">
        <f t="shared" si="122"/>
        <v>KonopińskiMaciej1973</v>
      </c>
      <c r="C556">
        <f t="shared" si="110"/>
        <v>555</v>
      </c>
      <c r="D556" s="9" t="s">
        <v>203</v>
      </c>
      <c r="E556" s="9" t="s">
        <v>70</v>
      </c>
      <c r="F556" s="9" t="s">
        <v>5452</v>
      </c>
      <c r="G556" s="9">
        <v>1973</v>
      </c>
      <c r="H556" t="str">
        <f t="shared" si="123"/>
        <v>Konopiński Maciej</v>
      </c>
      <c r="I556">
        <f t="shared" si="124"/>
        <v>1973</v>
      </c>
      <c r="J556" t="s">
        <v>32</v>
      </c>
      <c r="K556" t="s">
        <v>815</v>
      </c>
      <c r="L556">
        <f>VLOOKUP(H556,'id (2018)'!H:I,2,0)</f>
        <v>1973</v>
      </c>
    </row>
    <row r="557" spans="1:12">
      <c r="A557" t="str">
        <f t="shared" si="122"/>
        <v>CieślickiMateusz1987</v>
      </c>
      <c r="C557">
        <f t="shared" si="110"/>
        <v>556</v>
      </c>
      <c r="D557" s="9" t="s">
        <v>256</v>
      </c>
      <c r="E557" s="9" t="s">
        <v>91</v>
      </c>
      <c r="F557" s="9" t="s">
        <v>1324</v>
      </c>
      <c r="G557" s="9">
        <v>1987</v>
      </c>
      <c r="H557" t="str">
        <f t="shared" si="123"/>
        <v>Cieślicki Mateusz</v>
      </c>
      <c r="I557">
        <f t="shared" si="124"/>
        <v>1987</v>
      </c>
      <c r="J557" t="s">
        <v>32</v>
      </c>
      <c r="K557" t="s">
        <v>815</v>
      </c>
      <c r="L557" t="e">
        <f>VLOOKUP(H557,'id (2018)'!H:I,2,0)</f>
        <v>#N/A</v>
      </c>
    </row>
    <row r="558" spans="1:12">
      <c r="A558" t="str">
        <f t="shared" si="122"/>
        <v>PytaKrzysztof1978</v>
      </c>
      <c r="C558">
        <f t="shared" si="110"/>
        <v>557</v>
      </c>
      <c r="D558" s="9" t="s">
        <v>4699</v>
      </c>
      <c r="E558" s="9" t="s">
        <v>22</v>
      </c>
      <c r="F558" s="9" t="s">
        <v>1324</v>
      </c>
      <c r="G558" s="9">
        <v>1978</v>
      </c>
      <c r="H558" t="str">
        <f t="shared" si="123"/>
        <v>Pyta Krzysztof</v>
      </c>
      <c r="I558">
        <f t="shared" si="124"/>
        <v>1978</v>
      </c>
      <c r="J558" t="s">
        <v>32</v>
      </c>
      <c r="K558" t="s">
        <v>815</v>
      </c>
      <c r="L558" t="e">
        <f>VLOOKUP(H558,'id (2018)'!H:I,2,0)</f>
        <v>#N/A</v>
      </c>
    </row>
    <row r="559" spans="1:12">
      <c r="A559" t="str">
        <f t="shared" si="122"/>
        <v>BardzikBogumil1982</v>
      </c>
      <c r="C559">
        <f t="shared" si="110"/>
        <v>558</v>
      </c>
      <c r="D559" t="s">
        <v>4217</v>
      </c>
      <c r="E559" t="s">
        <v>5458</v>
      </c>
      <c r="G559">
        <v>1982</v>
      </c>
      <c r="H559" t="str">
        <f t="shared" si="123"/>
        <v>Bardzik Bogumil</v>
      </c>
      <c r="I559">
        <f t="shared" si="124"/>
        <v>1982</v>
      </c>
      <c r="J559" t="s">
        <v>32</v>
      </c>
      <c r="K559" t="s">
        <v>815</v>
      </c>
      <c r="L559" t="e">
        <f>VLOOKUP(H559,'id (2018)'!H:I,2,0)</f>
        <v>#N/A</v>
      </c>
    </row>
    <row r="560" spans="1:12">
      <c r="A560" t="str">
        <f t="shared" si="122"/>
        <v>DefecińskiRadosław1971</v>
      </c>
      <c r="C560">
        <f t="shared" si="110"/>
        <v>559</v>
      </c>
      <c r="D560" t="s">
        <v>811</v>
      </c>
      <c r="E560" t="s">
        <v>241</v>
      </c>
      <c r="G560">
        <v>1971</v>
      </c>
      <c r="H560" t="str">
        <f t="shared" si="123"/>
        <v>Defeciński Radosław</v>
      </c>
      <c r="I560">
        <f t="shared" si="124"/>
        <v>1971</v>
      </c>
      <c r="J560" t="s">
        <v>32</v>
      </c>
      <c r="K560" t="s">
        <v>815</v>
      </c>
      <c r="L560" t="e">
        <f>VLOOKUP(H560,'id (2018)'!H:I,2,0)</f>
        <v>#N/A</v>
      </c>
    </row>
    <row r="561" spans="1:12">
      <c r="A561" t="str">
        <f t="shared" si="122"/>
        <v>KalinowskiMichał1989</v>
      </c>
      <c r="C561">
        <f t="shared" si="110"/>
        <v>560</v>
      </c>
      <c r="D561" t="s">
        <v>362</v>
      </c>
      <c r="E561" t="s">
        <v>59</v>
      </c>
      <c r="G561">
        <v>1989</v>
      </c>
      <c r="H561" t="str">
        <f t="shared" si="123"/>
        <v>Kalinowski Michał</v>
      </c>
      <c r="I561">
        <f t="shared" si="124"/>
        <v>1989</v>
      </c>
      <c r="J561" t="s">
        <v>32</v>
      </c>
      <c r="K561" t="s">
        <v>815</v>
      </c>
      <c r="L561" t="e">
        <f>VLOOKUP(H561,'id (2018)'!H:I,2,0)</f>
        <v>#N/A</v>
      </c>
    </row>
    <row r="562" spans="1:12">
      <c r="A562" t="str">
        <f t="shared" si="122"/>
        <v>OpaszowskiTomasz0</v>
      </c>
      <c r="C562">
        <f t="shared" si="110"/>
        <v>561</v>
      </c>
      <c r="D562" t="s">
        <v>1558</v>
      </c>
      <c r="E562" t="s">
        <v>48</v>
      </c>
      <c r="F562" t="s">
        <v>5467</v>
      </c>
      <c r="G562">
        <v>0</v>
      </c>
      <c r="H562" t="str">
        <f t="shared" si="123"/>
        <v>Opaszowski Tomasz</v>
      </c>
      <c r="I562">
        <f t="shared" si="124"/>
        <v>0</v>
      </c>
      <c r="J562" t="s">
        <v>32</v>
      </c>
      <c r="K562" t="s">
        <v>815</v>
      </c>
      <c r="L562" t="e">
        <f>VLOOKUP(H562,'id (2018)'!H:I,2,0)</f>
        <v>#N/A</v>
      </c>
    </row>
    <row r="563" spans="1:12">
      <c r="A563" t="str">
        <f t="shared" si="122"/>
        <v>PasiecznikWojciech1970</v>
      </c>
      <c r="C563">
        <f t="shared" si="110"/>
        <v>562</v>
      </c>
      <c r="D563" t="s">
        <v>915</v>
      </c>
      <c r="E563" t="s">
        <v>151</v>
      </c>
      <c r="F563" t="s">
        <v>3471</v>
      </c>
      <c r="G563">
        <v>1970</v>
      </c>
      <c r="H563" t="str">
        <f t="shared" si="123"/>
        <v>Pasiecznik Wojciech</v>
      </c>
      <c r="I563">
        <f t="shared" si="124"/>
        <v>1970</v>
      </c>
      <c r="J563" t="s">
        <v>32</v>
      </c>
      <c r="K563" t="s">
        <v>815</v>
      </c>
      <c r="L563">
        <f>VLOOKUP(H563,'id (2018)'!H:I,2,0)</f>
        <v>1970</v>
      </c>
    </row>
    <row r="564" spans="1:12">
      <c r="A564" t="str">
        <f t="shared" si="122"/>
        <v>SobczakMarcin0</v>
      </c>
      <c r="C564">
        <f t="shared" si="110"/>
        <v>563</v>
      </c>
      <c r="D564" t="s">
        <v>1353</v>
      </c>
      <c r="E564" t="s">
        <v>17</v>
      </c>
      <c r="F564" t="s">
        <v>5475</v>
      </c>
      <c r="G564">
        <v>0</v>
      </c>
      <c r="H564" t="str">
        <f t="shared" si="123"/>
        <v>Sobczak Marcin</v>
      </c>
      <c r="I564">
        <f t="shared" si="124"/>
        <v>0</v>
      </c>
      <c r="J564" t="s">
        <v>32</v>
      </c>
      <c r="K564" t="s">
        <v>815</v>
      </c>
      <c r="L564" t="e">
        <f>VLOOKUP(H564,'id (2018)'!H:I,2,0)</f>
        <v>#N/A</v>
      </c>
    </row>
    <row r="565" spans="1:12">
      <c r="A565" t="str">
        <f t="shared" si="122"/>
        <v>MalickiGrzegorz1976</v>
      </c>
      <c r="C565">
        <f t="shared" si="110"/>
        <v>564</v>
      </c>
      <c r="D565" s="9" t="s">
        <v>226</v>
      </c>
      <c r="E565" s="9" t="s">
        <v>19</v>
      </c>
      <c r="F565" s="9" t="s">
        <v>5452</v>
      </c>
      <c r="G565" s="9">
        <v>1976</v>
      </c>
      <c r="H565" t="str">
        <f t="shared" si="123"/>
        <v>Malicki Grzegorz</v>
      </c>
      <c r="I565">
        <f t="shared" si="124"/>
        <v>1976</v>
      </c>
      <c r="J565" t="s">
        <v>32</v>
      </c>
      <c r="K565" t="s">
        <v>815</v>
      </c>
      <c r="L565" t="e">
        <f>VLOOKUP(H565,'id (2018)'!H:I,2,0)</f>
        <v>#N/A</v>
      </c>
    </row>
    <row r="566" spans="1:12">
      <c r="A566" t="str">
        <f t="shared" si="122"/>
        <v>DominikGrzegorz1971</v>
      </c>
      <c r="C566">
        <f t="shared" si="110"/>
        <v>565</v>
      </c>
      <c r="D566" t="s">
        <v>373</v>
      </c>
      <c r="E566" t="s">
        <v>19</v>
      </c>
      <c r="F566" t="s">
        <v>5479</v>
      </c>
      <c r="G566">
        <v>1971</v>
      </c>
      <c r="H566" t="str">
        <f t="shared" si="123"/>
        <v>Dominik Grzegorz</v>
      </c>
      <c r="I566">
        <f t="shared" si="124"/>
        <v>1971</v>
      </c>
      <c r="J566" t="s">
        <v>32</v>
      </c>
      <c r="K566" t="s">
        <v>815</v>
      </c>
      <c r="L566" t="e">
        <f>VLOOKUP(H566,'id (2018)'!H:I,2,0)</f>
        <v>#N/A</v>
      </c>
    </row>
    <row r="567" spans="1:12">
      <c r="A567" t="str">
        <f t="shared" si="122"/>
        <v>HapczynKrzysztof1966</v>
      </c>
      <c r="C567">
        <f t="shared" si="110"/>
        <v>566</v>
      </c>
      <c r="D567" t="s">
        <v>5501</v>
      </c>
      <c r="E567" t="s">
        <v>22</v>
      </c>
      <c r="F567" t="s">
        <v>5479</v>
      </c>
      <c r="G567">
        <v>1966</v>
      </c>
      <c r="H567" t="str">
        <f t="shared" si="123"/>
        <v>Hapczyn Krzysztof</v>
      </c>
      <c r="I567">
        <f t="shared" si="124"/>
        <v>1966</v>
      </c>
      <c r="J567" t="s">
        <v>32</v>
      </c>
      <c r="K567" t="s">
        <v>815</v>
      </c>
      <c r="L567" t="e">
        <f>VLOOKUP(H567,'id (2018)'!H:I,2,0)</f>
        <v>#N/A</v>
      </c>
    </row>
    <row r="568" spans="1:12">
      <c r="A568" t="str">
        <f t="shared" si="122"/>
        <v>SzczerbińskiMariusz1971</v>
      </c>
      <c r="C568">
        <f t="shared" si="110"/>
        <v>567</v>
      </c>
      <c r="D568" t="s">
        <v>5502</v>
      </c>
      <c r="E568" t="s">
        <v>383</v>
      </c>
      <c r="F568" t="s">
        <v>5479</v>
      </c>
      <c r="G568">
        <v>1971</v>
      </c>
      <c r="H568" t="str">
        <f t="shared" si="123"/>
        <v>Szczerbiński Mariusz</v>
      </c>
      <c r="I568">
        <f t="shared" si="124"/>
        <v>1971</v>
      </c>
      <c r="J568" t="s">
        <v>32</v>
      </c>
      <c r="K568" t="s">
        <v>815</v>
      </c>
      <c r="L568" t="e">
        <f>VLOOKUP(H568,'id (2018)'!H:I,2,0)</f>
        <v>#N/A</v>
      </c>
    </row>
    <row r="569" spans="1:12">
      <c r="A569" t="str">
        <f t="shared" si="122"/>
        <v>LaskowskiArkadiusz1971</v>
      </c>
      <c r="C569">
        <f t="shared" si="110"/>
        <v>568</v>
      </c>
      <c r="D569" t="s">
        <v>1462</v>
      </c>
      <c r="E569" t="s">
        <v>363</v>
      </c>
      <c r="F569" t="s">
        <v>5489</v>
      </c>
      <c r="G569">
        <v>1971</v>
      </c>
      <c r="H569" t="str">
        <f t="shared" si="123"/>
        <v>Laskowski Arkadiusz</v>
      </c>
      <c r="I569">
        <f t="shared" si="124"/>
        <v>1971</v>
      </c>
      <c r="J569" t="s">
        <v>32</v>
      </c>
      <c r="K569" t="s">
        <v>815</v>
      </c>
      <c r="L569" t="e">
        <f>VLOOKUP(H569,'id (2018)'!H:I,2,0)</f>
        <v>#N/A</v>
      </c>
    </row>
    <row r="570" spans="1:12">
      <c r="A570" t="str">
        <f t="shared" si="122"/>
        <v>MaturaGrzegorz1975</v>
      </c>
      <c r="C570">
        <f t="shared" si="110"/>
        <v>569</v>
      </c>
      <c r="D570" t="s">
        <v>5503</v>
      </c>
      <c r="E570" t="s">
        <v>19</v>
      </c>
      <c r="F570" t="s">
        <v>5489</v>
      </c>
      <c r="G570">
        <v>1975</v>
      </c>
      <c r="H570" t="str">
        <f t="shared" si="123"/>
        <v>Matura Grzegorz</v>
      </c>
      <c r="I570">
        <f t="shared" si="124"/>
        <v>1975</v>
      </c>
      <c r="J570" t="s">
        <v>32</v>
      </c>
      <c r="K570" t="s">
        <v>815</v>
      </c>
      <c r="L570" t="e">
        <f>VLOOKUP(H570,'id (2018)'!H:I,2,0)</f>
        <v>#N/A</v>
      </c>
    </row>
    <row r="571" spans="1:12">
      <c r="A571" t="str">
        <f t="shared" si="122"/>
        <v>BajsarowiczBartłomiej1994</v>
      </c>
      <c r="C571">
        <f t="shared" si="110"/>
        <v>570</v>
      </c>
      <c r="D571" t="s">
        <v>5504</v>
      </c>
      <c r="E571" t="s">
        <v>272</v>
      </c>
      <c r="F571" t="s">
        <v>5493</v>
      </c>
      <c r="G571">
        <v>1994</v>
      </c>
      <c r="H571" t="str">
        <f t="shared" si="123"/>
        <v>Bajsarowicz Bartłomiej</v>
      </c>
      <c r="I571">
        <f t="shared" si="124"/>
        <v>1994</v>
      </c>
      <c r="J571" t="s">
        <v>32</v>
      </c>
      <c r="K571" t="s">
        <v>815</v>
      </c>
      <c r="L571" t="e">
        <f>VLOOKUP(H571,'id (2018)'!H:I,2,0)</f>
        <v>#N/A</v>
      </c>
    </row>
    <row r="572" spans="1:12">
      <c r="A572" t="str">
        <f t="shared" si="122"/>
        <v>MasłejAndrzej1968</v>
      </c>
      <c r="C572">
        <f t="shared" si="110"/>
        <v>571</v>
      </c>
      <c r="D572" t="s">
        <v>5505</v>
      </c>
      <c r="E572" t="s">
        <v>26</v>
      </c>
      <c r="F572" t="s">
        <v>5493</v>
      </c>
      <c r="G572">
        <v>1968</v>
      </c>
      <c r="H572" t="str">
        <f t="shared" si="123"/>
        <v>Masłej Andrzej</v>
      </c>
      <c r="I572">
        <f t="shared" si="124"/>
        <v>1968</v>
      </c>
      <c r="J572" t="s">
        <v>32</v>
      </c>
      <c r="K572" t="s">
        <v>815</v>
      </c>
      <c r="L572" t="e">
        <f>VLOOKUP(H572,'id (2018)'!H:I,2,0)</f>
        <v>#N/A</v>
      </c>
    </row>
    <row r="573" spans="1:12">
      <c r="A573" t="str">
        <f t="shared" si="122"/>
        <v>OstaszkiewiczJakub2006</v>
      </c>
      <c r="C573">
        <f t="shared" si="110"/>
        <v>572</v>
      </c>
      <c r="D573" t="s">
        <v>3436</v>
      </c>
      <c r="E573" t="s">
        <v>141</v>
      </c>
      <c r="G573">
        <v>2006</v>
      </c>
      <c r="H573" t="str">
        <f t="shared" si="123"/>
        <v>Ostaszkiewicz Jakub</v>
      </c>
      <c r="I573">
        <f t="shared" si="124"/>
        <v>2006</v>
      </c>
      <c r="J573" t="s">
        <v>32</v>
      </c>
      <c r="K573" t="s">
        <v>815</v>
      </c>
      <c r="L573" t="e">
        <f>VLOOKUP(H573,'id (2018)'!H:I,2,0)</f>
        <v>#N/A</v>
      </c>
    </row>
    <row r="574" spans="1:12">
      <c r="A574" t="str">
        <f t="shared" si="122"/>
        <v>MichalskiMaciek1981</v>
      </c>
      <c r="C574">
        <f t="shared" si="110"/>
        <v>573</v>
      </c>
      <c r="D574" t="s">
        <v>4264</v>
      </c>
      <c r="E574" t="s">
        <v>1316</v>
      </c>
      <c r="G574">
        <v>1981</v>
      </c>
      <c r="H574" t="str">
        <f t="shared" si="123"/>
        <v>Michalski Maciek</v>
      </c>
      <c r="I574">
        <f t="shared" si="124"/>
        <v>1981</v>
      </c>
      <c r="J574" t="s">
        <v>32</v>
      </c>
      <c r="K574" t="s">
        <v>815</v>
      </c>
      <c r="L574" t="e">
        <f>VLOOKUP(H574,'id (2018)'!H:I,2,0)</f>
        <v>#N/A</v>
      </c>
    </row>
    <row r="575" spans="1:12">
      <c r="A575" t="str">
        <f t="shared" si="122"/>
        <v>GóreckiMarcin1977</v>
      </c>
      <c r="C575">
        <f t="shared" si="110"/>
        <v>574</v>
      </c>
      <c r="D575" t="s">
        <v>5506</v>
      </c>
      <c r="E575" t="s">
        <v>17</v>
      </c>
      <c r="F575" t="s">
        <v>5497</v>
      </c>
      <c r="G575">
        <v>1977</v>
      </c>
      <c r="H575" t="str">
        <f t="shared" si="123"/>
        <v>Górecki Marcin</v>
      </c>
      <c r="I575">
        <f t="shared" si="124"/>
        <v>1977</v>
      </c>
      <c r="J575" t="s">
        <v>32</v>
      </c>
      <c r="K575" t="s">
        <v>815</v>
      </c>
      <c r="L575" t="e">
        <f>VLOOKUP(H575,'id (2018)'!H:I,2,0)</f>
        <v>#N/A</v>
      </c>
    </row>
    <row r="576" spans="1:12">
      <c r="A576" t="str">
        <f t="shared" si="122"/>
        <v>SzczepaniakMarcin0</v>
      </c>
      <c r="C576">
        <f t="shared" si="110"/>
        <v>575</v>
      </c>
      <c r="D576" t="s">
        <v>4195</v>
      </c>
      <c r="E576" t="s">
        <v>17</v>
      </c>
      <c r="G576">
        <v>0</v>
      </c>
      <c r="H576" t="str">
        <f t="shared" si="123"/>
        <v>Szczepaniak Marcin</v>
      </c>
      <c r="I576">
        <f t="shared" si="124"/>
        <v>0</v>
      </c>
      <c r="J576" t="s">
        <v>32</v>
      </c>
      <c r="K576" t="s">
        <v>750</v>
      </c>
      <c r="L576" t="e">
        <f>VLOOKUP(H576,'id (2018)'!H:I,2,0)</f>
        <v>#N/A</v>
      </c>
    </row>
    <row r="577" spans="1:12">
      <c r="A577" t="str">
        <f t="shared" si="122"/>
        <v>CieśKacper0</v>
      </c>
      <c r="C577">
        <f t="shared" si="110"/>
        <v>576</v>
      </c>
      <c r="D577" t="s">
        <v>5520</v>
      </c>
      <c r="E577" t="s">
        <v>539</v>
      </c>
      <c r="G577">
        <v>0</v>
      </c>
      <c r="H577" t="str">
        <f t="shared" si="123"/>
        <v>Cieś Kacper</v>
      </c>
      <c r="I577">
        <f t="shared" si="124"/>
        <v>0</v>
      </c>
      <c r="J577" t="s">
        <v>32</v>
      </c>
      <c r="K577" t="s">
        <v>750</v>
      </c>
      <c r="L577" t="e">
        <f>VLOOKUP(H577,'id (2018)'!H:I,2,0)</f>
        <v>#N/A</v>
      </c>
    </row>
    <row r="578" spans="1:12">
      <c r="A578" t="str">
        <f t="shared" si="122"/>
        <v>GrzegorzewskiIwo0</v>
      </c>
      <c r="C578">
        <f t="shared" si="110"/>
        <v>577</v>
      </c>
      <c r="D578" t="s">
        <v>5522</v>
      </c>
      <c r="E578" t="s">
        <v>5523</v>
      </c>
      <c r="G578">
        <v>0</v>
      </c>
      <c r="H578" t="str">
        <f t="shared" si="123"/>
        <v>Grzegorzewski Iwo</v>
      </c>
      <c r="I578">
        <f t="shared" si="124"/>
        <v>0</v>
      </c>
      <c r="J578" t="s">
        <v>32</v>
      </c>
      <c r="K578" t="s">
        <v>750</v>
      </c>
      <c r="L578" t="e">
        <f>VLOOKUP(H578,'id (2018)'!H:I,2,0)</f>
        <v>#N/A</v>
      </c>
    </row>
    <row r="579" spans="1:12">
      <c r="A579" t="str">
        <f t="shared" si="122"/>
        <v>SakowiczKajetan0</v>
      </c>
      <c r="C579">
        <f t="shared" si="110"/>
        <v>578</v>
      </c>
      <c r="D579" t="s">
        <v>5524</v>
      </c>
      <c r="E579" t="s">
        <v>118</v>
      </c>
      <c r="G579">
        <v>0</v>
      </c>
      <c r="H579" t="str">
        <f t="shared" si="123"/>
        <v>Sakowicz Kajetan</v>
      </c>
      <c r="I579">
        <f t="shared" si="124"/>
        <v>0</v>
      </c>
      <c r="J579" t="s">
        <v>32</v>
      </c>
      <c r="K579" t="s">
        <v>750</v>
      </c>
      <c r="L579" t="e">
        <f>VLOOKUP(H579,'id (2018)'!H:I,2,0)</f>
        <v>#N/A</v>
      </c>
    </row>
    <row r="580" spans="1:12">
      <c r="A580" t="str">
        <f t="shared" si="122"/>
        <v>GędziorowskiMaciej1990</v>
      </c>
      <c r="C580">
        <f t="shared" si="110"/>
        <v>579</v>
      </c>
      <c r="D580" t="s">
        <v>1737</v>
      </c>
      <c r="E580" t="s">
        <v>70</v>
      </c>
      <c r="G580">
        <v>1990</v>
      </c>
      <c r="H580" t="str">
        <f t="shared" ref="H580:H581" si="125">D580&amp;" "&amp;E580</f>
        <v>Gędziorowski Maciej</v>
      </c>
      <c r="I580">
        <f t="shared" ref="I580:I581" si="126">G580</f>
        <v>1990</v>
      </c>
      <c r="J580" t="s">
        <v>32</v>
      </c>
      <c r="K580" t="s">
        <v>750</v>
      </c>
      <c r="L580" t="e">
        <f>VLOOKUP(H580,'id (2018)'!H:I,2,0)</f>
        <v>#N/A</v>
      </c>
    </row>
    <row r="581" spans="1:12">
      <c r="A581" t="str">
        <f t="shared" si="122"/>
        <v>GordonDiana1990</v>
      </c>
      <c r="C581">
        <f t="shared" si="110"/>
        <v>580</v>
      </c>
      <c r="D581" t="s">
        <v>1734</v>
      </c>
      <c r="E581" t="s">
        <v>1735</v>
      </c>
      <c r="G581">
        <v>1990</v>
      </c>
      <c r="H581" t="str">
        <f t="shared" si="125"/>
        <v>Gordon Diana</v>
      </c>
      <c r="I581">
        <f t="shared" si="126"/>
        <v>1990</v>
      </c>
      <c r="J581" t="s">
        <v>0</v>
      </c>
      <c r="K581" t="s">
        <v>750</v>
      </c>
      <c r="L581" t="e">
        <f>VLOOKUP(H581,'id (2018)'!H:I,2,0)</f>
        <v>#N/A</v>
      </c>
    </row>
    <row r="611" spans="7:7">
      <c r="G611" s="8"/>
    </row>
    <row r="612" spans="7:7">
      <c r="G612" s="8"/>
    </row>
    <row r="613" spans="7:7">
      <c r="G613" s="8"/>
    </row>
    <row r="614" spans="7:7">
      <c r="G614" s="8"/>
    </row>
    <row r="615" spans="7:7">
      <c r="G615" s="8"/>
    </row>
    <row r="616" spans="7:7">
      <c r="G616" s="8"/>
    </row>
    <row r="617" spans="7:7">
      <c r="G617" s="8"/>
    </row>
    <row r="618" spans="7:7">
      <c r="G618" s="8"/>
    </row>
    <row r="619" spans="7:7">
      <c r="G619" s="8"/>
    </row>
    <row r="745" spans="7:7">
      <c r="G745" s="8"/>
    </row>
    <row r="746" spans="7:7">
      <c r="G746" s="8"/>
    </row>
    <row r="747" spans="7:7">
      <c r="G747" s="8"/>
    </row>
    <row r="748" spans="7:7">
      <c r="G748" s="8"/>
    </row>
    <row r="749" spans="7:7">
      <c r="G749" s="8"/>
    </row>
  </sheetData>
  <sortState ref="N3:R20">
    <sortCondition ref="N2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5"/>
  <sheetViews>
    <sheetView topLeftCell="A357" workbookViewId="0">
      <selection activeCell="F331" sqref="F331"/>
    </sheetView>
  </sheetViews>
  <sheetFormatPr defaultRowHeight="13.2"/>
  <cols>
    <col min="1" max="1" width="25.5546875" bestFit="1" customWidth="1"/>
    <col min="2" max="2" width="8.109375" bestFit="1" customWidth="1"/>
    <col min="3" max="3" width="13.886718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tr">
        <f t="shared" ref="A2:A65" si="0">D2&amp;E2&amp;G2</f>
        <v>BrudłoPaweł1979</v>
      </c>
      <c r="C2">
        <v>1</v>
      </c>
      <c r="D2" t="s">
        <v>267</v>
      </c>
      <c r="E2" t="s">
        <v>16</v>
      </c>
      <c r="F2" t="s">
        <v>266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1234</v>
      </c>
      <c r="L2">
        <f>VLOOKUP(H2,'id (2017)'!H:I,2,0)</f>
        <v>1979</v>
      </c>
    </row>
    <row r="3" spans="1:12">
      <c r="A3" t="str">
        <f t="shared" si="0"/>
        <v>WesołyKrzysztof1976</v>
      </c>
      <c r="C3">
        <f>C2+1</f>
        <v>2</v>
      </c>
      <c r="D3" t="s">
        <v>3365</v>
      </c>
      <c r="E3" t="s">
        <v>22</v>
      </c>
      <c r="F3" t="s">
        <v>1568</v>
      </c>
      <c r="G3">
        <v>1976</v>
      </c>
      <c r="H3" t="str">
        <f t="shared" ref="H3:H66" si="1">D3&amp;" "&amp;E3</f>
        <v>Wesoły Krzysztof</v>
      </c>
      <c r="I3">
        <f t="shared" ref="I3:I66" si="2">G3</f>
        <v>1976</v>
      </c>
      <c r="J3" t="s">
        <v>32</v>
      </c>
      <c r="K3" t="s">
        <v>1234</v>
      </c>
      <c r="L3" t="e">
        <f>VLOOKUP(H3,'id (2017)'!H:I,2,0)</f>
        <v>#N/A</v>
      </c>
    </row>
    <row r="4" spans="1:12">
      <c r="A4" t="str">
        <f t="shared" si="0"/>
        <v>ŚmiejaDaniel1982</v>
      </c>
      <c r="C4">
        <f t="shared" ref="C4:C67" si="3">C3+1</f>
        <v>3</v>
      </c>
      <c r="D4" t="s">
        <v>157</v>
      </c>
      <c r="E4" t="s">
        <v>139</v>
      </c>
      <c r="F4" t="s">
        <v>164</v>
      </c>
      <c r="G4">
        <v>1982</v>
      </c>
      <c r="H4" t="str">
        <f t="shared" si="1"/>
        <v>Śmieja Daniel</v>
      </c>
      <c r="I4">
        <f t="shared" si="2"/>
        <v>1982</v>
      </c>
      <c r="J4" t="s">
        <v>32</v>
      </c>
      <c r="K4" t="s">
        <v>1234</v>
      </c>
      <c r="L4">
        <f>VLOOKUP(H4,'id (2017)'!H:I,2,0)</f>
        <v>1982</v>
      </c>
    </row>
    <row r="5" spans="1:12">
      <c r="A5" t="str">
        <f t="shared" si="0"/>
        <v>SłomkaPaweł1990</v>
      </c>
      <c r="C5">
        <f t="shared" si="3"/>
        <v>4</v>
      </c>
      <c r="D5" t="s">
        <v>297</v>
      </c>
      <c r="E5" t="s">
        <v>16</v>
      </c>
      <c r="F5" t="s">
        <v>3507</v>
      </c>
      <c r="G5">
        <v>1990</v>
      </c>
      <c r="H5" t="str">
        <f t="shared" si="1"/>
        <v>Słomka Paweł</v>
      </c>
      <c r="I5">
        <f t="shared" si="2"/>
        <v>1990</v>
      </c>
      <c r="J5" t="s">
        <v>32</v>
      </c>
      <c r="K5" t="s">
        <v>1234</v>
      </c>
      <c r="L5">
        <f>VLOOKUP(H5,'id (2017)'!H:I,2,0)</f>
        <v>1990</v>
      </c>
    </row>
    <row r="6" spans="1:12">
      <c r="A6" t="str">
        <f t="shared" si="0"/>
        <v>SzawdzinKrzysztof1969</v>
      </c>
      <c r="C6">
        <f t="shared" si="3"/>
        <v>5</v>
      </c>
      <c r="D6" t="s">
        <v>55</v>
      </c>
      <c r="E6" t="s">
        <v>22</v>
      </c>
      <c r="F6">
        <v>0</v>
      </c>
      <c r="G6">
        <v>1969</v>
      </c>
      <c r="H6" t="str">
        <f t="shared" si="1"/>
        <v>Szawdzin Krzysztof</v>
      </c>
      <c r="I6">
        <f t="shared" si="2"/>
        <v>1969</v>
      </c>
      <c r="J6" t="s">
        <v>32</v>
      </c>
      <c r="K6" t="s">
        <v>1234</v>
      </c>
      <c r="L6">
        <f>VLOOKUP(H6,'id (2017)'!H:I,2,0)</f>
        <v>1969</v>
      </c>
    </row>
    <row r="7" spans="1:12">
      <c r="A7" t="str">
        <f t="shared" si="0"/>
        <v>JakubekKrystian1992</v>
      </c>
      <c r="C7">
        <f t="shared" si="3"/>
        <v>6</v>
      </c>
      <c r="D7" t="s">
        <v>78</v>
      </c>
      <c r="E7" t="s">
        <v>77</v>
      </c>
      <c r="F7" t="s">
        <v>162</v>
      </c>
      <c r="G7">
        <v>1992</v>
      </c>
      <c r="H7" t="str">
        <f t="shared" si="1"/>
        <v>Jakubek Krystian</v>
      </c>
      <c r="I7">
        <f t="shared" si="2"/>
        <v>1992</v>
      </c>
      <c r="J7" t="s">
        <v>32</v>
      </c>
      <c r="K7" t="s">
        <v>1234</v>
      </c>
      <c r="L7">
        <f>VLOOKUP(H7,'id (2017)'!H:I,2,0)</f>
        <v>1992</v>
      </c>
    </row>
    <row r="8" spans="1:12">
      <c r="A8" t="str">
        <f t="shared" si="0"/>
        <v>KrólikowskiRoman1963</v>
      </c>
      <c r="C8">
        <f t="shared" si="3"/>
        <v>7</v>
      </c>
      <c r="D8" t="s">
        <v>265</v>
      </c>
      <c r="E8" t="s">
        <v>234</v>
      </c>
      <c r="F8">
        <v>0</v>
      </c>
      <c r="G8">
        <v>1963</v>
      </c>
      <c r="H8" t="str">
        <f t="shared" si="1"/>
        <v>Królikowski Roman</v>
      </c>
      <c r="I8">
        <f t="shared" si="2"/>
        <v>1963</v>
      </c>
      <c r="J8" t="s">
        <v>32</v>
      </c>
      <c r="K8" t="s">
        <v>1234</v>
      </c>
      <c r="L8">
        <f>VLOOKUP(H8,'id (2017)'!H:I,2,0)</f>
        <v>1963</v>
      </c>
    </row>
    <row r="9" spans="1:12">
      <c r="A9" t="str">
        <f t="shared" si="0"/>
        <v>WalentowskiRadosław1979</v>
      </c>
      <c r="C9">
        <f t="shared" si="3"/>
        <v>8</v>
      </c>
      <c r="D9" t="s">
        <v>245</v>
      </c>
      <c r="E9" t="s">
        <v>241</v>
      </c>
      <c r="F9" t="s">
        <v>312</v>
      </c>
      <c r="G9">
        <v>1979</v>
      </c>
      <c r="H9" t="str">
        <f t="shared" si="1"/>
        <v>Walentowski Radosław</v>
      </c>
      <c r="I9">
        <f t="shared" si="2"/>
        <v>1979</v>
      </c>
      <c r="J9" t="s">
        <v>32</v>
      </c>
      <c r="K9" t="s">
        <v>1234</v>
      </c>
      <c r="L9">
        <f>VLOOKUP(H9,'id (2017)'!H:I,2,0)</f>
        <v>1979</v>
      </c>
    </row>
    <row r="10" spans="1:12">
      <c r="A10" t="str">
        <f t="shared" si="0"/>
        <v>ZadwornyTomasz1982</v>
      </c>
      <c r="C10">
        <f t="shared" si="3"/>
        <v>9</v>
      </c>
      <c r="D10" t="s">
        <v>259</v>
      </c>
      <c r="E10" t="s">
        <v>48</v>
      </c>
      <c r="F10" t="s">
        <v>3371</v>
      </c>
      <c r="G10">
        <v>1982</v>
      </c>
      <c r="H10" t="str">
        <f t="shared" si="1"/>
        <v>Zadworny Tomasz</v>
      </c>
      <c r="I10">
        <f t="shared" si="2"/>
        <v>1982</v>
      </c>
      <c r="J10" t="s">
        <v>32</v>
      </c>
      <c r="K10" t="s">
        <v>1234</v>
      </c>
      <c r="L10">
        <f>VLOOKUP(H10,'id (2017)'!H:I,2,0)</f>
        <v>1982</v>
      </c>
    </row>
    <row r="11" spans="1:12">
      <c r="A11" t="str">
        <f t="shared" si="0"/>
        <v>WiktorowskiKrzysztof1954</v>
      </c>
      <c r="C11">
        <f t="shared" si="3"/>
        <v>10</v>
      </c>
      <c r="D11" t="s">
        <v>76</v>
      </c>
      <c r="E11" t="s">
        <v>22</v>
      </c>
      <c r="F11">
        <v>0</v>
      </c>
      <c r="G11">
        <v>1954</v>
      </c>
      <c r="H11" t="str">
        <f t="shared" si="1"/>
        <v>Wiktorowski Krzysztof</v>
      </c>
      <c r="I11">
        <f t="shared" si="2"/>
        <v>1954</v>
      </c>
      <c r="J11" t="s">
        <v>32</v>
      </c>
      <c r="K11" t="s">
        <v>1234</v>
      </c>
      <c r="L11">
        <f>VLOOKUP(H11,'id (2017)'!H:I,2,0)</f>
        <v>1954</v>
      </c>
    </row>
    <row r="12" spans="1:12">
      <c r="A12" t="str">
        <f t="shared" si="0"/>
        <v>LiszkaGrzegorz1964</v>
      </c>
      <c r="C12">
        <f t="shared" si="3"/>
        <v>11</v>
      </c>
      <c r="D12" t="s">
        <v>18</v>
      </c>
      <c r="E12" t="s">
        <v>19</v>
      </c>
      <c r="F12" t="s">
        <v>677</v>
      </c>
      <c r="G12">
        <v>1964</v>
      </c>
      <c r="H12" t="str">
        <f t="shared" si="1"/>
        <v>Liszka Grzegorz</v>
      </c>
      <c r="I12">
        <f t="shared" si="2"/>
        <v>1964</v>
      </c>
      <c r="J12" t="s">
        <v>32</v>
      </c>
      <c r="K12" t="s">
        <v>1234</v>
      </c>
      <c r="L12">
        <f>VLOOKUP(H12,'id (2017)'!H:I,2,0)</f>
        <v>1964</v>
      </c>
    </row>
    <row r="13" spans="1:12">
      <c r="A13" t="str">
        <f t="shared" si="0"/>
        <v>SmejdaAndrzej1965</v>
      </c>
      <c r="C13">
        <f t="shared" si="3"/>
        <v>12</v>
      </c>
      <c r="D13" t="s">
        <v>29</v>
      </c>
      <c r="E13" t="s">
        <v>26</v>
      </c>
      <c r="F13">
        <v>0</v>
      </c>
      <c r="G13">
        <v>1965</v>
      </c>
      <c r="H13" t="str">
        <f t="shared" si="1"/>
        <v>Smejda Andrzej</v>
      </c>
      <c r="I13">
        <f t="shared" si="2"/>
        <v>1965</v>
      </c>
      <c r="J13" t="s">
        <v>32</v>
      </c>
      <c r="K13" t="s">
        <v>1234</v>
      </c>
      <c r="L13">
        <f>VLOOKUP(H13,'id (2017)'!H:I,2,0)</f>
        <v>1965</v>
      </c>
    </row>
    <row r="14" spans="1:12">
      <c r="A14" t="str">
        <f t="shared" si="0"/>
        <v>BiałkaMarcin1976</v>
      </c>
      <c r="C14">
        <f t="shared" si="3"/>
        <v>13</v>
      </c>
      <c r="D14" t="s">
        <v>1583</v>
      </c>
      <c r="E14" t="s">
        <v>17</v>
      </c>
      <c r="F14">
        <v>0</v>
      </c>
      <c r="G14">
        <v>1976</v>
      </c>
      <c r="H14" t="str">
        <f t="shared" si="1"/>
        <v>Białka Marcin</v>
      </c>
      <c r="I14">
        <f t="shared" si="2"/>
        <v>1976</v>
      </c>
      <c r="J14" t="s">
        <v>32</v>
      </c>
      <c r="K14" t="s">
        <v>1234</v>
      </c>
      <c r="L14">
        <f>VLOOKUP(H14,'id (2017)'!H:I,2,0)</f>
        <v>0</v>
      </c>
    </row>
    <row r="15" spans="1:12">
      <c r="A15" t="str">
        <f t="shared" si="0"/>
        <v>ŻelaskoAndrzej1963</v>
      </c>
      <c r="C15">
        <f t="shared" si="3"/>
        <v>14</v>
      </c>
      <c r="D15" t="s">
        <v>3366</v>
      </c>
      <c r="E15" t="s">
        <v>26</v>
      </c>
      <c r="F15" t="s">
        <v>3373</v>
      </c>
      <c r="G15">
        <v>1963</v>
      </c>
      <c r="H15" t="str">
        <f t="shared" si="1"/>
        <v>Żelasko Andrzej</v>
      </c>
      <c r="I15">
        <f t="shared" si="2"/>
        <v>1963</v>
      </c>
      <c r="J15" t="s">
        <v>32</v>
      </c>
      <c r="K15" t="s">
        <v>1234</v>
      </c>
      <c r="L15" t="e">
        <f>VLOOKUP(H15,'id (2017)'!H:I,2,0)</f>
        <v>#N/A</v>
      </c>
    </row>
    <row r="16" spans="1:12">
      <c r="A16" t="str">
        <f t="shared" si="0"/>
        <v>NiewęgłowskiPiotr1976</v>
      </c>
      <c r="C16">
        <f t="shared" si="3"/>
        <v>15</v>
      </c>
      <c r="D16" t="s">
        <v>1248</v>
      </c>
      <c r="E16" t="s">
        <v>15</v>
      </c>
      <c r="F16">
        <v>0</v>
      </c>
      <c r="G16">
        <v>1976</v>
      </c>
      <c r="H16" t="str">
        <f t="shared" si="1"/>
        <v>Niewęgłowski Piotr</v>
      </c>
      <c r="I16">
        <f t="shared" si="2"/>
        <v>1976</v>
      </c>
      <c r="J16" t="s">
        <v>32</v>
      </c>
      <c r="K16" t="s">
        <v>1234</v>
      </c>
      <c r="L16">
        <f>VLOOKUP(H16,'id (2017)'!H:I,2,0)</f>
        <v>1976</v>
      </c>
    </row>
    <row r="17" spans="1:12">
      <c r="A17" t="str">
        <f t="shared" si="0"/>
        <v>BelicaRobert1979</v>
      </c>
      <c r="C17">
        <f t="shared" si="3"/>
        <v>16</v>
      </c>
      <c r="D17" t="s">
        <v>990</v>
      </c>
      <c r="E17" t="s">
        <v>49</v>
      </c>
      <c r="F17" t="s">
        <v>1326</v>
      </c>
      <c r="G17">
        <v>1979</v>
      </c>
      <c r="H17" t="str">
        <f t="shared" si="1"/>
        <v>Belica Robert</v>
      </c>
      <c r="I17">
        <f t="shared" si="2"/>
        <v>1979</v>
      </c>
      <c r="J17" t="s">
        <v>32</v>
      </c>
      <c r="K17" t="s">
        <v>1234</v>
      </c>
      <c r="L17">
        <f>VLOOKUP(H17,'id (2017)'!H:I,2,0)</f>
        <v>1979</v>
      </c>
    </row>
    <row r="19" spans="1:12">
      <c r="A19" t="str">
        <f t="shared" si="0"/>
        <v>RudnickiMariusz1966</v>
      </c>
      <c r="C19">
        <v>18</v>
      </c>
      <c r="D19" t="s">
        <v>836</v>
      </c>
      <c r="E19" t="s">
        <v>383</v>
      </c>
      <c r="F19" t="s">
        <v>871</v>
      </c>
      <c r="G19">
        <v>1966</v>
      </c>
      <c r="H19" t="str">
        <f t="shared" si="1"/>
        <v>Rudnicki Mariusz</v>
      </c>
      <c r="I19">
        <f t="shared" si="2"/>
        <v>1966</v>
      </c>
      <c r="J19" t="s">
        <v>32</v>
      </c>
      <c r="K19" t="s">
        <v>1234</v>
      </c>
      <c r="L19">
        <f>VLOOKUP(H19,'id (2017)'!H:I,2,0)</f>
        <v>1966</v>
      </c>
    </row>
    <row r="20" spans="1:12">
      <c r="A20" t="str">
        <f t="shared" si="0"/>
        <v>KowalskiKrzysztof1963</v>
      </c>
      <c r="C20">
        <f t="shared" si="3"/>
        <v>19</v>
      </c>
      <c r="D20" t="s">
        <v>837</v>
      </c>
      <c r="E20" t="s">
        <v>22</v>
      </c>
      <c r="F20" t="s">
        <v>871</v>
      </c>
      <c r="G20">
        <v>1963</v>
      </c>
      <c r="H20" t="str">
        <f t="shared" si="1"/>
        <v>Kowalski Krzysztof</v>
      </c>
      <c r="I20">
        <f t="shared" si="2"/>
        <v>1963</v>
      </c>
      <c r="J20" t="s">
        <v>32</v>
      </c>
      <c r="K20" t="s">
        <v>1234</v>
      </c>
      <c r="L20">
        <f>VLOOKUP(H20,'id (2017)'!H:I,2,0)</f>
        <v>1963</v>
      </c>
    </row>
    <row r="21" spans="1:12">
      <c r="A21" t="str">
        <f t="shared" si="0"/>
        <v>CzarnyGrzegorz1984</v>
      </c>
      <c r="C21">
        <f t="shared" si="3"/>
        <v>20</v>
      </c>
      <c r="D21" t="s">
        <v>807</v>
      </c>
      <c r="E21" t="s">
        <v>19</v>
      </c>
      <c r="F21" t="s">
        <v>805</v>
      </c>
      <c r="G21">
        <v>1984</v>
      </c>
      <c r="H21" t="str">
        <f t="shared" si="1"/>
        <v>Czarny Grzegorz</v>
      </c>
      <c r="I21">
        <f t="shared" si="2"/>
        <v>1984</v>
      </c>
      <c r="J21" t="s">
        <v>32</v>
      </c>
      <c r="K21" t="s">
        <v>1234</v>
      </c>
      <c r="L21">
        <f>VLOOKUP(H21,'id (2017)'!H:I,2,0)</f>
        <v>1984</v>
      </c>
    </row>
    <row r="22" spans="1:12">
      <c r="A22" t="str">
        <f t="shared" si="0"/>
        <v>MadejRafał1978</v>
      </c>
      <c r="C22">
        <f t="shared" si="3"/>
        <v>21</v>
      </c>
      <c r="D22" t="s">
        <v>3367</v>
      </c>
      <c r="E22" t="s">
        <v>45</v>
      </c>
      <c r="F22" t="s">
        <v>3374</v>
      </c>
      <c r="G22">
        <v>1978</v>
      </c>
      <c r="H22" t="str">
        <f t="shared" si="1"/>
        <v>Madej Rafał</v>
      </c>
      <c r="I22">
        <f t="shared" si="2"/>
        <v>1978</v>
      </c>
      <c r="J22" t="s">
        <v>32</v>
      </c>
      <c r="K22" t="s">
        <v>1234</v>
      </c>
      <c r="L22" t="e">
        <f>VLOOKUP(H22,'id (2017)'!H:I,2,0)</f>
        <v>#N/A</v>
      </c>
    </row>
    <row r="23" spans="1:12">
      <c r="A23" t="str">
        <f t="shared" si="0"/>
        <v>FałowskiRafał1970</v>
      </c>
      <c r="C23">
        <f t="shared" si="3"/>
        <v>22</v>
      </c>
      <c r="D23" t="s">
        <v>117</v>
      </c>
      <c r="E23" t="s">
        <v>45</v>
      </c>
      <c r="F23">
        <v>0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1234</v>
      </c>
      <c r="L23">
        <f>VLOOKUP(H23,'id (2017)'!H:I,2,0)</f>
        <v>1970</v>
      </c>
    </row>
    <row r="24" spans="1:12">
      <c r="A24" t="str">
        <f t="shared" si="0"/>
        <v>SójkaTomasz1963</v>
      </c>
      <c r="C24">
        <f t="shared" si="3"/>
        <v>23</v>
      </c>
      <c r="D24" t="s">
        <v>69</v>
      </c>
      <c r="E24" t="s">
        <v>48</v>
      </c>
      <c r="F24" t="s">
        <v>223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1234</v>
      </c>
      <c r="L24">
        <f>VLOOKUP(H24,'id (2017)'!H:I,2,0)</f>
        <v>1963</v>
      </c>
    </row>
    <row r="25" spans="1:12">
      <c r="A25" t="str">
        <f t="shared" si="0"/>
        <v>PiechotaMarcin1981</v>
      </c>
      <c r="C25">
        <f t="shared" si="3"/>
        <v>24</v>
      </c>
      <c r="D25" t="s">
        <v>3368</v>
      </c>
      <c r="E25" t="s">
        <v>17</v>
      </c>
      <c r="F25">
        <v>0</v>
      </c>
      <c r="G25">
        <v>1981</v>
      </c>
      <c r="H25" t="str">
        <f t="shared" si="1"/>
        <v>Piechota Marcin</v>
      </c>
      <c r="I25">
        <f t="shared" si="2"/>
        <v>1981</v>
      </c>
      <c r="J25" t="s">
        <v>32</v>
      </c>
      <c r="K25" t="s">
        <v>1234</v>
      </c>
      <c r="L25" t="e">
        <f>VLOOKUP(H25,'id (2017)'!H:I,2,0)</f>
        <v>#N/A</v>
      </c>
    </row>
    <row r="26" spans="1:12">
      <c r="A26" t="str">
        <f t="shared" si="0"/>
        <v>GryszkalisMarcin1977</v>
      </c>
      <c r="C26">
        <f t="shared" si="3"/>
        <v>25</v>
      </c>
      <c r="D26" t="s">
        <v>239</v>
      </c>
      <c r="E26" t="s">
        <v>17</v>
      </c>
      <c r="F26">
        <v>0</v>
      </c>
      <c r="G26">
        <v>1977</v>
      </c>
      <c r="H26" t="str">
        <f t="shared" si="1"/>
        <v>Gryszkalis Marcin</v>
      </c>
      <c r="I26">
        <f t="shared" si="2"/>
        <v>1977</v>
      </c>
      <c r="J26" t="s">
        <v>32</v>
      </c>
      <c r="K26" t="s">
        <v>1234</v>
      </c>
      <c r="L26">
        <f>VLOOKUP(H26,'id (2017)'!H:I,2,0)</f>
        <v>1977</v>
      </c>
    </row>
    <row r="27" spans="1:12">
      <c r="A27" t="str">
        <f t="shared" si="0"/>
        <v>RychlikMichał1978</v>
      </c>
      <c r="C27">
        <f t="shared" si="3"/>
        <v>26</v>
      </c>
      <c r="D27" t="s">
        <v>748</v>
      </c>
      <c r="E27" t="s">
        <v>59</v>
      </c>
      <c r="F27" t="s">
        <v>747</v>
      </c>
      <c r="G27">
        <v>1978</v>
      </c>
      <c r="H27" t="str">
        <f t="shared" si="1"/>
        <v>Rychlik Michał</v>
      </c>
      <c r="I27">
        <f t="shared" si="2"/>
        <v>1978</v>
      </c>
      <c r="J27" t="s">
        <v>32</v>
      </c>
      <c r="K27" t="s">
        <v>1234</v>
      </c>
      <c r="L27">
        <f>VLOOKUP(H27,'id (2017)'!H:I,2,0)</f>
        <v>1978</v>
      </c>
    </row>
    <row r="28" spans="1:12">
      <c r="A28" t="str">
        <f t="shared" si="0"/>
        <v>FirutaPaweł1983</v>
      </c>
      <c r="C28">
        <f t="shared" si="3"/>
        <v>27</v>
      </c>
      <c r="D28" t="s">
        <v>1556</v>
      </c>
      <c r="E28" t="s">
        <v>16</v>
      </c>
      <c r="F28" t="s">
        <v>1578</v>
      </c>
      <c r="G28">
        <v>1983</v>
      </c>
      <c r="H28" t="str">
        <f t="shared" si="1"/>
        <v>Firuta Paweł</v>
      </c>
      <c r="I28">
        <f t="shared" si="2"/>
        <v>1983</v>
      </c>
      <c r="J28" t="s">
        <v>32</v>
      </c>
      <c r="K28" t="s">
        <v>1234</v>
      </c>
      <c r="L28">
        <f>VLOOKUP(H28,'id (2017)'!H:I,2,0)</f>
        <v>1983</v>
      </c>
    </row>
    <row r="29" spans="1:12">
      <c r="A29" t="str">
        <f t="shared" si="0"/>
        <v>WiśniewskiKrzysztof1964</v>
      </c>
      <c r="C29">
        <f t="shared" si="3"/>
        <v>28</v>
      </c>
      <c r="D29" t="s">
        <v>98</v>
      </c>
      <c r="E29" t="s">
        <v>22</v>
      </c>
      <c r="F29" t="s">
        <v>872</v>
      </c>
      <c r="G29">
        <v>1964</v>
      </c>
      <c r="H29" t="str">
        <f t="shared" si="1"/>
        <v>Wiśniewski Krzysztof</v>
      </c>
      <c r="I29">
        <f t="shared" si="2"/>
        <v>1964</v>
      </c>
      <c r="J29" t="s">
        <v>32</v>
      </c>
      <c r="K29" t="s">
        <v>1234</v>
      </c>
      <c r="L29">
        <f>VLOOKUP(H29,'id (2017)'!H:I,2,0)</f>
        <v>1964</v>
      </c>
    </row>
    <row r="30" spans="1:12">
      <c r="A30" t="str">
        <f t="shared" si="0"/>
        <v>WiśniewskiAdam1989</v>
      </c>
      <c r="C30">
        <f t="shared" si="3"/>
        <v>29</v>
      </c>
      <c r="D30" t="s">
        <v>98</v>
      </c>
      <c r="E30" t="s">
        <v>83</v>
      </c>
      <c r="F30" t="s">
        <v>872</v>
      </c>
      <c r="G30">
        <v>1989</v>
      </c>
      <c r="H30" t="str">
        <f t="shared" si="1"/>
        <v>Wiśniewski Adam</v>
      </c>
      <c r="I30">
        <f t="shared" si="2"/>
        <v>1989</v>
      </c>
      <c r="J30" t="s">
        <v>32</v>
      </c>
      <c r="K30" t="s">
        <v>1234</v>
      </c>
      <c r="L30">
        <f>VLOOKUP(H30,'id (2017)'!H:I,2,0)</f>
        <v>1989</v>
      </c>
    </row>
    <row r="31" spans="1:12">
      <c r="A31" t="str">
        <f t="shared" si="0"/>
        <v>FormanowskiSławomir1974</v>
      </c>
      <c r="C31">
        <f t="shared" si="3"/>
        <v>30</v>
      </c>
      <c r="D31" t="s">
        <v>81</v>
      </c>
      <c r="E31" t="s">
        <v>92</v>
      </c>
      <c r="F31" t="s">
        <v>872</v>
      </c>
      <c r="G31">
        <v>1974</v>
      </c>
      <c r="H31" t="str">
        <f t="shared" si="1"/>
        <v>Formanowski Sławomir</v>
      </c>
      <c r="I31">
        <f t="shared" si="2"/>
        <v>1974</v>
      </c>
      <c r="J31" t="s">
        <v>32</v>
      </c>
      <c r="K31" t="s">
        <v>1234</v>
      </c>
      <c r="L31">
        <f>VLOOKUP(H31,'id (2017)'!H:I,2,0)</f>
        <v>1974</v>
      </c>
    </row>
    <row r="32" spans="1:12">
      <c r="A32" t="str">
        <f t="shared" si="0"/>
        <v>ZychowiczRoman1985</v>
      </c>
      <c r="C32">
        <f t="shared" si="3"/>
        <v>31</v>
      </c>
      <c r="D32" t="s">
        <v>3369</v>
      </c>
      <c r="E32" t="s">
        <v>234</v>
      </c>
      <c r="F32">
        <v>0</v>
      </c>
      <c r="G32">
        <v>1985</v>
      </c>
      <c r="H32" t="str">
        <f t="shared" si="1"/>
        <v>Zychowicz Roman</v>
      </c>
      <c r="I32">
        <f t="shared" si="2"/>
        <v>1985</v>
      </c>
      <c r="J32" t="s">
        <v>32</v>
      </c>
      <c r="K32" t="s">
        <v>1234</v>
      </c>
      <c r="L32" t="e">
        <f>VLOOKUP(H32,'id (2017)'!H:I,2,0)</f>
        <v>#N/A</v>
      </c>
    </row>
    <row r="33" spans="1:12">
      <c r="A33" t="str">
        <f t="shared" si="0"/>
        <v>MirowskiMichał1988</v>
      </c>
      <c r="C33">
        <f t="shared" si="3"/>
        <v>32</v>
      </c>
      <c r="D33" t="s">
        <v>80</v>
      </c>
      <c r="E33" t="s">
        <v>59</v>
      </c>
      <c r="F33" t="s">
        <v>3375</v>
      </c>
      <c r="G33">
        <v>1988</v>
      </c>
      <c r="H33" t="str">
        <f t="shared" si="1"/>
        <v>Mirowski Michał</v>
      </c>
      <c r="I33">
        <f t="shared" si="2"/>
        <v>1988</v>
      </c>
      <c r="J33" t="s">
        <v>32</v>
      </c>
      <c r="K33" t="s">
        <v>1234</v>
      </c>
      <c r="L33" t="e">
        <f>VLOOKUP(H33,'id (2017)'!H:I,2,0)</f>
        <v>#N/A</v>
      </c>
    </row>
    <row r="34" spans="1:12">
      <c r="A34" t="str">
        <f t="shared" si="0"/>
        <v>MordakaDawid1990</v>
      </c>
      <c r="C34">
        <f t="shared" si="3"/>
        <v>33</v>
      </c>
      <c r="D34" t="s">
        <v>3370</v>
      </c>
      <c r="E34" t="s">
        <v>467</v>
      </c>
      <c r="F34" t="s">
        <v>3375</v>
      </c>
      <c r="G34">
        <v>1990</v>
      </c>
      <c r="H34" t="str">
        <f t="shared" si="1"/>
        <v>Mordaka Dawid</v>
      </c>
      <c r="I34">
        <f t="shared" si="2"/>
        <v>1990</v>
      </c>
      <c r="J34" t="s">
        <v>32</v>
      </c>
      <c r="K34" t="s">
        <v>1234</v>
      </c>
      <c r="L34" t="e">
        <f>VLOOKUP(H34,'id (2017)'!H:I,2,0)</f>
        <v>#N/A</v>
      </c>
    </row>
    <row r="35" spans="1:12">
      <c r="A35" t="str">
        <f t="shared" si="0"/>
        <v>SadowskiMarek1978</v>
      </c>
      <c r="C35">
        <f t="shared" si="3"/>
        <v>34</v>
      </c>
      <c r="D35" t="s">
        <v>94</v>
      </c>
      <c r="E35" t="s">
        <v>34</v>
      </c>
      <c r="F35" t="s">
        <v>158</v>
      </c>
      <c r="G35">
        <v>1978</v>
      </c>
      <c r="H35" t="str">
        <f t="shared" si="1"/>
        <v>Sadowski Marek</v>
      </c>
      <c r="I35">
        <f t="shared" si="2"/>
        <v>1978</v>
      </c>
      <c r="J35" t="s">
        <v>32</v>
      </c>
      <c r="K35" t="s">
        <v>1234</v>
      </c>
      <c r="L35">
        <f>VLOOKUP(H35,'id (2017)'!H:I,2,0)</f>
        <v>1978</v>
      </c>
    </row>
    <row r="36" spans="1:12">
      <c r="A36" t="str">
        <f t="shared" si="0"/>
        <v>AdamczykEwa1975</v>
      </c>
      <c r="C36">
        <f t="shared" si="3"/>
        <v>35</v>
      </c>
      <c r="D36" t="s">
        <v>230</v>
      </c>
      <c r="E36" t="s">
        <v>334</v>
      </c>
      <c r="F36" t="s">
        <v>335</v>
      </c>
      <c r="G36">
        <v>1975</v>
      </c>
      <c r="H36" t="str">
        <f t="shared" si="1"/>
        <v>Adamczyk Ewa</v>
      </c>
      <c r="I36">
        <f t="shared" si="2"/>
        <v>1975</v>
      </c>
      <c r="J36" t="s">
        <v>0</v>
      </c>
      <c r="K36" t="s">
        <v>1234</v>
      </c>
      <c r="L36">
        <f>VLOOKUP(H36,'id (2017)'!H:I,2,0)</f>
        <v>1975</v>
      </c>
    </row>
    <row r="37" spans="1:12">
      <c r="A37" t="str">
        <f t="shared" si="0"/>
        <v>CzarnyBarbara1982</v>
      </c>
      <c r="C37">
        <f t="shared" si="3"/>
        <v>36</v>
      </c>
      <c r="D37" t="s">
        <v>807</v>
      </c>
      <c r="E37" t="s">
        <v>409</v>
      </c>
      <c r="F37" t="s">
        <v>805</v>
      </c>
      <c r="G37">
        <v>1982</v>
      </c>
      <c r="H37" t="str">
        <f t="shared" si="1"/>
        <v>Czarny Barbara</v>
      </c>
      <c r="I37">
        <f t="shared" si="2"/>
        <v>1982</v>
      </c>
      <c r="J37" t="s">
        <v>0</v>
      </c>
      <c r="K37" t="s">
        <v>1234</v>
      </c>
      <c r="L37" t="e">
        <f>VLOOKUP(H37,'id (2017)'!H:I,2,0)</f>
        <v>#N/A</v>
      </c>
    </row>
    <row r="38" spans="1:12">
      <c r="A38" t="str">
        <f t="shared" si="0"/>
        <v>Gruziel-SłomkaMagdalena1976</v>
      </c>
      <c r="C38">
        <f t="shared" si="3"/>
        <v>37</v>
      </c>
      <c r="D38" t="s">
        <v>3783</v>
      </c>
      <c r="E38" t="s">
        <v>36</v>
      </c>
      <c r="F38" t="s">
        <v>3507</v>
      </c>
      <c r="G38">
        <v>1976</v>
      </c>
      <c r="H38" t="str">
        <f t="shared" si="1"/>
        <v>Gruziel-Słomka Magdalena</v>
      </c>
      <c r="I38">
        <f t="shared" si="2"/>
        <v>1976</v>
      </c>
      <c r="J38" t="s">
        <v>0</v>
      </c>
      <c r="K38" t="s">
        <v>1234</v>
      </c>
      <c r="L38" t="e">
        <f>VLOOKUP(H38,'id (2017)'!H:I,2,0)</f>
        <v>#N/A</v>
      </c>
    </row>
    <row r="39" spans="1:12">
      <c r="A39" t="str">
        <f t="shared" si="0"/>
        <v>MirowskiŁukasz1986</v>
      </c>
      <c r="C39">
        <f t="shared" si="3"/>
        <v>38</v>
      </c>
      <c r="D39" t="s">
        <v>80</v>
      </c>
      <c r="E39" t="s">
        <v>63</v>
      </c>
      <c r="G39">
        <v>1986</v>
      </c>
      <c r="H39" t="str">
        <f t="shared" si="1"/>
        <v>Mirowski Łukasz</v>
      </c>
      <c r="I39">
        <f t="shared" si="2"/>
        <v>1986</v>
      </c>
      <c r="J39" t="s">
        <v>32</v>
      </c>
      <c r="K39" t="s">
        <v>200</v>
      </c>
      <c r="L39">
        <f>VLOOKUP(H39,'id (2017)'!H:I,2,0)</f>
        <v>1986</v>
      </c>
    </row>
    <row r="40" spans="1:12">
      <c r="A40" t="str">
        <f t="shared" si="0"/>
        <v>CecułaKrzysztof1975</v>
      </c>
      <c r="C40">
        <f t="shared" si="3"/>
        <v>39</v>
      </c>
      <c r="D40" t="s">
        <v>10</v>
      </c>
      <c r="E40" t="s">
        <v>22</v>
      </c>
      <c r="G40">
        <v>1975</v>
      </c>
      <c r="H40" t="str">
        <f t="shared" si="1"/>
        <v>Cecuła Krzysztof</v>
      </c>
      <c r="I40">
        <f t="shared" si="2"/>
        <v>1975</v>
      </c>
      <c r="J40" t="s">
        <v>32</v>
      </c>
      <c r="K40" t="s">
        <v>200</v>
      </c>
      <c r="L40">
        <f>VLOOKUP(H40,'id (2017)'!H:I,2,0)</f>
        <v>1975</v>
      </c>
    </row>
    <row r="41" spans="1:12">
      <c r="A41" t="str">
        <f t="shared" si="0"/>
        <v>PachulskiMarek1968</v>
      </c>
      <c r="C41">
        <f t="shared" si="3"/>
        <v>40</v>
      </c>
      <c r="D41" t="s">
        <v>165</v>
      </c>
      <c r="E41" t="s">
        <v>34</v>
      </c>
      <c r="G41">
        <v>1968</v>
      </c>
      <c r="H41" t="str">
        <f t="shared" si="1"/>
        <v>Pachulski Marek</v>
      </c>
      <c r="I41">
        <f t="shared" si="2"/>
        <v>1968</v>
      </c>
      <c r="J41" t="s">
        <v>32</v>
      </c>
      <c r="K41" t="s">
        <v>200</v>
      </c>
      <c r="L41">
        <f>VLOOKUP(H41,'id (2017)'!H:I,2,0)</f>
        <v>1968</v>
      </c>
    </row>
    <row r="42" spans="1:12">
      <c r="A42" t="str">
        <f t="shared" si="0"/>
        <v>WieczorekJarosław1984</v>
      </c>
      <c r="C42">
        <f t="shared" si="3"/>
        <v>41</v>
      </c>
      <c r="D42" t="s">
        <v>79</v>
      </c>
      <c r="E42" t="s">
        <v>90</v>
      </c>
      <c r="G42">
        <v>1984</v>
      </c>
      <c r="H42" t="str">
        <f t="shared" si="1"/>
        <v>Wieczorek Jarosław</v>
      </c>
      <c r="I42">
        <f t="shared" si="2"/>
        <v>1984</v>
      </c>
      <c r="J42" t="s">
        <v>32</v>
      </c>
      <c r="K42" t="s">
        <v>200</v>
      </c>
      <c r="L42">
        <f>VLOOKUP(H42,'id (2017)'!H:I,2,0)</f>
        <v>1984</v>
      </c>
    </row>
    <row r="43" spans="1:12">
      <c r="A43" t="str">
        <f t="shared" si="0"/>
        <v>HołdakowskiWojciech1970</v>
      </c>
      <c r="C43">
        <f t="shared" si="3"/>
        <v>42</v>
      </c>
      <c r="D43" t="s">
        <v>152</v>
      </c>
      <c r="E43" t="s">
        <v>151</v>
      </c>
      <c r="G43">
        <v>1970</v>
      </c>
      <c r="H43" t="str">
        <f t="shared" si="1"/>
        <v>Hołdakowski Wojciech</v>
      </c>
      <c r="I43">
        <f t="shared" si="2"/>
        <v>1970</v>
      </c>
      <c r="J43" t="s">
        <v>32</v>
      </c>
      <c r="K43" t="s">
        <v>200</v>
      </c>
      <c r="L43">
        <f>VLOOKUP(H43,'id (2017)'!H:I,2,0)</f>
        <v>1970</v>
      </c>
    </row>
    <row r="44" spans="1:12">
      <c r="A44" t="str">
        <f t="shared" si="0"/>
        <v>ZawadzkiArtur1970</v>
      </c>
      <c r="C44">
        <f t="shared" si="3"/>
        <v>43</v>
      </c>
      <c r="D44" t="s">
        <v>183</v>
      </c>
      <c r="E44" t="s">
        <v>51</v>
      </c>
      <c r="G44">
        <v>1970</v>
      </c>
      <c r="H44" t="str">
        <f t="shared" si="1"/>
        <v>Zawadzki Artur</v>
      </c>
      <c r="I44">
        <f t="shared" si="2"/>
        <v>1970</v>
      </c>
      <c r="J44" t="s">
        <v>32</v>
      </c>
      <c r="K44" t="s">
        <v>200</v>
      </c>
      <c r="L44">
        <f>VLOOKUP(H44,'id (2017)'!H:I,2,0)</f>
        <v>1970</v>
      </c>
    </row>
    <row r="45" spans="1:12">
      <c r="A45" t="str">
        <f t="shared" si="0"/>
        <v>GołębiewskiRadosław1978</v>
      </c>
      <c r="C45">
        <f t="shared" si="3"/>
        <v>44</v>
      </c>
      <c r="D45" t="s">
        <v>1801</v>
      </c>
      <c r="E45" t="s">
        <v>241</v>
      </c>
      <c r="G45">
        <v>1978</v>
      </c>
      <c r="H45" t="str">
        <f t="shared" si="1"/>
        <v>Gołębiewski Radosław</v>
      </c>
      <c r="I45">
        <f t="shared" si="2"/>
        <v>1978</v>
      </c>
      <c r="J45" t="s">
        <v>32</v>
      </c>
      <c r="K45" t="s">
        <v>200</v>
      </c>
      <c r="L45">
        <f>VLOOKUP(H45,'id (2017)'!H:I,2,0)</f>
        <v>1978</v>
      </c>
    </row>
    <row r="46" spans="1:12">
      <c r="A46" t="str">
        <f t="shared" si="0"/>
        <v>JackowiakMichal1979</v>
      </c>
      <c r="C46">
        <f t="shared" si="3"/>
        <v>45</v>
      </c>
      <c r="D46" t="s">
        <v>3414</v>
      </c>
      <c r="E46" t="s">
        <v>588</v>
      </c>
      <c r="G46">
        <v>1979</v>
      </c>
      <c r="H46" t="str">
        <f t="shared" si="1"/>
        <v>Jackowiak Michal</v>
      </c>
      <c r="I46">
        <f t="shared" si="2"/>
        <v>1979</v>
      </c>
      <c r="J46" t="s">
        <v>32</v>
      </c>
      <c r="K46" t="s">
        <v>200</v>
      </c>
      <c r="L46" t="e">
        <f>VLOOKUP(H46,'id (2017)'!H:I,2,0)</f>
        <v>#N/A</v>
      </c>
    </row>
    <row r="47" spans="1:12">
      <c r="A47" t="str">
        <f t="shared" si="0"/>
        <v>ZiółkowskiJanusz1978</v>
      </c>
      <c r="C47">
        <f t="shared" si="3"/>
        <v>46</v>
      </c>
      <c r="D47" t="s">
        <v>3415</v>
      </c>
      <c r="E47" t="s">
        <v>1209</v>
      </c>
      <c r="G47">
        <v>1978</v>
      </c>
      <c r="H47" t="str">
        <f t="shared" si="1"/>
        <v>Ziółkowski Janusz</v>
      </c>
      <c r="I47">
        <f t="shared" si="2"/>
        <v>1978</v>
      </c>
      <c r="J47" t="s">
        <v>32</v>
      </c>
      <c r="K47" t="s">
        <v>200</v>
      </c>
      <c r="L47" t="e">
        <f>VLOOKUP(H47,'id (2017)'!H:I,2,0)</f>
        <v>#N/A</v>
      </c>
    </row>
    <row r="48" spans="1:12">
      <c r="A48" t="str">
        <f t="shared" si="0"/>
        <v>StefańskiTomasz1982</v>
      </c>
      <c r="C48">
        <f t="shared" si="3"/>
        <v>47</v>
      </c>
      <c r="D48" t="s">
        <v>85</v>
      </c>
      <c r="E48" t="s">
        <v>48</v>
      </c>
      <c r="G48">
        <v>1982</v>
      </c>
      <c r="H48" t="str">
        <f t="shared" si="1"/>
        <v>Stefański Tomasz</v>
      </c>
      <c r="I48">
        <f t="shared" si="2"/>
        <v>1982</v>
      </c>
      <c r="J48" t="s">
        <v>32</v>
      </c>
      <c r="K48" t="s">
        <v>200</v>
      </c>
      <c r="L48">
        <f>VLOOKUP(H48,'id (2017)'!H:I,2,0)</f>
        <v>1982</v>
      </c>
    </row>
    <row r="49" spans="1:12">
      <c r="A49" t="str">
        <f t="shared" si="0"/>
        <v>RygalskiGrzegorz1974</v>
      </c>
      <c r="C49">
        <f t="shared" si="3"/>
        <v>48</v>
      </c>
      <c r="D49" t="s">
        <v>87</v>
      </c>
      <c r="E49" t="s">
        <v>19</v>
      </c>
      <c r="G49">
        <v>1974</v>
      </c>
      <c r="H49" t="str">
        <f t="shared" si="1"/>
        <v>Rygalski Grzegorz</v>
      </c>
      <c r="I49">
        <f t="shared" si="2"/>
        <v>1974</v>
      </c>
      <c r="J49" t="s">
        <v>32</v>
      </c>
      <c r="K49" t="s">
        <v>200</v>
      </c>
      <c r="L49">
        <f>VLOOKUP(H49,'id (2017)'!H:I,2,0)</f>
        <v>1974</v>
      </c>
    </row>
    <row r="50" spans="1:12">
      <c r="A50" t="str">
        <f t="shared" si="0"/>
        <v>FilipiukTomasz1974</v>
      </c>
      <c r="C50">
        <f t="shared" si="3"/>
        <v>49</v>
      </c>
      <c r="D50" t="s">
        <v>156</v>
      </c>
      <c r="E50" t="s">
        <v>48</v>
      </c>
      <c r="G50">
        <v>1974</v>
      </c>
      <c r="H50" t="str">
        <f t="shared" si="1"/>
        <v>Filipiuk Tomasz</v>
      </c>
      <c r="I50">
        <f t="shared" si="2"/>
        <v>1974</v>
      </c>
      <c r="J50" t="s">
        <v>32</v>
      </c>
      <c r="K50" t="s">
        <v>200</v>
      </c>
      <c r="L50">
        <f>VLOOKUP(H50,'id (2017)'!H:I,2,0)</f>
        <v>1974</v>
      </c>
    </row>
    <row r="51" spans="1:12">
      <c r="A51" t="str">
        <f t="shared" si="0"/>
        <v>PaszkowskiWojciech1978</v>
      </c>
      <c r="C51">
        <f t="shared" si="3"/>
        <v>50</v>
      </c>
      <c r="D51" t="s">
        <v>154</v>
      </c>
      <c r="E51" t="s">
        <v>151</v>
      </c>
      <c r="G51">
        <v>1978</v>
      </c>
      <c r="H51" t="str">
        <f t="shared" si="1"/>
        <v>Paszkowski Wojciech</v>
      </c>
      <c r="I51">
        <f t="shared" si="2"/>
        <v>1978</v>
      </c>
      <c r="J51" t="s">
        <v>32</v>
      </c>
      <c r="K51" t="s">
        <v>200</v>
      </c>
      <c r="L51">
        <f>VLOOKUP(H51,'id (2017)'!H:I,2,0)</f>
        <v>1978</v>
      </c>
    </row>
    <row r="52" spans="1:12">
      <c r="A52" t="str">
        <f t="shared" si="0"/>
        <v>WitkowskiMarcin1969</v>
      </c>
      <c r="C52">
        <f t="shared" si="3"/>
        <v>51</v>
      </c>
      <c r="D52" t="s">
        <v>23</v>
      </c>
      <c r="E52" t="s">
        <v>17</v>
      </c>
      <c r="G52">
        <v>1969</v>
      </c>
      <c r="H52" t="str">
        <f t="shared" si="1"/>
        <v>Witkowski Marcin</v>
      </c>
      <c r="I52">
        <f t="shared" si="2"/>
        <v>1969</v>
      </c>
      <c r="J52" t="s">
        <v>32</v>
      </c>
      <c r="K52" t="s">
        <v>200</v>
      </c>
      <c r="L52">
        <f>VLOOKUP(H52,'id (2017)'!H:I,2,0)</f>
        <v>1969</v>
      </c>
    </row>
    <row r="53" spans="1:12">
      <c r="A53" t="str">
        <f t="shared" si="0"/>
        <v>BeszterdaSebastian1975</v>
      </c>
      <c r="C53">
        <f t="shared" si="3"/>
        <v>52</v>
      </c>
      <c r="D53" t="s">
        <v>1278</v>
      </c>
      <c r="E53" t="s">
        <v>788</v>
      </c>
      <c r="G53">
        <v>1975</v>
      </c>
      <c r="H53" t="str">
        <f t="shared" si="1"/>
        <v>Beszterda Sebastian</v>
      </c>
      <c r="I53">
        <f t="shared" si="2"/>
        <v>1975</v>
      </c>
      <c r="J53" t="s">
        <v>32</v>
      </c>
      <c r="K53" t="s">
        <v>200</v>
      </c>
      <c r="L53">
        <f>VLOOKUP(H53,'id (2017)'!H:I,2,0)</f>
        <v>1975</v>
      </c>
    </row>
    <row r="54" spans="1:12">
      <c r="A54" t="str">
        <f t="shared" si="0"/>
        <v>StaszewskiDaniel1973</v>
      </c>
      <c r="C54">
        <f t="shared" si="3"/>
        <v>53</v>
      </c>
      <c r="D54" t="s">
        <v>225</v>
      </c>
      <c r="E54" t="s">
        <v>139</v>
      </c>
      <c r="G54">
        <v>1973</v>
      </c>
      <c r="H54" t="str">
        <f t="shared" si="1"/>
        <v>Staszewski Daniel</v>
      </c>
      <c r="I54">
        <f t="shared" si="2"/>
        <v>1973</v>
      </c>
      <c r="J54" t="s">
        <v>32</v>
      </c>
      <c r="K54" t="s">
        <v>200</v>
      </c>
      <c r="L54">
        <f>VLOOKUP(H54,'id (2017)'!H:I,2,0)</f>
        <v>1973</v>
      </c>
    </row>
    <row r="55" spans="1:12">
      <c r="A55" t="str">
        <f t="shared" si="0"/>
        <v>CichońPaweł1984</v>
      </c>
      <c r="C55">
        <f t="shared" si="3"/>
        <v>54</v>
      </c>
      <c r="D55" t="s">
        <v>107</v>
      </c>
      <c r="E55" t="s">
        <v>16</v>
      </c>
      <c r="G55">
        <v>1984</v>
      </c>
      <c r="H55" t="str">
        <f t="shared" si="1"/>
        <v>Cichoń Paweł</v>
      </c>
      <c r="I55">
        <f t="shared" si="2"/>
        <v>1984</v>
      </c>
      <c r="J55" t="s">
        <v>32</v>
      </c>
      <c r="K55" t="s">
        <v>200</v>
      </c>
      <c r="L55">
        <f>VLOOKUP(H55,'id (2017)'!H:I,2,0)</f>
        <v>1984</v>
      </c>
    </row>
    <row r="57" spans="1:12">
      <c r="A57" t="str">
        <f t="shared" si="0"/>
        <v>SzajdukPiotr1963</v>
      </c>
      <c r="C57">
        <f>C55+2</f>
        <v>56</v>
      </c>
      <c r="D57" t="s">
        <v>67</v>
      </c>
      <c r="E57" t="s">
        <v>15</v>
      </c>
      <c r="G57">
        <v>1963</v>
      </c>
      <c r="H57" t="str">
        <f t="shared" si="1"/>
        <v>Szajduk Piotr</v>
      </c>
      <c r="I57">
        <f t="shared" si="2"/>
        <v>1963</v>
      </c>
      <c r="J57" t="s">
        <v>32</v>
      </c>
      <c r="K57" t="s">
        <v>200</v>
      </c>
      <c r="L57">
        <f>VLOOKUP(H57,'id (2017)'!H:I,2,0)</f>
        <v>1963</v>
      </c>
    </row>
    <row r="58" spans="1:12">
      <c r="A58" t="str">
        <f t="shared" si="0"/>
        <v>MakowiecSławomir1974</v>
      </c>
      <c r="C58">
        <f t="shared" si="3"/>
        <v>57</v>
      </c>
      <c r="D58" t="s">
        <v>93</v>
      </c>
      <c r="E58" t="s">
        <v>92</v>
      </c>
      <c r="G58">
        <v>1974</v>
      </c>
      <c r="H58" t="str">
        <f t="shared" si="1"/>
        <v>Makowiec Sławomir</v>
      </c>
      <c r="I58">
        <f t="shared" si="2"/>
        <v>1974</v>
      </c>
      <c r="J58" t="s">
        <v>32</v>
      </c>
      <c r="K58" t="s">
        <v>200</v>
      </c>
      <c r="L58">
        <f>VLOOKUP(H58,'id (2017)'!H:I,2,0)</f>
        <v>1974</v>
      </c>
    </row>
    <row r="59" spans="1:12">
      <c r="A59" t="str">
        <f t="shared" si="0"/>
        <v>JaskólskiKonrad1980</v>
      </c>
      <c r="C59">
        <f t="shared" si="3"/>
        <v>58</v>
      </c>
      <c r="D59" t="s">
        <v>140</v>
      </c>
      <c r="E59" t="s">
        <v>68</v>
      </c>
      <c r="G59">
        <v>1980</v>
      </c>
      <c r="H59" t="str">
        <f t="shared" si="1"/>
        <v>Jaskólski Konrad</v>
      </c>
      <c r="I59">
        <f t="shared" si="2"/>
        <v>1980</v>
      </c>
      <c r="J59" t="s">
        <v>32</v>
      </c>
      <c r="K59" t="s">
        <v>200</v>
      </c>
      <c r="L59">
        <f>VLOOKUP(H59,'id (2017)'!H:I,2,0)</f>
        <v>1980</v>
      </c>
    </row>
    <row r="60" spans="1:12">
      <c r="A60" t="str">
        <f t="shared" si="0"/>
        <v>ZająkałaDariusz1969</v>
      </c>
      <c r="C60">
        <f t="shared" si="3"/>
        <v>59</v>
      </c>
      <c r="D60" t="s">
        <v>3419</v>
      </c>
      <c r="E60" t="s">
        <v>144</v>
      </c>
      <c r="G60">
        <v>1969</v>
      </c>
      <c r="H60" t="str">
        <f t="shared" si="1"/>
        <v>Zająkała Dariusz</v>
      </c>
      <c r="I60">
        <f t="shared" si="2"/>
        <v>1969</v>
      </c>
      <c r="J60" t="s">
        <v>32</v>
      </c>
      <c r="K60" t="s">
        <v>200</v>
      </c>
      <c r="L60" t="e">
        <f>VLOOKUP(H60,'id (2017)'!H:I,2,0)</f>
        <v>#N/A</v>
      </c>
    </row>
    <row r="61" spans="1:12">
      <c r="A61" t="str">
        <f t="shared" si="0"/>
        <v>JańczakWiesław1963</v>
      </c>
      <c r="C61">
        <f t="shared" si="3"/>
        <v>60</v>
      </c>
      <c r="D61" t="s">
        <v>64</v>
      </c>
      <c r="E61" t="s">
        <v>65</v>
      </c>
      <c r="G61">
        <v>1963</v>
      </c>
      <c r="H61" t="str">
        <f t="shared" si="1"/>
        <v>Jańczak Wiesław</v>
      </c>
      <c r="I61">
        <f t="shared" si="2"/>
        <v>1963</v>
      </c>
      <c r="J61" t="s">
        <v>32</v>
      </c>
      <c r="K61" t="s">
        <v>200</v>
      </c>
      <c r="L61">
        <f>VLOOKUP(H61,'id (2017)'!H:I,2,0)</f>
        <v>1963</v>
      </c>
    </row>
    <row r="62" spans="1:12">
      <c r="A62" t="str">
        <f t="shared" si="0"/>
        <v>AdkonisKonrad1978</v>
      </c>
      <c r="C62">
        <f t="shared" si="3"/>
        <v>61</v>
      </c>
      <c r="D62" t="s">
        <v>113</v>
      </c>
      <c r="E62" t="s">
        <v>68</v>
      </c>
      <c r="G62">
        <v>1978</v>
      </c>
      <c r="H62" t="str">
        <f t="shared" si="1"/>
        <v>Adkonis Konrad</v>
      </c>
      <c r="I62">
        <f t="shared" si="2"/>
        <v>1978</v>
      </c>
      <c r="J62" t="s">
        <v>32</v>
      </c>
      <c r="K62" t="s">
        <v>200</v>
      </c>
      <c r="L62" t="e">
        <f>VLOOKUP(H62,'id (2017)'!H:I,2,0)</f>
        <v>#N/A</v>
      </c>
    </row>
    <row r="63" spans="1:12">
      <c r="A63" t="str">
        <f t="shared" si="0"/>
        <v>PapisLeszek1958</v>
      </c>
      <c r="C63">
        <f t="shared" si="3"/>
        <v>62</v>
      </c>
      <c r="D63" t="s">
        <v>27</v>
      </c>
      <c r="E63" t="s">
        <v>25</v>
      </c>
      <c r="G63">
        <v>1958</v>
      </c>
      <c r="H63" t="str">
        <f t="shared" si="1"/>
        <v>Papis Leszek</v>
      </c>
      <c r="I63">
        <f t="shared" si="2"/>
        <v>1958</v>
      </c>
      <c r="J63" t="s">
        <v>32</v>
      </c>
      <c r="K63" t="s">
        <v>200</v>
      </c>
      <c r="L63">
        <f>VLOOKUP(H63,'id (2017)'!H:I,2,0)</f>
        <v>1958</v>
      </c>
    </row>
    <row r="64" spans="1:12">
      <c r="A64" t="str">
        <f t="shared" si="0"/>
        <v>UrbanikJanusz1981</v>
      </c>
      <c r="C64">
        <f t="shared" si="3"/>
        <v>63</v>
      </c>
      <c r="D64" t="s">
        <v>1420</v>
      </c>
      <c r="E64" t="s">
        <v>1209</v>
      </c>
      <c r="G64">
        <v>1981</v>
      </c>
      <c r="H64" t="str">
        <f t="shared" si="1"/>
        <v>Urbanik Janusz</v>
      </c>
      <c r="I64">
        <f t="shared" si="2"/>
        <v>1981</v>
      </c>
      <c r="J64" t="s">
        <v>32</v>
      </c>
      <c r="K64" t="s">
        <v>200</v>
      </c>
      <c r="L64">
        <f>VLOOKUP(H64,'id (2017)'!H:I,2,0)</f>
        <v>1981</v>
      </c>
    </row>
    <row r="65" spans="1:12">
      <c r="A65" t="str">
        <f t="shared" si="0"/>
        <v>RedoGrzegorz1971</v>
      </c>
      <c r="C65">
        <f t="shared" si="3"/>
        <v>64</v>
      </c>
      <c r="D65" t="s">
        <v>1560</v>
      </c>
      <c r="E65" t="s">
        <v>19</v>
      </c>
      <c r="G65">
        <v>1971</v>
      </c>
      <c r="H65" t="str">
        <f t="shared" si="1"/>
        <v>Redo Grzegorz</v>
      </c>
      <c r="I65">
        <f t="shared" si="2"/>
        <v>1971</v>
      </c>
      <c r="J65" t="s">
        <v>32</v>
      </c>
      <c r="K65" t="s">
        <v>200</v>
      </c>
      <c r="L65">
        <f>VLOOKUP(H65,'id (2017)'!H:I,2,0)</f>
        <v>1971</v>
      </c>
    </row>
    <row r="66" spans="1:12">
      <c r="A66" t="str">
        <f t="shared" ref="A66:A129" si="4">D66&amp;E66&amp;G66</f>
        <v>OrłowskiLeszek1958</v>
      </c>
      <c r="C66">
        <f t="shared" si="3"/>
        <v>65</v>
      </c>
      <c r="D66" t="s">
        <v>28</v>
      </c>
      <c r="E66" t="s">
        <v>25</v>
      </c>
      <c r="G66">
        <v>1958</v>
      </c>
      <c r="H66" t="str">
        <f t="shared" si="1"/>
        <v>Orłowski Leszek</v>
      </c>
      <c r="I66">
        <f t="shared" si="2"/>
        <v>1958</v>
      </c>
      <c r="J66" t="s">
        <v>32</v>
      </c>
      <c r="K66" t="s">
        <v>200</v>
      </c>
      <c r="L66">
        <f>VLOOKUP(H66,'id (2017)'!H:I,2,0)</f>
        <v>1958</v>
      </c>
    </row>
    <row r="67" spans="1:12">
      <c r="A67" t="str">
        <f t="shared" si="4"/>
        <v>NowackaElżbieta1976</v>
      </c>
      <c r="C67">
        <f t="shared" si="3"/>
        <v>66</v>
      </c>
      <c r="D67" t="s">
        <v>1219</v>
      </c>
      <c r="E67" t="s">
        <v>1218</v>
      </c>
      <c r="G67">
        <v>1976</v>
      </c>
      <c r="H67" t="str">
        <f t="shared" ref="H67:H130" si="5">D67&amp;" "&amp;E67</f>
        <v>Nowacka Elżbieta</v>
      </c>
      <c r="I67">
        <f t="shared" ref="I67:I130" si="6">G67</f>
        <v>1976</v>
      </c>
      <c r="J67" t="s">
        <v>0</v>
      </c>
      <c r="K67" t="s">
        <v>200</v>
      </c>
      <c r="L67">
        <f>VLOOKUP(H67,'id (2017)'!H:I,2,0)</f>
        <v>1976</v>
      </c>
    </row>
    <row r="68" spans="1:12">
      <c r="A68" t="str">
        <f t="shared" si="4"/>
        <v>Urbanik-RedoEwa1974</v>
      </c>
      <c r="C68">
        <f t="shared" ref="C68:C131" si="7">C67+1</f>
        <v>67</v>
      </c>
      <c r="D68" t="s">
        <v>1549</v>
      </c>
      <c r="E68" t="s">
        <v>334</v>
      </c>
      <c r="G68">
        <v>1974</v>
      </c>
      <c r="H68" t="str">
        <f t="shared" si="5"/>
        <v>Urbanik-Redo Ewa</v>
      </c>
      <c r="I68">
        <f t="shared" si="6"/>
        <v>1974</v>
      </c>
      <c r="J68" t="s">
        <v>0</v>
      </c>
      <c r="K68" t="s">
        <v>200</v>
      </c>
      <c r="L68">
        <f>VLOOKUP(H68,'id (2017)'!H:I,2,0)</f>
        <v>1974</v>
      </c>
    </row>
    <row r="69" spans="1:12">
      <c r="A69" t="str">
        <f t="shared" si="4"/>
        <v>WieszczeczyńskiKrzysztof1986</v>
      </c>
      <c r="C69">
        <f t="shared" si="7"/>
        <v>68</v>
      </c>
      <c r="D69" t="s">
        <v>84</v>
      </c>
      <c r="E69" t="s">
        <v>22</v>
      </c>
      <c r="F69">
        <v>0</v>
      </c>
      <c r="G69">
        <v>1986</v>
      </c>
      <c r="H69" t="str">
        <f t="shared" si="5"/>
        <v>Wieszczeczyński Krzysztof</v>
      </c>
      <c r="I69">
        <f t="shared" si="6"/>
        <v>1986</v>
      </c>
      <c r="J69" t="s">
        <v>32</v>
      </c>
      <c r="K69" t="s">
        <v>3443</v>
      </c>
      <c r="L69">
        <f>VLOOKUP(H69,'id (2017)'!H:I,2,0)</f>
        <v>1986</v>
      </c>
    </row>
    <row r="70" spans="1:12">
      <c r="A70" t="str">
        <f t="shared" si="4"/>
        <v>JakubikPiotr1971</v>
      </c>
      <c r="C70">
        <f t="shared" si="7"/>
        <v>69</v>
      </c>
      <c r="D70" t="s">
        <v>1180</v>
      </c>
      <c r="E70" t="s">
        <v>15</v>
      </c>
      <c r="F70" t="s">
        <v>3438</v>
      </c>
      <c r="G70">
        <v>1971</v>
      </c>
      <c r="H70" t="str">
        <f t="shared" si="5"/>
        <v>Jakubik Piotr</v>
      </c>
      <c r="I70">
        <f t="shared" si="6"/>
        <v>1971</v>
      </c>
      <c r="J70" t="s">
        <v>32</v>
      </c>
      <c r="K70" t="s">
        <v>3443</v>
      </c>
      <c r="L70" t="e">
        <f>VLOOKUP(H70,'id (2017)'!H:I,2,0)</f>
        <v>#N/A</v>
      </c>
    </row>
    <row r="71" spans="1:12">
      <c r="A71" t="str">
        <f t="shared" si="4"/>
        <v>StanekRobert1967</v>
      </c>
      <c r="C71">
        <f t="shared" si="7"/>
        <v>70</v>
      </c>
      <c r="D71" t="s">
        <v>50</v>
      </c>
      <c r="E71" t="s">
        <v>49</v>
      </c>
      <c r="F71" t="s">
        <v>135</v>
      </c>
      <c r="G71">
        <v>1967</v>
      </c>
      <c r="H71" t="str">
        <f t="shared" si="5"/>
        <v>Stanek Robert</v>
      </c>
      <c r="I71">
        <f t="shared" si="6"/>
        <v>1967</v>
      </c>
      <c r="J71" t="s">
        <v>32</v>
      </c>
      <c r="K71" t="s">
        <v>3443</v>
      </c>
      <c r="L71">
        <f>VLOOKUP(H71,'id (2017)'!H:I,2,0)</f>
        <v>1967</v>
      </c>
    </row>
    <row r="72" spans="1:12">
      <c r="A72" t="str">
        <f t="shared" si="4"/>
        <v>PieczyńskiPaweł1987</v>
      </c>
      <c r="C72">
        <f t="shared" si="7"/>
        <v>71</v>
      </c>
      <c r="D72" t="s">
        <v>3424</v>
      </c>
      <c r="E72" t="s">
        <v>16</v>
      </c>
      <c r="F72">
        <v>0</v>
      </c>
      <c r="G72">
        <v>1987</v>
      </c>
      <c r="H72" t="str">
        <f t="shared" si="5"/>
        <v>Pieczyński Paweł</v>
      </c>
      <c r="I72">
        <f t="shared" si="6"/>
        <v>1987</v>
      </c>
      <c r="J72" t="s">
        <v>32</v>
      </c>
      <c r="K72" t="s">
        <v>3443</v>
      </c>
      <c r="L72" t="e">
        <f>VLOOKUP(H72,'id (2017)'!H:I,2,0)</f>
        <v>#N/A</v>
      </c>
    </row>
    <row r="73" spans="1:12">
      <c r="A73" t="str">
        <f t="shared" si="4"/>
        <v>KaczmarekMateusz1989</v>
      </c>
      <c r="C73">
        <f t="shared" si="7"/>
        <v>72</v>
      </c>
      <c r="D73" t="s">
        <v>3426</v>
      </c>
      <c r="E73" t="s">
        <v>91</v>
      </c>
      <c r="F73" t="s">
        <v>3427</v>
      </c>
      <c r="G73">
        <v>1989</v>
      </c>
      <c r="H73" t="str">
        <f t="shared" si="5"/>
        <v>Kaczmarek Mateusz</v>
      </c>
      <c r="I73">
        <f t="shared" si="6"/>
        <v>1989</v>
      </c>
      <c r="J73" t="s">
        <v>32</v>
      </c>
      <c r="K73" t="s">
        <v>3443</v>
      </c>
      <c r="L73" t="e">
        <f>VLOOKUP(H73,'id (2017)'!H:I,2,0)</f>
        <v>#N/A</v>
      </c>
    </row>
    <row r="74" spans="1:12">
      <c r="A74" t="str">
        <f t="shared" si="4"/>
        <v>DawidziakJarosław1971</v>
      </c>
      <c r="C74">
        <f t="shared" si="7"/>
        <v>73</v>
      </c>
      <c r="D74" t="s">
        <v>879</v>
      </c>
      <c r="E74" t="s">
        <v>90</v>
      </c>
      <c r="F74" t="s">
        <v>872</v>
      </c>
      <c r="G74">
        <v>1971</v>
      </c>
      <c r="H74" t="str">
        <f t="shared" si="5"/>
        <v>Dawidziak Jarosław</v>
      </c>
      <c r="I74">
        <f t="shared" si="6"/>
        <v>1971</v>
      </c>
      <c r="J74" t="s">
        <v>32</v>
      </c>
      <c r="K74" t="s">
        <v>3443</v>
      </c>
      <c r="L74">
        <f>VLOOKUP(H74,'id (2017)'!H:I,2,0)</f>
        <v>1971</v>
      </c>
    </row>
    <row r="75" spans="1:12">
      <c r="A75" t="str">
        <f t="shared" si="4"/>
        <v>TobołaMiron1973</v>
      </c>
      <c r="C75">
        <f t="shared" si="7"/>
        <v>74</v>
      </c>
      <c r="D75" t="s">
        <v>124</v>
      </c>
      <c r="E75" t="s">
        <v>123</v>
      </c>
      <c r="F75" t="s">
        <v>872</v>
      </c>
      <c r="G75">
        <v>1973</v>
      </c>
      <c r="H75" t="str">
        <f t="shared" si="5"/>
        <v>Toboła Miron</v>
      </c>
      <c r="I75">
        <f t="shared" si="6"/>
        <v>1973</v>
      </c>
      <c r="J75" t="s">
        <v>32</v>
      </c>
      <c r="K75" t="s">
        <v>3443</v>
      </c>
      <c r="L75">
        <f>VLOOKUP(H75,'id (2017)'!H:I,2,0)</f>
        <v>1973</v>
      </c>
    </row>
    <row r="76" spans="1:12">
      <c r="A76" t="str">
        <f t="shared" si="4"/>
        <v>JanikArtur1981</v>
      </c>
      <c r="C76">
        <f t="shared" si="7"/>
        <v>75</v>
      </c>
      <c r="D76" t="s">
        <v>82</v>
      </c>
      <c r="E76" t="s">
        <v>51</v>
      </c>
      <c r="F76" t="s">
        <v>872</v>
      </c>
      <c r="G76">
        <v>1981</v>
      </c>
      <c r="H76" t="str">
        <f t="shared" si="5"/>
        <v>Janik Artur</v>
      </c>
      <c r="I76">
        <f t="shared" si="6"/>
        <v>1981</v>
      </c>
      <c r="J76" t="s">
        <v>32</v>
      </c>
      <c r="K76" t="s">
        <v>3443</v>
      </c>
      <c r="L76">
        <f>VLOOKUP(H76,'id (2017)'!H:I,2,0)</f>
        <v>1980</v>
      </c>
    </row>
    <row r="77" spans="1:12">
      <c r="A77" t="str">
        <f t="shared" si="4"/>
        <v>FlorczakKarol1980</v>
      </c>
      <c r="C77">
        <f t="shared" si="7"/>
        <v>76</v>
      </c>
      <c r="D77" t="s">
        <v>122</v>
      </c>
      <c r="E77" t="s">
        <v>95</v>
      </c>
      <c r="F77" t="s">
        <v>872</v>
      </c>
      <c r="G77">
        <v>1980</v>
      </c>
      <c r="H77" t="str">
        <f t="shared" si="5"/>
        <v>Florczak Karol</v>
      </c>
      <c r="I77">
        <f t="shared" si="6"/>
        <v>1980</v>
      </c>
      <c r="J77" t="s">
        <v>32</v>
      </c>
      <c r="K77" t="s">
        <v>3443</v>
      </c>
      <c r="L77">
        <f>VLOOKUP(H77,'id (2017)'!H:I,2,0)</f>
        <v>1980</v>
      </c>
    </row>
    <row r="78" spans="1:12">
      <c r="A78" t="str">
        <f t="shared" si="4"/>
        <v>PoździkRadosław1978</v>
      </c>
      <c r="C78">
        <f t="shared" si="7"/>
        <v>77</v>
      </c>
      <c r="D78" t="s">
        <v>434</v>
      </c>
      <c r="E78" t="s">
        <v>241</v>
      </c>
      <c r="F78" t="s">
        <v>433</v>
      </c>
      <c r="G78">
        <v>1978</v>
      </c>
      <c r="H78" t="str">
        <f t="shared" si="5"/>
        <v>Poździk Radosław</v>
      </c>
      <c r="I78">
        <f t="shared" si="6"/>
        <v>1978</v>
      </c>
      <c r="J78" t="s">
        <v>32</v>
      </c>
      <c r="K78" t="s">
        <v>3443</v>
      </c>
      <c r="L78">
        <f>VLOOKUP(H78,'id (2017)'!H:I,2,0)</f>
        <v>1978</v>
      </c>
    </row>
    <row r="79" spans="1:12">
      <c r="A79" t="str">
        <f t="shared" si="4"/>
        <v>KęsickiTytus1995</v>
      </c>
      <c r="C79">
        <f t="shared" si="7"/>
        <v>78</v>
      </c>
      <c r="D79" t="s">
        <v>3431</v>
      </c>
      <c r="E79" t="s">
        <v>3430</v>
      </c>
      <c r="F79">
        <v>0</v>
      </c>
      <c r="G79">
        <v>1995</v>
      </c>
      <c r="H79" t="str">
        <f t="shared" si="5"/>
        <v>Kęsicki Tytus</v>
      </c>
      <c r="I79">
        <f t="shared" si="6"/>
        <v>1995</v>
      </c>
      <c r="J79" t="s">
        <v>32</v>
      </c>
      <c r="K79" t="s">
        <v>3443</v>
      </c>
      <c r="L79" t="e">
        <f>VLOOKUP(H79,'id (2017)'!H:I,2,0)</f>
        <v>#N/A</v>
      </c>
    </row>
    <row r="80" spans="1:12">
      <c r="A80" t="str">
        <f t="shared" si="4"/>
        <v>KucharskiRafał1981</v>
      </c>
      <c r="C80">
        <f t="shared" si="7"/>
        <v>79</v>
      </c>
      <c r="D80" t="s">
        <v>746</v>
      </c>
      <c r="E80" t="s">
        <v>45</v>
      </c>
      <c r="F80">
        <v>0</v>
      </c>
      <c r="G80">
        <v>1981</v>
      </c>
      <c r="H80" t="str">
        <f t="shared" si="5"/>
        <v>Kucharski Rafał</v>
      </c>
      <c r="I80">
        <f t="shared" si="6"/>
        <v>1981</v>
      </c>
      <c r="J80" t="s">
        <v>32</v>
      </c>
      <c r="K80" t="s">
        <v>3443</v>
      </c>
      <c r="L80">
        <f>VLOOKUP(H80,'id (2017)'!H:I,2,0)</f>
        <v>1981</v>
      </c>
    </row>
    <row r="81" spans="1:12">
      <c r="A81" t="str">
        <f t="shared" si="4"/>
        <v>WolnySebastian1978</v>
      </c>
      <c r="C81">
        <f t="shared" si="7"/>
        <v>80</v>
      </c>
      <c r="D81" t="s">
        <v>1281</v>
      </c>
      <c r="E81" t="s">
        <v>788</v>
      </c>
      <c r="F81">
        <v>0</v>
      </c>
      <c r="G81">
        <v>1978</v>
      </c>
      <c r="H81" t="str">
        <f t="shared" si="5"/>
        <v>Wolny Sebastian</v>
      </c>
      <c r="I81">
        <f t="shared" si="6"/>
        <v>1978</v>
      </c>
      <c r="J81" t="s">
        <v>32</v>
      </c>
      <c r="K81" t="s">
        <v>3443</v>
      </c>
      <c r="L81">
        <f>VLOOKUP(H81,'id (2017)'!H:I,2,0)</f>
        <v>1978</v>
      </c>
    </row>
    <row r="82" spans="1:12">
      <c r="A82" t="str">
        <f t="shared" si="4"/>
        <v>TadeuszMaciej1982</v>
      </c>
      <c r="C82">
        <f t="shared" si="7"/>
        <v>81</v>
      </c>
      <c r="D82" t="s">
        <v>89</v>
      </c>
      <c r="E82" t="s">
        <v>70</v>
      </c>
      <c r="F82" t="s">
        <v>1289</v>
      </c>
      <c r="G82">
        <v>1982</v>
      </c>
      <c r="H82" t="str">
        <f t="shared" si="5"/>
        <v>Tadeusz Maciej</v>
      </c>
      <c r="I82">
        <f t="shared" si="6"/>
        <v>1982</v>
      </c>
      <c r="J82" t="s">
        <v>32</v>
      </c>
      <c r="K82" t="s">
        <v>3443</v>
      </c>
      <c r="L82">
        <f>VLOOKUP(H82,'id (2017)'!H:I,2,0)</f>
        <v>1982</v>
      </c>
    </row>
    <row r="83" spans="1:12">
      <c r="A83" t="str">
        <f t="shared" si="4"/>
        <v>KoniecznyTomasz1960</v>
      </c>
      <c r="C83">
        <f t="shared" si="7"/>
        <v>82</v>
      </c>
      <c r="D83" t="s">
        <v>47</v>
      </c>
      <c r="E83" t="s">
        <v>48</v>
      </c>
      <c r="F83" t="s">
        <v>310</v>
      </c>
      <c r="G83">
        <v>1960</v>
      </c>
      <c r="H83" t="str">
        <f t="shared" si="5"/>
        <v>Konieczny Tomasz</v>
      </c>
      <c r="I83">
        <f t="shared" si="6"/>
        <v>1960</v>
      </c>
      <c r="J83" t="s">
        <v>32</v>
      </c>
      <c r="K83" t="s">
        <v>3443</v>
      </c>
      <c r="L83">
        <f>VLOOKUP(H83,'id (2017)'!H:I,2,0)</f>
        <v>1960</v>
      </c>
    </row>
    <row r="84" spans="1:12">
      <c r="A84" t="str">
        <f t="shared" si="4"/>
        <v>KoniecznaJoanna1988</v>
      </c>
      <c r="C84">
        <f t="shared" si="7"/>
        <v>83</v>
      </c>
      <c r="D84" t="s">
        <v>331</v>
      </c>
      <c r="E84" t="s">
        <v>489</v>
      </c>
      <c r="F84" t="s">
        <v>310</v>
      </c>
      <c r="G84">
        <v>1988</v>
      </c>
      <c r="H84" t="str">
        <f t="shared" si="5"/>
        <v>Konieczna Joanna</v>
      </c>
      <c r="I84">
        <f t="shared" si="6"/>
        <v>1988</v>
      </c>
      <c r="J84" t="s">
        <v>0</v>
      </c>
      <c r="K84" t="s">
        <v>3443</v>
      </c>
      <c r="L84">
        <f>VLOOKUP(H84,'id (2017)'!H:I,2,0)</f>
        <v>1988</v>
      </c>
    </row>
    <row r="85" spans="1:12">
      <c r="A85" t="str">
        <f t="shared" si="4"/>
        <v>KoniecznaKrystyna1959</v>
      </c>
      <c r="C85">
        <f t="shared" si="7"/>
        <v>84</v>
      </c>
      <c r="D85" t="s">
        <v>331</v>
      </c>
      <c r="E85" t="s">
        <v>332</v>
      </c>
      <c r="F85" t="s">
        <v>310</v>
      </c>
      <c r="G85">
        <v>1959</v>
      </c>
      <c r="H85" t="str">
        <f t="shared" si="5"/>
        <v>Konieczna Krystyna</v>
      </c>
      <c r="I85">
        <f t="shared" si="6"/>
        <v>1959</v>
      </c>
      <c r="J85" t="s">
        <v>0</v>
      </c>
      <c r="K85" t="s">
        <v>3443</v>
      </c>
      <c r="L85">
        <f>VLOOKUP(H85,'id (2017)'!H:I,2,0)</f>
        <v>1959</v>
      </c>
    </row>
    <row r="86" spans="1:12">
      <c r="A86" t="str">
        <f t="shared" si="4"/>
        <v>OstaszkiewiczJolanta1981</v>
      </c>
      <c r="C86">
        <f t="shared" si="7"/>
        <v>85</v>
      </c>
      <c r="D86" t="s">
        <v>3436</v>
      </c>
      <c r="E86" t="s">
        <v>753</v>
      </c>
      <c r="F86" t="s">
        <v>3434</v>
      </c>
      <c r="G86">
        <v>1981</v>
      </c>
      <c r="H86" t="str">
        <f t="shared" si="5"/>
        <v>Ostaszkiewicz Jolanta</v>
      </c>
      <c r="I86">
        <f t="shared" si="6"/>
        <v>1981</v>
      </c>
      <c r="J86" t="s">
        <v>0</v>
      </c>
      <c r="K86" t="s">
        <v>3443</v>
      </c>
      <c r="L86" t="e">
        <f>VLOOKUP(H86,'id (2017)'!H:I,2,0)</f>
        <v>#N/A</v>
      </c>
    </row>
    <row r="87" spans="1:12">
      <c r="A87" t="str">
        <f t="shared" si="4"/>
        <v>PokoraKatarzyna1972</v>
      </c>
      <c r="C87">
        <f t="shared" si="7"/>
        <v>86</v>
      </c>
      <c r="D87" t="s">
        <v>3437</v>
      </c>
      <c r="E87" t="s">
        <v>768</v>
      </c>
      <c r="F87">
        <v>0</v>
      </c>
      <c r="G87">
        <v>1972</v>
      </c>
      <c r="H87" t="str">
        <f t="shared" si="5"/>
        <v>Pokora Katarzyna</v>
      </c>
      <c r="I87">
        <f t="shared" si="6"/>
        <v>1972</v>
      </c>
      <c r="J87" t="s">
        <v>0</v>
      </c>
      <c r="K87" t="s">
        <v>3443</v>
      </c>
      <c r="L87" t="e">
        <f>VLOOKUP(H87,'id (2017)'!H:I,2,0)</f>
        <v>#N/A</v>
      </c>
    </row>
    <row r="88" spans="1:12">
      <c r="A88" t="str">
        <f t="shared" si="4"/>
        <v>WalkowiakAgata1980</v>
      </c>
      <c r="C88">
        <f t="shared" si="7"/>
        <v>87</v>
      </c>
      <c r="D88" t="s">
        <v>1608</v>
      </c>
      <c r="E88" t="s">
        <v>231</v>
      </c>
      <c r="F88" t="s">
        <v>3435</v>
      </c>
      <c r="G88">
        <v>1980</v>
      </c>
      <c r="H88" t="str">
        <f t="shared" si="5"/>
        <v>Walkowiak Agata</v>
      </c>
      <c r="I88">
        <f t="shared" si="6"/>
        <v>1980</v>
      </c>
      <c r="J88" t="s">
        <v>0</v>
      </c>
      <c r="K88" t="s">
        <v>3443</v>
      </c>
      <c r="L88">
        <f>VLOOKUP(H88,'id (2017)'!H:I,2,0)</f>
        <v>1980</v>
      </c>
    </row>
    <row r="89" spans="1:12">
      <c r="A89" t="str">
        <f t="shared" si="4"/>
        <v>KomosaAgnieszka1981</v>
      </c>
      <c r="C89">
        <f t="shared" si="7"/>
        <v>88</v>
      </c>
      <c r="D89" t="s">
        <v>1607</v>
      </c>
      <c r="E89" t="s">
        <v>133</v>
      </c>
      <c r="F89" t="s">
        <v>3435</v>
      </c>
      <c r="G89">
        <v>1981</v>
      </c>
      <c r="H89" t="str">
        <f t="shared" si="5"/>
        <v>Komosa Agnieszka</v>
      </c>
      <c r="I89">
        <f t="shared" si="6"/>
        <v>1981</v>
      </c>
      <c r="J89" t="s">
        <v>0</v>
      </c>
      <c r="K89" t="s">
        <v>3443</v>
      </c>
      <c r="L89">
        <f>VLOOKUP(H89,'id (2017)'!H:I,2,0)</f>
        <v>1981</v>
      </c>
    </row>
    <row r="90" spans="1:12">
      <c r="A90" t="str">
        <f t="shared" si="4"/>
        <v>JarosiewiczMałgorzata1979</v>
      </c>
      <c r="C90">
        <f t="shared" si="7"/>
        <v>89</v>
      </c>
      <c r="D90" t="s">
        <v>577</v>
      </c>
      <c r="E90" t="s">
        <v>500</v>
      </c>
      <c r="F90" t="s">
        <v>3464</v>
      </c>
      <c r="G90">
        <v>1979</v>
      </c>
      <c r="H90" t="str">
        <f t="shared" si="5"/>
        <v>Jarosiewicz Małgorzata</v>
      </c>
      <c r="I90">
        <f t="shared" si="6"/>
        <v>1979</v>
      </c>
      <c r="J90" t="s">
        <v>0</v>
      </c>
      <c r="K90" t="s">
        <v>3342</v>
      </c>
      <c r="L90">
        <f>VLOOKUP(H90,'id (2017)'!H:I,2,0)</f>
        <v>1979</v>
      </c>
    </row>
    <row r="91" spans="1:12">
      <c r="A91" t="str">
        <f t="shared" si="4"/>
        <v>RóżakMarcin1980</v>
      </c>
      <c r="C91">
        <f t="shared" si="7"/>
        <v>90</v>
      </c>
      <c r="D91" t="s">
        <v>317</v>
      </c>
      <c r="E91" t="s">
        <v>17</v>
      </c>
      <c r="F91" t="s">
        <v>1259</v>
      </c>
      <c r="G91">
        <v>1980</v>
      </c>
      <c r="H91" t="str">
        <f t="shared" si="5"/>
        <v>Różak Marcin</v>
      </c>
      <c r="I91">
        <f t="shared" si="6"/>
        <v>1980</v>
      </c>
      <c r="J91" t="s">
        <v>32</v>
      </c>
      <c r="K91" t="s">
        <v>3342</v>
      </c>
      <c r="L91">
        <f>VLOOKUP(H91,'id (2017)'!H:I,2,0)</f>
        <v>1980</v>
      </c>
    </row>
    <row r="92" spans="1:12">
      <c r="A92" t="str">
        <f t="shared" si="4"/>
        <v>PiwakowskiWojciech1977</v>
      </c>
      <c r="C92">
        <f t="shared" si="7"/>
        <v>91</v>
      </c>
      <c r="D92" t="s">
        <v>138</v>
      </c>
      <c r="E92" t="s">
        <v>151</v>
      </c>
      <c r="F92" t="s">
        <v>3460</v>
      </c>
      <c r="G92">
        <v>1977</v>
      </c>
      <c r="H92" t="str">
        <f t="shared" si="5"/>
        <v>Piwakowski Wojciech</v>
      </c>
      <c r="I92">
        <f t="shared" si="6"/>
        <v>1977</v>
      </c>
      <c r="J92" t="s">
        <v>32</v>
      </c>
      <c r="K92" t="s">
        <v>3342</v>
      </c>
      <c r="L92">
        <f>VLOOKUP(H92,'id (2017)'!H:I,2,0)</f>
        <v>1977</v>
      </c>
    </row>
    <row r="93" spans="1:12">
      <c r="A93" t="str">
        <f t="shared" si="4"/>
        <v>PachulskiLeszek1967</v>
      </c>
      <c r="C93">
        <f t="shared" si="7"/>
        <v>92</v>
      </c>
      <c r="D93" t="s">
        <v>165</v>
      </c>
      <c r="E93" t="s">
        <v>25</v>
      </c>
      <c r="F93">
        <v>0</v>
      </c>
      <c r="G93">
        <v>1967</v>
      </c>
      <c r="H93" t="str">
        <f t="shared" si="5"/>
        <v>Pachulski Leszek</v>
      </c>
      <c r="I93">
        <f t="shared" si="6"/>
        <v>1967</v>
      </c>
      <c r="J93" t="s">
        <v>32</v>
      </c>
      <c r="K93" t="s">
        <v>3342</v>
      </c>
      <c r="L93">
        <f>VLOOKUP(H93,'id (2017)'!H:I,2,0)</f>
        <v>1967</v>
      </c>
    </row>
    <row r="94" spans="1:12">
      <c r="A94" t="str">
        <f t="shared" si="4"/>
        <v>SzumańskiJakub1983</v>
      </c>
      <c r="C94">
        <f t="shared" si="7"/>
        <v>93</v>
      </c>
      <c r="D94" t="s">
        <v>180</v>
      </c>
      <c r="E94" t="s">
        <v>141</v>
      </c>
      <c r="F94" t="s">
        <v>3461</v>
      </c>
      <c r="G94">
        <v>1983</v>
      </c>
      <c r="H94" t="str">
        <f t="shared" si="5"/>
        <v>Szumański Jakub</v>
      </c>
      <c r="I94">
        <f t="shared" si="6"/>
        <v>1983</v>
      </c>
      <c r="J94" t="s">
        <v>32</v>
      </c>
      <c r="K94" t="s">
        <v>3342</v>
      </c>
      <c r="L94">
        <f>VLOOKUP(H94,'id (2017)'!H:I,2,0)</f>
        <v>1983</v>
      </c>
    </row>
    <row r="95" spans="1:12">
      <c r="A95" t="str">
        <f t="shared" si="4"/>
        <v>BuchajewiczAndrzej1966</v>
      </c>
      <c r="C95">
        <f t="shared" si="7"/>
        <v>94</v>
      </c>
      <c r="D95" t="s">
        <v>1528</v>
      </c>
      <c r="E95" t="s">
        <v>26</v>
      </c>
      <c r="F95" t="s">
        <v>1527</v>
      </c>
      <c r="G95">
        <v>1966</v>
      </c>
      <c r="H95" t="str">
        <f t="shared" si="5"/>
        <v>Buchajewicz Andrzej</v>
      </c>
      <c r="I95">
        <f t="shared" si="6"/>
        <v>1966</v>
      </c>
      <c r="J95" t="s">
        <v>32</v>
      </c>
      <c r="K95" t="s">
        <v>3342</v>
      </c>
      <c r="L95">
        <f>VLOOKUP(H95,'id (2017)'!H:I,2,0)</f>
        <v>1966</v>
      </c>
    </row>
    <row r="96" spans="1:12">
      <c r="A96" t="str">
        <f t="shared" si="4"/>
        <v>PotockiRobert1974</v>
      </c>
      <c r="C96">
        <f t="shared" si="7"/>
        <v>95</v>
      </c>
      <c r="D96" t="s">
        <v>393</v>
      </c>
      <c r="E96" t="s">
        <v>49</v>
      </c>
      <c r="F96">
        <v>0</v>
      </c>
      <c r="G96">
        <v>1974</v>
      </c>
      <c r="H96" t="str">
        <f t="shared" si="5"/>
        <v>Potocki Robert</v>
      </c>
      <c r="I96">
        <f t="shared" si="6"/>
        <v>1974</v>
      </c>
      <c r="J96" t="s">
        <v>32</v>
      </c>
      <c r="K96" t="s">
        <v>3342</v>
      </c>
      <c r="L96">
        <f>VLOOKUP(H96,'id (2017)'!H:I,2,0)</f>
        <v>1974</v>
      </c>
    </row>
    <row r="97" spans="1:12">
      <c r="A97" t="str">
        <f t="shared" si="4"/>
        <v>PotockiMirosław1969</v>
      </c>
      <c r="C97">
        <f t="shared" si="7"/>
        <v>96</v>
      </c>
      <c r="D97" t="s">
        <v>393</v>
      </c>
      <c r="E97" t="s">
        <v>392</v>
      </c>
      <c r="F97" t="s">
        <v>391</v>
      </c>
      <c r="G97">
        <v>1969</v>
      </c>
      <c r="H97" t="str">
        <f t="shared" si="5"/>
        <v>Potocki Mirosław</v>
      </c>
      <c r="I97">
        <f t="shared" si="6"/>
        <v>1969</v>
      </c>
      <c r="J97" t="s">
        <v>32</v>
      </c>
      <c r="K97" t="s">
        <v>3342</v>
      </c>
      <c r="L97">
        <f>VLOOKUP(H97,'id (2017)'!H:I,2,0)</f>
        <v>1969</v>
      </c>
    </row>
    <row r="98" spans="1:12">
      <c r="A98" t="str">
        <f t="shared" si="4"/>
        <v>WalińskiMikołaj1978</v>
      </c>
      <c r="C98">
        <f t="shared" si="7"/>
        <v>97</v>
      </c>
      <c r="D98" t="s">
        <v>432</v>
      </c>
      <c r="E98" t="s">
        <v>431</v>
      </c>
      <c r="F98" t="s">
        <v>1379</v>
      </c>
      <c r="G98">
        <v>1978</v>
      </c>
      <c r="H98" t="str">
        <f t="shared" si="5"/>
        <v>Waliński Mikołaj</v>
      </c>
      <c r="I98">
        <f t="shared" si="6"/>
        <v>1978</v>
      </c>
      <c r="J98" t="s">
        <v>32</v>
      </c>
      <c r="K98" t="s">
        <v>3342</v>
      </c>
      <c r="L98">
        <f>VLOOKUP(H98,'id (2017)'!H:I,2,0)</f>
        <v>1978</v>
      </c>
    </row>
    <row r="99" spans="1:12">
      <c r="A99" t="str">
        <f t="shared" si="4"/>
        <v>BallerstadtŁukasz1979</v>
      </c>
      <c r="C99">
        <f t="shared" si="7"/>
        <v>98</v>
      </c>
      <c r="D99" t="s">
        <v>580</v>
      </c>
      <c r="E99" t="s">
        <v>63</v>
      </c>
      <c r="F99" t="s">
        <v>3463</v>
      </c>
      <c r="G99">
        <v>1979</v>
      </c>
      <c r="H99" t="str">
        <f t="shared" si="5"/>
        <v>Ballerstadt Łukasz</v>
      </c>
      <c r="I99">
        <f t="shared" si="6"/>
        <v>1979</v>
      </c>
      <c r="J99" t="s">
        <v>32</v>
      </c>
      <c r="K99" t="s">
        <v>3342</v>
      </c>
      <c r="L99">
        <f>VLOOKUP(H99,'id (2017)'!H:I,2,0)</f>
        <v>1979</v>
      </c>
    </row>
    <row r="100" spans="1:12">
      <c r="A100" t="str">
        <f t="shared" si="4"/>
        <v>BróżWojciech1975</v>
      </c>
      <c r="C100">
        <f t="shared" si="7"/>
        <v>99</v>
      </c>
      <c r="D100" t="s">
        <v>581</v>
      </c>
      <c r="E100" t="s">
        <v>151</v>
      </c>
      <c r="F100" t="s">
        <v>3463</v>
      </c>
      <c r="G100">
        <v>1975</v>
      </c>
      <c r="H100" t="str">
        <f t="shared" si="5"/>
        <v>Bróż Wojciech</v>
      </c>
      <c r="I100">
        <f t="shared" si="6"/>
        <v>1975</v>
      </c>
      <c r="J100" t="s">
        <v>32</v>
      </c>
      <c r="K100" t="s">
        <v>3342</v>
      </c>
      <c r="L100">
        <f>VLOOKUP(H100,'id (2017)'!H:I,2,0)</f>
        <v>1975</v>
      </c>
    </row>
    <row r="101" spans="1:12">
      <c r="A101" t="str">
        <f t="shared" si="4"/>
        <v>JarosiewiczRadosław1976</v>
      </c>
      <c r="C101">
        <f t="shared" si="7"/>
        <v>100</v>
      </c>
      <c r="D101" t="s">
        <v>577</v>
      </c>
      <c r="E101" t="s">
        <v>241</v>
      </c>
      <c r="F101" t="s">
        <v>3464</v>
      </c>
      <c r="G101">
        <v>1976</v>
      </c>
      <c r="H101" t="str">
        <f t="shared" si="5"/>
        <v>Jarosiewicz Radosław</v>
      </c>
      <c r="I101">
        <f t="shared" si="6"/>
        <v>1976</v>
      </c>
      <c r="J101" t="s">
        <v>32</v>
      </c>
      <c r="K101" t="s">
        <v>3342</v>
      </c>
      <c r="L101">
        <f>VLOOKUP(H101,'id (2017)'!H:I,2,0)</f>
        <v>1976</v>
      </c>
    </row>
    <row r="102" spans="1:12">
      <c r="A102" t="str">
        <f t="shared" si="4"/>
        <v>CisońMateusz1982</v>
      </c>
      <c r="C102">
        <f t="shared" si="7"/>
        <v>101</v>
      </c>
      <c r="D102" t="s">
        <v>576</v>
      </c>
      <c r="E102" t="s">
        <v>91</v>
      </c>
      <c r="F102" t="s">
        <v>3463</v>
      </c>
      <c r="G102">
        <v>1982</v>
      </c>
      <c r="H102" t="str">
        <f t="shared" si="5"/>
        <v>Cisoń Mateusz</v>
      </c>
      <c r="I102">
        <f t="shared" si="6"/>
        <v>1982</v>
      </c>
      <c r="J102" t="s">
        <v>32</v>
      </c>
      <c r="K102" t="s">
        <v>3342</v>
      </c>
      <c r="L102">
        <f>VLOOKUP(H102,'id (2017)'!H:I,2,0)</f>
        <v>1982</v>
      </c>
    </row>
    <row r="103" spans="1:12">
      <c r="A103" t="str">
        <f t="shared" si="4"/>
        <v>MossoczyZbigniew1973</v>
      </c>
      <c r="C103">
        <f t="shared" si="7"/>
        <v>102</v>
      </c>
      <c r="D103" t="s">
        <v>270</v>
      </c>
      <c r="E103" t="s">
        <v>269</v>
      </c>
      <c r="F103" t="s">
        <v>1328</v>
      </c>
      <c r="G103">
        <v>1973</v>
      </c>
      <c r="H103" t="str">
        <f t="shared" si="5"/>
        <v>Mossoczy Zbigniew</v>
      </c>
      <c r="I103">
        <f t="shared" si="6"/>
        <v>1973</v>
      </c>
      <c r="J103" t="s">
        <v>32</v>
      </c>
      <c r="K103" t="s">
        <v>3500</v>
      </c>
      <c r="L103" t="e">
        <f>VLOOKUP(H103,'id (2017)'!H:I,2,0)</f>
        <v>#N/A</v>
      </c>
    </row>
    <row r="104" spans="1:12">
      <c r="A104" t="str">
        <f t="shared" si="4"/>
        <v>BanaszkiewiczPiotr1985</v>
      </c>
      <c r="C104">
        <f t="shared" si="7"/>
        <v>103</v>
      </c>
      <c r="D104" t="s">
        <v>261</v>
      </c>
      <c r="E104" t="s">
        <v>15</v>
      </c>
      <c r="F104" t="s">
        <v>260</v>
      </c>
      <c r="G104">
        <v>1985</v>
      </c>
      <c r="H104" t="str">
        <f t="shared" si="5"/>
        <v>Banaszkiewicz Piotr</v>
      </c>
      <c r="I104">
        <f t="shared" si="6"/>
        <v>1985</v>
      </c>
      <c r="J104" t="s">
        <v>32</v>
      </c>
      <c r="K104" t="s">
        <v>3500</v>
      </c>
      <c r="L104">
        <f>VLOOKUP(H104,'id (2017)'!H:I,2,0)</f>
        <v>1985</v>
      </c>
    </row>
    <row r="105" spans="1:12">
      <c r="A105" t="str">
        <f t="shared" si="4"/>
        <v>GorczycaPaweł1973</v>
      </c>
      <c r="C105">
        <f t="shared" si="7"/>
        <v>104</v>
      </c>
      <c r="D105" t="s">
        <v>262</v>
      </c>
      <c r="E105" t="s">
        <v>16</v>
      </c>
      <c r="F105">
        <v>0</v>
      </c>
      <c r="G105">
        <v>1973</v>
      </c>
      <c r="H105" t="str">
        <f t="shared" si="5"/>
        <v>Gorczyca Paweł</v>
      </c>
      <c r="I105">
        <f t="shared" si="6"/>
        <v>1973</v>
      </c>
      <c r="J105" t="s">
        <v>32</v>
      </c>
      <c r="K105" t="s">
        <v>3500</v>
      </c>
      <c r="L105" t="e">
        <f>VLOOKUP(H105,'id (2017)'!H:I,2,0)</f>
        <v>#N/A</v>
      </c>
    </row>
    <row r="106" spans="1:12">
      <c r="A106" t="str">
        <f t="shared" si="4"/>
        <v>BoberBartłomiej1972</v>
      </c>
      <c r="C106">
        <f t="shared" si="7"/>
        <v>105</v>
      </c>
      <c r="D106" t="s">
        <v>298</v>
      </c>
      <c r="E106" t="s">
        <v>272</v>
      </c>
      <c r="F106" t="s">
        <v>143</v>
      </c>
      <c r="G106">
        <v>1972</v>
      </c>
      <c r="H106" t="str">
        <f t="shared" si="5"/>
        <v>Bober Bartłomiej</v>
      </c>
      <c r="I106">
        <f t="shared" si="6"/>
        <v>1972</v>
      </c>
      <c r="J106" t="s">
        <v>32</v>
      </c>
      <c r="K106" t="s">
        <v>3500</v>
      </c>
      <c r="L106">
        <f>VLOOKUP(H106,'id (2017)'!H:I,2,0)</f>
        <v>1972</v>
      </c>
    </row>
    <row r="107" spans="1:12">
      <c r="A107" t="str">
        <f t="shared" si="4"/>
        <v>KotMaciej1984</v>
      </c>
      <c r="C107">
        <f t="shared" si="7"/>
        <v>106</v>
      </c>
      <c r="D107" t="s">
        <v>244</v>
      </c>
      <c r="E107" t="s">
        <v>70</v>
      </c>
      <c r="F107" t="s">
        <v>3469</v>
      </c>
      <c r="G107">
        <v>1984</v>
      </c>
      <c r="H107" t="str">
        <f t="shared" si="5"/>
        <v>Kot Maciej</v>
      </c>
      <c r="I107">
        <f t="shared" si="6"/>
        <v>1984</v>
      </c>
      <c r="J107" t="s">
        <v>32</v>
      </c>
      <c r="K107" t="s">
        <v>3500</v>
      </c>
      <c r="L107">
        <f>VLOOKUP(H107,'id (2017)'!H:I,2,0)</f>
        <v>1984</v>
      </c>
    </row>
    <row r="108" spans="1:12">
      <c r="A108" t="str">
        <f t="shared" si="4"/>
        <v>MańskiKrzysztof1986</v>
      </c>
      <c r="C108">
        <f t="shared" si="7"/>
        <v>107</v>
      </c>
      <c r="D108" t="s">
        <v>3476</v>
      </c>
      <c r="E108" t="s">
        <v>22</v>
      </c>
      <c r="F108" t="s">
        <v>3475</v>
      </c>
      <c r="G108">
        <v>1986</v>
      </c>
      <c r="H108" t="str">
        <f t="shared" si="5"/>
        <v>Mański Krzysztof</v>
      </c>
      <c r="I108">
        <f t="shared" si="6"/>
        <v>1986</v>
      </c>
      <c r="J108" t="s">
        <v>32</v>
      </c>
      <c r="K108" t="s">
        <v>3500</v>
      </c>
      <c r="L108" t="e">
        <f>VLOOKUP(H108,'id (2017)'!H:I,2,0)</f>
        <v>#N/A</v>
      </c>
    </row>
    <row r="109" spans="1:12">
      <c r="A109" t="str">
        <f t="shared" si="4"/>
        <v>NiedośpiałKrzysztof1976</v>
      </c>
      <c r="C109">
        <f t="shared" si="7"/>
        <v>108</v>
      </c>
      <c r="D109" t="s">
        <v>255</v>
      </c>
      <c r="E109" t="s">
        <v>22</v>
      </c>
      <c r="F109">
        <v>0</v>
      </c>
      <c r="G109">
        <v>1976</v>
      </c>
      <c r="H109" t="str">
        <f t="shared" si="5"/>
        <v>Niedośpiał Krzysztof</v>
      </c>
      <c r="I109">
        <f t="shared" si="6"/>
        <v>1976</v>
      </c>
      <c r="J109" t="s">
        <v>32</v>
      </c>
      <c r="K109" t="s">
        <v>3500</v>
      </c>
      <c r="L109">
        <f>VLOOKUP(H109,'id (2017)'!H:I,2,0)</f>
        <v>1976</v>
      </c>
    </row>
    <row r="110" spans="1:12">
      <c r="A110" t="str">
        <f t="shared" si="4"/>
        <v>PisarekPiotr1969</v>
      </c>
      <c r="C110">
        <f t="shared" si="7"/>
        <v>109</v>
      </c>
      <c r="D110" t="s">
        <v>257</v>
      </c>
      <c r="E110" t="s">
        <v>15</v>
      </c>
      <c r="F110">
        <v>0</v>
      </c>
      <c r="G110">
        <v>1969</v>
      </c>
      <c r="H110" t="str">
        <f t="shared" si="5"/>
        <v>Pisarek Piotr</v>
      </c>
      <c r="I110">
        <f t="shared" si="6"/>
        <v>1969</v>
      </c>
      <c r="J110" t="s">
        <v>32</v>
      </c>
      <c r="K110" t="s">
        <v>3500</v>
      </c>
      <c r="L110">
        <f>VLOOKUP(H110,'id (2017)'!H:I,2,0)</f>
        <v>1969</v>
      </c>
    </row>
    <row r="111" spans="1:12">
      <c r="A111" t="str">
        <f t="shared" si="4"/>
        <v>KapustkaWojciech1979</v>
      </c>
      <c r="C111">
        <f t="shared" si="7"/>
        <v>110</v>
      </c>
      <c r="D111" t="s">
        <v>952</v>
      </c>
      <c r="E111" t="s">
        <v>151</v>
      </c>
      <c r="F111">
        <v>0</v>
      </c>
      <c r="G111">
        <v>1979</v>
      </c>
      <c r="H111" t="str">
        <f t="shared" si="5"/>
        <v>Kapustka Wojciech</v>
      </c>
      <c r="I111">
        <f t="shared" si="6"/>
        <v>1979</v>
      </c>
      <c r="J111" t="s">
        <v>32</v>
      </c>
      <c r="K111" t="s">
        <v>3500</v>
      </c>
      <c r="L111">
        <f>VLOOKUP(H111,'id (2017)'!H:I,2,0)</f>
        <v>1979</v>
      </c>
    </row>
    <row r="112" spans="1:12">
      <c r="A112" t="str">
        <f t="shared" si="4"/>
        <v>Herman-IżyckiLeszek1958</v>
      </c>
      <c r="C112">
        <f t="shared" si="7"/>
        <v>111</v>
      </c>
      <c r="D112" t="s">
        <v>2</v>
      </c>
      <c r="E112" t="s">
        <v>25</v>
      </c>
      <c r="F112">
        <v>0</v>
      </c>
      <c r="G112">
        <v>1958</v>
      </c>
      <c r="H112" t="str">
        <f t="shared" si="5"/>
        <v>Herman-Iżycki Leszek</v>
      </c>
      <c r="I112">
        <f t="shared" si="6"/>
        <v>1958</v>
      </c>
      <c r="J112" t="s">
        <v>32</v>
      </c>
      <c r="K112" t="s">
        <v>3500</v>
      </c>
      <c r="L112">
        <f>VLOOKUP(H112,'id (2017)'!H:I,2,0)</f>
        <v>1958</v>
      </c>
    </row>
    <row r="113" spans="1:12">
      <c r="A113" t="str">
        <f t="shared" si="4"/>
        <v>AdamczykBartosz1980</v>
      </c>
      <c r="C113">
        <f t="shared" si="7"/>
        <v>112</v>
      </c>
      <c r="D113" t="s">
        <v>230</v>
      </c>
      <c r="E113" t="s">
        <v>46</v>
      </c>
      <c r="F113" t="s">
        <v>3473</v>
      </c>
      <c r="G113">
        <v>1980</v>
      </c>
      <c r="H113" t="str">
        <f t="shared" si="5"/>
        <v>Adamczyk Bartosz</v>
      </c>
      <c r="I113">
        <f t="shared" si="6"/>
        <v>1980</v>
      </c>
      <c r="J113" t="s">
        <v>32</v>
      </c>
      <c r="K113" t="s">
        <v>3500</v>
      </c>
      <c r="L113">
        <f>VLOOKUP(H113,'id (2017)'!H:I,2,0)</f>
        <v>1980</v>
      </c>
    </row>
    <row r="114" spans="1:12">
      <c r="A114" t="str">
        <f t="shared" si="4"/>
        <v>Melon-MikaKrzysztof1975</v>
      </c>
      <c r="C114">
        <f t="shared" si="7"/>
        <v>113</v>
      </c>
      <c r="D114" t="s">
        <v>237</v>
      </c>
      <c r="E114" t="s">
        <v>22</v>
      </c>
      <c r="F114" t="s">
        <v>312</v>
      </c>
      <c r="G114">
        <v>1975</v>
      </c>
      <c r="H114" t="str">
        <f t="shared" si="5"/>
        <v>Melon-Mika Krzysztof</v>
      </c>
      <c r="I114">
        <f t="shared" si="6"/>
        <v>1975</v>
      </c>
      <c r="J114" t="s">
        <v>32</v>
      </c>
      <c r="K114" t="s">
        <v>3500</v>
      </c>
      <c r="L114">
        <f>VLOOKUP(H114,'id (2017)'!H:I,2,0)</f>
        <v>1975</v>
      </c>
    </row>
    <row r="115" spans="1:12">
      <c r="A115" t="str">
        <f t="shared" si="4"/>
        <v>FrankeMarcin1978</v>
      </c>
      <c r="C115">
        <f t="shared" si="7"/>
        <v>114</v>
      </c>
      <c r="D115" t="s">
        <v>1634</v>
      </c>
      <c r="E115" t="s">
        <v>17</v>
      </c>
      <c r="F115" t="s">
        <v>3472</v>
      </c>
      <c r="G115">
        <v>1978</v>
      </c>
      <c r="H115" t="str">
        <f t="shared" si="5"/>
        <v>Franke Marcin</v>
      </c>
      <c r="I115">
        <f t="shared" si="6"/>
        <v>1978</v>
      </c>
      <c r="J115" t="s">
        <v>32</v>
      </c>
      <c r="K115" t="s">
        <v>3500</v>
      </c>
      <c r="L115">
        <f>VLOOKUP(H115,'id (2017)'!H:I,2,0)</f>
        <v>1978</v>
      </c>
    </row>
    <row r="116" spans="1:12">
      <c r="A116" t="str">
        <f t="shared" si="4"/>
        <v>PasiecznikWojciech1970</v>
      </c>
      <c r="C116">
        <f t="shared" si="7"/>
        <v>115</v>
      </c>
      <c r="D116" t="s">
        <v>915</v>
      </c>
      <c r="E116" t="s">
        <v>151</v>
      </c>
      <c r="F116" t="s">
        <v>3471</v>
      </c>
      <c r="G116">
        <v>1970</v>
      </c>
      <c r="H116" t="str">
        <f t="shared" si="5"/>
        <v>Pasiecznik Wojciech</v>
      </c>
      <c r="I116">
        <f t="shared" si="6"/>
        <v>1970</v>
      </c>
      <c r="J116" t="s">
        <v>32</v>
      </c>
      <c r="K116" t="s">
        <v>3500</v>
      </c>
      <c r="L116">
        <f>VLOOKUP(H116,'id (2017)'!H:I,2,0)</f>
        <v>1970</v>
      </c>
    </row>
    <row r="117" spans="1:12">
      <c r="A117" t="str">
        <f t="shared" si="4"/>
        <v>BasterPrzemysław1978</v>
      </c>
      <c r="C117">
        <f t="shared" si="7"/>
        <v>116</v>
      </c>
      <c r="D117" t="s">
        <v>216</v>
      </c>
      <c r="E117" t="s">
        <v>24</v>
      </c>
      <c r="F117">
        <v>0</v>
      </c>
      <c r="G117">
        <v>1978</v>
      </c>
      <c r="H117" t="str">
        <f t="shared" si="5"/>
        <v>Baster Przemysław</v>
      </c>
      <c r="I117">
        <f t="shared" si="6"/>
        <v>1978</v>
      </c>
      <c r="J117" t="s">
        <v>32</v>
      </c>
      <c r="K117" t="s">
        <v>3500</v>
      </c>
      <c r="L117">
        <f>VLOOKUP(H117,'id (2017)'!H:I,2,0)</f>
        <v>1978</v>
      </c>
    </row>
    <row r="118" spans="1:12">
      <c r="A118" t="str">
        <f t="shared" si="4"/>
        <v>KsiążekMikołaj1985</v>
      </c>
      <c r="C118">
        <f t="shared" si="7"/>
        <v>117</v>
      </c>
      <c r="D118" t="s">
        <v>713</v>
      </c>
      <c r="E118" t="s">
        <v>431</v>
      </c>
      <c r="F118">
        <v>0</v>
      </c>
      <c r="G118">
        <v>1985</v>
      </c>
      <c r="H118" t="str">
        <f t="shared" si="5"/>
        <v>Książek Mikołaj</v>
      </c>
      <c r="I118">
        <f t="shared" si="6"/>
        <v>1985</v>
      </c>
      <c r="J118" t="s">
        <v>32</v>
      </c>
      <c r="K118" t="s">
        <v>3500</v>
      </c>
      <c r="L118">
        <f>VLOOKUP(H118,'id (2017)'!H:I,2,0)</f>
        <v>1985</v>
      </c>
    </row>
    <row r="119" spans="1:12">
      <c r="A119" t="str">
        <f t="shared" si="4"/>
        <v>JakubasPiotr1985</v>
      </c>
      <c r="C119">
        <f t="shared" si="7"/>
        <v>118</v>
      </c>
      <c r="D119" t="s">
        <v>714</v>
      </c>
      <c r="E119" t="s">
        <v>15</v>
      </c>
      <c r="F119" t="s">
        <v>3469</v>
      </c>
      <c r="G119">
        <v>1985</v>
      </c>
      <c r="H119" t="str">
        <f t="shared" si="5"/>
        <v>Jakubas Piotr</v>
      </c>
      <c r="I119">
        <f t="shared" si="6"/>
        <v>1985</v>
      </c>
      <c r="J119" t="s">
        <v>32</v>
      </c>
      <c r="K119" t="s">
        <v>3500</v>
      </c>
      <c r="L119">
        <f>VLOOKUP(H119,'id (2017)'!H:I,2,0)</f>
        <v>1985</v>
      </c>
    </row>
    <row r="120" spans="1:12">
      <c r="A120" t="str">
        <f t="shared" si="4"/>
        <v>MałodobryWojciech1959</v>
      </c>
      <c r="C120">
        <f t="shared" si="7"/>
        <v>119</v>
      </c>
      <c r="D120" t="s">
        <v>920</v>
      </c>
      <c r="E120" t="s">
        <v>151</v>
      </c>
      <c r="F120">
        <v>0</v>
      </c>
      <c r="G120">
        <v>1959</v>
      </c>
      <c r="H120" t="str">
        <f t="shared" si="5"/>
        <v>Małodobry Wojciech</v>
      </c>
      <c r="I120">
        <f t="shared" si="6"/>
        <v>1959</v>
      </c>
      <c r="J120" t="s">
        <v>32</v>
      </c>
      <c r="K120" t="s">
        <v>3500</v>
      </c>
      <c r="L120">
        <f>VLOOKUP(H120,'id (2017)'!H:I,2,0)</f>
        <v>1959</v>
      </c>
    </row>
    <row r="121" spans="1:12">
      <c r="A121" t="str">
        <f t="shared" si="4"/>
        <v>KorzecStaszek1978</v>
      </c>
      <c r="C121">
        <f t="shared" si="7"/>
        <v>120</v>
      </c>
      <c r="D121" t="s">
        <v>228</v>
      </c>
      <c r="E121" t="s">
        <v>227</v>
      </c>
      <c r="F121" t="s">
        <v>1315</v>
      </c>
      <c r="G121">
        <v>1978</v>
      </c>
      <c r="H121" t="str">
        <f t="shared" si="5"/>
        <v>Korzec Staszek</v>
      </c>
      <c r="I121">
        <f t="shared" si="6"/>
        <v>1978</v>
      </c>
      <c r="J121" t="s">
        <v>32</v>
      </c>
      <c r="K121" t="s">
        <v>3500</v>
      </c>
      <c r="L121">
        <f>VLOOKUP(H121,'id (2017)'!H:I,2,0)</f>
        <v>1978</v>
      </c>
    </row>
    <row r="122" spans="1:12">
      <c r="A122" t="str">
        <f t="shared" si="4"/>
        <v>KonopińskiMaciej1973</v>
      </c>
      <c r="C122">
        <f t="shared" si="7"/>
        <v>121</v>
      </c>
      <c r="D122" t="s">
        <v>203</v>
      </c>
      <c r="E122" t="s">
        <v>70</v>
      </c>
      <c r="F122" t="s">
        <v>1315</v>
      </c>
      <c r="G122">
        <v>1973</v>
      </c>
      <c r="H122" t="str">
        <f t="shared" si="5"/>
        <v>Konopiński Maciej</v>
      </c>
      <c r="I122">
        <f t="shared" si="6"/>
        <v>1973</v>
      </c>
      <c r="J122" t="s">
        <v>32</v>
      </c>
      <c r="K122" t="s">
        <v>3500</v>
      </c>
      <c r="L122" t="e">
        <f>VLOOKUP(H122,'id (2017)'!H:I,2,0)</f>
        <v>#N/A</v>
      </c>
    </row>
    <row r="123" spans="1:12">
      <c r="A123" t="str">
        <f t="shared" si="4"/>
        <v>DudekMagdalena1984</v>
      </c>
      <c r="C123">
        <f t="shared" si="7"/>
        <v>122</v>
      </c>
      <c r="D123" t="s">
        <v>716</v>
      </c>
      <c r="E123" t="s">
        <v>36</v>
      </c>
      <c r="F123" t="s">
        <v>3477</v>
      </c>
      <c r="G123">
        <v>1984</v>
      </c>
      <c r="H123" t="str">
        <f t="shared" si="5"/>
        <v>Dudek Magdalena</v>
      </c>
      <c r="I123">
        <f t="shared" si="6"/>
        <v>1984</v>
      </c>
      <c r="J123" t="s">
        <v>0</v>
      </c>
      <c r="K123" t="s">
        <v>3500</v>
      </c>
      <c r="L123">
        <f>VLOOKUP(H123,'id (2017)'!H:I,2,0)</f>
        <v>1984</v>
      </c>
    </row>
    <row r="124" spans="1:12">
      <c r="A124" t="str">
        <f t="shared" si="4"/>
        <v>ZimnyUrszula1985</v>
      </c>
      <c r="C124">
        <f t="shared" si="7"/>
        <v>123</v>
      </c>
      <c r="D124" t="s">
        <v>3474</v>
      </c>
      <c r="E124" t="s">
        <v>770</v>
      </c>
      <c r="F124">
        <v>0</v>
      </c>
      <c r="G124">
        <v>1985</v>
      </c>
      <c r="H124" t="str">
        <f t="shared" si="5"/>
        <v>Zimny Urszula</v>
      </c>
      <c r="I124">
        <f t="shared" si="6"/>
        <v>1985</v>
      </c>
      <c r="J124" t="s">
        <v>0</v>
      </c>
      <c r="K124" t="s">
        <v>3500</v>
      </c>
      <c r="L124" t="e">
        <f>VLOOKUP(H124,'id (2017)'!H:I,2,0)</f>
        <v>#N/A</v>
      </c>
    </row>
    <row r="125" spans="1:12">
      <c r="A125" t="str">
        <f t="shared" si="4"/>
        <v>Motyl-AdamczykAgata1979</v>
      </c>
      <c r="C125">
        <f t="shared" si="7"/>
        <v>124</v>
      </c>
      <c r="D125" t="s">
        <v>232</v>
      </c>
      <c r="E125" t="s">
        <v>231</v>
      </c>
      <c r="F125" t="s">
        <v>3473</v>
      </c>
      <c r="G125">
        <v>1979</v>
      </c>
      <c r="H125" t="str">
        <f t="shared" si="5"/>
        <v>Motyl-Adamczyk Agata</v>
      </c>
      <c r="I125">
        <f t="shared" si="6"/>
        <v>1979</v>
      </c>
      <c r="J125" t="s">
        <v>0</v>
      </c>
      <c r="K125" t="s">
        <v>3500</v>
      </c>
      <c r="L125">
        <f>VLOOKUP(H125,'id (2017)'!H:I,2,0)</f>
        <v>1979</v>
      </c>
    </row>
    <row r="126" spans="1:12">
      <c r="A126" t="str">
        <f t="shared" si="4"/>
        <v>TruszkowskaKamila1980</v>
      </c>
      <c r="C126">
        <f t="shared" si="7"/>
        <v>125</v>
      </c>
      <c r="D126" t="s">
        <v>198</v>
      </c>
      <c r="E126" t="s">
        <v>199</v>
      </c>
      <c r="F126">
        <v>0</v>
      </c>
      <c r="G126">
        <v>1980</v>
      </c>
      <c r="H126" t="str">
        <f t="shared" si="5"/>
        <v>Truszkowska Kamila</v>
      </c>
      <c r="I126">
        <f t="shared" si="6"/>
        <v>1980</v>
      </c>
      <c r="J126" t="s">
        <v>0</v>
      </c>
      <c r="K126" t="s">
        <v>3500</v>
      </c>
      <c r="L126">
        <f>VLOOKUP(H126,'id (2017)'!H:I,2,0)</f>
        <v>1980</v>
      </c>
    </row>
    <row r="127" spans="1:12">
      <c r="A127" t="str">
        <f t="shared" si="4"/>
        <v>KotIwona1980</v>
      </c>
      <c r="C127">
        <f t="shared" si="7"/>
        <v>126</v>
      </c>
      <c r="D127" t="s">
        <v>244</v>
      </c>
      <c r="E127" t="s">
        <v>1546</v>
      </c>
      <c r="F127">
        <v>0</v>
      </c>
      <c r="G127">
        <v>1980</v>
      </c>
      <c r="H127" t="str">
        <f t="shared" si="5"/>
        <v>Kot Iwona</v>
      </c>
      <c r="I127">
        <f t="shared" si="6"/>
        <v>1980</v>
      </c>
      <c r="J127" t="s">
        <v>0</v>
      </c>
      <c r="K127" t="s">
        <v>3500</v>
      </c>
      <c r="L127">
        <f>VLOOKUP(H127,'id (2017)'!H:I,2,0)</f>
        <v>1980</v>
      </c>
    </row>
    <row r="128" spans="1:12">
      <c r="A128" t="str">
        <f t="shared" si="4"/>
        <v>NieduziakMagdalena1983</v>
      </c>
      <c r="C128">
        <f t="shared" si="7"/>
        <v>127</v>
      </c>
      <c r="D128" t="s">
        <v>1625</v>
      </c>
      <c r="E128" t="s">
        <v>36</v>
      </c>
      <c r="F128">
        <v>0</v>
      </c>
      <c r="G128">
        <v>1983</v>
      </c>
      <c r="H128" t="str">
        <f t="shared" si="5"/>
        <v>Nieduziak Magdalena</v>
      </c>
      <c r="I128">
        <f t="shared" si="6"/>
        <v>1983</v>
      </c>
      <c r="J128" t="s">
        <v>0</v>
      </c>
      <c r="K128" t="s">
        <v>3500</v>
      </c>
      <c r="L128">
        <f>VLOOKUP(H128,'id (2017)'!H:I,2,0)</f>
        <v>1983</v>
      </c>
    </row>
    <row r="129" spans="1:12">
      <c r="A129" t="str">
        <f t="shared" si="4"/>
        <v>RychlikAnna1983</v>
      </c>
      <c r="C129">
        <f t="shared" si="7"/>
        <v>128</v>
      </c>
      <c r="D129" t="s">
        <v>748</v>
      </c>
      <c r="E129" t="s">
        <v>276</v>
      </c>
      <c r="F129" t="s">
        <v>747</v>
      </c>
      <c r="G129">
        <v>1983</v>
      </c>
      <c r="H129" t="str">
        <f t="shared" si="5"/>
        <v>Rychlik Anna</v>
      </c>
      <c r="I129">
        <f t="shared" si="6"/>
        <v>1983</v>
      </c>
      <c r="J129" t="s">
        <v>0</v>
      </c>
      <c r="K129" t="s">
        <v>3500</v>
      </c>
      <c r="L129">
        <f>VLOOKUP(H129,'id (2017)'!H:I,2,0)</f>
        <v>1983</v>
      </c>
    </row>
    <row r="130" spans="1:12">
      <c r="A130" t="str">
        <f t="shared" ref="A130:A193" si="8">D130&amp;E130&amp;G130</f>
        <v>LabutMaria1977</v>
      </c>
      <c r="C130">
        <f t="shared" si="7"/>
        <v>129</v>
      </c>
      <c r="D130" t="s">
        <v>205</v>
      </c>
      <c r="E130" t="s">
        <v>204</v>
      </c>
      <c r="F130">
        <v>0</v>
      </c>
      <c r="G130">
        <v>1977</v>
      </c>
      <c r="H130" t="str">
        <f t="shared" si="5"/>
        <v>Labut Maria</v>
      </c>
      <c r="I130">
        <f t="shared" si="6"/>
        <v>1977</v>
      </c>
      <c r="J130" t="s">
        <v>0</v>
      </c>
      <c r="K130" t="s">
        <v>3500</v>
      </c>
      <c r="L130">
        <f>VLOOKUP(H130,'id (2017)'!H:I,2,0)</f>
        <v>1977</v>
      </c>
    </row>
    <row r="131" spans="1:12">
      <c r="A131" t="str">
        <f t="shared" si="8"/>
        <v>PacekKarolina1988</v>
      </c>
      <c r="C131">
        <f t="shared" si="7"/>
        <v>130</v>
      </c>
      <c r="D131" t="s">
        <v>551</v>
      </c>
      <c r="E131" t="s">
        <v>550</v>
      </c>
      <c r="F131" t="s">
        <v>3518</v>
      </c>
      <c r="G131">
        <v>1988</v>
      </c>
      <c r="H131" t="str">
        <f t="shared" ref="H131:H194" si="9">D131&amp;" "&amp;E131</f>
        <v>Pacek Karolina</v>
      </c>
      <c r="I131">
        <f t="shared" ref="I131:I194" si="10">G131</f>
        <v>1988</v>
      </c>
      <c r="J131" t="s">
        <v>0</v>
      </c>
      <c r="K131" t="s">
        <v>128</v>
      </c>
      <c r="L131">
        <f>VLOOKUP(H131,'id (2017)'!H:I,2,0)</f>
        <v>1988</v>
      </c>
    </row>
    <row r="132" spans="1:12">
      <c r="A132" t="str">
        <f t="shared" si="8"/>
        <v>KwitowskaAnna1982</v>
      </c>
      <c r="C132">
        <f t="shared" ref="C132:C195" si="11">C131+1</f>
        <v>131</v>
      </c>
      <c r="D132" t="s">
        <v>3519</v>
      </c>
      <c r="E132" t="s">
        <v>276</v>
      </c>
      <c r="F132" t="s">
        <v>3</v>
      </c>
      <c r="G132">
        <v>1982</v>
      </c>
      <c r="H132" t="str">
        <f t="shared" si="9"/>
        <v>Kwitowska Anna</v>
      </c>
      <c r="I132">
        <f t="shared" si="10"/>
        <v>1982</v>
      </c>
      <c r="J132" t="s">
        <v>0</v>
      </c>
      <c r="K132" t="s">
        <v>3520</v>
      </c>
      <c r="L132" t="e">
        <f>VLOOKUP(H132,'id (2017)'!H:I,2,0)</f>
        <v>#N/A</v>
      </c>
    </row>
    <row r="133" spans="1:12">
      <c r="A133" t="str">
        <f t="shared" si="8"/>
        <v>BuciakPiotr1979</v>
      </c>
      <c r="C133">
        <f t="shared" si="11"/>
        <v>132</v>
      </c>
      <c r="D133" t="s">
        <v>302</v>
      </c>
      <c r="E133" t="s">
        <v>15</v>
      </c>
      <c r="F133" t="s">
        <v>3507</v>
      </c>
      <c r="G133">
        <v>1979</v>
      </c>
      <c r="H133" t="str">
        <f t="shared" si="9"/>
        <v>Buciak Piotr</v>
      </c>
      <c r="I133">
        <f t="shared" si="10"/>
        <v>1979</v>
      </c>
      <c r="J133" t="s">
        <v>32</v>
      </c>
      <c r="K133" t="s">
        <v>3521</v>
      </c>
      <c r="L133">
        <f>VLOOKUP(H133,'id (2017)'!H:I,2,0)</f>
        <v>1979</v>
      </c>
    </row>
    <row r="134" spans="1:12">
      <c r="A134" t="str">
        <f t="shared" si="8"/>
        <v>WojciechowskiAdam1984</v>
      </c>
      <c r="C134">
        <f t="shared" si="11"/>
        <v>133</v>
      </c>
      <c r="D134" t="s">
        <v>300</v>
      </c>
      <c r="E134" t="s">
        <v>83</v>
      </c>
      <c r="F134" t="s">
        <v>3980</v>
      </c>
      <c r="G134">
        <v>1984</v>
      </c>
      <c r="H134" t="str">
        <f t="shared" si="9"/>
        <v>Wojciechowski Adam</v>
      </c>
      <c r="I134">
        <f t="shared" si="10"/>
        <v>1984</v>
      </c>
      <c r="J134" t="s">
        <v>32</v>
      </c>
      <c r="K134" t="s">
        <v>3522</v>
      </c>
      <c r="L134">
        <f>VLOOKUP(H134,'id (2017)'!H:I,2,0)</f>
        <v>1984</v>
      </c>
    </row>
    <row r="135" spans="1:12">
      <c r="A135" t="str">
        <f t="shared" si="8"/>
        <v>KielakHubert1996</v>
      </c>
      <c r="C135">
        <f t="shared" si="11"/>
        <v>134</v>
      </c>
      <c r="D135" t="s">
        <v>1487</v>
      </c>
      <c r="E135" t="s">
        <v>710</v>
      </c>
      <c r="F135" t="s">
        <v>3508</v>
      </c>
      <c r="G135">
        <v>1996</v>
      </c>
      <c r="H135" t="str">
        <f t="shared" si="9"/>
        <v>Kielak Hubert</v>
      </c>
      <c r="I135">
        <f t="shared" si="10"/>
        <v>1996</v>
      </c>
      <c r="J135" t="s">
        <v>32</v>
      </c>
      <c r="K135" t="s">
        <v>3523</v>
      </c>
      <c r="L135">
        <f>VLOOKUP(H135,'id (2017)'!H:I,2,0)</f>
        <v>1996</v>
      </c>
    </row>
    <row r="136" spans="1:12">
      <c r="A136" t="str">
        <f t="shared" si="8"/>
        <v>BogumiłDariusz1977</v>
      </c>
      <c r="C136">
        <f t="shared" si="11"/>
        <v>135</v>
      </c>
      <c r="D136" t="s">
        <v>437</v>
      </c>
      <c r="E136" t="s">
        <v>144</v>
      </c>
      <c r="F136" t="s">
        <v>3507</v>
      </c>
      <c r="G136">
        <v>1977</v>
      </c>
      <c r="H136" t="str">
        <f t="shared" si="9"/>
        <v>Bogumił Dariusz</v>
      </c>
      <c r="I136">
        <f t="shared" si="10"/>
        <v>1977</v>
      </c>
      <c r="J136" t="s">
        <v>32</v>
      </c>
      <c r="K136" t="s">
        <v>3524</v>
      </c>
      <c r="L136">
        <f>VLOOKUP(H136,'id (2017)'!H:I,2,0)</f>
        <v>1977</v>
      </c>
    </row>
    <row r="137" spans="1:12">
      <c r="A137" t="str">
        <f t="shared" si="8"/>
        <v>KielakIgor1999</v>
      </c>
      <c r="C137">
        <f t="shared" si="11"/>
        <v>136</v>
      </c>
      <c r="D137" t="s">
        <v>1487</v>
      </c>
      <c r="E137" t="s">
        <v>1488</v>
      </c>
      <c r="F137" t="s">
        <v>3508</v>
      </c>
      <c r="G137">
        <v>1999</v>
      </c>
      <c r="H137" t="str">
        <f t="shared" si="9"/>
        <v>Kielak Igor</v>
      </c>
      <c r="I137">
        <f t="shared" si="10"/>
        <v>1999</v>
      </c>
      <c r="J137" t="s">
        <v>32</v>
      </c>
      <c r="K137" t="s">
        <v>3525</v>
      </c>
      <c r="L137">
        <f>VLOOKUP(H137,'id (2017)'!H:I,2,0)</f>
        <v>1999</v>
      </c>
    </row>
    <row r="138" spans="1:12">
      <c r="A138" t="str">
        <f t="shared" si="8"/>
        <v>KielakSławomir1972</v>
      </c>
      <c r="C138">
        <f t="shared" si="11"/>
        <v>137</v>
      </c>
      <c r="D138" t="s">
        <v>1487</v>
      </c>
      <c r="E138" t="s">
        <v>92</v>
      </c>
      <c r="F138" t="s">
        <v>3508</v>
      </c>
      <c r="G138">
        <v>1972</v>
      </c>
      <c r="H138" t="str">
        <f t="shared" si="9"/>
        <v>Kielak Sławomir</v>
      </c>
      <c r="I138">
        <f t="shared" si="10"/>
        <v>1972</v>
      </c>
      <c r="J138" t="s">
        <v>32</v>
      </c>
      <c r="K138" t="s">
        <v>3526</v>
      </c>
      <c r="L138">
        <f>VLOOKUP(H138,'id (2017)'!H:I,2,0)</f>
        <v>1972</v>
      </c>
    </row>
    <row r="139" spans="1:12">
      <c r="A139" t="str">
        <f t="shared" si="8"/>
        <v>SenderekŁukasz1977</v>
      </c>
      <c r="C139">
        <f t="shared" si="11"/>
        <v>138</v>
      </c>
      <c r="D139" t="s">
        <v>295</v>
      </c>
      <c r="E139" t="s">
        <v>63</v>
      </c>
      <c r="F139" t="s">
        <v>3507</v>
      </c>
      <c r="G139">
        <v>1977</v>
      </c>
      <c r="H139" t="str">
        <f t="shared" si="9"/>
        <v>Senderek Łukasz</v>
      </c>
      <c r="I139">
        <f t="shared" si="10"/>
        <v>1977</v>
      </c>
      <c r="J139" t="s">
        <v>32</v>
      </c>
      <c r="K139" t="s">
        <v>3527</v>
      </c>
      <c r="L139">
        <f>VLOOKUP(H139,'id (2017)'!H:I,2,0)</f>
        <v>1977</v>
      </c>
    </row>
    <row r="140" spans="1:12">
      <c r="A140" t="str">
        <f t="shared" si="8"/>
        <v>RuchlickiStanisław1983</v>
      </c>
      <c r="C140">
        <f t="shared" si="11"/>
        <v>139</v>
      </c>
      <c r="D140" t="s">
        <v>436</v>
      </c>
      <c r="E140" t="s">
        <v>279</v>
      </c>
      <c r="F140" t="s">
        <v>287</v>
      </c>
      <c r="G140">
        <v>1983</v>
      </c>
      <c r="H140" t="str">
        <f t="shared" si="9"/>
        <v>Ruchlicki Stanisław</v>
      </c>
      <c r="I140">
        <f t="shared" si="10"/>
        <v>1983</v>
      </c>
      <c r="J140" t="s">
        <v>32</v>
      </c>
      <c r="K140" t="s">
        <v>3528</v>
      </c>
      <c r="L140">
        <f>VLOOKUP(H140,'id (2017)'!H:I,2,0)</f>
        <v>1983</v>
      </c>
    </row>
    <row r="141" spans="1:12">
      <c r="A141" t="str">
        <f t="shared" si="8"/>
        <v>KędziorekDamian1979</v>
      </c>
      <c r="C141">
        <f t="shared" si="11"/>
        <v>140</v>
      </c>
      <c r="D141" t="s">
        <v>281</v>
      </c>
      <c r="E141" t="s">
        <v>282</v>
      </c>
      <c r="F141" t="s">
        <v>1274</v>
      </c>
      <c r="G141">
        <v>1979</v>
      </c>
      <c r="H141" t="str">
        <f t="shared" si="9"/>
        <v>Kędziorek Damian</v>
      </c>
      <c r="I141">
        <f t="shared" si="10"/>
        <v>1979</v>
      </c>
      <c r="J141" t="s">
        <v>32</v>
      </c>
      <c r="K141" t="s">
        <v>3529</v>
      </c>
      <c r="L141">
        <f>VLOOKUP(H141,'id (2017)'!H:I,2,0)</f>
        <v>1979</v>
      </c>
    </row>
    <row r="142" spans="1:12">
      <c r="A142" t="str">
        <f t="shared" si="8"/>
        <v>SiochRadosław1981</v>
      </c>
      <c r="C142">
        <f t="shared" si="11"/>
        <v>141</v>
      </c>
      <c r="D142" t="s">
        <v>1713</v>
      </c>
      <c r="E142" t="s">
        <v>241</v>
      </c>
      <c r="F142" t="s">
        <v>3509</v>
      </c>
      <c r="G142">
        <v>1981</v>
      </c>
      <c r="H142" t="str">
        <f t="shared" si="9"/>
        <v>Sioch Radosław</v>
      </c>
      <c r="I142">
        <f t="shared" si="10"/>
        <v>1981</v>
      </c>
      <c r="J142" t="s">
        <v>32</v>
      </c>
      <c r="K142" t="s">
        <v>3530</v>
      </c>
      <c r="L142">
        <f>VLOOKUP(H142,'id (2017)'!H:I,2,0)</f>
        <v>1981</v>
      </c>
    </row>
    <row r="143" spans="1:12">
      <c r="A143" t="str">
        <f t="shared" si="8"/>
        <v>MarcinkiewiczGrzegorz1985</v>
      </c>
      <c r="C143">
        <f t="shared" si="11"/>
        <v>142</v>
      </c>
      <c r="D143" t="s">
        <v>403</v>
      </c>
      <c r="E143" t="s">
        <v>19</v>
      </c>
      <c r="F143" t="s">
        <v>3510</v>
      </c>
      <c r="G143">
        <v>1985</v>
      </c>
      <c r="H143" t="str">
        <f t="shared" si="9"/>
        <v>Marcinkiewicz Grzegorz</v>
      </c>
      <c r="I143">
        <f t="shared" si="10"/>
        <v>1985</v>
      </c>
      <c r="J143" t="s">
        <v>32</v>
      </c>
      <c r="K143" t="s">
        <v>3531</v>
      </c>
      <c r="L143">
        <f>VLOOKUP(H143,'id (2017)'!H:I,2,0)</f>
        <v>1986</v>
      </c>
    </row>
    <row r="144" spans="1:12">
      <c r="A144" t="str">
        <f t="shared" si="8"/>
        <v>MierzwickiKrzysztof1979</v>
      </c>
      <c r="C144">
        <f t="shared" si="11"/>
        <v>143</v>
      </c>
      <c r="D144" t="s">
        <v>277</v>
      </c>
      <c r="E144" t="s">
        <v>22</v>
      </c>
      <c r="F144" t="s">
        <v>3</v>
      </c>
      <c r="G144">
        <v>1979</v>
      </c>
      <c r="H144" t="str">
        <f t="shared" si="9"/>
        <v>Mierzwicki Krzysztof</v>
      </c>
      <c r="I144">
        <f t="shared" si="10"/>
        <v>1979</v>
      </c>
      <c r="J144" t="s">
        <v>32</v>
      </c>
      <c r="K144" t="s">
        <v>3532</v>
      </c>
      <c r="L144">
        <f>VLOOKUP(H144,'id (2017)'!H:I,2,0)</f>
        <v>1979</v>
      </c>
    </row>
    <row r="145" spans="1:12">
      <c r="A145" t="str">
        <f t="shared" si="8"/>
        <v>KasejaJanek1987</v>
      </c>
      <c r="C145">
        <f t="shared" si="11"/>
        <v>144</v>
      </c>
      <c r="D145" t="s">
        <v>3512</v>
      </c>
      <c r="E145" t="s">
        <v>1652</v>
      </c>
      <c r="F145" t="s">
        <v>3513</v>
      </c>
      <c r="G145">
        <v>1987</v>
      </c>
      <c r="H145" t="str">
        <f t="shared" si="9"/>
        <v>Kaseja Janek</v>
      </c>
      <c r="I145">
        <f t="shared" si="10"/>
        <v>1987</v>
      </c>
      <c r="J145" t="s">
        <v>32</v>
      </c>
      <c r="K145" t="s">
        <v>3533</v>
      </c>
      <c r="L145" t="e">
        <f>VLOOKUP(H145,'id (2017)'!H:I,2,0)</f>
        <v>#N/A</v>
      </c>
    </row>
    <row r="146" spans="1:12">
      <c r="A146" t="str">
        <f t="shared" si="8"/>
        <v>KasejaMaciej1963</v>
      </c>
      <c r="C146">
        <f t="shared" si="11"/>
        <v>145</v>
      </c>
      <c r="D146" t="s">
        <v>3512</v>
      </c>
      <c r="E146" t="s">
        <v>70</v>
      </c>
      <c r="F146" t="s">
        <v>3513</v>
      </c>
      <c r="G146">
        <v>1963</v>
      </c>
      <c r="H146" t="str">
        <f t="shared" si="9"/>
        <v>Kaseja Maciej</v>
      </c>
      <c r="I146">
        <f t="shared" si="10"/>
        <v>1963</v>
      </c>
      <c r="J146" t="s">
        <v>32</v>
      </c>
      <c r="K146" t="s">
        <v>3534</v>
      </c>
      <c r="L146" t="e">
        <f>VLOOKUP(H146,'id (2017)'!H:I,2,0)</f>
        <v>#N/A</v>
      </c>
    </row>
    <row r="147" spans="1:12">
      <c r="A147" t="str">
        <f t="shared" si="8"/>
        <v>MrózJacek1958</v>
      </c>
      <c r="C147">
        <f t="shared" si="11"/>
        <v>146</v>
      </c>
      <c r="D147" t="s">
        <v>3514</v>
      </c>
      <c r="E147" t="s">
        <v>21</v>
      </c>
      <c r="F147" t="s">
        <v>3515</v>
      </c>
      <c r="G147">
        <v>1958</v>
      </c>
      <c r="H147" t="str">
        <f t="shared" si="9"/>
        <v>Mróz Jacek</v>
      </c>
      <c r="I147">
        <f t="shared" si="10"/>
        <v>1958</v>
      </c>
      <c r="J147" t="s">
        <v>32</v>
      </c>
      <c r="K147" t="s">
        <v>3535</v>
      </c>
      <c r="L147" t="e">
        <f>VLOOKUP(H147,'id (2017)'!H:I,2,0)</f>
        <v>#N/A</v>
      </c>
    </row>
    <row r="148" spans="1:12">
      <c r="A148" t="str">
        <f t="shared" si="8"/>
        <v>JeziorskiKrzysztof0</v>
      </c>
      <c r="C148">
        <f t="shared" si="11"/>
        <v>147</v>
      </c>
      <c r="D148" t="s">
        <v>3516</v>
      </c>
      <c r="E148" t="s">
        <v>22</v>
      </c>
      <c r="F148" t="s">
        <v>3517</v>
      </c>
      <c r="G148">
        <v>0</v>
      </c>
      <c r="H148" t="str">
        <f t="shared" si="9"/>
        <v>Jeziorski Krzysztof</v>
      </c>
      <c r="I148">
        <f t="shared" si="10"/>
        <v>0</v>
      </c>
      <c r="J148" t="s">
        <v>32</v>
      </c>
      <c r="K148" t="s">
        <v>3536</v>
      </c>
      <c r="L148" t="e">
        <f>VLOOKUP(H148,'id (2017)'!H:I,2,0)</f>
        <v>#N/A</v>
      </c>
    </row>
    <row r="149" spans="1:12">
      <c r="A149" t="str">
        <f t="shared" si="8"/>
        <v>ZielińskaJadwiga1972</v>
      </c>
      <c r="C149">
        <f t="shared" si="11"/>
        <v>148</v>
      </c>
      <c r="D149" t="s">
        <v>1022</v>
      </c>
      <c r="E149" t="s">
        <v>1710</v>
      </c>
      <c r="F149" t="s">
        <v>369</v>
      </c>
      <c r="G149">
        <v>1972</v>
      </c>
      <c r="H149" t="str">
        <f t="shared" si="9"/>
        <v>Zielińska Jadwiga</v>
      </c>
      <c r="I149">
        <f t="shared" si="10"/>
        <v>1972</v>
      </c>
      <c r="J149" t="s">
        <v>0</v>
      </c>
      <c r="K149" t="s">
        <v>3714</v>
      </c>
      <c r="L149">
        <f>VLOOKUP(H149,'id (2017)'!H:I,2,0)</f>
        <v>1972</v>
      </c>
    </row>
    <row r="150" spans="1:12">
      <c r="A150" t="str">
        <f t="shared" si="8"/>
        <v>DunowskaIlona1973</v>
      </c>
      <c r="C150">
        <f t="shared" si="11"/>
        <v>149</v>
      </c>
      <c r="D150" t="s">
        <v>371</v>
      </c>
      <c r="E150" t="s">
        <v>370</v>
      </c>
      <c r="F150" t="s">
        <v>369</v>
      </c>
      <c r="G150">
        <v>1973</v>
      </c>
      <c r="H150" t="str">
        <f t="shared" si="9"/>
        <v>Dunowska Ilona</v>
      </c>
      <c r="I150">
        <f t="shared" si="10"/>
        <v>1973</v>
      </c>
      <c r="J150" t="s">
        <v>0</v>
      </c>
      <c r="K150" t="s">
        <v>3714</v>
      </c>
      <c r="L150">
        <f>VLOOKUP(H150,'id (2017)'!H:I,2,0)</f>
        <v>1973</v>
      </c>
    </row>
    <row r="151" spans="1:12">
      <c r="A151" t="str">
        <f t="shared" si="8"/>
        <v>SzwarackaMałgorzata1988</v>
      </c>
      <c r="C151">
        <f t="shared" si="11"/>
        <v>150</v>
      </c>
      <c r="D151" t="s">
        <v>1017</v>
      </c>
      <c r="E151" t="s">
        <v>500</v>
      </c>
      <c r="F151" t="s">
        <v>827</v>
      </c>
      <c r="G151">
        <v>1988</v>
      </c>
      <c r="H151" t="str">
        <f t="shared" si="9"/>
        <v>Szwaracka Małgorzata</v>
      </c>
      <c r="I151">
        <f t="shared" si="10"/>
        <v>1988</v>
      </c>
      <c r="J151" t="s">
        <v>0</v>
      </c>
      <c r="K151" t="s">
        <v>3714</v>
      </c>
      <c r="L151">
        <f>VLOOKUP(H151,'id (2017)'!H:I,2,0)</f>
        <v>1988</v>
      </c>
    </row>
    <row r="152" spans="1:12">
      <c r="A152" t="str">
        <f t="shared" si="8"/>
        <v>UrbanIzabela1979</v>
      </c>
      <c r="C152">
        <f t="shared" si="11"/>
        <v>151</v>
      </c>
      <c r="D152" t="s">
        <v>1015</v>
      </c>
      <c r="E152" t="s">
        <v>1016</v>
      </c>
      <c r="F152">
        <v>0</v>
      </c>
      <c r="G152">
        <v>1979</v>
      </c>
      <c r="H152" t="str">
        <f t="shared" si="9"/>
        <v>Urban Izabela</v>
      </c>
      <c r="I152">
        <f t="shared" si="10"/>
        <v>1979</v>
      </c>
      <c r="J152" t="s">
        <v>0</v>
      </c>
      <c r="K152" t="s">
        <v>3714</v>
      </c>
      <c r="L152" t="e">
        <f>VLOOKUP(H152,'id (2017)'!H:I,2,0)</f>
        <v>#N/A</v>
      </c>
    </row>
    <row r="153" spans="1:12">
      <c r="A153" t="str">
        <f t="shared" si="8"/>
        <v>MarcinkowskaMagdalena1970</v>
      </c>
      <c r="C153">
        <f t="shared" si="11"/>
        <v>152</v>
      </c>
      <c r="D153" t="s">
        <v>86</v>
      </c>
      <c r="E153" t="s">
        <v>36</v>
      </c>
      <c r="F153">
        <v>0</v>
      </c>
      <c r="G153">
        <v>1970</v>
      </c>
      <c r="H153" t="str">
        <f t="shared" si="9"/>
        <v>Marcinkowska Magdalena</v>
      </c>
      <c r="I153">
        <f t="shared" si="10"/>
        <v>1970</v>
      </c>
      <c r="J153" t="s">
        <v>0</v>
      </c>
      <c r="K153" t="s">
        <v>3714</v>
      </c>
      <c r="L153">
        <f>VLOOKUP(H153,'id (2017)'!H:I,2,0)</f>
        <v>1970</v>
      </c>
    </row>
    <row r="154" spans="1:12">
      <c r="A154" t="str">
        <f t="shared" si="8"/>
        <v>LisekMałgorzata1981</v>
      </c>
      <c r="C154">
        <f t="shared" si="11"/>
        <v>153</v>
      </c>
      <c r="D154" t="s">
        <v>3619</v>
      </c>
      <c r="E154" t="s">
        <v>500</v>
      </c>
      <c r="F154">
        <v>0</v>
      </c>
      <c r="G154">
        <v>1981</v>
      </c>
      <c r="H154" t="str">
        <f t="shared" si="9"/>
        <v>Lisek Małgorzata</v>
      </c>
      <c r="I154">
        <f t="shared" si="10"/>
        <v>1981</v>
      </c>
      <c r="J154" t="s">
        <v>0</v>
      </c>
      <c r="K154" t="s">
        <v>3716</v>
      </c>
      <c r="L154" t="e">
        <f>VLOOKUP(H154,'id (2017)'!H:I,2,0)</f>
        <v>#N/A</v>
      </c>
    </row>
    <row r="155" spans="1:12">
      <c r="A155" t="str">
        <f t="shared" si="8"/>
        <v>KrzeptowskaSylwia1971</v>
      </c>
      <c r="C155">
        <f t="shared" si="11"/>
        <v>154</v>
      </c>
      <c r="D155" t="s">
        <v>3626</v>
      </c>
      <c r="E155" t="s">
        <v>902</v>
      </c>
      <c r="F155">
        <v>0</v>
      </c>
      <c r="G155">
        <v>1971</v>
      </c>
      <c r="H155" t="str">
        <f t="shared" si="9"/>
        <v>Krzeptowska Sylwia</v>
      </c>
      <c r="I155">
        <f t="shared" si="10"/>
        <v>1971</v>
      </c>
      <c r="J155" t="s">
        <v>0</v>
      </c>
      <c r="K155" t="s">
        <v>3716</v>
      </c>
      <c r="L155" t="e">
        <f>VLOOKUP(H155,'id (2017)'!H:I,2,0)</f>
        <v>#N/A</v>
      </c>
    </row>
    <row r="156" spans="1:12">
      <c r="A156" t="str">
        <f t="shared" si="8"/>
        <v>KlucznikKasia1986</v>
      </c>
      <c r="C156">
        <f t="shared" si="11"/>
        <v>155</v>
      </c>
      <c r="D156" t="s">
        <v>587</v>
      </c>
      <c r="E156" t="s">
        <v>950</v>
      </c>
      <c r="F156" t="s">
        <v>1147</v>
      </c>
      <c r="G156">
        <v>1986</v>
      </c>
      <c r="H156" t="str">
        <f t="shared" si="9"/>
        <v>Klucznik Kasia</v>
      </c>
      <c r="I156">
        <f t="shared" si="10"/>
        <v>1986</v>
      </c>
      <c r="J156" t="s">
        <v>0</v>
      </c>
      <c r="K156" t="s">
        <v>3716</v>
      </c>
      <c r="L156" t="e">
        <f>VLOOKUP(H156,'id (2017)'!H:I,2,0)</f>
        <v>#N/A</v>
      </c>
    </row>
    <row r="157" spans="1:12">
      <c r="A157" t="str">
        <f t="shared" si="8"/>
        <v>OstaszkiewiczJola1981</v>
      </c>
      <c r="C157">
        <f t="shared" si="11"/>
        <v>156</v>
      </c>
      <c r="D157" t="s">
        <v>3436</v>
      </c>
      <c r="E157" t="s">
        <v>3635</v>
      </c>
      <c r="F157">
        <v>0</v>
      </c>
      <c r="G157">
        <v>1981</v>
      </c>
      <c r="H157" t="str">
        <f t="shared" si="9"/>
        <v>Ostaszkiewicz Jola</v>
      </c>
      <c r="I157">
        <f t="shared" si="10"/>
        <v>1981</v>
      </c>
      <c r="J157" t="s">
        <v>0</v>
      </c>
      <c r="K157" t="s">
        <v>3716</v>
      </c>
      <c r="L157" t="e">
        <f>VLOOKUP(H157,'id (2017)'!H:I,2,0)</f>
        <v>#N/A</v>
      </c>
    </row>
    <row r="158" spans="1:12">
      <c r="A158" t="str">
        <f t="shared" si="8"/>
        <v>OlszewskaBarbara1990</v>
      </c>
      <c r="C158">
        <f t="shared" si="11"/>
        <v>157</v>
      </c>
      <c r="D158" t="s">
        <v>1439</v>
      </c>
      <c r="E158" t="s">
        <v>409</v>
      </c>
      <c r="F158" t="s">
        <v>354</v>
      </c>
      <c r="G158">
        <v>1990</v>
      </c>
      <c r="H158" t="str">
        <f t="shared" si="9"/>
        <v>Olszewska Barbara</v>
      </c>
      <c r="I158">
        <f t="shared" si="10"/>
        <v>1990</v>
      </c>
      <c r="J158" t="s">
        <v>0</v>
      </c>
      <c r="K158" t="s">
        <v>3716</v>
      </c>
      <c r="L158">
        <f>VLOOKUP(H158,'id (2017)'!H:I,2,0)</f>
        <v>1990</v>
      </c>
    </row>
    <row r="159" spans="1:12">
      <c r="A159" t="str">
        <f t="shared" si="8"/>
        <v>ŚlósarczykDominika1982</v>
      </c>
      <c r="C159">
        <f t="shared" si="11"/>
        <v>158</v>
      </c>
      <c r="D159" t="s">
        <v>585</v>
      </c>
      <c r="E159" t="s">
        <v>584</v>
      </c>
      <c r="F159">
        <v>0</v>
      </c>
      <c r="G159">
        <v>1982</v>
      </c>
      <c r="H159" t="str">
        <f t="shared" si="9"/>
        <v>Ślósarczyk Dominika</v>
      </c>
      <c r="I159">
        <f t="shared" si="10"/>
        <v>1982</v>
      </c>
      <c r="J159" t="s">
        <v>0</v>
      </c>
      <c r="K159" t="s">
        <v>3716</v>
      </c>
      <c r="L159">
        <f>VLOOKUP(H159,'id (2017)'!H:I,2,0)</f>
        <v>1982</v>
      </c>
    </row>
    <row r="160" spans="1:12">
      <c r="A160" t="str">
        <f t="shared" si="8"/>
        <v>SynakowskaMonika1977</v>
      </c>
      <c r="C160">
        <f t="shared" si="11"/>
        <v>159</v>
      </c>
      <c r="D160" t="s">
        <v>3670</v>
      </c>
      <c r="E160" t="s">
        <v>207</v>
      </c>
      <c r="F160">
        <v>0</v>
      </c>
      <c r="G160">
        <v>1977</v>
      </c>
      <c r="H160" t="str">
        <f t="shared" si="9"/>
        <v>Synakowska Monika</v>
      </c>
      <c r="I160">
        <f t="shared" si="10"/>
        <v>1977</v>
      </c>
      <c r="J160" t="s">
        <v>0</v>
      </c>
      <c r="K160" t="s">
        <v>3716</v>
      </c>
      <c r="L160" t="e">
        <f>VLOOKUP(H160,'id (2017)'!H:I,2,0)</f>
        <v>#N/A</v>
      </c>
    </row>
    <row r="161" spans="1:12">
      <c r="A161" t="str">
        <f t="shared" si="8"/>
        <v>WorotyńskaKamilla1980</v>
      </c>
      <c r="C161">
        <f t="shared" si="11"/>
        <v>160</v>
      </c>
      <c r="D161" t="s">
        <v>3672</v>
      </c>
      <c r="E161" t="s">
        <v>3671</v>
      </c>
      <c r="F161">
        <v>0</v>
      </c>
      <c r="G161">
        <v>1980</v>
      </c>
      <c r="H161" t="str">
        <f t="shared" si="9"/>
        <v>Worotyńska Kamilla</v>
      </c>
      <c r="I161">
        <f t="shared" si="10"/>
        <v>1980</v>
      </c>
      <c r="J161" t="s">
        <v>0</v>
      </c>
      <c r="K161" t="s">
        <v>3716</v>
      </c>
      <c r="L161" t="e">
        <f>VLOOKUP(H161,'id (2017)'!H:I,2,0)</f>
        <v>#N/A</v>
      </c>
    </row>
    <row r="162" spans="1:12">
      <c r="A162" t="str">
        <f t="shared" si="8"/>
        <v>MarcinkiewiczAlicja1987</v>
      </c>
      <c r="C162">
        <f t="shared" si="11"/>
        <v>161</v>
      </c>
      <c r="D162" t="s">
        <v>403</v>
      </c>
      <c r="E162" t="s">
        <v>635</v>
      </c>
      <c r="F162">
        <v>0</v>
      </c>
      <c r="G162">
        <v>1987</v>
      </c>
      <c r="H162" t="str">
        <f t="shared" si="9"/>
        <v>Marcinkiewicz Alicja</v>
      </c>
      <c r="I162">
        <f t="shared" si="10"/>
        <v>1987</v>
      </c>
      <c r="J162" t="s">
        <v>0</v>
      </c>
      <c r="K162" t="s">
        <v>3716</v>
      </c>
      <c r="L162">
        <f>VLOOKUP(H162,'id (2017)'!H:I,2,0)</f>
        <v>1987</v>
      </c>
    </row>
    <row r="163" spans="1:12">
      <c r="A163" t="str">
        <f t="shared" si="8"/>
        <v>MamczakEdyta Barbara1982</v>
      </c>
      <c r="C163">
        <f t="shared" si="11"/>
        <v>162</v>
      </c>
      <c r="D163" t="s">
        <v>464</v>
      </c>
      <c r="E163" t="s">
        <v>3676</v>
      </c>
      <c r="F163">
        <v>0</v>
      </c>
      <c r="G163">
        <v>1982</v>
      </c>
      <c r="H163" t="str">
        <f t="shared" si="9"/>
        <v>Mamczak Edyta Barbara</v>
      </c>
      <c r="I163">
        <f t="shared" si="10"/>
        <v>1982</v>
      </c>
      <c r="J163" t="s">
        <v>0</v>
      </c>
      <c r="K163" t="s">
        <v>3716</v>
      </c>
      <c r="L163" t="e">
        <f>VLOOKUP(H163,'id (2017)'!H:I,2,0)</f>
        <v>#N/A</v>
      </c>
    </row>
    <row r="164" spans="1:12">
      <c r="A164" t="str">
        <f t="shared" si="8"/>
        <v>CzerniewskaGracja1979</v>
      </c>
      <c r="C164">
        <f t="shared" si="11"/>
        <v>163</v>
      </c>
      <c r="D164" t="s">
        <v>3682</v>
      </c>
      <c r="E164" t="s">
        <v>3681</v>
      </c>
      <c r="F164" t="s">
        <v>1326</v>
      </c>
      <c r="G164">
        <v>1979</v>
      </c>
      <c r="H164" t="str">
        <f t="shared" si="9"/>
        <v>Czerniewska Gracja</v>
      </c>
      <c r="I164">
        <f t="shared" si="10"/>
        <v>1979</v>
      </c>
      <c r="J164" t="s">
        <v>0</v>
      </c>
      <c r="K164" t="s">
        <v>3716</v>
      </c>
      <c r="L164" t="e">
        <f>VLOOKUP(H164,'id (2017)'!H:I,2,0)</f>
        <v>#N/A</v>
      </c>
    </row>
    <row r="165" spans="1:12">
      <c r="A165" t="str">
        <f t="shared" si="8"/>
        <v>ŁaszkiewiczJulia1973</v>
      </c>
      <c r="C165">
        <f t="shared" si="11"/>
        <v>164</v>
      </c>
      <c r="D165" t="s">
        <v>1390</v>
      </c>
      <c r="E165" t="s">
        <v>785</v>
      </c>
      <c r="F165" t="s">
        <v>1389</v>
      </c>
      <c r="G165">
        <v>1973</v>
      </c>
      <c r="H165" t="str">
        <f t="shared" si="9"/>
        <v>Łaszkiewicz Julia</v>
      </c>
      <c r="I165">
        <f t="shared" si="10"/>
        <v>1973</v>
      </c>
      <c r="J165" t="s">
        <v>0</v>
      </c>
      <c r="K165" t="s">
        <v>3716</v>
      </c>
      <c r="L165">
        <f>VLOOKUP(H165,'id (2017)'!H:I,2,0)</f>
        <v>1973</v>
      </c>
    </row>
    <row r="166" spans="1:12">
      <c r="A166" t="str">
        <f t="shared" si="8"/>
        <v>Jabłońska-NabayaogoEwa1973</v>
      </c>
      <c r="C166">
        <f t="shared" si="11"/>
        <v>165</v>
      </c>
      <c r="D166" t="s">
        <v>1391</v>
      </c>
      <c r="E166" t="s">
        <v>334</v>
      </c>
      <c r="F166" t="s">
        <v>1384</v>
      </c>
      <c r="G166">
        <v>1973</v>
      </c>
      <c r="H166" t="str">
        <f t="shared" si="9"/>
        <v>Jabłońska-Nabayaogo Ewa</v>
      </c>
      <c r="I166">
        <f t="shared" si="10"/>
        <v>1973</v>
      </c>
      <c r="J166" t="s">
        <v>0</v>
      </c>
      <c r="K166" t="s">
        <v>3716</v>
      </c>
      <c r="L166">
        <f>VLOOKUP(H166,'id (2017)'!H:I,2,0)</f>
        <v>1973</v>
      </c>
    </row>
    <row r="167" spans="1:12">
      <c r="A167" t="str">
        <f t="shared" si="8"/>
        <v>MaciejewskaMałgorzata1980</v>
      </c>
      <c r="C167">
        <f t="shared" si="11"/>
        <v>166</v>
      </c>
      <c r="D167" t="s">
        <v>3697</v>
      </c>
      <c r="E167" t="s">
        <v>500</v>
      </c>
      <c r="F167">
        <v>0</v>
      </c>
      <c r="G167">
        <v>1980</v>
      </c>
      <c r="H167" t="str">
        <f t="shared" si="9"/>
        <v>Maciejewska Małgorzata</v>
      </c>
      <c r="I167">
        <f t="shared" si="10"/>
        <v>1980</v>
      </c>
      <c r="J167" t="s">
        <v>0</v>
      </c>
      <c r="K167" t="s">
        <v>3716</v>
      </c>
      <c r="L167" t="e">
        <f>VLOOKUP(H167,'id (2017)'!H:I,2,0)</f>
        <v>#N/A</v>
      </c>
    </row>
    <row r="168" spans="1:12">
      <c r="A168" t="str">
        <f t="shared" si="8"/>
        <v>GralakAleksandra1985</v>
      </c>
      <c r="C168">
        <f t="shared" si="11"/>
        <v>167</v>
      </c>
      <c r="D168" t="s">
        <v>1786</v>
      </c>
      <c r="E168" t="s">
        <v>483</v>
      </c>
      <c r="F168" t="s">
        <v>3702</v>
      </c>
      <c r="G168">
        <v>1985</v>
      </c>
      <c r="H168" t="str">
        <f t="shared" si="9"/>
        <v>Gralak Aleksandra</v>
      </c>
      <c r="I168">
        <f t="shared" si="10"/>
        <v>1985</v>
      </c>
      <c r="J168" t="s">
        <v>0</v>
      </c>
      <c r="K168" t="s">
        <v>3716</v>
      </c>
      <c r="L168">
        <f>VLOOKUP(H168,'id (2017)'!H:I,2,0)</f>
        <v>1985</v>
      </c>
    </row>
    <row r="169" spans="1:12">
      <c r="A169" t="str">
        <f t="shared" si="8"/>
        <v>MasaMagdalena1984</v>
      </c>
      <c r="C169">
        <f t="shared" si="11"/>
        <v>168</v>
      </c>
      <c r="D169" t="s">
        <v>3703</v>
      </c>
      <c r="E169" t="s">
        <v>36</v>
      </c>
      <c r="F169" t="s">
        <v>3704</v>
      </c>
      <c r="G169">
        <v>1984</v>
      </c>
      <c r="H169" t="str">
        <f t="shared" si="9"/>
        <v>Masa Magdalena</v>
      </c>
      <c r="I169">
        <f t="shared" si="10"/>
        <v>1984</v>
      </c>
      <c r="J169" t="s">
        <v>0</v>
      </c>
      <c r="K169" t="s">
        <v>3716</v>
      </c>
      <c r="L169" t="e">
        <f>VLOOKUP(H169,'id (2017)'!H:I,2,0)</f>
        <v>#N/A</v>
      </c>
    </row>
    <row r="170" spans="1:12">
      <c r="A170" t="str">
        <f t="shared" si="8"/>
        <v>RadzieńskaKamila1983</v>
      </c>
      <c r="C170">
        <f t="shared" si="11"/>
        <v>169</v>
      </c>
      <c r="D170" t="s">
        <v>3707</v>
      </c>
      <c r="E170" t="s">
        <v>199</v>
      </c>
      <c r="F170" t="s">
        <v>3706</v>
      </c>
      <c r="G170">
        <v>1983</v>
      </c>
      <c r="H170" t="str">
        <f t="shared" si="9"/>
        <v>Radzieńska Kamila</v>
      </c>
      <c r="I170">
        <f t="shared" si="10"/>
        <v>1983</v>
      </c>
      <c r="J170" t="s">
        <v>0</v>
      </c>
      <c r="K170" t="s">
        <v>3716</v>
      </c>
      <c r="L170" t="e">
        <f>VLOOKUP(H170,'id (2017)'!H:I,2,0)</f>
        <v>#N/A</v>
      </c>
    </row>
    <row r="171" spans="1:12">
      <c r="A171" t="str">
        <f t="shared" si="8"/>
        <v>Wysocka SadłoJoanna1975</v>
      </c>
      <c r="C171">
        <f t="shared" si="11"/>
        <v>170</v>
      </c>
      <c r="D171" t="s">
        <v>3715</v>
      </c>
      <c r="E171" t="s">
        <v>489</v>
      </c>
      <c r="F171" t="s">
        <v>3711</v>
      </c>
      <c r="G171">
        <v>1975</v>
      </c>
      <c r="H171" t="str">
        <f t="shared" si="9"/>
        <v>Wysocka Sadło Joanna</v>
      </c>
      <c r="I171">
        <f t="shared" si="10"/>
        <v>1975</v>
      </c>
      <c r="J171" t="s">
        <v>0</v>
      </c>
      <c r="K171" t="s">
        <v>3716</v>
      </c>
      <c r="L171" t="e">
        <f>VLOOKUP(H171,'id (2017)'!H:I,2,0)</f>
        <v>#N/A</v>
      </c>
    </row>
    <row r="172" spans="1:12">
      <c r="A172" t="str">
        <f t="shared" si="8"/>
        <v>WardaJarosław1958</v>
      </c>
      <c r="C172">
        <f t="shared" si="11"/>
        <v>171</v>
      </c>
      <c r="D172" t="s">
        <v>438</v>
      </c>
      <c r="E172" t="s">
        <v>90</v>
      </c>
      <c r="F172" t="s">
        <v>391</v>
      </c>
      <c r="G172">
        <v>1958</v>
      </c>
      <c r="H172" t="str">
        <f t="shared" si="9"/>
        <v>Warda Jarosław</v>
      </c>
      <c r="I172">
        <f t="shared" si="10"/>
        <v>1958</v>
      </c>
      <c r="J172" t="s">
        <v>32</v>
      </c>
      <c r="K172" t="s">
        <v>3714</v>
      </c>
      <c r="L172">
        <f>VLOOKUP(H172,'id (2017)'!H:I,2,0)</f>
        <v>1958</v>
      </c>
    </row>
    <row r="173" spans="1:12">
      <c r="A173" t="str">
        <f t="shared" si="8"/>
        <v>KaiserErnest1977</v>
      </c>
      <c r="C173">
        <f t="shared" si="11"/>
        <v>172</v>
      </c>
      <c r="D173" t="s">
        <v>3553</v>
      </c>
      <c r="E173" t="s">
        <v>3552</v>
      </c>
      <c r="F173">
        <v>0</v>
      </c>
      <c r="G173">
        <v>1977</v>
      </c>
      <c r="H173" t="str">
        <f t="shared" si="9"/>
        <v>Kaiser Ernest</v>
      </c>
      <c r="I173">
        <f t="shared" si="10"/>
        <v>1977</v>
      </c>
      <c r="J173" t="s">
        <v>32</v>
      </c>
      <c r="K173" t="s">
        <v>3714</v>
      </c>
      <c r="L173" t="e">
        <f>VLOOKUP(H173,'id (2017)'!H:I,2,0)</f>
        <v>#N/A</v>
      </c>
    </row>
    <row r="174" spans="1:12">
      <c r="A174" t="str">
        <f t="shared" si="8"/>
        <v>ŁosiewiczMariusz1980</v>
      </c>
      <c r="C174">
        <f t="shared" si="11"/>
        <v>173</v>
      </c>
      <c r="D174" t="s">
        <v>1295</v>
      </c>
      <c r="E174" t="s">
        <v>383</v>
      </c>
      <c r="F174" t="s">
        <v>827</v>
      </c>
      <c r="G174">
        <v>1980</v>
      </c>
      <c r="H174" t="str">
        <f t="shared" si="9"/>
        <v>Łosiewicz Mariusz</v>
      </c>
      <c r="I174">
        <f t="shared" si="10"/>
        <v>1980</v>
      </c>
      <c r="J174" t="s">
        <v>32</v>
      </c>
      <c r="K174" t="s">
        <v>3714</v>
      </c>
      <c r="L174">
        <f>VLOOKUP(H174,'id (2017)'!H:I,2,0)</f>
        <v>1980</v>
      </c>
    </row>
    <row r="175" spans="1:12">
      <c r="A175" t="str">
        <f t="shared" si="8"/>
        <v>SzaduraMichał1985</v>
      </c>
      <c r="C175">
        <f t="shared" si="11"/>
        <v>174</v>
      </c>
      <c r="D175" t="s">
        <v>3556</v>
      </c>
      <c r="E175" t="s">
        <v>59</v>
      </c>
      <c r="F175">
        <v>0</v>
      </c>
      <c r="G175">
        <v>1985</v>
      </c>
      <c r="H175" t="str">
        <f t="shared" si="9"/>
        <v>Szadura Michał</v>
      </c>
      <c r="I175">
        <f t="shared" si="10"/>
        <v>1985</v>
      </c>
      <c r="J175" t="s">
        <v>32</v>
      </c>
      <c r="K175" t="s">
        <v>3714</v>
      </c>
      <c r="L175" t="e">
        <f>VLOOKUP(H175,'id (2017)'!H:I,2,0)</f>
        <v>#N/A</v>
      </c>
    </row>
    <row r="176" spans="1:12">
      <c r="A176" t="str">
        <f t="shared" si="8"/>
        <v>JędrusikRafał1975</v>
      </c>
      <c r="C176">
        <f t="shared" si="11"/>
        <v>175</v>
      </c>
      <c r="D176" t="s">
        <v>439</v>
      </c>
      <c r="E176" t="s">
        <v>45</v>
      </c>
      <c r="F176">
        <v>0</v>
      </c>
      <c r="G176">
        <v>1975</v>
      </c>
      <c r="H176" t="str">
        <f t="shared" si="9"/>
        <v>Jędrusik Rafał</v>
      </c>
      <c r="I176">
        <f t="shared" si="10"/>
        <v>1975</v>
      </c>
      <c r="J176" t="s">
        <v>32</v>
      </c>
      <c r="K176" t="s">
        <v>3714</v>
      </c>
      <c r="L176">
        <f>VLOOKUP(H176,'id (2017)'!H:I,2,0)</f>
        <v>1975</v>
      </c>
    </row>
    <row r="177" spans="1:12">
      <c r="A177" t="str">
        <f t="shared" si="8"/>
        <v>ZacharaStefan1981</v>
      </c>
      <c r="C177">
        <f t="shared" si="11"/>
        <v>176</v>
      </c>
      <c r="D177" t="s">
        <v>1374</v>
      </c>
      <c r="E177" t="s">
        <v>1373</v>
      </c>
      <c r="F177">
        <v>0</v>
      </c>
      <c r="G177">
        <v>1981</v>
      </c>
      <c r="H177" t="str">
        <f t="shared" si="9"/>
        <v>Zachara Stefan</v>
      </c>
      <c r="I177">
        <f t="shared" si="10"/>
        <v>1981</v>
      </c>
      <c r="J177" t="s">
        <v>32</v>
      </c>
      <c r="K177" t="s">
        <v>3714</v>
      </c>
      <c r="L177">
        <f>VLOOKUP(H177,'id (2017)'!H:I,2,0)</f>
        <v>1981</v>
      </c>
    </row>
    <row r="178" spans="1:12">
      <c r="A178" t="str">
        <f t="shared" si="8"/>
        <v>TusińskiRadosław1974</v>
      </c>
      <c r="C178">
        <f t="shared" si="11"/>
        <v>177</v>
      </c>
      <c r="D178" t="s">
        <v>1037</v>
      </c>
      <c r="E178" t="s">
        <v>241</v>
      </c>
      <c r="F178">
        <v>0</v>
      </c>
      <c r="G178">
        <v>1974</v>
      </c>
      <c r="H178" t="str">
        <f t="shared" si="9"/>
        <v>Tusiński Radosław</v>
      </c>
      <c r="I178">
        <f t="shared" si="10"/>
        <v>1974</v>
      </c>
      <c r="J178" t="s">
        <v>32</v>
      </c>
      <c r="K178" t="s">
        <v>3714</v>
      </c>
      <c r="L178" t="e">
        <f>VLOOKUP(H178,'id (2017)'!H:I,2,0)</f>
        <v>#N/A</v>
      </c>
    </row>
    <row r="179" spans="1:12">
      <c r="A179" t="str">
        <f t="shared" si="8"/>
        <v>BagińskiOlgierd1971</v>
      </c>
      <c r="C179">
        <f t="shared" si="11"/>
        <v>178</v>
      </c>
      <c r="D179" t="s">
        <v>395</v>
      </c>
      <c r="E179" t="s">
        <v>394</v>
      </c>
      <c r="F179" t="s">
        <v>3560</v>
      </c>
      <c r="G179">
        <v>1971</v>
      </c>
      <c r="H179" t="str">
        <f t="shared" si="9"/>
        <v>Bagiński Olgierd</v>
      </c>
      <c r="I179">
        <f t="shared" si="10"/>
        <v>1971</v>
      </c>
      <c r="J179" t="s">
        <v>32</v>
      </c>
      <c r="K179" t="s">
        <v>3714</v>
      </c>
      <c r="L179">
        <f>VLOOKUP(H179,'id (2017)'!H:I,2,0)</f>
        <v>1971</v>
      </c>
    </row>
    <row r="180" spans="1:12">
      <c r="A180" t="str">
        <f t="shared" si="8"/>
        <v>OwczarskiMarcin1978</v>
      </c>
      <c r="C180">
        <f t="shared" si="11"/>
        <v>179</v>
      </c>
      <c r="D180" t="s">
        <v>8</v>
      </c>
      <c r="E180" t="s">
        <v>17</v>
      </c>
      <c r="F180">
        <v>0</v>
      </c>
      <c r="G180">
        <v>1978</v>
      </c>
      <c r="H180" t="str">
        <f t="shared" si="9"/>
        <v>Owczarski Marcin</v>
      </c>
      <c r="I180">
        <f t="shared" si="10"/>
        <v>1978</v>
      </c>
      <c r="J180" t="s">
        <v>32</v>
      </c>
      <c r="K180" t="s">
        <v>3714</v>
      </c>
      <c r="L180">
        <f>VLOOKUP(H180,'id (2017)'!H:I,2,0)</f>
        <v>1978</v>
      </c>
    </row>
    <row r="181" spans="1:12">
      <c r="A181" t="str">
        <f t="shared" si="8"/>
        <v>LipińskiTomasz1975</v>
      </c>
      <c r="C181">
        <f t="shared" si="11"/>
        <v>180</v>
      </c>
      <c r="D181" t="s">
        <v>476</v>
      </c>
      <c r="E181" t="s">
        <v>48</v>
      </c>
      <c r="F181">
        <v>0</v>
      </c>
      <c r="G181">
        <v>1975</v>
      </c>
      <c r="H181" t="str">
        <f t="shared" si="9"/>
        <v>Lipiński Tomasz</v>
      </c>
      <c r="I181">
        <f t="shared" si="10"/>
        <v>1975</v>
      </c>
      <c r="J181" t="s">
        <v>32</v>
      </c>
      <c r="K181" t="s">
        <v>3714</v>
      </c>
      <c r="L181">
        <f>VLOOKUP(H181,'id (2017)'!H:I,2,0)</f>
        <v>1975</v>
      </c>
    </row>
    <row r="182" spans="1:12">
      <c r="A182" t="str">
        <f t="shared" si="8"/>
        <v>ZłomańczukMichał1981</v>
      </c>
      <c r="C182">
        <f t="shared" si="11"/>
        <v>181</v>
      </c>
      <c r="D182" t="s">
        <v>875</v>
      </c>
      <c r="E182" t="s">
        <v>59</v>
      </c>
      <c r="F182">
        <v>0</v>
      </c>
      <c r="G182">
        <v>1981</v>
      </c>
      <c r="H182" t="str">
        <f t="shared" si="9"/>
        <v>Złomańczuk Michał</v>
      </c>
      <c r="I182">
        <f t="shared" si="10"/>
        <v>1981</v>
      </c>
      <c r="J182" t="s">
        <v>32</v>
      </c>
      <c r="K182" t="s">
        <v>3714</v>
      </c>
      <c r="L182">
        <f>VLOOKUP(H182,'id (2017)'!H:I,2,0)</f>
        <v>1981</v>
      </c>
    </row>
    <row r="183" spans="1:12">
      <c r="A183" t="str">
        <f t="shared" si="8"/>
        <v>CiesielskiWitold1973</v>
      </c>
      <c r="C183">
        <f t="shared" si="11"/>
        <v>182</v>
      </c>
      <c r="D183" t="s">
        <v>314</v>
      </c>
      <c r="E183" t="s">
        <v>315</v>
      </c>
      <c r="F183">
        <v>0</v>
      </c>
      <c r="G183">
        <v>1973</v>
      </c>
      <c r="H183" t="str">
        <f t="shared" si="9"/>
        <v>Ciesielski Witold</v>
      </c>
      <c r="I183">
        <f t="shared" si="10"/>
        <v>1973</v>
      </c>
      <c r="J183" t="s">
        <v>32</v>
      </c>
      <c r="K183" t="s">
        <v>3714</v>
      </c>
      <c r="L183">
        <f>VLOOKUP(H183,'id (2017)'!H:I,2,0)</f>
        <v>1973</v>
      </c>
    </row>
    <row r="184" spans="1:12">
      <c r="A184" t="str">
        <f t="shared" si="8"/>
        <v>WadowskiTomasz1979</v>
      </c>
      <c r="C184">
        <f t="shared" si="11"/>
        <v>183</v>
      </c>
      <c r="D184" t="s">
        <v>1007</v>
      </c>
      <c r="E184" t="s">
        <v>48</v>
      </c>
      <c r="F184">
        <v>0</v>
      </c>
      <c r="G184">
        <v>1979</v>
      </c>
      <c r="H184" t="str">
        <f t="shared" si="9"/>
        <v>Wadowski Tomasz</v>
      </c>
      <c r="I184">
        <f t="shared" si="10"/>
        <v>1979</v>
      </c>
      <c r="J184" t="s">
        <v>32</v>
      </c>
      <c r="K184" t="s">
        <v>3714</v>
      </c>
      <c r="L184" t="e">
        <f>VLOOKUP(H184,'id (2017)'!H:I,2,0)</f>
        <v>#N/A</v>
      </c>
    </row>
    <row r="185" spans="1:12">
      <c r="A185" t="str">
        <f t="shared" si="8"/>
        <v>SZUBERTJAN1972</v>
      </c>
      <c r="C185">
        <f t="shared" si="11"/>
        <v>184</v>
      </c>
      <c r="D185" t="s">
        <v>3566</v>
      </c>
      <c r="E185" t="s">
        <v>3565</v>
      </c>
      <c r="F185" t="s">
        <v>3568</v>
      </c>
      <c r="G185">
        <v>1972</v>
      </c>
      <c r="H185" t="str">
        <f t="shared" si="9"/>
        <v>SZUBERT JAN</v>
      </c>
      <c r="I185">
        <f t="shared" si="10"/>
        <v>1972</v>
      </c>
      <c r="J185" t="s">
        <v>32</v>
      </c>
      <c r="K185" t="s">
        <v>3714</v>
      </c>
      <c r="L185">
        <f>VLOOKUP(H185,'id (2017)'!H:I,2,0)</f>
        <v>1972</v>
      </c>
    </row>
    <row r="186" spans="1:12">
      <c r="A186" t="str">
        <f t="shared" si="8"/>
        <v>GrundkowskiJacek1982</v>
      </c>
      <c r="C186">
        <f t="shared" si="11"/>
        <v>185</v>
      </c>
      <c r="D186" t="s">
        <v>645</v>
      </c>
      <c r="E186" t="s">
        <v>21</v>
      </c>
      <c r="F186">
        <v>0</v>
      </c>
      <c r="G186">
        <v>1982</v>
      </c>
      <c r="H186" t="str">
        <f t="shared" si="9"/>
        <v>Grundkowski Jacek</v>
      </c>
      <c r="I186">
        <f t="shared" si="10"/>
        <v>1982</v>
      </c>
      <c r="J186" t="s">
        <v>32</v>
      </c>
      <c r="K186" t="s">
        <v>3714</v>
      </c>
      <c r="L186">
        <f>VLOOKUP(H186,'id (2017)'!H:I,2,0)</f>
        <v>1982</v>
      </c>
    </row>
    <row r="187" spans="1:12">
      <c r="A187" t="str">
        <f t="shared" si="8"/>
        <v>BrechelkeSławomir1987</v>
      </c>
      <c r="C187">
        <f t="shared" si="11"/>
        <v>186</v>
      </c>
      <c r="D187" t="s">
        <v>422</v>
      </c>
      <c r="E187" t="s">
        <v>92</v>
      </c>
      <c r="F187">
        <v>0</v>
      </c>
      <c r="G187">
        <v>1987</v>
      </c>
      <c r="H187" t="str">
        <f t="shared" si="9"/>
        <v>Brechelke Sławomir</v>
      </c>
      <c r="I187">
        <f t="shared" si="10"/>
        <v>1987</v>
      </c>
      <c r="J187" t="s">
        <v>32</v>
      </c>
      <c r="K187" t="s">
        <v>3714</v>
      </c>
      <c r="L187" t="e">
        <f>VLOOKUP(H187,'id (2017)'!H:I,2,0)</f>
        <v>#N/A</v>
      </c>
    </row>
    <row r="188" spans="1:12">
      <c r="A188" t="str">
        <f t="shared" si="8"/>
        <v>PiątkowskiZbigniew1958</v>
      </c>
      <c r="C188">
        <f t="shared" si="11"/>
        <v>187</v>
      </c>
      <c r="D188" t="s">
        <v>360</v>
      </c>
      <c r="E188" t="s">
        <v>269</v>
      </c>
      <c r="F188">
        <v>0</v>
      </c>
      <c r="G188">
        <v>1958</v>
      </c>
      <c r="H188" t="str">
        <f t="shared" si="9"/>
        <v>Piątkowski Zbigniew</v>
      </c>
      <c r="I188">
        <f t="shared" si="10"/>
        <v>1958</v>
      </c>
      <c r="J188" t="s">
        <v>32</v>
      </c>
      <c r="K188" t="s">
        <v>3714</v>
      </c>
      <c r="L188">
        <f>VLOOKUP(H188,'id (2017)'!H:I,2,0)</f>
        <v>1958</v>
      </c>
    </row>
    <row r="189" spans="1:12">
      <c r="A189" t="str">
        <f t="shared" si="8"/>
        <v>GOROŃSKIPIOTR1975</v>
      </c>
      <c r="C189">
        <f t="shared" si="11"/>
        <v>188</v>
      </c>
      <c r="D189" t="s">
        <v>3572</v>
      </c>
      <c r="E189" t="s">
        <v>679</v>
      </c>
      <c r="F189" t="s">
        <v>3574</v>
      </c>
      <c r="G189">
        <v>1975</v>
      </c>
      <c r="H189" t="str">
        <f t="shared" si="9"/>
        <v>GOROŃSKI PIOTR</v>
      </c>
      <c r="I189">
        <f t="shared" si="10"/>
        <v>1975</v>
      </c>
      <c r="J189" t="s">
        <v>32</v>
      </c>
      <c r="K189" t="s">
        <v>3714</v>
      </c>
      <c r="L189" t="e">
        <f>VLOOKUP(H189,'id (2017)'!H:I,2,0)</f>
        <v>#N/A</v>
      </c>
    </row>
    <row r="190" spans="1:12">
      <c r="A190" t="str">
        <f t="shared" si="8"/>
        <v>LarczyńskiTomasz2018</v>
      </c>
      <c r="C190">
        <f t="shared" si="11"/>
        <v>189</v>
      </c>
      <c r="D190" t="s">
        <v>359</v>
      </c>
      <c r="E190" t="s">
        <v>48</v>
      </c>
      <c r="F190" t="s">
        <v>3575</v>
      </c>
      <c r="G190">
        <v>2018</v>
      </c>
      <c r="H190" t="str">
        <f t="shared" si="9"/>
        <v>Larczyński Tomasz</v>
      </c>
      <c r="I190">
        <f t="shared" si="10"/>
        <v>2018</v>
      </c>
      <c r="J190" t="s">
        <v>32</v>
      </c>
      <c r="K190" t="s">
        <v>3714</v>
      </c>
      <c r="L190">
        <f>VLOOKUP(H190,'id (2017)'!H:I,2,0)</f>
        <v>1983</v>
      </c>
    </row>
    <row r="191" spans="1:12">
      <c r="A191" t="str">
        <f t="shared" si="8"/>
        <v>KorsakDariusz1962</v>
      </c>
      <c r="C191">
        <f t="shared" si="11"/>
        <v>190</v>
      </c>
      <c r="D191" t="s">
        <v>612</v>
      </c>
      <c r="E191" t="s">
        <v>144</v>
      </c>
      <c r="F191" t="s">
        <v>611</v>
      </c>
      <c r="G191">
        <v>1962</v>
      </c>
      <c r="H191" t="str">
        <f t="shared" si="9"/>
        <v>Korsak Dariusz</v>
      </c>
      <c r="I191">
        <f t="shared" si="10"/>
        <v>1962</v>
      </c>
      <c r="J191" t="s">
        <v>32</v>
      </c>
      <c r="K191" t="s">
        <v>3714</v>
      </c>
      <c r="L191">
        <f>VLOOKUP(H191,'id (2017)'!H:I,2,0)</f>
        <v>1962</v>
      </c>
    </row>
    <row r="192" spans="1:12">
      <c r="A192" t="str">
        <f t="shared" si="8"/>
        <v>DzichAndrzej1971</v>
      </c>
      <c r="C192">
        <f t="shared" si="11"/>
        <v>191</v>
      </c>
      <c r="D192" t="s">
        <v>406</v>
      </c>
      <c r="E192" t="s">
        <v>26</v>
      </c>
      <c r="F192">
        <v>0</v>
      </c>
      <c r="G192">
        <v>1971</v>
      </c>
      <c r="H192" t="str">
        <f t="shared" si="9"/>
        <v>Dzich Andrzej</v>
      </c>
      <c r="I192">
        <f t="shared" si="10"/>
        <v>1971</v>
      </c>
      <c r="J192" t="s">
        <v>32</v>
      </c>
      <c r="K192" t="s">
        <v>3714</v>
      </c>
      <c r="L192">
        <f>VLOOKUP(H192,'id (2017)'!H:I,2,0)</f>
        <v>1971</v>
      </c>
    </row>
    <row r="193" spans="1:12">
      <c r="A193" t="str">
        <f t="shared" si="8"/>
        <v>KRYSZEWSKIWOJCIECH1971</v>
      </c>
      <c r="C193">
        <f t="shared" si="11"/>
        <v>192</v>
      </c>
      <c r="D193" t="s">
        <v>3578</v>
      </c>
      <c r="E193" t="s">
        <v>3577</v>
      </c>
      <c r="F193" t="s">
        <v>375</v>
      </c>
      <c r="G193">
        <v>1971</v>
      </c>
      <c r="H193" t="str">
        <f t="shared" si="9"/>
        <v>KRYSZEWSKI WOJCIECH</v>
      </c>
      <c r="I193">
        <f t="shared" si="10"/>
        <v>1971</v>
      </c>
      <c r="J193" t="s">
        <v>32</v>
      </c>
      <c r="K193" t="s">
        <v>3714</v>
      </c>
      <c r="L193">
        <f>VLOOKUP(H193,'id (2017)'!H:I,2,0)</f>
        <v>1971</v>
      </c>
    </row>
    <row r="194" spans="1:12">
      <c r="A194" t="str">
        <f t="shared" ref="A194:A257" si="12">D194&amp;E194&amp;G194</f>
        <v>JanuszewskiMaciej.1985</v>
      </c>
      <c r="C194">
        <f t="shared" si="11"/>
        <v>193</v>
      </c>
      <c r="D194" t="s">
        <v>411</v>
      </c>
      <c r="E194" t="s">
        <v>3583</v>
      </c>
      <c r="F194" t="s">
        <v>3584</v>
      </c>
      <c r="G194">
        <v>1985</v>
      </c>
      <c r="H194" t="str">
        <f t="shared" si="9"/>
        <v>Januszewski Maciej.</v>
      </c>
      <c r="I194">
        <f t="shared" si="10"/>
        <v>1985</v>
      </c>
      <c r="J194" t="s">
        <v>32</v>
      </c>
      <c r="K194" t="s">
        <v>3714</v>
      </c>
      <c r="L194" t="e">
        <f>VLOOKUP(H194,'id (2017)'!H:I,2,0)</f>
        <v>#N/A</v>
      </c>
    </row>
    <row r="195" spans="1:12">
      <c r="A195" t="str">
        <f t="shared" si="12"/>
        <v>SielskiKarol1981</v>
      </c>
      <c r="C195">
        <f t="shared" si="11"/>
        <v>194</v>
      </c>
      <c r="D195" t="s">
        <v>412</v>
      </c>
      <c r="E195" t="s">
        <v>95</v>
      </c>
      <c r="F195" t="s">
        <v>3584</v>
      </c>
      <c r="G195">
        <v>1981</v>
      </c>
      <c r="H195" t="str">
        <f t="shared" ref="H195:H258" si="13">D195&amp;" "&amp;E195</f>
        <v>Sielski Karol</v>
      </c>
      <c r="I195">
        <f t="shared" ref="I195:I258" si="14">G195</f>
        <v>1981</v>
      </c>
      <c r="J195" t="s">
        <v>32</v>
      </c>
      <c r="K195" t="s">
        <v>3714</v>
      </c>
      <c r="L195">
        <f>VLOOKUP(H195,'id (2017)'!H:I,2,0)</f>
        <v>1981</v>
      </c>
    </row>
    <row r="196" spans="1:12">
      <c r="A196" t="str">
        <f t="shared" si="12"/>
        <v>JaśPiotr1979</v>
      </c>
      <c r="C196">
        <f t="shared" ref="C196:C259" si="15">C195+1</f>
        <v>195</v>
      </c>
      <c r="D196" t="s">
        <v>387</v>
      </c>
      <c r="E196" t="s">
        <v>15</v>
      </c>
      <c r="F196">
        <v>0</v>
      </c>
      <c r="G196">
        <v>1979</v>
      </c>
      <c r="H196" t="str">
        <f t="shared" si="13"/>
        <v>Jaś Piotr</v>
      </c>
      <c r="I196">
        <f t="shared" si="14"/>
        <v>1979</v>
      </c>
      <c r="J196" t="s">
        <v>32</v>
      </c>
      <c r="K196" t="s">
        <v>3714</v>
      </c>
      <c r="L196">
        <f>VLOOKUP(H196,'id (2017)'!H:I,2,0)</f>
        <v>1979</v>
      </c>
    </row>
    <row r="197" spans="1:12">
      <c r="A197" t="str">
        <f t="shared" si="12"/>
        <v>HalaKarel1969</v>
      </c>
      <c r="C197">
        <f t="shared" si="15"/>
        <v>196</v>
      </c>
      <c r="D197" t="s">
        <v>3585</v>
      </c>
      <c r="E197" t="s">
        <v>389</v>
      </c>
      <c r="F197">
        <v>0</v>
      </c>
      <c r="G197">
        <v>1969</v>
      </c>
      <c r="H197" t="str">
        <f t="shared" si="13"/>
        <v>Hala Karel</v>
      </c>
      <c r="I197">
        <f t="shared" si="14"/>
        <v>1969</v>
      </c>
      <c r="J197" t="s">
        <v>32</v>
      </c>
      <c r="K197" t="s">
        <v>3714</v>
      </c>
      <c r="L197" t="e">
        <f>VLOOKUP(H197,'id (2017)'!H:I,2,0)</f>
        <v>#N/A</v>
      </c>
    </row>
    <row r="198" spans="1:12">
      <c r="A198" t="str">
        <f t="shared" si="12"/>
        <v>PawlewskiIgor1990</v>
      </c>
      <c r="C198">
        <f t="shared" si="15"/>
        <v>197</v>
      </c>
      <c r="D198" t="s">
        <v>3586</v>
      </c>
      <c r="E198" t="s">
        <v>1488</v>
      </c>
      <c r="F198">
        <v>0</v>
      </c>
      <c r="G198">
        <v>1990</v>
      </c>
      <c r="H198" t="str">
        <f t="shared" si="13"/>
        <v>Pawlewski Igor</v>
      </c>
      <c r="I198">
        <f t="shared" si="14"/>
        <v>1990</v>
      </c>
      <c r="J198" t="s">
        <v>32</v>
      </c>
      <c r="K198" t="s">
        <v>3714</v>
      </c>
      <c r="L198" t="e">
        <f>VLOOKUP(H198,'id (2017)'!H:I,2,0)</f>
        <v>#N/A</v>
      </c>
    </row>
    <row r="199" spans="1:12">
      <c r="A199" t="str">
        <f t="shared" si="12"/>
        <v>ZalewskiMarcin1975</v>
      </c>
      <c r="C199">
        <f t="shared" si="15"/>
        <v>198</v>
      </c>
      <c r="D199" t="s">
        <v>1351</v>
      </c>
      <c r="E199" t="s">
        <v>17</v>
      </c>
      <c r="F199" t="s">
        <v>414</v>
      </c>
      <c r="G199">
        <v>1975</v>
      </c>
      <c r="H199" t="str">
        <f t="shared" si="13"/>
        <v>Zalewski Marcin</v>
      </c>
      <c r="I199">
        <f t="shared" si="14"/>
        <v>1975</v>
      </c>
      <c r="J199" t="s">
        <v>32</v>
      </c>
      <c r="K199" t="s">
        <v>3714</v>
      </c>
      <c r="L199">
        <f>VLOOKUP(H199,'id (2017)'!H:I,2,0)</f>
        <v>1975</v>
      </c>
    </row>
    <row r="200" spans="1:12">
      <c r="A200" t="str">
        <f t="shared" si="12"/>
        <v>KULKAJAN1982</v>
      </c>
      <c r="C200">
        <f t="shared" si="15"/>
        <v>199</v>
      </c>
      <c r="D200" t="s">
        <v>3587</v>
      </c>
      <c r="E200" t="s">
        <v>3565</v>
      </c>
      <c r="F200" t="s">
        <v>414</v>
      </c>
      <c r="G200">
        <v>1982</v>
      </c>
      <c r="H200" t="str">
        <f t="shared" si="13"/>
        <v>KULKA JAN</v>
      </c>
      <c r="I200">
        <f t="shared" si="14"/>
        <v>1982</v>
      </c>
      <c r="J200" t="s">
        <v>32</v>
      </c>
      <c r="K200" t="s">
        <v>3714</v>
      </c>
      <c r="L200">
        <f>VLOOKUP(H200,'id (2017)'!H:I,2,0)</f>
        <v>1982</v>
      </c>
    </row>
    <row r="201" spans="1:12">
      <c r="A201" t="str">
        <f t="shared" si="12"/>
        <v>RzepeckiDariusz1962</v>
      </c>
      <c r="C201">
        <f t="shared" si="15"/>
        <v>200</v>
      </c>
      <c r="D201" t="s">
        <v>356</v>
      </c>
      <c r="E201" t="s">
        <v>144</v>
      </c>
      <c r="F201" t="s">
        <v>3588</v>
      </c>
      <c r="G201">
        <v>1962</v>
      </c>
      <c r="H201" t="str">
        <f t="shared" si="13"/>
        <v>Rzepecki Dariusz</v>
      </c>
      <c r="I201">
        <f t="shared" si="14"/>
        <v>1962</v>
      </c>
      <c r="J201" t="s">
        <v>32</v>
      </c>
      <c r="K201" t="s">
        <v>3714</v>
      </c>
      <c r="L201">
        <f>VLOOKUP(H201,'id (2017)'!H:I,2,0)</f>
        <v>1962</v>
      </c>
    </row>
    <row r="202" spans="1:12">
      <c r="A202" t="str">
        <f t="shared" si="12"/>
        <v>WoźniakJacek1968</v>
      </c>
      <c r="C202">
        <f t="shared" si="15"/>
        <v>201</v>
      </c>
      <c r="D202" t="s">
        <v>381</v>
      </c>
      <c r="E202" t="s">
        <v>21</v>
      </c>
      <c r="F202">
        <v>0</v>
      </c>
      <c r="G202">
        <v>1968</v>
      </c>
      <c r="H202" t="str">
        <f t="shared" si="13"/>
        <v>Woźniak Jacek</v>
      </c>
      <c r="I202">
        <f t="shared" si="14"/>
        <v>1968</v>
      </c>
      <c r="J202" t="s">
        <v>32</v>
      </c>
      <c r="K202" t="s">
        <v>3714</v>
      </c>
      <c r="L202">
        <f>VLOOKUP(H202,'id (2017)'!H:I,2,0)</f>
        <v>1968</v>
      </c>
    </row>
    <row r="203" spans="1:12">
      <c r="A203" t="str">
        <f t="shared" si="12"/>
        <v>FiutaPiotr1975</v>
      </c>
      <c r="C203">
        <f t="shared" si="15"/>
        <v>202</v>
      </c>
      <c r="D203" t="s">
        <v>3589</v>
      </c>
      <c r="E203" t="s">
        <v>15</v>
      </c>
      <c r="F203">
        <v>0</v>
      </c>
      <c r="G203">
        <v>1975</v>
      </c>
      <c r="H203" t="str">
        <f t="shared" si="13"/>
        <v>Fiuta Piotr</v>
      </c>
      <c r="I203">
        <f t="shared" si="14"/>
        <v>1975</v>
      </c>
      <c r="J203" t="s">
        <v>32</v>
      </c>
      <c r="K203" t="s">
        <v>3714</v>
      </c>
      <c r="L203" t="e">
        <f>VLOOKUP(H203,'id (2017)'!H:I,2,0)</f>
        <v>#N/A</v>
      </c>
    </row>
    <row r="204" spans="1:12">
      <c r="A204" t="str">
        <f t="shared" si="12"/>
        <v>DunowskiPrzemysław1972</v>
      </c>
      <c r="C204">
        <f t="shared" si="15"/>
        <v>203</v>
      </c>
      <c r="D204" t="s">
        <v>368</v>
      </c>
      <c r="E204" t="s">
        <v>24</v>
      </c>
      <c r="F204" t="s">
        <v>369</v>
      </c>
      <c r="G204">
        <v>1972</v>
      </c>
      <c r="H204" t="str">
        <f t="shared" si="13"/>
        <v>Dunowski Przemysław</v>
      </c>
      <c r="I204">
        <f t="shared" si="14"/>
        <v>1972</v>
      </c>
      <c r="J204" t="s">
        <v>32</v>
      </c>
      <c r="K204" t="s">
        <v>3714</v>
      </c>
      <c r="L204">
        <f>VLOOKUP(H204,'id (2017)'!H:I,2,0)</f>
        <v>1972</v>
      </c>
    </row>
    <row r="205" spans="1:12">
      <c r="A205" t="str">
        <f t="shared" si="12"/>
        <v>DerkJan1981</v>
      </c>
      <c r="C205">
        <f t="shared" si="15"/>
        <v>204</v>
      </c>
      <c r="D205" t="s">
        <v>1032</v>
      </c>
      <c r="E205" t="s">
        <v>96</v>
      </c>
      <c r="F205">
        <v>0</v>
      </c>
      <c r="G205">
        <v>1981</v>
      </c>
      <c r="H205" t="str">
        <f t="shared" si="13"/>
        <v>Derk Jan</v>
      </c>
      <c r="I205">
        <f t="shared" si="14"/>
        <v>1981</v>
      </c>
      <c r="J205" t="s">
        <v>32</v>
      </c>
      <c r="K205" t="s">
        <v>3714</v>
      </c>
      <c r="L205">
        <f>VLOOKUP(H205,'id (2017)'!H:I,2,0)</f>
        <v>1981</v>
      </c>
    </row>
    <row r="206" spans="1:12">
      <c r="A206" t="str">
        <f t="shared" si="12"/>
        <v>JóźwiukPiotr1976</v>
      </c>
      <c r="C206">
        <f t="shared" si="15"/>
        <v>205</v>
      </c>
      <c r="D206" t="s">
        <v>142</v>
      </c>
      <c r="E206" t="s">
        <v>15</v>
      </c>
      <c r="F206" t="s">
        <v>184</v>
      </c>
      <c r="G206">
        <v>1976</v>
      </c>
      <c r="H206" t="str">
        <f t="shared" si="13"/>
        <v>Jóźwiuk Piotr</v>
      </c>
      <c r="I206">
        <f t="shared" si="14"/>
        <v>1976</v>
      </c>
      <c r="J206" t="s">
        <v>32</v>
      </c>
      <c r="K206" t="s">
        <v>3714</v>
      </c>
      <c r="L206">
        <f>VLOOKUP(H206,'id (2017)'!H:I,2,0)</f>
        <v>1976</v>
      </c>
    </row>
    <row r="207" spans="1:12">
      <c r="A207" t="str">
        <f t="shared" si="12"/>
        <v>FlorekPrzemysław1978</v>
      </c>
      <c r="C207">
        <f t="shared" si="15"/>
        <v>206</v>
      </c>
      <c r="D207" t="s">
        <v>386</v>
      </c>
      <c r="E207" t="s">
        <v>24</v>
      </c>
      <c r="F207">
        <v>0</v>
      </c>
      <c r="G207">
        <v>1978</v>
      </c>
      <c r="H207" t="str">
        <f t="shared" si="13"/>
        <v>Florek Przemysław</v>
      </c>
      <c r="I207">
        <f t="shared" si="14"/>
        <v>1978</v>
      </c>
      <c r="J207" t="s">
        <v>32</v>
      </c>
      <c r="K207" t="s">
        <v>3714</v>
      </c>
      <c r="L207">
        <f>VLOOKUP(H207,'id (2017)'!H:I,2,0)</f>
        <v>1978</v>
      </c>
    </row>
    <row r="208" spans="1:12">
      <c r="A208" t="str">
        <f t="shared" si="12"/>
        <v>OstrowskiMaciej1991</v>
      </c>
      <c r="C208">
        <f t="shared" si="15"/>
        <v>207</v>
      </c>
      <c r="D208" t="s">
        <v>3591</v>
      </c>
      <c r="E208" t="s">
        <v>70</v>
      </c>
      <c r="F208">
        <v>0</v>
      </c>
      <c r="G208">
        <v>1991</v>
      </c>
      <c r="H208" t="str">
        <f t="shared" si="13"/>
        <v>Ostrowski Maciej</v>
      </c>
      <c r="I208">
        <f t="shared" si="14"/>
        <v>1991</v>
      </c>
      <c r="J208" t="s">
        <v>32</v>
      </c>
      <c r="K208" t="s">
        <v>3714</v>
      </c>
      <c r="L208" t="e">
        <f>VLOOKUP(H208,'id (2017)'!H:I,2,0)</f>
        <v>#N/A</v>
      </c>
    </row>
    <row r="209" spans="1:12">
      <c r="A209" t="str">
        <f t="shared" si="12"/>
        <v>UrbanMateusz1977</v>
      </c>
      <c r="C209">
        <f t="shared" si="15"/>
        <v>208</v>
      </c>
      <c r="D209" t="s">
        <v>1015</v>
      </c>
      <c r="E209" t="s">
        <v>91</v>
      </c>
      <c r="F209">
        <v>0</v>
      </c>
      <c r="G209">
        <v>1977</v>
      </c>
      <c r="H209" t="str">
        <f t="shared" si="13"/>
        <v>Urban Mateusz</v>
      </c>
      <c r="I209">
        <f t="shared" si="14"/>
        <v>1977</v>
      </c>
      <c r="J209" t="s">
        <v>32</v>
      </c>
      <c r="K209" t="s">
        <v>3714</v>
      </c>
      <c r="L209" t="e">
        <f>VLOOKUP(H209,'id (2017)'!H:I,2,0)</f>
        <v>#N/A</v>
      </c>
    </row>
    <row r="210" spans="1:12">
      <c r="A210" t="str">
        <f t="shared" si="12"/>
        <v>PaszkiewiczArkadiusz1975</v>
      </c>
      <c r="C210">
        <f t="shared" si="15"/>
        <v>209</v>
      </c>
      <c r="D210" t="s">
        <v>364</v>
      </c>
      <c r="E210" t="s">
        <v>363</v>
      </c>
      <c r="F210">
        <v>0</v>
      </c>
      <c r="G210">
        <v>1975</v>
      </c>
      <c r="H210" t="str">
        <f t="shared" si="13"/>
        <v>Paszkiewicz Arkadiusz</v>
      </c>
      <c r="I210">
        <f t="shared" si="14"/>
        <v>1975</v>
      </c>
      <c r="J210" t="s">
        <v>32</v>
      </c>
      <c r="K210" t="s">
        <v>3714</v>
      </c>
      <c r="L210">
        <f>VLOOKUP(H210,'id (2017)'!H:I,2,0)</f>
        <v>1975</v>
      </c>
    </row>
    <row r="211" spans="1:12">
      <c r="A211" t="str">
        <f t="shared" si="12"/>
        <v>ZiajaAdam1983</v>
      </c>
      <c r="C211">
        <f t="shared" si="15"/>
        <v>210</v>
      </c>
      <c r="D211" t="s">
        <v>1719</v>
      </c>
      <c r="E211" t="s">
        <v>83</v>
      </c>
      <c r="F211">
        <v>0</v>
      </c>
      <c r="G211">
        <v>1983</v>
      </c>
      <c r="H211" t="str">
        <f t="shared" si="13"/>
        <v>Ziaja Adam</v>
      </c>
      <c r="I211">
        <f t="shared" si="14"/>
        <v>1983</v>
      </c>
      <c r="J211" t="s">
        <v>32</v>
      </c>
      <c r="K211" t="s">
        <v>3714</v>
      </c>
      <c r="L211">
        <f>VLOOKUP(H211,'id (2017)'!H:I,2,0)</f>
        <v>1983</v>
      </c>
    </row>
    <row r="212" spans="1:12">
      <c r="A212" t="str">
        <f t="shared" si="12"/>
        <v>SkolimowskiWaldemar1970</v>
      </c>
      <c r="C212">
        <f t="shared" si="15"/>
        <v>211</v>
      </c>
      <c r="D212" t="s">
        <v>366</v>
      </c>
      <c r="E212" t="s">
        <v>365</v>
      </c>
      <c r="F212">
        <v>0</v>
      </c>
      <c r="G212">
        <v>1970</v>
      </c>
      <c r="H212" t="str">
        <f t="shared" si="13"/>
        <v>Skolimowski Waldemar</v>
      </c>
      <c r="I212">
        <f t="shared" si="14"/>
        <v>1970</v>
      </c>
      <c r="J212" t="s">
        <v>32</v>
      </c>
      <c r="K212" t="s">
        <v>3714</v>
      </c>
      <c r="L212">
        <f>VLOOKUP(H212,'id (2017)'!H:I,2,0)</f>
        <v>1970</v>
      </c>
    </row>
    <row r="213" spans="1:12">
      <c r="A213" t="str">
        <f t="shared" si="12"/>
        <v>KoropeckiJuliusz1959</v>
      </c>
      <c r="C213">
        <f t="shared" si="15"/>
        <v>212</v>
      </c>
      <c r="D213" t="s">
        <v>512</v>
      </c>
      <c r="E213" t="s">
        <v>511</v>
      </c>
      <c r="F213" t="s">
        <v>375</v>
      </c>
      <c r="G213">
        <v>1959</v>
      </c>
      <c r="H213" t="str">
        <f t="shared" si="13"/>
        <v>Koropecki Juliusz</v>
      </c>
      <c r="I213">
        <f t="shared" si="14"/>
        <v>1959</v>
      </c>
      <c r="J213" t="s">
        <v>32</v>
      </c>
      <c r="K213" t="s">
        <v>3714</v>
      </c>
      <c r="L213">
        <f>VLOOKUP(H213,'id (2017)'!H:I,2,0)</f>
        <v>1959</v>
      </c>
    </row>
    <row r="214" spans="1:12">
      <c r="A214" t="str">
        <f t="shared" si="12"/>
        <v>MatuszewskiSławomir1973</v>
      </c>
      <c r="C214">
        <f t="shared" si="15"/>
        <v>213</v>
      </c>
      <c r="D214" t="s">
        <v>3593</v>
      </c>
      <c r="E214" t="s">
        <v>92</v>
      </c>
      <c r="F214">
        <v>0</v>
      </c>
      <c r="G214">
        <v>1973</v>
      </c>
      <c r="H214" t="str">
        <f t="shared" si="13"/>
        <v>Matuszewski Sławomir</v>
      </c>
      <c r="I214">
        <f t="shared" si="14"/>
        <v>1973</v>
      </c>
      <c r="J214" t="s">
        <v>32</v>
      </c>
      <c r="K214" t="s">
        <v>3714</v>
      </c>
      <c r="L214" t="e">
        <f>VLOOKUP(H214,'id (2017)'!H:I,2,0)</f>
        <v>#N/A</v>
      </c>
    </row>
    <row r="215" spans="1:12">
      <c r="A215" t="str">
        <f t="shared" si="12"/>
        <v>KowalZbigniew1977</v>
      </c>
      <c r="C215">
        <f t="shared" si="15"/>
        <v>214</v>
      </c>
      <c r="D215" t="s">
        <v>1216</v>
      </c>
      <c r="E215" t="s">
        <v>269</v>
      </c>
      <c r="F215">
        <v>0</v>
      </c>
      <c r="G215">
        <v>1977</v>
      </c>
      <c r="H215" t="str">
        <f t="shared" si="13"/>
        <v>Kowal Zbigniew</v>
      </c>
      <c r="I215">
        <f t="shared" si="14"/>
        <v>1977</v>
      </c>
      <c r="J215" t="s">
        <v>32</v>
      </c>
      <c r="K215" t="s">
        <v>3714</v>
      </c>
      <c r="L215">
        <f>VLOOKUP(H215,'id (2017)'!H:I,2,0)</f>
        <v>1977</v>
      </c>
    </row>
    <row r="216" spans="1:12">
      <c r="A216" t="str">
        <f t="shared" si="12"/>
        <v>GrzebieniakPiotr1984</v>
      </c>
      <c r="C216">
        <f t="shared" si="15"/>
        <v>215</v>
      </c>
      <c r="D216" t="s">
        <v>3594</v>
      </c>
      <c r="E216" t="s">
        <v>15</v>
      </c>
      <c r="F216">
        <v>0</v>
      </c>
      <c r="G216">
        <v>1984</v>
      </c>
      <c r="H216" t="str">
        <f t="shared" si="13"/>
        <v>Grzebieniak Piotr</v>
      </c>
      <c r="I216">
        <f t="shared" si="14"/>
        <v>1984</v>
      </c>
      <c r="J216" t="s">
        <v>32</v>
      </c>
      <c r="K216" t="s">
        <v>3714</v>
      </c>
      <c r="L216" t="e">
        <f>VLOOKUP(H216,'id (2017)'!H:I,2,0)</f>
        <v>#N/A</v>
      </c>
    </row>
    <row r="217" spans="1:12">
      <c r="A217" t="str">
        <f t="shared" si="12"/>
        <v>WodzińskiMarek1971</v>
      </c>
      <c r="C217">
        <f t="shared" si="15"/>
        <v>216</v>
      </c>
      <c r="D217" t="s">
        <v>345</v>
      </c>
      <c r="E217" t="s">
        <v>34</v>
      </c>
      <c r="F217">
        <v>0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3714</v>
      </c>
      <c r="L217">
        <f>VLOOKUP(H217,'id (2017)'!H:I,2,0)</f>
        <v>1971</v>
      </c>
    </row>
    <row r="218" spans="1:12">
      <c r="A218" t="str">
        <f t="shared" si="12"/>
        <v>CzubalskiAndrzej1967</v>
      </c>
      <c r="C218">
        <f t="shared" si="15"/>
        <v>217</v>
      </c>
      <c r="D218" t="s">
        <v>1053</v>
      </c>
      <c r="E218" t="s">
        <v>26</v>
      </c>
      <c r="F218" t="s">
        <v>1054</v>
      </c>
      <c r="G218">
        <v>1967</v>
      </c>
      <c r="H218" t="str">
        <f t="shared" si="13"/>
        <v>Czubalski Andrzej</v>
      </c>
      <c r="I218">
        <f t="shared" si="14"/>
        <v>1967</v>
      </c>
      <c r="J218" t="s">
        <v>32</v>
      </c>
      <c r="K218" t="s">
        <v>3714</v>
      </c>
      <c r="L218">
        <f>VLOOKUP(H218,'id (2017)'!H:I,2,0)</f>
        <v>1967</v>
      </c>
    </row>
    <row r="219" spans="1:12">
      <c r="A219" t="str">
        <f t="shared" si="12"/>
        <v>RoszakAdrian1988</v>
      </c>
      <c r="C219">
        <f t="shared" si="15"/>
        <v>218</v>
      </c>
      <c r="D219" t="s">
        <v>3596</v>
      </c>
      <c r="E219" t="s">
        <v>322</v>
      </c>
      <c r="F219">
        <v>0</v>
      </c>
      <c r="G219">
        <v>1988</v>
      </c>
      <c r="H219" t="str">
        <f t="shared" si="13"/>
        <v>Roszak Adrian</v>
      </c>
      <c r="I219">
        <f t="shared" si="14"/>
        <v>1988</v>
      </c>
      <c r="J219" t="s">
        <v>32</v>
      </c>
      <c r="K219" t="s">
        <v>3714</v>
      </c>
      <c r="L219" t="e">
        <f>VLOOKUP(H219,'id (2017)'!H:I,2,0)</f>
        <v>#N/A</v>
      </c>
    </row>
    <row r="220" spans="1:12">
      <c r="A220" t="str">
        <f t="shared" si="12"/>
        <v>PiwakowskiAndrzej1951</v>
      </c>
      <c r="C220">
        <f t="shared" si="15"/>
        <v>219</v>
      </c>
      <c r="D220" t="s">
        <v>138</v>
      </c>
      <c r="E220" t="s">
        <v>26</v>
      </c>
      <c r="F220">
        <v>0</v>
      </c>
      <c r="G220">
        <v>1951</v>
      </c>
      <c r="H220" t="str">
        <f t="shared" si="13"/>
        <v>Piwakowski Andrzej</v>
      </c>
      <c r="I220">
        <f t="shared" si="14"/>
        <v>1951</v>
      </c>
      <c r="J220" t="s">
        <v>32</v>
      </c>
      <c r="K220" t="s">
        <v>3714</v>
      </c>
      <c r="L220">
        <f>VLOOKUP(H220,'id (2017)'!H:I,2,0)</f>
        <v>1951</v>
      </c>
    </row>
    <row r="221" spans="1:12">
      <c r="A221" t="str">
        <f t="shared" si="12"/>
        <v>FlisikowskiZdzisław1974</v>
      </c>
      <c r="C221">
        <f t="shared" si="15"/>
        <v>220</v>
      </c>
      <c r="D221" t="s">
        <v>401</v>
      </c>
      <c r="E221" t="s">
        <v>218</v>
      </c>
      <c r="F221">
        <v>0</v>
      </c>
      <c r="G221">
        <v>1974</v>
      </c>
      <c r="H221" t="str">
        <f t="shared" si="13"/>
        <v>Flisikowski Zdzisław</v>
      </c>
      <c r="I221">
        <f t="shared" si="14"/>
        <v>1974</v>
      </c>
      <c r="J221" t="s">
        <v>32</v>
      </c>
      <c r="K221" t="s">
        <v>3714</v>
      </c>
      <c r="L221">
        <f>VLOOKUP(H221,'id (2017)'!H:I,2,0)</f>
        <v>1974</v>
      </c>
    </row>
    <row r="222" spans="1:12">
      <c r="A222" t="str">
        <f t="shared" si="12"/>
        <v>CzubalskiRafał2000</v>
      </c>
      <c r="C222">
        <f t="shared" si="15"/>
        <v>221</v>
      </c>
      <c r="D222" t="s">
        <v>1053</v>
      </c>
      <c r="E222" t="s">
        <v>45</v>
      </c>
      <c r="F222" t="s">
        <v>1054</v>
      </c>
      <c r="G222">
        <v>2000</v>
      </c>
      <c r="H222" t="str">
        <f t="shared" si="13"/>
        <v>Czubalski Rafał</v>
      </c>
      <c r="I222">
        <f t="shared" si="14"/>
        <v>2000</v>
      </c>
      <c r="J222" t="s">
        <v>32</v>
      </c>
      <c r="K222" t="s">
        <v>3714</v>
      </c>
      <c r="L222">
        <f>VLOOKUP(H222,'id (2017)'!H:I,2,0)</f>
        <v>2000</v>
      </c>
    </row>
    <row r="223" spans="1:12">
      <c r="A223" t="str">
        <f t="shared" si="12"/>
        <v>NowakRemik1972</v>
      </c>
      <c r="C223">
        <f t="shared" si="15"/>
        <v>222</v>
      </c>
      <c r="D223" t="s">
        <v>602</v>
      </c>
      <c r="E223" t="s">
        <v>657</v>
      </c>
      <c r="F223" t="s">
        <v>3600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3716</v>
      </c>
      <c r="L223">
        <f>VLOOKUP(H223,'id (2017)'!H:I,2,0)</f>
        <v>1972</v>
      </c>
    </row>
    <row r="224" spans="1:12">
      <c r="A224" t="str">
        <f t="shared" si="12"/>
        <v>HalamusRobert1970</v>
      </c>
      <c r="C224">
        <f t="shared" si="15"/>
        <v>223</v>
      </c>
      <c r="D224" t="s">
        <v>835</v>
      </c>
      <c r="E224" t="s">
        <v>49</v>
      </c>
      <c r="F224">
        <v>0</v>
      </c>
      <c r="G224">
        <v>1970</v>
      </c>
      <c r="H224" t="str">
        <f t="shared" si="13"/>
        <v>Halamus Robert</v>
      </c>
      <c r="I224">
        <f t="shared" si="14"/>
        <v>1970</v>
      </c>
      <c r="J224" t="s">
        <v>32</v>
      </c>
      <c r="K224" t="s">
        <v>3716</v>
      </c>
      <c r="L224">
        <f>VLOOKUP(H224,'id (2017)'!H:I,2,0)</f>
        <v>1970</v>
      </c>
    </row>
    <row r="225" spans="1:12">
      <c r="A225" t="str">
        <f t="shared" si="12"/>
        <v>BlockDaniel1980</v>
      </c>
      <c r="C225">
        <f t="shared" si="15"/>
        <v>224</v>
      </c>
      <c r="D225" t="s">
        <v>460</v>
      </c>
      <c r="E225" t="s">
        <v>139</v>
      </c>
      <c r="F225">
        <v>0</v>
      </c>
      <c r="G225">
        <v>1980</v>
      </c>
      <c r="H225" t="str">
        <f t="shared" si="13"/>
        <v>Block Daniel</v>
      </c>
      <c r="I225">
        <f t="shared" si="14"/>
        <v>1980</v>
      </c>
      <c r="J225" t="s">
        <v>32</v>
      </c>
      <c r="K225" t="s">
        <v>3716</v>
      </c>
      <c r="L225">
        <f>VLOOKUP(H225,'id (2017)'!H:I,2,0)</f>
        <v>1980</v>
      </c>
    </row>
    <row r="226" spans="1:12">
      <c r="A226" t="str">
        <f t="shared" si="12"/>
        <v>DeptułaKrzysztof1977</v>
      </c>
      <c r="C226">
        <f t="shared" si="15"/>
        <v>225</v>
      </c>
      <c r="D226" t="s">
        <v>653</v>
      </c>
      <c r="E226" t="s">
        <v>22</v>
      </c>
      <c r="F226">
        <v>0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3716</v>
      </c>
      <c r="L226">
        <f>VLOOKUP(H226,'id (2017)'!H:I,2,0)</f>
        <v>1977</v>
      </c>
    </row>
    <row r="227" spans="1:12">
      <c r="A227" t="str">
        <f t="shared" si="12"/>
        <v>LipińskiTomasz.1985</v>
      </c>
      <c r="C227">
        <f t="shared" si="15"/>
        <v>226</v>
      </c>
      <c r="D227" t="s">
        <v>476</v>
      </c>
      <c r="E227" t="s">
        <v>3602</v>
      </c>
      <c r="F227">
        <v>0</v>
      </c>
      <c r="G227">
        <v>1985</v>
      </c>
      <c r="H227" t="str">
        <f t="shared" si="13"/>
        <v>Lipiński Tomasz.</v>
      </c>
      <c r="I227">
        <f t="shared" si="14"/>
        <v>1985</v>
      </c>
      <c r="J227" t="s">
        <v>32</v>
      </c>
      <c r="K227" t="s">
        <v>3716</v>
      </c>
      <c r="L227" t="e">
        <f>VLOOKUP(H227,'id (2017)'!H:I,2,0)</f>
        <v>#N/A</v>
      </c>
    </row>
    <row r="228" spans="1:12">
      <c r="A228" t="str">
        <f t="shared" si="12"/>
        <v>WasilewskiKrzysztof1975</v>
      </c>
      <c r="C228">
        <f t="shared" si="15"/>
        <v>227</v>
      </c>
      <c r="D228" t="s">
        <v>655</v>
      </c>
      <c r="E228" t="s">
        <v>22</v>
      </c>
      <c r="F228">
        <v>0</v>
      </c>
      <c r="G228">
        <v>1975</v>
      </c>
      <c r="H228" t="str">
        <f t="shared" si="13"/>
        <v>Wasilewski Krzysztof</v>
      </c>
      <c r="I228">
        <f t="shared" si="14"/>
        <v>1975</v>
      </c>
      <c r="J228" t="s">
        <v>32</v>
      </c>
      <c r="K228" t="s">
        <v>3716</v>
      </c>
      <c r="L228">
        <f>VLOOKUP(H228,'id (2017)'!H:I,2,0)</f>
        <v>1975</v>
      </c>
    </row>
    <row r="229" spans="1:12">
      <c r="A229" t="str">
        <f t="shared" si="12"/>
        <v>JarockiMichał1979</v>
      </c>
      <c r="C229">
        <f t="shared" si="15"/>
        <v>228</v>
      </c>
      <c r="D229" t="s">
        <v>3603</v>
      </c>
      <c r="E229" t="s">
        <v>59</v>
      </c>
      <c r="F229">
        <v>0</v>
      </c>
      <c r="G229">
        <v>1979</v>
      </c>
      <c r="H229" t="str">
        <f t="shared" si="13"/>
        <v>Jarocki Michał</v>
      </c>
      <c r="I229">
        <f t="shared" si="14"/>
        <v>1979</v>
      </c>
      <c r="J229" t="s">
        <v>32</v>
      </c>
      <c r="K229" t="s">
        <v>3716</v>
      </c>
      <c r="L229" t="e">
        <f>VLOOKUP(H229,'id (2017)'!H:I,2,0)</f>
        <v>#N/A</v>
      </c>
    </row>
    <row r="230" spans="1:12">
      <c r="A230" t="str">
        <f t="shared" si="12"/>
        <v>KlucznikJarek1983</v>
      </c>
      <c r="C230">
        <f t="shared" si="15"/>
        <v>229</v>
      </c>
      <c r="D230" t="s">
        <v>587</v>
      </c>
      <c r="E230" t="s">
        <v>336</v>
      </c>
      <c r="F230">
        <v>0</v>
      </c>
      <c r="G230">
        <v>1983</v>
      </c>
      <c r="H230" t="str">
        <f t="shared" si="13"/>
        <v>Klucznik Jarek</v>
      </c>
      <c r="I230">
        <f t="shared" si="14"/>
        <v>1983</v>
      </c>
      <c r="J230" t="s">
        <v>32</v>
      </c>
      <c r="K230" t="s">
        <v>3716</v>
      </c>
      <c r="L230">
        <f>VLOOKUP(H230,'id (2017)'!H:I,2,0)</f>
        <v>1983</v>
      </c>
    </row>
    <row r="231" spans="1:12">
      <c r="A231" t="str">
        <f t="shared" si="12"/>
        <v>KowalewskiJakub1975</v>
      </c>
      <c r="C231">
        <f t="shared" si="15"/>
        <v>230</v>
      </c>
      <c r="D231" t="s">
        <v>1164</v>
      </c>
      <c r="E231" t="s">
        <v>141</v>
      </c>
      <c r="F231">
        <v>0</v>
      </c>
      <c r="G231">
        <v>1975</v>
      </c>
      <c r="H231" t="str">
        <f t="shared" si="13"/>
        <v>Kowalewski Jakub</v>
      </c>
      <c r="I231">
        <f t="shared" si="14"/>
        <v>1975</v>
      </c>
      <c r="J231" t="s">
        <v>32</v>
      </c>
      <c r="K231" t="s">
        <v>3716</v>
      </c>
      <c r="L231">
        <f>VLOOKUP(H231,'id (2017)'!H:I,2,0)</f>
        <v>1975</v>
      </c>
    </row>
    <row r="232" spans="1:12">
      <c r="A232" t="str">
        <f t="shared" si="12"/>
        <v>RadelskiZdzisław1960</v>
      </c>
      <c r="C232">
        <f t="shared" si="15"/>
        <v>231</v>
      </c>
      <c r="D232" t="s">
        <v>1466</v>
      </c>
      <c r="E232" t="s">
        <v>218</v>
      </c>
      <c r="F232">
        <v>0</v>
      </c>
      <c r="G232">
        <v>1960</v>
      </c>
      <c r="H232" t="str">
        <f t="shared" si="13"/>
        <v>Radelski Zdzisław</v>
      </c>
      <c r="I232">
        <f t="shared" si="14"/>
        <v>1960</v>
      </c>
      <c r="J232" t="s">
        <v>32</v>
      </c>
      <c r="K232" t="s">
        <v>3716</v>
      </c>
      <c r="L232">
        <f>VLOOKUP(H232,'id (2017)'!H:I,2,0)</f>
        <v>1960</v>
      </c>
    </row>
    <row r="233" spans="1:12">
      <c r="A233" t="str">
        <f t="shared" si="12"/>
        <v>MeggerSławek1980</v>
      </c>
      <c r="C233">
        <f t="shared" si="15"/>
        <v>232</v>
      </c>
      <c r="D233" t="s">
        <v>447</v>
      </c>
      <c r="E233" t="s">
        <v>421</v>
      </c>
      <c r="F233" t="s">
        <v>191</v>
      </c>
      <c r="G233">
        <v>1980</v>
      </c>
      <c r="H233" t="str">
        <f t="shared" si="13"/>
        <v>Megger Sławek</v>
      </c>
      <c r="I233">
        <f t="shared" si="14"/>
        <v>1980</v>
      </c>
      <c r="J233" t="s">
        <v>32</v>
      </c>
      <c r="K233" t="s">
        <v>3716</v>
      </c>
      <c r="L233">
        <f>VLOOKUP(H233,'id (2017)'!H:I,2,0)</f>
        <v>1980</v>
      </c>
    </row>
    <row r="234" spans="1:12">
      <c r="A234" t="str">
        <f t="shared" si="12"/>
        <v>WysockiMaciej1990</v>
      </c>
      <c r="C234">
        <f t="shared" si="15"/>
        <v>233</v>
      </c>
      <c r="D234" t="s">
        <v>190</v>
      </c>
      <c r="E234" t="s">
        <v>70</v>
      </c>
      <c r="F234" t="s">
        <v>191</v>
      </c>
      <c r="G234">
        <v>1990</v>
      </c>
      <c r="H234" t="str">
        <f t="shared" si="13"/>
        <v>Wysocki Maciej</v>
      </c>
      <c r="I234">
        <f t="shared" si="14"/>
        <v>1990</v>
      </c>
      <c r="J234" t="s">
        <v>32</v>
      </c>
      <c r="K234" t="s">
        <v>3716</v>
      </c>
      <c r="L234">
        <f>VLOOKUP(H234,'id (2017)'!H:I,2,0)</f>
        <v>1990</v>
      </c>
    </row>
    <row r="235" spans="1:12">
      <c r="A235" t="str">
        <f t="shared" si="12"/>
        <v>PolaszJacek1968</v>
      </c>
      <c r="C235">
        <f t="shared" si="15"/>
        <v>234</v>
      </c>
      <c r="D235" t="s">
        <v>638</v>
      </c>
      <c r="E235" t="s">
        <v>21</v>
      </c>
      <c r="F235">
        <v>0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3716</v>
      </c>
      <c r="L235">
        <f>VLOOKUP(H235,'id (2017)'!H:I,2,0)</f>
        <v>1968</v>
      </c>
    </row>
    <row r="236" spans="1:12">
      <c r="A236" t="str">
        <f t="shared" si="12"/>
        <v>TumińskiMaciej1989</v>
      </c>
      <c r="C236">
        <f t="shared" si="15"/>
        <v>235</v>
      </c>
      <c r="D236" t="s">
        <v>771</v>
      </c>
      <c r="E236" t="s">
        <v>70</v>
      </c>
      <c r="F236" t="s">
        <v>417</v>
      </c>
      <c r="G236">
        <v>1989</v>
      </c>
      <c r="H236" t="str">
        <f t="shared" si="13"/>
        <v>Tumiński Maciej</v>
      </c>
      <c r="I236">
        <f t="shared" si="14"/>
        <v>1989</v>
      </c>
      <c r="J236" t="s">
        <v>32</v>
      </c>
      <c r="K236" t="s">
        <v>3716</v>
      </c>
      <c r="L236">
        <f>VLOOKUP(H236,'id (2017)'!H:I,2,0)</f>
        <v>1989</v>
      </c>
    </row>
    <row r="237" spans="1:12">
      <c r="A237" t="str">
        <f t="shared" si="12"/>
        <v>GrabowskiAdam1983</v>
      </c>
      <c r="C237">
        <f t="shared" si="15"/>
        <v>236</v>
      </c>
      <c r="D237" t="s">
        <v>97</v>
      </c>
      <c r="E237" t="s">
        <v>83</v>
      </c>
      <c r="F237" t="s">
        <v>417</v>
      </c>
      <c r="G237">
        <v>1983</v>
      </c>
      <c r="H237" t="str">
        <f t="shared" si="13"/>
        <v>Grabowski Adam</v>
      </c>
      <c r="I237">
        <f t="shared" si="14"/>
        <v>1983</v>
      </c>
      <c r="J237" t="s">
        <v>32</v>
      </c>
      <c r="K237" t="s">
        <v>3716</v>
      </c>
      <c r="L237">
        <f>VLOOKUP(H237,'id (2017)'!H:I,2,0)</f>
        <v>1983</v>
      </c>
    </row>
    <row r="238" spans="1:12">
      <c r="A238" t="str">
        <f t="shared" si="12"/>
        <v>HołodMateusz1987</v>
      </c>
      <c r="C238">
        <f t="shared" si="15"/>
        <v>237</v>
      </c>
      <c r="D238" t="s">
        <v>609</v>
      </c>
      <c r="E238" t="s">
        <v>91</v>
      </c>
      <c r="F238">
        <v>0</v>
      </c>
      <c r="G238">
        <v>1987</v>
      </c>
      <c r="H238" t="str">
        <f t="shared" si="13"/>
        <v>Hołod Mateusz</v>
      </c>
      <c r="I238">
        <f t="shared" si="14"/>
        <v>1987</v>
      </c>
      <c r="J238" t="s">
        <v>32</v>
      </c>
      <c r="K238" t="s">
        <v>3716</v>
      </c>
      <c r="L238">
        <f>VLOOKUP(H238,'id (2017)'!H:I,2,0)</f>
        <v>1987</v>
      </c>
    </row>
    <row r="239" spans="1:12">
      <c r="A239" t="str">
        <f t="shared" si="12"/>
        <v>DargaczWaldemar1982</v>
      </c>
      <c r="C239">
        <f t="shared" si="15"/>
        <v>238</v>
      </c>
      <c r="D239" t="s">
        <v>1738</v>
      </c>
      <c r="E239" t="s">
        <v>365</v>
      </c>
      <c r="F239">
        <v>0</v>
      </c>
      <c r="G239">
        <v>1982</v>
      </c>
      <c r="H239" t="str">
        <f t="shared" si="13"/>
        <v>Dargacz Waldemar</v>
      </c>
      <c r="I239">
        <f t="shared" si="14"/>
        <v>1982</v>
      </c>
      <c r="J239" t="s">
        <v>32</v>
      </c>
      <c r="K239" t="s">
        <v>3716</v>
      </c>
      <c r="L239">
        <f>VLOOKUP(H239,'id (2017)'!H:I,2,0)</f>
        <v>1982</v>
      </c>
    </row>
    <row r="240" spans="1:12">
      <c r="A240" t="str">
        <f t="shared" si="12"/>
        <v>PolewkoWaldemar1984</v>
      </c>
      <c r="C240">
        <f t="shared" si="15"/>
        <v>239</v>
      </c>
      <c r="D240" t="s">
        <v>582</v>
      </c>
      <c r="E240" t="s">
        <v>365</v>
      </c>
      <c r="F240" t="s">
        <v>3463</v>
      </c>
      <c r="G240">
        <v>1984</v>
      </c>
      <c r="H240" t="str">
        <f t="shared" si="13"/>
        <v>Polewko Waldemar</v>
      </c>
      <c r="I240">
        <f t="shared" si="14"/>
        <v>1984</v>
      </c>
      <c r="J240" t="s">
        <v>32</v>
      </c>
      <c r="K240" t="s">
        <v>3716</v>
      </c>
      <c r="L240">
        <f>VLOOKUP(H240,'id (2017)'!H:I,2,0)</f>
        <v>1984</v>
      </c>
    </row>
    <row r="241" spans="1:12">
      <c r="A241" t="str">
        <f t="shared" si="12"/>
        <v>KulwikowskiMichał1979</v>
      </c>
      <c r="C241">
        <f t="shared" si="15"/>
        <v>240</v>
      </c>
      <c r="D241" t="s">
        <v>1090</v>
      </c>
      <c r="E241" t="s">
        <v>59</v>
      </c>
      <c r="F241" t="s">
        <v>3463</v>
      </c>
      <c r="G241">
        <v>1979</v>
      </c>
      <c r="H241" t="str">
        <f t="shared" si="13"/>
        <v>Kulwikowski Michał</v>
      </c>
      <c r="I241">
        <f t="shared" si="14"/>
        <v>1979</v>
      </c>
      <c r="J241" t="s">
        <v>32</v>
      </c>
      <c r="K241" t="s">
        <v>3716</v>
      </c>
      <c r="L241">
        <f>VLOOKUP(H241,'id (2017)'!H:I,2,0)</f>
        <v>1979</v>
      </c>
    </row>
    <row r="242" spans="1:12">
      <c r="A242" t="str">
        <f t="shared" si="12"/>
        <v>PopczykTomasz1975</v>
      </c>
      <c r="C242">
        <f t="shared" si="15"/>
        <v>241</v>
      </c>
      <c r="D242" t="s">
        <v>640</v>
      </c>
      <c r="E242" t="s">
        <v>48</v>
      </c>
      <c r="F242">
        <v>0</v>
      </c>
      <c r="G242">
        <v>1975</v>
      </c>
      <c r="H242" t="str">
        <f t="shared" si="13"/>
        <v>Popczyk Tomasz</v>
      </c>
      <c r="I242">
        <f t="shared" si="14"/>
        <v>1975</v>
      </c>
      <c r="J242" t="s">
        <v>32</v>
      </c>
      <c r="K242" t="s">
        <v>3716</v>
      </c>
      <c r="L242">
        <f>VLOOKUP(H242,'id (2017)'!H:I,2,0)</f>
        <v>1975</v>
      </c>
    </row>
    <row r="243" spans="1:12">
      <c r="A243" t="str">
        <f t="shared" si="12"/>
        <v>LuksKrzysztof1978</v>
      </c>
      <c r="C243">
        <f t="shared" si="15"/>
        <v>242</v>
      </c>
      <c r="D243" t="s">
        <v>1114</v>
      </c>
      <c r="E243" t="s">
        <v>22</v>
      </c>
      <c r="F243">
        <v>0</v>
      </c>
      <c r="G243">
        <v>1978</v>
      </c>
      <c r="H243" t="str">
        <f t="shared" si="13"/>
        <v>Luks Krzysztof</v>
      </c>
      <c r="I243">
        <f t="shared" si="14"/>
        <v>1978</v>
      </c>
      <c r="J243" t="s">
        <v>32</v>
      </c>
      <c r="K243" t="s">
        <v>3716</v>
      </c>
      <c r="L243">
        <f>VLOOKUP(H243,'id (2017)'!H:I,2,0)</f>
        <v>1978</v>
      </c>
    </row>
    <row r="244" spans="1:12">
      <c r="A244" t="str">
        <f t="shared" si="12"/>
        <v>LaskowskiRadosław1974</v>
      </c>
      <c r="C244">
        <f t="shared" si="15"/>
        <v>243</v>
      </c>
      <c r="D244" t="s">
        <v>1462</v>
      </c>
      <c r="E244" t="s">
        <v>241</v>
      </c>
      <c r="F244" t="s">
        <v>553</v>
      </c>
      <c r="G244">
        <v>1974</v>
      </c>
      <c r="H244" t="str">
        <f t="shared" si="13"/>
        <v>Laskowski Radosław</v>
      </c>
      <c r="I244">
        <f t="shared" si="14"/>
        <v>1974</v>
      </c>
      <c r="J244" t="s">
        <v>32</v>
      </c>
      <c r="K244" t="s">
        <v>3716</v>
      </c>
      <c r="L244">
        <f>VLOOKUP(H244,'id (2017)'!H:I,2,0)</f>
        <v>1974</v>
      </c>
    </row>
    <row r="245" spans="1:12">
      <c r="A245" t="str">
        <f t="shared" si="12"/>
        <v>PadzikJakub1999</v>
      </c>
      <c r="C245">
        <f t="shared" si="15"/>
        <v>244</v>
      </c>
      <c r="D245" t="s">
        <v>3611</v>
      </c>
      <c r="E245" t="s">
        <v>141</v>
      </c>
      <c r="F245" t="s">
        <v>3612</v>
      </c>
      <c r="G245">
        <v>1999</v>
      </c>
      <c r="H245" t="str">
        <f t="shared" si="13"/>
        <v>Padzik Jakub</v>
      </c>
      <c r="I245">
        <f t="shared" si="14"/>
        <v>1999</v>
      </c>
      <c r="J245" t="s">
        <v>32</v>
      </c>
      <c r="K245" t="s">
        <v>3716</v>
      </c>
      <c r="L245" t="e">
        <f>VLOOKUP(H245,'id (2017)'!H:I,2,0)</f>
        <v>#N/A</v>
      </c>
    </row>
    <row r="246" spans="1:12">
      <c r="A246" t="str">
        <f t="shared" si="12"/>
        <v>PadzikRafał1971</v>
      </c>
      <c r="C246">
        <f t="shared" si="15"/>
        <v>245</v>
      </c>
      <c r="D246" t="s">
        <v>3611</v>
      </c>
      <c r="E246" t="s">
        <v>45</v>
      </c>
      <c r="F246">
        <v>0</v>
      </c>
      <c r="G246">
        <v>1971</v>
      </c>
      <c r="H246" t="str">
        <f t="shared" si="13"/>
        <v>Padzik Rafał</v>
      </c>
      <c r="I246">
        <f t="shared" si="14"/>
        <v>1971</v>
      </c>
      <c r="J246" t="s">
        <v>32</v>
      </c>
      <c r="K246" t="s">
        <v>3716</v>
      </c>
      <c r="L246" t="e">
        <f>VLOOKUP(H246,'id (2017)'!H:I,2,0)</f>
        <v>#N/A</v>
      </c>
    </row>
    <row r="247" spans="1:12">
      <c r="A247" t="str">
        <f t="shared" si="12"/>
        <v>WejherSławomir1981</v>
      </c>
      <c r="C247">
        <f t="shared" si="15"/>
        <v>246</v>
      </c>
      <c r="D247" t="s">
        <v>1080</v>
      </c>
      <c r="E247" t="s">
        <v>92</v>
      </c>
      <c r="F247">
        <v>0</v>
      </c>
      <c r="G247">
        <v>1981</v>
      </c>
      <c r="H247" t="str">
        <f t="shared" si="13"/>
        <v>Wejher Sławomir</v>
      </c>
      <c r="I247">
        <f t="shared" si="14"/>
        <v>1981</v>
      </c>
      <c r="J247" t="s">
        <v>32</v>
      </c>
      <c r="K247" t="s">
        <v>3716</v>
      </c>
      <c r="L247">
        <f>VLOOKUP(H247,'id (2017)'!H:I,2,0)</f>
        <v>1981</v>
      </c>
    </row>
    <row r="248" spans="1:12">
      <c r="A248" t="str">
        <f t="shared" si="12"/>
        <v>WołodźkoDominik1983</v>
      </c>
      <c r="C248">
        <f t="shared" si="15"/>
        <v>247</v>
      </c>
      <c r="D248" t="s">
        <v>3613</v>
      </c>
      <c r="E248" t="s">
        <v>373</v>
      </c>
      <c r="F248">
        <v>0</v>
      </c>
      <c r="G248">
        <v>1983</v>
      </c>
      <c r="H248" t="str">
        <f t="shared" si="13"/>
        <v>Wołodźko Dominik</v>
      </c>
      <c r="I248">
        <f t="shared" si="14"/>
        <v>1983</v>
      </c>
      <c r="J248" t="s">
        <v>32</v>
      </c>
      <c r="K248" t="s">
        <v>3716</v>
      </c>
      <c r="L248" t="e">
        <f>VLOOKUP(H248,'id (2017)'!H:I,2,0)</f>
        <v>#N/A</v>
      </c>
    </row>
    <row r="249" spans="1:12">
      <c r="A249" t="str">
        <f t="shared" si="12"/>
        <v>MechlińskiMateusz1983</v>
      </c>
      <c r="C249">
        <f t="shared" si="15"/>
        <v>248</v>
      </c>
      <c r="D249" t="s">
        <v>1052</v>
      </c>
      <c r="E249" t="s">
        <v>91</v>
      </c>
      <c r="F249">
        <v>0</v>
      </c>
      <c r="G249">
        <v>1983</v>
      </c>
      <c r="H249" t="str">
        <f t="shared" si="13"/>
        <v>Mechliński Mateusz</v>
      </c>
      <c r="I249">
        <f t="shared" si="14"/>
        <v>1983</v>
      </c>
      <c r="J249" t="s">
        <v>32</v>
      </c>
      <c r="K249" t="s">
        <v>3716</v>
      </c>
      <c r="L249">
        <f>VLOOKUP(H249,'id (2017)'!H:I,2,0)</f>
        <v>1983</v>
      </c>
    </row>
    <row r="250" spans="1:12">
      <c r="A250" t="str">
        <f t="shared" si="12"/>
        <v>KuprianSzymon1983</v>
      </c>
      <c r="C250">
        <f t="shared" si="15"/>
        <v>249</v>
      </c>
      <c r="D250" t="s">
        <v>1081</v>
      </c>
      <c r="E250" t="s">
        <v>398</v>
      </c>
      <c r="F250">
        <v>0</v>
      </c>
      <c r="G250">
        <v>1983</v>
      </c>
      <c r="H250" t="str">
        <f t="shared" si="13"/>
        <v>Kuprian Szymon</v>
      </c>
      <c r="I250">
        <f t="shared" si="14"/>
        <v>1983</v>
      </c>
      <c r="J250" t="s">
        <v>32</v>
      </c>
      <c r="K250" t="s">
        <v>3716</v>
      </c>
      <c r="L250">
        <f>VLOOKUP(H250,'id (2017)'!H:I,2,0)</f>
        <v>1983</v>
      </c>
    </row>
    <row r="251" spans="1:12">
      <c r="A251" t="str">
        <f t="shared" si="12"/>
        <v>TrętowskiKrzysztof1976</v>
      </c>
      <c r="C251">
        <f t="shared" si="15"/>
        <v>250</v>
      </c>
      <c r="D251" t="s">
        <v>3615</v>
      </c>
      <c r="E251" t="s">
        <v>22</v>
      </c>
      <c r="F251">
        <v>0</v>
      </c>
      <c r="G251">
        <v>1976</v>
      </c>
      <c r="H251" t="str">
        <f t="shared" si="13"/>
        <v>Trętowski Krzysztof</v>
      </c>
      <c r="I251">
        <f t="shared" si="14"/>
        <v>1976</v>
      </c>
      <c r="J251" t="s">
        <v>32</v>
      </c>
      <c r="K251" t="s">
        <v>3716</v>
      </c>
      <c r="L251" t="e">
        <f>VLOOKUP(H251,'id (2017)'!H:I,2,0)</f>
        <v>#N/A</v>
      </c>
    </row>
    <row r="252" spans="1:12">
      <c r="A252" t="str">
        <f t="shared" si="12"/>
        <v>CiupaMarcin1978</v>
      </c>
      <c r="C252">
        <f t="shared" si="15"/>
        <v>251</v>
      </c>
      <c r="D252" t="s">
        <v>1774</v>
      </c>
      <c r="E252" t="s">
        <v>17</v>
      </c>
      <c r="F252" t="s">
        <v>3616</v>
      </c>
      <c r="G252">
        <v>1978</v>
      </c>
      <c r="H252" t="str">
        <f t="shared" si="13"/>
        <v>Ciupa Marcin</v>
      </c>
      <c r="I252">
        <f t="shared" si="14"/>
        <v>1978</v>
      </c>
      <c r="J252" t="s">
        <v>32</v>
      </c>
      <c r="K252" t="s">
        <v>3716</v>
      </c>
      <c r="L252">
        <f>VLOOKUP(H252,'id (2017)'!H:I,2,0)</f>
        <v>1978</v>
      </c>
    </row>
    <row r="253" spans="1:12">
      <c r="A253" t="str">
        <f t="shared" si="12"/>
        <v>KowalewskiDominik1975</v>
      </c>
      <c r="C253">
        <f t="shared" si="15"/>
        <v>252</v>
      </c>
      <c r="D253" t="s">
        <v>1164</v>
      </c>
      <c r="E253" t="s">
        <v>373</v>
      </c>
      <c r="F253" t="s">
        <v>3617</v>
      </c>
      <c r="G253">
        <v>1975</v>
      </c>
      <c r="H253" t="str">
        <f t="shared" si="13"/>
        <v>Kowalewski Dominik</v>
      </c>
      <c r="I253">
        <f t="shared" si="14"/>
        <v>1975</v>
      </c>
      <c r="J253" t="s">
        <v>32</v>
      </c>
      <c r="K253" t="s">
        <v>3716</v>
      </c>
      <c r="L253" t="e">
        <f>VLOOKUP(H253,'id (2017)'!H:I,2,0)</f>
        <v>#N/A</v>
      </c>
    </row>
    <row r="254" spans="1:12">
      <c r="A254" t="str">
        <f t="shared" si="12"/>
        <v>BielennyPaweł1977</v>
      </c>
      <c r="C254">
        <f t="shared" si="15"/>
        <v>253</v>
      </c>
      <c r="D254" t="s">
        <v>624</v>
      </c>
      <c r="E254" t="s">
        <v>16</v>
      </c>
      <c r="F254" t="s">
        <v>3618</v>
      </c>
      <c r="G254">
        <v>1977</v>
      </c>
      <c r="H254" t="str">
        <f t="shared" si="13"/>
        <v>Bielenny Paweł</v>
      </c>
      <c r="I254">
        <f t="shared" si="14"/>
        <v>1977</v>
      </c>
      <c r="J254" t="s">
        <v>32</v>
      </c>
      <c r="K254" t="s">
        <v>3716</v>
      </c>
      <c r="L254">
        <f>VLOOKUP(H254,'id (2017)'!H:I,2,0)</f>
        <v>1977</v>
      </c>
    </row>
    <row r="255" spans="1:12">
      <c r="A255" t="str">
        <f t="shared" si="12"/>
        <v>MarcinkiewiczMariusz1968</v>
      </c>
      <c r="C255">
        <f t="shared" si="15"/>
        <v>254</v>
      </c>
      <c r="D255" t="s">
        <v>403</v>
      </c>
      <c r="E255" t="s">
        <v>383</v>
      </c>
      <c r="F255">
        <v>0</v>
      </c>
      <c r="G255">
        <v>1968</v>
      </c>
      <c r="H255" t="str">
        <f t="shared" si="13"/>
        <v>Marcinkiewicz Mariusz</v>
      </c>
      <c r="I255">
        <f t="shared" si="14"/>
        <v>1968</v>
      </c>
      <c r="J255" t="s">
        <v>32</v>
      </c>
      <c r="K255" t="s">
        <v>3716</v>
      </c>
      <c r="L255">
        <f>VLOOKUP(H255,'id (2017)'!H:I,2,0)</f>
        <v>1968</v>
      </c>
    </row>
    <row r="256" spans="1:12">
      <c r="A256" t="str">
        <f t="shared" si="12"/>
        <v>SemschArtur1962</v>
      </c>
      <c r="C256">
        <f t="shared" si="15"/>
        <v>255</v>
      </c>
      <c r="D256" t="s">
        <v>591</v>
      </c>
      <c r="E256" t="s">
        <v>51</v>
      </c>
      <c r="F256">
        <v>0</v>
      </c>
      <c r="G256">
        <v>1962</v>
      </c>
      <c r="H256" t="str">
        <f t="shared" si="13"/>
        <v>Semsch Artur</v>
      </c>
      <c r="I256">
        <f t="shared" si="14"/>
        <v>1962</v>
      </c>
      <c r="J256" t="s">
        <v>32</v>
      </c>
      <c r="K256" t="s">
        <v>3716</v>
      </c>
      <c r="L256">
        <f>VLOOKUP(H256,'id (2017)'!H:I,2,0)</f>
        <v>1962</v>
      </c>
    </row>
    <row r="257" spans="1:12">
      <c r="A257" t="str">
        <f t="shared" si="12"/>
        <v>ŚlósarczykMaciej1979</v>
      </c>
      <c r="C257">
        <f t="shared" si="15"/>
        <v>256</v>
      </c>
      <c r="D257" t="s">
        <v>585</v>
      </c>
      <c r="E257" t="s">
        <v>70</v>
      </c>
      <c r="F257">
        <v>0</v>
      </c>
      <c r="G257">
        <v>1979</v>
      </c>
      <c r="H257" t="str">
        <f t="shared" si="13"/>
        <v>Ślósarczyk Maciej</v>
      </c>
      <c r="I257">
        <f t="shared" si="14"/>
        <v>1979</v>
      </c>
      <c r="J257" t="s">
        <v>32</v>
      </c>
      <c r="K257" t="s">
        <v>3716</v>
      </c>
      <c r="L257">
        <f>VLOOKUP(H257,'id (2017)'!H:I,2,0)</f>
        <v>1979</v>
      </c>
    </row>
    <row r="258" spans="1:12">
      <c r="A258" t="str">
        <f t="shared" ref="A258:A321" si="16">D258&amp;E258&amp;G258</f>
        <v>CieślińskiGrzegorz1972</v>
      </c>
      <c r="C258">
        <f t="shared" si="15"/>
        <v>257</v>
      </c>
      <c r="D258" t="s">
        <v>629</v>
      </c>
      <c r="E258" t="s">
        <v>19</v>
      </c>
      <c r="F258">
        <v>0</v>
      </c>
      <c r="G258">
        <v>1972</v>
      </c>
      <c r="H258" t="str">
        <f t="shared" si="13"/>
        <v>Cieśliński Grzegorz</v>
      </c>
      <c r="I258">
        <f t="shared" si="14"/>
        <v>1972</v>
      </c>
      <c r="J258" t="s">
        <v>32</v>
      </c>
      <c r="K258" t="s">
        <v>3716</v>
      </c>
      <c r="L258">
        <f>VLOOKUP(H258,'id (2017)'!H:I,2,0)</f>
        <v>1972</v>
      </c>
    </row>
    <row r="259" spans="1:12">
      <c r="A259" t="str">
        <f t="shared" si="16"/>
        <v>LiczywekAndrzej1979</v>
      </c>
      <c r="C259">
        <f t="shared" si="15"/>
        <v>258</v>
      </c>
      <c r="D259" t="s">
        <v>628</v>
      </c>
      <c r="E259" t="s">
        <v>26</v>
      </c>
      <c r="F259">
        <v>0</v>
      </c>
      <c r="G259">
        <v>1979</v>
      </c>
      <c r="H259" t="str">
        <f t="shared" ref="H259:H322" si="17">D259&amp;" "&amp;E259</f>
        <v>Liczywek Andrzej</v>
      </c>
      <c r="I259">
        <f t="shared" ref="I259:I322" si="18">G259</f>
        <v>1979</v>
      </c>
      <c r="J259" t="s">
        <v>32</v>
      </c>
      <c r="K259" t="s">
        <v>3716</v>
      </c>
      <c r="L259">
        <f>VLOOKUP(H259,'id (2017)'!H:I,2,0)</f>
        <v>1979</v>
      </c>
    </row>
    <row r="260" spans="1:12">
      <c r="A260" t="str">
        <f t="shared" si="16"/>
        <v>DrabikJacek1979</v>
      </c>
      <c r="C260">
        <f t="shared" ref="C260:C323" si="19">C259+1</f>
        <v>259</v>
      </c>
      <c r="D260" t="s">
        <v>639</v>
      </c>
      <c r="E260" t="s">
        <v>21</v>
      </c>
      <c r="F260">
        <v>0</v>
      </c>
      <c r="G260">
        <v>1979</v>
      </c>
      <c r="H260" t="str">
        <f t="shared" si="17"/>
        <v>Drabik Jacek</v>
      </c>
      <c r="I260">
        <f t="shared" si="18"/>
        <v>1979</v>
      </c>
      <c r="J260" t="s">
        <v>32</v>
      </c>
      <c r="K260" t="s">
        <v>3716</v>
      </c>
      <c r="L260">
        <f>VLOOKUP(H260,'id (2017)'!H:I,2,0)</f>
        <v>1979</v>
      </c>
    </row>
    <row r="261" spans="1:12">
      <c r="A261" t="str">
        <f t="shared" si="16"/>
        <v>KudelaPaweł1979</v>
      </c>
      <c r="C261">
        <f t="shared" si="19"/>
        <v>260</v>
      </c>
      <c r="D261" t="s">
        <v>1149</v>
      </c>
      <c r="E261" t="s">
        <v>16</v>
      </c>
      <c r="F261">
        <v>0</v>
      </c>
      <c r="G261">
        <v>1979</v>
      </c>
      <c r="H261" t="str">
        <f t="shared" si="17"/>
        <v>Kudela Paweł</v>
      </c>
      <c r="I261">
        <f t="shared" si="18"/>
        <v>1979</v>
      </c>
      <c r="J261" t="s">
        <v>32</v>
      </c>
      <c r="K261" t="s">
        <v>3716</v>
      </c>
      <c r="L261" t="e">
        <f>VLOOKUP(H261,'id (2017)'!H:I,2,0)</f>
        <v>#N/A</v>
      </c>
    </row>
    <row r="262" spans="1:12">
      <c r="A262" t="str">
        <f t="shared" si="16"/>
        <v>MikołajczakFilip1977</v>
      </c>
      <c r="C262">
        <f t="shared" si="19"/>
        <v>261</v>
      </c>
      <c r="D262" t="s">
        <v>3620</v>
      </c>
      <c r="E262" t="s">
        <v>544</v>
      </c>
      <c r="F262">
        <v>0</v>
      </c>
      <c r="G262">
        <v>1977</v>
      </c>
      <c r="H262" t="str">
        <f t="shared" si="17"/>
        <v>Mikołajczak Filip</v>
      </c>
      <c r="I262">
        <f t="shared" si="18"/>
        <v>1977</v>
      </c>
      <c r="J262" t="s">
        <v>32</v>
      </c>
      <c r="K262" t="s">
        <v>3716</v>
      </c>
      <c r="L262" t="e">
        <f>VLOOKUP(H262,'id (2017)'!H:I,2,0)</f>
        <v>#N/A</v>
      </c>
    </row>
    <row r="263" spans="1:12">
      <c r="A263" t="str">
        <f t="shared" si="16"/>
        <v>FerdekPrzemek1974</v>
      </c>
      <c r="C263">
        <f t="shared" si="19"/>
        <v>262</v>
      </c>
      <c r="D263" t="s">
        <v>626</v>
      </c>
      <c r="E263" t="s">
        <v>1161</v>
      </c>
      <c r="F263" t="s">
        <v>625</v>
      </c>
      <c r="G263">
        <v>1974</v>
      </c>
      <c r="H263" t="str">
        <f t="shared" si="17"/>
        <v>Ferdek Przemek</v>
      </c>
      <c r="I263">
        <f t="shared" si="18"/>
        <v>1974</v>
      </c>
      <c r="J263" t="s">
        <v>32</v>
      </c>
      <c r="K263" t="s">
        <v>3716</v>
      </c>
      <c r="L263">
        <f>VLOOKUP(H263,'id (2017)'!H:I,2,0)</f>
        <v>1974</v>
      </c>
    </row>
    <row r="264" spans="1:12">
      <c r="A264" t="str">
        <f t="shared" si="16"/>
        <v>RoszkowskiMichał1976</v>
      </c>
      <c r="C264">
        <f t="shared" si="19"/>
        <v>263</v>
      </c>
      <c r="D264" t="s">
        <v>1162</v>
      </c>
      <c r="E264" t="s">
        <v>59</v>
      </c>
      <c r="F264" t="s">
        <v>625</v>
      </c>
      <c r="G264">
        <v>1976</v>
      </c>
      <c r="H264" t="str">
        <f t="shared" si="17"/>
        <v>Roszkowski Michał</v>
      </c>
      <c r="I264">
        <f t="shared" si="18"/>
        <v>1976</v>
      </c>
      <c r="J264" t="s">
        <v>32</v>
      </c>
      <c r="K264" t="s">
        <v>3716</v>
      </c>
      <c r="L264">
        <f>VLOOKUP(H264,'id (2017)'!H:I,2,0)</f>
        <v>1976</v>
      </c>
    </row>
    <row r="265" spans="1:12">
      <c r="A265" t="str">
        <f t="shared" si="16"/>
        <v>PiechowskiSylwester1970</v>
      </c>
      <c r="C265">
        <f t="shared" si="19"/>
        <v>264</v>
      </c>
      <c r="D265" t="s">
        <v>3622</v>
      </c>
      <c r="E265" t="s">
        <v>957</v>
      </c>
      <c r="F265">
        <v>0</v>
      </c>
      <c r="G265">
        <v>1970</v>
      </c>
      <c r="H265" t="str">
        <f t="shared" si="17"/>
        <v>Piechowski Sylwester</v>
      </c>
      <c r="I265">
        <f t="shared" si="18"/>
        <v>1970</v>
      </c>
      <c r="J265" t="s">
        <v>32</v>
      </c>
      <c r="K265" t="s">
        <v>3716</v>
      </c>
      <c r="L265" t="e">
        <f>VLOOKUP(H265,'id (2017)'!H:I,2,0)</f>
        <v>#N/A</v>
      </c>
    </row>
    <row r="266" spans="1:12">
      <c r="A266" t="str">
        <f t="shared" si="16"/>
        <v>RuszteckiŁukasz1979</v>
      </c>
      <c r="C266">
        <f t="shared" si="19"/>
        <v>265</v>
      </c>
      <c r="D266" t="s">
        <v>3623</v>
      </c>
      <c r="E266" t="s">
        <v>63</v>
      </c>
      <c r="F266" t="s">
        <v>3624</v>
      </c>
      <c r="G266">
        <v>1979</v>
      </c>
      <c r="H266" t="str">
        <f t="shared" si="17"/>
        <v>Rusztecki Łukasz</v>
      </c>
      <c r="I266">
        <f t="shared" si="18"/>
        <v>1979</v>
      </c>
      <c r="J266" t="s">
        <v>32</v>
      </c>
      <c r="K266" t="s">
        <v>3716</v>
      </c>
      <c r="L266" t="e">
        <f>VLOOKUP(H266,'id (2017)'!H:I,2,0)</f>
        <v>#N/A</v>
      </c>
    </row>
    <row r="267" spans="1:12">
      <c r="A267" t="str">
        <f t="shared" si="16"/>
        <v>ZakolskiTomasz1980</v>
      </c>
      <c r="C267">
        <f t="shared" si="19"/>
        <v>266</v>
      </c>
      <c r="D267" t="s">
        <v>3625</v>
      </c>
      <c r="E267" t="s">
        <v>48</v>
      </c>
      <c r="F267" t="s">
        <v>3624</v>
      </c>
      <c r="G267">
        <v>1980</v>
      </c>
      <c r="H267" t="str">
        <f t="shared" si="17"/>
        <v>Zakolski Tomasz</v>
      </c>
      <c r="I267">
        <f t="shared" si="18"/>
        <v>1980</v>
      </c>
      <c r="J267" t="s">
        <v>32</v>
      </c>
      <c r="K267" t="s">
        <v>3716</v>
      </c>
      <c r="L267" t="e">
        <f>VLOOKUP(H267,'id (2017)'!H:I,2,0)</f>
        <v>#N/A</v>
      </c>
    </row>
    <row r="268" spans="1:12">
      <c r="A268" t="str">
        <f t="shared" si="16"/>
        <v>dworskiadrian1983</v>
      </c>
      <c r="C268">
        <f t="shared" si="19"/>
        <v>267</v>
      </c>
      <c r="D268" t="s">
        <v>3628</v>
      </c>
      <c r="E268" t="s">
        <v>3627</v>
      </c>
      <c r="F268">
        <v>0</v>
      </c>
      <c r="G268">
        <v>1983</v>
      </c>
      <c r="H268" t="str">
        <f t="shared" si="17"/>
        <v>dworski adrian</v>
      </c>
      <c r="I268">
        <f t="shared" si="18"/>
        <v>1983</v>
      </c>
      <c r="J268" t="s">
        <v>32</v>
      </c>
      <c r="K268" t="s">
        <v>3716</v>
      </c>
      <c r="L268">
        <f>VLOOKUP(H268,'id (2017)'!H:I,2,0)</f>
        <v>1983</v>
      </c>
    </row>
    <row r="269" spans="1:12">
      <c r="A269" t="str">
        <f t="shared" si="16"/>
        <v>KrzeptowskiKrzysztof1975</v>
      </c>
      <c r="C269">
        <f t="shared" si="19"/>
        <v>268</v>
      </c>
      <c r="D269" t="s">
        <v>3629</v>
      </c>
      <c r="E269" t="s">
        <v>22</v>
      </c>
      <c r="F269">
        <v>0</v>
      </c>
      <c r="G269">
        <v>1975</v>
      </c>
      <c r="H269" t="str">
        <f t="shared" si="17"/>
        <v>Krzeptowski Krzysztof</v>
      </c>
      <c r="I269">
        <f t="shared" si="18"/>
        <v>1975</v>
      </c>
      <c r="J269" t="s">
        <v>32</v>
      </c>
      <c r="K269" t="s">
        <v>3716</v>
      </c>
      <c r="L269" t="e">
        <f>VLOOKUP(H269,'id (2017)'!H:I,2,0)</f>
        <v>#N/A</v>
      </c>
    </row>
    <row r="270" spans="1:12">
      <c r="A270" t="str">
        <f t="shared" si="16"/>
        <v>WawroZbigniew1959</v>
      </c>
      <c r="C270">
        <f t="shared" si="19"/>
        <v>269</v>
      </c>
      <c r="D270" t="s">
        <v>3630</v>
      </c>
      <c r="E270" t="s">
        <v>269</v>
      </c>
      <c r="F270">
        <v>0</v>
      </c>
      <c r="G270">
        <v>1959</v>
      </c>
      <c r="H270" t="str">
        <f t="shared" si="17"/>
        <v>Wawro Zbigniew</v>
      </c>
      <c r="I270">
        <f t="shared" si="18"/>
        <v>1959</v>
      </c>
      <c r="J270" t="s">
        <v>32</v>
      </c>
      <c r="K270" t="s">
        <v>3716</v>
      </c>
      <c r="L270" t="e">
        <f>VLOOKUP(H270,'id (2017)'!H:I,2,0)</f>
        <v>#N/A</v>
      </c>
    </row>
    <row r="271" spans="1:12">
      <c r="A271" t="str">
        <f t="shared" si="16"/>
        <v>MaciaszczykRadosław1975</v>
      </c>
      <c r="C271">
        <f t="shared" si="19"/>
        <v>270</v>
      </c>
      <c r="D271" t="s">
        <v>1793</v>
      </c>
      <c r="E271" t="s">
        <v>241</v>
      </c>
      <c r="F271">
        <v>0</v>
      </c>
      <c r="G271">
        <v>1975</v>
      </c>
      <c r="H271" t="str">
        <f t="shared" si="17"/>
        <v>Maciaszczyk Radosław</v>
      </c>
      <c r="I271">
        <f t="shared" si="18"/>
        <v>1975</v>
      </c>
      <c r="J271" t="s">
        <v>32</v>
      </c>
      <c r="K271" t="s">
        <v>3716</v>
      </c>
      <c r="L271" t="e">
        <f>VLOOKUP(H271,'id (2017)'!H:I,2,0)</f>
        <v>#N/A</v>
      </c>
    </row>
    <row r="272" spans="1:12">
      <c r="A272" t="str">
        <f t="shared" si="16"/>
        <v>HenszelHubert1975</v>
      </c>
      <c r="C272">
        <f t="shared" si="19"/>
        <v>271</v>
      </c>
      <c r="D272" t="s">
        <v>1794</v>
      </c>
      <c r="E272" t="s">
        <v>710</v>
      </c>
      <c r="F272">
        <v>0</v>
      </c>
      <c r="G272">
        <v>1975</v>
      </c>
      <c r="H272" t="str">
        <f t="shared" si="17"/>
        <v>Henszel Hubert</v>
      </c>
      <c r="I272">
        <f t="shared" si="18"/>
        <v>1975</v>
      </c>
      <c r="J272" t="s">
        <v>32</v>
      </c>
      <c r="K272" t="s">
        <v>3716</v>
      </c>
      <c r="L272">
        <f>VLOOKUP(H272,'id (2017)'!H:I,2,0)</f>
        <v>1975</v>
      </c>
    </row>
    <row r="273" spans="1:12">
      <c r="A273" t="str">
        <f t="shared" si="16"/>
        <v>OtolskiŁukasz1976</v>
      </c>
      <c r="C273">
        <f t="shared" si="19"/>
        <v>272</v>
      </c>
      <c r="D273" t="s">
        <v>3632</v>
      </c>
      <c r="E273" t="s">
        <v>63</v>
      </c>
      <c r="F273">
        <v>0</v>
      </c>
      <c r="G273">
        <v>1976</v>
      </c>
      <c r="H273" t="str">
        <f t="shared" si="17"/>
        <v>Otolski Łukasz</v>
      </c>
      <c r="I273">
        <f t="shared" si="18"/>
        <v>1976</v>
      </c>
      <c r="J273" t="s">
        <v>32</v>
      </c>
      <c r="K273" t="s">
        <v>3716</v>
      </c>
      <c r="L273" t="e">
        <f>VLOOKUP(H273,'id (2017)'!H:I,2,0)</f>
        <v>#N/A</v>
      </c>
    </row>
    <row r="274" spans="1:12">
      <c r="A274" t="str">
        <f t="shared" si="16"/>
        <v>RedlarskiMarek1951</v>
      </c>
      <c r="C274">
        <f t="shared" si="19"/>
        <v>273</v>
      </c>
      <c r="D274" t="s">
        <v>357</v>
      </c>
      <c r="E274" t="s">
        <v>34</v>
      </c>
      <c r="F274">
        <v>0</v>
      </c>
      <c r="G274">
        <v>1951</v>
      </c>
      <c r="H274" t="str">
        <f t="shared" si="17"/>
        <v>Redlarski Marek</v>
      </c>
      <c r="I274">
        <f t="shared" si="18"/>
        <v>1951</v>
      </c>
      <c r="J274" t="s">
        <v>32</v>
      </c>
      <c r="K274" t="s">
        <v>3716</v>
      </c>
      <c r="L274">
        <f>VLOOKUP(H274,'id (2017)'!H:I,2,0)</f>
        <v>1951</v>
      </c>
    </row>
    <row r="275" spans="1:12">
      <c r="A275" t="str">
        <f t="shared" si="16"/>
        <v>OglęckiMichał1977</v>
      </c>
      <c r="C275">
        <f t="shared" si="19"/>
        <v>274</v>
      </c>
      <c r="D275" t="s">
        <v>1461</v>
      </c>
      <c r="E275" t="s">
        <v>59</v>
      </c>
      <c r="F275" t="s">
        <v>453</v>
      </c>
      <c r="G275">
        <v>1977</v>
      </c>
      <c r="H275" t="str">
        <f t="shared" si="17"/>
        <v>Oglęcki Michał</v>
      </c>
      <c r="I275">
        <f t="shared" si="18"/>
        <v>1977</v>
      </c>
      <c r="J275" t="s">
        <v>32</v>
      </c>
      <c r="K275" t="s">
        <v>3716</v>
      </c>
      <c r="L275">
        <f>VLOOKUP(H275,'id (2017)'!H:I,2,0)</f>
        <v>1977</v>
      </c>
    </row>
    <row r="276" spans="1:12">
      <c r="A276" t="str">
        <f t="shared" si="16"/>
        <v>PachulskiJarosław1964</v>
      </c>
      <c r="C276">
        <f t="shared" si="19"/>
        <v>275</v>
      </c>
      <c r="D276" t="s">
        <v>165</v>
      </c>
      <c r="E276" t="s">
        <v>90</v>
      </c>
      <c r="F276" t="s">
        <v>343</v>
      </c>
      <c r="G276">
        <v>1964</v>
      </c>
      <c r="H276" t="str">
        <f t="shared" si="17"/>
        <v>Pachulski Jarosław</v>
      </c>
      <c r="I276">
        <f t="shared" si="18"/>
        <v>1964</v>
      </c>
      <c r="J276" t="s">
        <v>32</v>
      </c>
      <c r="K276" t="s">
        <v>3716</v>
      </c>
      <c r="L276">
        <f>VLOOKUP(H276,'id (2017)'!H:I,2,0)</f>
        <v>1964</v>
      </c>
    </row>
    <row r="277" spans="1:12">
      <c r="A277" t="str">
        <f t="shared" si="16"/>
        <v>BowarPiotr1977</v>
      </c>
      <c r="C277">
        <f t="shared" si="19"/>
        <v>276</v>
      </c>
      <c r="D277" t="s">
        <v>552</v>
      </c>
      <c r="E277" t="s">
        <v>15</v>
      </c>
      <c r="F277">
        <v>0</v>
      </c>
      <c r="G277">
        <v>1977</v>
      </c>
      <c r="H277" t="str">
        <f t="shared" si="17"/>
        <v>Bowar Piotr</v>
      </c>
      <c r="I277">
        <f t="shared" si="18"/>
        <v>1977</v>
      </c>
      <c r="J277" t="s">
        <v>32</v>
      </c>
      <c r="K277" t="s">
        <v>3716</v>
      </c>
      <c r="L277">
        <f>VLOOKUP(H277,'id (2017)'!H:I,2,0)</f>
        <v>1977</v>
      </c>
    </row>
    <row r="278" spans="1:12">
      <c r="A278" t="str">
        <f t="shared" si="16"/>
        <v>LegatLeszek1979</v>
      </c>
      <c r="C278">
        <f t="shared" si="19"/>
        <v>277</v>
      </c>
      <c r="D278" t="s">
        <v>564</v>
      </c>
      <c r="E278" t="s">
        <v>25</v>
      </c>
      <c r="F278">
        <v>0</v>
      </c>
      <c r="G278">
        <v>1979</v>
      </c>
      <c r="H278" t="str">
        <f t="shared" si="17"/>
        <v>Legat Leszek</v>
      </c>
      <c r="I278">
        <f t="shared" si="18"/>
        <v>1979</v>
      </c>
      <c r="J278" t="s">
        <v>32</v>
      </c>
      <c r="K278" t="s">
        <v>3716</v>
      </c>
      <c r="L278">
        <f>VLOOKUP(H278,'id (2017)'!H:I,2,0)</f>
        <v>1979</v>
      </c>
    </row>
    <row r="279" spans="1:12">
      <c r="A279" t="str">
        <f t="shared" si="16"/>
        <v>WybranowskiMaciej1985</v>
      </c>
      <c r="C279">
        <f t="shared" si="19"/>
        <v>278</v>
      </c>
      <c r="D279" t="s">
        <v>3634</v>
      </c>
      <c r="E279" t="s">
        <v>70</v>
      </c>
      <c r="F279">
        <v>0</v>
      </c>
      <c r="G279">
        <v>1985</v>
      </c>
      <c r="H279" t="str">
        <f t="shared" si="17"/>
        <v>Wybranowski Maciej</v>
      </c>
      <c r="I279">
        <f t="shared" si="18"/>
        <v>1985</v>
      </c>
      <c r="J279" t="s">
        <v>32</v>
      </c>
      <c r="K279" t="s">
        <v>3716</v>
      </c>
      <c r="L279" t="e">
        <f>VLOOKUP(H279,'id (2017)'!H:I,2,0)</f>
        <v>#N/A</v>
      </c>
    </row>
    <row r="280" spans="1:12">
      <c r="A280" t="str">
        <f t="shared" si="16"/>
        <v>KotowskiMarcin1976</v>
      </c>
      <c r="C280">
        <f t="shared" si="19"/>
        <v>279</v>
      </c>
      <c r="D280" t="s">
        <v>493</v>
      </c>
      <c r="E280" t="s">
        <v>17</v>
      </c>
      <c r="F280">
        <v>0</v>
      </c>
      <c r="G280">
        <v>1976</v>
      </c>
      <c r="H280" t="str">
        <f t="shared" si="17"/>
        <v>Kotowski Marcin</v>
      </c>
      <c r="I280">
        <f t="shared" si="18"/>
        <v>1976</v>
      </c>
      <c r="J280" t="s">
        <v>32</v>
      </c>
      <c r="K280" t="s">
        <v>3716</v>
      </c>
      <c r="L280">
        <f>VLOOKUP(H280,'id (2017)'!H:I,2,0)</f>
        <v>1987</v>
      </c>
    </row>
    <row r="281" spans="1:12">
      <c r="A281" t="str">
        <f t="shared" si="16"/>
        <v>KrzemińskiMichał1976</v>
      </c>
      <c r="C281">
        <f t="shared" si="19"/>
        <v>280</v>
      </c>
      <c r="D281" t="s">
        <v>3636</v>
      </c>
      <c r="E281" t="s">
        <v>59</v>
      </c>
      <c r="F281" t="s">
        <v>3637</v>
      </c>
      <c r="G281">
        <v>1976</v>
      </c>
      <c r="H281" t="str">
        <f t="shared" si="17"/>
        <v>Krzemiński Michał</v>
      </c>
      <c r="I281">
        <f t="shared" si="18"/>
        <v>1976</v>
      </c>
      <c r="J281" t="s">
        <v>32</v>
      </c>
      <c r="K281" t="s">
        <v>3716</v>
      </c>
      <c r="L281" t="e">
        <f>VLOOKUP(H281,'id (2017)'!H:I,2,0)</f>
        <v>#N/A</v>
      </c>
    </row>
    <row r="282" spans="1:12">
      <c r="A282" t="str">
        <f t="shared" si="16"/>
        <v>MiotkSzymon1978</v>
      </c>
      <c r="C282">
        <f t="shared" si="19"/>
        <v>281</v>
      </c>
      <c r="D282" t="s">
        <v>621</v>
      </c>
      <c r="E282" t="s">
        <v>398</v>
      </c>
      <c r="F282">
        <v>0</v>
      </c>
      <c r="G282">
        <v>1978</v>
      </c>
      <c r="H282" t="str">
        <f t="shared" si="17"/>
        <v>Miotk Szymon</v>
      </c>
      <c r="I282">
        <f t="shared" si="18"/>
        <v>1978</v>
      </c>
      <c r="J282" t="s">
        <v>32</v>
      </c>
      <c r="K282" t="s">
        <v>3716</v>
      </c>
      <c r="L282">
        <f>VLOOKUP(H282,'id (2017)'!H:I,2,0)</f>
        <v>1978</v>
      </c>
    </row>
    <row r="283" spans="1:12">
      <c r="A283" t="str">
        <f t="shared" si="16"/>
        <v>SieńkoJarosław1978</v>
      </c>
      <c r="C283">
        <f t="shared" si="19"/>
        <v>282</v>
      </c>
      <c r="D283" t="s">
        <v>1748</v>
      </c>
      <c r="E283" t="s">
        <v>90</v>
      </c>
      <c r="F283" t="s">
        <v>1747</v>
      </c>
      <c r="G283">
        <v>1978</v>
      </c>
      <c r="H283" t="str">
        <f t="shared" si="17"/>
        <v>Sieńko Jarosław</v>
      </c>
      <c r="I283">
        <f t="shared" si="18"/>
        <v>1978</v>
      </c>
      <c r="J283" t="s">
        <v>32</v>
      </c>
      <c r="K283" t="s">
        <v>3716</v>
      </c>
      <c r="L283">
        <f>VLOOKUP(H283,'id (2017)'!H:I,2,0)</f>
        <v>1978</v>
      </c>
    </row>
    <row r="284" spans="1:12">
      <c r="A284" t="str">
        <f t="shared" si="16"/>
        <v>KowalewskiTomasz1991</v>
      </c>
      <c r="C284">
        <f t="shared" si="19"/>
        <v>283</v>
      </c>
      <c r="D284" t="s">
        <v>1164</v>
      </c>
      <c r="E284" t="s">
        <v>48</v>
      </c>
      <c r="F284" t="s">
        <v>1747</v>
      </c>
      <c r="G284">
        <v>1991</v>
      </c>
      <c r="H284" t="str">
        <f t="shared" si="17"/>
        <v>Kowalewski Tomasz</v>
      </c>
      <c r="I284">
        <f t="shared" si="18"/>
        <v>1991</v>
      </c>
      <c r="J284" t="s">
        <v>32</v>
      </c>
      <c r="K284" t="s">
        <v>3716</v>
      </c>
      <c r="L284" t="e">
        <f>VLOOKUP(H284,'id (2017)'!H:I,2,0)</f>
        <v>#N/A</v>
      </c>
    </row>
    <row r="285" spans="1:12">
      <c r="A285" t="str">
        <f t="shared" si="16"/>
        <v>BukowskiBartosz1981</v>
      </c>
      <c r="C285">
        <f t="shared" si="19"/>
        <v>284</v>
      </c>
      <c r="D285" t="s">
        <v>1746</v>
      </c>
      <c r="E285" t="s">
        <v>46</v>
      </c>
      <c r="F285" t="s">
        <v>1747</v>
      </c>
      <c r="G285">
        <v>1981</v>
      </c>
      <c r="H285" t="str">
        <f t="shared" si="17"/>
        <v>Bukowski Bartosz</v>
      </c>
      <c r="I285">
        <f t="shared" si="18"/>
        <v>1981</v>
      </c>
      <c r="J285" t="s">
        <v>32</v>
      </c>
      <c r="K285" t="s">
        <v>3716</v>
      </c>
      <c r="L285">
        <f>VLOOKUP(H285,'id (2017)'!H:I,2,0)</f>
        <v>1981</v>
      </c>
    </row>
    <row r="286" spans="1:12">
      <c r="A286" t="str">
        <f t="shared" si="16"/>
        <v>RynkiewiczRoman1979</v>
      </c>
      <c r="C286">
        <f t="shared" si="19"/>
        <v>285</v>
      </c>
      <c r="D286" t="s">
        <v>1749</v>
      </c>
      <c r="E286" t="s">
        <v>234</v>
      </c>
      <c r="F286" t="s">
        <v>1747</v>
      </c>
      <c r="G286">
        <v>1979</v>
      </c>
      <c r="H286" t="str">
        <f t="shared" si="17"/>
        <v>Rynkiewicz Roman</v>
      </c>
      <c r="I286">
        <f t="shared" si="18"/>
        <v>1979</v>
      </c>
      <c r="J286" t="s">
        <v>32</v>
      </c>
      <c r="K286" t="s">
        <v>3716</v>
      </c>
      <c r="L286">
        <f>VLOOKUP(H286,'id (2017)'!H:I,2,0)</f>
        <v>1979</v>
      </c>
    </row>
    <row r="287" spans="1:12">
      <c r="A287" t="str">
        <f t="shared" si="16"/>
        <v>KrauzeMarcin1984</v>
      </c>
      <c r="C287">
        <f t="shared" si="19"/>
        <v>286</v>
      </c>
      <c r="D287" t="s">
        <v>1128</v>
      </c>
      <c r="E287" t="s">
        <v>17</v>
      </c>
      <c r="F287">
        <v>0</v>
      </c>
      <c r="G287">
        <v>1984</v>
      </c>
      <c r="H287" t="str">
        <f t="shared" si="17"/>
        <v>Krauze Marcin</v>
      </c>
      <c r="I287">
        <f t="shared" si="18"/>
        <v>1984</v>
      </c>
      <c r="J287" t="s">
        <v>32</v>
      </c>
      <c r="K287" t="s">
        <v>3716</v>
      </c>
      <c r="L287" t="e">
        <f>VLOOKUP(H287,'id (2017)'!H:I,2,0)</f>
        <v>#N/A</v>
      </c>
    </row>
    <row r="288" spans="1:12">
      <c r="A288" t="str">
        <f t="shared" si="16"/>
        <v>SzymczakowskiTomek1986</v>
      </c>
      <c r="C288">
        <f t="shared" si="19"/>
        <v>287</v>
      </c>
      <c r="D288" t="s">
        <v>3638</v>
      </c>
      <c r="E288" t="s">
        <v>734</v>
      </c>
      <c r="F288">
        <v>0</v>
      </c>
      <c r="G288">
        <v>1986</v>
      </c>
      <c r="H288" t="str">
        <f t="shared" si="17"/>
        <v>Szymczakowski Tomek</v>
      </c>
      <c r="I288">
        <f t="shared" si="18"/>
        <v>1986</v>
      </c>
      <c r="J288" t="s">
        <v>32</v>
      </c>
      <c r="K288" t="s">
        <v>3716</v>
      </c>
      <c r="L288" t="e">
        <f>VLOOKUP(H288,'id (2017)'!H:I,2,0)</f>
        <v>#N/A</v>
      </c>
    </row>
    <row r="289" spans="1:12">
      <c r="A289" t="str">
        <f t="shared" si="16"/>
        <v>DadasiewiczAdam1977</v>
      </c>
      <c r="C289">
        <f t="shared" si="19"/>
        <v>288</v>
      </c>
      <c r="D289" t="s">
        <v>1446</v>
      </c>
      <c r="E289" t="s">
        <v>83</v>
      </c>
      <c r="F289">
        <v>0</v>
      </c>
      <c r="G289">
        <v>1977</v>
      </c>
      <c r="H289" t="str">
        <f t="shared" si="17"/>
        <v>Dadasiewicz Adam</v>
      </c>
      <c r="I289">
        <f t="shared" si="18"/>
        <v>1977</v>
      </c>
      <c r="J289" t="s">
        <v>32</v>
      </c>
      <c r="K289" t="s">
        <v>3716</v>
      </c>
      <c r="L289">
        <f>VLOOKUP(H289,'id (2017)'!H:I,2,0)</f>
        <v>1977</v>
      </c>
    </row>
    <row r="290" spans="1:12">
      <c r="A290" t="str">
        <f t="shared" si="16"/>
        <v>TafelskiPrzemysław1977</v>
      </c>
      <c r="C290">
        <f t="shared" si="19"/>
        <v>289</v>
      </c>
      <c r="D290" t="s">
        <v>3639</v>
      </c>
      <c r="E290" t="s">
        <v>24</v>
      </c>
      <c r="F290">
        <v>0</v>
      </c>
      <c r="G290">
        <v>1977</v>
      </c>
      <c r="H290" t="str">
        <f t="shared" si="17"/>
        <v>Tafelski Przemysław</v>
      </c>
      <c r="I290">
        <f t="shared" si="18"/>
        <v>1977</v>
      </c>
      <c r="J290" t="s">
        <v>32</v>
      </c>
      <c r="K290" t="s">
        <v>3716</v>
      </c>
      <c r="L290" t="e">
        <f>VLOOKUP(H290,'id (2017)'!H:I,2,0)</f>
        <v>#N/A</v>
      </c>
    </row>
    <row r="291" spans="1:12">
      <c r="A291" t="str">
        <f t="shared" si="16"/>
        <v>GrodeckiFilip1992</v>
      </c>
      <c r="C291">
        <f t="shared" si="19"/>
        <v>290</v>
      </c>
      <c r="D291" t="s">
        <v>557</v>
      </c>
      <c r="E291" t="s">
        <v>544</v>
      </c>
      <c r="F291" t="s">
        <v>3640</v>
      </c>
      <c r="G291">
        <v>1992</v>
      </c>
      <c r="H291" t="str">
        <f t="shared" si="17"/>
        <v>Grodecki Filip</v>
      </c>
      <c r="I291">
        <f t="shared" si="18"/>
        <v>1992</v>
      </c>
      <c r="J291" t="s">
        <v>32</v>
      </c>
      <c r="K291" t="s">
        <v>3716</v>
      </c>
      <c r="L291" t="e">
        <f>VLOOKUP(H291,'id (2017)'!H:I,2,0)</f>
        <v>#N/A</v>
      </c>
    </row>
    <row r="292" spans="1:12">
      <c r="A292" t="str">
        <f t="shared" si="16"/>
        <v>KaczmarskiMateusz1992</v>
      </c>
      <c r="C292">
        <f t="shared" si="19"/>
        <v>291</v>
      </c>
      <c r="D292" t="s">
        <v>3641</v>
      </c>
      <c r="E292" t="s">
        <v>91</v>
      </c>
      <c r="F292" t="s">
        <v>3640</v>
      </c>
      <c r="G292">
        <v>1992</v>
      </c>
      <c r="H292" t="str">
        <f t="shared" si="17"/>
        <v>Kaczmarski Mateusz</v>
      </c>
      <c r="I292">
        <f t="shared" si="18"/>
        <v>1992</v>
      </c>
      <c r="J292" t="s">
        <v>32</v>
      </c>
      <c r="K292" t="s">
        <v>3716</v>
      </c>
      <c r="L292" t="e">
        <f>VLOOKUP(H292,'id (2017)'!H:I,2,0)</f>
        <v>#N/A</v>
      </c>
    </row>
    <row r="293" spans="1:12">
      <c r="A293" t="str">
        <f t="shared" si="16"/>
        <v>ŁaweckiJakub1992</v>
      </c>
      <c r="C293">
        <f t="shared" si="19"/>
        <v>292</v>
      </c>
      <c r="D293" t="s">
        <v>1031</v>
      </c>
      <c r="E293" t="s">
        <v>141</v>
      </c>
      <c r="F293" t="s">
        <v>3640</v>
      </c>
      <c r="G293">
        <v>1992</v>
      </c>
      <c r="H293" t="str">
        <f t="shared" si="17"/>
        <v>Ławecki Jakub</v>
      </c>
      <c r="I293">
        <f t="shared" si="18"/>
        <v>1992</v>
      </c>
      <c r="J293" t="s">
        <v>32</v>
      </c>
      <c r="K293" t="s">
        <v>3716</v>
      </c>
      <c r="L293" t="e">
        <f>VLOOKUP(H293,'id (2017)'!H:I,2,0)</f>
        <v>#N/A</v>
      </c>
    </row>
    <row r="294" spans="1:12">
      <c r="A294" t="str">
        <f t="shared" si="16"/>
        <v>CeierGrzegorz1988</v>
      </c>
      <c r="C294">
        <f t="shared" si="19"/>
        <v>293</v>
      </c>
      <c r="D294" t="s">
        <v>519</v>
      </c>
      <c r="E294" t="s">
        <v>19</v>
      </c>
      <c r="F294">
        <v>0</v>
      </c>
      <c r="G294">
        <v>1988</v>
      </c>
      <c r="H294" t="str">
        <f t="shared" si="17"/>
        <v>Ceier Grzegorz</v>
      </c>
      <c r="I294">
        <f t="shared" si="18"/>
        <v>1988</v>
      </c>
      <c r="J294" t="s">
        <v>32</v>
      </c>
      <c r="K294" t="s">
        <v>3716</v>
      </c>
      <c r="L294">
        <f>VLOOKUP(H294,'id (2017)'!H:I,2,0)</f>
        <v>1988</v>
      </c>
    </row>
    <row r="295" spans="1:12">
      <c r="A295" t="str">
        <f t="shared" si="16"/>
        <v>OMIECZYŃSKIAndrzej1961</v>
      </c>
      <c r="C295">
        <f t="shared" si="19"/>
        <v>294</v>
      </c>
      <c r="D295" t="s">
        <v>3642</v>
      </c>
      <c r="E295" t="s">
        <v>26</v>
      </c>
      <c r="F295" t="s">
        <v>520</v>
      </c>
      <c r="G295">
        <v>1961</v>
      </c>
      <c r="H295" t="str">
        <f t="shared" si="17"/>
        <v>OMIECZYŃSKI Andrzej</v>
      </c>
      <c r="I295">
        <f t="shared" si="18"/>
        <v>1961</v>
      </c>
      <c r="J295" t="s">
        <v>32</v>
      </c>
      <c r="K295" t="s">
        <v>3716</v>
      </c>
      <c r="L295">
        <f>VLOOKUP(H295,'id (2017)'!H:I,2,0)</f>
        <v>1961</v>
      </c>
    </row>
    <row r="296" spans="1:12">
      <c r="A296" t="str">
        <f t="shared" si="16"/>
        <v>NADOLNYLech1954</v>
      </c>
      <c r="C296">
        <f t="shared" si="19"/>
        <v>295</v>
      </c>
      <c r="D296" t="s">
        <v>3643</v>
      </c>
      <c r="E296" t="s">
        <v>526</v>
      </c>
      <c r="F296" t="s">
        <v>520</v>
      </c>
      <c r="G296">
        <v>1954</v>
      </c>
      <c r="H296" t="str">
        <f t="shared" si="17"/>
        <v>NADOLNY Lech</v>
      </c>
      <c r="I296">
        <f t="shared" si="18"/>
        <v>1954</v>
      </c>
      <c r="J296" t="s">
        <v>32</v>
      </c>
      <c r="K296" t="s">
        <v>3716</v>
      </c>
      <c r="L296">
        <f>VLOOKUP(H296,'id (2017)'!H:I,2,0)</f>
        <v>1954</v>
      </c>
    </row>
    <row r="297" spans="1:12">
      <c r="A297" t="str">
        <f t="shared" si="16"/>
        <v>SzymkunMarcin1994</v>
      </c>
      <c r="C297">
        <f t="shared" si="19"/>
        <v>296</v>
      </c>
      <c r="D297" t="s">
        <v>1385</v>
      </c>
      <c r="E297" t="s">
        <v>17</v>
      </c>
      <c r="F297">
        <v>0</v>
      </c>
      <c r="G297">
        <v>1994</v>
      </c>
      <c r="H297" t="str">
        <f t="shared" si="17"/>
        <v>Szymkun Marcin</v>
      </c>
      <c r="I297">
        <f t="shared" si="18"/>
        <v>1994</v>
      </c>
      <c r="J297" t="s">
        <v>32</v>
      </c>
      <c r="K297" t="s">
        <v>3716</v>
      </c>
      <c r="L297">
        <f>VLOOKUP(H297,'id (2017)'!H:I,2,0)</f>
        <v>1994</v>
      </c>
    </row>
    <row r="298" spans="1:12">
      <c r="A298" t="str">
        <f t="shared" si="16"/>
        <v>SzymkunDariusz1962</v>
      </c>
      <c r="C298">
        <f t="shared" si="19"/>
        <v>297</v>
      </c>
      <c r="D298" t="s">
        <v>1385</v>
      </c>
      <c r="E298" t="s">
        <v>144</v>
      </c>
      <c r="F298">
        <v>0</v>
      </c>
      <c r="G298">
        <v>1962</v>
      </c>
      <c r="H298" t="str">
        <f t="shared" si="17"/>
        <v>Szymkun Dariusz</v>
      </c>
      <c r="I298">
        <f t="shared" si="18"/>
        <v>1962</v>
      </c>
      <c r="J298" t="s">
        <v>32</v>
      </c>
      <c r="K298" t="s">
        <v>3716</v>
      </c>
      <c r="L298">
        <f>VLOOKUP(H298,'id (2017)'!H:I,2,0)</f>
        <v>1962</v>
      </c>
    </row>
    <row r="299" spans="1:12">
      <c r="A299" t="str">
        <f t="shared" si="16"/>
        <v>rynkiewiczaleksander1980</v>
      </c>
      <c r="C299">
        <f t="shared" si="19"/>
        <v>298</v>
      </c>
      <c r="D299" t="s">
        <v>3645</v>
      </c>
      <c r="E299" t="s">
        <v>3644</v>
      </c>
      <c r="F299">
        <v>0</v>
      </c>
      <c r="G299">
        <v>1980</v>
      </c>
      <c r="H299" t="str">
        <f t="shared" si="17"/>
        <v>rynkiewicz aleksander</v>
      </c>
      <c r="I299">
        <f t="shared" si="18"/>
        <v>1980</v>
      </c>
      <c r="J299" t="s">
        <v>32</v>
      </c>
      <c r="K299" t="s">
        <v>3716</v>
      </c>
      <c r="L299" t="e">
        <f>VLOOKUP(H299,'id (2017)'!H:I,2,0)</f>
        <v>#N/A</v>
      </c>
    </row>
    <row r="300" spans="1:12">
      <c r="A300" t="str">
        <f t="shared" si="16"/>
        <v>BeigerKarol1979</v>
      </c>
      <c r="C300">
        <f t="shared" si="19"/>
        <v>299</v>
      </c>
      <c r="D300" t="s">
        <v>3646</v>
      </c>
      <c r="E300" t="s">
        <v>95</v>
      </c>
      <c r="F300" t="s">
        <v>3648</v>
      </c>
      <c r="G300">
        <v>1979</v>
      </c>
      <c r="H300" t="str">
        <f t="shared" si="17"/>
        <v>Beiger Karol</v>
      </c>
      <c r="I300">
        <f t="shared" si="18"/>
        <v>1979</v>
      </c>
      <c r="J300" t="s">
        <v>32</v>
      </c>
      <c r="K300" t="s">
        <v>3716</v>
      </c>
      <c r="L300" t="e">
        <f>VLOOKUP(H300,'id (2017)'!H:I,2,0)</f>
        <v>#N/A</v>
      </c>
    </row>
    <row r="301" spans="1:12">
      <c r="A301" t="str">
        <f t="shared" si="16"/>
        <v>RoszmanMichał1981</v>
      </c>
      <c r="C301">
        <f t="shared" si="19"/>
        <v>300</v>
      </c>
      <c r="D301" t="s">
        <v>3649</v>
      </c>
      <c r="E301" t="s">
        <v>59</v>
      </c>
      <c r="F301" t="s">
        <v>3651</v>
      </c>
      <c r="G301">
        <v>1981</v>
      </c>
      <c r="H301" t="str">
        <f t="shared" si="17"/>
        <v>Roszman Michał</v>
      </c>
      <c r="I301">
        <f t="shared" si="18"/>
        <v>1981</v>
      </c>
      <c r="J301" t="s">
        <v>32</v>
      </c>
      <c r="K301" t="s">
        <v>3716</v>
      </c>
      <c r="L301" t="e">
        <f>VLOOKUP(H301,'id (2017)'!H:I,2,0)</f>
        <v>#N/A</v>
      </c>
    </row>
    <row r="302" spans="1:12">
      <c r="A302" t="str">
        <f t="shared" si="16"/>
        <v>StępieńJarosław1980</v>
      </c>
      <c r="C302">
        <f t="shared" si="19"/>
        <v>301</v>
      </c>
      <c r="D302" t="s">
        <v>376</v>
      </c>
      <c r="E302" t="s">
        <v>90</v>
      </c>
      <c r="F302" t="s">
        <v>3652</v>
      </c>
      <c r="G302">
        <v>1980</v>
      </c>
      <c r="H302" t="str">
        <f t="shared" si="17"/>
        <v>Stępień Jarosław</v>
      </c>
      <c r="I302">
        <f t="shared" si="18"/>
        <v>1980</v>
      </c>
      <c r="J302" t="s">
        <v>32</v>
      </c>
      <c r="K302" t="s">
        <v>3716</v>
      </c>
      <c r="L302" t="e">
        <f>VLOOKUP(H302,'id (2017)'!H:I,2,0)</f>
        <v>#N/A</v>
      </c>
    </row>
    <row r="303" spans="1:12">
      <c r="A303" t="str">
        <f t="shared" si="16"/>
        <v>ŁepekMarcin1983</v>
      </c>
      <c r="C303">
        <f t="shared" si="19"/>
        <v>302</v>
      </c>
      <c r="D303" t="s">
        <v>3653</v>
      </c>
      <c r="E303" t="s">
        <v>17</v>
      </c>
      <c r="F303">
        <v>0</v>
      </c>
      <c r="G303">
        <v>1983</v>
      </c>
      <c r="H303" t="str">
        <f t="shared" si="17"/>
        <v>Łepek Marcin</v>
      </c>
      <c r="I303">
        <f t="shared" si="18"/>
        <v>1983</v>
      </c>
      <c r="J303" t="s">
        <v>32</v>
      </c>
      <c r="K303" t="s">
        <v>3716</v>
      </c>
      <c r="L303" t="e">
        <f>VLOOKUP(H303,'id (2017)'!H:I,2,0)</f>
        <v>#N/A</v>
      </c>
    </row>
    <row r="304" spans="1:12">
      <c r="A304" t="str">
        <f t="shared" si="16"/>
        <v>BiałkArkadiusz1976</v>
      </c>
      <c r="C304">
        <f t="shared" si="19"/>
        <v>303</v>
      </c>
      <c r="D304" t="s">
        <v>3654</v>
      </c>
      <c r="E304" t="s">
        <v>363</v>
      </c>
      <c r="F304">
        <v>0</v>
      </c>
      <c r="G304">
        <v>1976</v>
      </c>
      <c r="H304" t="str">
        <f t="shared" si="17"/>
        <v>Białk Arkadiusz</v>
      </c>
      <c r="I304">
        <f t="shared" si="18"/>
        <v>1976</v>
      </c>
      <c r="J304" t="s">
        <v>32</v>
      </c>
      <c r="K304" t="s">
        <v>3716</v>
      </c>
      <c r="L304" t="e">
        <f>VLOOKUP(H304,'id (2017)'!H:I,2,0)</f>
        <v>#N/A</v>
      </c>
    </row>
    <row r="305" spans="1:12">
      <c r="A305" t="str">
        <f t="shared" si="16"/>
        <v>PrzyłuckiWojciech1968</v>
      </c>
      <c r="C305">
        <f t="shared" si="19"/>
        <v>304</v>
      </c>
      <c r="D305" t="s">
        <v>3655</v>
      </c>
      <c r="E305" t="s">
        <v>151</v>
      </c>
      <c r="F305">
        <v>0</v>
      </c>
      <c r="G305">
        <v>1968</v>
      </c>
      <c r="H305" t="str">
        <f t="shared" si="17"/>
        <v>Przyłucki Wojciech</v>
      </c>
      <c r="I305">
        <f t="shared" si="18"/>
        <v>1968</v>
      </c>
      <c r="J305" t="s">
        <v>32</v>
      </c>
      <c r="K305" t="s">
        <v>3716</v>
      </c>
      <c r="L305" t="e">
        <f>VLOOKUP(H305,'id (2017)'!H:I,2,0)</f>
        <v>#N/A</v>
      </c>
    </row>
    <row r="306" spans="1:12">
      <c r="A306" t="str">
        <f t="shared" si="16"/>
        <v>PruszkowskiSławomir1978</v>
      </c>
      <c r="C306">
        <f t="shared" si="19"/>
        <v>305</v>
      </c>
      <c r="D306" t="s">
        <v>3656</v>
      </c>
      <c r="E306" t="s">
        <v>92</v>
      </c>
      <c r="F306">
        <v>0</v>
      </c>
      <c r="G306">
        <v>1978</v>
      </c>
      <c r="H306" t="str">
        <f t="shared" si="17"/>
        <v>Pruszkowski Sławomir</v>
      </c>
      <c r="I306">
        <f t="shared" si="18"/>
        <v>1978</v>
      </c>
      <c r="J306" t="s">
        <v>32</v>
      </c>
      <c r="K306" t="s">
        <v>3716</v>
      </c>
      <c r="L306" t="e">
        <f>VLOOKUP(H306,'id (2017)'!H:I,2,0)</f>
        <v>#N/A</v>
      </c>
    </row>
    <row r="307" spans="1:12">
      <c r="A307" t="str">
        <f t="shared" si="16"/>
        <v>BiałousWiesław1972</v>
      </c>
      <c r="C307">
        <f t="shared" si="19"/>
        <v>306</v>
      </c>
      <c r="D307" t="s">
        <v>3657</v>
      </c>
      <c r="E307" t="s">
        <v>65</v>
      </c>
      <c r="F307">
        <v>0</v>
      </c>
      <c r="G307">
        <v>1972</v>
      </c>
      <c r="H307" t="str">
        <f t="shared" si="17"/>
        <v>Białous Wiesław</v>
      </c>
      <c r="I307">
        <f t="shared" si="18"/>
        <v>1972</v>
      </c>
      <c r="J307" t="s">
        <v>32</v>
      </c>
      <c r="K307" t="s">
        <v>3716</v>
      </c>
      <c r="L307" t="e">
        <f>VLOOKUP(H307,'id (2017)'!H:I,2,0)</f>
        <v>#N/A</v>
      </c>
    </row>
    <row r="308" spans="1:12">
      <c r="A308" t="str">
        <f t="shared" si="16"/>
        <v>KwarcianyRafał1978</v>
      </c>
      <c r="C308">
        <f t="shared" si="19"/>
        <v>307</v>
      </c>
      <c r="D308" t="s">
        <v>1451</v>
      </c>
      <c r="E308" t="s">
        <v>45</v>
      </c>
      <c r="F308">
        <v>0</v>
      </c>
      <c r="G308">
        <v>1978</v>
      </c>
      <c r="H308" t="str">
        <f t="shared" si="17"/>
        <v>Kwarciany Rafał</v>
      </c>
      <c r="I308">
        <f t="shared" si="18"/>
        <v>1978</v>
      </c>
      <c r="J308" t="s">
        <v>32</v>
      </c>
      <c r="K308" t="s">
        <v>3716</v>
      </c>
      <c r="L308">
        <f>VLOOKUP(H308,'id (2017)'!H:I,2,0)</f>
        <v>1978</v>
      </c>
    </row>
    <row r="309" spans="1:12">
      <c r="A309" t="str">
        <f t="shared" si="16"/>
        <v>ChrościckiMichał1993</v>
      </c>
      <c r="C309">
        <f t="shared" si="19"/>
        <v>308</v>
      </c>
      <c r="D309" t="s">
        <v>3658</v>
      </c>
      <c r="E309" t="s">
        <v>59</v>
      </c>
      <c r="F309">
        <v>0</v>
      </c>
      <c r="G309">
        <v>1993</v>
      </c>
      <c r="H309" t="str">
        <f t="shared" si="17"/>
        <v>Chrościcki Michał</v>
      </c>
      <c r="I309">
        <f t="shared" si="18"/>
        <v>1993</v>
      </c>
      <c r="J309" t="s">
        <v>32</v>
      </c>
      <c r="K309" t="s">
        <v>3716</v>
      </c>
      <c r="L309" t="e">
        <f>VLOOKUP(H309,'id (2017)'!H:I,2,0)</f>
        <v>#N/A</v>
      </c>
    </row>
    <row r="310" spans="1:12">
      <c r="A310" t="str">
        <f t="shared" si="16"/>
        <v>GrązAleksander1993</v>
      </c>
      <c r="C310">
        <f t="shared" si="19"/>
        <v>309</v>
      </c>
      <c r="D310" t="s">
        <v>3659</v>
      </c>
      <c r="E310" t="s">
        <v>103</v>
      </c>
      <c r="F310">
        <v>0</v>
      </c>
      <c r="G310">
        <v>1993</v>
      </c>
      <c r="H310" t="str">
        <f t="shared" si="17"/>
        <v>Grąz Aleksander</v>
      </c>
      <c r="I310">
        <f t="shared" si="18"/>
        <v>1993</v>
      </c>
      <c r="J310" t="s">
        <v>32</v>
      </c>
      <c r="K310" t="s">
        <v>3716</v>
      </c>
      <c r="L310" t="e">
        <f>VLOOKUP(H310,'id (2017)'!H:I,2,0)</f>
        <v>#N/A</v>
      </c>
    </row>
    <row r="311" spans="1:12">
      <c r="A311" t="str">
        <f t="shared" si="16"/>
        <v>MaziarzMichał1993</v>
      </c>
      <c r="C311">
        <f t="shared" si="19"/>
        <v>310</v>
      </c>
      <c r="D311" t="s">
        <v>3660</v>
      </c>
      <c r="E311" t="s">
        <v>59</v>
      </c>
      <c r="F311">
        <v>0</v>
      </c>
      <c r="G311">
        <v>1993</v>
      </c>
      <c r="H311" t="str">
        <f t="shared" si="17"/>
        <v>Maziarz Michał</v>
      </c>
      <c r="I311">
        <f t="shared" si="18"/>
        <v>1993</v>
      </c>
      <c r="J311" t="s">
        <v>32</v>
      </c>
      <c r="K311" t="s">
        <v>3716</v>
      </c>
      <c r="L311" t="e">
        <f>VLOOKUP(H311,'id (2017)'!H:I,2,0)</f>
        <v>#N/A</v>
      </c>
    </row>
    <row r="312" spans="1:12">
      <c r="A312" t="str">
        <f t="shared" si="16"/>
        <v>ReszkaWitek1972</v>
      </c>
      <c r="C312">
        <f t="shared" si="19"/>
        <v>311</v>
      </c>
      <c r="D312" t="s">
        <v>480</v>
      </c>
      <c r="E312" t="s">
        <v>505</v>
      </c>
      <c r="F312">
        <v>0</v>
      </c>
      <c r="G312">
        <v>1972</v>
      </c>
      <c r="H312" t="str">
        <f t="shared" si="17"/>
        <v>Reszka Witek</v>
      </c>
      <c r="I312">
        <f t="shared" si="18"/>
        <v>1972</v>
      </c>
      <c r="J312" t="s">
        <v>32</v>
      </c>
      <c r="K312" t="s">
        <v>3716</v>
      </c>
      <c r="L312">
        <f>VLOOKUP(H312,'id (2017)'!H:I,2,0)</f>
        <v>1972</v>
      </c>
    </row>
    <row r="313" spans="1:12">
      <c r="A313" t="str">
        <f t="shared" si="16"/>
        <v>DudaRobert1979</v>
      </c>
      <c r="C313">
        <f t="shared" si="19"/>
        <v>312</v>
      </c>
      <c r="D313" t="s">
        <v>562</v>
      </c>
      <c r="E313" t="s">
        <v>49</v>
      </c>
      <c r="F313">
        <v>0</v>
      </c>
      <c r="G313">
        <v>1979</v>
      </c>
      <c r="H313" t="str">
        <f t="shared" si="17"/>
        <v>Duda Robert</v>
      </c>
      <c r="I313">
        <f t="shared" si="18"/>
        <v>1979</v>
      </c>
      <c r="J313" t="s">
        <v>32</v>
      </c>
      <c r="K313" t="s">
        <v>3716</v>
      </c>
      <c r="L313">
        <f>VLOOKUP(H313,'id (2017)'!H:I,2,0)</f>
        <v>1979</v>
      </c>
    </row>
    <row r="314" spans="1:12">
      <c r="A314" t="str">
        <f t="shared" si="16"/>
        <v>MatczukSzymon1974</v>
      </c>
      <c r="C314">
        <f t="shared" si="19"/>
        <v>313</v>
      </c>
      <c r="D314" t="s">
        <v>1740</v>
      </c>
      <c r="E314" t="s">
        <v>398</v>
      </c>
      <c r="F314" t="s">
        <v>1741</v>
      </c>
      <c r="G314">
        <v>1974</v>
      </c>
      <c r="H314" t="str">
        <f t="shared" si="17"/>
        <v>Matczuk Szymon</v>
      </c>
      <c r="I314">
        <f t="shared" si="18"/>
        <v>1974</v>
      </c>
      <c r="J314" t="s">
        <v>32</v>
      </c>
      <c r="K314" t="s">
        <v>3716</v>
      </c>
      <c r="L314">
        <f>VLOOKUP(H314,'id (2017)'!H:I,2,0)</f>
        <v>1974</v>
      </c>
    </row>
    <row r="315" spans="1:12">
      <c r="A315" t="str">
        <f t="shared" si="16"/>
        <v>KurzyńskiPiotr1967</v>
      </c>
      <c r="C315">
        <f t="shared" si="19"/>
        <v>314</v>
      </c>
      <c r="D315" t="s">
        <v>458</v>
      </c>
      <c r="E315" t="s">
        <v>15</v>
      </c>
      <c r="F315" t="s">
        <v>1741</v>
      </c>
      <c r="G315">
        <v>1967</v>
      </c>
      <c r="H315" t="str">
        <f t="shared" si="17"/>
        <v>Kurzyński Piotr</v>
      </c>
      <c r="I315">
        <f t="shared" si="18"/>
        <v>1967</v>
      </c>
      <c r="J315" t="s">
        <v>32</v>
      </c>
      <c r="K315" t="s">
        <v>3716</v>
      </c>
      <c r="L315" t="e">
        <f>VLOOKUP(H315,'id (2017)'!H:I,2,0)</f>
        <v>#N/A</v>
      </c>
    </row>
    <row r="316" spans="1:12">
      <c r="A316" t="str">
        <f t="shared" si="16"/>
        <v>MaciejewskiŁukasz1977</v>
      </c>
      <c r="C316">
        <f t="shared" si="19"/>
        <v>315</v>
      </c>
      <c r="D316" t="s">
        <v>536</v>
      </c>
      <c r="E316" t="s">
        <v>63</v>
      </c>
      <c r="F316" t="s">
        <v>1741</v>
      </c>
      <c r="G316">
        <v>1977</v>
      </c>
      <c r="H316" t="str">
        <f t="shared" si="17"/>
        <v>Maciejewski Łukasz</v>
      </c>
      <c r="I316">
        <f t="shared" si="18"/>
        <v>1977</v>
      </c>
      <c r="J316" t="s">
        <v>32</v>
      </c>
      <c r="K316" t="s">
        <v>3716</v>
      </c>
      <c r="L316" t="e">
        <f>VLOOKUP(H316,'id (2017)'!H:I,2,0)</f>
        <v>#N/A</v>
      </c>
    </row>
    <row r="317" spans="1:12">
      <c r="A317" t="str">
        <f t="shared" si="16"/>
        <v>WycichowskiWojciech1976</v>
      </c>
      <c r="C317">
        <f t="shared" si="19"/>
        <v>316</v>
      </c>
      <c r="D317" t="s">
        <v>1742</v>
      </c>
      <c r="E317" t="s">
        <v>151</v>
      </c>
      <c r="F317" t="s">
        <v>1741</v>
      </c>
      <c r="G317">
        <v>1976</v>
      </c>
      <c r="H317" t="str">
        <f t="shared" si="17"/>
        <v>Wycichowski Wojciech</v>
      </c>
      <c r="I317">
        <f t="shared" si="18"/>
        <v>1976</v>
      </c>
      <c r="J317" t="s">
        <v>32</v>
      </c>
      <c r="K317" t="s">
        <v>3716</v>
      </c>
      <c r="L317">
        <f>VLOOKUP(H317,'id (2017)'!H:I,2,0)</f>
        <v>1976</v>
      </c>
    </row>
    <row r="318" spans="1:12">
      <c r="A318" t="str">
        <f t="shared" si="16"/>
        <v>AraminowiczGrzegorz1994</v>
      </c>
      <c r="C318">
        <f t="shared" si="19"/>
        <v>317</v>
      </c>
      <c r="D318" t="s">
        <v>3661</v>
      </c>
      <c r="E318" t="s">
        <v>19</v>
      </c>
      <c r="F318" t="s">
        <v>3662</v>
      </c>
      <c r="G318">
        <v>1994</v>
      </c>
      <c r="H318" t="str">
        <f t="shared" si="17"/>
        <v>Araminowicz Grzegorz</v>
      </c>
      <c r="I318">
        <f t="shared" si="18"/>
        <v>1994</v>
      </c>
      <c r="J318" t="s">
        <v>32</v>
      </c>
      <c r="K318" t="s">
        <v>3716</v>
      </c>
      <c r="L318" t="e">
        <f>VLOOKUP(H318,'id (2017)'!H:I,2,0)</f>
        <v>#N/A</v>
      </c>
    </row>
    <row r="319" spans="1:12">
      <c r="A319" t="str">
        <f t="shared" si="16"/>
        <v>GirjatJakub Krzysztof1992</v>
      </c>
      <c r="C319">
        <f t="shared" si="19"/>
        <v>318</v>
      </c>
      <c r="D319" t="s">
        <v>3664</v>
      </c>
      <c r="E319" t="s">
        <v>3663</v>
      </c>
      <c r="F319" t="s">
        <v>3665</v>
      </c>
      <c r="G319">
        <v>1992</v>
      </c>
      <c r="H319" t="str">
        <f t="shared" si="17"/>
        <v>Girjat Jakub Krzysztof</v>
      </c>
      <c r="I319">
        <f t="shared" si="18"/>
        <v>1992</v>
      </c>
      <c r="J319" t="s">
        <v>32</v>
      </c>
      <c r="K319" t="s">
        <v>3716</v>
      </c>
      <c r="L319" t="e">
        <f>VLOOKUP(H319,'id (2017)'!H:I,2,0)</f>
        <v>#N/A</v>
      </c>
    </row>
    <row r="320" spans="1:12">
      <c r="A320" t="str">
        <f t="shared" si="16"/>
        <v>BołbotPiotr1973</v>
      </c>
      <c r="C320">
        <f t="shared" si="19"/>
        <v>319</v>
      </c>
      <c r="D320" t="s">
        <v>1677</v>
      </c>
      <c r="E320" t="s">
        <v>15</v>
      </c>
      <c r="F320">
        <v>0</v>
      </c>
      <c r="G320">
        <v>1973</v>
      </c>
      <c r="H320" t="str">
        <f t="shared" si="17"/>
        <v>Bołbot Piotr</v>
      </c>
      <c r="I320">
        <f t="shared" si="18"/>
        <v>1973</v>
      </c>
      <c r="J320" t="s">
        <v>32</v>
      </c>
      <c r="K320" t="s">
        <v>3716</v>
      </c>
      <c r="L320">
        <f>VLOOKUP(H320,'id (2017)'!H:I,2,0)</f>
        <v>1973</v>
      </c>
    </row>
    <row r="321" spans="1:12">
      <c r="A321" t="str">
        <f t="shared" si="16"/>
        <v>SoleckiKrzysztof1970</v>
      </c>
      <c r="C321">
        <f t="shared" si="19"/>
        <v>320</v>
      </c>
      <c r="D321" t="s">
        <v>1387</v>
      </c>
      <c r="E321" t="s">
        <v>22</v>
      </c>
      <c r="F321">
        <v>0</v>
      </c>
      <c r="G321">
        <v>1970</v>
      </c>
      <c r="H321" t="str">
        <f t="shared" si="17"/>
        <v>Solecki Krzysztof</v>
      </c>
      <c r="I321">
        <f t="shared" si="18"/>
        <v>1970</v>
      </c>
      <c r="J321" t="s">
        <v>32</v>
      </c>
      <c r="K321" t="s">
        <v>3716</v>
      </c>
      <c r="L321">
        <f>VLOOKUP(H321,'id (2017)'!H:I,2,0)</f>
        <v>1970</v>
      </c>
    </row>
    <row r="322" spans="1:12">
      <c r="A322" t="str">
        <f t="shared" ref="A322:A385" si="20">D322&amp;E322&amp;G322</f>
        <v>DejaDawid1976</v>
      </c>
      <c r="C322">
        <f t="shared" si="19"/>
        <v>321</v>
      </c>
      <c r="D322" t="s">
        <v>374</v>
      </c>
      <c r="E322" t="s">
        <v>467</v>
      </c>
      <c r="F322">
        <v>0</v>
      </c>
      <c r="G322">
        <v>1976</v>
      </c>
      <c r="H322" t="str">
        <f t="shared" si="17"/>
        <v>Deja Dawid</v>
      </c>
      <c r="I322">
        <f t="shared" si="18"/>
        <v>1976</v>
      </c>
      <c r="J322" t="s">
        <v>32</v>
      </c>
      <c r="K322" t="s">
        <v>3716</v>
      </c>
      <c r="L322">
        <f>VLOOKUP(H322,'id (2017)'!H:I,2,0)</f>
        <v>1976</v>
      </c>
    </row>
    <row r="323" spans="1:12">
      <c r="A323" t="str">
        <f t="shared" si="20"/>
        <v>MyślakMateusz1991</v>
      </c>
      <c r="C323">
        <f t="shared" si="19"/>
        <v>322</v>
      </c>
      <c r="D323" t="s">
        <v>355</v>
      </c>
      <c r="E323" t="s">
        <v>91</v>
      </c>
      <c r="F323" t="s">
        <v>354</v>
      </c>
      <c r="G323">
        <v>1991</v>
      </c>
      <c r="H323" t="str">
        <f t="shared" ref="H323:H382" si="21">D323&amp;" "&amp;E323</f>
        <v>Myślak Mateusz</v>
      </c>
      <c r="I323">
        <f t="shared" ref="I323:I382" si="22">G323</f>
        <v>1991</v>
      </c>
      <c r="J323" t="s">
        <v>32</v>
      </c>
      <c r="K323" t="s">
        <v>3716</v>
      </c>
      <c r="L323">
        <f>VLOOKUP(H323,'id (2017)'!H:I,2,0)</f>
        <v>1991</v>
      </c>
    </row>
    <row r="324" spans="1:12">
      <c r="A324" t="str">
        <f t="shared" si="20"/>
        <v>BanachewiczDariusz1965</v>
      </c>
      <c r="C324">
        <f t="shared" ref="C324:C387" si="23">C323+1</f>
        <v>323</v>
      </c>
      <c r="D324" t="s">
        <v>506</v>
      </c>
      <c r="E324" t="s">
        <v>144</v>
      </c>
      <c r="F324" t="s">
        <v>3668</v>
      </c>
      <c r="G324">
        <v>1965</v>
      </c>
      <c r="H324" t="str">
        <f t="shared" si="21"/>
        <v>Banachewicz Dariusz</v>
      </c>
      <c r="I324">
        <f t="shared" si="22"/>
        <v>1965</v>
      </c>
      <c r="J324" t="s">
        <v>32</v>
      </c>
      <c r="K324" t="s">
        <v>3716</v>
      </c>
      <c r="L324">
        <f>VLOOKUP(H324,'id (2017)'!H:I,2,0)</f>
        <v>1965</v>
      </c>
    </row>
    <row r="325" spans="1:12">
      <c r="A325" t="str">
        <f t="shared" si="20"/>
        <v>BanachewiczGrzegorz1963</v>
      </c>
      <c r="C325">
        <f t="shared" si="23"/>
        <v>324</v>
      </c>
      <c r="D325" t="s">
        <v>506</v>
      </c>
      <c r="E325" t="s">
        <v>19</v>
      </c>
      <c r="F325" t="s">
        <v>3668</v>
      </c>
      <c r="G325">
        <v>1963</v>
      </c>
      <c r="H325" t="str">
        <f t="shared" si="21"/>
        <v>Banachewicz Grzegorz</v>
      </c>
      <c r="I325">
        <f t="shared" si="22"/>
        <v>1963</v>
      </c>
      <c r="J325" t="s">
        <v>32</v>
      </c>
      <c r="K325" t="s">
        <v>3716</v>
      </c>
      <c r="L325">
        <f>VLOOKUP(H325,'id (2017)'!H:I,2,0)</f>
        <v>1963</v>
      </c>
    </row>
    <row r="326" spans="1:12">
      <c r="A326" t="str">
        <f t="shared" si="20"/>
        <v>WiniarskiMarcin2018</v>
      </c>
      <c r="C326">
        <f t="shared" si="23"/>
        <v>325</v>
      </c>
      <c r="D326" t="s">
        <v>3669</v>
      </c>
      <c r="E326" t="s">
        <v>17</v>
      </c>
      <c r="F326" t="s">
        <v>417</v>
      </c>
      <c r="G326">
        <v>2018</v>
      </c>
      <c r="H326" t="str">
        <f t="shared" si="21"/>
        <v>Winiarski Marcin</v>
      </c>
      <c r="I326">
        <f t="shared" si="22"/>
        <v>2018</v>
      </c>
      <c r="J326" t="s">
        <v>32</v>
      </c>
      <c r="K326" t="s">
        <v>3716</v>
      </c>
      <c r="L326" t="e">
        <f>VLOOKUP(H326,'id (2017)'!H:I,2,0)</f>
        <v>#N/A</v>
      </c>
    </row>
    <row r="327" spans="1:12">
      <c r="A327" t="str">
        <f t="shared" si="20"/>
        <v>GizelaMichał1980</v>
      </c>
      <c r="C327">
        <f t="shared" si="23"/>
        <v>326</v>
      </c>
      <c r="D327" t="s">
        <v>1094</v>
      </c>
      <c r="E327" t="s">
        <v>59</v>
      </c>
      <c r="F327">
        <v>0</v>
      </c>
      <c r="G327">
        <v>1980</v>
      </c>
      <c r="H327" t="str">
        <f t="shared" si="21"/>
        <v>Gizela Michał</v>
      </c>
      <c r="I327">
        <f t="shared" si="22"/>
        <v>1980</v>
      </c>
      <c r="J327" t="s">
        <v>32</v>
      </c>
      <c r="K327" t="s">
        <v>3716</v>
      </c>
      <c r="L327">
        <f>VLOOKUP(H327,'id (2017)'!H:I,2,0)</f>
        <v>1980</v>
      </c>
    </row>
    <row r="328" spans="1:12">
      <c r="A328" t="str">
        <f t="shared" si="20"/>
        <v>MłyńskiMariusz1973</v>
      </c>
      <c r="C328">
        <f t="shared" si="23"/>
        <v>327</v>
      </c>
      <c r="D328" t="s">
        <v>1440</v>
      </c>
      <c r="E328" t="s">
        <v>383</v>
      </c>
      <c r="F328">
        <v>0</v>
      </c>
      <c r="G328">
        <v>1973</v>
      </c>
      <c r="H328" t="str">
        <f t="shared" si="21"/>
        <v>Młyński Mariusz</v>
      </c>
      <c r="I328">
        <f t="shared" si="22"/>
        <v>1973</v>
      </c>
      <c r="J328" t="s">
        <v>32</v>
      </c>
      <c r="K328" t="s">
        <v>3716</v>
      </c>
      <c r="L328">
        <f>VLOOKUP(H328,'id (2017)'!H:I,2,0)</f>
        <v>1973</v>
      </c>
    </row>
    <row r="329" spans="1:12">
      <c r="A329" t="str">
        <f t="shared" si="20"/>
        <v>UlickiAdam1990</v>
      </c>
      <c r="C329">
        <f t="shared" si="23"/>
        <v>328</v>
      </c>
      <c r="D329" t="s">
        <v>3675</v>
      </c>
      <c r="E329" t="s">
        <v>83</v>
      </c>
      <c r="F329">
        <v>0</v>
      </c>
      <c r="G329">
        <v>1990</v>
      </c>
      <c r="H329" t="str">
        <f t="shared" si="21"/>
        <v>Ulicki Adam</v>
      </c>
      <c r="I329">
        <f t="shared" si="22"/>
        <v>1990</v>
      </c>
      <c r="J329" t="s">
        <v>32</v>
      </c>
      <c r="K329" t="s">
        <v>3716</v>
      </c>
      <c r="L329" t="e">
        <f>VLOOKUP(H329,'id (2017)'!H:I,2,0)</f>
        <v>#N/A</v>
      </c>
    </row>
    <row r="330" spans="1:12">
      <c r="A330" t="str">
        <f t="shared" si="20"/>
        <v>UlickiWojciech1965</v>
      </c>
      <c r="C330">
        <f t="shared" si="23"/>
        <v>329</v>
      </c>
      <c r="D330" t="s">
        <v>3675</v>
      </c>
      <c r="E330" t="s">
        <v>151</v>
      </c>
      <c r="F330">
        <v>0</v>
      </c>
      <c r="G330">
        <v>1965</v>
      </c>
      <c r="H330" t="str">
        <f t="shared" si="21"/>
        <v>Ulicki Wojciech</v>
      </c>
      <c r="I330">
        <f t="shared" si="22"/>
        <v>1965</v>
      </c>
      <c r="J330" t="s">
        <v>32</v>
      </c>
      <c r="K330" t="s">
        <v>3716</v>
      </c>
      <c r="L330" t="e">
        <f>VLOOKUP(H330,'id (2017)'!H:I,2,0)</f>
        <v>#N/A</v>
      </c>
    </row>
    <row r="331" spans="1:12">
      <c r="A331" t="str">
        <f t="shared" si="20"/>
        <v>MorawskiMikołaj1975</v>
      </c>
      <c r="C331">
        <f t="shared" si="23"/>
        <v>330</v>
      </c>
      <c r="D331" t="s">
        <v>146</v>
      </c>
      <c r="E331" t="s">
        <v>431</v>
      </c>
      <c r="F331" t="s">
        <v>329</v>
      </c>
      <c r="G331">
        <v>1975</v>
      </c>
      <c r="H331" t="str">
        <f t="shared" si="21"/>
        <v>Morawski Mikołaj</v>
      </c>
      <c r="I331">
        <f t="shared" si="22"/>
        <v>1975</v>
      </c>
      <c r="J331" t="s">
        <v>32</v>
      </c>
      <c r="K331" t="s">
        <v>3716</v>
      </c>
      <c r="L331">
        <f>VLOOKUP(H331,'id (2017)'!H:I,2,0)</f>
        <v>1975</v>
      </c>
    </row>
    <row r="332" spans="1:12">
      <c r="A332" t="str">
        <f t="shared" si="20"/>
        <v>OgrodnikPrzemysław1984</v>
      </c>
      <c r="C332">
        <f t="shared" si="23"/>
        <v>331</v>
      </c>
      <c r="D332" t="s">
        <v>1057</v>
      </c>
      <c r="E332" t="s">
        <v>24</v>
      </c>
      <c r="F332" t="s">
        <v>329</v>
      </c>
      <c r="G332">
        <v>1984</v>
      </c>
      <c r="H332" t="str">
        <f t="shared" si="21"/>
        <v>Ogrodnik Przemysław</v>
      </c>
      <c r="I332">
        <f t="shared" si="22"/>
        <v>1984</v>
      </c>
      <c r="J332" t="s">
        <v>32</v>
      </c>
      <c r="K332" t="s">
        <v>3716</v>
      </c>
      <c r="L332" t="e">
        <f>VLOOKUP(H332,'id (2017)'!H:I,2,0)</f>
        <v>#N/A</v>
      </c>
    </row>
    <row r="333" spans="1:12">
      <c r="A333" t="str">
        <f t="shared" si="20"/>
        <v>NawrockiTomasz1974</v>
      </c>
      <c r="C333">
        <f t="shared" si="23"/>
        <v>332</v>
      </c>
      <c r="D333" t="s">
        <v>961</v>
      </c>
      <c r="E333" t="s">
        <v>48</v>
      </c>
      <c r="F333">
        <v>0</v>
      </c>
      <c r="G333">
        <v>1974</v>
      </c>
      <c r="H333" t="str">
        <f t="shared" si="21"/>
        <v>Nawrocki Tomasz</v>
      </c>
      <c r="I333">
        <f t="shared" si="22"/>
        <v>1974</v>
      </c>
      <c r="J333" t="s">
        <v>32</v>
      </c>
      <c r="K333" t="s">
        <v>3716</v>
      </c>
      <c r="L333" t="e">
        <f>VLOOKUP(H333,'id (2017)'!H:I,2,0)</f>
        <v>#N/A</v>
      </c>
    </row>
    <row r="334" spans="1:12">
      <c r="A334" t="str">
        <f t="shared" si="20"/>
        <v>SkalskiMarcin1979</v>
      </c>
      <c r="C334">
        <f t="shared" si="23"/>
        <v>333</v>
      </c>
      <c r="D334" t="s">
        <v>991</v>
      </c>
      <c r="E334" t="s">
        <v>17</v>
      </c>
      <c r="F334">
        <v>0</v>
      </c>
      <c r="G334">
        <v>1979</v>
      </c>
      <c r="H334" t="str">
        <f t="shared" si="21"/>
        <v>Skalski Marcin</v>
      </c>
      <c r="I334">
        <f t="shared" si="22"/>
        <v>1979</v>
      </c>
      <c r="J334" t="s">
        <v>32</v>
      </c>
      <c r="K334" t="s">
        <v>3716</v>
      </c>
      <c r="L334" t="e">
        <f>VLOOKUP(H334,'id (2017)'!H:I,2,0)</f>
        <v>#N/A</v>
      </c>
    </row>
    <row r="335" spans="1:12">
      <c r="A335" t="str">
        <f t="shared" si="20"/>
        <v>KaszewskiMarek1975</v>
      </c>
      <c r="C335">
        <f t="shared" si="23"/>
        <v>334</v>
      </c>
      <c r="D335" t="s">
        <v>1014</v>
      </c>
      <c r="E335" t="s">
        <v>34</v>
      </c>
      <c r="F335">
        <v>0</v>
      </c>
      <c r="G335">
        <v>1975</v>
      </c>
      <c r="H335" t="str">
        <f t="shared" si="21"/>
        <v>Kaszewski Marek</v>
      </c>
      <c r="I335">
        <f t="shared" si="22"/>
        <v>1975</v>
      </c>
      <c r="J335" t="s">
        <v>32</v>
      </c>
      <c r="K335" t="s">
        <v>3716</v>
      </c>
      <c r="L335" t="e">
        <f>VLOOKUP(H335,'id (2017)'!H:I,2,0)</f>
        <v>#N/A</v>
      </c>
    </row>
    <row r="336" spans="1:12">
      <c r="A336" t="str">
        <f t="shared" si="20"/>
        <v>JanulewiczKarol1980</v>
      </c>
      <c r="C336">
        <f t="shared" si="23"/>
        <v>335</v>
      </c>
      <c r="D336" t="s">
        <v>3677</v>
      </c>
      <c r="E336" t="s">
        <v>95</v>
      </c>
      <c r="F336">
        <v>0</v>
      </c>
      <c r="G336">
        <v>1980</v>
      </c>
      <c r="H336" t="str">
        <f t="shared" si="21"/>
        <v>Janulewicz Karol</v>
      </c>
      <c r="I336">
        <f t="shared" si="22"/>
        <v>1980</v>
      </c>
      <c r="J336" t="s">
        <v>32</v>
      </c>
      <c r="K336" t="s">
        <v>3716</v>
      </c>
      <c r="L336" t="e">
        <f>VLOOKUP(H336,'id (2017)'!H:I,2,0)</f>
        <v>#N/A</v>
      </c>
    </row>
    <row r="337" spans="1:12">
      <c r="A337" t="str">
        <f t="shared" si="20"/>
        <v>SzczechuraMaciej1975</v>
      </c>
      <c r="C337">
        <f t="shared" si="23"/>
        <v>336</v>
      </c>
      <c r="D337" t="s">
        <v>3678</v>
      </c>
      <c r="E337" t="s">
        <v>70</v>
      </c>
      <c r="F337" t="s">
        <v>3679</v>
      </c>
      <c r="G337">
        <v>1975</v>
      </c>
      <c r="H337" t="str">
        <f t="shared" si="21"/>
        <v>Szczechura Maciej</v>
      </c>
      <c r="I337">
        <f t="shared" si="22"/>
        <v>1975</v>
      </c>
      <c r="J337" t="s">
        <v>32</v>
      </c>
      <c r="K337" t="s">
        <v>3716</v>
      </c>
      <c r="L337" t="e">
        <f>VLOOKUP(H337,'id (2017)'!H:I,2,0)</f>
        <v>#N/A</v>
      </c>
    </row>
    <row r="338" spans="1:12">
      <c r="A338" t="str">
        <f t="shared" si="20"/>
        <v>ManistaPaweł1983</v>
      </c>
      <c r="C338">
        <f t="shared" si="23"/>
        <v>337</v>
      </c>
      <c r="D338" t="s">
        <v>1062</v>
      </c>
      <c r="E338" t="s">
        <v>16</v>
      </c>
      <c r="F338">
        <v>0</v>
      </c>
      <c r="G338">
        <v>1983</v>
      </c>
      <c r="H338" t="str">
        <f t="shared" si="21"/>
        <v>Manista Paweł</v>
      </c>
      <c r="I338">
        <f t="shared" si="22"/>
        <v>1983</v>
      </c>
      <c r="J338" t="s">
        <v>32</v>
      </c>
      <c r="K338" t="s">
        <v>3716</v>
      </c>
      <c r="L338">
        <f>VLOOKUP(H338,'id (2017)'!H:I,2,0)</f>
        <v>1983</v>
      </c>
    </row>
    <row r="339" spans="1:12">
      <c r="A339" t="str">
        <f t="shared" si="20"/>
        <v>ŚwiątkiewiczGrzegorz1964</v>
      </c>
      <c r="C339">
        <f t="shared" si="23"/>
        <v>338</v>
      </c>
      <c r="D339" t="s">
        <v>1103</v>
      </c>
      <c r="E339" t="s">
        <v>19</v>
      </c>
      <c r="F339">
        <v>0</v>
      </c>
      <c r="G339">
        <v>1964</v>
      </c>
      <c r="H339" t="str">
        <f t="shared" si="21"/>
        <v>Świątkiewicz Grzegorz</v>
      </c>
      <c r="I339">
        <f t="shared" si="22"/>
        <v>1964</v>
      </c>
      <c r="J339" t="s">
        <v>32</v>
      </c>
      <c r="K339" t="s">
        <v>3716</v>
      </c>
      <c r="L339">
        <f>VLOOKUP(H339,'id (2017)'!H:I,2,0)</f>
        <v>1964</v>
      </c>
    </row>
    <row r="340" spans="1:12">
      <c r="A340" t="str">
        <f t="shared" si="20"/>
        <v>KrzyżanowskiKrzysztof2018</v>
      </c>
      <c r="C340">
        <f t="shared" si="23"/>
        <v>339</v>
      </c>
      <c r="D340" t="s">
        <v>3680</v>
      </c>
      <c r="E340" t="s">
        <v>22</v>
      </c>
      <c r="F340">
        <v>0</v>
      </c>
      <c r="G340">
        <v>2018</v>
      </c>
      <c r="H340" t="str">
        <f t="shared" si="21"/>
        <v>Krzyżanowski Krzysztof</v>
      </c>
      <c r="I340">
        <f t="shared" si="22"/>
        <v>2018</v>
      </c>
      <c r="J340" t="s">
        <v>32</v>
      </c>
      <c r="K340" t="s">
        <v>3716</v>
      </c>
      <c r="L340" t="e">
        <f>VLOOKUP(H340,'id (2017)'!H:I,2,0)</f>
        <v>#N/A</v>
      </c>
    </row>
    <row r="341" spans="1:12">
      <c r="A341" t="str">
        <f t="shared" si="20"/>
        <v>GórskiBartosz1979</v>
      </c>
      <c r="C341">
        <f t="shared" si="23"/>
        <v>340</v>
      </c>
      <c r="D341" t="s">
        <v>1717</v>
      </c>
      <c r="E341" t="s">
        <v>46</v>
      </c>
      <c r="F341" t="s">
        <v>1326</v>
      </c>
      <c r="G341">
        <v>1979</v>
      </c>
      <c r="H341" t="str">
        <f t="shared" si="21"/>
        <v>Górski Bartosz</v>
      </c>
      <c r="I341">
        <f t="shared" si="22"/>
        <v>1979</v>
      </c>
      <c r="J341" t="s">
        <v>32</v>
      </c>
      <c r="K341" t="s">
        <v>3716</v>
      </c>
      <c r="L341">
        <f>VLOOKUP(H341,'id (2017)'!H:I,2,0)</f>
        <v>1979</v>
      </c>
    </row>
    <row r="342" spans="1:12">
      <c r="A342" t="str">
        <f t="shared" si="20"/>
        <v>ĆwiklińskiGrzegorz1979</v>
      </c>
      <c r="C342">
        <f t="shared" si="23"/>
        <v>341</v>
      </c>
      <c r="D342" t="s">
        <v>1755</v>
      </c>
      <c r="E342" t="s">
        <v>19</v>
      </c>
      <c r="F342" t="s">
        <v>3683</v>
      </c>
      <c r="G342">
        <v>1979</v>
      </c>
      <c r="H342" t="str">
        <f t="shared" si="21"/>
        <v>Ćwikliński Grzegorz</v>
      </c>
      <c r="I342">
        <f t="shared" si="22"/>
        <v>1979</v>
      </c>
      <c r="J342" t="s">
        <v>32</v>
      </c>
      <c r="K342" t="s">
        <v>3716</v>
      </c>
      <c r="L342">
        <f>VLOOKUP(H342,'id (2017)'!H:I,2,0)</f>
        <v>1979</v>
      </c>
    </row>
    <row r="343" spans="1:12">
      <c r="A343" t="str">
        <f t="shared" si="20"/>
        <v>TOMASZEWSKIPIOTR1983</v>
      </c>
      <c r="C343">
        <f t="shared" si="23"/>
        <v>342</v>
      </c>
      <c r="D343" t="s">
        <v>3684</v>
      </c>
      <c r="E343" t="s">
        <v>679</v>
      </c>
      <c r="F343" t="s">
        <v>477</v>
      </c>
      <c r="G343">
        <v>1983</v>
      </c>
      <c r="H343" t="str">
        <f t="shared" si="21"/>
        <v>TOMASZEWSKI PIOTR</v>
      </c>
      <c r="I343">
        <f t="shared" si="22"/>
        <v>1983</v>
      </c>
      <c r="J343" t="s">
        <v>32</v>
      </c>
      <c r="K343" t="s">
        <v>3716</v>
      </c>
      <c r="L343">
        <f>VLOOKUP(H343,'id (2017)'!H:I,2,0)</f>
        <v>1983</v>
      </c>
    </row>
    <row r="344" spans="1:12">
      <c r="A344" t="str">
        <f t="shared" si="20"/>
        <v>mikołajczykprzemysław1962</v>
      </c>
      <c r="C344">
        <f t="shared" si="23"/>
        <v>343</v>
      </c>
      <c r="D344" t="s">
        <v>3686</v>
      </c>
      <c r="E344" t="s">
        <v>3685</v>
      </c>
      <c r="F344" t="s">
        <v>3687</v>
      </c>
      <c r="G344">
        <v>1962</v>
      </c>
      <c r="H344" t="str">
        <f t="shared" si="21"/>
        <v>mikołajczyk przemysław</v>
      </c>
      <c r="I344">
        <f t="shared" si="22"/>
        <v>1962</v>
      </c>
      <c r="J344" t="s">
        <v>32</v>
      </c>
      <c r="K344" t="s">
        <v>3716</v>
      </c>
      <c r="L344">
        <f>VLOOKUP(H344,'id (2017)'!H:I,2,0)</f>
        <v>1962</v>
      </c>
    </row>
    <row r="345" spans="1:12">
      <c r="A345" t="str">
        <f t="shared" si="20"/>
        <v>ModrzyńskiDawid1981</v>
      </c>
      <c r="C345">
        <f t="shared" si="23"/>
        <v>344</v>
      </c>
      <c r="D345" t="s">
        <v>1760</v>
      </c>
      <c r="E345" t="s">
        <v>467</v>
      </c>
      <c r="F345" t="s">
        <v>3683</v>
      </c>
      <c r="G345">
        <v>1981</v>
      </c>
      <c r="H345" t="str">
        <f t="shared" si="21"/>
        <v>Modrzyński Dawid</v>
      </c>
      <c r="I345">
        <f t="shared" si="22"/>
        <v>1981</v>
      </c>
      <c r="J345" t="s">
        <v>32</v>
      </c>
      <c r="K345" t="s">
        <v>3716</v>
      </c>
      <c r="L345">
        <f>VLOOKUP(H345,'id (2017)'!H:I,2,0)</f>
        <v>1981</v>
      </c>
    </row>
    <row r="346" spans="1:12">
      <c r="A346" t="str">
        <f t="shared" si="20"/>
        <v>PrażanowskiKrzysztof1981</v>
      </c>
      <c r="C346">
        <f t="shared" si="23"/>
        <v>345</v>
      </c>
      <c r="D346" t="s">
        <v>1136</v>
      </c>
      <c r="E346" t="s">
        <v>22</v>
      </c>
      <c r="F346">
        <v>0</v>
      </c>
      <c r="G346">
        <v>1981</v>
      </c>
      <c r="H346" t="str">
        <f t="shared" si="21"/>
        <v>Prażanowski Krzysztof</v>
      </c>
      <c r="I346">
        <f t="shared" si="22"/>
        <v>1981</v>
      </c>
      <c r="J346" t="s">
        <v>32</v>
      </c>
      <c r="K346" t="s">
        <v>3716</v>
      </c>
      <c r="L346" t="e">
        <f>VLOOKUP(H346,'id (2017)'!H:I,2,0)</f>
        <v>#N/A</v>
      </c>
    </row>
    <row r="347" spans="1:12">
      <c r="A347" t="str">
        <f t="shared" si="20"/>
        <v>ŁaszkiewiczMarcin1973</v>
      </c>
      <c r="C347">
        <f t="shared" si="23"/>
        <v>346</v>
      </c>
      <c r="D347" t="s">
        <v>1390</v>
      </c>
      <c r="E347" t="s">
        <v>17</v>
      </c>
      <c r="F347" t="s">
        <v>1389</v>
      </c>
      <c r="G347">
        <v>1973</v>
      </c>
      <c r="H347" t="str">
        <f t="shared" si="21"/>
        <v>Łaszkiewicz Marcin</v>
      </c>
      <c r="I347">
        <f t="shared" si="22"/>
        <v>1973</v>
      </c>
      <c r="J347" t="s">
        <v>32</v>
      </c>
      <c r="K347" t="s">
        <v>3716</v>
      </c>
      <c r="L347">
        <f>VLOOKUP(H347,'id (2017)'!H:I,2,0)</f>
        <v>1973</v>
      </c>
    </row>
    <row r="348" spans="1:12">
      <c r="A348" t="str">
        <f t="shared" si="20"/>
        <v>BENASIEWICZMAREK1955</v>
      </c>
      <c r="C348">
        <f t="shared" si="23"/>
        <v>347</v>
      </c>
      <c r="D348" t="s">
        <v>3689</v>
      </c>
      <c r="E348" t="s">
        <v>3688</v>
      </c>
      <c r="F348">
        <v>0</v>
      </c>
      <c r="G348">
        <v>1955</v>
      </c>
      <c r="H348" t="str">
        <f t="shared" si="21"/>
        <v>BENASIEWICZ MAREK</v>
      </c>
      <c r="I348">
        <f t="shared" si="22"/>
        <v>1955</v>
      </c>
      <c r="J348" t="s">
        <v>32</v>
      </c>
      <c r="K348" t="s">
        <v>3716</v>
      </c>
      <c r="L348">
        <f>VLOOKUP(H348,'id (2017)'!H:I,2,0)</f>
        <v>1954</v>
      </c>
    </row>
    <row r="349" spans="1:12">
      <c r="A349" t="str">
        <f t="shared" si="20"/>
        <v>SitekTomasz1978</v>
      </c>
      <c r="C349">
        <f t="shared" si="23"/>
        <v>348</v>
      </c>
      <c r="D349" t="s">
        <v>617</v>
      </c>
      <c r="E349" t="s">
        <v>48</v>
      </c>
      <c r="F349">
        <v>0</v>
      </c>
      <c r="G349">
        <v>1978</v>
      </c>
      <c r="H349" t="str">
        <f t="shared" si="21"/>
        <v>Sitek Tomasz</v>
      </c>
      <c r="I349">
        <f t="shared" si="22"/>
        <v>1978</v>
      </c>
      <c r="J349" t="s">
        <v>32</v>
      </c>
      <c r="K349" t="s">
        <v>3716</v>
      </c>
      <c r="L349">
        <f>VLOOKUP(H349,'id (2017)'!H:I,2,0)</f>
        <v>1978</v>
      </c>
    </row>
    <row r="350" spans="1:12">
      <c r="A350" t="str">
        <f t="shared" si="20"/>
        <v>TrzynskiMarek1983</v>
      </c>
      <c r="C350">
        <f t="shared" si="23"/>
        <v>349</v>
      </c>
      <c r="D350" t="s">
        <v>471</v>
      </c>
      <c r="E350" t="s">
        <v>34</v>
      </c>
      <c r="F350" t="s">
        <v>3691</v>
      </c>
      <c r="G350">
        <v>1983</v>
      </c>
      <c r="H350" t="str">
        <f t="shared" si="21"/>
        <v>Trzynski Marek</v>
      </c>
      <c r="I350">
        <f t="shared" si="22"/>
        <v>1983</v>
      </c>
      <c r="J350" t="s">
        <v>32</v>
      </c>
      <c r="K350" t="s">
        <v>3716</v>
      </c>
      <c r="L350">
        <f>VLOOKUP(H350,'id (2017)'!H:I,2,0)</f>
        <v>1983</v>
      </c>
    </row>
    <row r="351" spans="1:12">
      <c r="A351" t="str">
        <f t="shared" si="20"/>
        <v>GatzkeMateusz1989</v>
      </c>
      <c r="C351">
        <f t="shared" si="23"/>
        <v>350</v>
      </c>
      <c r="D351" t="s">
        <v>468</v>
      </c>
      <c r="E351" t="s">
        <v>91</v>
      </c>
      <c r="F351" t="s">
        <v>3691</v>
      </c>
      <c r="G351">
        <v>1989</v>
      </c>
      <c r="H351" t="str">
        <f t="shared" si="21"/>
        <v>Gatzke Mateusz</v>
      </c>
      <c r="I351">
        <f t="shared" si="22"/>
        <v>1989</v>
      </c>
      <c r="J351" t="s">
        <v>32</v>
      </c>
      <c r="K351" t="s">
        <v>3716</v>
      </c>
      <c r="L351">
        <f>VLOOKUP(H351,'id (2017)'!H:I,2,0)</f>
        <v>1989</v>
      </c>
    </row>
    <row r="352" spans="1:12">
      <c r="A352" t="str">
        <f t="shared" si="20"/>
        <v>PuckowskiKarol1994</v>
      </c>
      <c r="C352">
        <f t="shared" si="23"/>
        <v>351</v>
      </c>
      <c r="D352" t="s">
        <v>1761</v>
      </c>
      <c r="E352" t="s">
        <v>95</v>
      </c>
      <c r="F352">
        <v>0</v>
      </c>
      <c r="G352">
        <v>1994</v>
      </c>
      <c r="H352" t="str">
        <f t="shared" si="21"/>
        <v>Puckowski Karol</v>
      </c>
      <c r="I352">
        <f t="shared" si="22"/>
        <v>1994</v>
      </c>
      <c r="J352" t="s">
        <v>32</v>
      </c>
      <c r="K352" t="s">
        <v>3716</v>
      </c>
      <c r="L352">
        <f>VLOOKUP(H352,'id (2017)'!H:I,2,0)</f>
        <v>1994</v>
      </c>
    </row>
    <row r="353" spans="1:12">
      <c r="A353" t="str">
        <f t="shared" si="20"/>
        <v>CzernyRafał1979</v>
      </c>
      <c r="C353">
        <f t="shared" si="23"/>
        <v>352</v>
      </c>
      <c r="D353" t="s">
        <v>1779</v>
      </c>
      <c r="E353" t="s">
        <v>45</v>
      </c>
      <c r="F353" t="s">
        <v>3691</v>
      </c>
      <c r="G353">
        <v>1979</v>
      </c>
      <c r="H353" t="str">
        <f t="shared" si="21"/>
        <v>Czerny Rafał</v>
      </c>
      <c r="I353">
        <f t="shared" si="22"/>
        <v>1979</v>
      </c>
      <c r="J353" t="s">
        <v>32</v>
      </c>
      <c r="K353" t="s">
        <v>3716</v>
      </c>
      <c r="L353">
        <f>VLOOKUP(H353,'id (2017)'!H:I,2,0)</f>
        <v>1979</v>
      </c>
    </row>
    <row r="354" spans="1:12">
      <c r="A354" t="str">
        <f t="shared" si="20"/>
        <v>RydygierPiotr1980</v>
      </c>
      <c r="C354">
        <f t="shared" si="23"/>
        <v>353</v>
      </c>
      <c r="D354" t="s">
        <v>3692</v>
      </c>
      <c r="E354" t="s">
        <v>15</v>
      </c>
      <c r="F354" t="s">
        <v>3691</v>
      </c>
      <c r="G354">
        <v>1980</v>
      </c>
      <c r="H354" t="str">
        <f t="shared" si="21"/>
        <v>Rydygier Piotr</v>
      </c>
      <c r="I354">
        <f t="shared" si="22"/>
        <v>1980</v>
      </c>
      <c r="J354" t="s">
        <v>32</v>
      </c>
      <c r="K354" t="s">
        <v>3716</v>
      </c>
      <c r="L354" t="e">
        <f>VLOOKUP(H354,'id (2017)'!H:I,2,0)</f>
        <v>#N/A</v>
      </c>
    </row>
    <row r="355" spans="1:12">
      <c r="A355" t="str">
        <f t="shared" si="20"/>
        <v>TrzynskiDaniel1987</v>
      </c>
      <c r="C355">
        <f t="shared" si="23"/>
        <v>354</v>
      </c>
      <c r="D355" t="s">
        <v>471</v>
      </c>
      <c r="E355" t="s">
        <v>139</v>
      </c>
      <c r="F355">
        <v>0</v>
      </c>
      <c r="G355">
        <v>1987</v>
      </c>
      <c r="H355" t="str">
        <f t="shared" si="21"/>
        <v>Trzynski Daniel</v>
      </c>
      <c r="I355">
        <f t="shared" si="22"/>
        <v>1987</v>
      </c>
      <c r="J355" t="s">
        <v>32</v>
      </c>
      <c r="K355" t="s">
        <v>3716</v>
      </c>
      <c r="L355" t="e">
        <f>VLOOKUP(H355,'id (2017)'!H:I,2,0)</f>
        <v>#N/A</v>
      </c>
    </row>
    <row r="356" spans="1:12">
      <c r="A356" t="str">
        <f t="shared" si="20"/>
        <v>TrzcińskiTomasz1973</v>
      </c>
      <c r="C356">
        <f t="shared" si="23"/>
        <v>355</v>
      </c>
      <c r="D356" t="s">
        <v>466</v>
      </c>
      <c r="E356" t="s">
        <v>48</v>
      </c>
      <c r="F356" t="s">
        <v>3691</v>
      </c>
      <c r="G356">
        <v>1973</v>
      </c>
      <c r="H356" t="str">
        <f t="shared" si="21"/>
        <v>Trzciński Tomasz</v>
      </c>
      <c r="I356">
        <f t="shared" si="22"/>
        <v>1973</v>
      </c>
      <c r="J356" t="s">
        <v>32</v>
      </c>
      <c r="K356" t="s">
        <v>3716</v>
      </c>
      <c r="L356">
        <f>VLOOKUP(H356,'id (2017)'!H:I,2,0)</f>
        <v>1973</v>
      </c>
    </row>
    <row r="357" spans="1:12">
      <c r="A357" t="str">
        <f t="shared" si="20"/>
        <v>TrzynskiIreneusz1975</v>
      </c>
      <c r="C357">
        <f t="shared" si="23"/>
        <v>356</v>
      </c>
      <c r="D357" t="s">
        <v>471</v>
      </c>
      <c r="E357" t="s">
        <v>1563</v>
      </c>
      <c r="F357" t="s">
        <v>3691</v>
      </c>
      <c r="G357">
        <v>1975</v>
      </c>
      <c r="H357" t="str">
        <f t="shared" si="21"/>
        <v>Trzynski Ireneusz</v>
      </c>
      <c r="I357">
        <f t="shared" si="22"/>
        <v>1975</v>
      </c>
      <c r="J357" t="s">
        <v>32</v>
      </c>
      <c r="K357" t="s">
        <v>3716</v>
      </c>
      <c r="L357" t="e">
        <f>VLOOKUP(H357,'id (2017)'!H:I,2,0)</f>
        <v>#N/A</v>
      </c>
    </row>
    <row r="358" spans="1:12">
      <c r="A358" t="str">
        <f t="shared" si="20"/>
        <v>SawickiKrzysztof1955</v>
      </c>
      <c r="C358">
        <f t="shared" si="23"/>
        <v>357</v>
      </c>
      <c r="D358" t="s">
        <v>540</v>
      </c>
      <c r="E358" t="s">
        <v>22</v>
      </c>
      <c r="F358">
        <v>0</v>
      </c>
      <c r="G358">
        <v>1955</v>
      </c>
      <c r="H358" t="str">
        <f t="shared" si="21"/>
        <v>Sawicki Krzysztof</v>
      </c>
      <c r="I358">
        <f t="shared" si="22"/>
        <v>1955</v>
      </c>
      <c r="J358" t="s">
        <v>32</v>
      </c>
      <c r="K358" t="s">
        <v>3716</v>
      </c>
      <c r="L358">
        <f>VLOOKUP(H358,'id (2017)'!H:I,2,0)</f>
        <v>1955</v>
      </c>
    </row>
    <row r="359" spans="1:12">
      <c r="A359" t="str">
        <f t="shared" si="20"/>
        <v>KałkaTadeusz1955</v>
      </c>
      <c r="C359">
        <f t="shared" si="23"/>
        <v>358</v>
      </c>
      <c r="D359" t="s">
        <v>444</v>
      </c>
      <c r="E359" t="s">
        <v>89</v>
      </c>
      <c r="F359">
        <v>0</v>
      </c>
      <c r="G359">
        <v>1955</v>
      </c>
      <c r="H359" t="str">
        <f t="shared" si="21"/>
        <v>Kałka Tadeusz</v>
      </c>
      <c r="I359">
        <f t="shared" si="22"/>
        <v>1955</v>
      </c>
      <c r="J359" t="s">
        <v>32</v>
      </c>
      <c r="K359" t="s">
        <v>3716</v>
      </c>
      <c r="L359">
        <f>VLOOKUP(H359,'id (2017)'!H:I,2,0)</f>
        <v>1955</v>
      </c>
    </row>
    <row r="360" spans="1:12">
      <c r="A360" t="str">
        <f t="shared" si="20"/>
        <v>MaciejewskiJacek1957</v>
      </c>
      <c r="C360">
        <f t="shared" si="23"/>
        <v>359</v>
      </c>
      <c r="D360" t="s">
        <v>536</v>
      </c>
      <c r="E360" t="s">
        <v>21</v>
      </c>
      <c r="F360">
        <v>0</v>
      </c>
      <c r="G360">
        <v>1957</v>
      </c>
      <c r="H360" t="str">
        <f t="shared" si="21"/>
        <v>Maciejewski Jacek</v>
      </c>
      <c r="I360">
        <f t="shared" si="22"/>
        <v>1957</v>
      </c>
      <c r="J360" t="s">
        <v>32</v>
      </c>
      <c r="K360" t="s">
        <v>3716</v>
      </c>
      <c r="L360" t="e">
        <f>VLOOKUP(H360,'id (2017)'!H:I,2,0)</f>
        <v>#N/A</v>
      </c>
    </row>
    <row r="361" spans="1:12">
      <c r="A361" t="str">
        <f t="shared" si="20"/>
        <v>ŚwitońŁukasz1990</v>
      </c>
      <c r="C361">
        <f t="shared" si="23"/>
        <v>360</v>
      </c>
      <c r="D361" t="s">
        <v>3695</v>
      </c>
      <c r="E361" t="s">
        <v>63</v>
      </c>
      <c r="F361">
        <v>0</v>
      </c>
      <c r="G361">
        <v>1990</v>
      </c>
      <c r="H361" t="str">
        <f t="shared" si="21"/>
        <v>Świtoń Łukasz</v>
      </c>
      <c r="I361">
        <f t="shared" si="22"/>
        <v>1990</v>
      </c>
      <c r="J361" t="s">
        <v>32</v>
      </c>
      <c r="K361" t="s">
        <v>3716</v>
      </c>
      <c r="L361" t="e">
        <f>VLOOKUP(H361,'id (2017)'!H:I,2,0)</f>
        <v>#N/A</v>
      </c>
    </row>
    <row r="362" spans="1:12">
      <c r="A362" t="str">
        <f t="shared" si="20"/>
        <v>JaniszewskiRobert1980</v>
      </c>
      <c r="C362">
        <f t="shared" si="23"/>
        <v>361</v>
      </c>
      <c r="D362" t="s">
        <v>3699</v>
      </c>
      <c r="E362" t="s">
        <v>49</v>
      </c>
      <c r="F362">
        <v>0</v>
      </c>
      <c r="G362">
        <v>1980</v>
      </c>
      <c r="H362" t="str">
        <f t="shared" si="21"/>
        <v>Janiszewski Robert</v>
      </c>
      <c r="I362">
        <f t="shared" si="22"/>
        <v>1980</v>
      </c>
      <c r="J362" t="s">
        <v>32</v>
      </c>
      <c r="K362" t="s">
        <v>3716</v>
      </c>
      <c r="L362" t="e">
        <f>VLOOKUP(H362,'id (2017)'!H:I,2,0)</f>
        <v>#N/A</v>
      </c>
    </row>
    <row r="363" spans="1:12">
      <c r="A363" t="str">
        <f t="shared" si="20"/>
        <v>WittPaweł1978</v>
      </c>
      <c r="C363">
        <f t="shared" si="23"/>
        <v>362</v>
      </c>
      <c r="D363" t="s">
        <v>735</v>
      </c>
      <c r="E363" t="s">
        <v>16</v>
      </c>
      <c r="F363">
        <v>0</v>
      </c>
      <c r="G363">
        <v>1978</v>
      </c>
      <c r="H363" t="str">
        <f t="shared" si="21"/>
        <v>Witt Paweł</v>
      </c>
      <c r="I363">
        <f t="shared" si="22"/>
        <v>1978</v>
      </c>
      <c r="J363" t="s">
        <v>32</v>
      </c>
      <c r="K363" t="s">
        <v>3716</v>
      </c>
      <c r="L363" t="e">
        <f>VLOOKUP(H363,'id (2017)'!H:I,2,0)</f>
        <v>#N/A</v>
      </c>
    </row>
    <row r="364" spans="1:12">
      <c r="A364" t="str">
        <f t="shared" si="20"/>
        <v>ChylakPawel1984</v>
      </c>
      <c r="C364">
        <f t="shared" si="23"/>
        <v>363</v>
      </c>
      <c r="D364" t="s">
        <v>1102</v>
      </c>
      <c r="E364" t="s">
        <v>1767</v>
      </c>
      <c r="F364">
        <v>0</v>
      </c>
      <c r="G364">
        <v>1984</v>
      </c>
      <c r="H364" t="str">
        <f t="shared" si="21"/>
        <v>Chylak Pawel</v>
      </c>
      <c r="I364">
        <f t="shared" si="22"/>
        <v>1984</v>
      </c>
      <c r="J364" t="s">
        <v>32</v>
      </c>
      <c r="K364" t="s">
        <v>3716</v>
      </c>
      <c r="L364">
        <f>VLOOKUP(H364,'id (2017)'!H:I,2,0)</f>
        <v>1984</v>
      </c>
    </row>
    <row r="365" spans="1:12">
      <c r="A365" t="str">
        <f t="shared" si="20"/>
        <v>DutkiewiczBartosz1983</v>
      </c>
      <c r="C365">
        <f t="shared" si="23"/>
        <v>364</v>
      </c>
      <c r="D365" t="s">
        <v>868</v>
      </c>
      <c r="E365" t="s">
        <v>46</v>
      </c>
      <c r="F365" t="s">
        <v>3701</v>
      </c>
      <c r="G365">
        <v>1983</v>
      </c>
      <c r="H365" t="str">
        <f t="shared" si="21"/>
        <v>Dutkiewicz Bartosz</v>
      </c>
      <c r="I365">
        <f t="shared" si="22"/>
        <v>1983</v>
      </c>
      <c r="J365" t="s">
        <v>32</v>
      </c>
      <c r="K365" t="s">
        <v>3716</v>
      </c>
      <c r="L365" t="e">
        <f>VLOOKUP(H365,'id (2017)'!H:I,2,0)</f>
        <v>#N/A</v>
      </c>
    </row>
    <row r="366" spans="1:12">
      <c r="A366" t="str">
        <f t="shared" si="20"/>
        <v>GrundkowskiLesław1952</v>
      </c>
      <c r="C366">
        <f t="shared" si="23"/>
        <v>365</v>
      </c>
      <c r="D366" t="s">
        <v>645</v>
      </c>
      <c r="E366" t="s">
        <v>644</v>
      </c>
      <c r="F366">
        <v>0</v>
      </c>
      <c r="G366">
        <v>1952</v>
      </c>
      <c r="H366" t="str">
        <f t="shared" si="21"/>
        <v>Grundkowski Lesław</v>
      </c>
      <c r="I366">
        <f t="shared" si="22"/>
        <v>1952</v>
      </c>
      <c r="J366" t="s">
        <v>32</v>
      </c>
      <c r="K366" t="s">
        <v>3716</v>
      </c>
      <c r="L366">
        <f>VLOOKUP(H366,'id (2017)'!H:I,2,0)</f>
        <v>1952</v>
      </c>
    </row>
    <row r="367" spans="1:12">
      <c r="A367" t="str">
        <f t="shared" si="20"/>
        <v>StanisławskiFilip1986</v>
      </c>
      <c r="C367">
        <f t="shared" si="23"/>
        <v>366</v>
      </c>
      <c r="D367" t="s">
        <v>1079</v>
      </c>
      <c r="E367" t="s">
        <v>544</v>
      </c>
      <c r="F367" t="s">
        <v>3701</v>
      </c>
      <c r="G367">
        <v>1986</v>
      </c>
      <c r="H367" t="str">
        <f t="shared" si="21"/>
        <v>Stanisławski Filip</v>
      </c>
      <c r="I367">
        <f t="shared" si="22"/>
        <v>1986</v>
      </c>
      <c r="J367" t="s">
        <v>32</v>
      </c>
      <c r="K367" t="s">
        <v>3716</v>
      </c>
      <c r="L367" t="e">
        <f>VLOOKUP(H367,'id (2017)'!H:I,2,0)</f>
        <v>#N/A</v>
      </c>
    </row>
    <row r="368" spans="1:12">
      <c r="A368" t="str">
        <f t="shared" si="20"/>
        <v>GralakGrzegorz1974</v>
      </c>
      <c r="C368">
        <f t="shared" si="23"/>
        <v>367</v>
      </c>
      <c r="D368" t="s">
        <v>1786</v>
      </c>
      <c r="E368" t="s">
        <v>19</v>
      </c>
      <c r="F368" t="s">
        <v>3702</v>
      </c>
      <c r="G368">
        <v>1974</v>
      </c>
      <c r="H368" t="str">
        <f t="shared" si="21"/>
        <v>Gralak Grzegorz</v>
      </c>
      <c r="I368">
        <f t="shared" si="22"/>
        <v>1974</v>
      </c>
      <c r="J368" t="s">
        <v>32</v>
      </c>
      <c r="K368" t="s">
        <v>3716</v>
      </c>
      <c r="L368">
        <f>VLOOKUP(H368,'id (2017)'!H:I,2,0)</f>
        <v>1974</v>
      </c>
    </row>
    <row r="369" spans="1:12">
      <c r="A369" t="str">
        <f t="shared" si="20"/>
        <v>TrzcińskiDawid1983</v>
      </c>
      <c r="C369">
        <f t="shared" si="23"/>
        <v>368</v>
      </c>
      <c r="D369" t="s">
        <v>466</v>
      </c>
      <c r="E369" t="s">
        <v>467</v>
      </c>
      <c r="F369" t="s">
        <v>1071</v>
      </c>
      <c r="G369">
        <v>1983</v>
      </c>
      <c r="H369" t="str">
        <f t="shared" si="21"/>
        <v>Trzciński Dawid</v>
      </c>
      <c r="I369">
        <f t="shared" si="22"/>
        <v>1983</v>
      </c>
      <c r="J369" t="s">
        <v>32</v>
      </c>
      <c r="K369" t="s">
        <v>3716</v>
      </c>
      <c r="L369">
        <f>VLOOKUP(H369,'id (2017)'!H:I,2,0)</f>
        <v>1983</v>
      </c>
    </row>
    <row r="370" spans="1:12">
      <c r="A370" t="str">
        <f t="shared" si="20"/>
        <v>KotłowskiMarcin1981</v>
      </c>
      <c r="C370">
        <f t="shared" si="23"/>
        <v>369</v>
      </c>
      <c r="D370" t="s">
        <v>3705</v>
      </c>
      <c r="E370" t="s">
        <v>17</v>
      </c>
      <c r="F370" t="s">
        <v>3706</v>
      </c>
      <c r="G370">
        <v>1981</v>
      </c>
      <c r="H370" t="str">
        <f t="shared" si="21"/>
        <v>Kotłowski Marcin</v>
      </c>
      <c r="I370">
        <f t="shared" si="22"/>
        <v>1981</v>
      </c>
      <c r="J370" t="s">
        <v>32</v>
      </c>
      <c r="K370" t="s">
        <v>3716</v>
      </c>
      <c r="L370" t="e">
        <f>VLOOKUP(H370,'id (2017)'!H:I,2,0)</f>
        <v>#N/A</v>
      </c>
    </row>
    <row r="371" spans="1:12">
      <c r="A371" t="str">
        <f t="shared" si="20"/>
        <v>SzłykEugeniusz1961</v>
      </c>
      <c r="C371">
        <f t="shared" si="23"/>
        <v>370</v>
      </c>
      <c r="D371" t="s">
        <v>3709</v>
      </c>
      <c r="E371" t="s">
        <v>3708</v>
      </c>
      <c r="F371">
        <v>0</v>
      </c>
      <c r="G371">
        <v>1961</v>
      </c>
      <c r="H371" t="str">
        <f t="shared" si="21"/>
        <v>Szłyk Eugeniusz</v>
      </c>
      <c r="I371">
        <f t="shared" si="22"/>
        <v>1961</v>
      </c>
      <c r="J371" t="s">
        <v>32</v>
      </c>
      <c r="K371" t="s">
        <v>3716</v>
      </c>
      <c r="L371" t="e">
        <f>VLOOKUP(H371,'id (2017)'!H:I,2,0)</f>
        <v>#N/A</v>
      </c>
    </row>
    <row r="372" spans="1:12">
      <c r="A372" t="str">
        <f t="shared" si="20"/>
        <v>WulczyńskiZbigniew1969</v>
      </c>
      <c r="C372">
        <f t="shared" si="23"/>
        <v>371</v>
      </c>
      <c r="D372" t="s">
        <v>1148</v>
      </c>
      <c r="E372" t="s">
        <v>269</v>
      </c>
      <c r="F372">
        <v>0</v>
      </c>
      <c r="G372">
        <v>1969</v>
      </c>
      <c r="H372" t="str">
        <f t="shared" si="21"/>
        <v>Wulczyński Zbigniew</v>
      </c>
      <c r="I372">
        <f t="shared" si="22"/>
        <v>1969</v>
      </c>
      <c r="J372" t="s">
        <v>32</v>
      </c>
      <c r="K372" t="s">
        <v>3716</v>
      </c>
      <c r="L372">
        <f>VLOOKUP(H372,'id (2017)'!H:I,2,0)</f>
        <v>1969</v>
      </c>
    </row>
    <row r="373" spans="1:12">
      <c r="A373" t="str">
        <f t="shared" si="20"/>
        <v>ŚwiątkiewiczJerzy2018</v>
      </c>
      <c r="C373">
        <f t="shared" si="23"/>
        <v>372</v>
      </c>
      <c r="D373" t="s">
        <v>1103</v>
      </c>
      <c r="E373" t="s">
        <v>209</v>
      </c>
      <c r="F373">
        <v>0</v>
      </c>
      <c r="G373">
        <v>2018</v>
      </c>
      <c r="H373" t="str">
        <f t="shared" si="21"/>
        <v>Świątkiewicz Jerzy</v>
      </c>
      <c r="I373">
        <f t="shared" si="22"/>
        <v>2018</v>
      </c>
      <c r="J373" t="s">
        <v>32</v>
      </c>
      <c r="K373" t="s">
        <v>3716</v>
      </c>
      <c r="L373">
        <f>VLOOKUP(H373,'id (2017)'!H:I,2,0)</f>
        <v>1962</v>
      </c>
    </row>
    <row r="374" spans="1:12">
      <c r="A374" t="str">
        <f t="shared" si="20"/>
        <v>GołuńskiKrzysztof1986</v>
      </c>
      <c r="C374">
        <f t="shared" si="23"/>
        <v>373</v>
      </c>
      <c r="D374" s="15" t="s">
        <v>3717</v>
      </c>
      <c r="E374" s="15" t="s">
        <v>22</v>
      </c>
      <c r="F374" s="9" t="s">
        <v>3711</v>
      </c>
      <c r="G374" s="9">
        <v>1986</v>
      </c>
      <c r="H374" t="str">
        <f t="shared" si="21"/>
        <v>Gołuński Krzysztof</v>
      </c>
      <c r="I374">
        <f t="shared" si="22"/>
        <v>1986</v>
      </c>
      <c r="J374" t="s">
        <v>32</v>
      </c>
      <c r="K374" t="s">
        <v>3716</v>
      </c>
      <c r="L374" t="e">
        <f>VLOOKUP(H374,'id (2017)'!H:I,2,0)</f>
        <v>#N/A</v>
      </c>
    </row>
    <row r="375" spans="1:12">
      <c r="A375" t="str">
        <f t="shared" si="20"/>
        <v>WiśniewskiMateusz0</v>
      </c>
      <c r="C375">
        <f t="shared" si="23"/>
        <v>374</v>
      </c>
      <c r="D375" s="15" t="s">
        <v>98</v>
      </c>
      <c r="E375" s="15" t="s">
        <v>91</v>
      </c>
      <c r="F375" s="15">
        <v>0</v>
      </c>
      <c r="G375" s="9">
        <v>0</v>
      </c>
      <c r="H375" t="str">
        <f t="shared" si="21"/>
        <v>Wiśniewski Mateusz</v>
      </c>
      <c r="I375">
        <f t="shared" si="22"/>
        <v>0</v>
      </c>
      <c r="J375" t="s">
        <v>32</v>
      </c>
      <c r="K375" t="s">
        <v>3716</v>
      </c>
      <c r="L375" t="e">
        <f>VLOOKUP(H375,'id (2017)'!H:I,2,0)</f>
        <v>#N/A</v>
      </c>
    </row>
    <row r="376" spans="1:12">
      <c r="A376" t="str">
        <f t="shared" si="20"/>
        <v>TurowskiJan0</v>
      </c>
      <c r="C376">
        <f t="shared" si="23"/>
        <v>375</v>
      </c>
      <c r="D376" s="15" t="s">
        <v>3712</v>
      </c>
      <c r="E376" s="15" t="s">
        <v>96</v>
      </c>
      <c r="F376" s="9">
        <v>0</v>
      </c>
      <c r="G376" s="9">
        <v>0</v>
      </c>
      <c r="H376" t="str">
        <f t="shared" si="21"/>
        <v>Turowski Jan</v>
      </c>
      <c r="I376">
        <f t="shared" si="22"/>
        <v>0</v>
      </c>
      <c r="J376" t="s">
        <v>32</v>
      </c>
      <c r="K376" t="s">
        <v>3716</v>
      </c>
      <c r="L376" t="e">
        <f>VLOOKUP(H376,'id (2017)'!H:I,2,0)</f>
        <v>#N/A</v>
      </c>
    </row>
    <row r="377" spans="1:12">
      <c r="A377" t="str">
        <f t="shared" si="20"/>
        <v>WrześniewskiWaldemar0</v>
      </c>
      <c r="C377">
        <f t="shared" si="23"/>
        <v>376</v>
      </c>
      <c r="D377" s="15" t="s">
        <v>1356</v>
      </c>
      <c r="E377" s="15" t="s">
        <v>365</v>
      </c>
      <c r="F377" s="9">
        <v>0</v>
      </c>
      <c r="G377" s="9">
        <v>0</v>
      </c>
      <c r="H377" t="str">
        <f t="shared" si="21"/>
        <v>Wrześniewski Waldemar</v>
      </c>
      <c r="I377">
        <f t="shared" si="22"/>
        <v>0</v>
      </c>
      <c r="J377" t="s">
        <v>32</v>
      </c>
      <c r="K377" t="s">
        <v>3716</v>
      </c>
      <c r="L377">
        <f>VLOOKUP(H377,'id (2017)'!H:I,2,0)</f>
        <v>1964</v>
      </c>
    </row>
    <row r="378" spans="1:12">
      <c r="A378" t="str">
        <f t="shared" si="20"/>
        <v>LulekZenon1979</v>
      </c>
      <c r="C378">
        <f t="shared" si="23"/>
        <v>377</v>
      </c>
      <c r="D378" s="15" t="s">
        <v>3728</v>
      </c>
      <c r="E378" s="15" t="s">
        <v>3727</v>
      </c>
      <c r="F378" s="9" t="s">
        <v>3723</v>
      </c>
      <c r="G378" s="9">
        <v>1979</v>
      </c>
      <c r="H378" t="str">
        <f t="shared" si="21"/>
        <v>Lulek Zenon</v>
      </c>
      <c r="I378">
        <f t="shared" si="22"/>
        <v>1979</v>
      </c>
      <c r="J378" t="s">
        <v>32</v>
      </c>
      <c r="K378" t="s">
        <v>3344</v>
      </c>
      <c r="L378" t="e">
        <f>VLOOKUP(H378,'id (2017)'!H:I,2,0)</f>
        <v>#N/A</v>
      </c>
    </row>
    <row r="379" spans="1:12">
      <c r="A379" t="str">
        <f t="shared" si="20"/>
        <v>NawrotTomasz1976</v>
      </c>
      <c r="C379">
        <f t="shared" si="23"/>
        <v>378</v>
      </c>
      <c r="D379" s="15" t="s">
        <v>3729</v>
      </c>
      <c r="E379" s="15" t="s">
        <v>48</v>
      </c>
      <c r="F379" s="9" t="s">
        <v>3722</v>
      </c>
      <c r="G379" s="9">
        <v>1976</v>
      </c>
      <c r="H379" t="str">
        <f t="shared" si="21"/>
        <v>Nawrot Tomasz</v>
      </c>
      <c r="I379">
        <f t="shared" si="22"/>
        <v>1976</v>
      </c>
      <c r="J379" t="s">
        <v>32</v>
      </c>
      <c r="K379" t="s">
        <v>3344</v>
      </c>
      <c r="L379" t="e">
        <f>VLOOKUP(H379,'id (2017)'!H:I,2,0)</f>
        <v>#N/A</v>
      </c>
    </row>
    <row r="380" spans="1:12">
      <c r="A380" t="str">
        <f t="shared" si="20"/>
        <v>ŚmietańskiJacek1978</v>
      </c>
      <c r="C380">
        <f t="shared" si="23"/>
        <v>379</v>
      </c>
      <c r="D380" s="15" t="s">
        <v>3730</v>
      </c>
      <c r="E380" s="15" t="s">
        <v>21</v>
      </c>
      <c r="F380" s="9" t="s">
        <v>3721</v>
      </c>
      <c r="G380" s="9">
        <v>1978</v>
      </c>
      <c r="H380" t="str">
        <f t="shared" si="21"/>
        <v>Śmietański Jacek</v>
      </c>
      <c r="I380">
        <f t="shared" si="22"/>
        <v>1978</v>
      </c>
      <c r="J380" t="s">
        <v>32</v>
      </c>
      <c r="K380" t="s">
        <v>3344</v>
      </c>
      <c r="L380" t="e">
        <f>VLOOKUP(H380,'id (2017)'!H:I,2,0)</f>
        <v>#N/A</v>
      </c>
    </row>
    <row r="381" spans="1:12">
      <c r="A381" t="str">
        <f t="shared" si="20"/>
        <v>TrzmielewskiRoman1955</v>
      </c>
      <c r="C381">
        <f t="shared" si="23"/>
        <v>380</v>
      </c>
      <c r="D381" s="15" t="s">
        <v>966</v>
      </c>
      <c r="E381" s="15" t="s">
        <v>234</v>
      </c>
      <c r="F381" s="9" t="s">
        <v>965</v>
      </c>
      <c r="G381" s="9">
        <v>1955</v>
      </c>
      <c r="H381" t="str">
        <f t="shared" si="21"/>
        <v>Trzmielewski Roman</v>
      </c>
      <c r="I381">
        <f t="shared" si="22"/>
        <v>1955</v>
      </c>
      <c r="J381" t="s">
        <v>32</v>
      </c>
      <c r="K381" t="s">
        <v>3344</v>
      </c>
      <c r="L381">
        <f>VLOOKUP(H381,'id (2017)'!H:I,2,0)</f>
        <v>1955</v>
      </c>
    </row>
    <row r="382" spans="1:12">
      <c r="A382" t="str">
        <f t="shared" si="20"/>
        <v>NieduziakAngelika1983</v>
      </c>
      <c r="C382">
        <f t="shared" si="23"/>
        <v>381</v>
      </c>
      <c r="D382" s="15" t="s">
        <v>1625</v>
      </c>
      <c r="E382" s="15" t="s">
        <v>1657</v>
      </c>
      <c r="F382" s="9">
        <v>0</v>
      </c>
      <c r="G382" s="9">
        <v>1983</v>
      </c>
      <c r="H382" t="str">
        <f t="shared" si="21"/>
        <v>Nieduziak Angelika</v>
      </c>
      <c r="I382">
        <f t="shared" si="22"/>
        <v>1983</v>
      </c>
      <c r="J382" t="s">
        <v>0</v>
      </c>
      <c r="K382" t="s">
        <v>3344</v>
      </c>
      <c r="L382">
        <f>VLOOKUP(H382,'id (2017)'!H:I,2,0)</f>
        <v>1983</v>
      </c>
    </row>
    <row r="383" spans="1:12">
      <c r="A383" t="str">
        <f t="shared" si="20"/>
        <v>LipińskaKatarzyna1988</v>
      </c>
      <c r="C383">
        <f t="shared" si="23"/>
        <v>382</v>
      </c>
      <c r="D383" s="15" t="s">
        <v>1306</v>
      </c>
      <c r="E383" s="15" t="s">
        <v>768</v>
      </c>
      <c r="F383" s="9" t="s">
        <v>3719</v>
      </c>
      <c r="G383" s="9">
        <v>1988</v>
      </c>
      <c r="H383" t="str">
        <f>D383&amp;" "&amp;E383</f>
        <v>Lipińska Katarzyna</v>
      </c>
      <c r="I383">
        <f>G383</f>
        <v>1988</v>
      </c>
      <c r="J383" t="s">
        <v>0</v>
      </c>
      <c r="K383" t="s">
        <v>3344</v>
      </c>
      <c r="L383">
        <f>VLOOKUP(H383,'id (2017)'!H:I,2,0)</f>
        <v>1988</v>
      </c>
    </row>
    <row r="384" spans="1:12">
      <c r="A384" t="str">
        <f t="shared" si="20"/>
        <v>HajdukLidka1974</v>
      </c>
      <c r="C384">
        <f t="shared" si="23"/>
        <v>383</v>
      </c>
      <c r="D384" s="15" t="s">
        <v>177</v>
      </c>
      <c r="E384" s="15" t="s">
        <v>197</v>
      </c>
      <c r="F384" s="9" t="s">
        <v>176</v>
      </c>
      <c r="G384" s="9">
        <v>1974</v>
      </c>
      <c r="H384" t="str">
        <f t="shared" ref="H384:H447" si="24">D384&amp;" "&amp;E384</f>
        <v>Hajduk Lidka</v>
      </c>
      <c r="I384">
        <f t="shared" ref="I384:I447" si="25">G384</f>
        <v>1974</v>
      </c>
      <c r="J384" t="s">
        <v>0</v>
      </c>
      <c r="K384" t="s">
        <v>3773</v>
      </c>
      <c r="L384" t="e">
        <f>VLOOKUP(H384,'id (2017)'!H:I,2,0)</f>
        <v>#N/A</v>
      </c>
    </row>
    <row r="385" spans="1:12">
      <c r="A385" t="str">
        <f t="shared" si="20"/>
        <v>WojciechowskaKatarzyna1967</v>
      </c>
      <c r="C385">
        <f t="shared" si="23"/>
        <v>384</v>
      </c>
      <c r="D385" s="15" t="s">
        <v>1806</v>
      </c>
      <c r="E385" s="15" t="s">
        <v>768</v>
      </c>
      <c r="F385" s="9" t="s">
        <v>3769</v>
      </c>
      <c r="G385" s="9">
        <v>1967</v>
      </c>
      <c r="H385" t="str">
        <f t="shared" si="24"/>
        <v>Wojciechowska Katarzyna</v>
      </c>
      <c r="I385">
        <f t="shared" si="25"/>
        <v>1967</v>
      </c>
      <c r="J385" t="s">
        <v>0</v>
      </c>
      <c r="K385" t="s">
        <v>3773</v>
      </c>
      <c r="L385" t="e">
        <f>VLOOKUP(H385,'id (2017)'!H:I,2,0)</f>
        <v>#N/A</v>
      </c>
    </row>
    <row r="386" spans="1:12">
      <c r="A386" t="str">
        <f t="shared" ref="A386:A449" si="26">D386&amp;E386&amp;G386</f>
        <v>ZarzyckiPiotr1989</v>
      </c>
      <c r="C386">
        <f t="shared" si="23"/>
        <v>385</v>
      </c>
      <c r="D386" s="15" t="s">
        <v>854</v>
      </c>
      <c r="E386" s="15" t="s">
        <v>15</v>
      </c>
      <c r="F386" s="9" t="s">
        <v>260</v>
      </c>
      <c r="G386" s="9">
        <v>1989</v>
      </c>
      <c r="H386" t="str">
        <f t="shared" si="24"/>
        <v>Zarzycki Piotr</v>
      </c>
      <c r="I386">
        <f t="shared" si="25"/>
        <v>1989</v>
      </c>
      <c r="J386" t="s">
        <v>32</v>
      </c>
      <c r="K386" t="s">
        <v>3773</v>
      </c>
      <c r="L386">
        <f>VLOOKUP(H386,'id (2017)'!H:I,2,0)</f>
        <v>1989</v>
      </c>
    </row>
    <row r="387" spans="1:12">
      <c r="A387" t="str">
        <f t="shared" si="26"/>
        <v>MichalakMarcin1983</v>
      </c>
      <c r="C387">
        <f t="shared" si="23"/>
        <v>386</v>
      </c>
      <c r="D387" s="15" t="s">
        <v>789</v>
      </c>
      <c r="E387" s="15" t="s">
        <v>17</v>
      </c>
      <c r="F387" s="9" t="s">
        <v>260</v>
      </c>
      <c r="G387" s="9">
        <v>1983</v>
      </c>
      <c r="H387" t="str">
        <f t="shared" si="24"/>
        <v>Michalak Marcin</v>
      </c>
      <c r="I387">
        <f t="shared" si="25"/>
        <v>1983</v>
      </c>
      <c r="J387" t="s">
        <v>32</v>
      </c>
      <c r="K387" t="s">
        <v>3773</v>
      </c>
      <c r="L387" t="e">
        <f>VLOOKUP(H387,'id (2017)'!H:I,2,0)</f>
        <v>#N/A</v>
      </c>
    </row>
    <row r="388" spans="1:12">
      <c r="A388" t="str">
        <f t="shared" si="26"/>
        <v>DopierałaPiotr1978</v>
      </c>
      <c r="C388">
        <f t="shared" ref="C388:C451" si="27">C387+1</f>
        <v>387</v>
      </c>
      <c r="D388" s="15" t="s">
        <v>1816</v>
      </c>
      <c r="E388" s="15" t="s">
        <v>15</v>
      </c>
      <c r="F388" s="9" t="s">
        <v>1577</v>
      </c>
      <c r="G388" s="9">
        <v>1978</v>
      </c>
      <c r="H388" t="str">
        <f t="shared" si="24"/>
        <v>Dopierała Piotr</v>
      </c>
      <c r="I388">
        <f t="shared" si="25"/>
        <v>1978</v>
      </c>
      <c r="J388" t="s">
        <v>32</v>
      </c>
      <c r="K388" t="s">
        <v>3773</v>
      </c>
      <c r="L388">
        <f>VLOOKUP(H388,'id (2017)'!H:I,2,0)</f>
        <v>1978</v>
      </c>
    </row>
    <row r="389" spans="1:12">
      <c r="A389" t="str">
        <f t="shared" si="26"/>
        <v>WesołowskiMichał1982</v>
      </c>
      <c r="C389">
        <f t="shared" si="27"/>
        <v>388</v>
      </c>
      <c r="D389" s="15" t="s">
        <v>1530</v>
      </c>
      <c r="E389" s="15" t="s">
        <v>59</v>
      </c>
      <c r="F389" s="9" t="s">
        <v>3753</v>
      </c>
      <c r="G389" s="9">
        <v>1982</v>
      </c>
      <c r="H389" t="str">
        <f t="shared" si="24"/>
        <v>Wesołowski Michał</v>
      </c>
      <c r="I389">
        <f t="shared" si="25"/>
        <v>1982</v>
      </c>
      <c r="J389" t="s">
        <v>32</v>
      </c>
      <c r="K389" t="s">
        <v>3773</v>
      </c>
      <c r="L389" t="e">
        <f>VLOOKUP(H389,'id (2017)'!H:I,2,0)</f>
        <v>#N/A</v>
      </c>
    </row>
    <row r="390" spans="1:12">
      <c r="A390" t="str">
        <f t="shared" si="26"/>
        <v>DuszakArkadiusz1974</v>
      </c>
      <c r="C390">
        <f t="shared" si="27"/>
        <v>389</v>
      </c>
      <c r="D390" s="15" t="s">
        <v>1302</v>
      </c>
      <c r="E390" s="15" t="s">
        <v>363</v>
      </c>
      <c r="F390" s="9" t="s">
        <v>1269</v>
      </c>
      <c r="G390" s="9">
        <v>1974</v>
      </c>
      <c r="H390" t="str">
        <f t="shared" si="24"/>
        <v>Duszak Arkadiusz</v>
      </c>
      <c r="I390">
        <f t="shared" si="25"/>
        <v>1974</v>
      </c>
      <c r="J390" t="s">
        <v>32</v>
      </c>
      <c r="K390" t="s">
        <v>3773</v>
      </c>
      <c r="L390">
        <f>VLOOKUP(H390,'id (2017)'!H:I,2,0)</f>
        <v>1974</v>
      </c>
    </row>
    <row r="391" spans="1:12">
      <c r="A391" t="str">
        <f t="shared" si="26"/>
        <v>AdamczykJarek1967</v>
      </c>
      <c r="C391">
        <f t="shared" si="27"/>
        <v>390</v>
      </c>
      <c r="D391" s="15" t="s">
        <v>230</v>
      </c>
      <c r="E391" s="15" t="s">
        <v>336</v>
      </c>
      <c r="F391" s="9" t="s">
        <v>335</v>
      </c>
      <c r="G391" s="9">
        <v>1967</v>
      </c>
      <c r="H391" t="str">
        <f t="shared" si="24"/>
        <v>Adamczyk Jarek</v>
      </c>
      <c r="I391">
        <f t="shared" si="25"/>
        <v>1967</v>
      </c>
      <c r="J391" t="s">
        <v>32</v>
      </c>
      <c r="K391" t="s">
        <v>4160</v>
      </c>
      <c r="L391">
        <f>VLOOKUP(H391,'id (2017)'!H:I,2,0)</f>
        <v>1967</v>
      </c>
    </row>
    <row r="392" spans="1:12">
      <c r="A392" t="str">
        <f t="shared" si="26"/>
        <v>NikonowiczAdrian1973</v>
      </c>
      <c r="C392">
        <f t="shared" si="27"/>
        <v>391</v>
      </c>
      <c r="D392" s="15" t="s">
        <v>321</v>
      </c>
      <c r="E392" s="15" t="s">
        <v>322</v>
      </c>
      <c r="F392" s="9" t="s">
        <v>3759</v>
      </c>
      <c r="G392" s="9">
        <v>1973</v>
      </c>
      <c r="H392" t="str">
        <f t="shared" si="24"/>
        <v>Nikonowicz Adrian</v>
      </c>
      <c r="I392">
        <f t="shared" si="25"/>
        <v>1973</v>
      </c>
      <c r="J392" t="s">
        <v>32</v>
      </c>
      <c r="K392" t="s">
        <v>3773</v>
      </c>
      <c r="L392">
        <f>VLOOKUP(H392,'id (2017)'!H:I,2,0)</f>
        <v>1973</v>
      </c>
    </row>
    <row r="393" spans="1:12">
      <c r="A393" t="str">
        <f t="shared" si="26"/>
        <v>KaczmarekMateusz0</v>
      </c>
      <c r="C393">
        <f t="shared" si="27"/>
        <v>392</v>
      </c>
      <c r="D393" s="15" t="s">
        <v>3426</v>
      </c>
      <c r="E393" t="s">
        <v>91</v>
      </c>
      <c r="F393" t="s">
        <v>3761</v>
      </c>
      <c r="G393" s="9">
        <v>0</v>
      </c>
      <c r="H393" t="str">
        <f t="shared" si="24"/>
        <v>Kaczmarek Mateusz</v>
      </c>
      <c r="I393">
        <f t="shared" si="25"/>
        <v>0</v>
      </c>
      <c r="J393" t="s">
        <v>32</v>
      </c>
      <c r="K393" t="s">
        <v>3773</v>
      </c>
      <c r="L393" t="e">
        <f>VLOOKUP(H393,'id (2017)'!H:I,2,0)</f>
        <v>#N/A</v>
      </c>
    </row>
    <row r="394" spans="1:12">
      <c r="A394" t="str">
        <f t="shared" si="26"/>
        <v>BłaszczykDarek1974</v>
      </c>
      <c r="C394">
        <f t="shared" si="27"/>
        <v>393</v>
      </c>
      <c r="D394" s="15" t="s">
        <v>174</v>
      </c>
      <c r="E394" s="15" t="s">
        <v>175</v>
      </c>
      <c r="F394" s="9" t="s">
        <v>176</v>
      </c>
      <c r="G394" s="9">
        <v>1974</v>
      </c>
      <c r="H394" t="str">
        <f t="shared" si="24"/>
        <v>Błaszczyk Darek</v>
      </c>
      <c r="I394">
        <f t="shared" si="25"/>
        <v>1974</v>
      </c>
      <c r="J394" t="s">
        <v>32</v>
      </c>
      <c r="K394" t="s">
        <v>3773</v>
      </c>
      <c r="L394">
        <f>VLOOKUP(H394,'id (2017)'!H:I,2,0)</f>
        <v>1974</v>
      </c>
    </row>
    <row r="395" spans="1:12">
      <c r="A395" t="str">
        <f t="shared" si="26"/>
        <v>HajdukJacek1975</v>
      </c>
      <c r="C395">
        <f t="shared" si="27"/>
        <v>394</v>
      </c>
      <c r="D395" s="15" t="s">
        <v>177</v>
      </c>
      <c r="E395" s="15" t="s">
        <v>21</v>
      </c>
      <c r="F395" s="9" t="s">
        <v>176</v>
      </c>
      <c r="G395" s="9">
        <v>1975</v>
      </c>
      <c r="H395" t="str">
        <f t="shared" si="24"/>
        <v>Hajduk Jacek</v>
      </c>
      <c r="I395">
        <f t="shared" si="25"/>
        <v>1975</v>
      </c>
      <c r="J395" t="s">
        <v>32</v>
      </c>
      <c r="K395" t="s">
        <v>3773</v>
      </c>
      <c r="L395">
        <f>VLOOKUP(H395,'id (2017)'!H:I,2,0)</f>
        <v>1975</v>
      </c>
    </row>
    <row r="396" spans="1:12">
      <c r="A396" t="str">
        <f t="shared" si="26"/>
        <v>SompolińskiŁukasz1988</v>
      </c>
      <c r="C396">
        <f t="shared" si="27"/>
        <v>395</v>
      </c>
      <c r="D396" t="s">
        <v>3774</v>
      </c>
      <c r="E396" t="s">
        <v>63</v>
      </c>
      <c r="F396" t="s">
        <v>3764</v>
      </c>
      <c r="G396">
        <v>1988</v>
      </c>
      <c r="H396" t="str">
        <f t="shared" si="24"/>
        <v>Sompoliński Łukasz</v>
      </c>
      <c r="I396">
        <f t="shared" si="25"/>
        <v>1988</v>
      </c>
      <c r="J396" t="s">
        <v>32</v>
      </c>
      <c r="K396" t="s">
        <v>3773</v>
      </c>
      <c r="L396" t="e">
        <f>VLOOKUP(H396,'id (2017)'!H:I,2,0)</f>
        <v>#N/A</v>
      </c>
    </row>
    <row r="397" spans="1:12">
      <c r="A397" t="str">
        <f t="shared" si="26"/>
        <v>AbramowiczBartosz1982</v>
      </c>
      <c r="C397">
        <f t="shared" si="27"/>
        <v>396</v>
      </c>
      <c r="D397" t="s">
        <v>3775</v>
      </c>
      <c r="E397" t="s">
        <v>46</v>
      </c>
      <c r="F397" t="s">
        <v>3764</v>
      </c>
      <c r="G397">
        <v>1982</v>
      </c>
      <c r="H397" t="str">
        <f t="shared" si="24"/>
        <v>Abramowicz Bartosz</v>
      </c>
      <c r="I397">
        <f t="shared" si="25"/>
        <v>1982</v>
      </c>
      <c r="J397" t="s">
        <v>32</v>
      </c>
      <c r="K397" t="s">
        <v>3773</v>
      </c>
      <c r="L397" t="e">
        <f>VLOOKUP(H397,'id (2017)'!H:I,2,0)</f>
        <v>#N/A</v>
      </c>
    </row>
    <row r="398" spans="1:12">
      <c r="A398" t="str">
        <f t="shared" si="26"/>
        <v>ArkuszewskiTomasz1987</v>
      </c>
      <c r="C398">
        <f t="shared" si="27"/>
        <v>397</v>
      </c>
      <c r="D398" t="s">
        <v>3776</v>
      </c>
      <c r="E398" t="s">
        <v>48</v>
      </c>
      <c r="F398" t="s">
        <v>3764</v>
      </c>
      <c r="G398">
        <v>1987</v>
      </c>
      <c r="H398" t="str">
        <f t="shared" si="24"/>
        <v>Arkuszewski Tomasz</v>
      </c>
      <c r="I398">
        <f t="shared" si="25"/>
        <v>1987</v>
      </c>
      <c r="J398" t="s">
        <v>32</v>
      </c>
      <c r="K398" t="s">
        <v>3773</v>
      </c>
      <c r="L398" t="e">
        <f>VLOOKUP(H398,'id (2017)'!H:I,2,0)</f>
        <v>#N/A</v>
      </c>
    </row>
    <row r="399" spans="1:12">
      <c r="A399" t="str">
        <f t="shared" si="26"/>
        <v>MłynarkiewiczMichał1978</v>
      </c>
      <c r="C399">
        <f t="shared" si="27"/>
        <v>398</v>
      </c>
      <c r="D399" t="s">
        <v>1595</v>
      </c>
      <c r="E399" t="s">
        <v>59</v>
      </c>
      <c r="F399" t="s">
        <v>3766</v>
      </c>
      <c r="G399">
        <v>1978</v>
      </c>
      <c r="H399" t="str">
        <f t="shared" si="24"/>
        <v>Młynarkiewicz Michał</v>
      </c>
      <c r="I399">
        <f t="shared" si="25"/>
        <v>1978</v>
      </c>
      <c r="J399" t="s">
        <v>32</v>
      </c>
      <c r="K399" t="s">
        <v>3773</v>
      </c>
      <c r="L399">
        <f>VLOOKUP(H399,'id (2017)'!H:I,2,0)</f>
        <v>0</v>
      </c>
    </row>
    <row r="400" spans="1:12">
      <c r="A400" t="str">
        <f t="shared" si="26"/>
        <v>UrbaniakMateusz1983</v>
      </c>
      <c r="C400">
        <f t="shared" si="27"/>
        <v>399</v>
      </c>
      <c r="D400" t="s">
        <v>3777</v>
      </c>
      <c r="E400" t="s">
        <v>91</v>
      </c>
      <c r="F400" t="s">
        <v>3767</v>
      </c>
      <c r="G400">
        <v>1983</v>
      </c>
      <c r="H400" t="str">
        <f t="shared" si="24"/>
        <v>Urbaniak Mateusz</v>
      </c>
      <c r="I400">
        <f t="shared" si="25"/>
        <v>1983</v>
      </c>
      <c r="J400" t="s">
        <v>32</v>
      </c>
      <c r="K400" t="s">
        <v>3773</v>
      </c>
      <c r="L400" t="e">
        <f>VLOOKUP(H400,'id (2017)'!H:I,2,0)</f>
        <v>#N/A</v>
      </c>
    </row>
    <row r="401" spans="1:12">
      <c r="A401" t="str">
        <f t="shared" si="26"/>
        <v>WojciechowskiJarosław1966</v>
      </c>
      <c r="C401">
        <f t="shared" si="27"/>
        <v>400</v>
      </c>
      <c r="D401" t="s">
        <v>300</v>
      </c>
      <c r="E401" t="s">
        <v>90</v>
      </c>
      <c r="F401" t="s">
        <v>3769</v>
      </c>
      <c r="G401">
        <v>1966</v>
      </c>
      <c r="H401" t="str">
        <f t="shared" si="24"/>
        <v>Wojciechowski Jarosław</v>
      </c>
      <c r="I401">
        <f t="shared" si="25"/>
        <v>1966</v>
      </c>
      <c r="J401" t="s">
        <v>32</v>
      </c>
      <c r="K401" t="s">
        <v>3773</v>
      </c>
      <c r="L401" t="e">
        <f>VLOOKUP(H401,'id (2017)'!H:I,2,0)</f>
        <v>#N/A</v>
      </c>
    </row>
    <row r="402" spans="1:12">
      <c r="A402" t="str">
        <f t="shared" si="26"/>
        <v>PrałatDawid1978</v>
      </c>
      <c r="C402">
        <f t="shared" si="27"/>
        <v>401</v>
      </c>
      <c r="D402" t="s">
        <v>3778</v>
      </c>
      <c r="E402" t="s">
        <v>467</v>
      </c>
      <c r="F402" t="s">
        <v>3509</v>
      </c>
      <c r="G402">
        <v>1978</v>
      </c>
      <c r="H402" t="str">
        <f t="shared" si="24"/>
        <v>Prałat Dawid</v>
      </c>
      <c r="I402">
        <f t="shared" si="25"/>
        <v>1978</v>
      </c>
      <c r="J402" t="s">
        <v>32</v>
      </c>
      <c r="K402" t="s">
        <v>3773</v>
      </c>
      <c r="L402" t="e">
        <f>VLOOKUP(H402,'id (2017)'!H:I,2,0)</f>
        <v>#N/A</v>
      </c>
    </row>
    <row r="403" spans="1:12">
      <c r="A403" t="str">
        <f t="shared" si="26"/>
        <v>BanaszkiewiczPaweł1987</v>
      </c>
      <c r="C403">
        <f t="shared" si="27"/>
        <v>402</v>
      </c>
      <c r="D403" t="s">
        <v>261</v>
      </c>
      <c r="E403" t="s">
        <v>16</v>
      </c>
      <c r="F403" t="s">
        <v>260</v>
      </c>
      <c r="G403">
        <v>1987</v>
      </c>
      <c r="H403" t="str">
        <f t="shared" si="24"/>
        <v>Banaszkiewicz Paweł</v>
      </c>
      <c r="I403">
        <f t="shared" si="25"/>
        <v>1987</v>
      </c>
      <c r="J403" t="s">
        <v>32</v>
      </c>
      <c r="K403" t="s">
        <v>3782</v>
      </c>
      <c r="L403">
        <f>VLOOKUP(H403,'id (2017)'!H:I,2,0)</f>
        <v>1987</v>
      </c>
    </row>
    <row r="404" spans="1:12">
      <c r="A404" t="str">
        <f t="shared" si="26"/>
        <v>StojekMateusz1983</v>
      </c>
      <c r="C404">
        <f t="shared" si="27"/>
        <v>403</v>
      </c>
      <c r="D404" t="s">
        <v>1666</v>
      </c>
      <c r="E404" t="s">
        <v>91</v>
      </c>
      <c r="F404" t="s">
        <v>1648</v>
      </c>
      <c r="G404">
        <v>1983</v>
      </c>
      <c r="H404" t="str">
        <f t="shared" si="24"/>
        <v>Stojek Mateusz</v>
      </c>
      <c r="I404">
        <f t="shared" si="25"/>
        <v>1983</v>
      </c>
      <c r="J404" t="s">
        <v>32</v>
      </c>
      <c r="K404" t="s">
        <v>3782</v>
      </c>
      <c r="L404">
        <f>VLOOKUP(H404,'id (2017)'!H:I,2,0)</f>
        <v>1983</v>
      </c>
    </row>
    <row r="405" spans="1:12">
      <c r="A405" t="str">
        <f t="shared" si="26"/>
        <v>KrasuskiMarcin1972</v>
      </c>
      <c r="C405">
        <f t="shared" si="27"/>
        <v>404</v>
      </c>
      <c r="D405" t="s">
        <v>749</v>
      </c>
      <c r="E405" t="s">
        <v>17</v>
      </c>
      <c r="F405" t="s">
        <v>3790</v>
      </c>
      <c r="G405">
        <v>1972</v>
      </c>
      <c r="H405" t="str">
        <f t="shared" si="24"/>
        <v>Krasuski Marcin</v>
      </c>
      <c r="I405">
        <f t="shared" si="25"/>
        <v>1972</v>
      </c>
      <c r="J405" t="s">
        <v>32</v>
      </c>
      <c r="K405" t="s">
        <v>56</v>
      </c>
      <c r="L405">
        <f>VLOOKUP(H405,'id (2017)'!H:I,2,0)</f>
        <v>1972</v>
      </c>
    </row>
    <row r="406" spans="1:12">
      <c r="A406" t="str">
        <f t="shared" si="26"/>
        <v>NowakAndrzej1961</v>
      </c>
      <c r="C406">
        <f t="shared" si="27"/>
        <v>405</v>
      </c>
      <c r="D406" t="s">
        <v>602</v>
      </c>
      <c r="E406" t="s">
        <v>26</v>
      </c>
      <c r="F406" t="s">
        <v>3788</v>
      </c>
      <c r="G406">
        <v>1961</v>
      </c>
      <c r="H406" t="str">
        <f t="shared" si="24"/>
        <v>Nowak Andrzej</v>
      </c>
      <c r="I406">
        <f t="shared" si="25"/>
        <v>1961</v>
      </c>
      <c r="J406" t="s">
        <v>32</v>
      </c>
      <c r="K406" t="s">
        <v>56</v>
      </c>
      <c r="L406" t="e">
        <f>VLOOKUP(H406,'id (2017)'!H:I,2,0)</f>
        <v>#N/A</v>
      </c>
    </row>
    <row r="407" spans="1:12">
      <c r="A407" t="str">
        <f t="shared" si="26"/>
        <v>WronaŁukasz1981</v>
      </c>
      <c r="C407">
        <f t="shared" si="27"/>
        <v>406</v>
      </c>
      <c r="D407" t="s">
        <v>62</v>
      </c>
      <c r="E407" t="s">
        <v>63</v>
      </c>
      <c r="F407" t="s">
        <v>136</v>
      </c>
      <c r="G407">
        <v>1981</v>
      </c>
      <c r="H407" t="str">
        <f t="shared" si="24"/>
        <v>Wrona Łukasz</v>
      </c>
      <c r="I407">
        <f t="shared" si="25"/>
        <v>1981</v>
      </c>
      <c r="J407" t="s">
        <v>32</v>
      </c>
      <c r="K407" t="s">
        <v>56</v>
      </c>
      <c r="L407">
        <f>VLOOKUP(H407,'id (2017)'!H:I,2,0)</f>
        <v>1981</v>
      </c>
    </row>
    <row r="408" spans="1:12">
      <c r="A408" t="str">
        <f t="shared" si="26"/>
        <v>WesołowskiStefan1989</v>
      </c>
      <c r="C408">
        <f t="shared" si="27"/>
        <v>407</v>
      </c>
      <c r="D408" t="s">
        <v>1530</v>
      </c>
      <c r="E408" t="s">
        <v>1373</v>
      </c>
      <c r="F408" t="s">
        <v>3787</v>
      </c>
      <c r="G408">
        <v>1989</v>
      </c>
      <c r="H408" t="str">
        <f t="shared" si="24"/>
        <v>Wesołowski Stefan</v>
      </c>
      <c r="I408">
        <f t="shared" si="25"/>
        <v>1989</v>
      </c>
      <c r="J408" t="s">
        <v>32</v>
      </c>
      <c r="K408" t="s">
        <v>56</v>
      </c>
      <c r="L408">
        <f>VLOOKUP(H408,'id (2017)'!H:I,2,0)</f>
        <v>1989</v>
      </c>
    </row>
    <row r="409" spans="1:12">
      <c r="A409" t="str">
        <f t="shared" si="26"/>
        <v>HadyśMaciej1982</v>
      </c>
      <c r="C409">
        <f t="shared" si="27"/>
        <v>408</v>
      </c>
      <c r="D409" t="s">
        <v>3808</v>
      </c>
      <c r="E409" t="s">
        <v>70</v>
      </c>
      <c r="F409" t="s">
        <v>3784</v>
      </c>
      <c r="G409">
        <v>1982</v>
      </c>
      <c r="H409" t="str">
        <f t="shared" si="24"/>
        <v>Hadyś Maciej</v>
      </c>
      <c r="I409">
        <f t="shared" si="25"/>
        <v>1982</v>
      </c>
      <c r="J409" t="s">
        <v>32</v>
      </c>
      <c r="K409" t="s">
        <v>56</v>
      </c>
      <c r="L409" t="e">
        <f>VLOOKUP(H409,'id (2017)'!H:I,2,0)</f>
        <v>#N/A</v>
      </c>
    </row>
    <row r="410" spans="1:12">
      <c r="A410" t="str">
        <f t="shared" si="26"/>
        <v>KotowskiJózef1984</v>
      </c>
      <c r="C410">
        <f t="shared" si="27"/>
        <v>409</v>
      </c>
      <c r="D410" t="s">
        <v>493</v>
      </c>
      <c r="E410" t="s">
        <v>3809</v>
      </c>
      <c r="F410" t="s">
        <v>3786</v>
      </c>
      <c r="G410">
        <v>1984</v>
      </c>
      <c r="H410" t="str">
        <f t="shared" si="24"/>
        <v>Kotowski Józef</v>
      </c>
      <c r="I410">
        <f t="shared" si="25"/>
        <v>1984</v>
      </c>
      <c r="J410" t="s">
        <v>32</v>
      </c>
      <c r="K410" t="s">
        <v>56</v>
      </c>
      <c r="L410" t="e">
        <f>VLOOKUP(H410,'id (2017)'!H:I,2,0)</f>
        <v>#N/A</v>
      </c>
    </row>
    <row r="411" spans="1:12">
      <c r="A411" t="str">
        <f t="shared" si="26"/>
        <v>JaniszewskiPiotr1980</v>
      </c>
      <c r="C411">
        <f t="shared" si="27"/>
        <v>410</v>
      </c>
      <c r="D411" t="s">
        <v>3699</v>
      </c>
      <c r="E411" t="s">
        <v>15</v>
      </c>
      <c r="F411">
        <v>0</v>
      </c>
      <c r="G411">
        <v>1980</v>
      </c>
      <c r="H411" t="str">
        <f t="shared" si="24"/>
        <v>Janiszewski Piotr</v>
      </c>
      <c r="I411">
        <f t="shared" si="25"/>
        <v>1980</v>
      </c>
      <c r="J411" t="s">
        <v>32</v>
      </c>
      <c r="K411" t="s">
        <v>56</v>
      </c>
      <c r="L411" t="e">
        <f>VLOOKUP(H411,'id (2017)'!H:I,2,0)</f>
        <v>#N/A</v>
      </c>
    </row>
    <row r="412" spans="1:12">
      <c r="A412" t="str">
        <f t="shared" si="26"/>
        <v>BlankDanuta1981</v>
      </c>
      <c r="C412">
        <f t="shared" si="27"/>
        <v>411</v>
      </c>
      <c r="D412" t="s">
        <v>60</v>
      </c>
      <c r="E412" t="s">
        <v>61</v>
      </c>
      <c r="F412" t="s">
        <v>136</v>
      </c>
      <c r="G412">
        <v>1981</v>
      </c>
      <c r="H412" t="str">
        <f t="shared" si="24"/>
        <v>Blank Danuta</v>
      </c>
      <c r="I412">
        <f t="shared" si="25"/>
        <v>1981</v>
      </c>
      <c r="J412" t="s">
        <v>0</v>
      </c>
      <c r="K412" t="s">
        <v>56</v>
      </c>
      <c r="L412">
        <f>VLOOKUP(H412,'id (2017)'!H:I,2,0)</f>
        <v>1981</v>
      </c>
    </row>
    <row r="413" spans="1:12">
      <c r="A413" t="str">
        <f t="shared" si="26"/>
        <v>CzeczottMałgorzata1973</v>
      </c>
      <c r="C413">
        <f t="shared" si="27"/>
        <v>412</v>
      </c>
      <c r="D413" t="s">
        <v>1307</v>
      </c>
      <c r="E413" t="s">
        <v>500</v>
      </c>
      <c r="F413" t="s">
        <v>1265</v>
      </c>
      <c r="G413">
        <v>1973</v>
      </c>
      <c r="H413" t="str">
        <f t="shared" si="24"/>
        <v>Czeczott Małgorzata</v>
      </c>
      <c r="I413">
        <f t="shared" si="25"/>
        <v>1973</v>
      </c>
      <c r="J413" t="s">
        <v>0</v>
      </c>
      <c r="K413" t="s">
        <v>56</v>
      </c>
      <c r="L413">
        <f>VLOOKUP(H413,'id (2017)'!H:I,2,0)</f>
        <v>1973</v>
      </c>
    </row>
    <row r="414" spans="1:12">
      <c r="A414" t="str">
        <f t="shared" si="26"/>
        <v>Żmuda-TrzebiatowskiAndrzej1988</v>
      </c>
      <c r="C414">
        <f t="shared" si="27"/>
        <v>413</v>
      </c>
      <c r="D414" t="s">
        <v>1642</v>
      </c>
      <c r="E414" t="s">
        <v>26</v>
      </c>
      <c r="F414">
        <v>0</v>
      </c>
      <c r="G414">
        <v>1988</v>
      </c>
      <c r="H414" t="str">
        <f t="shared" si="24"/>
        <v>Żmuda-Trzebiatowski Andrzej</v>
      </c>
      <c r="I414">
        <f t="shared" si="25"/>
        <v>1988</v>
      </c>
      <c r="J414" t="s">
        <v>32</v>
      </c>
      <c r="K414" t="s">
        <v>3818</v>
      </c>
      <c r="L414">
        <f>VLOOKUP(H414,'id (2017)'!H:I,2,0)</f>
        <v>1988</v>
      </c>
    </row>
    <row r="415" spans="1:12">
      <c r="A415" t="str">
        <f t="shared" si="26"/>
        <v>ĆwirkoSławomir1972</v>
      </c>
      <c r="C415">
        <f t="shared" si="27"/>
        <v>414</v>
      </c>
      <c r="D415" t="s">
        <v>662</v>
      </c>
      <c r="E415" t="s">
        <v>92</v>
      </c>
      <c r="F415" t="s">
        <v>661</v>
      </c>
      <c r="G415">
        <v>1972</v>
      </c>
      <c r="H415" t="str">
        <f t="shared" si="24"/>
        <v>Ćwirko Sławomir</v>
      </c>
      <c r="I415">
        <f t="shared" si="25"/>
        <v>1972</v>
      </c>
      <c r="J415" t="s">
        <v>32</v>
      </c>
      <c r="K415" t="s">
        <v>3818</v>
      </c>
      <c r="L415">
        <f>VLOOKUP(H415,'id (2017)'!H:I,2,0)</f>
        <v>1972</v>
      </c>
    </row>
    <row r="416" spans="1:12">
      <c r="A416" t="str">
        <f t="shared" si="26"/>
        <v>SmejdaFilip1999</v>
      </c>
      <c r="C416">
        <f t="shared" si="27"/>
        <v>415</v>
      </c>
      <c r="D416" t="s">
        <v>29</v>
      </c>
      <c r="E416" t="s">
        <v>544</v>
      </c>
      <c r="F416">
        <v>0</v>
      </c>
      <c r="G416">
        <v>1999</v>
      </c>
      <c r="H416" t="str">
        <f t="shared" si="24"/>
        <v>Smejda Filip</v>
      </c>
      <c r="I416">
        <f t="shared" si="25"/>
        <v>1999</v>
      </c>
      <c r="J416" t="s">
        <v>32</v>
      </c>
      <c r="K416" t="s">
        <v>3818</v>
      </c>
      <c r="L416">
        <f>VLOOKUP(H416,'id (2017)'!H:I,2,0)</f>
        <v>1999</v>
      </c>
    </row>
    <row r="417" spans="1:12">
      <c r="A417" t="str">
        <f t="shared" si="26"/>
        <v>MocholMarcin1978</v>
      </c>
      <c r="C417">
        <f t="shared" si="27"/>
        <v>416</v>
      </c>
      <c r="D417" t="s">
        <v>1498</v>
      </c>
      <c r="E417" t="s">
        <v>17</v>
      </c>
      <c r="F417" t="s">
        <v>1495</v>
      </c>
      <c r="G417">
        <v>1978</v>
      </c>
      <c r="H417" t="str">
        <f t="shared" si="24"/>
        <v>Mochol Marcin</v>
      </c>
      <c r="I417">
        <f t="shared" si="25"/>
        <v>1978</v>
      </c>
      <c r="J417" t="s">
        <v>32</v>
      </c>
      <c r="K417" t="s">
        <v>3818</v>
      </c>
      <c r="L417">
        <f>VLOOKUP(H417,'id (2017)'!H:I,2,0)</f>
        <v>1978</v>
      </c>
    </row>
    <row r="418" spans="1:12">
      <c r="A418" t="str">
        <f t="shared" si="26"/>
        <v>NawalaniecWojciech1985</v>
      </c>
      <c r="C418">
        <f t="shared" si="27"/>
        <v>417</v>
      </c>
      <c r="D418" t="s">
        <v>1497</v>
      </c>
      <c r="E418" t="s">
        <v>151</v>
      </c>
      <c r="F418" t="s">
        <v>3816</v>
      </c>
      <c r="G418">
        <v>1985</v>
      </c>
      <c r="H418" t="str">
        <f t="shared" si="24"/>
        <v>Nawalaniec Wojciech</v>
      </c>
      <c r="I418">
        <f t="shared" si="25"/>
        <v>1985</v>
      </c>
      <c r="J418" t="s">
        <v>32</v>
      </c>
      <c r="K418" t="s">
        <v>3818</v>
      </c>
      <c r="L418">
        <f>VLOOKUP(H418,'id (2017)'!H:I,2,0)</f>
        <v>1985</v>
      </c>
    </row>
    <row r="419" spans="1:12">
      <c r="A419" t="str">
        <f t="shared" si="26"/>
        <v>KobusPiotr1982</v>
      </c>
      <c r="C419">
        <f t="shared" si="27"/>
        <v>418</v>
      </c>
      <c r="D419" t="s">
        <v>623</v>
      </c>
      <c r="E419" t="s">
        <v>15</v>
      </c>
      <c r="F419" t="s">
        <v>3817</v>
      </c>
      <c r="G419">
        <v>1982</v>
      </c>
      <c r="H419" t="str">
        <f t="shared" si="24"/>
        <v>Kobus Piotr</v>
      </c>
      <c r="I419">
        <f t="shared" si="25"/>
        <v>1982</v>
      </c>
      <c r="J419" t="s">
        <v>32</v>
      </c>
      <c r="K419" t="s">
        <v>3818</v>
      </c>
      <c r="L419" t="e">
        <f>VLOOKUP(H419,'id (2017)'!H:I,2,0)</f>
        <v>#N/A</v>
      </c>
    </row>
    <row r="420" spans="1:12">
      <c r="A420" t="str">
        <f t="shared" si="26"/>
        <v>DąbrowskiJacek1980</v>
      </c>
      <c r="C420">
        <f t="shared" si="27"/>
        <v>419</v>
      </c>
      <c r="D420" t="s">
        <v>320</v>
      </c>
      <c r="E420" t="s">
        <v>21</v>
      </c>
      <c r="F420">
        <v>0</v>
      </c>
      <c r="G420">
        <v>1980</v>
      </c>
      <c r="H420" t="str">
        <f t="shared" si="24"/>
        <v>Dąbrowski Jacek</v>
      </c>
      <c r="I420">
        <f t="shared" si="25"/>
        <v>1980</v>
      </c>
      <c r="J420" t="s">
        <v>32</v>
      </c>
      <c r="K420" t="s">
        <v>3818</v>
      </c>
      <c r="L420">
        <f>VLOOKUP(H420,'id (2017)'!H:I,2,0)</f>
        <v>1980</v>
      </c>
    </row>
    <row r="421" spans="1:12">
      <c r="A421" t="str">
        <f t="shared" si="26"/>
        <v>MoskałaAgnieszka1991</v>
      </c>
      <c r="C421">
        <f t="shared" si="27"/>
        <v>420</v>
      </c>
      <c r="D421" t="s">
        <v>3824</v>
      </c>
      <c r="E421" t="s">
        <v>133</v>
      </c>
      <c r="G421">
        <v>1991</v>
      </c>
      <c r="H421" t="str">
        <f t="shared" si="24"/>
        <v>Moskała Agnieszka</v>
      </c>
      <c r="I421">
        <f t="shared" si="25"/>
        <v>1991</v>
      </c>
      <c r="J421" t="s">
        <v>0</v>
      </c>
      <c r="K421">
        <v>13</v>
      </c>
      <c r="L421" t="e">
        <f>VLOOKUP(H421,'id (2017)'!H:I,2,0)</f>
        <v>#N/A</v>
      </c>
    </row>
    <row r="422" spans="1:12">
      <c r="A422" t="str">
        <f t="shared" si="26"/>
        <v>NowińskaRenata1977</v>
      </c>
      <c r="C422">
        <f t="shared" si="27"/>
        <v>421</v>
      </c>
      <c r="D422" t="s">
        <v>942</v>
      </c>
      <c r="E422" t="s">
        <v>939</v>
      </c>
      <c r="G422">
        <v>1977</v>
      </c>
      <c r="H422" t="str">
        <f t="shared" si="24"/>
        <v>Nowińska Renata</v>
      </c>
      <c r="I422">
        <f t="shared" si="25"/>
        <v>1977</v>
      </c>
      <c r="J422" t="s">
        <v>0</v>
      </c>
      <c r="K422">
        <v>13</v>
      </c>
      <c r="L422">
        <f>VLOOKUP(H422,'id (2017)'!H:I,2,0)</f>
        <v>1977</v>
      </c>
    </row>
    <row r="423" spans="1:12">
      <c r="A423" t="str">
        <f t="shared" si="26"/>
        <v>BanachPiotr1970</v>
      </c>
      <c r="C423">
        <f t="shared" si="27"/>
        <v>422</v>
      </c>
      <c r="D423" t="s">
        <v>3825</v>
      </c>
      <c r="E423" t="s">
        <v>15</v>
      </c>
      <c r="G423">
        <v>1970</v>
      </c>
      <c r="H423" t="str">
        <f t="shared" si="24"/>
        <v>Banach Piotr</v>
      </c>
      <c r="I423">
        <f t="shared" si="25"/>
        <v>1970</v>
      </c>
      <c r="J423" t="s">
        <v>32</v>
      </c>
      <c r="K423">
        <v>13</v>
      </c>
      <c r="L423" t="e">
        <f>VLOOKUP(H423,'id (2017)'!H:I,2,0)</f>
        <v>#N/A</v>
      </c>
    </row>
    <row r="424" spans="1:12">
      <c r="A424" t="str">
        <f t="shared" si="26"/>
        <v>SkrynickiSławomir1976</v>
      </c>
      <c r="C424">
        <f t="shared" si="27"/>
        <v>423</v>
      </c>
      <c r="D424" t="s">
        <v>3826</v>
      </c>
      <c r="E424" t="s">
        <v>92</v>
      </c>
      <c r="G424">
        <v>1976</v>
      </c>
      <c r="H424" t="str">
        <f t="shared" si="24"/>
        <v>Skrynicki Sławomir</v>
      </c>
      <c r="I424">
        <f t="shared" si="25"/>
        <v>1976</v>
      </c>
      <c r="J424" t="s">
        <v>32</v>
      </c>
      <c r="K424">
        <v>13</v>
      </c>
      <c r="L424" t="e">
        <f>VLOOKUP(H424,'id (2017)'!H:I,2,0)</f>
        <v>#N/A</v>
      </c>
    </row>
    <row r="425" spans="1:12">
      <c r="A425" t="str">
        <f t="shared" si="26"/>
        <v>ZłotnickiMaciej1985</v>
      </c>
      <c r="C425">
        <f t="shared" si="27"/>
        <v>424</v>
      </c>
      <c r="D425" s="9" t="s">
        <v>3827</v>
      </c>
      <c r="E425" s="9" t="s">
        <v>70</v>
      </c>
      <c r="F425" s="9"/>
      <c r="G425" s="9">
        <v>1985</v>
      </c>
      <c r="H425" t="str">
        <f t="shared" si="24"/>
        <v>Złotnicki Maciej</v>
      </c>
      <c r="I425">
        <f t="shared" si="25"/>
        <v>1985</v>
      </c>
      <c r="J425" t="s">
        <v>32</v>
      </c>
      <c r="K425">
        <v>13</v>
      </c>
      <c r="L425" t="e">
        <f>VLOOKUP(H425,'id (2017)'!H:I,2,0)</f>
        <v>#N/A</v>
      </c>
    </row>
    <row r="426" spans="1:12">
      <c r="A426" t="str">
        <f t="shared" si="26"/>
        <v>PotocznyPiotr1982</v>
      </c>
      <c r="C426">
        <f t="shared" si="27"/>
        <v>425</v>
      </c>
      <c r="D426" s="9" t="s">
        <v>725</v>
      </c>
      <c r="E426" s="9" t="s">
        <v>15</v>
      </c>
      <c r="F426" s="9"/>
      <c r="G426" s="9">
        <v>1982</v>
      </c>
      <c r="H426" t="str">
        <f t="shared" si="24"/>
        <v>Potoczny Piotr</v>
      </c>
      <c r="I426">
        <f t="shared" si="25"/>
        <v>1982</v>
      </c>
      <c r="J426" t="s">
        <v>32</v>
      </c>
      <c r="K426">
        <v>13</v>
      </c>
      <c r="L426">
        <f>VLOOKUP(H426,'id (2017)'!H:I,2,0)</f>
        <v>0</v>
      </c>
    </row>
    <row r="427" spans="1:12">
      <c r="A427" t="str">
        <f t="shared" si="26"/>
        <v>KsiążekMikołaj1984</v>
      </c>
      <c r="C427">
        <f t="shared" si="27"/>
        <v>426</v>
      </c>
      <c r="D427" s="9" t="s">
        <v>713</v>
      </c>
      <c r="E427" s="9" t="s">
        <v>431</v>
      </c>
      <c r="F427" s="9"/>
      <c r="G427" s="9">
        <v>1984</v>
      </c>
      <c r="H427" t="str">
        <f t="shared" si="24"/>
        <v>Książek Mikołaj</v>
      </c>
      <c r="I427">
        <f t="shared" si="25"/>
        <v>1984</v>
      </c>
      <c r="J427" t="s">
        <v>32</v>
      </c>
      <c r="K427">
        <v>13</v>
      </c>
      <c r="L427">
        <f>VLOOKUP(H427,'id (2017)'!H:I,2,0)</f>
        <v>1985</v>
      </c>
    </row>
    <row r="428" spans="1:12">
      <c r="A428" t="str">
        <f t="shared" si="26"/>
        <v>MazurEryk1978</v>
      </c>
      <c r="C428">
        <f t="shared" si="27"/>
        <v>427</v>
      </c>
      <c r="D428" t="s">
        <v>472</v>
      </c>
      <c r="E428" t="s">
        <v>3828</v>
      </c>
      <c r="G428">
        <v>1978</v>
      </c>
      <c r="H428" t="str">
        <f t="shared" si="24"/>
        <v>Mazur Eryk</v>
      </c>
      <c r="I428">
        <f t="shared" si="25"/>
        <v>1978</v>
      </c>
      <c r="J428" t="s">
        <v>32</v>
      </c>
      <c r="K428">
        <v>13</v>
      </c>
      <c r="L428" t="e">
        <f>VLOOKUP(H428,'id (2017)'!H:I,2,0)</f>
        <v>#N/A</v>
      </c>
    </row>
    <row r="429" spans="1:12">
      <c r="A429" t="str">
        <f t="shared" si="26"/>
        <v>SiemionMarcin1978</v>
      </c>
      <c r="C429">
        <f t="shared" si="27"/>
        <v>428</v>
      </c>
      <c r="D429" t="s">
        <v>3829</v>
      </c>
      <c r="E429" t="s">
        <v>17</v>
      </c>
      <c r="G429">
        <v>1978</v>
      </c>
      <c r="H429" t="str">
        <f t="shared" si="24"/>
        <v>Siemion Marcin</v>
      </c>
      <c r="I429">
        <f t="shared" si="25"/>
        <v>1978</v>
      </c>
      <c r="J429" t="s">
        <v>32</v>
      </c>
      <c r="K429">
        <v>13</v>
      </c>
      <c r="L429" t="e">
        <f>VLOOKUP(H429,'id (2017)'!H:I,2,0)</f>
        <v>#N/A</v>
      </c>
    </row>
    <row r="430" spans="1:12">
      <c r="A430" t="str">
        <f t="shared" si="26"/>
        <v>KrupkaSławomir1973</v>
      </c>
      <c r="C430">
        <f t="shared" si="27"/>
        <v>429</v>
      </c>
      <c r="D430" t="s">
        <v>1193</v>
      </c>
      <c r="E430" t="s">
        <v>92</v>
      </c>
      <c r="G430">
        <v>1973</v>
      </c>
      <c r="H430" t="str">
        <f t="shared" si="24"/>
        <v>Krupka Sławomir</v>
      </c>
      <c r="I430">
        <f t="shared" si="25"/>
        <v>1973</v>
      </c>
      <c r="J430" t="s">
        <v>32</v>
      </c>
      <c r="K430">
        <v>13</v>
      </c>
      <c r="L430" t="e">
        <f>VLOOKUP(H430,'id (2017)'!H:I,2,0)</f>
        <v>#N/A</v>
      </c>
    </row>
    <row r="431" spans="1:12">
      <c r="A431" t="str">
        <f t="shared" si="26"/>
        <v>KosaMarcin1979</v>
      </c>
      <c r="C431">
        <f t="shared" si="27"/>
        <v>430</v>
      </c>
      <c r="D431" t="s">
        <v>3830</v>
      </c>
      <c r="E431" t="s">
        <v>17</v>
      </c>
      <c r="G431">
        <v>1979</v>
      </c>
      <c r="H431" t="str">
        <f t="shared" si="24"/>
        <v>Kosa Marcin</v>
      </c>
      <c r="I431">
        <f t="shared" si="25"/>
        <v>1979</v>
      </c>
      <c r="J431" t="s">
        <v>32</v>
      </c>
      <c r="K431">
        <v>13</v>
      </c>
      <c r="L431" t="e">
        <f>VLOOKUP(H431,'id (2017)'!H:I,2,0)</f>
        <v>#N/A</v>
      </c>
    </row>
    <row r="432" spans="1:12">
      <c r="A432" t="str">
        <f t="shared" si="26"/>
        <v>KosaAdrian2004</v>
      </c>
      <c r="C432">
        <f t="shared" si="27"/>
        <v>431</v>
      </c>
      <c r="D432" t="s">
        <v>3830</v>
      </c>
      <c r="E432" t="s">
        <v>322</v>
      </c>
      <c r="G432">
        <v>2004</v>
      </c>
      <c r="H432" t="str">
        <f t="shared" si="24"/>
        <v>Kosa Adrian</v>
      </c>
      <c r="I432">
        <f t="shared" si="25"/>
        <v>2004</v>
      </c>
      <c r="J432" t="s">
        <v>32</v>
      </c>
      <c r="K432">
        <v>13</v>
      </c>
      <c r="L432" t="e">
        <f>VLOOKUP(H432,'id (2017)'!H:I,2,0)</f>
        <v>#N/A</v>
      </c>
    </row>
    <row r="433" spans="1:12">
      <c r="A433" t="str">
        <f t="shared" si="26"/>
        <v>BielakWłodzimierz1976</v>
      </c>
      <c r="C433">
        <f t="shared" si="27"/>
        <v>432</v>
      </c>
      <c r="D433" t="s">
        <v>3831</v>
      </c>
      <c r="E433" t="s">
        <v>742</v>
      </c>
      <c r="G433">
        <v>1976</v>
      </c>
      <c r="H433" t="str">
        <f t="shared" si="24"/>
        <v>Bielak Włodzimierz</v>
      </c>
      <c r="I433">
        <f t="shared" si="25"/>
        <v>1976</v>
      </c>
      <c r="J433" t="s">
        <v>32</v>
      </c>
      <c r="K433">
        <v>13</v>
      </c>
      <c r="L433" t="e">
        <f>VLOOKUP(H433,'id (2017)'!H:I,2,0)</f>
        <v>#N/A</v>
      </c>
    </row>
    <row r="434" spans="1:12">
      <c r="A434" t="str">
        <f t="shared" si="26"/>
        <v>BielakJakub1999</v>
      </c>
      <c r="C434">
        <f t="shared" si="27"/>
        <v>433</v>
      </c>
      <c r="D434" t="s">
        <v>3831</v>
      </c>
      <c r="E434" t="s">
        <v>141</v>
      </c>
      <c r="G434">
        <v>1999</v>
      </c>
      <c r="H434" t="str">
        <f t="shared" si="24"/>
        <v>Bielak Jakub</v>
      </c>
      <c r="I434">
        <f t="shared" si="25"/>
        <v>1999</v>
      </c>
      <c r="J434" t="s">
        <v>32</v>
      </c>
      <c r="K434">
        <v>13</v>
      </c>
      <c r="L434" t="e">
        <f>VLOOKUP(H434,'id (2017)'!H:I,2,0)</f>
        <v>#N/A</v>
      </c>
    </row>
    <row r="435" spans="1:12">
      <c r="A435" t="str">
        <f t="shared" si="26"/>
        <v>MiśkiewiczMarcin1979</v>
      </c>
      <c r="C435">
        <f t="shared" si="27"/>
        <v>434</v>
      </c>
      <c r="D435" t="s">
        <v>1376</v>
      </c>
      <c r="E435" t="s">
        <v>17</v>
      </c>
      <c r="F435" t="s">
        <v>1375</v>
      </c>
      <c r="G435">
        <v>1979</v>
      </c>
      <c r="H435" t="str">
        <f t="shared" si="24"/>
        <v>Miśkiewicz Marcin</v>
      </c>
      <c r="I435">
        <f t="shared" si="25"/>
        <v>1979</v>
      </c>
      <c r="J435" t="s">
        <v>32</v>
      </c>
      <c r="K435" t="s">
        <v>776</v>
      </c>
      <c r="L435">
        <f>VLOOKUP(H435,'id (2017)'!H:I,2,0)</f>
        <v>1979</v>
      </c>
    </row>
    <row r="436" spans="1:12">
      <c r="A436" t="str">
        <f t="shared" si="26"/>
        <v>OrzołPiotr1978</v>
      </c>
      <c r="C436">
        <f t="shared" si="27"/>
        <v>435</v>
      </c>
      <c r="D436" t="s">
        <v>153</v>
      </c>
      <c r="E436" t="s">
        <v>15</v>
      </c>
      <c r="F436">
        <v>0</v>
      </c>
      <c r="G436">
        <v>1978</v>
      </c>
      <c r="H436" t="str">
        <f t="shared" si="24"/>
        <v>Orzoł Piotr</v>
      </c>
      <c r="I436">
        <f t="shared" si="25"/>
        <v>1978</v>
      </c>
      <c r="J436" t="s">
        <v>32</v>
      </c>
      <c r="K436" t="s">
        <v>776</v>
      </c>
      <c r="L436">
        <f>VLOOKUP(H436,'id (2017)'!H:I,2,0)</f>
        <v>1977</v>
      </c>
    </row>
    <row r="437" spans="1:12">
      <c r="A437" t="str">
        <f t="shared" si="26"/>
        <v>KozdrykPiotr1983</v>
      </c>
      <c r="C437">
        <f t="shared" si="27"/>
        <v>436</v>
      </c>
      <c r="D437" t="s">
        <v>420</v>
      </c>
      <c r="E437" t="s">
        <v>15</v>
      </c>
      <c r="F437" t="s">
        <v>3870</v>
      </c>
      <c r="G437">
        <v>1983</v>
      </c>
      <c r="H437" t="str">
        <f t="shared" si="24"/>
        <v>Kozdryk Piotr</v>
      </c>
      <c r="I437">
        <f t="shared" si="25"/>
        <v>1983</v>
      </c>
      <c r="J437" t="s">
        <v>32</v>
      </c>
      <c r="K437" t="s">
        <v>776</v>
      </c>
      <c r="L437" t="e">
        <f>VLOOKUP(H437,'id (2017)'!H:I,2,0)</f>
        <v>#N/A</v>
      </c>
    </row>
    <row r="438" spans="1:12">
      <c r="A438" t="str">
        <f t="shared" si="26"/>
        <v>SirockiRafał1983</v>
      </c>
      <c r="C438">
        <f t="shared" si="27"/>
        <v>437</v>
      </c>
      <c r="D438" t="s">
        <v>274</v>
      </c>
      <c r="E438" t="s">
        <v>45</v>
      </c>
      <c r="F438">
        <v>0</v>
      </c>
      <c r="G438">
        <v>1983</v>
      </c>
      <c r="H438" t="str">
        <f t="shared" si="24"/>
        <v>Sirocki Rafał</v>
      </c>
      <c r="I438">
        <f t="shared" si="25"/>
        <v>1983</v>
      </c>
      <c r="J438" t="s">
        <v>32</v>
      </c>
      <c r="K438" t="s">
        <v>776</v>
      </c>
      <c r="L438" t="e">
        <f>VLOOKUP(H438,'id (2017)'!H:I,2,0)</f>
        <v>#N/A</v>
      </c>
    </row>
    <row r="439" spans="1:12">
      <c r="A439" t="str">
        <f t="shared" si="26"/>
        <v>MińkowskiMarcin1975</v>
      </c>
      <c r="C439">
        <f t="shared" si="27"/>
        <v>438</v>
      </c>
      <c r="D439" t="s">
        <v>3886</v>
      </c>
      <c r="E439" t="s">
        <v>17</v>
      </c>
      <c r="F439">
        <v>0</v>
      </c>
      <c r="G439">
        <v>1975</v>
      </c>
      <c r="H439" t="str">
        <f t="shared" si="24"/>
        <v>Mińkowski Marcin</v>
      </c>
      <c r="I439">
        <f t="shared" si="25"/>
        <v>1975</v>
      </c>
      <c r="J439" t="s">
        <v>32</v>
      </c>
      <c r="K439" t="s">
        <v>776</v>
      </c>
      <c r="L439" t="e">
        <f>VLOOKUP(H439,'id (2017)'!H:I,2,0)</f>
        <v>#N/A</v>
      </c>
    </row>
    <row r="440" spans="1:12">
      <c r="A440" t="str">
        <f t="shared" si="26"/>
        <v>WiśniewskiWłodzimierz1971</v>
      </c>
      <c r="C440">
        <f t="shared" si="27"/>
        <v>439</v>
      </c>
      <c r="D440" t="s">
        <v>98</v>
      </c>
      <c r="E440" t="s">
        <v>742</v>
      </c>
      <c r="F440" t="s">
        <v>1172</v>
      </c>
      <c r="G440">
        <v>1971</v>
      </c>
      <c r="H440" t="str">
        <f t="shared" si="24"/>
        <v>Wiśniewski Włodzimierz</v>
      </c>
      <c r="I440">
        <f t="shared" si="25"/>
        <v>1971</v>
      </c>
      <c r="J440" t="s">
        <v>32</v>
      </c>
      <c r="K440" t="s">
        <v>776</v>
      </c>
      <c r="L440" t="e">
        <f>VLOOKUP(H440,'id (2017)'!H:I,2,0)</f>
        <v>#N/A</v>
      </c>
    </row>
    <row r="441" spans="1:12">
      <c r="A441" t="str">
        <f t="shared" si="26"/>
        <v>LindemannAndrzej1977</v>
      </c>
      <c r="C441">
        <f t="shared" si="27"/>
        <v>440</v>
      </c>
      <c r="D441" t="s">
        <v>1173</v>
      </c>
      <c r="E441" t="s">
        <v>26</v>
      </c>
      <c r="F441" t="s">
        <v>1172</v>
      </c>
      <c r="G441">
        <v>1977</v>
      </c>
      <c r="H441" t="str">
        <f t="shared" si="24"/>
        <v>Lindemann Andrzej</v>
      </c>
      <c r="I441">
        <f t="shared" si="25"/>
        <v>1977</v>
      </c>
      <c r="J441" t="s">
        <v>32</v>
      </c>
      <c r="K441" t="s">
        <v>776</v>
      </c>
      <c r="L441" t="e">
        <f>VLOOKUP(H441,'id (2017)'!H:I,2,0)</f>
        <v>#N/A</v>
      </c>
    </row>
    <row r="442" spans="1:12">
      <c r="A442" t="str">
        <f t="shared" si="26"/>
        <v>CiskowskiPiotr1982</v>
      </c>
      <c r="C442">
        <f t="shared" si="27"/>
        <v>441</v>
      </c>
      <c r="D442" t="s">
        <v>507</v>
      </c>
      <c r="E442" t="s">
        <v>15</v>
      </c>
      <c r="F442" t="s">
        <v>3891</v>
      </c>
      <c r="G442">
        <v>1982</v>
      </c>
      <c r="H442" t="str">
        <f t="shared" si="24"/>
        <v>Ciskowski Piotr</v>
      </c>
      <c r="I442">
        <f t="shared" si="25"/>
        <v>1982</v>
      </c>
      <c r="J442" t="s">
        <v>32</v>
      </c>
      <c r="K442" t="s">
        <v>776</v>
      </c>
      <c r="L442">
        <f>VLOOKUP(H442,'id (2017)'!H:I,2,0)</f>
        <v>1982</v>
      </c>
    </row>
    <row r="443" spans="1:12">
      <c r="A443" t="str">
        <f t="shared" si="26"/>
        <v>CiskowskiWaldemar1955</v>
      </c>
      <c r="C443">
        <f t="shared" si="27"/>
        <v>442</v>
      </c>
      <c r="D443" t="s">
        <v>507</v>
      </c>
      <c r="E443" t="s">
        <v>365</v>
      </c>
      <c r="F443">
        <v>0</v>
      </c>
      <c r="G443">
        <v>1955</v>
      </c>
      <c r="H443" t="str">
        <f t="shared" si="24"/>
        <v>Ciskowski Waldemar</v>
      </c>
      <c r="I443">
        <f t="shared" si="25"/>
        <v>1955</v>
      </c>
      <c r="J443" t="s">
        <v>32</v>
      </c>
      <c r="K443" t="s">
        <v>776</v>
      </c>
      <c r="L443">
        <f>VLOOKUP(H443,'id (2017)'!H:I,2,0)</f>
        <v>1955</v>
      </c>
    </row>
    <row r="444" spans="1:12">
      <c r="A444" t="str">
        <f t="shared" si="26"/>
        <v>WolszczakTomasz1981</v>
      </c>
      <c r="C444">
        <f t="shared" si="27"/>
        <v>443</v>
      </c>
      <c r="D444" t="s">
        <v>3898</v>
      </c>
      <c r="E444" t="s">
        <v>48</v>
      </c>
      <c r="F444" t="s">
        <v>3899</v>
      </c>
      <c r="G444">
        <v>1981</v>
      </c>
      <c r="H444" t="str">
        <f t="shared" si="24"/>
        <v>Wolszczak Tomasz</v>
      </c>
      <c r="I444">
        <f t="shared" si="25"/>
        <v>1981</v>
      </c>
      <c r="J444" t="s">
        <v>32</v>
      </c>
      <c r="K444" t="s">
        <v>776</v>
      </c>
      <c r="L444" t="e">
        <f>VLOOKUP(H444,'id (2017)'!H:I,2,0)</f>
        <v>#N/A</v>
      </c>
    </row>
    <row r="445" spans="1:12">
      <c r="A445" t="str">
        <f t="shared" si="26"/>
        <v>KuncewiczPiotr1975</v>
      </c>
      <c r="C445">
        <f t="shared" si="27"/>
        <v>444</v>
      </c>
      <c r="D445" t="s">
        <v>761</v>
      </c>
      <c r="E445" t="s">
        <v>15</v>
      </c>
      <c r="F445" t="s">
        <v>756</v>
      </c>
      <c r="G445">
        <v>1975</v>
      </c>
      <c r="H445" t="str">
        <f t="shared" si="24"/>
        <v>Kuncewicz Piotr</v>
      </c>
      <c r="I445">
        <f t="shared" si="25"/>
        <v>1975</v>
      </c>
      <c r="J445" t="s">
        <v>32</v>
      </c>
      <c r="K445" t="s">
        <v>776</v>
      </c>
      <c r="L445">
        <f>VLOOKUP(H445,'id (2017)'!H:I,2,0)</f>
        <v>1975</v>
      </c>
    </row>
    <row r="446" spans="1:12">
      <c r="A446" t="str">
        <f t="shared" si="26"/>
        <v>SawkoKamil1975</v>
      </c>
      <c r="C446">
        <f t="shared" si="27"/>
        <v>445</v>
      </c>
      <c r="D446" t="s">
        <v>757</v>
      </c>
      <c r="E446" t="s">
        <v>193</v>
      </c>
      <c r="F446" t="s">
        <v>756</v>
      </c>
      <c r="G446">
        <v>1975</v>
      </c>
      <c r="H446" t="str">
        <f t="shared" si="24"/>
        <v>Sawko Kamil</v>
      </c>
      <c r="I446">
        <f t="shared" si="25"/>
        <v>1975</v>
      </c>
      <c r="J446" t="s">
        <v>32</v>
      </c>
      <c r="K446" t="s">
        <v>776</v>
      </c>
      <c r="L446">
        <f>VLOOKUP(H446,'id (2017)'!H:I,2,0)</f>
        <v>1975</v>
      </c>
    </row>
    <row r="447" spans="1:12">
      <c r="A447" t="str">
        <f t="shared" si="26"/>
        <v>WalczykMarek1975</v>
      </c>
      <c r="C447">
        <f t="shared" si="27"/>
        <v>446</v>
      </c>
      <c r="D447" t="s">
        <v>759</v>
      </c>
      <c r="E447" t="s">
        <v>34</v>
      </c>
      <c r="F447" t="s">
        <v>756</v>
      </c>
      <c r="G447">
        <v>1975</v>
      </c>
      <c r="H447" t="str">
        <f t="shared" si="24"/>
        <v>Walczyk Marek</v>
      </c>
      <c r="I447">
        <f t="shared" si="25"/>
        <v>1975</v>
      </c>
      <c r="J447" t="s">
        <v>32</v>
      </c>
      <c r="K447" t="s">
        <v>776</v>
      </c>
      <c r="L447">
        <f>VLOOKUP(H447,'id (2017)'!H:I,2,0)</f>
        <v>1975</v>
      </c>
    </row>
    <row r="448" spans="1:12">
      <c r="A448" t="str">
        <f t="shared" si="26"/>
        <v>SadłowskiGrzegorz1975</v>
      </c>
      <c r="C448">
        <f t="shared" si="27"/>
        <v>447</v>
      </c>
      <c r="D448" t="s">
        <v>760</v>
      </c>
      <c r="E448" t="s">
        <v>19</v>
      </c>
      <c r="F448">
        <v>0</v>
      </c>
      <c r="G448">
        <v>1975</v>
      </c>
      <c r="H448" t="str">
        <f t="shared" ref="H448:H511" si="28">D448&amp;" "&amp;E448</f>
        <v>Sadłowski Grzegorz</v>
      </c>
      <c r="I448">
        <f t="shared" ref="I448:I511" si="29">G448</f>
        <v>1975</v>
      </c>
      <c r="J448" t="s">
        <v>32</v>
      </c>
      <c r="K448" t="s">
        <v>776</v>
      </c>
      <c r="L448">
        <f>VLOOKUP(H448,'id (2017)'!H:I,2,0)</f>
        <v>1975</v>
      </c>
    </row>
    <row r="449" spans="1:12">
      <c r="A449" t="str">
        <f t="shared" si="26"/>
        <v>BrudłoZbych2010</v>
      </c>
      <c r="C449">
        <f t="shared" si="27"/>
        <v>448</v>
      </c>
      <c r="D449" t="s">
        <v>267</v>
      </c>
      <c r="E449" t="s">
        <v>1689</v>
      </c>
      <c r="F449" t="s">
        <v>1262</v>
      </c>
      <c r="G449">
        <v>2010</v>
      </c>
      <c r="H449" t="str">
        <f t="shared" si="28"/>
        <v>Brudło Zbych</v>
      </c>
      <c r="I449">
        <f t="shared" si="29"/>
        <v>2010</v>
      </c>
      <c r="J449" t="s">
        <v>32</v>
      </c>
      <c r="K449" t="s">
        <v>776</v>
      </c>
      <c r="L449">
        <f>VLOOKUP(H449,'id (2017)'!H:I,2,0)</f>
        <v>2010</v>
      </c>
    </row>
    <row r="450" spans="1:12">
      <c r="A450" t="str">
        <f t="shared" ref="A450:A513" si="30">D450&amp;E450&amp;G450</f>
        <v>BrodowiczTomasz1968</v>
      </c>
      <c r="C450">
        <f t="shared" si="27"/>
        <v>449</v>
      </c>
      <c r="D450" t="s">
        <v>772</v>
      </c>
      <c r="E450" t="s">
        <v>48</v>
      </c>
      <c r="F450">
        <v>0</v>
      </c>
      <c r="G450">
        <v>1968</v>
      </c>
      <c r="H450" t="str">
        <f t="shared" si="28"/>
        <v>Brodowicz Tomasz</v>
      </c>
      <c r="I450">
        <f t="shared" si="29"/>
        <v>1968</v>
      </c>
      <c r="J450" t="s">
        <v>32</v>
      </c>
      <c r="K450" t="s">
        <v>776</v>
      </c>
      <c r="L450" t="e">
        <f>VLOOKUP(H450,'id (2017)'!H:I,2,0)</f>
        <v>#N/A</v>
      </c>
    </row>
    <row r="451" spans="1:12">
      <c r="A451" t="str">
        <f t="shared" si="30"/>
        <v>NiezgódkaBartosz1976</v>
      </c>
      <c r="C451">
        <f t="shared" si="27"/>
        <v>450</v>
      </c>
      <c r="D451" t="s">
        <v>1509</v>
      </c>
      <c r="E451" t="s">
        <v>46</v>
      </c>
      <c r="F451">
        <v>0</v>
      </c>
      <c r="G451">
        <v>1976</v>
      </c>
      <c r="H451" t="str">
        <f t="shared" si="28"/>
        <v>Niezgódka Bartosz</v>
      </c>
      <c r="I451">
        <f t="shared" si="29"/>
        <v>1976</v>
      </c>
      <c r="J451" t="s">
        <v>32</v>
      </c>
      <c r="K451" t="s">
        <v>776</v>
      </c>
      <c r="L451">
        <f>VLOOKUP(H451,'id (2017)'!H:I,2,0)</f>
        <v>1976</v>
      </c>
    </row>
    <row r="452" spans="1:12">
      <c r="A452" t="str">
        <f t="shared" si="30"/>
        <v>SkorupowskiJacek1966</v>
      </c>
      <c r="C452">
        <f t="shared" ref="C452:C515" si="31">C451+1</f>
        <v>451</v>
      </c>
      <c r="D452" t="s">
        <v>1303</v>
      </c>
      <c r="E452" t="s">
        <v>21</v>
      </c>
      <c r="F452" t="s">
        <v>1268</v>
      </c>
      <c r="G452">
        <v>1966</v>
      </c>
      <c r="H452" t="str">
        <f t="shared" si="28"/>
        <v>Skorupowski Jacek</v>
      </c>
      <c r="I452">
        <f t="shared" si="29"/>
        <v>1966</v>
      </c>
      <c r="J452" t="s">
        <v>32</v>
      </c>
      <c r="K452" t="s">
        <v>776</v>
      </c>
      <c r="L452">
        <f>VLOOKUP(H452,'id (2017)'!H:I,2,0)</f>
        <v>1966</v>
      </c>
    </row>
    <row r="453" spans="1:12">
      <c r="A453" t="str">
        <f t="shared" si="30"/>
        <v>WasiakGerard1975</v>
      </c>
      <c r="C453">
        <f t="shared" si="31"/>
        <v>452</v>
      </c>
      <c r="D453" t="s">
        <v>1525</v>
      </c>
      <c r="E453" t="s">
        <v>1526</v>
      </c>
      <c r="F453" t="s">
        <v>3913</v>
      </c>
      <c r="G453">
        <v>1975</v>
      </c>
      <c r="H453" t="str">
        <f t="shared" si="28"/>
        <v>Wasiak Gerard</v>
      </c>
      <c r="I453">
        <f t="shared" si="29"/>
        <v>1975</v>
      </c>
      <c r="J453" t="s">
        <v>32</v>
      </c>
      <c r="K453" t="s">
        <v>776</v>
      </c>
      <c r="L453">
        <f>VLOOKUP(H453,'id (2017)'!H:I,2,0)</f>
        <v>1975</v>
      </c>
    </row>
    <row r="454" spans="1:12">
      <c r="A454" t="str">
        <f t="shared" si="30"/>
        <v>RychcikMariusz1974</v>
      </c>
      <c r="C454">
        <f t="shared" si="31"/>
        <v>453</v>
      </c>
      <c r="D454" t="s">
        <v>3915</v>
      </c>
      <c r="E454" t="s">
        <v>383</v>
      </c>
      <c r="F454" t="s">
        <v>391</v>
      </c>
      <c r="G454">
        <v>1974</v>
      </c>
      <c r="H454" t="str">
        <f t="shared" si="28"/>
        <v>Rychcik Mariusz</v>
      </c>
      <c r="I454">
        <f t="shared" si="29"/>
        <v>1974</v>
      </c>
      <c r="J454" t="s">
        <v>32</v>
      </c>
      <c r="K454" t="s">
        <v>776</v>
      </c>
      <c r="L454" t="e">
        <f>VLOOKUP(H454,'id (2017)'!H:I,2,0)</f>
        <v>#N/A</v>
      </c>
    </row>
    <row r="455" spans="1:12">
      <c r="A455" t="str">
        <f t="shared" si="30"/>
        <v>WysockiMarek1987</v>
      </c>
      <c r="C455">
        <f t="shared" si="31"/>
        <v>454</v>
      </c>
      <c r="D455" t="s">
        <v>190</v>
      </c>
      <c r="E455" t="s">
        <v>34</v>
      </c>
      <c r="F455">
        <v>0</v>
      </c>
      <c r="G455">
        <v>1987</v>
      </c>
      <c r="H455" t="str">
        <f t="shared" si="28"/>
        <v>Wysocki Marek</v>
      </c>
      <c r="I455">
        <f t="shared" si="29"/>
        <v>1987</v>
      </c>
      <c r="J455" t="s">
        <v>32</v>
      </c>
      <c r="K455" t="s">
        <v>776</v>
      </c>
      <c r="L455" t="e">
        <f>VLOOKUP(H455,'id (2017)'!H:I,2,0)</f>
        <v>#N/A</v>
      </c>
    </row>
    <row r="456" spans="1:12">
      <c r="A456" t="str">
        <f t="shared" si="30"/>
        <v>JarczewskiMarcin2002</v>
      </c>
      <c r="C456">
        <f t="shared" si="31"/>
        <v>455</v>
      </c>
      <c r="D456" t="s">
        <v>3922</v>
      </c>
      <c r="E456" t="s">
        <v>17</v>
      </c>
      <c r="F456" t="s">
        <v>3923</v>
      </c>
      <c r="G456">
        <v>2002</v>
      </c>
      <c r="H456" t="str">
        <f t="shared" si="28"/>
        <v>Jarczewski Marcin</v>
      </c>
      <c r="I456">
        <f t="shared" si="29"/>
        <v>2002</v>
      </c>
      <c r="J456" t="s">
        <v>32</v>
      </c>
      <c r="K456" t="s">
        <v>776</v>
      </c>
      <c r="L456" t="e">
        <f>VLOOKUP(H456,'id (2017)'!H:I,2,0)</f>
        <v>#N/A</v>
      </c>
    </row>
    <row r="457" spans="1:12">
      <c r="A457" t="str">
        <f t="shared" si="30"/>
        <v>SzaryńskiMaciej1983</v>
      </c>
      <c r="C457">
        <f t="shared" si="31"/>
        <v>456</v>
      </c>
      <c r="D457" t="s">
        <v>3925</v>
      </c>
      <c r="E457" t="s">
        <v>70</v>
      </c>
      <c r="F457" t="s">
        <v>3923</v>
      </c>
      <c r="G457">
        <v>1983</v>
      </c>
      <c r="H457" t="str">
        <f t="shared" si="28"/>
        <v>Szaryński Maciej</v>
      </c>
      <c r="I457">
        <f t="shared" si="29"/>
        <v>1983</v>
      </c>
      <c r="J457" t="s">
        <v>32</v>
      </c>
      <c r="K457" t="s">
        <v>776</v>
      </c>
      <c r="L457" t="e">
        <f>VLOOKUP(H457,'id (2017)'!H:I,2,0)</f>
        <v>#N/A</v>
      </c>
    </row>
    <row r="458" spans="1:12">
      <c r="A458" t="str">
        <f t="shared" si="30"/>
        <v>BrudłoBasia2007</v>
      </c>
      <c r="C458">
        <f t="shared" si="31"/>
        <v>457</v>
      </c>
      <c r="D458" t="s">
        <v>267</v>
      </c>
      <c r="E458" t="s">
        <v>806</v>
      </c>
      <c r="F458" t="s">
        <v>1262</v>
      </c>
      <c r="G458">
        <v>2007</v>
      </c>
      <c r="H458" t="str">
        <f t="shared" si="28"/>
        <v>Brudło Basia</v>
      </c>
      <c r="I458">
        <f t="shared" si="29"/>
        <v>2007</v>
      </c>
      <c r="J458" t="s">
        <v>0</v>
      </c>
      <c r="K458" t="s">
        <v>776</v>
      </c>
      <c r="L458">
        <f>VLOOKUP(H458,'id (2017)'!H:I,2,0)</f>
        <v>2007</v>
      </c>
    </row>
    <row r="459" spans="1:12">
      <c r="A459" t="str">
        <f t="shared" si="30"/>
        <v>Pacowska-BrudłoOla1977</v>
      </c>
      <c r="C459">
        <f t="shared" si="31"/>
        <v>458</v>
      </c>
      <c r="D459" s="9" t="s">
        <v>1687</v>
      </c>
      <c r="E459" s="9" t="s">
        <v>1688</v>
      </c>
      <c r="F459" s="9" t="s">
        <v>1262</v>
      </c>
      <c r="G459" s="9">
        <v>1977</v>
      </c>
      <c r="H459" t="str">
        <f t="shared" si="28"/>
        <v>Pacowska-Brudło Ola</v>
      </c>
      <c r="I459">
        <f t="shared" si="29"/>
        <v>1977</v>
      </c>
      <c r="J459" t="s">
        <v>0</v>
      </c>
      <c r="K459" t="s">
        <v>776</v>
      </c>
      <c r="L459">
        <f>VLOOKUP(H459,'id (2017)'!H:I,2,0)</f>
        <v>1977</v>
      </c>
    </row>
    <row r="460" spans="1:12">
      <c r="A460" t="str">
        <f t="shared" si="30"/>
        <v>TrykozkoUrszula1969</v>
      </c>
      <c r="C460">
        <f t="shared" si="31"/>
        <v>459</v>
      </c>
      <c r="D460" s="9" t="s">
        <v>769</v>
      </c>
      <c r="E460" s="9" t="s">
        <v>770</v>
      </c>
      <c r="F460" s="9" t="s">
        <v>549</v>
      </c>
      <c r="G460" s="9">
        <v>1969</v>
      </c>
      <c r="H460" t="str">
        <f t="shared" si="28"/>
        <v>Trykozko Urszula</v>
      </c>
      <c r="I460">
        <f t="shared" si="29"/>
        <v>1969</v>
      </c>
      <c r="J460" t="s">
        <v>0</v>
      </c>
      <c r="K460" t="s">
        <v>776</v>
      </c>
      <c r="L460" t="e">
        <f>VLOOKUP(H460,'id (2017)'!H:I,2,0)</f>
        <v>#N/A</v>
      </c>
    </row>
    <row r="461" spans="1:12">
      <c r="A461" t="str">
        <f t="shared" si="30"/>
        <v>OlechowskaEmilia1985</v>
      </c>
      <c r="C461">
        <f t="shared" si="31"/>
        <v>460</v>
      </c>
      <c r="D461" s="9" t="s">
        <v>763</v>
      </c>
      <c r="E461" s="9" t="s">
        <v>764</v>
      </c>
      <c r="F461" s="9" t="s">
        <v>3918</v>
      </c>
      <c r="G461" s="9">
        <v>1985</v>
      </c>
      <c r="H461" t="str">
        <f t="shared" si="28"/>
        <v>Olechowska Emilia</v>
      </c>
      <c r="I461">
        <f t="shared" si="29"/>
        <v>1985</v>
      </c>
      <c r="J461" t="s">
        <v>0</v>
      </c>
      <c r="K461" t="s">
        <v>776</v>
      </c>
      <c r="L461" t="e">
        <f>VLOOKUP(H461,'id (2017)'!H:I,2,0)</f>
        <v>#N/A</v>
      </c>
    </row>
    <row r="462" spans="1:12">
      <c r="A462" t="str">
        <f t="shared" si="30"/>
        <v>SkrzętaIwona1971</v>
      </c>
      <c r="C462">
        <f t="shared" si="31"/>
        <v>461</v>
      </c>
      <c r="D462" s="9" t="s">
        <v>3920</v>
      </c>
      <c r="E462" s="9" t="s">
        <v>1546</v>
      </c>
      <c r="F462" s="9">
        <v>0</v>
      </c>
      <c r="G462" s="9">
        <v>1971</v>
      </c>
      <c r="H462" t="str">
        <f t="shared" si="28"/>
        <v>Skrzęta Iwona</v>
      </c>
      <c r="I462">
        <f t="shared" si="29"/>
        <v>1971</v>
      </c>
      <c r="J462" t="s">
        <v>0</v>
      </c>
      <c r="K462" t="s">
        <v>776</v>
      </c>
      <c r="L462" t="e">
        <f>VLOOKUP(H462,'id (2017)'!H:I,2,0)</f>
        <v>#N/A</v>
      </c>
    </row>
    <row r="463" spans="1:12">
      <c r="A463" t="str">
        <f t="shared" si="30"/>
        <v>BaworowskiGrzegorz1982</v>
      </c>
      <c r="C463">
        <f t="shared" si="31"/>
        <v>462</v>
      </c>
      <c r="D463" s="9" t="s">
        <v>745</v>
      </c>
      <c r="E463" s="9" t="s">
        <v>19</v>
      </c>
      <c r="F463" s="9" t="s">
        <v>744</v>
      </c>
      <c r="G463" s="9">
        <v>1982</v>
      </c>
      <c r="H463" t="str">
        <f t="shared" si="28"/>
        <v>Baworowski Grzegorz</v>
      </c>
      <c r="I463">
        <f t="shared" si="29"/>
        <v>1982</v>
      </c>
      <c r="J463" t="s">
        <v>32</v>
      </c>
      <c r="K463" t="s">
        <v>779</v>
      </c>
      <c r="L463" t="e">
        <f>VLOOKUP(H463,'id (2017)'!H:I,2,0)</f>
        <v>#N/A</v>
      </c>
    </row>
    <row r="464" spans="1:12">
      <c r="A464" t="str">
        <f t="shared" si="30"/>
        <v>NowickiJacek1973</v>
      </c>
      <c r="C464">
        <f t="shared" si="31"/>
        <v>463</v>
      </c>
      <c r="D464" t="s">
        <v>20</v>
      </c>
      <c r="E464" t="s">
        <v>21</v>
      </c>
      <c r="G464">
        <v>1973</v>
      </c>
      <c r="H464" t="str">
        <f t="shared" si="28"/>
        <v>Nowicki Jacek</v>
      </c>
      <c r="I464">
        <f t="shared" si="29"/>
        <v>1973</v>
      </c>
      <c r="J464" t="s">
        <v>32</v>
      </c>
      <c r="K464" t="s">
        <v>3351</v>
      </c>
      <c r="L464">
        <f>VLOOKUP(H464,'id (2017)'!H:I,2,0)</f>
        <v>1973</v>
      </c>
    </row>
    <row r="465" spans="1:12">
      <c r="A465" t="str">
        <f t="shared" si="30"/>
        <v>WawrzynGrzegorz1975</v>
      </c>
      <c r="C465">
        <f t="shared" si="31"/>
        <v>464</v>
      </c>
      <c r="D465" t="s">
        <v>3941</v>
      </c>
      <c r="E465" t="s">
        <v>19</v>
      </c>
      <c r="G465">
        <v>1975</v>
      </c>
      <c r="H465" t="str">
        <f t="shared" si="28"/>
        <v>Wawrzyn Grzegorz</v>
      </c>
      <c r="I465">
        <f t="shared" si="29"/>
        <v>1975</v>
      </c>
      <c r="J465" t="s">
        <v>32</v>
      </c>
      <c r="K465" t="s">
        <v>3351</v>
      </c>
      <c r="L465" t="e">
        <f>VLOOKUP(H465,'id (2017)'!H:I,2,0)</f>
        <v>#N/A</v>
      </c>
    </row>
    <row r="466" spans="1:12">
      <c r="A466" t="str">
        <f t="shared" si="30"/>
        <v>ŚcibiszJerzy1955</v>
      </c>
      <c r="C466">
        <f t="shared" si="31"/>
        <v>465</v>
      </c>
      <c r="D466" t="s">
        <v>408</v>
      </c>
      <c r="E466" t="s">
        <v>209</v>
      </c>
      <c r="G466">
        <v>1955</v>
      </c>
      <c r="H466" t="str">
        <f t="shared" si="28"/>
        <v>Ścibisz Jerzy</v>
      </c>
      <c r="I466">
        <f t="shared" si="29"/>
        <v>1955</v>
      </c>
      <c r="J466" t="s">
        <v>32</v>
      </c>
      <c r="K466" t="s">
        <v>3351</v>
      </c>
      <c r="L466">
        <f>VLOOKUP(H466,'id (2017)'!H:I,2,0)</f>
        <v>1955</v>
      </c>
    </row>
    <row r="467" spans="1:12">
      <c r="A467" t="str">
        <f t="shared" si="30"/>
        <v>JacakAndrzej1986</v>
      </c>
      <c r="C467">
        <f t="shared" si="31"/>
        <v>466</v>
      </c>
      <c r="D467" t="s">
        <v>804</v>
      </c>
      <c r="E467" t="s">
        <v>26</v>
      </c>
      <c r="G467">
        <v>1986</v>
      </c>
      <c r="H467" t="str">
        <f t="shared" si="28"/>
        <v>Jacak Andrzej</v>
      </c>
      <c r="I467">
        <f t="shared" si="29"/>
        <v>1986</v>
      </c>
      <c r="J467" t="s">
        <v>32</v>
      </c>
      <c r="K467" t="s">
        <v>3351</v>
      </c>
      <c r="L467">
        <f>VLOOKUP(H467,'id (2017)'!H:I,2,0)</f>
        <v>1986</v>
      </c>
    </row>
    <row r="468" spans="1:12">
      <c r="A468" t="str">
        <f t="shared" si="30"/>
        <v>FałowskaWioletta1970</v>
      </c>
      <c r="C468">
        <f t="shared" si="31"/>
        <v>467</v>
      </c>
      <c r="D468" t="s">
        <v>1594</v>
      </c>
      <c r="E468" t="s">
        <v>992</v>
      </c>
      <c r="G468">
        <v>1970</v>
      </c>
      <c r="H468" t="str">
        <f t="shared" si="28"/>
        <v>Fałowska Wioletta</v>
      </c>
      <c r="I468">
        <f t="shared" si="29"/>
        <v>1970</v>
      </c>
      <c r="J468" t="s">
        <v>0</v>
      </c>
      <c r="K468" t="s">
        <v>3351</v>
      </c>
      <c r="L468">
        <f>VLOOKUP(H468,'id (2017)'!H:I,2,0)</f>
        <v>1970</v>
      </c>
    </row>
    <row r="469" spans="1:12">
      <c r="A469" t="str">
        <f t="shared" si="30"/>
        <v>OstaszkiewiczPola2007</v>
      </c>
      <c r="C469">
        <f t="shared" si="31"/>
        <v>468</v>
      </c>
      <c r="D469" t="s">
        <v>3436</v>
      </c>
      <c r="E469" t="s">
        <v>3942</v>
      </c>
      <c r="G469">
        <v>2007</v>
      </c>
      <c r="H469" t="str">
        <f t="shared" si="28"/>
        <v>Ostaszkiewicz Pola</v>
      </c>
      <c r="I469">
        <f t="shared" si="29"/>
        <v>2007</v>
      </c>
      <c r="J469" t="s">
        <v>0</v>
      </c>
      <c r="K469" t="s">
        <v>3351</v>
      </c>
      <c r="L469" t="e">
        <f>VLOOKUP(H469,'id (2017)'!H:I,2,0)</f>
        <v>#N/A</v>
      </c>
    </row>
    <row r="470" spans="1:12">
      <c r="A470" t="str">
        <f t="shared" si="30"/>
        <v>SzyplińskiMichał1982</v>
      </c>
      <c r="C470">
        <f t="shared" si="31"/>
        <v>469</v>
      </c>
      <c r="D470" t="s">
        <v>1564</v>
      </c>
      <c r="E470" t="s">
        <v>59</v>
      </c>
      <c r="F470" s="9" t="s">
        <v>549</v>
      </c>
      <c r="G470">
        <v>1982</v>
      </c>
      <c r="H470" t="str">
        <f t="shared" si="28"/>
        <v>Szypliński Michał</v>
      </c>
      <c r="I470">
        <f t="shared" si="29"/>
        <v>1982</v>
      </c>
      <c r="J470" t="s">
        <v>32</v>
      </c>
      <c r="K470" t="s">
        <v>3950</v>
      </c>
      <c r="L470">
        <f>VLOOKUP(H470,'id (2017)'!H:I,2,0)</f>
        <v>1982</v>
      </c>
    </row>
    <row r="471" spans="1:12">
      <c r="A471" t="str">
        <f t="shared" si="30"/>
        <v>DomżalskiSebastian1980</v>
      </c>
      <c r="C471">
        <f t="shared" si="31"/>
        <v>470</v>
      </c>
      <c r="D471" t="s">
        <v>3949</v>
      </c>
      <c r="E471" t="s">
        <v>788</v>
      </c>
      <c r="G471">
        <v>1980</v>
      </c>
      <c r="H471" t="str">
        <f t="shared" si="28"/>
        <v>Domżalski Sebastian</v>
      </c>
      <c r="I471">
        <f t="shared" si="29"/>
        <v>1980</v>
      </c>
      <c r="J471" t="s">
        <v>32</v>
      </c>
      <c r="K471" t="s">
        <v>3950</v>
      </c>
      <c r="L471" t="e">
        <f>VLOOKUP(H471,'id (2017)'!H:I,2,0)</f>
        <v>#N/A</v>
      </c>
    </row>
    <row r="472" spans="1:12">
      <c r="A472" t="str">
        <f t="shared" si="30"/>
        <v>BedykMichał1986</v>
      </c>
      <c r="C472">
        <f t="shared" si="31"/>
        <v>471</v>
      </c>
      <c r="D472" t="s">
        <v>1325</v>
      </c>
      <c r="E472" t="s">
        <v>59</v>
      </c>
      <c r="F472" t="s">
        <v>1322</v>
      </c>
      <c r="G472">
        <v>1986</v>
      </c>
      <c r="H472" t="str">
        <f t="shared" si="28"/>
        <v>Bedyk Michał</v>
      </c>
      <c r="I472">
        <f t="shared" si="29"/>
        <v>1986</v>
      </c>
      <c r="J472" t="s">
        <v>32</v>
      </c>
      <c r="K472" t="s">
        <v>815</v>
      </c>
      <c r="L472">
        <f>VLOOKUP(H472,'id (2017)'!H:I,2,0)</f>
        <v>1986</v>
      </c>
    </row>
    <row r="473" spans="1:12">
      <c r="A473" t="str">
        <f t="shared" si="30"/>
        <v>KwitowskiPiotr1978</v>
      </c>
      <c r="C473">
        <f t="shared" si="31"/>
        <v>472</v>
      </c>
      <c r="D473" t="s">
        <v>3972</v>
      </c>
      <c r="E473" t="s">
        <v>15</v>
      </c>
      <c r="F473" t="s">
        <v>3</v>
      </c>
      <c r="G473">
        <v>1978</v>
      </c>
      <c r="H473" t="str">
        <f t="shared" si="28"/>
        <v>Kwitowski Piotr</v>
      </c>
      <c r="I473">
        <f t="shared" si="29"/>
        <v>1978</v>
      </c>
      <c r="J473" t="s">
        <v>32</v>
      </c>
      <c r="K473" t="s">
        <v>815</v>
      </c>
      <c r="L473" t="e">
        <f>VLOOKUP(H473,'id (2017)'!H:I,2,0)</f>
        <v>#N/A</v>
      </c>
    </row>
    <row r="474" spans="1:12">
      <c r="A474" t="str">
        <f t="shared" si="30"/>
        <v>GołąbRobert1975</v>
      </c>
      <c r="C474">
        <f t="shared" si="31"/>
        <v>473</v>
      </c>
      <c r="D474" t="s">
        <v>883</v>
      </c>
      <c r="E474" t="s">
        <v>49</v>
      </c>
      <c r="F474" t="s">
        <v>3963</v>
      </c>
      <c r="G474">
        <v>1975</v>
      </c>
      <c r="H474" t="str">
        <f t="shared" si="28"/>
        <v>Gołąb Robert</v>
      </c>
      <c r="I474">
        <f t="shared" si="29"/>
        <v>1975</v>
      </c>
      <c r="J474" t="s">
        <v>32</v>
      </c>
      <c r="K474" t="s">
        <v>815</v>
      </c>
      <c r="L474" t="e">
        <f>VLOOKUP(H474,'id (2017)'!H:I,2,0)</f>
        <v>#N/A</v>
      </c>
    </row>
    <row r="475" spans="1:12">
      <c r="A475" t="str">
        <f t="shared" si="30"/>
        <v>NiessnerPiotr1963</v>
      </c>
      <c r="C475">
        <f t="shared" si="31"/>
        <v>474</v>
      </c>
      <c r="D475" t="s">
        <v>3973</v>
      </c>
      <c r="E475" t="s">
        <v>15</v>
      </c>
      <c r="F475" t="s">
        <v>3962</v>
      </c>
      <c r="G475">
        <v>1963</v>
      </c>
      <c r="H475" t="str">
        <f t="shared" si="28"/>
        <v>Niessner Piotr</v>
      </c>
      <c r="I475">
        <f t="shared" si="29"/>
        <v>1963</v>
      </c>
      <c r="J475" t="s">
        <v>32</v>
      </c>
      <c r="K475" t="s">
        <v>815</v>
      </c>
      <c r="L475" t="e">
        <f>VLOOKUP(H475,'id (2017)'!H:I,2,0)</f>
        <v>#N/A</v>
      </c>
    </row>
    <row r="476" spans="1:12">
      <c r="A476" t="str">
        <f t="shared" si="30"/>
        <v>JonasWojciech1981</v>
      </c>
      <c r="C476">
        <f t="shared" si="31"/>
        <v>475</v>
      </c>
      <c r="D476" t="s">
        <v>1555</v>
      </c>
      <c r="E476" t="s">
        <v>151</v>
      </c>
      <c r="F476" t="s">
        <v>1650</v>
      </c>
      <c r="G476">
        <v>1981</v>
      </c>
      <c r="H476" t="str">
        <f t="shared" si="28"/>
        <v>Jonas Wojciech</v>
      </c>
      <c r="I476">
        <f t="shared" si="29"/>
        <v>1981</v>
      </c>
      <c r="J476" t="s">
        <v>32</v>
      </c>
      <c r="K476" t="s">
        <v>815</v>
      </c>
      <c r="L476">
        <f>VLOOKUP(H476,'id (2017)'!H:I,2,0)</f>
        <v>1981</v>
      </c>
    </row>
    <row r="477" spans="1:12">
      <c r="A477" t="str">
        <f t="shared" si="30"/>
        <v>SobczyńskiSebastian1974</v>
      </c>
      <c r="C477">
        <f t="shared" si="31"/>
        <v>476</v>
      </c>
      <c r="D477" t="s">
        <v>1554</v>
      </c>
      <c r="E477" t="s">
        <v>788</v>
      </c>
      <c r="F477" t="s">
        <v>1650</v>
      </c>
      <c r="G477">
        <v>1974</v>
      </c>
      <c r="H477" t="str">
        <f t="shared" si="28"/>
        <v>Sobczyński Sebastian</v>
      </c>
      <c r="I477">
        <f t="shared" si="29"/>
        <v>1974</v>
      </c>
      <c r="J477" t="s">
        <v>32</v>
      </c>
      <c r="K477" t="s">
        <v>815</v>
      </c>
      <c r="L477">
        <f>VLOOKUP(H477,'id (2017)'!H:I,2,0)</f>
        <v>1974</v>
      </c>
    </row>
    <row r="478" spans="1:12">
      <c r="A478" t="str">
        <f t="shared" si="30"/>
        <v>DoboszPatryk1990</v>
      </c>
      <c r="C478">
        <f t="shared" si="31"/>
        <v>477</v>
      </c>
      <c r="D478" t="s">
        <v>3974</v>
      </c>
      <c r="E478" t="s">
        <v>379</v>
      </c>
      <c r="F478" t="s">
        <v>3958</v>
      </c>
      <c r="G478">
        <v>1990</v>
      </c>
      <c r="H478" t="str">
        <f t="shared" si="28"/>
        <v>Dobosz Patryk</v>
      </c>
      <c r="I478">
        <f t="shared" si="29"/>
        <v>1990</v>
      </c>
      <c r="J478" t="s">
        <v>32</v>
      </c>
      <c r="K478" t="s">
        <v>815</v>
      </c>
      <c r="L478" t="e">
        <f>VLOOKUP(H478,'id (2017)'!H:I,2,0)</f>
        <v>#N/A</v>
      </c>
    </row>
    <row r="479" spans="1:12">
      <c r="A479" t="str">
        <f t="shared" si="30"/>
        <v>AksamitSebastian1983</v>
      </c>
      <c r="C479">
        <f t="shared" si="31"/>
        <v>478</v>
      </c>
      <c r="D479" t="s">
        <v>3975</v>
      </c>
      <c r="E479" t="s">
        <v>788</v>
      </c>
      <c r="F479" t="s">
        <v>1655</v>
      </c>
      <c r="G479">
        <v>1983</v>
      </c>
      <c r="H479" t="str">
        <f t="shared" si="28"/>
        <v>Aksamit Sebastian</v>
      </c>
      <c r="I479">
        <f t="shared" si="29"/>
        <v>1983</v>
      </c>
      <c r="J479" t="s">
        <v>32</v>
      </c>
      <c r="K479" t="s">
        <v>815</v>
      </c>
      <c r="L479" t="e">
        <f>VLOOKUP(H479,'id (2017)'!H:I,2,0)</f>
        <v>#N/A</v>
      </c>
    </row>
    <row r="480" spans="1:12">
      <c r="A480" t="str">
        <f t="shared" si="30"/>
        <v>PuchalskiTomasz1981</v>
      </c>
      <c r="C480">
        <f t="shared" si="31"/>
        <v>479</v>
      </c>
      <c r="D480" t="s">
        <v>1635</v>
      </c>
      <c r="E480" t="s">
        <v>48</v>
      </c>
      <c r="F480" t="s">
        <v>1655</v>
      </c>
      <c r="G480">
        <v>1981</v>
      </c>
      <c r="H480" t="str">
        <f t="shared" si="28"/>
        <v>Puchalski Tomasz</v>
      </c>
      <c r="I480">
        <f t="shared" si="29"/>
        <v>1981</v>
      </c>
      <c r="J480" t="s">
        <v>32</v>
      </c>
      <c r="K480" t="s">
        <v>815</v>
      </c>
      <c r="L480">
        <f>VLOOKUP(H480,'id (2017)'!H:I,2,0)</f>
        <v>1981</v>
      </c>
    </row>
    <row r="481" spans="1:12">
      <c r="A481" t="str">
        <f t="shared" si="30"/>
        <v>NiegowskiArkadiusz1981</v>
      </c>
      <c r="C481">
        <f t="shared" si="31"/>
        <v>480</v>
      </c>
      <c r="D481" t="s">
        <v>932</v>
      </c>
      <c r="E481" t="s">
        <v>363</v>
      </c>
      <c r="F481" t="s">
        <v>3956</v>
      </c>
      <c r="G481">
        <v>1981</v>
      </c>
      <c r="H481" t="str">
        <f t="shared" si="28"/>
        <v>Niegowski Arkadiusz</v>
      </c>
      <c r="I481">
        <f t="shared" si="29"/>
        <v>1981</v>
      </c>
      <c r="J481" t="s">
        <v>32</v>
      </c>
      <c r="K481" t="s">
        <v>815</v>
      </c>
      <c r="L481">
        <f>VLOOKUP(H481,'id (2017)'!H:I,2,0)</f>
        <v>1981</v>
      </c>
    </row>
    <row r="482" spans="1:12">
      <c r="A482" t="str">
        <f t="shared" si="30"/>
        <v>MilczarekLeszek1961</v>
      </c>
      <c r="C482">
        <f t="shared" si="31"/>
        <v>481</v>
      </c>
      <c r="D482" t="s">
        <v>3976</v>
      </c>
      <c r="E482" t="s">
        <v>25</v>
      </c>
      <c r="F482" t="s">
        <v>3954</v>
      </c>
      <c r="G482">
        <v>1961</v>
      </c>
      <c r="H482" t="str">
        <f t="shared" si="28"/>
        <v>Milczarek Leszek</v>
      </c>
      <c r="I482">
        <f t="shared" si="29"/>
        <v>1961</v>
      </c>
      <c r="J482" t="s">
        <v>32</v>
      </c>
      <c r="K482" t="s">
        <v>815</v>
      </c>
      <c r="L482" t="e">
        <f>VLOOKUP(H482,'id (2017)'!H:I,2,0)</f>
        <v>#N/A</v>
      </c>
    </row>
    <row r="483" spans="1:12">
      <c r="A483" t="str">
        <f t="shared" si="30"/>
        <v>WesołowskiRobert1976</v>
      </c>
      <c r="C483">
        <f t="shared" si="31"/>
        <v>482</v>
      </c>
      <c r="D483" t="s">
        <v>1530</v>
      </c>
      <c r="E483" t="s">
        <v>49</v>
      </c>
      <c r="F483" t="s">
        <v>1655</v>
      </c>
      <c r="G483">
        <v>1976</v>
      </c>
      <c r="H483" t="str">
        <f t="shared" si="28"/>
        <v>Wesołowski Robert</v>
      </c>
      <c r="I483">
        <f t="shared" si="29"/>
        <v>1976</v>
      </c>
      <c r="J483" t="s">
        <v>32</v>
      </c>
      <c r="K483" t="s">
        <v>815</v>
      </c>
      <c r="L483" t="e">
        <f>VLOOKUP(H483,'id (2017)'!H:I,2,0)</f>
        <v>#N/A</v>
      </c>
    </row>
    <row r="484" spans="1:12">
      <c r="A484" t="str">
        <f t="shared" si="30"/>
        <v>ProkopMarcin1975</v>
      </c>
      <c r="C484">
        <f t="shared" si="31"/>
        <v>483</v>
      </c>
      <c r="D484" t="s">
        <v>3977</v>
      </c>
      <c r="E484" t="s">
        <v>17</v>
      </c>
      <c r="F484" t="s">
        <v>1655</v>
      </c>
      <c r="G484">
        <v>1975</v>
      </c>
      <c r="H484" t="str">
        <f t="shared" si="28"/>
        <v>Prokop Marcin</v>
      </c>
      <c r="I484">
        <f t="shared" si="29"/>
        <v>1975</v>
      </c>
      <c r="J484" t="s">
        <v>32</v>
      </c>
      <c r="K484" t="s">
        <v>815</v>
      </c>
      <c r="L484" t="e">
        <f>VLOOKUP(H484,'id (2017)'!H:I,2,0)</f>
        <v>#N/A</v>
      </c>
    </row>
    <row r="485" spans="1:12">
      <c r="A485" t="str">
        <f t="shared" si="30"/>
        <v>HerbuśEdyta1974</v>
      </c>
      <c r="C485">
        <f t="shared" si="31"/>
        <v>484</v>
      </c>
      <c r="D485" t="s">
        <v>3978</v>
      </c>
      <c r="E485" t="s">
        <v>463</v>
      </c>
      <c r="F485" t="s">
        <v>3963</v>
      </c>
      <c r="G485">
        <v>1974</v>
      </c>
      <c r="H485" t="str">
        <f t="shared" si="28"/>
        <v>Herbuś Edyta</v>
      </c>
      <c r="I485">
        <f t="shared" si="29"/>
        <v>1974</v>
      </c>
      <c r="J485" t="s">
        <v>0</v>
      </c>
      <c r="K485" t="s">
        <v>815</v>
      </c>
      <c r="L485" t="e">
        <f>VLOOKUP(H485,'id (2017)'!H:I,2,0)</f>
        <v>#N/A</v>
      </c>
    </row>
    <row r="486" spans="1:12">
      <c r="A486" t="str">
        <f t="shared" si="30"/>
        <v>ChmielarzJoanna0</v>
      </c>
      <c r="C486">
        <f t="shared" si="31"/>
        <v>485</v>
      </c>
      <c r="D486" t="s">
        <v>900</v>
      </c>
      <c r="E486" t="s">
        <v>489</v>
      </c>
      <c r="F486">
        <v>0</v>
      </c>
      <c r="G486">
        <v>0</v>
      </c>
      <c r="H486" t="str">
        <f t="shared" si="28"/>
        <v>Chmielarz Joanna</v>
      </c>
      <c r="I486">
        <f t="shared" si="29"/>
        <v>0</v>
      </c>
      <c r="J486" t="s">
        <v>0</v>
      </c>
      <c r="K486" t="s">
        <v>815</v>
      </c>
      <c r="L486" t="e">
        <f>VLOOKUP(H486,'id (2017)'!H:I,2,0)</f>
        <v>#N/A</v>
      </c>
    </row>
    <row r="487" spans="1:12">
      <c r="A487" t="str">
        <f t="shared" si="30"/>
        <v>SiudakAgata0</v>
      </c>
      <c r="C487">
        <f t="shared" si="31"/>
        <v>486</v>
      </c>
      <c r="D487" t="s">
        <v>3979</v>
      </c>
      <c r="E487" t="s">
        <v>231</v>
      </c>
      <c r="F487">
        <v>0</v>
      </c>
      <c r="G487">
        <v>0</v>
      </c>
      <c r="H487" t="str">
        <f t="shared" si="28"/>
        <v>Siudak Agata</v>
      </c>
      <c r="I487">
        <f t="shared" si="29"/>
        <v>0</v>
      </c>
      <c r="J487" t="s">
        <v>0</v>
      </c>
      <c r="K487" t="s">
        <v>815</v>
      </c>
      <c r="L487" t="e">
        <f>VLOOKUP(H487,'id (2017)'!H:I,2,0)</f>
        <v>#N/A</v>
      </c>
    </row>
    <row r="488" spans="1:12">
      <c r="A488" t="str">
        <f t="shared" si="30"/>
        <v>WięcekMaciej1974</v>
      </c>
      <c r="C488">
        <f t="shared" si="31"/>
        <v>487</v>
      </c>
      <c r="D488" t="s">
        <v>4012</v>
      </c>
      <c r="E488" t="s">
        <v>70</v>
      </c>
      <c r="F488" t="s">
        <v>292</v>
      </c>
      <c r="G488">
        <v>1974</v>
      </c>
      <c r="H488" t="str">
        <f t="shared" si="28"/>
        <v>Więcek Maciej</v>
      </c>
      <c r="I488">
        <f t="shared" si="29"/>
        <v>1974</v>
      </c>
      <c r="J488" t="s">
        <v>32</v>
      </c>
      <c r="K488" t="s">
        <v>4026</v>
      </c>
      <c r="L488" t="e">
        <f>VLOOKUP(H488,'id (2017)'!H:I,2,0)</f>
        <v>#N/A</v>
      </c>
    </row>
    <row r="489" spans="1:12">
      <c r="A489" t="str">
        <f t="shared" si="30"/>
        <v>KwaśnikGrzegorz1980</v>
      </c>
      <c r="C489">
        <f t="shared" si="31"/>
        <v>488</v>
      </c>
      <c r="D489" t="s">
        <v>1476</v>
      </c>
      <c r="E489" t="s">
        <v>19</v>
      </c>
      <c r="F489" t="s">
        <v>1483</v>
      </c>
      <c r="G489">
        <v>1980</v>
      </c>
      <c r="H489" t="str">
        <f t="shared" si="28"/>
        <v>Kwaśnik Grzegorz</v>
      </c>
      <c r="I489">
        <f t="shared" si="29"/>
        <v>1980</v>
      </c>
      <c r="J489" t="s">
        <v>32</v>
      </c>
      <c r="K489" t="s">
        <v>4026</v>
      </c>
      <c r="L489">
        <f>VLOOKUP(H489,'id (2017)'!H:I,2,0)</f>
        <v>1980</v>
      </c>
    </row>
    <row r="490" spans="1:12">
      <c r="A490" t="str">
        <f t="shared" si="30"/>
        <v>WalczakKarol1980</v>
      </c>
      <c r="C490">
        <f t="shared" si="31"/>
        <v>489</v>
      </c>
      <c r="D490" t="s">
        <v>963</v>
      </c>
      <c r="E490" t="s">
        <v>95</v>
      </c>
      <c r="F490" t="s">
        <v>4010</v>
      </c>
      <c r="G490">
        <v>1980</v>
      </c>
      <c r="H490" t="str">
        <f t="shared" si="28"/>
        <v>Walczak Karol</v>
      </c>
      <c r="I490">
        <f t="shared" si="29"/>
        <v>1980</v>
      </c>
      <c r="J490" t="s">
        <v>32</v>
      </c>
      <c r="K490" t="s">
        <v>4026</v>
      </c>
      <c r="L490">
        <f>VLOOKUP(H490,'id (2017)'!H:I,2,0)</f>
        <v>1980</v>
      </c>
    </row>
    <row r="491" spans="1:12">
      <c r="A491" t="str">
        <f t="shared" si="30"/>
        <v>FlisArtur1988</v>
      </c>
      <c r="C491">
        <f t="shared" si="31"/>
        <v>490</v>
      </c>
      <c r="D491" t="s">
        <v>3994</v>
      </c>
      <c r="E491" t="s">
        <v>51</v>
      </c>
      <c r="F491" t="s">
        <v>3469</v>
      </c>
      <c r="G491">
        <v>1988</v>
      </c>
      <c r="H491" t="str">
        <f t="shared" si="28"/>
        <v>Flis Artur</v>
      </c>
      <c r="I491">
        <f t="shared" si="29"/>
        <v>1988</v>
      </c>
      <c r="J491" t="s">
        <v>32</v>
      </c>
      <c r="K491" t="s">
        <v>4026</v>
      </c>
      <c r="L491" t="e">
        <f>VLOOKUP(H491,'id (2017)'!H:I,2,0)</f>
        <v>#N/A</v>
      </c>
    </row>
    <row r="492" spans="1:12">
      <c r="A492" t="str">
        <f t="shared" si="30"/>
        <v>BłaszczkDarek1974</v>
      </c>
      <c r="C492">
        <f t="shared" si="31"/>
        <v>491</v>
      </c>
      <c r="D492" t="s">
        <v>4025</v>
      </c>
      <c r="E492" t="s">
        <v>175</v>
      </c>
      <c r="F492" t="s">
        <v>176</v>
      </c>
      <c r="G492">
        <v>1974</v>
      </c>
      <c r="H492" t="str">
        <f t="shared" si="28"/>
        <v>Błaszczk Darek</v>
      </c>
      <c r="I492">
        <f t="shared" si="29"/>
        <v>1974</v>
      </c>
      <c r="J492" t="s">
        <v>32</v>
      </c>
      <c r="K492" t="s">
        <v>881</v>
      </c>
      <c r="L492" t="e">
        <f>VLOOKUP(H492,'id (2017)'!H:I,2,0)</f>
        <v>#N/A</v>
      </c>
    </row>
    <row r="493" spans="1:12">
      <c r="A493" t="str">
        <f t="shared" si="30"/>
        <v>OlejnikBartłomiej1981</v>
      </c>
      <c r="C493">
        <f t="shared" si="31"/>
        <v>492</v>
      </c>
      <c r="D493" t="s">
        <v>865</v>
      </c>
      <c r="E493" t="s">
        <v>272</v>
      </c>
      <c r="F493" t="s">
        <v>4024</v>
      </c>
      <c r="G493">
        <v>1981</v>
      </c>
      <c r="H493" t="str">
        <f t="shared" si="28"/>
        <v>Olejnik Bartłomiej</v>
      </c>
      <c r="I493">
        <f t="shared" si="29"/>
        <v>1981</v>
      </c>
      <c r="J493" t="s">
        <v>32</v>
      </c>
      <c r="K493" t="s">
        <v>881</v>
      </c>
      <c r="L493" t="e">
        <f>VLOOKUP(H493,'id (2017)'!H:I,2,0)</f>
        <v>#N/A</v>
      </c>
    </row>
    <row r="494" spans="1:12">
      <c r="A494" t="str">
        <f t="shared" si="30"/>
        <v>ŁuszczewskiKrzysztof1977</v>
      </c>
      <c r="C494">
        <f t="shared" si="31"/>
        <v>493</v>
      </c>
      <c r="D494" t="s">
        <v>4023</v>
      </c>
      <c r="E494" t="s">
        <v>22</v>
      </c>
      <c r="F494" t="s">
        <v>4024</v>
      </c>
      <c r="G494">
        <v>1977</v>
      </c>
      <c r="H494" t="str">
        <f t="shared" si="28"/>
        <v>Łuszczewski Krzysztof</v>
      </c>
      <c r="I494">
        <f t="shared" si="29"/>
        <v>1977</v>
      </c>
      <c r="J494" t="s">
        <v>32</v>
      </c>
      <c r="K494" t="s">
        <v>881</v>
      </c>
      <c r="L494" t="e">
        <f>VLOOKUP(H494,'id (2017)'!H:I,2,0)</f>
        <v>#N/A</v>
      </c>
    </row>
    <row r="495" spans="1:12">
      <c r="A495" t="str">
        <f t="shared" si="30"/>
        <v>MurawskiDominik0</v>
      </c>
      <c r="C495">
        <f t="shared" si="31"/>
        <v>494</v>
      </c>
      <c r="D495" t="s">
        <v>1257</v>
      </c>
      <c r="E495" t="s">
        <v>373</v>
      </c>
      <c r="F495" t="s">
        <v>4022</v>
      </c>
      <c r="G495">
        <v>0</v>
      </c>
      <c r="H495" t="str">
        <f t="shared" si="28"/>
        <v>Murawski Dominik</v>
      </c>
      <c r="I495">
        <f t="shared" si="29"/>
        <v>0</v>
      </c>
      <c r="J495" t="s">
        <v>32</v>
      </c>
      <c r="K495" t="s">
        <v>881</v>
      </c>
      <c r="L495">
        <f>VLOOKUP(H495,'id (2017)'!H:I,2,0)</f>
        <v>0</v>
      </c>
    </row>
    <row r="496" spans="1:12">
      <c r="A496" t="str">
        <f t="shared" si="30"/>
        <v>DolnyMarcin1977</v>
      </c>
      <c r="C496">
        <f t="shared" si="31"/>
        <v>495</v>
      </c>
      <c r="D496" t="s">
        <v>4020</v>
      </c>
      <c r="E496" t="s">
        <v>17</v>
      </c>
      <c r="F496">
        <v>0</v>
      </c>
      <c r="G496">
        <v>1977</v>
      </c>
      <c r="H496" t="str">
        <f t="shared" si="28"/>
        <v>Dolny Marcin</v>
      </c>
      <c r="I496">
        <f t="shared" si="29"/>
        <v>1977</v>
      </c>
      <c r="J496" t="s">
        <v>32</v>
      </c>
      <c r="K496" t="s">
        <v>881</v>
      </c>
      <c r="L496" t="e">
        <f>VLOOKUP(H496,'id (2017)'!H:I,2,0)</f>
        <v>#N/A</v>
      </c>
    </row>
    <row r="497" spans="1:12">
      <c r="A497" t="str">
        <f t="shared" si="30"/>
        <v>KrasuskiBartłomiej0</v>
      </c>
      <c r="C497">
        <f t="shared" si="31"/>
        <v>496</v>
      </c>
      <c r="D497" t="s">
        <v>749</v>
      </c>
      <c r="E497" t="s">
        <v>272</v>
      </c>
      <c r="F497" t="s">
        <v>289</v>
      </c>
      <c r="G497">
        <v>0</v>
      </c>
      <c r="H497" t="str">
        <f t="shared" si="28"/>
        <v>Krasuski Bartłomiej</v>
      </c>
      <c r="I497">
        <f t="shared" si="29"/>
        <v>0</v>
      </c>
      <c r="J497" t="s">
        <v>32</v>
      </c>
      <c r="K497" t="s">
        <v>881</v>
      </c>
      <c r="L497" t="e">
        <f>VLOOKUP(H497,'id (2017)'!H:I,2,0)</f>
        <v>#N/A</v>
      </c>
    </row>
    <row r="498" spans="1:12">
      <c r="A498" t="str">
        <f t="shared" si="30"/>
        <v>StanekDominika1996</v>
      </c>
      <c r="C498">
        <f t="shared" si="31"/>
        <v>497</v>
      </c>
      <c r="D498" t="s">
        <v>50</v>
      </c>
      <c r="E498" t="s">
        <v>584</v>
      </c>
      <c r="F498" t="s">
        <v>3934</v>
      </c>
      <c r="G498">
        <v>1996</v>
      </c>
      <c r="H498" t="str">
        <f t="shared" si="28"/>
        <v>Stanek Dominika</v>
      </c>
      <c r="I498">
        <f t="shared" si="29"/>
        <v>1996</v>
      </c>
      <c r="J498" t="s">
        <v>0</v>
      </c>
      <c r="K498" t="s">
        <v>1603</v>
      </c>
      <c r="L498" t="e">
        <f>VLOOKUP(H498,'id (2017)'!H:I,2,0)</f>
        <v>#N/A</v>
      </c>
    </row>
    <row r="499" spans="1:12">
      <c r="A499" t="str">
        <f t="shared" si="30"/>
        <v>RajkiewiczKrzysztof1968</v>
      </c>
      <c r="C499">
        <f t="shared" si="31"/>
        <v>498</v>
      </c>
      <c r="D499" t="s">
        <v>1582</v>
      </c>
      <c r="E499" t="s">
        <v>22</v>
      </c>
      <c r="F499">
        <v>0</v>
      </c>
      <c r="G499">
        <v>1968</v>
      </c>
      <c r="H499" t="str">
        <f t="shared" si="28"/>
        <v>Rajkiewicz Krzysztof</v>
      </c>
      <c r="I499">
        <f t="shared" si="29"/>
        <v>1968</v>
      </c>
      <c r="J499" t="s">
        <v>32</v>
      </c>
      <c r="K499" t="s">
        <v>1603</v>
      </c>
      <c r="L499">
        <f>VLOOKUP(H499,'id (2017)'!H:I,2,0)</f>
        <v>0</v>
      </c>
    </row>
    <row r="500" spans="1:12">
      <c r="A500" t="str">
        <f t="shared" si="30"/>
        <v>SoporaMichał1981</v>
      </c>
      <c r="C500">
        <f t="shared" si="31"/>
        <v>499</v>
      </c>
      <c r="D500" t="s">
        <v>4067</v>
      </c>
      <c r="E500" t="s">
        <v>59</v>
      </c>
      <c r="F500">
        <v>0</v>
      </c>
      <c r="G500">
        <v>1981</v>
      </c>
      <c r="H500" t="str">
        <f t="shared" si="28"/>
        <v>Sopora Michał</v>
      </c>
      <c r="I500">
        <f t="shared" si="29"/>
        <v>1981</v>
      </c>
      <c r="J500" t="s">
        <v>32</v>
      </c>
      <c r="K500" t="s">
        <v>4096</v>
      </c>
      <c r="L500" t="e">
        <f>VLOOKUP(H500,'id (2017)'!H:I,2,0)</f>
        <v>#N/A</v>
      </c>
    </row>
    <row r="501" spans="1:12">
      <c r="A501" t="str">
        <f t="shared" si="30"/>
        <v>MarszałekPiotr1977</v>
      </c>
      <c r="C501">
        <f t="shared" si="31"/>
        <v>500</v>
      </c>
      <c r="D501" t="s">
        <v>4065</v>
      </c>
      <c r="E501" t="s">
        <v>15</v>
      </c>
      <c r="F501" t="s">
        <v>4064</v>
      </c>
      <c r="G501">
        <v>1977</v>
      </c>
      <c r="H501" t="str">
        <f t="shared" si="28"/>
        <v>Marszałek Piotr</v>
      </c>
      <c r="I501">
        <f t="shared" si="29"/>
        <v>1977</v>
      </c>
      <c r="J501" t="s">
        <v>32</v>
      </c>
      <c r="K501" t="s">
        <v>4096</v>
      </c>
      <c r="L501" t="e">
        <f>VLOOKUP(H501,'id (2017)'!H:I,2,0)</f>
        <v>#N/A</v>
      </c>
    </row>
    <row r="502" spans="1:12">
      <c r="A502" t="str">
        <f t="shared" si="30"/>
        <v>DziewiorArkadiusz1972</v>
      </c>
      <c r="C502">
        <f t="shared" si="31"/>
        <v>501</v>
      </c>
      <c r="D502" t="s">
        <v>1547</v>
      </c>
      <c r="E502" t="s">
        <v>363</v>
      </c>
      <c r="F502">
        <v>0</v>
      </c>
      <c r="G502">
        <v>1972</v>
      </c>
      <c r="H502" t="str">
        <f t="shared" si="28"/>
        <v>Dziewior Arkadiusz</v>
      </c>
      <c r="I502">
        <f t="shared" si="29"/>
        <v>1972</v>
      </c>
      <c r="J502" t="s">
        <v>32</v>
      </c>
      <c r="K502" t="s">
        <v>4096</v>
      </c>
      <c r="L502">
        <f>VLOOKUP(H502,'id (2017)'!H:I,2,0)</f>
        <v>1972</v>
      </c>
    </row>
    <row r="503" spans="1:12">
      <c r="A503" t="str">
        <f t="shared" si="30"/>
        <v>CiosekKrzysztof1964</v>
      </c>
      <c r="C503">
        <f t="shared" si="31"/>
        <v>502</v>
      </c>
      <c r="D503" t="s">
        <v>1592</v>
      </c>
      <c r="E503" t="s">
        <v>22</v>
      </c>
      <c r="F503">
        <v>0</v>
      </c>
      <c r="G503">
        <v>1964</v>
      </c>
      <c r="H503" t="str">
        <f t="shared" si="28"/>
        <v>Ciosek Krzysztof</v>
      </c>
      <c r="I503">
        <f t="shared" si="29"/>
        <v>1964</v>
      </c>
      <c r="J503" t="s">
        <v>32</v>
      </c>
      <c r="K503" t="s">
        <v>4096</v>
      </c>
      <c r="L503">
        <f>VLOOKUP(H503,'id (2017)'!H:I,2,0)</f>
        <v>1964</v>
      </c>
    </row>
    <row r="504" spans="1:12">
      <c r="A504" t="str">
        <f t="shared" si="30"/>
        <v>KaweckiDariusz1971</v>
      </c>
      <c r="C504">
        <f t="shared" si="31"/>
        <v>503</v>
      </c>
      <c r="D504" t="s">
        <v>213</v>
      </c>
      <c r="E504" t="s">
        <v>144</v>
      </c>
      <c r="F504" t="s">
        <v>1312</v>
      </c>
      <c r="G504">
        <v>1971</v>
      </c>
      <c r="H504" t="str">
        <f t="shared" si="28"/>
        <v>Kawecki Dariusz</v>
      </c>
      <c r="I504">
        <f t="shared" si="29"/>
        <v>1971</v>
      </c>
      <c r="J504" t="s">
        <v>32</v>
      </c>
      <c r="K504" t="s">
        <v>4096</v>
      </c>
      <c r="L504">
        <f>VLOOKUP(H504,'id (2017)'!H:I,2,0)</f>
        <v>1971</v>
      </c>
    </row>
    <row r="505" spans="1:12">
      <c r="A505" t="str">
        <f t="shared" si="30"/>
        <v>PronczukMarcin1984</v>
      </c>
      <c r="C505">
        <f t="shared" si="31"/>
        <v>504</v>
      </c>
      <c r="D505" t="s">
        <v>4059</v>
      </c>
      <c r="E505" t="s">
        <v>17</v>
      </c>
      <c r="F505" t="s">
        <v>212</v>
      </c>
      <c r="G505">
        <v>1984</v>
      </c>
      <c r="H505" t="str">
        <f t="shared" si="28"/>
        <v>Pronczuk Marcin</v>
      </c>
      <c r="I505">
        <f t="shared" si="29"/>
        <v>1984</v>
      </c>
      <c r="J505" t="s">
        <v>32</v>
      </c>
      <c r="K505" t="s">
        <v>4096</v>
      </c>
      <c r="L505" t="e">
        <f>VLOOKUP(H505,'id (2017)'!H:I,2,0)</f>
        <v>#N/A</v>
      </c>
    </row>
    <row r="506" spans="1:12">
      <c r="A506" t="str">
        <f t="shared" si="30"/>
        <v>SujkowskiSzymon1980</v>
      </c>
      <c r="C506">
        <f t="shared" si="31"/>
        <v>505</v>
      </c>
      <c r="D506" t="s">
        <v>1614</v>
      </c>
      <c r="E506" t="s">
        <v>398</v>
      </c>
      <c r="F506">
        <v>0</v>
      </c>
      <c r="G506">
        <v>1980</v>
      </c>
      <c r="H506" t="str">
        <f t="shared" si="28"/>
        <v>Sujkowski Szymon</v>
      </c>
      <c r="I506">
        <f t="shared" si="29"/>
        <v>1980</v>
      </c>
      <c r="J506" t="s">
        <v>32</v>
      </c>
      <c r="K506" t="s">
        <v>4096</v>
      </c>
      <c r="L506">
        <f>VLOOKUP(H506,'id (2017)'!H:I,2,0)</f>
        <v>1981</v>
      </c>
    </row>
    <row r="507" spans="1:12">
      <c r="A507" t="str">
        <f t="shared" si="30"/>
        <v>KucharczykSeweryn1979</v>
      </c>
      <c r="C507">
        <f t="shared" si="31"/>
        <v>506</v>
      </c>
      <c r="D507" t="s">
        <v>953</v>
      </c>
      <c r="E507" t="s">
        <v>954</v>
      </c>
      <c r="F507">
        <v>0</v>
      </c>
      <c r="G507">
        <v>1979</v>
      </c>
      <c r="H507" t="str">
        <f t="shared" si="28"/>
        <v>Kucharczyk Seweryn</v>
      </c>
      <c r="I507">
        <f t="shared" si="29"/>
        <v>1979</v>
      </c>
      <c r="J507" t="s">
        <v>32</v>
      </c>
      <c r="K507" t="s">
        <v>4096</v>
      </c>
      <c r="L507">
        <f>VLOOKUP(H507,'id (2017)'!H:I,2,0)</f>
        <v>1979</v>
      </c>
    </row>
    <row r="508" spans="1:12">
      <c r="A508" t="str">
        <f t="shared" si="30"/>
        <v>WiktorowiczRoman1954</v>
      </c>
      <c r="C508">
        <f t="shared" si="31"/>
        <v>507</v>
      </c>
      <c r="D508" t="s">
        <v>4056</v>
      </c>
      <c r="E508" t="s">
        <v>234</v>
      </c>
      <c r="F508" t="s">
        <v>4055</v>
      </c>
      <c r="G508">
        <v>1954</v>
      </c>
      <c r="H508" t="str">
        <f t="shared" si="28"/>
        <v>Wiktorowicz Roman</v>
      </c>
      <c r="I508">
        <f t="shared" si="29"/>
        <v>1954</v>
      </c>
      <c r="J508" t="s">
        <v>32</v>
      </c>
      <c r="K508" t="s">
        <v>4096</v>
      </c>
      <c r="L508" t="e">
        <f>VLOOKUP(H508,'id (2017)'!H:I,2,0)</f>
        <v>#N/A</v>
      </c>
    </row>
    <row r="509" spans="1:12">
      <c r="A509" t="str">
        <f t="shared" si="30"/>
        <v>MatuszczykMaciej1971</v>
      </c>
      <c r="C509">
        <f t="shared" si="31"/>
        <v>508</v>
      </c>
      <c r="D509" t="s">
        <v>4053</v>
      </c>
      <c r="E509" t="s">
        <v>70</v>
      </c>
      <c r="F509" t="s">
        <v>4052</v>
      </c>
      <c r="G509">
        <v>1971</v>
      </c>
      <c r="H509" t="str">
        <f t="shared" si="28"/>
        <v>Matuszczyk Maciej</v>
      </c>
      <c r="I509">
        <f t="shared" si="29"/>
        <v>1971</v>
      </c>
      <c r="J509" t="s">
        <v>32</v>
      </c>
      <c r="K509" t="s">
        <v>4096</v>
      </c>
      <c r="L509" t="e">
        <f>VLOOKUP(H509,'id (2017)'!H:I,2,0)</f>
        <v>#N/A</v>
      </c>
    </row>
    <row r="510" spans="1:12">
      <c r="A510" t="str">
        <f t="shared" si="30"/>
        <v>BiałaWeronika1986</v>
      </c>
      <c r="C510">
        <f t="shared" si="31"/>
        <v>509</v>
      </c>
      <c r="D510" t="s">
        <v>4069</v>
      </c>
      <c r="E510" t="s">
        <v>4068</v>
      </c>
      <c r="F510">
        <v>0</v>
      </c>
      <c r="G510">
        <v>1986</v>
      </c>
      <c r="H510" t="str">
        <f t="shared" si="28"/>
        <v>Biała Weronika</v>
      </c>
      <c r="I510">
        <f t="shared" si="29"/>
        <v>1986</v>
      </c>
      <c r="J510" t="s">
        <v>0</v>
      </c>
      <c r="K510" t="s">
        <v>4096</v>
      </c>
      <c r="L510" t="e">
        <f>VLOOKUP(H510,'id (2017)'!H:I,2,0)</f>
        <v>#N/A</v>
      </c>
    </row>
    <row r="511" spans="1:12">
      <c r="A511" t="str">
        <f t="shared" si="30"/>
        <v>DziewiorIwona1972</v>
      </c>
      <c r="C511">
        <f t="shared" si="31"/>
        <v>510</v>
      </c>
      <c r="D511" t="s">
        <v>1547</v>
      </c>
      <c r="E511" t="s">
        <v>1546</v>
      </c>
      <c r="F511">
        <v>0</v>
      </c>
      <c r="G511">
        <v>1972</v>
      </c>
      <c r="H511" t="str">
        <f t="shared" si="28"/>
        <v>Dziewior Iwona</v>
      </c>
      <c r="I511">
        <f t="shared" si="29"/>
        <v>1972</v>
      </c>
      <c r="J511" t="s">
        <v>0</v>
      </c>
      <c r="K511" t="s">
        <v>4096</v>
      </c>
      <c r="L511">
        <f>VLOOKUP(H511,'id (2017)'!H:I,2,0)</f>
        <v>1972</v>
      </c>
    </row>
    <row r="512" spans="1:12">
      <c r="A512" t="str">
        <f t="shared" si="30"/>
        <v>BożyczkoMariusz1973</v>
      </c>
      <c r="C512">
        <f t="shared" si="31"/>
        <v>511</v>
      </c>
      <c r="D512" t="s">
        <v>1191</v>
      </c>
      <c r="E512" t="s">
        <v>383</v>
      </c>
      <c r="G512">
        <v>1973</v>
      </c>
      <c r="H512" t="str">
        <f t="shared" ref="H512:H575" si="32">D512&amp;" "&amp;E512</f>
        <v>Bożyczko Mariusz</v>
      </c>
      <c r="I512">
        <f t="shared" ref="I512:I575" si="33">G512</f>
        <v>1973</v>
      </c>
      <c r="J512" t="s">
        <v>32</v>
      </c>
      <c r="K512" t="s">
        <v>57</v>
      </c>
      <c r="L512">
        <f>VLOOKUP(H512,'id (2017)'!H:I,2,0)</f>
        <v>1973</v>
      </c>
    </row>
    <row r="513" spans="1:12">
      <c r="A513" t="str">
        <f t="shared" si="30"/>
        <v>KosiorekPaweł1976</v>
      </c>
      <c r="C513">
        <f t="shared" si="31"/>
        <v>512</v>
      </c>
      <c r="D513" t="s">
        <v>933</v>
      </c>
      <c r="E513" t="s">
        <v>16</v>
      </c>
      <c r="G513">
        <v>1976</v>
      </c>
      <c r="H513" t="str">
        <f t="shared" si="32"/>
        <v>Kosiorek Paweł</v>
      </c>
      <c r="I513">
        <f t="shared" si="33"/>
        <v>1976</v>
      </c>
      <c r="J513" t="s">
        <v>32</v>
      </c>
      <c r="K513" t="s">
        <v>57</v>
      </c>
      <c r="L513" t="e">
        <f>VLOOKUP(H513,'id (2017)'!H:I,2,0)</f>
        <v>#N/A</v>
      </c>
    </row>
    <row r="514" spans="1:12">
      <c r="A514" t="str">
        <f t="shared" ref="A514:A577" si="34">D514&amp;E514&amp;G514</f>
        <v>OrzołPiotr1977</v>
      </c>
      <c r="C514">
        <f t="shared" si="31"/>
        <v>513</v>
      </c>
      <c r="D514" t="s">
        <v>153</v>
      </c>
      <c r="E514" t="s">
        <v>15</v>
      </c>
      <c r="G514">
        <v>1977</v>
      </c>
      <c r="H514" t="str">
        <f t="shared" si="32"/>
        <v>Orzoł Piotr</v>
      </c>
      <c r="I514">
        <f t="shared" si="33"/>
        <v>1977</v>
      </c>
      <c r="J514" t="s">
        <v>32</v>
      </c>
      <c r="K514" t="s">
        <v>57</v>
      </c>
      <c r="L514">
        <f>VLOOKUP(H514,'id (2017)'!H:I,2,0)</f>
        <v>1977</v>
      </c>
    </row>
    <row r="515" spans="1:12">
      <c r="A515" t="str">
        <f t="shared" si="34"/>
        <v>PiekarskiPaweł1974</v>
      </c>
      <c r="C515">
        <f t="shared" si="31"/>
        <v>514</v>
      </c>
      <c r="D515" t="s">
        <v>4105</v>
      </c>
      <c r="E515" t="s">
        <v>16</v>
      </c>
      <c r="G515">
        <v>1974</v>
      </c>
      <c r="H515" t="str">
        <f t="shared" si="32"/>
        <v>Piekarski Paweł</v>
      </c>
      <c r="I515">
        <f t="shared" si="33"/>
        <v>1974</v>
      </c>
      <c r="J515" t="s">
        <v>32</v>
      </c>
      <c r="K515" t="s">
        <v>57</v>
      </c>
      <c r="L515" t="e">
        <f>VLOOKUP(H515,'id (2017)'!H:I,2,0)</f>
        <v>#N/A</v>
      </c>
    </row>
    <row r="516" spans="1:12">
      <c r="A516" t="str">
        <f t="shared" si="34"/>
        <v>UrbanKrzysztof1993</v>
      </c>
      <c r="C516">
        <f t="shared" ref="C516:C579" si="35">C515+1</f>
        <v>515</v>
      </c>
      <c r="D516" t="s">
        <v>1015</v>
      </c>
      <c r="E516" t="s">
        <v>22</v>
      </c>
      <c r="G516">
        <v>1993</v>
      </c>
      <c r="H516" t="str">
        <f t="shared" si="32"/>
        <v>Urban Krzysztof</v>
      </c>
      <c r="I516">
        <f t="shared" si="33"/>
        <v>1993</v>
      </c>
      <c r="J516" t="s">
        <v>32</v>
      </c>
      <c r="K516" t="s">
        <v>57</v>
      </c>
      <c r="L516" t="e">
        <f>VLOOKUP(H516,'id (2017)'!H:I,2,0)</f>
        <v>#N/A</v>
      </c>
    </row>
    <row r="517" spans="1:12">
      <c r="A517" t="str">
        <f t="shared" si="34"/>
        <v>NamiotkoWojciech1983</v>
      </c>
      <c r="C517">
        <f t="shared" si="35"/>
        <v>516</v>
      </c>
      <c r="D517" t="s">
        <v>4104</v>
      </c>
      <c r="E517" t="s">
        <v>151</v>
      </c>
      <c r="G517">
        <v>1983</v>
      </c>
      <c r="H517" t="str">
        <f t="shared" si="32"/>
        <v>Namiotko Wojciech</v>
      </c>
      <c r="I517">
        <f t="shared" si="33"/>
        <v>1983</v>
      </c>
      <c r="J517" t="s">
        <v>32</v>
      </c>
      <c r="K517" t="s">
        <v>57</v>
      </c>
      <c r="L517" t="e">
        <f>VLOOKUP(H517,'id (2017)'!H:I,2,0)</f>
        <v>#N/A</v>
      </c>
    </row>
    <row r="518" spans="1:12">
      <c r="A518" t="str">
        <f t="shared" si="34"/>
        <v>RadzkiDaniel1980</v>
      </c>
      <c r="C518">
        <f t="shared" si="35"/>
        <v>517</v>
      </c>
      <c r="D518" t="s">
        <v>4103</v>
      </c>
      <c r="E518" t="s">
        <v>139</v>
      </c>
      <c r="G518">
        <v>1980</v>
      </c>
      <c r="H518" t="str">
        <f t="shared" si="32"/>
        <v>Radzki Daniel</v>
      </c>
      <c r="I518">
        <f t="shared" si="33"/>
        <v>1980</v>
      </c>
      <c r="J518" t="s">
        <v>32</v>
      </c>
      <c r="K518" t="s">
        <v>57</v>
      </c>
      <c r="L518" t="e">
        <f>VLOOKUP(H518,'id (2017)'!H:I,2,0)</f>
        <v>#N/A</v>
      </c>
    </row>
    <row r="519" spans="1:12">
      <c r="A519" t="str">
        <f t="shared" si="34"/>
        <v>ZagożdżonWitold1962</v>
      </c>
      <c r="C519">
        <f t="shared" si="35"/>
        <v>518</v>
      </c>
      <c r="D519" t="s">
        <v>4102</v>
      </c>
      <c r="E519" t="s">
        <v>315</v>
      </c>
      <c r="G519">
        <v>1962</v>
      </c>
      <c r="H519" t="str">
        <f t="shared" si="32"/>
        <v>Zagożdżon Witold</v>
      </c>
      <c r="I519">
        <f t="shared" si="33"/>
        <v>1962</v>
      </c>
      <c r="J519" t="s">
        <v>32</v>
      </c>
      <c r="K519" t="s">
        <v>57</v>
      </c>
      <c r="L519" t="e">
        <f>VLOOKUP(H519,'id (2017)'!H:I,2,0)</f>
        <v>#N/A</v>
      </c>
    </row>
    <row r="520" spans="1:12">
      <c r="A520" t="str">
        <f t="shared" si="34"/>
        <v>Ścibor-RylskiMichał1980</v>
      </c>
      <c r="C520">
        <f t="shared" si="35"/>
        <v>519</v>
      </c>
      <c r="D520" t="s">
        <v>1633</v>
      </c>
      <c r="E520" t="s">
        <v>59</v>
      </c>
      <c r="G520">
        <v>1980</v>
      </c>
      <c r="H520" t="str">
        <f t="shared" si="32"/>
        <v>Ścibor-Rylski Michał</v>
      </c>
      <c r="I520">
        <f t="shared" si="33"/>
        <v>1980</v>
      </c>
      <c r="J520" t="s">
        <v>32</v>
      </c>
      <c r="K520" t="s">
        <v>57</v>
      </c>
      <c r="L520">
        <f>VLOOKUP(H520,'id (2017)'!H:I,2,0)</f>
        <v>1980</v>
      </c>
    </row>
    <row r="521" spans="1:12">
      <c r="A521" t="str">
        <f t="shared" si="34"/>
        <v>FilipekPiotr1990</v>
      </c>
      <c r="C521">
        <f t="shared" si="35"/>
        <v>520</v>
      </c>
      <c r="D521" t="s">
        <v>1630</v>
      </c>
      <c r="E521" t="s">
        <v>15</v>
      </c>
      <c r="G521">
        <v>1990</v>
      </c>
      <c r="H521" t="str">
        <f t="shared" si="32"/>
        <v>Filipek Piotr</v>
      </c>
      <c r="I521">
        <f t="shared" si="33"/>
        <v>1990</v>
      </c>
      <c r="J521" t="s">
        <v>32</v>
      </c>
      <c r="K521" t="s">
        <v>57</v>
      </c>
      <c r="L521">
        <f>VLOOKUP(H521,'id (2017)'!H:I,2,0)</f>
        <v>1990</v>
      </c>
    </row>
    <row r="522" spans="1:12">
      <c r="A522" t="str">
        <f t="shared" si="34"/>
        <v>SzewczykSzymon1979</v>
      </c>
      <c r="C522">
        <f t="shared" si="35"/>
        <v>521</v>
      </c>
      <c r="D522" t="s">
        <v>4101</v>
      </c>
      <c r="E522" t="s">
        <v>398</v>
      </c>
      <c r="G522">
        <v>1979</v>
      </c>
      <c r="H522" t="str">
        <f t="shared" si="32"/>
        <v>Szewczyk Szymon</v>
      </c>
      <c r="I522">
        <f t="shared" si="33"/>
        <v>1979</v>
      </c>
      <c r="J522" t="s">
        <v>32</v>
      </c>
      <c r="K522" t="s">
        <v>57</v>
      </c>
      <c r="L522" t="e">
        <f>VLOOKUP(H522,'id (2017)'!H:I,2,0)</f>
        <v>#N/A</v>
      </c>
    </row>
    <row r="523" spans="1:12">
      <c r="A523" t="str">
        <f t="shared" si="34"/>
        <v>KujawaMichał1977</v>
      </c>
      <c r="C523">
        <f t="shared" si="35"/>
        <v>522</v>
      </c>
      <c r="D523" t="s">
        <v>4099</v>
      </c>
      <c r="E523" t="s">
        <v>59</v>
      </c>
      <c r="G523">
        <v>1977</v>
      </c>
      <c r="H523" t="str">
        <f t="shared" si="32"/>
        <v>Kujawa Michał</v>
      </c>
      <c r="I523">
        <f t="shared" si="33"/>
        <v>1977</v>
      </c>
      <c r="J523" t="s">
        <v>32</v>
      </c>
      <c r="K523" t="s">
        <v>57</v>
      </c>
      <c r="L523" t="e">
        <f>VLOOKUP(H523,'id (2017)'!H:I,2,0)</f>
        <v>#N/A</v>
      </c>
    </row>
    <row r="524" spans="1:12">
      <c r="A524" t="str">
        <f t="shared" si="34"/>
        <v>SamborMałgorzata1982</v>
      </c>
      <c r="C524">
        <f t="shared" si="35"/>
        <v>523</v>
      </c>
      <c r="D524" t="s">
        <v>4097</v>
      </c>
      <c r="E524" t="s">
        <v>500</v>
      </c>
      <c r="G524">
        <v>1982</v>
      </c>
      <c r="H524" t="str">
        <f t="shared" si="32"/>
        <v>Sambor Małgorzata</v>
      </c>
      <c r="I524">
        <f t="shared" si="33"/>
        <v>1982</v>
      </c>
      <c r="J524" t="s">
        <v>0</v>
      </c>
      <c r="K524" t="s">
        <v>57</v>
      </c>
      <c r="L524" t="e">
        <f>VLOOKUP(H524,'id (2017)'!H:I,2,0)</f>
        <v>#N/A</v>
      </c>
    </row>
    <row r="525" spans="1:12">
      <c r="A525" t="str">
        <f t="shared" si="34"/>
        <v>MierzwaMaciej1979</v>
      </c>
      <c r="C525">
        <f t="shared" si="35"/>
        <v>524</v>
      </c>
      <c r="D525" t="s">
        <v>4126</v>
      </c>
      <c r="E525" t="s">
        <v>70</v>
      </c>
      <c r="G525">
        <v>1979</v>
      </c>
      <c r="H525" t="str">
        <f t="shared" si="32"/>
        <v>Mierzwa Maciej</v>
      </c>
      <c r="I525">
        <f t="shared" si="33"/>
        <v>1979</v>
      </c>
      <c r="J525" t="s">
        <v>32</v>
      </c>
      <c r="K525" t="s">
        <v>5</v>
      </c>
      <c r="L525" t="e">
        <f>VLOOKUP(H525,'id (2017)'!H:I,2,0)</f>
        <v>#N/A</v>
      </c>
    </row>
    <row r="526" spans="1:12">
      <c r="A526" t="str">
        <f t="shared" si="34"/>
        <v>KopczewskiRobert1967</v>
      </c>
      <c r="C526">
        <f t="shared" si="35"/>
        <v>525</v>
      </c>
      <c r="D526" t="s">
        <v>1637</v>
      </c>
      <c r="E526" t="s">
        <v>49</v>
      </c>
      <c r="G526">
        <v>1967</v>
      </c>
      <c r="H526" t="str">
        <f t="shared" si="32"/>
        <v>Kopczewski Robert</v>
      </c>
      <c r="I526">
        <f t="shared" si="33"/>
        <v>1967</v>
      </c>
      <c r="J526" t="s">
        <v>32</v>
      </c>
      <c r="K526" t="s">
        <v>5</v>
      </c>
      <c r="L526">
        <f>VLOOKUP(H526,'id (2017)'!H:I,2,0)</f>
        <v>1967</v>
      </c>
    </row>
    <row r="527" spans="1:12">
      <c r="A527" t="str">
        <f t="shared" si="34"/>
        <v>ChmielarzTomasz1986</v>
      </c>
      <c r="C527">
        <f t="shared" si="35"/>
        <v>526</v>
      </c>
      <c r="D527" t="s">
        <v>900</v>
      </c>
      <c r="E527" t="s">
        <v>48</v>
      </c>
      <c r="G527">
        <v>1986</v>
      </c>
      <c r="H527" t="str">
        <f t="shared" si="32"/>
        <v>Chmielarz Tomasz</v>
      </c>
      <c r="I527">
        <f t="shared" si="33"/>
        <v>1986</v>
      </c>
      <c r="J527" t="s">
        <v>32</v>
      </c>
      <c r="K527" t="s">
        <v>5</v>
      </c>
      <c r="L527">
        <f>VLOOKUP(H527,'id (2017)'!H:I,2,0)</f>
        <v>1986</v>
      </c>
    </row>
    <row r="528" spans="1:12">
      <c r="A528" t="str">
        <f t="shared" si="34"/>
        <v>KopećAgnieszka1984</v>
      </c>
      <c r="C528">
        <f t="shared" si="35"/>
        <v>527</v>
      </c>
      <c r="D528" t="s">
        <v>1640</v>
      </c>
      <c r="E528" t="s">
        <v>133</v>
      </c>
      <c r="G528">
        <v>1984</v>
      </c>
      <c r="H528" t="str">
        <f t="shared" si="32"/>
        <v>Kopeć Agnieszka</v>
      </c>
      <c r="I528">
        <f t="shared" si="33"/>
        <v>1984</v>
      </c>
      <c r="J528" t="s">
        <v>0</v>
      </c>
      <c r="K528" t="s">
        <v>5</v>
      </c>
      <c r="L528">
        <f>VLOOKUP(H528,'id (2017)'!H:I,2,0)</f>
        <v>1984</v>
      </c>
    </row>
    <row r="529" spans="1:12">
      <c r="A529" t="str">
        <f t="shared" si="34"/>
        <v>SzawkałoGrzegorz1973</v>
      </c>
      <c r="C529">
        <f t="shared" si="35"/>
        <v>528</v>
      </c>
      <c r="D529" t="s">
        <v>1501</v>
      </c>
      <c r="E529" t="s">
        <v>19</v>
      </c>
      <c r="F529">
        <v>0</v>
      </c>
      <c r="G529">
        <v>1973</v>
      </c>
      <c r="H529" t="str">
        <f t="shared" si="32"/>
        <v>Szawkało Grzegorz</v>
      </c>
      <c r="I529">
        <f t="shared" si="33"/>
        <v>1973</v>
      </c>
      <c r="J529" t="s">
        <v>32</v>
      </c>
      <c r="K529" t="s">
        <v>4140</v>
      </c>
      <c r="L529">
        <f>VLOOKUP(H529,'id (2017)'!H:I,2,0)</f>
        <v>1973</v>
      </c>
    </row>
    <row r="530" spans="1:12">
      <c r="A530" t="str">
        <f t="shared" si="34"/>
        <v>WróblewskiPiotr1984</v>
      </c>
      <c r="C530">
        <f t="shared" si="35"/>
        <v>529</v>
      </c>
      <c r="D530" t="s">
        <v>4135</v>
      </c>
      <c r="E530" t="s">
        <v>15</v>
      </c>
      <c r="F530" t="s">
        <v>4134</v>
      </c>
      <c r="G530">
        <v>1984</v>
      </c>
      <c r="H530" t="str">
        <f t="shared" si="32"/>
        <v>Wróblewski Piotr</v>
      </c>
      <c r="I530">
        <f t="shared" si="33"/>
        <v>1984</v>
      </c>
      <c r="J530" t="s">
        <v>32</v>
      </c>
      <c r="K530" t="s">
        <v>4140</v>
      </c>
      <c r="L530" t="e">
        <f>VLOOKUP(H530,'id (2017)'!H:I,2,0)</f>
        <v>#N/A</v>
      </c>
    </row>
    <row r="531" spans="1:12">
      <c r="A531" t="str">
        <f t="shared" si="34"/>
        <v>WysockiAdrian1990</v>
      </c>
      <c r="C531">
        <f t="shared" si="35"/>
        <v>530</v>
      </c>
      <c r="D531" t="s">
        <v>190</v>
      </c>
      <c r="E531" t="s">
        <v>322</v>
      </c>
      <c r="F531">
        <v>0</v>
      </c>
      <c r="G531">
        <v>1990</v>
      </c>
      <c r="H531" t="str">
        <f t="shared" si="32"/>
        <v>Wysocki Adrian</v>
      </c>
      <c r="I531">
        <f t="shared" si="33"/>
        <v>1990</v>
      </c>
      <c r="J531" t="s">
        <v>32</v>
      </c>
      <c r="K531" t="s">
        <v>4140</v>
      </c>
      <c r="L531" t="e">
        <f>VLOOKUP(H531,'id (2017)'!H:I,2,0)</f>
        <v>#N/A</v>
      </c>
    </row>
    <row r="532" spans="1:12">
      <c r="A532" t="str">
        <f t="shared" si="34"/>
        <v>RadzikowskiSławomir1967</v>
      </c>
      <c r="C532">
        <f t="shared" si="35"/>
        <v>531</v>
      </c>
      <c r="D532" t="s">
        <v>1690</v>
      </c>
      <c r="E532" t="s">
        <v>92</v>
      </c>
      <c r="G532">
        <v>1967</v>
      </c>
      <c r="H532" t="str">
        <f t="shared" si="32"/>
        <v>Radzikowski Sławomir</v>
      </c>
      <c r="I532">
        <f t="shared" si="33"/>
        <v>1967</v>
      </c>
      <c r="J532" t="s">
        <v>32</v>
      </c>
      <c r="K532" t="s">
        <v>1223</v>
      </c>
      <c r="L532">
        <f>VLOOKUP(H532,'id (2017)'!H:I,2,0)</f>
        <v>0</v>
      </c>
    </row>
    <row r="533" spans="1:12">
      <c r="A533" t="str">
        <f t="shared" si="34"/>
        <v>PosiadałaGrzegorz1971</v>
      </c>
      <c r="C533">
        <f t="shared" si="35"/>
        <v>532</v>
      </c>
      <c r="D533" t="s">
        <v>4153</v>
      </c>
      <c r="E533" t="s">
        <v>19</v>
      </c>
      <c r="G533" t="s">
        <v>4152</v>
      </c>
      <c r="H533" t="str">
        <f t="shared" si="32"/>
        <v>Posiadała Grzegorz</v>
      </c>
      <c r="I533" t="str">
        <f t="shared" si="33"/>
        <v>1971</v>
      </c>
      <c r="J533" t="s">
        <v>32</v>
      </c>
      <c r="K533" t="s">
        <v>1693</v>
      </c>
      <c r="L533" t="e">
        <f>VLOOKUP(H533,'id (2017)'!H:I,2,0)</f>
        <v>#N/A</v>
      </c>
    </row>
    <row r="534" spans="1:12">
      <c r="A534" t="str">
        <f t="shared" si="34"/>
        <v>WojciechowskiMichał1984</v>
      </c>
      <c r="C534">
        <f t="shared" si="35"/>
        <v>533</v>
      </c>
      <c r="D534" t="s">
        <v>300</v>
      </c>
      <c r="E534" t="s">
        <v>59</v>
      </c>
      <c r="G534" t="s">
        <v>4109</v>
      </c>
      <c r="H534" t="str">
        <f t="shared" si="32"/>
        <v>Wojciechowski Michał</v>
      </c>
      <c r="I534" t="str">
        <f t="shared" si="33"/>
        <v>1984</v>
      </c>
      <c r="J534" t="s">
        <v>32</v>
      </c>
      <c r="K534" t="s">
        <v>1694</v>
      </c>
      <c r="L534" t="e">
        <f>VLOOKUP(H534,'id (2017)'!H:I,2,0)</f>
        <v>#N/A</v>
      </c>
    </row>
    <row r="535" spans="1:12">
      <c r="A535" t="str">
        <f t="shared" si="34"/>
        <v>SiochRadek1981</v>
      </c>
      <c r="C535">
        <f t="shared" si="35"/>
        <v>534</v>
      </c>
      <c r="D535" t="s">
        <v>1713</v>
      </c>
      <c r="E535" t="s">
        <v>579</v>
      </c>
      <c r="G535" t="s">
        <v>4151</v>
      </c>
      <c r="H535" t="str">
        <f t="shared" si="32"/>
        <v>Sioch Radek</v>
      </c>
      <c r="I535" t="str">
        <f t="shared" si="33"/>
        <v>1981</v>
      </c>
      <c r="J535" t="s">
        <v>32</v>
      </c>
      <c r="K535" t="s">
        <v>1695</v>
      </c>
      <c r="L535" t="e">
        <f>VLOOKUP(H535,'id (2017)'!H:I,2,0)</f>
        <v>#N/A</v>
      </c>
    </row>
    <row r="536" spans="1:12">
      <c r="A536" t="str">
        <f t="shared" si="34"/>
        <v>NowakowskiPaweł1983</v>
      </c>
      <c r="C536">
        <f t="shared" si="35"/>
        <v>535</v>
      </c>
      <c r="D536" t="s">
        <v>4150</v>
      </c>
      <c r="E536" t="s">
        <v>16</v>
      </c>
      <c r="G536" t="s">
        <v>4149</v>
      </c>
      <c r="H536" t="str">
        <f t="shared" si="32"/>
        <v>Nowakowski Paweł</v>
      </c>
      <c r="I536" t="str">
        <f t="shared" si="33"/>
        <v>1983</v>
      </c>
      <c r="J536" t="s">
        <v>32</v>
      </c>
      <c r="K536" t="s">
        <v>1696</v>
      </c>
      <c r="L536" t="e">
        <f>VLOOKUP(H536,'id (2017)'!H:I,2,0)</f>
        <v>#N/A</v>
      </c>
    </row>
    <row r="537" spans="1:12">
      <c r="A537" t="str">
        <f t="shared" si="34"/>
        <v>WojdatPrzemysław1977</v>
      </c>
      <c r="C537">
        <f t="shared" si="35"/>
        <v>536</v>
      </c>
      <c r="D537" t="s">
        <v>4145</v>
      </c>
      <c r="E537" t="s">
        <v>24</v>
      </c>
      <c r="G537">
        <v>1977</v>
      </c>
      <c r="H537" t="str">
        <f t="shared" si="32"/>
        <v>Wojdat Przemysław</v>
      </c>
      <c r="I537">
        <f t="shared" si="33"/>
        <v>1977</v>
      </c>
      <c r="J537" t="s">
        <v>32</v>
      </c>
      <c r="K537" t="s">
        <v>1697</v>
      </c>
      <c r="L537" t="e">
        <f>VLOOKUP(H537,'id (2017)'!H:I,2,0)</f>
        <v>#N/A</v>
      </c>
    </row>
    <row r="538" spans="1:12">
      <c r="A538" t="str">
        <f t="shared" si="34"/>
        <v>JakubowskiJarosław1980</v>
      </c>
      <c r="C538">
        <f t="shared" si="35"/>
        <v>537</v>
      </c>
      <c r="D538" t="s">
        <v>4143</v>
      </c>
      <c r="E538" t="s">
        <v>90</v>
      </c>
      <c r="G538">
        <v>1980</v>
      </c>
      <c r="H538" t="str">
        <f t="shared" si="32"/>
        <v>Jakubowski Jarosław</v>
      </c>
      <c r="I538">
        <f t="shared" si="33"/>
        <v>1980</v>
      </c>
      <c r="J538" t="s">
        <v>32</v>
      </c>
      <c r="K538" t="s">
        <v>1698</v>
      </c>
      <c r="L538" t="e">
        <f>VLOOKUP(H538,'id (2017)'!H:I,2,0)</f>
        <v>#N/A</v>
      </c>
    </row>
    <row r="539" spans="1:12">
      <c r="A539" t="str">
        <f t="shared" si="34"/>
        <v>ChmuraKatarzyna1983</v>
      </c>
      <c r="C539">
        <f t="shared" si="35"/>
        <v>538</v>
      </c>
      <c r="D539" t="s">
        <v>4184</v>
      </c>
      <c r="E539" t="s">
        <v>768</v>
      </c>
      <c r="F539" t="s">
        <v>4181</v>
      </c>
      <c r="G539">
        <v>1983</v>
      </c>
      <c r="H539" t="str">
        <f t="shared" si="32"/>
        <v>Chmura Katarzyna</v>
      </c>
      <c r="I539">
        <f t="shared" si="33"/>
        <v>1983</v>
      </c>
      <c r="J539" t="s">
        <v>0</v>
      </c>
      <c r="K539" t="s">
        <v>1658</v>
      </c>
      <c r="L539" t="e">
        <f>VLOOKUP(H539,'id (2017)'!H:I,2,0)</f>
        <v>#N/A</v>
      </c>
    </row>
    <row r="540" spans="1:12">
      <c r="A540" t="str">
        <f t="shared" si="34"/>
        <v>BednarzŁukasz1979</v>
      </c>
      <c r="C540">
        <f t="shared" si="35"/>
        <v>539</v>
      </c>
      <c r="D540" t="s">
        <v>4185</v>
      </c>
      <c r="E540" t="s">
        <v>63</v>
      </c>
      <c r="F540" t="s">
        <v>4181</v>
      </c>
      <c r="G540">
        <v>1979</v>
      </c>
      <c r="H540" t="str">
        <f t="shared" si="32"/>
        <v>Bednarz Łukasz</v>
      </c>
      <c r="I540">
        <f t="shared" si="33"/>
        <v>1979</v>
      </c>
      <c r="J540" t="s">
        <v>32</v>
      </c>
      <c r="K540" t="s">
        <v>1658</v>
      </c>
      <c r="L540" t="e">
        <f>VLOOKUP(H540,'id (2017)'!H:I,2,0)</f>
        <v>#N/A</v>
      </c>
    </row>
    <row r="541" spans="1:12">
      <c r="A541" t="str">
        <f t="shared" si="34"/>
        <v>DziubkaPaweł1978</v>
      </c>
      <c r="C541">
        <f t="shared" si="35"/>
        <v>540</v>
      </c>
      <c r="D541" t="s">
        <v>4186</v>
      </c>
      <c r="E541" t="s">
        <v>16</v>
      </c>
      <c r="F541" t="s">
        <v>4181</v>
      </c>
      <c r="G541">
        <v>1978</v>
      </c>
      <c r="H541" t="str">
        <f t="shared" si="32"/>
        <v>Dziubka Paweł</v>
      </c>
      <c r="I541">
        <f t="shared" si="33"/>
        <v>1978</v>
      </c>
      <c r="J541" t="s">
        <v>32</v>
      </c>
      <c r="K541" t="s">
        <v>1658</v>
      </c>
      <c r="L541" t="e">
        <f>VLOOKUP(H541,'id (2017)'!H:I,2,0)</f>
        <v>#N/A</v>
      </c>
    </row>
    <row r="542" spans="1:12">
      <c r="A542" t="str">
        <f t="shared" si="34"/>
        <v>WywiałWojciech1985</v>
      </c>
      <c r="C542">
        <f t="shared" si="35"/>
        <v>541</v>
      </c>
      <c r="D542" t="s">
        <v>4187</v>
      </c>
      <c r="E542" t="s">
        <v>151</v>
      </c>
      <c r="F542" t="s">
        <v>4181</v>
      </c>
      <c r="G542">
        <v>1985</v>
      </c>
      <c r="H542" t="str">
        <f t="shared" si="32"/>
        <v>Wywiał Wojciech</v>
      </c>
      <c r="I542">
        <f t="shared" si="33"/>
        <v>1985</v>
      </c>
      <c r="J542" t="s">
        <v>32</v>
      </c>
      <c r="K542" t="s">
        <v>1658</v>
      </c>
      <c r="L542" t="e">
        <f>VLOOKUP(H542,'id (2017)'!H:I,2,0)</f>
        <v>#N/A</v>
      </c>
    </row>
    <row r="543" spans="1:12">
      <c r="A543" t="str">
        <f t="shared" si="34"/>
        <v>MałeckiRobert1967</v>
      </c>
      <c r="C543">
        <f t="shared" si="35"/>
        <v>542</v>
      </c>
      <c r="D543" t="s">
        <v>4188</v>
      </c>
      <c r="E543" t="s">
        <v>49</v>
      </c>
      <c r="F543" t="s">
        <v>4182</v>
      </c>
      <c r="G543">
        <v>1967</v>
      </c>
      <c r="H543" t="str">
        <f t="shared" si="32"/>
        <v>Małecki Robert</v>
      </c>
      <c r="I543">
        <f t="shared" si="33"/>
        <v>1967</v>
      </c>
      <c r="J543" t="s">
        <v>32</v>
      </c>
      <c r="K543" t="s">
        <v>1658</v>
      </c>
      <c r="L543" t="e">
        <f>VLOOKUP(H543,'id (2017)'!H:I,2,0)</f>
        <v>#N/A</v>
      </c>
    </row>
    <row r="544" spans="1:12">
      <c r="A544" t="str">
        <f t="shared" si="34"/>
        <v>KowalskaAgnieszka1983</v>
      </c>
      <c r="C544">
        <f t="shared" si="35"/>
        <v>543</v>
      </c>
      <c r="D544" t="s">
        <v>739</v>
      </c>
      <c r="E544" t="s">
        <v>133</v>
      </c>
      <c r="F544" t="s">
        <v>4208</v>
      </c>
      <c r="G544">
        <v>1983</v>
      </c>
      <c r="H544" t="str">
        <f t="shared" si="32"/>
        <v>Kowalska Agnieszka</v>
      </c>
      <c r="I544">
        <f t="shared" si="33"/>
        <v>1983</v>
      </c>
      <c r="J544" t="s">
        <v>0</v>
      </c>
      <c r="K544" t="s">
        <v>4211</v>
      </c>
      <c r="L544" t="e">
        <f>VLOOKUP(H544,'id (2017)'!H:I,2,0)</f>
        <v>#N/A</v>
      </c>
    </row>
    <row r="545" spans="1:12">
      <c r="A545" t="str">
        <f t="shared" si="34"/>
        <v>JankowskiTomasz1967</v>
      </c>
      <c r="C545">
        <f t="shared" si="35"/>
        <v>544</v>
      </c>
      <c r="D545" t="s">
        <v>309</v>
      </c>
      <c r="E545" t="s">
        <v>48</v>
      </c>
      <c r="F545" t="s">
        <v>4203</v>
      </c>
      <c r="G545">
        <v>1967</v>
      </c>
      <c r="H545" t="str">
        <f t="shared" si="32"/>
        <v>Jankowski Tomasz</v>
      </c>
      <c r="I545">
        <f t="shared" si="33"/>
        <v>1967</v>
      </c>
      <c r="J545" t="s">
        <v>32</v>
      </c>
      <c r="K545" t="s">
        <v>4211</v>
      </c>
      <c r="L545">
        <f>VLOOKUP(H545,'id (2017)'!H:I,2,0)</f>
        <v>1967</v>
      </c>
    </row>
    <row r="546" spans="1:12">
      <c r="A546" t="str">
        <f t="shared" si="34"/>
        <v>ProcekTomasz1978</v>
      </c>
      <c r="C546">
        <f t="shared" si="35"/>
        <v>545</v>
      </c>
      <c r="D546" t="s">
        <v>101</v>
      </c>
      <c r="E546" t="s">
        <v>48</v>
      </c>
      <c r="F546">
        <v>0</v>
      </c>
      <c r="G546">
        <v>1978</v>
      </c>
      <c r="H546" t="str">
        <f t="shared" si="32"/>
        <v>Procek Tomasz</v>
      </c>
      <c r="I546">
        <f t="shared" si="33"/>
        <v>1978</v>
      </c>
      <c r="J546" t="s">
        <v>32</v>
      </c>
      <c r="K546" t="s">
        <v>4211</v>
      </c>
      <c r="L546">
        <f>VLOOKUP(H546,'id (2017)'!H:I,2,0)</f>
        <v>1978</v>
      </c>
    </row>
    <row r="547" spans="1:12">
      <c r="A547" t="str">
        <f t="shared" si="34"/>
        <v>SontowskiMarcin1986</v>
      </c>
      <c r="C547">
        <f t="shared" si="35"/>
        <v>546</v>
      </c>
      <c r="D547" t="s">
        <v>4209</v>
      </c>
      <c r="E547" t="s">
        <v>17</v>
      </c>
      <c r="F547" t="s">
        <v>827</v>
      </c>
      <c r="G547">
        <v>1986</v>
      </c>
      <c r="H547" t="str">
        <f t="shared" si="32"/>
        <v>Sontowski Marcin</v>
      </c>
      <c r="I547">
        <f t="shared" si="33"/>
        <v>1986</v>
      </c>
      <c r="J547" t="s">
        <v>32</v>
      </c>
      <c r="K547" t="s">
        <v>4211</v>
      </c>
      <c r="L547" t="e">
        <f>VLOOKUP(H547,'id (2017)'!H:I,2,0)</f>
        <v>#N/A</v>
      </c>
    </row>
    <row r="548" spans="1:12">
      <c r="A548" t="str">
        <f t="shared" si="34"/>
        <v>BorkoRyszard1978</v>
      </c>
      <c r="C548">
        <f t="shared" si="35"/>
        <v>547</v>
      </c>
      <c r="D548" t="s">
        <v>555</v>
      </c>
      <c r="E548" t="s">
        <v>554</v>
      </c>
      <c r="F548" t="s">
        <v>553</v>
      </c>
      <c r="G548">
        <v>1978</v>
      </c>
      <c r="H548" t="str">
        <f t="shared" si="32"/>
        <v>Borko Ryszard</v>
      </c>
      <c r="I548">
        <f t="shared" si="33"/>
        <v>1978</v>
      </c>
      <c r="J548" t="s">
        <v>32</v>
      </c>
      <c r="K548" t="s">
        <v>4211</v>
      </c>
      <c r="L548">
        <f>VLOOKUP(H548,'id (2017)'!H:I,2,0)</f>
        <v>1971</v>
      </c>
    </row>
    <row r="549" spans="1:12">
      <c r="A549" t="str">
        <f t="shared" si="34"/>
        <v>SzymanekDawid1990</v>
      </c>
      <c r="C549">
        <f t="shared" si="35"/>
        <v>548</v>
      </c>
      <c r="D549" t="s">
        <v>4210</v>
      </c>
      <c r="E549" t="s">
        <v>467</v>
      </c>
      <c r="F549" t="s">
        <v>4205</v>
      </c>
      <c r="G549">
        <v>1990</v>
      </c>
      <c r="H549" t="str">
        <f t="shared" si="32"/>
        <v>Szymanek Dawid</v>
      </c>
      <c r="I549">
        <f t="shared" si="33"/>
        <v>1990</v>
      </c>
      <c r="J549" t="s">
        <v>32</v>
      </c>
      <c r="K549" t="s">
        <v>4211</v>
      </c>
      <c r="L549" t="e">
        <f>VLOOKUP(H549,'id (2017)'!H:I,2,0)</f>
        <v>#N/A</v>
      </c>
    </row>
    <row r="550" spans="1:12">
      <c r="A550" t="str">
        <f t="shared" si="34"/>
        <v>KaussDawid1979</v>
      </c>
      <c r="C550">
        <f t="shared" si="35"/>
        <v>549</v>
      </c>
      <c r="D550" t="s">
        <v>1190</v>
      </c>
      <c r="E550" t="s">
        <v>467</v>
      </c>
      <c r="F550">
        <v>0</v>
      </c>
      <c r="G550">
        <v>1979</v>
      </c>
      <c r="H550" t="str">
        <f t="shared" si="32"/>
        <v>Kauss Dawid</v>
      </c>
      <c r="I550">
        <f t="shared" si="33"/>
        <v>1979</v>
      </c>
      <c r="J550" t="s">
        <v>32</v>
      </c>
      <c r="K550" t="s">
        <v>4211</v>
      </c>
      <c r="L550">
        <f>VLOOKUP(H550,'id (2017)'!H:I,2,0)</f>
        <v>1979</v>
      </c>
    </row>
    <row r="551" spans="1:12">
      <c r="A551" t="str">
        <f t="shared" si="34"/>
        <v>GałązkaGrzegorz1979</v>
      </c>
      <c r="C551">
        <f t="shared" si="35"/>
        <v>550</v>
      </c>
      <c r="D551" t="s">
        <v>1676</v>
      </c>
      <c r="E551" t="s">
        <v>19</v>
      </c>
      <c r="F551" t="s">
        <v>1669</v>
      </c>
      <c r="G551">
        <v>1979</v>
      </c>
      <c r="H551" t="str">
        <f t="shared" si="32"/>
        <v>Gałązka Grzegorz</v>
      </c>
      <c r="I551">
        <f t="shared" si="33"/>
        <v>1979</v>
      </c>
      <c r="J551" t="s">
        <v>32</v>
      </c>
      <c r="K551" t="s">
        <v>4211</v>
      </c>
      <c r="L551">
        <f>VLOOKUP(H551,'id (2017)'!H:I,2,0)</f>
        <v>1979</v>
      </c>
    </row>
    <row r="552" spans="1:12">
      <c r="A552" t="str">
        <f t="shared" si="34"/>
        <v>SobekDawid1977</v>
      </c>
      <c r="C552">
        <f t="shared" si="35"/>
        <v>551</v>
      </c>
      <c r="D552" t="s">
        <v>1678</v>
      </c>
      <c r="E552" t="s">
        <v>467</v>
      </c>
      <c r="F552" t="s">
        <v>4206</v>
      </c>
      <c r="G552">
        <v>1977</v>
      </c>
      <c r="H552" t="str">
        <f t="shared" si="32"/>
        <v>Sobek Dawid</v>
      </c>
      <c r="I552">
        <f t="shared" si="33"/>
        <v>1977</v>
      </c>
      <c r="J552" t="s">
        <v>32</v>
      </c>
      <c r="K552" t="s">
        <v>4211</v>
      </c>
      <c r="L552">
        <f>VLOOKUP(H552,'id (2017)'!H:I,2,0)</f>
        <v>1977</v>
      </c>
    </row>
    <row r="553" spans="1:12">
      <c r="A553" t="str">
        <f t="shared" si="34"/>
        <v>ButnyRafał1978</v>
      </c>
      <c r="C553">
        <f t="shared" si="35"/>
        <v>552</v>
      </c>
      <c r="D553" t="s">
        <v>4198</v>
      </c>
      <c r="E553" t="s">
        <v>45</v>
      </c>
      <c r="F553" t="s">
        <v>4207</v>
      </c>
      <c r="G553">
        <v>1978</v>
      </c>
      <c r="H553" t="str">
        <f t="shared" si="32"/>
        <v>Butny Rafał</v>
      </c>
      <c r="I553">
        <f t="shared" si="33"/>
        <v>1978</v>
      </c>
      <c r="J553" t="s">
        <v>32</v>
      </c>
      <c r="K553" t="s">
        <v>4211</v>
      </c>
      <c r="L553" t="e">
        <f>VLOOKUP(H553,'id (2017)'!H:I,2,0)</f>
        <v>#N/A</v>
      </c>
    </row>
    <row r="554" spans="1:12">
      <c r="A554" t="str">
        <f t="shared" si="34"/>
        <v>RybińskiŁukasz1976</v>
      </c>
      <c r="C554">
        <f t="shared" si="35"/>
        <v>553</v>
      </c>
      <c r="D554" t="s">
        <v>397</v>
      </c>
      <c r="E554" t="s">
        <v>63</v>
      </c>
      <c r="F554" t="s">
        <v>396</v>
      </c>
      <c r="G554">
        <v>1976</v>
      </c>
      <c r="H554" t="str">
        <f t="shared" si="32"/>
        <v>Rybiński Łukasz</v>
      </c>
      <c r="I554">
        <f t="shared" si="33"/>
        <v>1976</v>
      </c>
      <c r="J554" t="s">
        <v>32</v>
      </c>
      <c r="K554" t="s">
        <v>4211</v>
      </c>
      <c r="L554">
        <f>VLOOKUP(H554,'id (2017)'!H:I,2,0)</f>
        <v>1976</v>
      </c>
    </row>
    <row r="555" spans="1:12">
      <c r="A555" t="str">
        <f t="shared" si="34"/>
        <v>SzczepaniakAdam1988</v>
      </c>
      <c r="C555">
        <f t="shared" si="35"/>
        <v>554</v>
      </c>
      <c r="D555" t="s">
        <v>4195</v>
      </c>
      <c r="E555" t="s">
        <v>83</v>
      </c>
      <c r="F555">
        <v>0</v>
      </c>
      <c r="G555">
        <v>1988</v>
      </c>
      <c r="H555" t="str">
        <f t="shared" si="32"/>
        <v>Szczepaniak Adam</v>
      </c>
      <c r="I555">
        <f t="shared" si="33"/>
        <v>1988</v>
      </c>
      <c r="J555" t="s">
        <v>32</v>
      </c>
      <c r="K555" t="s">
        <v>4211</v>
      </c>
      <c r="L555" t="e">
        <f>VLOOKUP(H555,'id (2017)'!H:I,2,0)</f>
        <v>#N/A</v>
      </c>
    </row>
    <row r="556" spans="1:12">
      <c r="A556" t="str">
        <f t="shared" si="34"/>
        <v>KwidzińskiKrzysztof1973</v>
      </c>
      <c r="C556">
        <f t="shared" si="35"/>
        <v>555</v>
      </c>
      <c r="D556" t="s">
        <v>4196</v>
      </c>
      <c r="E556" t="s">
        <v>22</v>
      </c>
      <c r="F556" t="s">
        <v>4197</v>
      </c>
      <c r="G556">
        <v>1973</v>
      </c>
      <c r="H556" t="str">
        <f t="shared" si="32"/>
        <v>Kwidziński Krzysztof</v>
      </c>
      <c r="I556">
        <f t="shared" si="33"/>
        <v>1973</v>
      </c>
      <c r="J556" t="s">
        <v>32</v>
      </c>
      <c r="K556" t="s">
        <v>4211</v>
      </c>
      <c r="L556" t="e">
        <f>VLOOKUP(H556,'id (2017)'!H:I,2,0)</f>
        <v>#N/A</v>
      </c>
    </row>
    <row r="557" spans="1:12">
      <c r="A557" t="str">
        <f t="shared" si="34"/>
        <v>StąpelSławomir1972</v>
      </c>
      <c r="C557">
        <f t="shared" si="35"/>
        <v>556</v>
      </c>
      <c r="D557" t="s">
        <v>4214</v>
      </c>
      <c r="E557" t="s">
        <v>92</v>
      </c>
      <c r="F557" t="s">
        <v>4181</v>
      </c>
      <c r="G557">
        <v>1972</v>
      </c>
      <c r="H557" t="str">
        <f t="shared" si="32"/>
        <v>Stąpel Sławomir</v>
      </c>
      <c r="I557">
        <f t="shared" si="33"/>
        <v>1972</v>
      </c>
      <c r="J557" t="s">
        <v>32</v>
      </c>
      <c r="K557" t="s">
        <v>1658</v>
      </c>
      <c r="L557" t="e">
        <f>VLOOKUP(H557,'id (2017)'!H:I,2,0)</f>
        <v>#N/A</v>
      </c>
    </row>
    <row r="558" spans="1:12">
      <c r="A558" t="str">
        <f t="shared" si="34"/>
        <v>MańskiSebastian1988</v>
      </c>
      <c r="C558">
        <f t="shared" si="35"/>
        <v>557</v>
      </c>
      <c r="D558" t="s">
        <v>3476</v>
      </c>
      <c r="E558" t="s">
        <v>788</v>
      </c>
      <c r="G558">
        <v>1988</v>
      </c>
      <c r="H558" t="str">
        <f t="shared" si="32"/>
        <v>Mański Sebastian</v>
      </c>
      <c r="I558">
        <f t="shared" si="33"/>
        <v>1988</v>
      </c>
      <c r="J558" t="s">
        <v>32</v>
      </c>
      <c r="K558" t="s">
        <v>4231</v>
      </c>
      <c r="L558" t="e">
        <f>VLOOKUP(H558,'id (2017)'!H:I,2,0)</f>
        <v>#N/A</v>
      </c>
    </row>
    <row r="559" spans="1:12">
      <c r="A559" t="str">
        <f t="shared" si="34"/>
        <v>HampelskiKrzysztof1980</v>
      </c>
      <c r="C559">
        <f t="shared" si="35"/>
        <v>558</v>
      </c>
      <c r="D559" s="9" t="s">
        <v>1803</v>
      </c>
      <c r="E559" s="9" t="s">
        <v>22</v>
      </c>
      <c r="F559" s="9"/>
      <c r="G559" s="9">
        <v>1980</v>
      </c>
      <c r="H559" t="str">
        <f t="shared" si="32"/>
        <v>Hampelski Krzysztof</v>
      </c>
      <c r="I559">
        <f t="shared" si="33"/>
        <v>1980</v>
      </c>
      <c r="J559" t="s">
        <v>32</v>
      </c>
      <c r="K559" t="s">
        <v>4231</v>
      </c>
      <c r="L559">
        <f>VLOOKUP(H559,'id (2017)'!H:I,2,0)</f>
        <v>1980</v>
      </c>
    </row>
    <row r="560" spans="1:12">
      <c r="A560" t="str">
        <f t="shared" si="34"/>
        <v>PabichPaweł1980</v>
      </c>
      <c r="C560">
        <f t="shared" si="35"/>
        <v>559</v>
      </c>
      <c r="D560" s="9" t="s">
        <v>4224</v>
      </c>
      <c r="E560" s="9" t="s">
        <v>16</v>
      </c>
      <c r="F560" s="9"/>
      <c r="G560" s="9">
        <v>1980</v>
      </c>
      <c r="H560" t="str">
        <f t="shared" si="32"/>
        <v>Pabich Paweł</v>
      </c>
      <c r="I560">
        <f t="shared" si="33"/>
        <v>1980</v>
      </c>
      <c r="J560" t="s">
        <v>32</v>
      </c>
      <c r="K560" t="s">
        <v>4231</v>
      </c>
      <c r="L560" t="e">
        <f>VLOOKUP(H560,'id (2017)'!H:I,2,0)</f>
        <v>#N/A</v>
      </c>
    </row>
    <row r="561" spans="1:12">
      <c r="A561" t="str">
        <f t="shared" si="34"/>
        <v>MorońArtur1974</v>
      </c>
      <c r="C561">
        <f t="shared" si="35"/>
        <v>560</v>
      </c>
      <c r="D561" s="9" t="s">
        <v>1639</v>
      </c>
      <c r="E561" s="9" t="s">
        <v>51</v>
      </c>
      <c r="F561" s="9"/>
      <c r="G561" s="9">
        <v>1974</v>
      </c>
      <c r="H561" t="str">
        <f t="shared" si="32"/>
        <v>Moroń Artur</v>
      </c>
      <c r="I561">
        <f t="shared" si="33"/>
        <v>1974</v>
      </c>
      <c r="J561" t="s">
        <v>32</v>
      </c>
      <c r="K561" t="s">
        <v>4231</v>
      </c>
      <c r="L561">
        <f>VLOOKUP(H561,'id (2017)'!H:I,2,0)</f>
        <v>1974</v>
      </c>
    </row>
    <row r="562" spans="1:12">
      <c r="A562" t="str">
        <f t="shared" si="34"/>
        <v>ZłotnickiMaciek1984</v>
      </c>
      <c r="C562">
        <f t="shared" si="35"/>
        <v>561</v>
      </c>
      <c r="D562" t="s">
        <v>3827</v>
      </c>
      <c r="E562" t="s">
        <v>1316</v>
      </c>
      <c r="G562">
        <v>1984</v>
      </c>
      <c r="H562" t="str">
        <f t="shared" si="32"/>
        <v>Złotnicki Maciek</v>
      </c>
      <c r="I562">
        <f t="shared" si="33"/>
        <v>1984</v>
      </c>
      <c r="J562" t="s">
        <v>32</v>
      </c>
      <c r="K562" t="s">
        <v>4231</v>
      </c>
      <c r="L562" t="e">
        <f>VLOOKUP(H562,'id (2017)'!H:I,2,0)</f>
        <v>#N/A</v>
      </c>
    </row>
    <row r="563" spans="1:12">
      <c r="A563" t="str">
        <f t="shared" si="34"/>
        <v>BalickiTomasz1985</v>
      </c>
      <c r="C563">
        <f t="shared" si="35"/>
        <v>562</v>
      </c>
      <c r="D563" t="s">
        <v>4222</v>
      </c>
      <c r="E563" t="s">
        <v>48</v>
      </c>
      <c r="G563">
        <v>1985</v>
      </c>
      <c r="H563" t="str">
        <f t="shared" si="32"/>
        <v>Balicki Tomasz</v>
      </c>
      <c r="I563">
        <f t="shared" si="33"/>
        <v>1985</v>
      </c>
      <c r="J563" t="s">
        <v>32</v>
      </c>
      <c r="K563" t="s">
        <v>4231</v>
      </c>
      <c r="L563" t="e">
        <f>VLOOKUP(H563,'id (2017)'!H:I,2,0)</f>
        <v>#N/A</v>
      </c>
    </row>
    <row r="564" spans="1:12">
      <c r="A564" t="str">
        <f t="shared" si="34"/>
        <v>StawiarskiRafał1985</v>
      </c>
      <c r="C564">
        <f t="shared" si="35"/>
        <v>563</v>
      </c>
      <c r="D564" t="s">
        <v>4221</v>
      </c>
      <c r="E564" t="s">
        <v>45</v>
      </c>
      <c r="G564">
        <v>1985</v>
      </c>
      <c r="H564" t="str">
        <f t="shared" si="32"/>
        <v>Stawiarski Rafał</v>
      </c>
      <c r="I564">
        <f t="shared" si="33"/>
        <v>1985</v>
      </c>
      <c r="J564" t="s">
        <v>32</v>
      </c>
      <c r="K564" t="s">
        <v>4231</v>
      </c>
      <c r="L564" t="e">
        <f>VLOOKUP(H564,'id (2017)'!H:I,2,0)</f>
        <v>#N/A</v>
      </c>
    </row>
    <row r="565" spans="1:12">
      <c r="A565" t="str">
        <f t="shared" si="34"/>
        <v>NanekSebastian1987</v>
      </c>
      <c r="C565">
        <f t="shared" si="35"/>
        <v>564</v>
      </c>
      <c r="D565" t="s">
        <v>4219</v>
      </c>
      <c r="E565" t="s">
        <v>788</v>
      </c>
      <c r="G565">
        <v>1987</v>
      </c>
      <c r="H565" t="str">
        <f t="shared" si="32"/>
        <v>Nanek Sebastian</v>
      </c>
      <c r="I565">
        <f t="shared" si="33"/>
        <v>1987</v>
      </c>
      <c r="J565" t="s">
        <v>32</v>
      </c>
      <c r="K565" t="s">
        <v>4231</v>
      </c>
      <c r="L565" t="e">
        <f>VLOOKUP(H565,'id (2017)'!H:I,2,0)</f>
        <v>#N/A</v>
      </c>
    </row>
    <row r="566" spans="1:12">
      <c r="A566" t="str">
        <f t="shared" si="34"/>
        <v>BardzikBogumił1982</v>
      </c>
      <c r="C566">
        <f t="shared" si="35"/>
        <v>565</v>
      </c>
      <c r="D566" t="s">
        <v>4217</v>
      </c>
      <c r="E566" t="s">
        <v>437</v>
      </c>
      <c r="G566">
        <v>1982</v>
      </c>
      <c r="H566" t="str">
        <f t="shared" si="32"/>
        <v>Bardzik Bogumił</v>
      </c>
      <c r="I566">
        <f t="shared" si="33"/>
        <v>1982</v>
      </c>
      <c r="J566" t="s">
        <v>32</v>
      </c>
      <c r="K566" t="s">
        <v>4231</v>
      </c>
      <c r="L566" t="e">
        <f>VLOOKUP(H566,'id (2017)'!H:I,2,0)</f>
        <v>#N/A</v>
      </c>
    </row>
    <row r="567" spans="1:12">
      <c r="A567" t="str">
        <f t="shared" si="34"/>
        <v>SzymskiTomasz1989</v>
      </c>
      <c r="C567">
        <f t="shared" si="35"/>
        <v>566</v>
      </c>
      <c r="D567" t="s">
        <v>4216</v>
      </c>
      <c r="E567" t="s">
        <v>48</v>
      </c>
      <c r="G567">
        <v>1989</v>
      </c>
      <c r="H567" t="str">
        <f t="shared" si="32"/>
        <v>Szymski Tomasz</v>
      </c>
      <c r="I567">
        <f t="shared" si="33"/>
        <v>1989</v>
      </c>
      <c r="J567" t="s">
        <v>32</v>
      </c>
      <c r="K567" t="s">
        <v>4231</v>
      </c>
      <c r="L567" t="e">
        <f>VLOOKUP(H567,'id (2017)'!H:I,2,0)</f>
        <v>#N/A</v>
      </c>
    </row>
    <row r="568" spans="1:12">
      <c r="A568" t="str">
        <f t="shared" si="34"/>
        <v>JanerkaMarzka1978</v>
      </c>
      <c r="C568">
        <f t="shared" si="35"/>
        <v>567</v>
      </c>
      <c r="D568" s="9" t="s">
        <v>4223</v>
      </c>
      <c r="E568" s="9" t="s">
        <v>1587</v>
      </c>
      <c r="F568" s="9"/>
      <c r="G568" s="9">
        <v>1978</v>
      </c>
      <c r="H568" t="str">
        <f t="shared" si="32"/>
        <v>Janerka Marzka</v>
      </c>
      <c r="I568">
        <f t="shared" si="33"/>
        <v>1978</v>
      </c>
      <c r="J568" t="s">
        <v>0</v>
      </c>
      <c r="K568" t="s">
        <v>4231</v>
      </c>
      <c r="L568" t="e">
        <f>VLOOKUP(H568,'id (2017)'!H:I,2,0)</f>
        <v>#N/A</v>
      </c>
    </row>
    <row r="569" spans="1:12">
      <c r="A569" t="str">
        <f t="shared" si="34"/>
        <v>BuciakBarbara1986</v>
      </c>
      <c r="C569">
        <f t="shared" si="35"/>
        <v>568</v>
      </c>
      <c r="D569" t="s">
        <v>302</v>
      </c>
      <c r="E569" t="s">
        <v>409</v>
      </c>
      <c r="G569">
        <v>1986</v>
      </c>
      <c r="H569" t="str">
        <f t="shared" si="32"/>
        <v>Buciak Barbara</v>
      </c>
      <c r="I569">
        <f t="shared" si="33"/>
        <v>1986</v>
      </c>
      <c r="J569" t="s">
        <v>0</v>
      </c>
      <c r="K569" t="s">
        <v>4231</v>
      </c>
      <c r="L569" t="e">
        <f>VLOOKUP(H569,'id (2017)'!H:I,2,0)</f>
        <v>#N/A</v>
      </c>
    </row>
    <row r="570" spans="1:12">
      <c r="A570" t="str">
        <f t="shared" si="34"/>
        <v>SenderekEla1983</v>
      </c>
      <c r="C570">
        <f t="shared" si="35"/>
        <v>569</v>
      </c>
      <c r="D570" t="s">
        <v>295</v>
      </c>
      <c r="E570" t="s">
        <v>4218</v>
      </c>
      <c r="G570">
        <v>1983</v>
      </c>
      <c r="H570" t="str">
        <f t="shared" si="32"/>
        <v>Senderek Ela</v>
      </c>
      <c r="I570">
        <f t="shared" si="33"/>
        <v>1983</v>
      </c>
      <c r="J570" t="s">
        <v>0</v>
      </c>
      <c r="K570" t="s">
        <v>4231</v>
      </c>
      <c r="L570" t="e">
        <f>VLOOKUP(H570,'id (2017)'!H:I,2,0)</f>
        <v>#N/A</v>
      </c>
    </row>
    <row r="571" spans="1:12">
      <c r="A571" t="str">
        <f t="shared" si="34"/>
        <v>KosiorekMałgorzata1973</v>
      </c>
      <c r="C571">
        <f t="shared" si="35"/>
        <v>570</v>
      </c>
      <c r="D571" t="s">
        <v>933</v>
      </c>
      <c r="E571" t="s">
        <v>500</v>
      </c>
      <c r="F571" t="s">
        <v>4331</v>
      </c>
      <c r="G571">
        <v>1973</v>
      </c>
      <c r="H571" t="str">
        <f t="shared" si="32"/>
        <v>Kosiorek Małgorzata</v>
      </c>
      <c r="I571">
        <f t="shared" si="33"/>
        <v>1973</v>
      </c>
      <c r="J571" t="s">
        <v>0</v>
      </c>
      <c r="K571" t="s">
        <v>4523</v>
      </c>
      <c r="L571" t="e">
        <f>VLOOKUP(H571,'id (2017)'!H:I,2,0)</f>
        <v>#N/A</v>
      </c>
    </row>
    <row r="572" spans="1:12">
      <c r="A572" t="str">
        <f t="shared" si="34"/>
        <v>NiziołekAnna1962</v>
      </c>
      <c r="C572">
        <f t="shared" si="35"/>
        <v>571</v>
      </c>
      <c r="D572" t="s">
        <v>4448</v>
      </c>
      <c r="E572" t="s">
        <v>276</v>
      </c>
      <c r="F572">
        <v>0</v>
      </c>
      <c r="G572">
        <v>1962</v>
      </c>
      <c r="H572" t="str">
        <f t="shared" si="32"/>
        <v>Niziołek Anna</v>
      </c>
      <c r="I572">
        <f t="shared" si="33"/>
        <v>1962</v>
      </c>
      <c r="J572" t="s">
        <v>0</v>
      </c>
      <c r="K572" t="s">
        <v>4523</v>
      </c>
      <c r="L572" t="e">
        <f>VLOOKUP(H572,'id (2017)'!H:I,2,0)</f>
        <v>#N/A</v>
      </c>
    </row>
    <row r="573" spans="1:12">
      <c r="A573" t="str">
        <f t="shared" si="34"/>
        <v>MillerJoanna1987</v>
      </c>
      <c r="C573">
        <f t="shared" si="35"/>
        <v>572</v>
      </c>
      <c r="D573" t="s">
        <v>1165</v>
      </c>
      <c r="E573" t="s">
        <v>489</v>
      </c>
      <c r="F573" t="s">
        <v>4367</v>
      </c>
      <c r="G573">
        <v>1987</v>
      </c>
      <c r="H573" t="str">
        <f t="shared" si="32"/>
        <v>Miller Joanna</v>
      </c>
      <c r="I573">
        <f t="shared" si="33"/>
        <v>1987</v>
      </c>
      <c r="J573" t="s">
        <v>0</v>
      </c>
      <c r="K573" t="s">
        <v>4524</v>
      </c>
      <c r="L573" t="e">
        <f>VLOOKUP(H573,'id (2017)'!H:I,2,0)</f>
        <v>#N/A</v>
      </c>
    </row>
    <row r="574" spans="1:12">
      <c r="A574" t="str">
        <f t="shared" si="34"/>
        <v>PogorzelskaAleksandra1978</v>
      </c>
      <c r="C574">
        <f t="shared" si="35"/>
        <v>573</v>
      </c>
      <c r="D574" t="s">
        <v>840</v>
      </c>
      <c r="E574" t="s">
        <v>483</v>
      </c>
      <c r="F574" t="s">
        <v>4347</v>
      </c>
      <c r="G574">
        <v>1978</v>
      </c>
      <c r="H574" t="str">
        <f t="shared" si="32"/>
        <v>Pogorzelska Aleksandra</v>
      </c>
      <c r="I574">
        <f t="shared" si="33"/>
        <v>1978</v>
      </c>
      <c r="J574" t="s">
        <v>0</v>
      </c>
      <c r="K574" t="s">
        <v>4524</v>
      </c>
      <c r="L574">
        <f>VLOOKUP(H574,'id (2017)'!H:I,2,0)</f>
        <v>1978</v>
      </c>
    </row>
    <row r="575" spans="1:12">
      <c r="A575" t="str">
        <f t="shared" si="34"/>
        <v>KacprzykAgnieszka1990</v>
      </c>
      <c r="C575">
        <f t="shared" si="35"/>
        <v>574</v>
      </c>
      <c r="D575" t="s">
        <v>4343</v>
      </c>
      <c r="E575" t="s">
        <v>133</v>
      </c>
      <c r="F575" t="s">
        <v>4339</v>
      </c>
      <c r="G575">
        <v>1990</v>
      </c>
      <c r="H575" t="str">
        <f t="shared" si="32"/>
        <v>Kacprzyk Agnieszka</v>
      </c>
      <c r="I575">
        <f t="shared" si="33"/>
        <v>1990</v>
      </c>
      <c r="J575" t="s">
        <v>0</v>
      </c>
      <c r="K575" t="s">
        <v>4524</v>
      </c>
      <c r="L575" t="e">
        <f>VLOOKUP(H575,'id (2017)'!H:I,2,0)</f>
        <v>#N/A</v>
      </c>
    </row>
    <row r="576" spans="1:12">
      <c r="A576" t="str">
        <f t="shared" si="34"/>
        <v>KolkaKatarzyna , Dorota1985</v>
      </c>
      <c r="C576">
        <f t="shared" si="35"/>
        <v>575</v>
      </c>
      <c r="D576" t="s">
        <v>4329</v>
      </c>
      <c r="E576" t="s">
        <v>4328</v>
      </c>
      <c r="F576" t="s">
        <v>4327</v>
      </c>
      <c r="G576">
        <v>1985</v>
      </c>
      <c r="H576" t="str">
        <f t="shared" ref="H576:H639" si="36">D576&amp;" "&amp;E576</f>
        <v>Kolka Katarzyna , Dorota</v>
      </c>
      <c r="I576">
        <f t="shared" ref="I576:I639" si="37">G576</f>
        <v>1985</v>
      </c>
      <c r="J576" t="s">
        <v>0</v>
      </c>
      <c r="K576" t="s">
        <v>4524</v>
      </c>
      <c r="L576" t="e">
        <f>VLOOKUP(H576,'id (2017)'!H:I,2,0)</f>
        <v>#N/A</v>
      </c>
    </row>
    <row r="577" spans="1:12">
      <c r="A577" t="str">
        <f t="shared" si="34"/>
        <v>BabichAnna1974</v>
      </c>
      <c r="C577">
        <f t="shared" si="35"/>
        <v>576</v>
      </c>
      <c r="D577" t="s">
        <v>4326</v>
      </c>
      <c r="E577" t="s">
        <v>276</v>
      </c>
      <c r="F577" t="s">
        <v>4325</v>
      </c>
      <c r="G577">
        <v>1974</v>
      </c>
      <c r="H577" t="str">
        <f t="shared" si="36"/>
        <v>Babich Anna</v>
      </c>
      <c r="I577">
        <f t="shared" si="37"/>
        <v>1974</v>
      </c>
      <c r="J577" t="s">
        <v>0</v>
      </c>
      <c r="K577" t="s">
        <v>4524</v>
      </c>
      <c r="L577" t="e">
        <f>VLOOKUP(H577,'id (2017)'!H:I,2,0)</f>
        <v>#N/A</v>
      </c>
    </row>
    <row r="578" spans="1:12">
      <c r="A578" t="str">
        <f t="shared" ref="A578:A641" si="38">D578&amp;E578&amp;G578</f>
        <v>OmieczyńskaAnna1994</v>
      </c>
      <c r="C578">
        <f t="shared" si="35"/>
        <v>577</v>
      </c>
      <c r="D578" t="s">
        <v>4317</v>
      </c>
      <c r="E578" t="s">
        <v>276</v>
      </c>
      <c r="F578" t="s">
        <v>4316</v>
      </c>
      <c r="G578">
        <v>1994</v>
      </c>
      <c r="H578" t="str">
        <f t="shared" si="36"/>
        <v>Omieczyńska Anna</v>
      </c>
      <c r="I578">
        <f t="shared" si="37"/>
        <v>1994</v>
      </c>
      <c r="J578" t="s">
        <v>0</v>
      </c>
      <c r="K578" t="s">
        <v>4524</v>
      </c>
      <c r="L578" t="e">
        <f>VLOOKUP(H578,'id (2017)'!H:I,2,0)</f>
        <v>#N/A</v>
      </c>
    </row>
    <row r="579" spans="1:12">
      <c r="A579" t="str">
        <f t="shared" si="38"/>
        <v>DanskBogusia1978</v>
      </c>
      <c r="C579">
        <f t="shared" si="35"/>
        <v>578</v>
      </c>
      <c r="D579" t="s">
        <v>4314</v>
      </c>
      <c r="E579" t="s">
        <v>4313</v>
      </c>
      <c r="F579" t="s">
        <v>158</v>
      </c>
      <c r="G579">
        <v>1978</v>
      </c>
      <c r="H579" t="str">
        <f t="shared" si="36"/>
        <v>Dansk Bogusia</v>
      </c>
      <c r="I579">
        <f t="shared" si="37"/>
        <v>1978</v>
      </c>
      <c r="J579" t="s">
        <v>0</v>
      </c>
      <c r="K579" t="s">
        <v>4524</v>
      </c>
      <c r="L579" t="e">
        <f>VLOOKUP(H579,'id (2017)'!H:I,2,0)</f>
        <v>#N/A</v>
      </c>
    </row>
    <row r="580" spans="1:12">
      <c r="A580" t="str">
        <f t="shared" si="38"/>
        <v>WypychMalwina Katarzyna1997</v>
      </c>
      <c r="C580">
        <f t="shared" ref="C580:C643" si="39">C579+1</f>
        <v>579</v>
      </c>
      <c r="D580" t="s">
        <v>4303</v>
      </c>
      <c r="E580" t="s">
        <v>4302</v>
      </c>
      <c r="F580" t="s">
        <v>4301</v>
      </c>
      <c r="G580">
        <v>1997</v>
      </c>
      <c r="H580" t="str">
        <f t="shared" si="36"/>
        <v>Wypych Malwina Katarzyna</v>
      </c>
      <c r="I580">
        <f t="shared" si="37"/>
        <v>1997</v>
      </c>
      <c r="J580" t="s">
        <v>0</v>
      </c>
      <c r="K580" t="s">
        <v>4524</v>
      </c>
      <c r="L580" t="e">
        <f>VLOOKUP(H580,'id (2017)'!H:I,2,0)</f>
        <v>#N/A</v>
      </c>
    </row>
    <row r="581" spans="1:12">
      <c r="A581" t="str">
        <f t="shared" si="38"/>
        <v>KowalakKatarzyna1985</v>
      </c>
      <c r="C581">
        <f t="shared" si="39"/>
        <v>580</v>
      </c>
      <c r="D581" t="s">
        <v>4298</v>
      </c>
      <c r="E581" t="s">
        <v>768</v>
      </c>
      <c r="F581" t="s">
        <v>4297</v>
      </c>
      <c r="G581">
        <v>1985</v>
      </c>
      <c r="H581" t="str">
        <f t="shared" si="36"/>
        <v>Kowalak Katarzyna</v>
      </c>
      <c r="I581">
        <f t="shared" si="37"/>
        <v>1985</v>
      </c>
      <c r="J581" t="s">
        <v>0</v>
      </c>
      <c r="K581" t="s">
        <v>4524</v>
      </c>
      <c r="L581" t="e">
        <f>VLOOKUP(H581,'id (2017)'!H:I,2,0)</f>
        <v>#N/A</v>
      </c>
    </row>
    <row r="582" spans="1:12">
      <c r="A582" t="str">
        <f t="shared" si="38"/>
        <v>RoziewskaEwelina1989</v>
      </c>
      <c r="C582">
        <f t="shared" si="39"/>
        <v>581</v>
      </c>
      <c r="D582" t="s">
        <v>1769</v>
      </c>
      <c r="E582" t="s">
        <v>1770</v>
      </c>
      <c r="F582" t="s">
        <v>4277</v>
      </c>
      <c r="G582">
        <v>1989</v>
      </c>
      <c r="H582" t="str">
        <f t="shared" si="36"/>
        <v>Roziewska Ewelina</v>
      </c>
      <c r="I582">
        <f t="shared" si="37"/>
        <v>1989</v>
      </c>
      <c r="J582" t="s">
        <v>0</v>
      </c>
      <c r="K582" t="s">
        <v>4524</v>
      </c>
      <c r="L582">
        <f>VLOOKUP(H582,'id (2017)'!H:I,2,0)</f>
        <v>1989</v>
      </c>
    </row>
    <row r="583" spans="1:12">
      <c r="A583" t="str">
        <f t="shared" si="38"/>
        <v>SkowyraMonika1991</v>
      </c>
      <c r="C583">
        <f t="shared" si="39"/>
        <v>582</v>
      </c>
      <c r="D583" t="s">
        <v>4279</v>
      </c>
      <c r="E583" t="s">
        <v>207</v>
      </c>
      <c r="F583" t="s">
        <v>4277</v>
      </c>
      <c r="G583">
        <v>1991</v>
      </c>
      <c r="H583" t="str">
        <f t="shared" si="36"/>
        <v>Skowyra Monika</v>
      </c>
      <c r="I583">
        <f t="shared" si="37"/>
        <v>1991</v>
      </c>
      <c r="J583" t="s">
        <v>0</v>
      </c>
      <c r="K583" t="s">
        <v>4524</v>
      </c>
      <c r="L583" t="e">
        <f>VLOOKUP(H583,'id (2017)'!H:I,2,0)</f>
        <v>#N/A</v>
      </c>
    </row>
    <row r="584" spans="1:12">
      <c r="A584" t="str">
        <f t="shared" si="38"/>
        <v>KubiśAleksandra1985</v>
      </c>
      <c r="C584">
        <f t="shared" si="39"/>
        <v>583</v>
      </c>
      <c r="D584" t="s">
        <v>4276</v>
      </c>
      <c r="E584" t="s">
        <v>483</v>
      </c>
      <c r="F584" t="s">
        <v>4275</v>
      </c>
      <c r="G584">
        <v>1985</v>
      </c>
      <c r="H584" t="str">
        <f t="shared" si="36"/>
        <v>Kubiś Aleksandra</v>
      </c>
      <c r="I584">
        <f t="shared" si="37"/>
        <v>1985</v>
      </c>
      <c r="J584" t="s">
        <v>0</v>
      </c>
      <c r="K584" t="s">
        <v>4524</v>
      </c>
      <c r="L584" t="e">
        <f>VLOOKUP(H584,'id (2017)'!H:I,2,0)</f>
        <v>#N/A</v>
      </c>
    </row>
    <row r="585" spans="1:12">
      <c r="A585" t="str">
        <f t="shared" si="38"/>
        <v>BeigerKarolina1979</v>
      </c>
      <c r="C585">
        <f t="shared" si="39"/>
        <v>584</v>
      </c>
      <c r="D585" t="s">
        <v>3646</v>
      </c>
      <c r="E585" t="s">
        <v>550</v>
      </c>
      <c r="F585" t="s">
        <v>4270</v>
      </c>
      <c r="G585">
        <v>1979</v>
      </c>
      <c r="H585" t="str">
        <f t="shared" si="36"/>
        <v>Beiger Karolina</v>
      </c>
      <c r="I585">
        <f t="shared" si="37"/>
        <v>1979</v>
      </c>
      <c r="J585" t="s">
        <v>0</v>
      </c>
      <c r="K585" t="s">
        <v>4524</v>
      </c>
      <c r="L585" t="e">
        <f>VLOOKUP(H585,'id (2017)'!H:I,2,0)</f>
        <v>#N/A</v>
      </c>
    </row>
    <row r="586" spans="1:12">
      <c r="A586" t="str">
        <f t="shared" si="38"/>
        <v>BarnikEdyta1985</v>
      </c>
      <c r="C586">
        <f t="shared" si="39"/>
        <v>585</v>
      </c>
      <c r="D586" t="s">
        <v>4268</v>
      </c>
      <c r="E586" t="s">
        <v>463</v>
      </c>
      <c r="F586" t="s">
        <v>4267</v>
      </c>
      <c r="G586">
        <v>1985</v>
      </c>
      <c r="H586" t="str">
        <f t="shared" si="36"/>
        <v>Barnik Edyta</v>
      </c>
      <c r="I586">
        <f t="shared" si="37"/>
        <v>1985</v>
      </c>
      <c r="J586" t="s">
        <v>0</v>
      </c>
      <c r="K586" t="s">
        <v>4524</v>
      </c>
      <c r="L586" t="e">
        <f>VLOOKUP(H586,'id (2017)'!H:I,2,0)</f>
        <v>#N/A</v>
      </c>
    </row>
    <row r="587" spans="1:12">
      <c r="A587" t="str">
        <f t="shared" si="38"/>
        <v>Kraska-LewandowskaAgata1983</v>
      </c>
      <c r="C587">
        <f t="shared" si="39"/>
        <v>586</v>
      </c>
      <c r="D587" t="s">
        <v>4266</v>
      </c>
      <c r="E587" t="s">
        <v>231</v>
      </c>
      <c r="F587" t="s">
        <v>4257</v>
      </c>
      <c r="G587">
        <v>1983</v>
      </c>
      <c r="H587" t="str">
        <f t="shared" si="36"/>
        <v>Kraska-Lewandowska Agata</v>
      </c>
      <c r="I587">
        <f t="shared" si="37"/>
        <v>1983</v>
      </c>
      <c r="J587" t="s">
        <v>0</v>
      </c>
      <c r="K587" t="s">
        <v>4524</v>
      </c>
      <c r="L587" t="e">
        <f>VLOOKUP(H587,'id (2017)'!H:I,2,0)</f>
        <v>#N/A</v>
      </c>
    </row>
    <row r="588" spans="1:12">
      <c r="A588" t="str">
        <f t="shared" si="38"/>
        <v>LewandowskaMonika1978</v>
      </c>
      <c r="C588">
        <f t="shared" si="39"/>
        <v>587</v>
      </c>
      <c r="D588" t="s">
        <v>4258</v>
      </c>
      <c r="E588" t="s">
        <v>207</v>
      </c>
      <c r="F588" t="s">
        <v>4257</v>
      </c>
      <c r="G588">
        <v>1978</v>
      </c>
      <c r="H588" t="str">
        <f t="shared" si="36"/>
        <v>Lewandowska Monika</v>
      </c>
      <c r="I588">
        <f t="shared" si="37"/>
        <v>1978</v>
      </c>
      <c r="J588" t="s">
        <v>0</v>
      </c>
      <c r="K588" t="s">
        <v>4524</v>
      </c>
      <c r="L588" t="e">
        <f>VLOOKUP(H588,'id (2017)'!H:I,2,0)</f>
        <v>#N/A</v>
      </c>
    </row>
    <row r="589" spans="1:12">
      <c r="A589" t="str">
        <f t="shared" si="38"/>
        <v>KoczwaraKatarzyna1987</v>
      </c>
      <c r="C589">
        <f t="shared" si="39"/>
        <v>588</v>
      </c>
      <c r="D589" t="s">
        <v>4256</v>
      </c>
      <c r="E589" t="s">
        <v>768</v>
      </c>
      <c r="F589" t="s">
        <v>4255</v>
      </c>
      <c r="G589">
        <v>1987</v>
      </c>
      <c r="H589" t="str">
        <f t="shared" si="36"/>
        <v>Koczwara Katarzyna</v>
      </c>
      <c r="I589">
        <f t="shared" si="37"/>
        <v>1987</v>
      </c>
      <c r="J589" t="s">
        <v>0</v>
      </c>
      <c r="K589" t="s">
        <v>4524</v>
      </c>
      <c r="L589" t="e">
        <f>VLOOKUP(H589,'id (2017)'!H:I,2,0)</f>
        <v>#N/A</v>
      </c>
    </row>
    <row r="590" spans="1:12">
      <c r="A590" t="str">
        <f t="shared" si="38"/>
        <v>BanasikSławomir1978</v>
      </c>
      <c r="C590">
        <f t="shared" si="39"/>
        <v>589</v>
      </c>
      <c r="D590" t="s">
        <v>884</v>
      </c>
      <c r="E590" t="s">
        <v>92</v>
      </c>
      <c r="F590">
        <v>0</v>
      </c>
      <c r="G590">
        <v>1978</v>
      </c>
      <c r="H590" t="str">
        <f t="shared" si="36"/>
        <v>Banasik Sławomir</v>
      </c>
      <c r="I590">
        <f t="shared" si="37"/>
        <v>1978</v>
      </c>
      <c r="J590" t="s">
        <v>32</v>
      </c>
      <c r="K590" t="s">
        <v>4523</v>
      </c>
      <c r="L590" t="e">
        <f>VLOOKUP(H590,'id (2017)'!H:I,2,0)</f>
        <v>#N/A</v>
      </c>
    </row>
    <row r="591" spans="1:12">
      <c r="A591" t="str">
        <f t="shared" si="38"/>
        <v>GruszeckiDamian1986</v>
      </c>
      <c r="C591">
        <f t="shared" si="39"/>
        <v>590</v>
      </c>
      <c r="D591" t="s">
        <v>4495</v>
      </c>
      <c r="E591" t="s">
        <v>282</v>
      </c>
      <c r="F591" t="s">
        <v>4494</v>
      </c>
      <c r="G591">
        <v>1986</v>
      </c>
      <c r="H591" t="str">
        <f t="shared" si="36"/>
        <v>Gruszecki Damian</v>
      </c>
      <c r="I591">
        <f t="shared" si="37"/>
        <v>1986</v>
      </c>
      <c r="J591" t="s">
        <v>32</v>
      </c>
      <c r="K591" t="s">
        <v>4523</v>
      </c>
      <c r="L591" t="e">
        <f>VLOOKUP(H591,'id (2017)'!H:I,2,0)</f>
        <v>#N/A</v>
      </c>
    </row>
    <row r="592" spans="1:12">
      <c r="A592" t="str">
        <f t="shared" si="38"/>
        <v>PrzybyszPiotr1982</v>
      </c>
      <c r="C592">
        <f t="shared" si="39"/>
        <v>591</v>
      </c>
      <c r="D592" t="s">
        <v>4493</v>
      </c>
      <c r="E592" t="s">
        <v>15</v>
      </c>
      <c r="F592" t="s">
        <v>4492</v>
      </c>
      <c r="G592">
        <v>1982</v>
      </c>
      <c r="H592" t="str">
        <f t="shared" si="36"/>
        <v>Przybysz Piotr</v>
      </c>
      <c r="I592">
        <f t="shared" si="37"/>
        <v>1982</v>
      </c>
      <c r="J592" t="s">
        <v>32</v>
      </c>
      <c r="K592" t="s">
        <v>4523</v>
      </c>
      <c r="L592" t="e">
        <f>VLOOKUP(H592,'id (2017)'!H:I,2,0)</f>
        <v>#N/A</v>
      </c>
    </row>
    <row r="593" spans="1:12">
      <c r="A593" t="str">
        <f t="shared" si="38"/>
        <v>SkowrońskiJacek1977</v>
      </c>
      <c r="C593">
        <f t="shared" si="39"/>
        <v>592</v>
      </c>
      <c r="D593" t="s">
        <v>4491</v>
      </c>
      <c r="E593" t="s">
        <v>21</v>
      </c>
      <c r="F593">
        <v>0</v>
      </c>
      <c r="G593">
        <v>1977</v>
      </c>
      <c r="H593" t="str">
        <f t="shared" si="36"/>
        <v>Skowroński Jacek</v>
      </c>
      <c r="I593">
        <f t="shared" si="37"/>
        <v>1977</v>
      </c>
      <c r="J593" t="s">
        <v>32</v>
      </c>
      <c r="K593" t="s">
        <v>4523</v>
      </c>
      <c r="L593" t="e">
        <f>VLOOKUP(H593,'id (2017)'!H:I,2,0)</f>
        <v>#N/A</v>
      </c>
    </row>
    <row r="594" spans="1:12">
      <c r="A594" t="str">
        <f t="shared" si="38"/>
        <v>GrabowskiGrzegorz1977</v>
      </c>
      <c r="C594">
        <f t="shared" si="39"/>
        <v>593</v>
      </c>
      <c r="D594" t="s">
        <v>97</v>
      </c>
      <c r="E594" t="s">
        <v>19</v>
      </c>
      <c r="F594" t="s">
        <v>4490</v>
      </c>
      <c r="G594">
        <v>1977</v>
      </c>
      <c r="H594" t="str">
        <f t="shared" si="36"/>
        <v>Grabowski Grzegorz</v>
      </c>
      <c r="I594">
        <f t="shared" si="37"/>
        <v>1977</v>
      </c>
      <c r="J594" t="s">
        <v>32</v>
      </c>
      <c r="K594" t="s">
        <v>4523</v>
      </c>
      <c r="L594">
        <f>VLOOKUP(H594,'id (2017)'!H:I,2,0)</f>
        <v>1977</v>
      </c>
    </row>
    <row r="595" spans="1:12">
      <c r="A595" t="str">
        <f t="shared" si="38"/>
        <v>CyganSzymon1978</v>
      </c>
      <c r="C595">
        <f t="shared" si="39"/>
        <v>594</v>
      </c>
      <c r="D595" t="s">
        <v>1127</v>
      </c>
      <c r="E595" t="s">
        <v>398</v>
      </c>
      <c r="F595" t="s">
        <v>1613</v>
      </c>
      <c r="G595">
        <v>1978</v>
      </c>
      <c r="H595" t="str">
        <f t="shared" si="36"/>
        <v>Cygan Szymon</v>
      </c>
      <c r="I595">
        <f t="shared" si="37"/>
        <v>1978</v>
      </c>
      <c r="J595" t="s">
        <v>32</v>
      </c>
      <c r="K595" t="s">
        <v>4523</v>
      </c>
      <c r="L595">
        <f>VLOOKUP(H595,'id (2017)'!H:I,2,0)</f>
        <v>1978</v>
      </c>
    </row>
    <row r="596" spans="1:12">
      <c r="A596" t="str">
        <f t="shared" si="38"/>
        <v>ŻywnoJacek1981</v>
      </c>
      <c r="C596">
        <f t="shared" si="39"/>
        <v>595</v>
      </c>
      <c r="D596" t="s">
        <v>4486</v>
      </c>
      <c r="E596" t="s">
        <v>21</v>
      </c>
      <c r="F596" t="s">
        <v>4203</v>
      </c>
      <c r="G596">
        <v>1981</v>
      </c>
      <c r="H596" t="str">
        <f t="shared" si="36"/>
        <v>Żywno Jacek</v>
      </c>
      <c r="I596">
        <f t="shared" si="37"/>
        <v>1981</v>
      </c>
      <c r="J596" t="s">
        <v>32</v>
      </c>
      <c r="K596" t="s">
        <v>4523</v>
      </c>
      <c r="L596" t="e">
        <f>VLOOKUP(H596,'id (2017)'!H:I,2,0)</f>
        <v>#N/A</v>
      </c>
    </row>
    <row r="597" spans="1:12">
      <c r="A597" t="str">
        <f t="shared" si="38"/>
        <v>MarciniukAdam1956</v>
      </c>
      <c r="C597">
        <f t="shared" si="39"/>
        <v>596</v>
      </c>
      <c r="D597" t="s">
        <v>424</v>
      </c>
      <c r="E597" t="s">
        <v>83</v>
      </c>
      <c r="F597" t="s">
        <v>4485</v>
      </c>
      <c r="G597">
        <v>1956</v>
      </c>
      <c r="H597" t="str">
        <f t="shared" si="36"/>
        <v>Marciniuk Adam</v>
      </c>
      <c r="I597">
        <f t="shared" si="37"/>
        <v>1956</v>
      </c>
      <c r="J597" t="s">
        <v>32</v>
      </c>
      <c r="K597" t="s">
        <v>4523</v>
      </c>
      <c r="L597">
        <f>VLOOKUP(H597,'id (2017)'!H:I,2,0)</f>
        <v>1956</v>
      </c>
    </row>
    <row r="598" spans="1:12">
      <c r="A598" t="str">
        <f t="shared" si="38"/>
        <v>MarciniukRafał1983</v>
      </c>
      <c r="C598">
        <f t="shared" si="39"/>
        <v>597</v>
      </c>
      <c r="D598" t="s">
        <v>424</v>
      </c>
      <c r="E598" t="s">
        <v>45</v>
      </c>
      <c r="F598" t="s">
        <v>4485</v>
      </c>
      <c r="G598">
        <v>1983</v>
      </c>
      <c r="H598" t="str">
        <f t="shared" si="36"/>
        <v>Marciniuk Rafał</v>
      </c>
      <c r="I598">
        <f t="shared" si="37"/>
        <v>1983</v>
      </c>
      <c r="J598" t="s">
        <v>32</v>
      </c>
      <c r="K598" t="s">
        <v>4523</v>
      </c>
      <c r="L598">
        <f>VLOOKUP(H598,'id (2017)'!H:I,2,0)</f>
        <v>1983</v>
      </c>
    </row>
    <row r="599" spans="1:12">
      <c r="A599" t="str">
        <f t="shared" si="38"/>
        <v>WylężekJacek1984</v>
      </c>
      <c r="C599">
        <f t="shared" si="39"/>
        <v>598</v>
      </c>
      <c r="D599" t="s">
        <v>430</v>
      </c>
      <c r="E599" t="s">
        <v>21</v>
      </c>
      <c r="F599" t="s">
        <v>4483</v>
      </c>
      <c r="G599">
        <v>1984</v>
      </c>
      <c r="H599" t="str">
        <f t="shared" si="36"/>
        <v>Wylężek Jacek</v>
      </c>
      <c r="I599">
        <f t="shared" si="37"/>
        <v>1984</v>
      </c>
      <c r="J599" t="s">
        <v>32</v>
      </c>
      <c r="K599" t="s">
        <v>4523</v>
      </c>
      <c r="L599">
        <f>VLOOKUP(H599,'id (2017)'!H:I,2,0)</f>
        <v>1984</v>
      </c>
    </row>
    <row r="600" spans="1:12">
      <c r="A600" t="str">
        <f t="shared" si="38"/>
        <v>SosnaPaweł1985</v>
      </c>
      <c r="C600">
        <f t="shared" si="39"/>
        <v>599</v>
      </c>
      <c r="D600" t="s">
        <v>4482</v>
      </c>
      <c r="E600" t="s">
        <v>16</v>
      </c>
      <c r="F600" t="s">
        <v>4273</v>
      </c>
      <c r="G600">
        <v>1985</v>
      </c>
      <c r="H600" t="str">
        <f t="shared" si="36"/>
        <v>Sosna Paweł</v>
      </c>
      <c r="I600">
        <f t="shared" si="37"/>
        <v>1985</v>
      </c>
      <c r="J600" t="s">
        <v>32</v>
      </c>
      <c r="K600" t="s">
        <v>4523</v>
      </c>
      <c r="L600" t="e">
        <f>VLOOKUP(H600,'id (2017)'!H:I,2,0)</f>
        <v>#N/A</v>
      </c>
    </row>
    <row r="601" spans="1:12">
      <c r="A601" t="str">
        <f t="shared" si="38"/>
        <v>DaszczyńskiBartosz1989</v>
      </c>
      <c r="C601">
        <f t="shared" si="39"/>
        <v>600</v>
      </c>
      <c r="D601" t="s">
        <v>4479</v>
      </c>
      <c r="E601" t="s">
        <v>46</v>
      </c>
      <c r="F601" t="s">
        <v>4478</v>
      </c>
      <c r="G601">
        <v>1989</v>
      </c>
      <c r="H601" t="str">
        <f t="shared" si="36"/>
        <v>Daszczyński Bartosz</v>
      </c>
      <c r="I601">
        <f t="shared" si="37"/>
        <v>1989</v>
      </c>
      <c r="J601" t="s">
        <v>32</v>
      </c>
      <c r="K601" t="s">
        <v>4523</v>
      </c>
      <c r="L601" t="e">
        <f>VLOOKUP(H601,'id (2017)'!H:I,2,0)</f>
        <v>#N/A</v>
      </c>
    </row>
    <row r="602" spans="1:12">
      <c r="A602" t="str">
        <f t="shared" si="38"/>
        <v>RutkaRadosław1976</v>
      </c>
      <c r="C602">
        <f t="shared" si="39"/>
        <v>601</v>
      </c>
      <c r="D602" t="s">
        <v>350</v>
      </c>
      <c r="E602" t="s">
        <v>241</v>
      </c>
      <c r="F602">
        <v>0</v>
      </c>
      <c r="G602">
        <v>1976</v>
      </c>
      <c r="H602" t="str">
        <f t="shared" si="36"/>
        <v>Rutka Radosław</v>
      </c>
      <c r="I602">
        <f t="shared" si="37"/>
        <v>1976</v>
      </c>
      <c r="J602" t="s">
        <v>32</v>
      </c>
      <c r="K602" t="s">
        <v>4523</v>
      </c>
      <c r="L602">
        <f>VLOOKUP(H602,'id (2017)'!H:I,2,0)</f>
        <v>1976</v>
      </c>
    </row>
    <row r="603" spans="1:12">
      <c r="A603" t="str">
        <f t="shared" si="38"/>
        <v>RomanowskiArtur1988</v>
      </c>
      <c r="C603">
        <f t="shared" si="39"/>
        <v>602</v>
      </c>
      <c r="D603" t="s">
        <v>4474</v>
      </c>
      <c r="E603" t="s">
        <v>51</v>
      </c>
      <c r="F603" t="s">
        <v>4473</v>
      </c>
      <c r="G603">
        <v>1988</v>
      </c>
      <c r="H603" t="str">
        <f t="shared" si="36"/>
        <v>Romanowski Artur</v>
      </c>
      <c r="I603">
        <f t="shared" si="37"/>
        <v>1988</v>
      </c>
      <c r="J603" t="s">
        <v>32</v>
      </c>
      <c r="K603" t="s">
        <v>4523</v>
      </c>
      <c r="L603" t="e">
        <f>VLOOKUP(H603,'id (2017)'!H:I,2,0)</f>
        <v>#N/A</v>
      </c>
    </row>
    <row r="604" spans="1:12">
      <c r="A604" t="str">
        <f t="shared" si="38"/>
        <v>MejkaMichał1977</v>
      </c>
      <c r="C604">
        <f t="shared" si="39"/>
        <v>603</v>
      </c>
      <c r="D604" t="s">
        <v>1712</v>
      </c>
      <c r="E604" t="s">
        <v>59</v>
      </c>
      <c r="F604" t="s">
        <v>4471</v>
      </c>
      <c r="G604">
        <v>1977</v>
      </c>
      <c r="H604" t="str">
        <f t="shared" si="36"/>
        <v>Mejka Michał</v>
      </c>
      <c r="I604">
        <f t="shared" si="37"/>
        <v>1977</v>
      </c>
      <c r="J604" t="s">
        <v>32</v>
      </c>
      <c r="K604" t="s">
        <v>4523</v>
      </c>
      <c r="L604" t="e">
        <f>VLOOKUP(H604,'id (2017)'!H:I,2,0)</f>
        <v>#N/A</v>
      </c>
    </row>
    <row r="605" spans="1:12">
      <c r="A605" t="str">
        <f t="shared" si="38"/>
        <v>MejkaBartłomiej1984</v>
      </c>
      <c r="C605">
        <f t="shared" si="39"/>
        <v>604</v>
      </c>
      <c r="D605" t="s">
        <v>1712</v>
      </c>
      <c r="E605" t="s">
        <v>272</v>
      </c>
      <c r="F605" t="s">
        <v>1372</v>
      </c>
      <c r="G605">
        <v>1984</v>
      </c>
      <c r="H605" t="str">
        <f t="shared" si="36"/>
        <v>Mejka Bartłomiej</v>
      </c>
      <c r="I605">
        <f t="shared" si="37"/>
        <v>1984</v>
      </c>
      <c r="J605" t="s">
        <v>32</v>
      </c>
      <c r="K605" t="s">
        <v>4523</v>
      </c>
      <c r="L605">
        <f>VLOOKUP(H605,'id (2017)'!H:I,2,0)</f>
        <v>1984</v>
      </c>
    </row>
    <row r="606" spans="1:12">
      <c r="A606" t="str">
        <f t="shared" si="38"/>
        <v>WilmaMarcin1986</v>
      </c>
      <c r="C606">
        <f t="shared" si="39"/>
        <v>605</v>
      </c>
      <c r="D606" t="s">
        <v>4470</v>
      </c>
      <c r="E606" t="s">
        <v>17</v>
      </c>
      <c r="F606" t="s">
        <v>4273</v>
      </c>
      <c r="G606">
        <v>1986</v>
      </c>
      <c r="H606" t="str">
        <f t="shared" si="36"/>
        <v>Wilma Marcin</v>
      </c>
      <c r="I606">
        <f t="shared" si="37"/>
        <v>1986</v>
      </c>
      <c r="J606" t="s">
        <v>32</v>
      </c>
      <c r="K606" t="s">
        <v>4523</v>
      </c>
      <c r="L606" t="e">
        <f>VLOOKUP(H606,'id (2017)'!H:I,2,0)</f>
        <v>#N/A</v>
      </c>
    </row>
    <row r="607" spans="1:12">
      <c r="A607" t="str">
        <f t="shared" si="38"/>
        <v>CenkierJulian1976</v>
      </c>
      <c r="C607">
        <f t="shared" si="39"/>
        <v>606</v>
      </c>
      <c r="D607" t="s">
        <v>1674</v>
      </c>
      <c r="E607" t="s">
        <v>1675</v>
      </c>
      <c r="F607" t="s">
        <v>4467</v>
      </c>
      <c r="G607">
        <v>1976</v>
      </c>
      <c r="H607" t="str">
        <f t="shared" si="36"/>
        <v>Cenkier Julian</v>
      </c>
      <c r="I607">
        <f t="shared" si="37"/>
        <v>1976</v>
      </c>
      <c r="J607" t="s">
        <v>32</v>
      </c>
      <c r="K607" t="s">
        <v>4523</v>
      </c>
      <c r="L607">
        <f>VLOOKUP(H607,'id (2017)'!H:I,2,0)</f>
        <v>1976</v>
      </c>
    </row>
    <row r="608" spans="1:12">
      <c r="A608" t="str">
        <f t="shared" si="38"/>
        <v>SzkudlarzMaciej1964</v>
      </c>
      <c r="C608">
        <f t="shared" si="39"/>
        <v>607</v>
      </c>
      <c r="D608" t="s">
        <v>1135</v>
      </c>
      <c r="E608" t="s">
        <v>70</v>
      </c>
      <c r="F608" t="s">
        <v>4445</v>
      </c>
      <c r="G608">
        <v>1964</v>
      </c>
      <c r="H608" t="str">
        <f t="shared" si="36"/>
        <v>Szkudlarz Maciej</v>
      </c>
      <c r="I608">
        <f t="shared" si="37"/>
        <v>1964</v>
      </c>
      <c r="J608" t="s">
        <v>32</v>
      </c>
      <c r="K608" t="s">
        <v>4523</v>
      </c>
      <c r="L608">
        <f>VLOOKUP(H608,'id (2017)'!H:I,2,0)</f>
        <v>1964</v>
      </c>
    </row>
    <row r="609" spans="1:12">
      <c r="A609" t="str">
        <f t="shared" si="38"/>
        <v>Golembkakarol1971</v>
      </c>
      <c r="C609">
        <f t="shared" si="39"/>
        <v>608</v>
      </c>
      <c r="D609" t="s">
        <v>1134</v>
      </c>
      <c r="E609" t="s">
        <v>4466</v>
      </c>
      <c r="F609" t="s">
        <v>4443</v>
      </c>
      <c r="G609">
        <v>1971</v>
      </c>
      <c r="H609" t="str">
        <f t="shared" si="36"/>
        <v>Golembka karol</v>
      </c>
      <c r="I609">
        <f t="shared" si="37"/>
        <v>1971</v>
      </c>
      <c r="J609" t="s">
        <v>32</v>
      </c>
      <c r="K609" t="s">
        <v>4523</v>
      </c>
      <c r="L609">
        <f>VLOOKUP(H609,'id (2017)'!H:I,2,0)</f>
        <v>1971</v>
      </c>
    </row>
    <row r="610" spans="1:12">
      <c r="A610" t="str">
        <f t="shared" si="38"/>
        <v>ŚwiderskiBartosz1976</v>
      </c>
      <c r="C610">
        <f t="shared" si="39"/>
        <v>609</v>
      </c>
      <c r="D610" t="s">
        <v>4525</v>
      </c>
      <c r="E610" t="s">
        <v>46</v>
      </c>
      <c r="F610" t="s">
        <v>4464</v>
      </c>
      <c r="G610">
        <v>1976</v>
      </c>
      <c r="H610" t="str">
        <f t="shared" si="36"/>
        <v>Świderski Bartosz</v>
      </c>
      <c r="I610">
        <f t="shared" si="37"/>
        <v>1976</v>
      </c>
      <c r="J610" t="s">
        <v>32</v>
      </c>
      <c r="K610" t="s">
        <v>4523</v>
      </c>
      <c r="L610" t="e">
        <f>VLOOKUP(H610,'id (2017)'!H:I,2,0)</f>
        <v>#N/A</v>
      </c>
    </row>
    <row r="611" spans="1:12">
      <c r="A611" t="str">
        <f t="shared" si="38"/>
        <v>WanatRafał1982</v>
      </c>
      <c r="C611">
        <f t="shared" si="39"/>
        <v>610</v>
      </c>
      <c r="D611" t="s">
        <v>531</v>
      </c>
      <c r="E611" t="s">
        <v>45</v>
      </c>
      <c r="F611" t="s">
        <v>369</v>
      </c>
      <c r="G611">
        <v>1982</v>
      </c>
      <c r="H611" t="str">
        <f t="shared" si="36"/>
        <v>Wanat Rafał</v>
      </c>
      <c r="I611">
        <f t="shared" si="37"/>
        <v>1982</v>
      </c>
      <c r="J611" t="s">
        <v>32</v>
      </c>
      <c r="K611" t="s">
        <v>4523</v>
      </c>
      <c r="L611">
        <f>VLOOKUP(H611,'id (2017)'!H:I,2,0)</f>
        <v>1982</v>
      </c>
    </row>
    <row r="612" spans="1:12">
      <c r="A612" t="str">
        <f t="shared" si="38"/>
        <v>KalarKarel1977</v>
      </c>
      <c r="C612">
        <f t="shared" si="39"/>
        <v>611</v>
      </c>
      <c r="D612" t="s">
        <v>4461</v>
      </c>
      <c r="E612" t="s">
        <v>389</v>
      </c>
      <c r="F612" t="s">
        <v>4460</v>
      </c>
      <c r="G612">
        <v>1977</v>
      </c>
      <c r="H612" t="str">
        <f t="shared" si="36"/>
        <v>Kalar Karel</v>
      </c>
      <c r="I612">
        <f t="shared" si="37"/>
        <v>1977</v>
      </c>
      <c r="J612" t="s">
        <v>32</v>
      </c>
      <c r="K612" t="s">
        <v>4523</v>
      </c>
      <c r="L612" t="e">
        <f>VLOOKUP(H612,'id (2017)'!H:I,2,0)</f>
        <v>#N/A</v>
      </c>
    </row>
    <row r="613" spans="1:12">
      <c r="A613" t="str">
        <f t="shared" si="38"/>
        <v>KurzyńskiKrystian1976</v>
      </c>
      <c r="C613">
        <f t="shared" si="39"/>
        <v>612</v>
      </c>
      <c r="D613" t="s">
        <v>458</v>
      </c>
      <c r="E613" t="s">
        <v>77</v>
      </c>
      <c r="F613" t="s">
        <v>4459</v>
      </c>
      <c r="G613">
        <v>1976</v>
      </c>
      <c r="H613" t="str">
        <f t="shared" si="36"/>
        <v>Kurzyński Krystian</v>
      </c>
      <c r="I613">
        <f t="shared" si="37"/>
        <v>1976</v>
      </c>
      <c r="J613" t="s">
        <v>32</v>
      </c>
      <c r="K613" t="s">
        <v>4523</v>
      </c>
      <c r="L613" t="e">
        <f>VLOOKUP(H613,'id (2017)'!H:I,2,0)</f>
        <v>#N/A</v>
      </c>
    </row>
    <row r="614" spans="1:12">
      <c r="A614" t="str">
        <f t="shared" si="38"/>
        <v>PleckePiotr1984</v>
      </c>
      <c r="C614">
        <f t="shared" si="39"/>
        <v>613</v>
      </c>
      <c r="D614" t="s">
        <v>4458</v>
      </c>
      <c r="E614" t="s">
        <v>15</v>
      </c>
      <c r="F614" t="s">
        <v>4331</v>
      </c>
      <c r="G614">
        <v>1984</v>
      </c>
      <c r="H614" t="str">
        <f t="shared" si="36"/>
        <v>Plecke Piotr</v>
      </c>
      <c r="I614">
        <f t="shared" si="37"/>
        <v>1984</v>
      </c>
      <c r="J614" t="s">
        <v>32</v>
      </c>
      <c r="K614" t="s">
        <v>4523</v>
      </c>
      <c r="L614" t="e">
        <f>VLOOKUP(H614,'id (2017)'!H:I,2,0)</f>
        <v>#N/A</v>
      </c>
    </row>
    <row r="615" spans="1:12">
      <c r="A615" t="str">
        <f t="shared" si="38"/>
        <v>NiedbalskiDaniel1978</v>
      </c>
      <c r="C615">
        <f t="shared" si="39"/>
        <v>614</v>
      </c>
      <c r="D615" t="s">
        <v>4457</v>
      </c>
      <c r="E615" t="s">
        <v>139</v>
      </c>
      <c r="F615" t="s">
        <v>4203</v>
      </c>
      <c r="G615">
        <v>1978</v>
      </c>
      <c r="H615" t="str">
        <f t="shared" si="36"/>
        <v>Niedbalski Daniel</v>
      </c>
      <c r="I615">
        <f t="shared" si="37"/>
        <v>1978</v>
      </c>
      <c r="J615" t="s">
        <v>32</v>
      </c>
      <c r="K615" t="s">
        <v>4523</v>
      </c>
      <c r="L615" t="e">
        <f>VLOOKUP(H615,'id (2017)'!H:I,2,0)</f>
        <v>#N/A</v>
      </c>
    </row>
    <row r="616" spans="1:12">
      <c r="A616" t="str">
        <f t="shared" si="38"/>
        <v>KuczkowskiBartosz1984</v>
      </c>
      <c r="C616">
        <f t="shared" si="39"/>
        <v>615</v>
      </c>
      <c r="D616" t="s">
        <v>1355</v>
      </c>
      <c r="E616" t="s">
        <v>46</v>
      </c>
      <c r="F616" t="s">
        <v>4455</v>
      </c>
      <c r="G616">
        <v>1984</v>
      </c>
      <c r="H616" t="str">
        <f t="shared" si="36"/>
        <v>Kuczkowski Bartosz</v>
      </c>
      <c r="I616">
        <f t="shared" si="37"/>
        <v>1984</v>
      </c>
      <c r="J616" t="s">
        <v>32</v>
      </c>
      <c r="K616" t="s">
        <v>4523</v>
      </c>
      <c r="L616">
        <f>VLOOKUP(H616,'id (2017)'!H:I,2,0)</f>
        <v>1984</v>
      </c>
    </row>
    <row r="617" spans="1:12">
      <c r="A617" t="str">
        <f t="shared" si="38"/>
        <v>KilianMarek1995</v>
      </c>
      <c r="C617">
        <f t="shared" si="39"/>
        <v>616</v>
      </c>
      <c r="D617" t="s">
        <v>4454</v>
      </c>
      <c r="E617" t="s">
        <v>34</v>
      </c>
      <c r="F617" t="s">
        <v>354</v>
      </c>
      <c r="G617">
        <v>1995</v>
      </c>
      <c r="H617" t="str">
        <f t="shared" si="36"/>
        <v>Kilian Marek</v>
      </c>
      <c r="I617">
        <f t="shared" si="37"/>
        <v>1995</v>
      </c>
      <c r="J617" t="s">
        <v>32</v>
      </c>
      <c r="K617" t="s">
        <v>4523</v>
      </c>
      <c r="L617" t="e">
        <f>VLOOKUP(H617,'id (2017)'!H:I,2,0)</f>
        <v>#N/A</v>
      </c>
    </row>
    <row r="618" spans="1:12">
      <c r="A618" t="str">
        <f t="shared" si="38"/>
        <v>GlaasBartłomiej1978</v>
      </c>
      <c r="C618">
        <f t="shared" si="39"/>
        <v>617</v>
      </c>
      <c r="D618" t="s">
        <v>4452</v>
      </c>
      <c r="E618" t="s">
        <v>272</v>
      </c>
      <c r="F618" t="s">
        <v>4451</v>
      </c>
      <c r="G618" s="8">
        <v>1978</v>
      </c>
      <c r="H618" t="str">
        <f t="shared" si="36"/>
        <v>Glaas Bartłomiej</v>
      </c>
      <c r="I618">
        <f t="shared" si="37"/>
        <v>1978</v>
      </c>
      <c r="J618" t="s">
        <v>32</v>
      </c>
      <c r="K618" t="s">
        <v>4523</v>
      </c>
      <c r="L618" t="e">
        <f>VLOOKUP(H618,'id (2017)'!H:I,2,0)</f>
        <v>#N/A</v>
      </c>
    </row>
    <row r="619" spans="1:12">
      <c r="A619" t="str">
        <f t="shared" si="38"/>
        <v>SzulinPaweł1982</v>
      </c>
      <c r="C619">
        <f t="shared" si="39"/>
        <v>618</v>
      </c>
      <c r="D619" t="s">
        <v>4450</v>
      </c>
      <c r="E619" t="s">
        <v>16</v>
      </c>
      <c r="F619" t="s">
        <v>4449</v>
      </c>
      <c r="G619" s="8">
        <v>1982</v>
      </c>
      <c r="H619" t="str">
        <f t="shared" si="36"/>
        <v>Szulin Paweł</v>
      </c>
      <c r="I619">
        <f t="shared" si="37"/>
        <v>1982</v>
      </c>
      <c r="J619" t="s">
        <v>32</v>
      </c>
      <c r="K619" t="s">
        <v>4523</v>
      </c>
      <c r="L619" t="e">
        <f>VLOOKUP(H619,'id (2017)'!H:I,2,0)</f>
        <v>#N/A</v>
      </c>
    </row>
    <row r="620" spans="1:12">
      <c r="A620" t="str">
        <f t="shared" si="38"/>
        <v>WinekTomasz1966</v>
      </c>
      <c r="C620">
        <f t="shared" si="39"/>
        <v>619</v>
      </c>
      <c r="D620" t="s">
        <v>1361</v>
      </c>
      <c r="E620" t="s">
        <v>48</v>
      </c>
      <c r="F620">
        <v>0</v>
      </c>
      <c r="G620" s="8">
        <v>1966</v>
      </c>
      <c r="H620" t="str">
        <f t="shared" si="36"/>
        <v>Winek Tomasz</v>
      </c>
      <c r="I620">
        <f t="shared" si="37"/>
        <v>1966</v>
      </c>
      <c r="J620" t="s">
        <v>32</v>
      </c>
      <c r="K620" t="s">
        <v>4523</v>
      </c>
      <c r="L620">
        <f>VLOOKUP(H620,'id (2017)'!H:I,2,0)</f>
        <v>1966</v>
      </c>
    </row>
    <row r="621" spans="1:12">
      <c r="A621" t="str">
        <f t="shared" si="38"/>
        <v>SpruttaDamian1980</v>
      </c>
      <c r="C621">
        <f t="shared" si="39"/>
        <v>620</v>
      </c>
      <c r="D621" t="s">
        <v>1133</v>
      </c>
      <c r="E621" t="s">
        <v>282</v>
      </c>
      <c r="F621" t="s">
        <v>4445</v>
      </c>
      <c r="G621" s="8">
        <v>1980</v>
      </c>
      <c r="H621" t="str">
        <f t="shared" si="36"/>
        <v>Sprutta Damian</v>
      </c>
      <c r="I621">
        <f t="shared" si="37"/>
        <v>1980</v>
      </c>
      <c r="J621" t="s">
        <v>32</v>
      </c>
      <c r="K621" t="s">
        <v>4523</v>
      </c>
      <c r="L621">
        <f>VLOOKUP(H621,'id (2017)'!H:I,2,0)</f>
        <v>1980</v>
      </c>
    </row>
    <row r="622" spans="1:12">
      <c r="A622" t="str">
        <f t="shared" si="38"/>
        <v>SudolskiWojciech1959</v>
      </c>
      <c r="C622">
        <f t="shared" si="39"/>
        <v>621</v>
      </c>
      <c r="D622" t="s">
        <v>1131</v>
      </c>
      <c r="E622" t="s">
        <v>151</v>
      </c>
      <c r="F622" t="s">
        <v>4445</v>
      </c>
      <c r="G622" s="8">
        <v>1959</v>
      </c>
      <c r="H622" t="str">
        <f t="shared" si="36"/>
        <v>Sudolski Wojciech</v>
      </c>
      <c r="I622">
        <f t="shared" si="37"/>
        <v>1959</v>
      </c>
      <c r="J622" t="s">
        <v>32</v>
      </c>
      <c r="K622" t="s">
        <v>4523</v>
      </c>
      <c r="L622">
        <f>VLOOKUP(H622,'id (2017)'!H:I,2,0)</f>
        <v>1959</v>
      </c>
    </row>
    <row r="623" spans="1:12">
      <c r="A623" t="str">
        <f t="shared" si="38"/>
        <v>PukaKamil1985</v>
      </c>
      <c r="C623">
        <f t="shared" si="39"/>
        <v>622</v>
      </c>
      <c r="D623" t="s">
        <v>709</v>
      </c>
      <c r="E623" t="s">
        <v>193</v>
      </c>
      <c r="F623" t="s">
        <v>4443</v>
      </c>
      <c r="G623" s="8">
        <v>1985</v>
      </c>
      <c r="H623" t="str">
        <f t="shared" si="36"/>
        <v>Puka Kamil</v>
      </c>
      <c r="I623">
        <f t="shared" si="37"/>
        <v>1985</v>
      </c>
      <c r="J623" t="s">
        <v>32</v>
      </c>
      <c r="K623" t="s">
        <v>4523</v>
      </c>
      <c r="L623">
        <f>VLOOKUP(H623,'id (2017)'!H:I,2,0)</f>
        <v>1985</v>
      </c>
    </row>
    <row r="624" spans="1:12">
      <c r="A624" t="str">
        <f t="shared" si="38"/>
        <v>CelejewskiFilip2007</v>
      </c>
      <c r="C624">
        <f t="shared" si="39"/>
        <v>623</v>
      </c>
      <c r="D624" t="s">
        <v>1084</v>
      </c>
      <c r="E624" t="s">
        <v>544</v>
      </c>
      <c r="F624" t="s">
        <v>1372</v>
      </c>
      <c r="G624" s="8">
        <v>2007</v>
      </c>
      <c r="H624" t="str">
        <f t="shared" si="36"/>
        <v>Celejewski Filip</v>
      </c>
      <c r="I624">
        <f t="shared" si="37"/>
        <v>2007</v>
      </c>
      <c r="J624" t="s">
        <v>32</v>
      </c>
      <c r="K624" t="s">
        <v>4523</v>
      </c>
      <c r="L624">
        <f>VLOOKUP(H624,'id (2017)'!H:I,2,0)</f>
        <v>2017</v>
      </c>
    </row>
    <row r="625" spans="1:12">
      <c r="A625" t="str">
        <f t="shared" si="38"/>
        <v>CelejewskiSebastian1977</v>
      </c>
      <c r="C625">
        <f t="shared" si="39"/>
        <v>624</v>
      </c>
      <c r="D625" t="s">
        <v>1084</v>
      </c>
      <c r="E625" t="s">
        <v>788</v>
      </c>
      <c r="F625" t="s">
        <v>1372</v>
      </c>
      <c r="G625" s="8">
        <v>1977</v>
      </c>
      <c r="H625" t="str">
        <f t="shared" si="36"/>
        <v>Celejewski Sebastian</v>
      </c>
      <c r="I625">
        <f t="shared" si="37"/>
        <v>1977</v>
      </c>
      <c r="J625" t="s">
        <v>32</v>
      </c>
      <c r="K625" t="s">
        <v>4523</v>
      </c>
      <c r="L625">
        <f>VLOOKUP(H625,'id (2017)'!H:I,2,0)</f>
        <v>1977</v>
      </c>
    </row>
    <row r="626" spans="1:12">
      <c r="A626" t="str">
        <f t="shared" si="38"/>
        <v>WąchnickiMarcin1979</v>
      </c>
      <c r="C626">
        <f t="shared" si="39"/>
        <v>625</v>
      </c>
      <c r="D626" t="s">
        <v>4441</v>
      </c>
      <c r="E626" t="s">
        <v>17</v>
      </c>
      <c r="F626" t="s">
        <v>4440</v>
      </c>
      <c r="G626" s="8">
        <v>1979</v>
      </c>
      <c r="H626" t="str">
        <f t="shared" si="36"/>
        <v>Wąchnicki Marcin</v>
      </c>
      <c r="I626">
        <f t="shared" si="37"/>
        <v>1979</v>
      </c>
      <c r="J626" t="s">
        <v>32</v>
      </c>
      <c r="K626" t="s">
        <v>4523</v>
      </c>
      <c r="L626" t="e">
        <f>VLOOKUP(H626,'id (2017)'!H:I,2,0)</f>
        <v>#N/A</v>
      </c>
    </row>
    <row r="627" spans="1:12">
      <c r="A627" t="str">
        <f t="shared" si="38"/>
        <v>FurmanTomasz1979</v>
      </c>
      <c r="C627">
        <f t="shared" si="39"/>
        <v>626</v>
      </c>
      <c r="D627" t="s">
        <v>4439</v>
      </c>
      <c r="E627" t="s">
        <v>48</v>
      </c>
      <c r="F627" t="s">
        <v>3562</v>
      </c>
      <c r="G627">
        <v>1979</v>
      </c>
      <c r="H627" t="str">
        <f t="shared" si="36"/>
        <v>Furman Tomasz</v>
      </c>
      <c r="I627">
        <f t="shared" si="37"/>
        <v>1979</v>
      </c>
      <c r="J627" t="s">
        <v>32</v>
      </c>
      <c r="K627" t="s">
        <v>4523</v>
      </c>
      <c r="L627" t="e">
        <f>VLOOKUP(H627,'id (2017)'!H:I,2,0)</f>
        <v>#N/A</v>
      </c>
    </row>
    <row r="628" spans="1:12">
      <c r="A628" t="str">
        <f t="shared" si="38"/>
        <v>NiebielskiBartosz2001</v>
      </c>
      <c r="C628">
        <f t="shared" si="39"/>
        <v>627</v>
      </c>
      <c r="D628" t="s">
        <v>4233</v>
      </c>
      <c r="E628" t="s">
        <v>46</v>
      </c>
      <c r="F628">
        <v>0</v>
      </c>
      <c r="G628">
        <v>2001</v>
      </c>
      <c r="H628" t="str">
        <f t="shared" si="36"/>
        <v>Niebielski Bartosz</v>
      </c>
      <c r="I628">
        <f t="shared" si="37"/>
        <v>2001</v>
      </c>
      <c r="J628" t="s">
        <v>32</v>
      </c>
      <c r="K628" t="s">
        <v>4524</v>
      </c>
      <c r="L628" t="e">
        <f>VLOOKUP(H628,'id (2017)'!H:I,2,0)</f>
        <v>#N/A</v>
      </c>
    </row>
    <row r="629" spans="1:12">
      <c r="A629" t="str">
        <f t="shared" si="38"/>
        <v>NowaczykMichał1977</v>
      </c>
      <c r="C629">
        <f t="shared" si="39"/>
        <v>628</v>
      </c>
      <c r="D629" t="s">
        <v>304</v>
      </c>
      <c r="E629" t="s">
        <v>59</v>
      </c>
      <c r="F629" t="s">
        <v>305</v>
      </c>
      <c r="G629">
        <v>1977</v>
      </c>
      <c r="H629" t="str">
        <f t="shared" si="36"/>
        <v>Nowaczyk Michał</v>
      </c>
      <c r="I629">
        <f t="shared" si="37"/>
        <v>1977</v>
      </c>
      <c r="J629" t="s">
        <v>32</v>
      </c>
      <c r="K629" t="s">
        <v>4524</v>
      </c>
      <c r="L629" t="e">
        <f>VLOOKUP(H629,'id (2017)'!H:I,2,0)</f>
        <v>#N/A</v>
      </c>
    </row>
    <row r="630" spans="1:12">
      <c r="A630" t="str">
        <f t="shared" si="38"/>
        <v>MydlarskiJarosław1977</v>
      </c>
      <c r="C630">
        <f t="shared" si="39"/>
        <v>629</v>
      </c>
      <c r="D630" t="s">
        <v>4433</v>
      </c>
      <c r="E630" t="s">
        <v>90</v>
      </c>
      <c r="F630">
        <v>0</v>
      </c>
      <c r="G630">
        <v>1977</v>
      </c>
      <c r="H630" t="str">
        <f t="shared" si="36"/>
        <v>Mydlarski Jarosław</v>
      </c>
      <c r="I630">
        <f t="shared" si="37"/>
        <v>1977</v>
      </c>
      <c r="J630" t="s">
        <v>32</v>
      </c>
      <c r="K630" t="s">
        <v>4524</v>
      </c>
      <c r="L630" t="e">
        <f>VLOOKUP(H630,'id (2017)'!H:I,2,0)</f>
        <v>#N/A</v>
      </c>
    </row>
    <row r="631" spans="1:12">
      <c r="A631" t="str">
        <f t="shared" si="38"/>
        <v>GheorghiuNicu1969</v>
      </c>
      <c r="C631">
        <f t="shared" si="39"/>
        <v>630</v>
      </c>
      <c r="D631" t="s">
        <v>4432</v>
      </c>
      <c r="E631" t="s">
        <v>4431</v>
      </c>
      <c r="F631" t="s">
        <v>4428</v>
      </c>
      <c r="G631">
        <v>1969</v>
      </c>
      <c r="H631" t="str">
        <f t="shared" si="36"/>
        <v>Gheorghiu Nicu</v>
      </c>
      <c r="I631">
        <f t="shared" si="37"/>
        <v>1969</v>
      </c>
      <c r="J631" t="s">
        <v>32</v>
      </c>
      <c r="K631" t="s">
        <v>4524</v>
      </c>
      <c r="L631" t="e">
        <f>VLOOKUP(H631,'id (2017)'!H:I,2,0)</f>
        <v>#N/A</v>
      </c>
    </row>
    <row r="632" spans="1:12">
      <c r="A632" t="str">
        <f t="shared" si="38"/>
        <v>SzymborskiTomek1975</v>
      </c>
      <c r="C632">
        <f t="shared" si="39"/>
        <v>631</v>
      </c>
      <c r="D632" t="s">
        <v>4429</v>
      </c>
      <c r="E632" t="s">
        <v>734</v>
      </c>
      <c r="F632" t="s">
        <v>4428</v>
      </c>
      <c r="G632">
        <v>1975</v>
      </c>
      <c r="H632" t="str">
        <f t="shared" si="36"/>
        <v>Szymborski Tomek</v>
      </c>
      <c r="I632">
        <f t="shared" si="37"/>
        <v>1975</v>
      </c>
      <c r="J632" t="s">
        <v>32</v>
      </c>
      <c r="K632" t="s">
        <v>4524</v>
      </c>
      <c r="L632" t="e">
        <f>VLOOKUP(H632,'id (2017)'!H:I,2,0)</f>
        <v>#N/A</v>
      </c>
    </row>
    <row r="633" spans="1:12">
      <c r="A633" t="str">
        <f t="shared" si="38"/>
        <v>BurchardMarcin1988</v>
      </c>
      <c r="C633">
        <f t="shared" si="39"/>
        <v>632</v>
      </c>
      <c r="D633" t="s">
        <v>4427</v>
      </c>
      <c r="E633" t="s">
        <v>17</v>
      </c>
      <c r="F633" t="s">
        <v>4426</v>
      </c>
      <c r="G633">
        <v>1988</v>
      </c>
      <c r="H633" t="str">
        <f t="shared" si="36"/>
        <v>Burchard Marcin</v>
      </c>
      <c r="I633">
        <f t="shared" si="37"/>
        <v>1988</v>
      </c>
      <c r="J633" t="s">
        <v>32</v>
      </c>
      <c r="K633" t="s">
        <v>4524</v>
      </c>
      <c r="L633" t="e">
        <f>VLOOKUP(H633,'id (2017)'!H:I,2,0)</f>
        <v>#N/A</v>
      </c>
    </row>
    <row r="634" spans="1:12">
      <c r="A634" t="str">
        <f t="shared" si="38"/>
        <v>MańkaAdam1979</v>
      </c>
      <c r="C634">
        <f t="shared" si="39"/>
        <v>633</v>
      </c>
      <c r="D634" t="s">
        <v>4422</v>
      </c>
      <c r="E634" t="s">
        <v>83</v>
      </c>
      <c r="F634" t="s">
        <v>4421</v>
      </c>
      <c r="G634">
        <v>1979</v>
      </c>
      <c r="H634" t="str">
        <f t="shared" si="36"/>
        <v>Mańka Adam</v>
      </c>
      <c r="I634">
        <f t="shared" si="37"/>
        <v>1979</v>
      </c>
      <c r="J634" t="s">
        <v>32</v>
      </c>
      <c r="K634" t="s">
        <v>4524</v>
      </c>
      <c r="L634" t="e">
        <f>VLOOKUP(H634,'id (2017)'!H:I,2,0)</f>
        <v>#N/A</v>
      </c>
    </row>
    <row r="635" spans="1:12">
      <c r="A635" t="str">
        <f t="shared" si="38"/>
        <v>KuligaMariusz1973</v>
      </c>
      <c r="C635">
        <f t="shared" si="39"/>
        <v>634</v>
      </c>
      <c r="D635" t="s">
        <v>4420</v>
      </c>
      <c r="E635" t="s">
        <v>383</v>
      </c>
      <c r="F635" t="s">
        <v>3463</v>
      </c>
      <c r="G635">
        <v>1973</v>
      </c>
      <c r="H635" t="str">
        <f t="shared" si="36"/>
        <v>Kuliga Mariusz</v>
      </c>
      <c r="I635">
        <f t="shared" si="37"/>
        <v>1973</v>
      </c>
      <c r="J635" t="s">
        <v>32</v>
      </c>
      <c r="K635" t="s">
        <v>4524</v>
      </c>
      <c r="L635" t="e">
        <f>VLOOKUP(H635,'id (2017)'!H:I,2,0)</f>
        <v>#N/A</v>
      </c>
    </row>
    <row r="636" spans="1:12">
      <c r="A636" t="str">
        <f t="shared" si="38"/>
        <v>BojdeckiFilip1999</v>
      </c>
      <c r="C636">
        <f t="shared" si="39"/>
        <v>635</v>
      </c>
      <c r="D636" t="s">
        <v>545</v>
      </c>
      <c r="E636" t="s">
        <v>544</v>
      </c>
      <c r="F636" t="s">
        <v>1613</v>
      </c>
      <c r="G636">
        <v>1999</v>
      </c>
      <c r="H636" t="str">
        <f t="shared" si="36"/>
        <v>Bojdecki Filip</v>
      </c>
      <c r="I636">
        <f t="shared" si="37"/>
        <v>1999</v>
      </c>
      <c r="J636" t="s">
        <v>32</v>
      </c>
      <c r="K636" t="s">
        <v>4524</v>
      </c>
      <c r="L636" t="e">
        <f>VLOOKUP(H636,'id (2017)'!H:I,2,0)</f>
        <v>#N/A</v>
      </c>
    </row>
    <row r="637" spans="1:12">
      <c r="A637" t="str">
        <f t="shared" si="38"/>
        <v>GabryśBartłomiej1977</v>
      </c>
      <c r="C637">
        <f t="shared" si="39"/>
        <v>636</v>
      </c>
      <c r="D637" t="s">
        <v>1766</v>
      </c>
      <c r="E637" t="s">
        <v>272</v>
      </c>
      <c r="F637" t="s">
        <v>1613</v>
      </c>
      <c r="G637">
        <v>1977</v>
      </c>
      <c r="H637" t="str">
        <f t="shared" si="36"/>
        <v>Gabryś Bartłomiej</v>
      </c>
      <c r="I637">
        <f t="shared" si="37"/>
        <v>1977</v>
      </c>
      <c r="J637" t="s">
        <v>32</v>
      </c>
      <c r="K637" t="s">
        <v>4524</v>
      </c>
      <c r="L637">
        <f>VLOOKUP(H637,'id (2017)'!H:I,2,0)</f>
        <v>1977</v>
      </c>
    </row>
    <row r="638" spans="1:12">
      <c r="A638" t="str">
        <f t="shared" si="38"/>
        <v>UsowskiMarcin1976</v>
      </c>
      <c r="C638">
        <f t="shared" si="39"/>
        <v>637</v>
      </c>
      <c r="D638" t="s">
        <v>1176</v>
      </c>
      <c r="E638" t="s">
        <v>17</v>
      </c>
      <c r="F638" t="s">
        <v>1175</v>
      </c>
      <c r="G638">
        <v>1976</v>
      </c>
      <c r="H638" t="str">
        <f t="shared" si="36"/>
        <v>Usowski Marcin</v>
      </c>
      <c r="I638">
        <f t="shared" si="37"/>
        <v>1976</v>
      </c>
      <c r="J638" t="s">
        <v>32</v>
      </c>
      <c r="K638" t="s">
        <v>4524</v>
      </c>
      <c r="L638" t="e">
        <f>VLOOKUP(H638,'id (2017)'!H:I,2,0)</f>
        <v>#N/A</v>
      </c>
    </row>
    <row r="639" spans="1:12">
      <c r="A639" t="str">
        <f t="shared" si="38"/>
        <v>KokocińskiTomasz1976</v>
      </c>
      <c r="C639">
        <f t="shared" si="39"/>
        <v>638</v>
      </c>
      <c r="D639" t="s">
        <v>1178</v>
      </c>
      <c r="E639" t="s">
        <v>48</v>
      </c>
      <c r="F639" t="s">
        <v>1175</v>
      </c>
      <c r="G639">
        <v>1976</v>
      </c>
      <c r="H639" t="str">
        <f t="shared" si="36"/>
        <v>Kokociński Tomasz</v>
      </c>
      <c r="I639">
        <f t="shared" si="37"/>
        <v>1976</v>
      </c>
      <c r="J639" t="s">
        <v>32</v>
      </c>
      <c r="K639" t="s">
        <v>4524</v>
      </c>
      <c r="L639" t="e">
        <f>VLOOKUP(H639,'id (2017)'!H:I,2,0)</f>
        <v>#N/A</v>
      </c>
    </row>
    <row r="640" spans="1:12">
      <c r="A640" t="str">
        <f t="shared" si="38"/>
        <v>RadzkiRafał1981</v>
      </c>
      <c r="C640">
        <f t="shared" si="39"/>
        <v>639</v>
      </c>
      <c r="D640" t="s">
        <v>4103</v>
      </c>
      <c r="E640" t="s">
        <v>45</v>
      </c>
      <c r="F640" t="s">
        <v>4418</v>
      </c>
      <c r="G640">
        <v>1981</v>
      </c>
      <c r="H640" t="str">
        <f t="shared" ref="H640:H703" si="40">D640&amp;" "&amp;E640</f>
        <v>Radzki Rafał</v>
      </c>
      <c r="I640">
        <f t="shared" ref="I640:I703" si="41">G640</f>
        <v>1981</v>
      </c>
      <c r="J640" t="s">
        <v>32</v>
      </c>
      <c r="K640" t="s">
        <v>4524</v>
      </c>
      <c r="L640" t="e">
        <f>VLOOKUP(H640,'id (2017)'!H:I,2,0)</f>
        <v>#N/A</v>
      </c>
    </row>
    <row r="641" spans="1:12">
      <c r="A641" t="str">
        <f t="shared" si="38"/>
        <v>DobrzańskiPiotr1980</v>
      </c>
      <c r="C641">
        <f t="shared" si="39"/>
        <v>640</v>
      </c>
      <c r="D641" t="s">
        <v>1756</v>
      </c>
      <c r="E641" t="s">
        <v>15</v>
      </c>
      <c r="F641" t="s">
        <v>4416</v>
      </c>
      <c r="G641">
        <v>1980</v>
      </c>
      <c r="H641" t="str">
        <f t="shared" si="40"/>
        <v>Dobrzański Piotr</v>
      </c>
      <c r="I641">
        <f t="shared" si="41"/>
        <v>1980</v>
      </c>
      <c r="J641" t="s">
        <v>32</v>
      </c>
      <c r="K641" t="s">
        <v>4524</v>
      </c>
      <c r="L641">
        <f>VLOOKUP(H641,'id (2017)'!H:I,2,0)</f>
        <v>1980</v>
      </c>
    </row>
    <row r="642" spans="1:12">
      <c r="A642" t="str">
        <f t="shared" ref="A642:A705" si="42">D642&amp;E642&amp;G642</f>
        <v>TężyckiJarosław1976</v>
      </c>
      <c r="C642">
        <f t="shared" si="39"/>
        <v>641</v>
      </c>
      <c r="D642" t="s">
        <v>4415</v>
      </c>
      <c r="E642" t="s">
        <v>90</v>
      </c>
      <c r="F642" t="s">
        <v>4413</v>
      </c>
      <c r="G642">
        <v>1976</v>
      </c>
      <c r="H642" t="str">
        <f t="shared" si="40"/>
        <v>Tężycki Jarosław</v>
      </c>
      <c r="I642">
        <f t="shared" si="41"/>
        <v>1976</v>
      </c>
      <c r="J642" t="s">
        <v>32</v>
      </c>
      <c r="K642" t="s">
        <v>4524</v>
      </c>
      <c r="L642" t="e">
        <f>VLOOKUP(H642,'id (2017)'!H:I,2,0)</f>
        <v>#N/A</v>
      </c>
    </row>
    <row r="643" spans="1:12">
      <c r="A643" t="str">
        <f t="shared" si="42"/>
        <v>DalasinskiAndrzej1980</v>
      </c>
      <c r="C643">
        <f t="shared" si="39"/>
        <v>642</v>
      </c>
      <c r="D643" t="s">
        <v>4412</v>
      </c>
      <c r="E643" t="s">
        <v>26</v>
      </c>
      <c r="F643" t="s">
        <v>4410</v>
      </c>
      <c r="G643">
        <v>1980</v>
      </c>
      <c r="H643" t="str">
        <f t="shared" si="40"/>
        <v>Dalasinski Andrzej</v>
      </c>
      <c r="I643">
        <f t="shared" si="41"/>
        <v>1980</v>
      </c>
      <c r="J643" t="s">
        <v>32</v>
      </c>
      <c r="K643" t="s">
        <v>4524</v>
      </c>
      <c r="L643" t="e">
        <f>VLOOKUP(H643,'id (2017)'!H:I,2,0)</f>
        <v>#N/A</v>
      </c>
    </row>
    <row r="644" spans="1:12">
      <c r="A644" t="str">
        <f t="shared" si="42"/>
        <v>PriebeJakub1984</v>
      </c>
      <c r="C644">
        <f t="shared" ref="C644:C707" si="43">C643+1</f>
        <v>643</v>
      </c>
      <c r="D644" t="s">
        <v>641</v>
      </c>
      <c r="E644" t="s">
        <v>141</v>
      </c>
      <c r="F644" t="s">
        <v>4409</v>
      </c>
      <c r="G644">
        <v>1984</v>
      </c>
      <c r="H644" t="str">
        <f t="shared" si="40"/>
        <v>Priebe Jakub</v>
      </c>
      <c r="I644">
        <f t="shared" si="41"/>
        <v>1984</v>
      </c>
      <c r="J644" t="s">
        <v>32</v>
      </c>
      <c r="K644" t="s">
        <v>4524</v>
      </c>
      <c r="L644">
        <f>VLOOKUP(H644,'id (2017)'!H:I,2,0)</f>
        <v>1984</v>
      </c>
    </row>
    <row r="645" spans="1:12">
      <c r="A645" t="str">
        <f t="shared" si="42"/>
        <v>BorkoRyszard1971</v>
      </c>
      <c r="C645">
        <f t="shared" si="43"/>
        <v>644</v>
      </c>
      <c r="D645" t="s">
        <v>555</v>
      </c>
      <c r="E645" t="s">
        <v>554</v>
      </c>
      <c r="F645" t="s">
        <v>553</v>
      </c>
      <c r="G645">
        <v>1971</v>
      </c>
      <c r="H645" t="str">
        <f t="shared" si="40"/>
        <v>Borko Ryszard</v>
      </c>
      <c r="I645">
        <f t="shared" si="41"/>
        <v>1971</v>
      </c>
      <c r="J645" t="s">
        <v>32</v>
      </c>
      <c r="K645" t="s">
        <v>4524</v>
      </c>
      <c r="L645">
        <f>VLOOKUP(H645,'id (2017)'!H:I,2,0)</f>
        <v>1971</v>
      </c>
    </row>
    <row r="646" spans="1:12">
      <c r="A646" t="str">
        <f t="shared" si="42"/>
        <v>CiszkowskiJacek1984</v>
      </c>
      <c r="C646">
        <f t="shared" si="43"/>
        <v>645</v>
      </c>
      <c r="D646" t="s">
        <v>1789</v>
      </c>
      <c r="E646" t="s">
        <v>21</v>
      </c>
      <c r="F646" t="s">
        <v>4402</v>
      </c>
      <c r="G646">
        <v>1984</v>
      </c>
      <c r="H646" t="str">
        <f t="shared" si="40"/>
        <v>Ciszkowski Jacek</v>
      </c>
      <c r="I646">
        <f t="shared" si="41"/>
        <v>1984</v>
      </c>
      <c r="J646" t="s">
        <v>32</v>
      </c>
      <c r="K646" t="s">
        <v>4524</v>
      </c>
      <c r="L646">
        <f>VLOOKUP(H646,'id (2017)'!H:I,2,0)</f>
        <v>1984</v>
      </c>
    </row>
    <row r="647" spans="1:12">
      <c r="A647" t="str">
        <f t="shared" si="42"/>
        <v>LipińskiMarcin1977</v>
      </c>
      <c r="C647">
        <f t="shared" si="43"/>
        <v>646</v>
      </c>
      <c r="D647" t="s">
        <v>476</v>
      </c>
      <c r="E647" t="s">
        <v>17</v>
      </c>
      <c r="F647" t="s">
        <v>4402</v>
      </c>
      <c r="G647">
        <v>1977</v>
      </c>
      <c r="H647" t="str">
        <f t="shared" si="40"/>
        <v>Lipiński Marcin</v>
      </c>
      <c r="I647">
        <f t="shared" si="41"/>
        <v>1977</v>
      </c>
      <c r="J647" t="s">
        <v>32</v>
      </c>
      <c r="K647" t="s">
        <v>4524</v>
      </c>
      <c r="L647" t="e">
        <f>VLOOKUP(H647,'id (2017)'!H:I,2,0)</f>
        <v>#N/A</v>
      </c>
    </row>
    <row r="648" spans="1:12">
      <c r="A648" t="str">
        <f t="shared" si="42"/>
        <v>PrazanowskiMariusz1971</v>
      </c>
      <c r="C648">
        <f t="shared" si="43"/>
        <v>647</v>
      </c>
      <c r="D648" t="s">
        <v>548</v>
      </c>
      <c r="E648" t="s">
        <v>383</v>
      </c>
      <c r="F648" t="s">
        <v>1424</v>
      </c>
      <c r="G648">
        <v>1971</v>
      </c>
      <c r="H648" t="str">
        <f t="shared" si="40"/>
        <v>Prazanowski Mariusz</v>
      </c>
      <c r="I648">
        <f t="shared" si="41"/>
        <v>1971</v>
      </c>
      <c r="J648" t="s">
        <v>32</v>
      </c>
      <c r="K648" t="s">
        <v>4524</v>
      </c>
      <c r="L648" t="e">
        <f>VLOOKUP(H648,'id (2017)'!H:I,2,0)</f>
        <v>#N/A</v>
      </c>
    </row>
    <row r="649" spans="1:12">
      <c r="A649" t="str">
        <f t="shared" si="42"/>
        <v>BudnikSławomir1973</v>
      </c>
      <c r="C649">
        <f t="shared" si="43"/>
        <v>648</v>
      </c>
      <c r="D649" t="s">
        <v>4405</v>
      </c>
      <c r="E649" t="s">
        <v>92</v>
      </c>
      <c r="F649" t="s">
        <v>4404</v>
      </c>
      <c r="G649">
        <v>1973</v>
      </c>
      <c r="H649" t="str">
        <f t="shared" si="40"/>
        <v>Budnik Sławomir</v>
      </c>
      <c r="I649">
        <f t="shared" si="41"/>
        <v>1973</v>
      </c>
      <c r="J649" t="s">
        <v>32</v>
      </c>
      <c r="K649" t="s">
        <v>4524</v>
      </c>
      <c r="L649" t="e">
        <f>VLOOKUP(H649,'id (2017)'!H:I,2,0)</f>
        <v>#N/A</v>
      </c>
    </row>
    <row r="650" spans="1:12">
      <c r="A650" t="str">
        <f t="shared" si="42"/>
        <v>KUNISZYKPIOTR1981</v>
      </c>
      <c r="C650">
        <f t="shared" si="43"/>
        <v>649</v>
      </c>
      <c r="D650" t="s">
        <v>4403</v>
      </c>
      <c r="E650" t="s">
        <v>679</v>
      </c>
      <c r="F650" t="s">
        <v>4402</v>
      </c>
      <c r="G650">
        <v>1981</v>
      </c>
      <c r="H650" t="str">
        <f t="shared" si="40"/>
        <v>KUNISZYK PIOTR</v>
      </c>
      <c r="I650">
        <f t="shared" si="41"/>
        <v>1981</v>
      </c>
      <c r="J650" t="s">
        <v>32</v>
      </c>
      <c r="K650" t="s">
        <v>4524</v>
      </c>
      <c r="L650">
        <f>VLOOKUP(H650,'id (2017)'!H:I,2,0)</f>
        <v>1981</v>
      </c>
    </row>
    <row r="651" spans="1:12">
      <c r="A651" t="str">
        <f t="shared" si="42"/>
        <v>KaraśTomasz1971</v>
      </c>
      <c r="C651">
        <f t="shared" si="43"/>
        <v>650</v>
      </c>
      <c r="D651" t="s">
        <v>546</v>
      </c>
      <c r="E651" t="s">
        <v>48</v>
      </c>
      <c r="F651" t="s">
        <v>4401</v>
      </c>
      <c r="G651">
        <v>1971</v>
      </c>
      <c r="H651" t="str">
        <f t="shared" si="40"/>
        <v>Karaś Tomasz</v>
      </c>
      <c r="I651">
        <f t="shared" si="41"/>
        <v>1971</v>
      </c>
      <c r="J651" t="s">
        <v>32</v>
      </c>
      <c r="K651" t="s">
        <v>4524</v>
      </c>
      <c r="L651">
        <f>VLOOKUP(H651,'id (2017)'!H:I,2,0)</f>
        <v>1971</v>
      </c>
    </row>
    <row r="652" spans="1:12">
      <c r="A652" t="str">
        <f t="shared" si="42"/>
        <v>KrauzeMaciej1971</v>
      </c>
      <c r="C652">
        <f t="shared" si="43"/>
        <v>651</v>
      </c>
      <c r="D652" t="s">
        <v>1128</v>
      </c>
      <c r="E652" t="s">
        <v>70</v>
      </c>
      <c r="F652" t="s">
        <v>4399</v>
      </c>
      <c r="G652">
        <v>1971</v>
      </c>
      <c r="H652" t="str">
        <f t="shared" si="40"/>
        <v>Krauze Maciej</v>
      </c>
      <c r="I652">
        <f t="shared" si="41"/>
        <v>1971</v>
      </c>
      <c r="J652" t="s">
        <v>32</v>
      </c>
      <c r="K652" t="s">
        <v>4524</v>
      </c>
      <c r="L652" t="e">
        <f>VLOOKUP(H652,'id (2017)'!H:I,2,0)</f>
        <v>#N/A</v>
      </c>
    </row>
    <row r="653" spans="1:12">
      <c r="A653" t="str">
        <f t="shared" si="42"/>
        <v>FlorkiewiczMarcin1971</v>
      </c>
      <c r="C653">
        <f t="shared" si="43"/>
        <v>652</v>
      </c>
      <c r="D653" t="s">
        <v>4398</v>
      </c>
      <c r="E653" t="s">
        <v>17</v>
      </c>
      <c r="F653" t="s">
        <v>4397</v>
      </c>
      <c r="G653">
        <v>1971</v>
      </c>
      <c r="H653" t="str">
        <f t="shared" si="40"/>
        <v>Florkiewicz Marcin</v>
      </c>
      <c r="I653">
        <f t="shared" si="41"/>
        <v>1971</v>
      </c>
      <c r="J653" t="s">
        <v>32</v>
      </c>
      <c r="K653" t="s">
        <v>4524</v>
      </c>
      <c r="L653" t="e">
        <f>VLOOKUP(H653,'id (2017)'!H:I,2,0)</f>
        <v>#N/A</v>
      </c>
    </row>
    <row r="654" spans="1:12">
      <c r="A654" t="str">
        <f t="shared" si="42"/>
        <v>StencelKrystian1987</v>
      </c>
      <c r="C654">
        <f t="shared" si="43"/>
        <v>653</v>
      </c>
      <c r="D654" t="s">
        <v>614</v>
      </c>
      <c r="E654" t="s">
        <v>77</v>
      </c>
      <c r="F654" t="s">
        <v>1444</v>
      </c>
      <c r="G654">
        <v>1987</v>
      </c>
      <c r="H654" t="str">
        <f t="shared" si="40"/>
        <v>Stencel Krystian</v>
      </c>
      <c r="I654">
        <f t="shared" si="41"/>
        <v>1987</v>
      </c>
      <c r="J654" t="s">
        <v>32</v>
      </c>
      <c r="K654" t="s">
        <v>4524</v>
      </c>
      <c r="L654">
        <f>VLOOKUP(H654,'id (2017)'!H:I,2,0)</f>
        <v>1987</v>
      </c>
    </row>
    <row r="655" spans="1:12">
      <c r="A655" t="str">
        <f t="shared" si="42"/>
        <v>MorawskiPiotr1959</v>
      </c>
      <c r="C655">
        <f t="shared" si="43"/>
        <v>654</v>
      </c>
      <c r="D655" t="s">
        <v>146</v>
      </c>
      <c r="E655" t="s">
        <v>15</v>
      </c>
      <c r="F655">
        <v>0</v>
      </c>
      <c r="G655">
        <v>1959</v>
      </c>
      <c r="H655" t="str">
        <f t="shared" si="40"/>
        <v>Morawski Piotr</v>
      </c>
      <c r="I655">
        <f t="shared" si="41"/>
        <v>1959</v>
      </c>
      <c r="J655" t="s">
        <v>32</v>
      </c>
      <c r="K655" t="s">
        <v>4524</v>
      </c>
      <c r="L655">
        <f>VLOOKUP(H655,'id (2017)'!H:I,2,0)</f>
        <v>1959</v>
      </c>
    </row>
    <row r="656" spans="1:12">
      <c r="A656" t="str">
        <f t="shared" si="42"/>
        <v>KummerAdam1974</v>
      </c>
      <c r="C656">
        <f t="shared" si="43"/>
        <v>655</v>
      </c>
      <c r="D656" t="s">
        <v>1144</v>
      </c>
      <c r="E656" t="s">
        <v>83</v>
      </c>
      <c r="F656" t="s">
        <v>1137</v>
      </c>
      <c r="G656">
        <v>1974</v>
      </c>
      <c r="H656" t="str">
        <f t="shared" si="40"/>
        <v>Kummer Adam</v>
      </c>
      <c r="I656">
        <f t="shared" si="41"/>
        <v>1974</v>
      </c>
      <c r="J656" t="s">
        <v>32</v>
      </c>
      <c r="K656" t="s">
        <v>4524</v>
      </c>
      <c r="L656">
        <f>VLOOKUP(H656,'id (2017)'!H:I,2,0)</f>
        <v>1974</v>
      </c>
    </row>
    <row r="657" spans="1:12">
      <c r="A657" t="str">
        <f t="shared" si="42"/>
        <v>MusielskiKamil1984</v>
      </c>
      <c r="C657">
        <f t="shared" si="43"/>
        <v>656</v>
      </c>
      <c r="D657" t="s">
        <v>1140</v>
      </c>
      <c r="E657" t="s">
        <v>193</v>
      </c>
      <c r="F657" t="s">
        <v>1137</v>
      </c>
      <c r="G657">
        <v>1984</v>
      </c>
      <c r="H657" t="str">
        <f t="shared" si="40"/>
        <v>Musielski Kamil</v>
      </c>
      <c r="I657">
        <f t="shared" si="41"/>
        <v>1984</v>
      </c>
      <c r="J657" t="s">
        <v>32</v>
      </c>
      <c r="K657" t="s">
        <v>4524</v>
      </c>
      <c r="L657">
        <f>VLOOKUP(H657,'id (2017)'!H:I,2,0)</f>
        <v>1984</v>
      </c>
    </row>
    <row r="658" spans="1:12">
      <c r="A658" t="str">
        <f t="shared" si="42"/>
        <v>OlczakMarcin1981</v>
      </c>
      <c r="C658">
        <f t="shared" si="43"/>
        <v>657</v>
      </c>
      <c r="D658" t="s">
        <v>1141</v>
      </c>
      <c r="E658" t="s">
        <v>17</v>
      </c>
      <c r="F658" t="s">
        <v>1137</v>
      </c>
      <c r="G658">
        <v>1981</v>
      </c>
      <c r="H658" t="str">
        <f t="shared" si="40"/>
        <v>Olczak Marcin</v>
      </c>
      <c r="I658">
        <f t="shared" si="41"/>
        <v>1981</v>
      </c>
      <c r="J658" t="s">
        <v>32</v>
      </c>
      <c r="K658" t="s">
        <v>4524</v>
      </c>
      <c r="L658">
        <f>VLOOKUP(H658,'id (2017)'!H:I,2,0)</f>
        <v>1981</v>
      </c>
    </row>
    <row r="659" spans="1:12">
      <c r="A659" t="str">
        <f t="shared" si="42"/>
        <v>JareckiMariusz1974</v>
      </c>
      <c r="C659">
        <f t="shared" si="43"/>
        <v>658</v>
      </c>
      <c r="D659" t="s">
        <v>1138</v>
      </c>
      <c r="E659" t="s">
        <v>383</v>
      </c>
      <c r="F659" t="s">
        <v>1137</v>
      </c>
      <c r="G659">
        <v>1974</v>
      </c>
      <c r="H659" t="str">
        <f t="shared" si="40"/>
        <v>Jarecki Mariusz</v>
      </c>
      <c r="I659">
        <f t="shared" si="41"/>
        <v>1974</v>
      </c>
      <c r="J659" t="s">
        <v>32</v>
      </c>
      <c r="K659" t="s">
        <v>4524</v>
      </c>
      <c r="L659">
        <f>VLOOKUP(H659,'id (2017)'!H:I,2,0)</f>
        <v>1974</v>
      </c>
    </row>
    <row r="660" spans="1:12">
      <c r="A660" t="str">
        <f t="shared" si="42"/>
        <v>GolofitMaciej1980</v>
      </c>
      <c r="C660">
        <f t="shared" si="43"/>
        <v>659</v>
      </c>
      <c r="D660" t="s">
        <v>4393</v>
      </c>
      <c r="E660" t="s">
        <v>70</v>
      </c>
      <c r="F660" t="s">
        <v>1137</v>
      </c>
      <c r="G660">
        <v>1980</v>
      </c>
      <c r="H660" t="str">
        <f t="shared" si="40"/>
        <v>Golofit Maciej</v>
      </c>
      <c r="I660">
        <f t="shared" si="41"/>
        <v>1980</v>
      </c>
      <c r="J660" t="s">
        <v>32</v>
      </c>
      <c r="K660" t="s">
        <v>4524</v>
      </c>
      <c r="L660" t="e">
        <f>VLOOKUP(H660,'id (2017)'!H:I,2,0)</f>
        <v>#N/A</v>
      </c>
    </row>
    <row r="661" spans="1:12">
      <c r="A661" t="str">
        <f t="shared" si="42"/>
        <v>PopekMarcin1969</v>
      </c>
      <c r="C661">
        <f t="shared" si="43"/>
        <v>660</v>
      </c>
      <c r="D661" t="s">
        <v>1139</v>
      </c>
      <c r="E661" t="s">
        <v>17</v>
      </c>
      <c r="F661" t="s">
        <v>1137</v>
      </c>
      <c r="G661">
        <v>1969</v>
      </c>
      <c r="H661" t="str">
        <f t="shared" si="40"/>
        <v>Popek Marcin</v>
      </c>
      <c r="I661">
        <f t="shared" si="41"/>
        <v>1969</v>
      </c>
      <c r="J661" t="s">
        <v>32</v>
      </c>
      <c r="K661" t="s">
        <v>4524</v>
      </c>
      <c r="L661">
        <f>VLOOKUP(H661,'id (2017)'!H:I,2,0)</f>
        <v>1976</v>
      </c>
    </row>
    <row r="662" spans="1:12">
      <c r="A662" t="str">
        <f t="shared" si="42"/>
        <v>PejasMaciej1974</v>
      </c>
      <c r="C662">
        <f t="shared" si="43"/>
        <v>661</v>
      </c>
      <c r="D662" t="s">
        <v>1763</v>
      </c>
      <c r="E662" t="s">
        <v>70</v>
      </c>
      <c r="F662" t="s">
        <v>1137</v>
      </c>
      <c r="G662">
        <v>1974</v>
      </c>
      <c r="H662" t="str">
        <f t="shared" si="40"/>
        <v>Pejas Maciej</v>
      </c>
      <c r="I662">
        <f t="shared" si="41"/>
        <v>1974</v>
      </c>
      <c r="J662" t="s">
        <v>32</v>
      </c>
      <c r="K662" t="s">
        <v>4524</v>
      </c>
      <c r="L662">
        <f>VLOOKUP(H662,'id (2017)'!H:I,2,0)</f>
        <v>1974</v>
      </c>
    </row>
    <row r="663" spans="1:12">
      <c r="A663" t="str">
        <f t="shared" si="42"/>
        <v>PszczolińskiMichał1967</v>
      </c>
      <c r="C663">
        <f t="shared" si="43"/>
        <v>662</v>
      </c>
      <c r="D663" t="s">
        <v>4392</v>
      </c>
      <c r="E663" t="s">
        <v>59</v>
      </c>
      <c r="F663" t="s">
        <v>4391</v>
      </c>
      <c r="G663">
        <v>1967</v>
      </c>
      <c r="H663" t="str">
        <f t="shared" si="40"/>
        <v>Pszczoliński Michał</v>
      </c>
      <c r="I663">
        <f t="shared" si="41"/>
        <v>1967</v>
      </c>
      <c r="J663" t="s">
        <v>32</v>
      </c>
      <c r="K663" t="s">
        <v>4524</v>
      </c>
      <c r="L663" t="e">
        <f>VLOOKUP(H663,'id (2017)'!H:I,2,0)</f>
        <v>#N/A</v>
      </c>
    </row>
    <row r="664" spans="1:12">
      <c r="A664" t="str">
        <f t="shared" si="42"/>
        <v>WodtkeMichał1977</v>
      </c>
      <c r="C664">
        <f t="shared" si="43"/>
        <v>663</v>
      </c>
      <c r="D664" t="s">
        <v>4390</v>
      </c>
      <c r="E664" t="s">
        <v>59</v>
      </c>
      <c r="F664" t="s">
        <v>4389</v>
      </c>
      <c r="G664">
        <v>1977</v>
      </c>
      <c r="H664" t="str">
        <f t="shared" si="40"/>
        <v>Wodtke Michał</v>
      </c>
      <c r="I664">
        <f t="shared" si="41"/>
        <v>1977</v>
      </c>
      <c r="J664" t="s">
        <v>32</v>
      </c>
      <c r="K664" t="s">
        <v>4524</v>
      </c>
      <c r="L664" t="e">
        <f>VLOOKUP(H664,'id (2017)'!H:I,2,0)</f>
        <v>#N/A</v>
      </c>
    </row>
    <row r="665" spans="1:12">
      <c r="A665" t="str">
        <f t="shared" si="42"/>
        <v>SuszekMarcin1973</v>
      </c>
      <c r="C665">
        <f t="shared" si="43"/>
        <v>664</v>
      </c>
      <c r="D665" t="s">
        <v>4388</v>
      </c>
      <c r="E665" t="s">
        <v>17</v>
      </c>
      <c r="F665">
        <v>0</v>
      </c>
      <c r="G665">
        <v>1973</v>
      </c>
      <c r="H665" t="str">
        <f t="shared" si="40"/>
        <v>Suszek Marcin</v>
      </c>
      <c r="I665">
        <f t="shared" si="41"/>
        <v>1973</v>
      </c>
      <c r="J665" t="s">
        <v>32</v>
      </c>
      <c r="K665" t="s">
        <v>4524</v>
      </c>
      <c r="L665" t="e">
        <f>VLOOKUP(H665,'id (2017)'!H:I,2,0)</f>
        <v>#N/A</v>
      </c>
    </row>
    <row r="666" spans="1:12">
      <c r="A666" t="str">
        <f t="shared" si="42"/>
        <v>NowiszJarosław1976</v>
      </c>
      <c r="C666">
        <f t="shared" si="43"/>
        <v>665</v>
      </c>
      <c r="D666" t="s">
        <v>1455</v>
      </c>
      <c r="E666" t="s">
        <v>90</v>
      </c>
      <c r="F666" t="s">
        <v>4320</v>
      </c>
      <c r="G666">
        <v>1976</v>
      </c>
      <c r="H666" t="str">
        <f t="shared" si="40"/>
        <v>Nowisz Jarosław</v>
      </c>
      <c r="I666">
        <f t="shared" si="41"/>
        <v>1976</v>
      </c>
      <c r="J666" t="s">
        <v>32</v>
      </c>
      <c r="K666" t="s">
        <v>4524</v>
      </c>
      <c r="L666">
        <f>VLOOKUP(H666,'id (2017)'!H:I,2,0)</f>
        <v>1976</v>
      </c>
    </row>
    <row r="667" spans="1:12">
      <c r="A667" t="str">
        <f t="shared" si="42"/>
        <v>KuczyńskiJerzy1980</v>
      </c>
      <c r="C667">
        <f t="shared" si="43"/>
        <v>666</v>
      </c>
      <c r="D667" t="s">
        <v>4369</v>
      </c>
      <c r="E667" t="s">
        <v>209</v>
      </c>
      <c r="F667">
        <v>0</v>
      </c>
      <c r="G667">
        <v>1980</v>
      </c>
      <c r="H667" t="str">
        <f t="shared" si="40"/>
        <v>Kuczyński Jerzy</v>
      </c>
      <c r="I667">
        <f t="shared" si="41"/>
        <v>1980</v>
      </c>
      <c r="J667" t="s">
        <v>32</v>
      </c>
      <c r="K667" t="s">
        <v>4524</v>
      </c>
      <c r="L667" t="e">
        <f>VLOOKUP(H667,'id (2017)'!H:I,2,0)</f>
        <v>#N/A</v>
      </c>
    </row>
    <row r="668" spans="1:12">
      <c r="A668" t="str">
        <f t="shared" si="42"/>
        <v>SpringerRobert1974</v>
      </c>
      <c r="C668">
        <f t="shared" si="43"/>
        <v>667</v>
      </c>
      <c r="D668" t="s">
        <v>4387</v>
      </c>
      <c r="E668" t="s">
        <v>49</v>
      </c>
      <c r="F668" t="s">
        <v>4386</v>
      </c>
      <c r="G668">
        <v>1974</v>
      </c>
      <c r="H668" t="str">
        <f t="shared" si="40"/>
        <v>Springer Robert</v>
      </c>
      <c r="I668">
        <f t="shared" si="41"/>
        <v>1974</v>
      </c>
      <c r="J668" t="s">
        <v>32</v>
      </c>
      <c r="K668" t="s">
        <v>4524</v>
      </c>
      <c r="L668" t="e">
        <f>VLOOKUP(H668,'id (2017)'!H:I,2,0)</f>
        <v>#N/A</v>
      </c>
    </row>
    <row r="669" spans="1:12">
      <c r="A669" t="str">
        <f t="shared" si="42"/>
        <v>KozłowskiJan1982</v>
      </c>
      <c r="C669">
        <f t="shared" si="43"/>
        <v>668</v>
      </c>
      <c r="D669" t="s">
        <v>4384</v>
      </c>
      <c r="E669" t="s">
        <v>96</v>
      </c>
      <c r="F669">
        <v>0</v>
      </c>
      <c r="G669">
        <v>1982</v>
      </c>
      <c r="H669" t="str">
        <f t="shared" si="40"/>
        <v>Kozłowski Jan</v>
      </c>
      <c r="I669">
        <f t="shared" si="41"/>
        <v>1982</v>
      </c>
      <c r="J669" t="s">
        <v>32</v>
      </c>
      <c r="K669" t="s">
        <v>4524</v>
      </c>
      <c r="L669" t="e">
        <f>VLOOKUP(H669,'id (2017)'!H:I,2,0)</f>
        <v>#N/A</v>
      </c>
    </row>
    <row r="670" spans="1:12">
      <c r="A670" t="str">
        <f t="shared" si="42"/>
        <v>STAWOWSKIPiotr1979</v>
      </c>
      <c r="C670">
        <f t="shared" si="43"/>
        <v>669</v>
      </c>
      <c r="D670" t="s">
        <v>4383</v>
      </c>
      <c r="E670" t="s">
        <v>15</v>
      </c>
      <c r="F670" t="s">
        <v>4382</v>
      </c>
      <c r="G670">
        <v>1979</v>
      </c>
      <c r="H670" t="str">
        <f t="shared" si="40"/>
        <v>STAWOWSKI Piotr</v>
      </c>
      <c r="I670">
        <f t="shared" si="41"/>
        <v>1979</v>
      </c>
      <c r="J670" t="s">
        <v>32</v>
      </c>
      <c r="K670" t="s">
        <v>4524</v>
      </c>
      <c r="L670" t="e">
        <f>VLOOKUP(H670,'id (2017)'!H:I,2,0)</f>
        <v>#N/A</v>
      </c>
    </row>
    <row r="671" spans="1:12">
      <c r="A671" t="str">
        <f t="shared" si="42"/>
        <v>NowińskiAndrzej1976</v>
      </c>
      <c r="C671">
        <f t="shared" si="43"/>
        <v>670</v>
      </c>
      <c r="D671" t="s">
        <v>1108</v>
      </c>
      <c r="E671" t="s">
        <v>26</v>
      </c>
      <c r="F671" t="s">
        <v>4380</v>
      </c>
      <c r="G671">
        <v>1976</v>
      </c>
      <c r="H671" t="str">
        <f t="shared" si="40"/>
        <v>Nowiński Andrzej</v>
      </c>
      <c r="I671">
        <f t="shared" si="41"/>
        <v>1976</v>
      </c>
      <c r="J671" t="s">
        <v>32</v>
      </c>
      <c r="K671" t="s">
        <v>4524</v>
      </c>
      <c r="L671" t="e">
        <f>VLOOKUP(H671,'id (2017)'!H:I,2,0)</f>
        <v>#N/A</v>
      </c>
    </row>
    <row r="672" spans="1:12">
      <c r="A672" t="str">
        <f t="shared" si="42"/>
        <v>KaczyńskiTomasz1985</v>
      </c>
      <c r="C672">
        <f t="shared" si="43"/>
        <v>671</v>
      </c>
      <c r="D672" t="s">
        <v>869</v>
      </c>
      <c r="E672" t="s">
        <v>48</v>
      </c>
      <c r="F672" t="s">
        <v>3701</v>
      </c>
      <c r="G672">
        <v>1985</v>
      </c>
      <c r="H672" t="str">
        <f t="shared" si="40"/>
        <v>Kaczyński Tomasz</v>
      </c>
      <c r="I672">
        <f t="shared" si="41"/>
        <v>1985</v>
      </c>
      <c r="J672" t="s">
        <v>32</v>
      </c>
      <c r="K672" t="s">
        <v>4524</v>
      </c>
      <c r="L672" t="e">
        <f>VLOOKUP(H672,'id (2017)'!H:I,2,0)</f>
        <v>#N/A</v>
      </c>
    </row>
    <row r="673" spans="1:12">
      <c r="A673" t="str">
        <f t="shared" si="42"/>
        <v>GirjatJakub1992</v>
      </c>
      <c r="C673">
        <f t="shared" si="43"/>
        <v>672</v>
      </c>
      <c r="D673" t="s">
        <v>3664</v>
      </c>
      <c r="E673" t="s">
        <v>141</v>
      </c>
      <c r="F673" t="s">
        <v>3640</v>
      </c>
      <c r="G673">
        <v>1992</v>
      </c>
      <c r="H673" t="str">
        <f t="shared" si="40"/>
        <v>Girjat Jakub</v>
      </c>
      <c r="I673">
        <f t="shared" si="41"/>
        <v>1992</v>
      </c>
      <c r="J673" t="s">
        <v>32</v>
      </c>
      <c r="K673" t="s">
        <v>4524</v>
      </c>
      <c r="L673" t="e">
        <f>VLOOKUP(H673,'id (2017)'!H:I,2,0)</f>
        <v>#N/A</v>
      </c>
    </row>
    <row r="674" spans="1:12">
      <c r="A674" t="str">
        <f t="shared" si="42"/>
        <v>SzurałaRobert1978</v>
      </c>
      <c r="C674">
        <f t="shared" si="43"/>
        <v>673</v>
      </c>
      <c r="D674" t="s">
        <v>1107</v>
      </c>
      <c r="E674" t="s">
        <v>49</v>
      </c>
      <c r="F674" t="s">
        <v>4380</v>
      </c>
      <c r="G674">
        <v>1978</v>
      </c>
      <c r="H674" t="str">
        <f t="shared" si="40"/>
        <v>Szurała Robert</v>
      </c>
      <c r="I674">
        <f t="shared" si="41"/>
        <v>1978</v>
      </c>
      <c r="J674" t="s">
        <v>32</v>
      </c>
      <c r="K674" t="s">
        <v>4524</v>
      </c>
      <c r="L674" t="e">
        <f>VLOOKUP(H674,'id (2017)'!H:I,2,0)</f>
        <v>#N/A</v>
      </c>
    </row>
    <row r="675" spans="1:12">
      <c r="A675" t="str">
        <f t="shared" si="42"/>
        <v>WojciukKamil1989</v>
      </c>
      <c r="C675">
        <f t="shared" si="43"/>
        <v>674</v>
      </c>
      <c r="D675" t="s">
        <v>4379</v>
      </c>
      <c r="E675" t="s">
        <v>193</v>
      </c>
      <c r="F675" t="s">
        <v>3640</v>
      </c>
      <c r="G675">
        <v>1989</v>
      </c>
      <c r="H675" t="str">
        <f t="shared" si="40"/>
        <v>Wojciuk Kamil</v>
      </c>
      <c r="I675">
        <f t="shared" si="41"/>
        <v>1989</v>
      </c>
      <c r="J675" t="s">
        <v>32</v>
      </c>
      <c r="K675" t="s">
        <v>4524</v>
      </c>
      <c r="L675" t="e">
        <f>VLOOKUP(H675,'id (2017)'!H:I,2,0)</f>
        <v>#N/A</v>
      </c>
    </row>
    <row r="676" spans="1:12">
      <c r="A676" t="str">
        <f t="shared" si="42"/>
        <v>KunstetterAndrzej1962</v>
      </c>
      <c r="C676">
        <f t="shared" si="43"/>
        <v>675</v>
      </c>
      <c r="D676" t="s">
        <v>486</v>
      </c>
      <c r="E676" t="s">
        <v>26</v>
      </c>
      <c r="F676">
        <v>0</v>
      </c>
      <c r="G676">
        <v>1962</v>
      </c>
      <c r="H676" t="str">
        <f t="shared" si="40"/>
        <v>Kunstetter Andrzej</v>
      </c>
      <c r="I676">
        <f t="shared" si="41"/>
        <v>1962</v>
      </c>
      <c r="J676" t="s">
        <v>32</v>
      </c>
      <c r="K676" t="s">
        <v>4524</v>
      </c>
      <c r="L676">
        <f>VLOOKUP(H676,'id (2017)'!H:I,2,0)</f>
        <v>1962</v>
      </c>
    </row>
    <row r="677" spans="1:12">
      <c r="A677" t="str">
        <f t="shared" si="42"/>
        <v>GrudaKonrad1972</v>
      </c>
      <c r="C677">
        <f t="shared" si="43"/>
        <v>676</v>
      </c>
      <c r="D677" t="s">
        <v>1083</v>
      </c>
      <c r="E677" t="s">
        <v>68</v>
      </c>
      <c r="F677">
        <v>0</v>
      </c>
      <c r="G677">
        <v>1972</v>
      </c>
      <c r="H677" t="str">
        <f t="shared" si="40"/>
        <v>Gruda Konrad</v>
      </c>
      <c r="I677">
        <f t="shared" si="41"/>
        <v>1972</v>
      </c>
      <c r="J677" t="s">
        <v>32</v>
      </c>
      <c r="K677" t="s">
        <v>4524</v>
      </c>
      <c r="L677">
        <f>VLOOKUP(H677,'id (2017)'!H:I,2,0)</f>
        <v>1972</v>
      </c>
    </row>
    <row r="678" spans="1:12">
      <c r="A678" t="str">
        <f t="shared" si="42"/>
        <v>JankowskiMariusz1968</v>
      </c>
      <c r="C678">
        <f t="shared" si="43"/>
        <v>677</v>
      </c>
      <c r="D678" t="s">
        <v>309</v>
      </c>
      <c r="E678" t="s">
        <v>383</v>
      </c>
      <c r="F678" t="s">
        <v>1156</v>
      </c>
      <c r="G678">
        <v>1968</v>
      </c>
      <c r="H678" t="str">
        <f t="shared" si="40"/>
        <v>Jankowski Mariusz</v>
      </c>
      <c r="I678">
        <f t="shared" si="41"/>
        <v>1968</v>
      </c>
      <c r="J678" t="s">
        <v>32</v>
      </c>
      <c r="K678" t="s">
        <v>4524</v>
      </c>
      <c r="L678">
        <f>VLOOKUP(H678,'id (2017)'!H:I,2,0)</f>
        <v>1968</v>
      </c>
    </row>
    <row r="679" spans="1:12">
      <c r="A679" t="str">
        <f t="shared" si="42"/>
        <v>DurajewskiMichał1978</v>
      </c>
      <c r="C679">
        <f t="shared" si="43"/>
        <v>678</v>
      </c>
      <c r="D679" t="s">
        <v>4377</v>
      </c>
      <c r="E679" t="s">
        <v>59</v>
      </c>
      <c r="F679" t="s">
        <v>4375</v>
      </c>
      <c r="G679">
        <v>1978</v>
      </c>
      <c r="H679" t="str">
        <f t="shared" si="40"/>
        <v>Durajewski Michał</v>
      </c>
      <c r="I679">
        <f t="shared" si="41"/>
        <v>1978</v>
      </c>
      <c r="J679" t="s">
        <v>32</v>
      </c>
      <c r="K679" t="s">
        <v>4524</v>
      </c>
      <c r="L679" t="e">
        <f>VLOOKUP(H679,'id (2017)'!H:I,2,0)</f>
        <v>#N/A</v>
      </c>
    </row>
    <row r="680" spans="1:12">
      <c r="A680" t="str">
        <f t="shared" si="42"/>
        <v>RosiekJędrzej1985</v>
      </c>
      <c r="C680">
        <f t="shared" si="43"/>
        <v>679</v>
      </c>
      <c r="D680" t="s">
        <v>4374</v>
      </c>
      <c r="E680" t="s">
        <v>4373</v>
      </c>
      <c r="F680">
        <v>0</v>
      </c>
      <c r="G680">
        <v>1985</v>
      </c>
      <c r="H680" t="str">
        <f t="shared" si="40"/>
        <v>Rosiek Jędrzej</v>
      </c>
      <c r="I680">
        <f t="shared" si="41"/>
        <v>1985</v>
      </c>
      <c r="J680" t="s">
        <v>32</v>
      </c>
      <c r="K680" t="s">
        <v>4524</v>
      </c>
      <c r="L680" t="e">
        <f>VLOOKUP(H680,'id (2017)'!H:I,2,0)</f>
        <v>#N/A</v>
      </c>
    </row>
    <row r="681" spans="1:12">
      <c r="A681" t="str">
        <f t="shared" si="42"/>
        <v>SzyszlakMarcin1983</v>
      </c>
      <c r="C681">
        <f t="shared" si="43"/>
        <v>680</v>
      </c>
      <c r="D681" t="s">
        <v>4371</v>
      </c>
      <c r="E681" t="s">
        <v>17</v>
      </c>
      <c r="F681">
        <v>0</v>
      </c>
      <c r="G681">
        <v>1983</v>
      </c>
      <c r="H681" t="str">
        <f t="shared" si="40"/>
        <v>Szyszlak Marcin</v>
      </c>
      <c r="I681">
        <f t="shared" si="41"/>
        <v>1983</v>
      </c>
      <c r="J681" t="s">
        <v>32</v>
      </c>
      <c r="K681" t="s">
        <v>4524</v>
      </c>
      <c r="L681" t="e">
        <f>VLOOKUP(H681,'id (2017)'!H:I,2,0)</f>
        <v>#N/A</v>
      </c>
    </row>
    <row r="682" spans="1:12">
      <c r="A682" t="str">
        <f t="shared" si="42"/>
        <v>KoperskiPiotr1971</v>
      </c>
      <c r="C682">
        <f t="shared" si="43"/>
        <v>681</v>
      </c>
      <c r="D682" t="s">
        <v>606</v>
      </c>
      <c r="E682" t="s">
        <v>15</v>
      </c>
      <c r="F682" t="s">
        <v>603</v>
      </c>
      <c r="G682">
        <v>1971</v>
      </c>
      <c r="H682" t="str">
        <f t="shared" si="40"/>
        <v>Koperski Piotr</v>
      </c>
      <c r="I682">
        <f t="shared" si="41"/>
        <v>1971</v>
      </c>
      <c r="J682" t="s">
        <v>32</v>
      </c>
      <c r="K682" t="s">
        <v>4524</v>
      </c>
      <c r="L682">
        <f>VLOOKUP(H682,'id (2017)'!H:I,2,0)</f>
        <v>1971</v>
      </c>
    </row>
    <row r="683" spans="1:12">
      <c r="A683" t="str">
        <f t="shared" si="42"/>
        <v>KostrzewaJacek1971</v>
      </c>
      <c r="C683">
        <f t="shared" si="43"/>
        <v>682</v>
      </c>
      <c r="D683" t="s">
        <v>607</v>
      </c>
      <c r="E683" t="s">
        <v>21</v>
      </c>
      <c r="F683" t="s">
        <v>603</v>
      </c>
      <c r="G683">
        <v>1971</v>
      </c>
      <c r="H683" t="str">
        <f t="shared" si="40"/>
        <v>Kostrzewa Jacek</v>
      </c>
      <c r="I683">
        <f t="shared" si="41"/>
        <v>1971</v>
      </c>
      <c r="J683" t="s">
        <v>32</v>
      </c>
      <c r="K683" t="s">
        <v>4524</v>
      </c>
      <c r="L683">
        <f>VLOOKUP(H683,'id (2017)'!H:I,2,0)</f>
        <v>1971</v>
      </c>
    </row>
    <row r="684" spans="1:12">
      <c r="A684" t="str">
        <f t="shared" si="42"/>
        <v>MillerJan1986</v>
      </c>
      <c r="C684">
        <f t="shared" si="43"/>
        <v>683</v>
      </c>
      <c r="D684" t="s">
        <v>1165</v>
      </c>
      <c r="E684" t="s">
        <v>96</v>
      </c>
      <c r="F684" t="s">
        <v>4367</v>
      </c>
      <c r="G684">
        <v>1986</v>
      </c>
      <c r="H684" t="str">
        <f t="shared" si="40"/>
        <v>Miller Jan</v>
      </c>
      <c r="I684">
        <f t="shared" si="41"/>
        <v>1986</v>
      </c>
      <c r="J684" t="s">
        <v>32</v>
      </c>
      <c r="K684" t="s">
        <v>4524</v>
      </c>
      <c r="L684">
        <f>VLOOKUP(H684,'id (2017)'!H:I,2,0)</f>
        <v>1986</v>
      </c>
    </row>
    <row r="685" spans="1:12">
      <c r="A685" t="str">
        <f t="shared" si="42"/>
        <v>KuczyńskiAdam1991</v>
      </c>
      <c r="C685">
        <f t="shared" si="43"/>
        <v>684</v>
      </c>
      <c r="D685" t="s">
        <v>4369</v>
      </c>
      <c r="E685" t="s">
        <v>83</v>
      </c>
      <c r="F685">
        <v>0</v>
      </c>
      <c r="G685">
        <v>1991</v>
      </c>
      <c r="H685" t="str">
        <f t="shared" si="40"/>
        <v>Kuczyński Adam</v>
      </c>
      <c r="I685">
        <f t="shared" si="41"/>
        <v>1991</v>
      </c>
      <c r="J685" t="s">
        <v>32</v>
      </c>
      <c r="K685" t="s">
        <v>4524</v>
      </c>
      <c r="L685" t="e">
        <f>VLOOKUP(H685,'id (2017)'!H:I,2,0)</f>
        <v>#N/A</v>
      </c>
    </row>
    <row r="686" spans="1:12">
      <c r="A686" t="str">
        <f t="shared" si="42"/>
        <v>BinkowskiTomasz1971</v>
      </c>
      <c r="C686">
        <f t="shared" si="43"/>
        <v>685</v>
      </c>
      <c r="D686" t="s">
        <v>4366</v>
      </c>
      <c r="E686" t="s">
        <v>48</v>
      </c>
      <c r="F686">
        <v>0</v>
      </c>
      <c r="G686">
        <v>1971</v>
      </c>
      <c r="H686" t="str">
        <f t="shared" si="40"/>
        <v>Binkowski Tomasz</v>
      </c>
      <c r="I686">
        <f t="shared" si="41"/>
        <v>1971</v>
      </c>
      <c r="J686" t="s">
        <v>32</v>
      </c>
      <c r="K686" t="s">
        <v>4524</v>
      </c>
      <c r="L686" t="e">
        <f>VLOOKUP(H686,'id (2017)'!H:I,2,0)</f>
        <v>#N/A</v>
      </c>
    </row>
    <row r="687" spans="1:12">
      <c r="A687" t="str">
        <f t="shared" si="42"/>
        <v>ChmielewskiMarcin2018</v>
      </c>
      <c r="C687">
        <f t="shared" si="43"/>
        <v>686</v>
      </c>
      <c r="D687" t="s">
        <v>326</v>
      </c>
      <c r="E687" t="s">
        <v>17</v>
      </c>
      <c r="F687" t="s">
        <v>4364</v>
      </c>
      <c r="G687">
        <v>2018</v>
      </c>
      <c r="H687" t="str">
        <f t="shared" si="40"/>
        <v>Chmielewski Marcin</v>
      </c>
      <c r="I687">
        <f t="shared" si="41"/>
        <v>2018</v>
      </c>
      <c r="J687" t="s">
        <v>32</v>
      </c>
      <c r="K687" t="s">
        <v>4524</v>
      </c>
      <c r="L687" t="e">
        <f>VLOOKUP(H687,'id (2017)'!H:I,2,0)</f>
        <v>#N/A</v>
      </c>
    </row>
    <row r="688" spans="1:12">
      <c r="A688" t="str">
        <f t="shared" si="42"/>
        <v>LewandowskiDawid1984</v>
      </c>
      <c r="C688">
        <f t="shared" si="43"/>
        <v>687</v>
      </c>
      <c r="D688" t="s">
        <v>4260</v>
      </c>
      <c r="E688" t="s">
        <v>467</v>
      </c>
      <c r="F688" t="s">
        <v>4364</v>
      </c>
      <c r="G688">
        <v>1984</v>
      </c>
      <c r="H688" t="str">
        <f t="shared" si="40"/>
        <v>Lewandowski Dawid</v>
      </c>
      <c r="I688">
        <f t="shared" si="41"/>
        <v>1984</v>
      </c>
      <c r="J688" t="s">
        <v>32</v>
      </c>
      <c r="K688" t="s">
        <v>4524</v>
      </c>
      <c r="L688" t="e">
        <f>VLOOKUP(H688,'id (2017)'!H:I,2,0)</f>
        <v>#N/A</v>
      </c>
    </row>
    <row r="689" spans="1:12">
      <c r="A689" t="str">
        <f t="shared" si="42"/>
        <v>CiszakDominik1996</v>
      </c>
      <c r="C689">
        <f t="shared" si="43"/>
        <v>688</v>
      </c>
      <c r="D689" t="s">
        <v>4363</v>
      </c>
      <c r="E689" t="s">
        <v>373</v>
      </c>
      <c r="F689" t="s">
        <v>3726</v>
      </c>
      <c r="G689">
        <v>1996</v>
      </c>
      <c r="H689" t="str">
        <f t="shared" si="40"/>
        <v>Ciszak Dominik</v>
      </c>
      <c r="I689">
        <f t="shared" si="41"/>
        <v>1996</v>
      </c>
      <c r="J689" t="s">
        <v>32</v>
      </c>
      <c r="K689" t="s">
        <v>4524</v>
      </c>
      <c r="L689" t="e">
        <f>VLOOKUP(H689,'id (2017)'!H:I,2,0)</f>
        <v>#N/A</v>
      </c>
    </row>
    <row r="690" spans="1:12">
      <c r="A690" t="str">
        <f t="shared" si="42"/>
        <v>PogorzelskiTomek1990</v>
      </c>
      <c r="C690">
        <f t="shared" si="43"/>
        <v>689</v>
      </c>
      <c r="D690" t="s">
        <v>1064</v>
      </c>
      <c r="E690" t="s">
        <v>734</v>
      </c>
      <c r="F690" t="s">
        <v>3726</v>
      </c>
      <c r="G690">
        <v>1990</v>
      </c>
      <c r="H690" t="str">
        <f t="shared" si="40"/>
        <v>Pogorzelski Tomek</v>
      </c>
      <c r="I690">
        <f t="shared" si="41"/>
        <v>1990</v>
      </c>
      <c r="J690" t="s">
        <v>32</v>
      </c>
      <c r="K690" t="s">
        <v>4524</v>
      </c>
      <c r="L690">
        <f>VLOOKUP(H690,'id (2017)'!H:I,2,0)</f>
        <v>1990</v>
      </c>
    </row>
    <row r="691" spans="1:12">
      <c r="A691" t="str">
        <f t="shared" si="42"/>
        <v>SzyngwelskiKrzysztof1984</v>
      </c>
      <c r="C691">
        <f t="shared" si="43"/>
        <v>690</v>
      </c>
      <c r="D691" t="s">
        <v>440</v>
      </c>
      <c r="E691" t="s">
        <v>22</v>
      </c>
      <c r="F691" t="s">
        <v>1372</v>
      </c>
      <c r="G691">
        <v>1984</v>
      </c>
      <c r="H691" t="str">
        <f t="shared" si="40"/>
        <v>Szyngwelski Krzysztof</v>
      </c>
      <c r="I691">
        <f t="shared" si="41"/>
        <v>1984</v>
      </c>
      <c r="J691" t="s">
        <v>32</v>
      </c>
      <c r="K691" t="s">
        <v>4524</v>
      </c>
      <c r="L691">
        <f>VLOOKUP(H691,'id (2017)'!H:I,2,0)</f>
        <v>1984</v>
      </c>
    </row>
    <row r="692" spans="1:12">
      <c r="A692" t="str">
        <f t="shared" si="42"/>
        <v>RopelSebastian Jakub1990</v>
      </c>
      <c r="C692">
        <f t="shared" si="43"/>
        <v>691</v>
      </c>
      <c r="D692" t="s">
        <v>4357</v>
      </c>
      <c r="E692" t="s">
        <v>4362</v>
      </c>
      <c r="F692" t="s">
        <v>4360</v>
      </c>
      <c r="G692">
        <v>1990</v>
      </c>
      <c r="H692" t="str">
        <f t="shared" si="40"/>
        <v>Ropel Sebastian Jakub</v>
      </c>
      <c r="I692">
        <f t="shared" si="41"/>
        <v>1990</v>
      </c>
      <c r="J692" t="s">
        <v>32</v>
      </c>
      <c r="K692" t="s">
        <v>4524</v>
      </c>
      <c r="L692" t="e">
        <f>VLOOKUP(H692,'id (2017)'!H:I,2,0)</f>
        <v>#N/A</v>
      </c>
    </row>
    <row r="693" spans="1:12">
      <c r="A693" t="str">
        <f t="shared" si="42"/>
        <v>FrymarkMarcin1984</v>
      </c>
      <c r="C693">
        <f t="shared" si="43"/>
        <v>692</v>
      </c>
      <c r="D693" t="s">
        <v>4359</v>
      </c>
      <c r="E693" t="s">
        <v>17</v>
      </c>
      <c r="F693" t="s">
        <v>4358</v>
      </c>
      <c r="G693">
        <v>1984</v>
      </c>
      <c r="H693" t="str">
        <f t="shared" si="40"/>
        <v>Frymark Marcin</v>
      </c>
      <c r="I693">
        <f t="shared" si="41"/>
        <v>1984</v>
      </c>
      <c r="J693" t="s">
        <v>32</v>
      </c>
      <c r="K693" t="s">
        <v>4524</v>
      </c>
      <c r="L693" t="e">
        <f>VLOOKUP(H693,'id (2017)'!H:I,2,0)</f>
        <v>#N/A</v>
      </c>
    </row>
    <row r="694" spans="1:12">
      <c r="A694" t="str">
        <f t="shared" si="42"/>
        <v>RopelPatryk1984</v>
      </c>
      <c r="C694">
        <f t="shared" si="43"/>
        <v>693</v>
      </c>
      <c r="D694" t="s">
        <v>4357</v>
      </c>
      <c r="E694" t="s">
        <v>379</v>
      </c>
      <c r="F694" t="s">
        <v>4356</v>
      </c>
      <c r="G694">
        <v>1984</v>
      </c>
      <c r="H694" t="str">
        <f t="shared" si="40"/>
        <v>Ropel Patryk</v>
      </c>
      <c r="I694">
        <f t="shared" si="41"/>
        <v>1984</v>
      </c>
      <c r="J694" t="s">
        <v>32</v>
      </c>
      <c r="K694" t="s">
        <v>4524</v>
      </c>
      <c r="L694" t="e">
        <f>VLOOKUP(H694,'id (2017)'!H:I,2,0)</f>
        <v>#N/A</v>
      </c>
    </row>
    <row r="695" spans="1:12">
      <c r="A695" t="str">
        <f t="shared" si="42"/>
        <v>RokickiJacek1982</v>
      </c>
      <c r="C695">
        <f t="shared" si="43"/>
        <v>694</v>
      </c>
      <c r="D695" t="s">
        <v>4355</v>
      </c>
      <c r="E695" t="s">
        <v>21</v>
      </c>
      <c r="F695" t="s">
        <v>4353</v>
      </c>
      <c r="G695">
        <v>1982</v>
      </c>
      <c r="H695" t="str">
        <f t="shared" si="40"/>
        <v>Rokicki Jacek</v>
      </c>
      <c r="I695">
        <f t="shared" si="41"/>
        <v>1982</v>
      </c>
      <c r="J695" t="s">
        <v>32</v>
      </c>
      <c r="K695" t="s">
        <v>4524</v>
      </c>
      <c r="L695" t="e">
        <f>VLOOKUP(H695,'id (2017)'!H:I,2,0)</f>
        <v>#N/A</v>
      </c>
    </row>
    <row r="696" spans="1:12">
      <c r="A696" t="str">
        <f t="shared" si="42"/>
        <v>OwsikDamian1979</v>
      </c>
      <c r="C696">
        <f t="shared" si="43"/>
        <v>695</v>
      </c>
      <c r="D696" t="s">
        <v>4352</v>
      </c>
      <c r="E696" t="s">
        <v>282</v>
      </c>
      <c r="F696" t="s">
        <v>4351</v>
      </c>
      <c r="G696">
        <v>1979</v>
      </c>
      <c r="H696" t="str">
        <f t="shared" si="40"/>
        <v>Owsik Damian</v>
      </c>
      <c r="I696">
        <f t="shared" si="41"/>
        <v>1979</v>
      </c>
      <c r="J696" t="s">
        <v>32</v>
      </c>
      <c r="K696" t="s">
        <v>4524</v>
      </c>
      <c r="L696" t="e">
        <f>VLOOKUP(H696,'id (2017)'!H:I,2,0)</f>
        <v>#N/A</v>
      </c>
    </row>
    <row r="697" spans="1:12">
      <c r="A697" t="str">
        <f t="shared" si="42"/>
        <v>PogorzelskiWojciech1981</v>
      </c>
      <c r="C697">
        <f t="shared" si="43"/>
        <v>696</v>
      </c>
      <c r="D697" t="s">
        <v>1064</v>
      </c>
      <c r="E697" t="s">
        <v>151</v>
      </c>
      <c r="F697" t="s">
        <v>4347</v>
      </c>
      <c r="G697">
        <v>1981</v>
      </c>
      <c r="H697" t="str">
        <f t="shared" si="40"/>
        <v>Pogorzelski Wojciech</v>
      </c>
      <c r="I697">
        <f t="shared" si="41"/>
        <v>1981</v>
      </c>
      <c r="J697" t="s">
        <v>32</v>
      </c>
      <c r="K697" t="s">
        <v>4524</v>
      </c>
      <c r="L697">
        <f>VLOOKUP(H697,'id (2017)'!H:I,2,0)</f>
        <v>1981</v>
      </c>
    </row>
    <row r="698" spans="1:12">
      <c r="A698" t="str">
        <f t="shared" si="42"/>
        <v>KonopskiPiotr1984</v>
      </c>
      <c r="C698">
        <f t="shared" si="43"/>
        <v>697</v>
      </c>
      <c r="D698" t="s">
        <v>4350</v>
      </c>
      <c r="E698" t="s">
        <v>15</v>
      </c>
      <c r="F698" t="s">
        <v>4349</v>
      </c>
      <c r="G698">
        <v>1984</v>
      </c>
      <c r="H698" t="str">
        <f t="shared" si="40"/>
        <v>Konopski Piotr</v>
      </c>
      <c r="I698">
        <f t="shared" si="41"/>
        <v>1984</v>
      </c>
      <c r="J698" t="s">
        <v>32</v>
      </c>
      <c r="K698" t="s">
        <v>4524</v>
      </c>
      <c r="L698" t="e">
        <f>VLOOKUP(H698,'id (2017)'!H:I,2,0)</f>
        <v>#N/A</v>
      </c>
    </row>
    <row r="699" spans="1:12">
      <c r="A699" t="str">
        <f t="shared" si="42"/>
        <v>RogowskiPatryk1988</v>
      </c>
      <c r="C699">
        <f t="shared" si="43"/>
        <v>698</v>
      </c>
      <c r="D699" t="s">
        <v>503</v>
      </c>
      <c r="E699" t="s">
        <v>379</v>
      </c>
      <c r="F699" t="s">
        <v>4345</v>
      </c>
      <c r="G699">
        <v>1988</v>
      </c>
      <c r="H699" t="str">
        <f t="shared" si="40"/>
        <v>Rogowski Patryk</v>
      </c>
      <c r="I699">
        <f t="shared" si="41"/>
        <v>1988</v>
      </c>
      <c r="J699" t="s">
        <v>32</v>
      </c>
      <c r="K699" t="s">
        <v>4524</v>
      </c>
      <c r="L699" t="e">
        <f>VLOOKUP(H699,'id (2017)'!H:I,2,0)</f>
        <v>#N/A</v>
      </c>
    </row>
    <row r="700" spans="1:12">
      <c r="A700" t="str">
        <f t="shared" si="42"/>
        <v>SobieniakWojciech1985</v>
      </c>
      <c r="C700">
        <f t="shared" si="43"/>
        <v>699</v>
      </c>
      <c r="D700" t="s">
        <v>4346</v>
      </c>
      <c r="E700" t="s">
        <v>151</v>
      </c>
      <c r="F700" t="s">
        <v>4345</v>
      </c>
      <c r="G700">
        <v>1985</v>
      </c>
      <c r="H700" t="str">
        <f t="shared" si="40"/>
        <v>Sobieniak Wojciech</v>
      </c>
      <c r="I700">
        <f t="shared" si="41"/>
        <v>1985</v>
      </c>
      <c r="J700" t="s">
        <v>32</v>
      </c>
      <c r="K700" t="s">
        <v>4524</v>
      </c>
      <c r="L700" t="e">
        <f>VLOOKUP(H700,'id (2017)'!H:I,2,0)</f>
        <v>#N/A</v>
      </c>
    </row>
    <row r="701" spans="1:12">
      <c r="A701" t="str">
        <f t="shared" si="42"/>
        <v>PączkowskiPaweł1984</v>
      </c>
      <c r="C701">
        <f t="shared" si="43"/>
        <v>700</v>
      </c>
      <c r="D701" t="s">
        <v>4344</v>
      </c>
      <c r="E701" t="s">
        <v>16</v>
      </c>
      <c r="F701">
        <v>0</v>
      </c>
      <c r="G701">
        <v>1984</v>
      </c>
      <c r="H701" t="str">
        <f t="shared" si="40"/>
        <v>Pączkowski Paweł</v>
      </c>
      <c r="I701">
        <f t="shared" si="41"/>
        <v>1984</v>
      </c>
      <c r="J701" t="s">
        <v>32</v>
      </c>
      <c r="K701" t="s">
        <v>4524</v>
      </c>
      <c r="L701" t="e">
        <f>VLOOKUP(H701,'id (2017)'!H:I,2,0)</f>
        <v>#N/A</v>
      </c>
    </row>
    <row r="702" spans="1:12">
      <c r="A702" t="str">
        <f t="shared" si="42"/>
        <v>GrzesikKarol1989</v>
      </c>
      <c r="C702">
        <f t="shared" si="43"/>
        <v>701</v>
      </c>
      <c r="D702" t="s">
        <v>4342</v>
      </c>
      <c r="E702" t="s">
        <v>95</v>
      </c>
      <c r="F702" t="s">
        <v>4341</v>
      </c>
      <c r="G702">
        <v>1989</v>
      </c>
      <c r="H702" t="str">
        <f t="shared" si="40"/>
        <v>Grzesik Karol</v>
      </c>
      <c r="I702">
        <f t="shared" si="41"/>
        <v>1989</v>
      </c>
      <c r="J702" t="s">
        <v>32</v>
      </c>
      <c r="K702" t="s">
        <v>4524</v>
      </c>
      <c r="L702" t="e">
        <f>VLOOKUP(H702,'id (2017)'!H:I,2,0)</f>
        <v>#N/A</v>
      </c>
    </row>
    <row r="703" spans="1:12">
      <c r="A703" t="str">
        <f t="shared" si="42"/>
        <v>SkonecznyKamil1988</v>
      </c>
      <c r="C703">
        <f t="shared" si="43"/>
        <v>702</v>
      </c>
      <c r="D703" t="s">
        <v>4340</v>
      </c>
      <c r="E703" t="s">
        <v>193</v>
      </c>
      <c r="F703" t="s">
        <v>4339</v>
      </c>
      <c r="G703">
        <v>1988</v>
      </c>
      <c r="H703" t="str">
        <f t="shared" si="40"/>
        <v>Skoneczny Kamil</v>
      </c>
      <c r="I703">
        <f t="shared" si="41"/>
        <v>1988</v>
      </c>
      <c r="J703" t="s">
        <v>32</v>
      </c>
      <c r="K703" t="s">
        <v>4524</v>
      </c>
      <c r="L703" t="e">
        <f>VLOOKUP(H703,'id (2017)'!H:I,2,0)</f>
        <v>#N/A</v>
      </c>
    </row>
    <row r="704" spans="1:12">
      <c r="A704" t="str">
        <f t="shared" si="42"/>
        <v>MarczewskiZbigniew1988</v>
      </c>
      <c r="C704">
        <f t="shared" si="43"/>
        <v>703</v>
      </c>
      <c r="D704" t="s">
        <v>1504</v>
      </c>
      <c r="E704" t="s">
        <v>269</v>
      </c>
      <c r="F704" t="s">
        <v>253</v>
      </c>
      <c r="G704">
        <v>1988</v>
      </c>
      <c r="H704" t="str">
        <f t="shared" ref="H704:H767" si="44">D704&amp;" "&amp;E704</f>
        <v>Marczewski Zbigniew</v>
      </c>
      <c r="I704">
        <f t="shared" ref="I704:I767" si="45">G704</f>
        <v>1988</v>
      </c>
      <c r="J704" t="s">
        <v>32</v>
      </c>
      <c r="K704" t="s">
        <v>4524</v>
      </c>
      <c r="L704" t="e">
        <f>VLOOKUP(H704,'id (2017)'!H:I,2,0)</f>
        <v>#N/A</v>
      </c>
    </row>
    <row r="705" spans="1:12">
      <c r="A705" t="str">
        <f t="shared" si="42"/>
        <v>RutkowskiJakub1990</v>
      </c>
      <c r="C705">
        <f t="shared" si="43"/>
        <v>704</v>
      </c>
      <c r="D705" t="s">
        <v>4338</v>
      </c>
      <c r="E705" t="s">
        <v>141</v>
      </c>
      <c r="F705" t="s">
        <v>253</v>
      </c>
      <c r="G705">
        <v>1990</v>
      </c>
      <c r="H705" t="str">
        <f t="shared" si="44"/>
        <v>Rutkowski Jakub</v>
      </c>
      <c r="I705">
        <f t="shared" si="45"/>
        <v>1990</v>
      </c>
      <c r="J705" t="s">
        <v>32</v>
      </c>
      <c r="K705" t="s">
        <v>4524</v>
      </c>
      <c r="L705" t="e">
        <f>VLOOKUP(H705,'id (2017)'!H:I,2,0)</f>
        <v>#N/A</v>
      </c>
    </row>
    <row r="706" spans="1:12">
      <c r="A706" t="str">
        <f t="shared" ref="A706:A769" si="46">D706&amp;E706&amp;G706</f>
        <v>BieniekKrzysztof1980</v>
      </c>
      <c r="C706">
        <f t="shared" si="43"/>
        <v>705</v>
      </c>
      <c r="D706" t="s">
        <v>4336</v>
      </c>
      <c r="E706" t="s">
        <v>22</v>
      </c>
      <c r="F706" t="s">
        <v>4335</v>
      </c>
      <c r="G706">
        <v>1980</v>
      </c>
      <c r="H706" t="str">
        <f t="shared" si="44"/>
        <v>Bieniek Krzysztof</v>
      </c>
      <c r="I706">
        <f t="shared" si="45"/>
        <v>1980</v>
      </c>
      <c r="J706" t="s">
        <v>32</v>
      </c>
      <c r="K706" t="s">
        <v>4524</v>
      </c>
      <c r="L706" t="e">
        <f>VLOOKUP(H706,'id (2017)'!H:I,2,0)</f>
        <v>#N/A</v>
      </c>
    </row>
    <row r="707" spans="1:12">
      <c r="A707" t="str">
        <f t="shared" si="46"/>
        <v>FormelaKrzysztof1979</v>
      </c>
      <c r="C707">
        <f t="shared" si="43"/>
        <v>706</v>
      </c>
      <c r="D707" t="s">
        <v>1754</v>
      </c>
      <c r="E707" t="s">
        <v>22</v>
      </c>
      <c r="F707" t="s">
        <v>4332</v>
      </c>
      <c r="G707">
        <v>1979</v>
      </c>
      <c r="H707" t="str">
        <f t="shared" si="44"/>
        <v>Formela Krzysztof</v>
      </c>
      <c r="I707">
        <f t="shared" si="45"/>
        <v>1979</v>
      </c>
      <c r="J707" t="s">
        <v>32</v>
      </c>
      <c r="K707" t="s">
        <v>4524</v>
      </c>
      <c r="L707">
        <f>VLOOKUP(H707,'id (2017)'!H:I,2,0)</f>
        <v>1979</v>
      </c>
    </row>
    <row r="708" spans="1:12">
      <c r="A708" t="str">
        <f t="shared" si="46"/>
        <v>MazurekPiotr1979</v>
      </c>
      <c r="C708">
        <f t="shared" ref="C708:C771" si="47">C707+1</f>
        <v>707</v>
      </c>
      <c r="D708" t="s">
        <v>4333</v>
      </c>
      <c r="E708" t="s">
        <v>15</v>
      </c>
      <c r="F708" t="s">
        <v>4332</v>
      </c>
      <c r="G708">
        <v>1979</v>
      </c>
      <c r="H708" t="str">
        <f t="shared" si="44"/>
        <v>Mazurek Piotr</v>
      </c>
      <c r="I708">
        <f t="shared" si="45"/>
        <v>1979</v>
      </c>
      <c r="J708" t="s">
        <v>32</v>
      </c>
      <c r="K708" t="s">
        <v>4524</v>
      </c>
      <c r="L708" t="e">
        <f>VLOOKUP(H708,'id (2017)'!H:I,2,0)</f>
        <v>#N/A</v>
      </c>
    </row>
    <row r="709" spans="1:12">
      <c r="A709" t="str">
        <f t="shared" si="46"/>
        <v>KlainJan1999</v>
      </c>
      <c r="C709">
        <f t="shared" si="47"/>
        <v>708</v>
      </c>
      <c r="D709" t="s">
        <v>522</v>
      </c>
      <c r="E709" t="s">
        <v>96</v>
      </c>
      <c r="F709" t="s">
        <v>523</v>
      </c>
      <c r="G709">
        <v>1999</v>
      </c>
      <c r="H709" t="str">
        <f t="shared" si="44"/>
        <v>Klain Jan</v>
      </c>
      <c r="I709">
        <f t="shared" si="45"/>
        <v>1999</v>
      </c>
      <c r="J709" t="s">
        <v>32</v>
      </c>
      <c r="K709" t="s">
        <v>4524</v>
      </c>
      <c r="L709">
        <f>VLOOKUP(H709,'id (2017)'!H:I,2,0)</f>
        <v>1999</v>
      </c>
    </row>
    <row r="710" spans="1:12">
      <c r="A710" t="str">
        <f t="shared" si="46"/>
        <v>KolkaŁukasz, Michał1981</v>
      </c>
      <c r="C710">
        <f t="shared" si="47"/>
        <v>709</v>
      </c>
      <c r="D710" t="s">
        <v>4329</v>
      </c>
      <c r="E710" t="s">
        <v>4330</v>
      </c>
      <c r="F710" t="s">
        <v>4327</v>
      </c>
      <c r="G710">
        <v>1981</v>
      </c>
      <c r="H710" t="str">
        <f t="shared" si="44"/>
        <v>Kolka Łukasz, Michał</v>
      </c>
      <c r="I710">
        <f t="shared" si="45"/>
        <v>1981</v>
      </c>
      <c r="J710" t="s">
        <v>32</v>
      </c>
      <c r="K710" t="s">
        <v>4524</v>
      </c>
      <c r="L710" t="e">
        <f>VLOOKUP(H710,'id (2017)'!H:I,2,0)</f>
        <v>#N/A</v>
      </c>
    </row>
    <row r="711" spans="1:12">
      <c r="A711" t="str">
        <f t="shared" si="46"/>
        <v>LiszkaTomasz1981</v>
      </c>
      <c r="C711">
        <f t="shared" si="47"/>
        <v>710</v>
      </c>
      <c r="D711" t="s">
        <v>18</v>
      </c>
      <c r="E711" t="s">
        <v>48</v>
      </c>
      <c r="F711" t="s">
        <v>4323</v>
      </c>
      <c r="G711">
        <v>1981</v>
      </c>
      <c r="H711" t="str">
        <f t="shared" si="44"/>
        <v>Liszka Tomasz</v>
      </c>
      <c r="I711">
        <f t="shared" si="45"/>
        <v>1981</v>
      </c>
      <c r="J711" t="s">
        <v>32</v>
      </c>
      <c r="K711" t="s">
        <v>4524</v>
      </c>
      <c r="L711" t="e">
        <f>VLOOKUP(H711,'id (2017)'!H:I,2,0)</f>
        <v>#N/A</v>
      </c>
    </row>
    <row r="712" spans="1:12">
      <c r="A712" t="str">
        <f t="shared" si="46"/>
        <v>KurekWojciech1982</v>
      </c>
      <c r="C712">
        <f t="shared" si="47"/>
        <v>711</v>
      </c>
      <c r="D712" t="s">
        <v>964</v>
      </c>
      <c r="E712" t="s">
        <v>151</v>
      </c>
      <c r="F712" t="s">
        <v>4322</v>
      </c>
      <c r="G712">
        <v>1982</v>
      </c>
      <c r="H712" t="str">
        <f t="shared" si="44"/>
        <v>Kurek Wojciech</v>
      </c>
      <c r="I712">
        <f t="shared" si="45"/>
        <v>1982</v>
      </c>
      <c r="J712" t="s">
        <v>32</v>
      </c>
      <c r="K712" t="s">
        <v>4524</v>
      </c>
      <c r="L712" t="e">
        <f>VLOOKUP(H712,'id (2017)'!H:I,2,0)</f>
        <v>#N/A</v>
      </c>
    </row>
    <row r="713" spans="1:12">
      <c r="A713" t="str">
        <f t="shared" si="46"/>
        <v>WasilczukMichał1962</v>
      </c>
      <c r="C713">
        <f t="shared" si="47"/>
        <v>712</v>
      </c>
      <c r="D713" t="s">
        <v>1115</v>
      </c>
      <c r="E713" t="s">
        <v>59</v>
      </c>
      <c r="F713" t="s">
        <v>4321</v>
      </c>
      <c r="G713">
        <v>1962</v>
      </c>
      <c r="H713" t="str">
        <f t="shared" si="44"/>
        <v>Wasilczuk Michał</v>
      </c>
      <c r="I713">
        <f t="shared" si="45"/>
        <v>1962</v>
      </c>
      <c r="J713" t="s">
        <v>32</v>
      </c>
      <c r="K713" t="s">
        <v>4524</v>
      </c>
      <c r="L713" t="e">
        <f>VLOOKUP(H713,'id (2017)'!H:I,2,0)</f>
        <v>#N/A</v>
      </c>
    </row>
    <row r="714" spans="1:12">
      <c r="A714" t="str">
        <f t="shared" si="46"/>
        <v>StaniszewskiBartosz1975</v>
      </c>
      <c r="C714">
        <f t="shared" si="47"/>
        <v>713</v>
      </c>
      <c r="D714" t="s">
        <v>413</v>
      </c>
      <c r="E714" t="s">
        <v>46</v>
      </c>
      <c r="F714" t="s">
        <v>4320</v>
      </c>
      <c r="G714">
        <v>1975</v>
      </c>
      <c r="H714" t="str">
        <f t="shared" si="44"/>
        <v>Staniszewski Bartosz</v>
      </c>
      <c r="I714">
        <f t="shared" si="45"/>
        <v>1975</v>
      </c>
      <c r="J714" t="s">
        <v>32</v>
      </c>
      <c r="K714" t="s">
        <v>4524</v>
      </c>
      <c r="L714">
        <f>VLOOKUP(H714,'id (2017)'!H:I,2,0)</f>
        <v>1975</v>
      </c>
    </row>
    <row r="715" spans="1:12">
      <c r="A715" t="str">
        <f t="shared" si="46"/>
        <v>SkórskiMichał1998</v>
      </c>
      <c r="C715">
        <f t="shared" si="47"/>
        <v>714</v>
      </c>
      <c r="D715" t="s">
        <v>1097</v>
      </c>
      <c r="E715" t="s">
        <v>59</v>
      </c>
      <c r="F715">
        <v>0</v>
      </c>
      <c r="G715">
        <v>1998</v>
      </c>
      <c r="H715" t="str">
        <f t="shared" si="44"/>
        <v>Skórski Michał</v>
      </c>
      <c r="I715">
        <f t="shared" si="45"/>
        <v>1998</v>
      </c>
      <c r="J715" t="s">
        <v>32</v>
      </c>
      <c r="K715" t="s">
        <v>4524</v>
      </c>
      <c r="L715" t="e">
        <f>VLOOKUP(H715,'id (2017)'!H:I,2,0)</f>
        <v>#N/A</v>
      </c>
    </row>
    <row r="716" spans="1:12">
      <c r="A716" t="str">
        <f t="shared" si="46"/>
        <v>SzucaZbigniew1974</v>
      </c>
      <c r="C716">
        <f t="shared" si="47"/>
        <v>715</v>
      </c>
      <c r="D716" t="s">
        <v>1098</v>
      </c>
      <c r="E716" t="s">
        <v>269</v>
      </c>
      <c r="F716" t="s">
        <v>4319</v>
      </c>
      <c r="G716">
        <v>1974</v>
      </c>
      <c r="H716" t="str">
        <f t="shared" si="44"/>
        <v>Szuca Zbigniew</v>
      </c>
      <c r="I716">
        <f t="shared" si="45"/>
        <v>1974</v>
      </c>
      <c r="J716" t="s">
        <v>32</v>
      </c>
      <c r="K716" t="s">
        <v>4524</v>
      </c>
      <c r="L716" t="e">
        <f>VLOOKUP(H716,'id (2017)'!H:I,2,0)</f>
        <v>#N/A</v>
      </c>
    </row>
    <row r="717" spans="1:12">
      <c r="A717" t="str">
        <f t="shared" si="46"/>
        <v>SkórskiWojciech1971</v>
      </c>
      <c r="C717">
        <f t="shared" si="47"/>
        <v>716</v>
      </c>
      <c r="D717" t="s">
        <v>1097</v>
      </c>
      <c r="E717" t="s">
        <v>151</v>
      </c>
      <c r="F717">
        <v>0</v>
      </c>
      <c r="G717">
        <v>1971</v>
      </c>
      <c r="H717" t="str">
        <f t="shared" si="44"/>
        <v>Skórski Wojciech</v>
      </c>
      <c r="I717">
        <f t="shared" si="45"/>
        <v>1971</v>
      </c>
      <c r="J717" t="s">
        <v>32</v>
      </c>
      <c r="K717" t="s">
        <v>4524</v>
      </c>
      <c r="L717" t="e">
        <f>VLOOKUP(H717,'id (2017)'!H:I,2,0)</f>
        <v>#N/A</v>
      </c>
    </row>
    <row r="718" spans="1:12">
      <c r="A718" t="str">
        <f t="shared" si="46"/>
        <v>SzucaWiktor2000</v>
      </c>
      <c r="C718">
        <f t="shared" si="47"/>
        <v>717</v>
      </c>
      <c r="D718" t="s">
        <v>1098</v>
      </c>
      <c r="E718" t="s">
        <v>1622</v>
      </c>
      <c r="F718" t="s">
        <v>4319</v>
      </c>
      <c r="G718">
        <v>2000</v>
      </c>
      <c r="H718" t="str">
        <f t="shared" si="44"/>
        <v>Szuca Wiktor</v>
      </c>
      <c r="I718">
        <f t="shared" si="45"/>
        <v>2000</v>
      </c>
      <c r="J718" t="s">
        <v>32</v>
      </c>
      <c r="K718" t="s">
        <v>4524</v>
      </c>
      <c r="L718" t="e">
        <f>VLOOKUP(H718,'id (2017)'!H:I,2,0)</f>
        <v>#N/A</v>
      </c>
    </row>
    <row r="719" spans="1:12">
      <c r="A719" t="str">
        <f t="shared" si="46"/>
        <v>KlainZbigniew1960</v>
      </c>
      <c r="C719">
        <f t="shared" si="47"/>
        <v>718</v>
      </c>
      <c r="D719" t="s">
        <v>522</v>
      </c>
      <c r="E719" t="s">
        <v>269</v>
      </c>
      <c r="F719" t="s">
        <v>523</v>
      </c>
      <c r="G719">
        <v>1960</v>
      </c>
      <c r="H719" t="str">
        <f t="shared" si="44"/>
        <v>Klain Zbigniew</v>
      </c>
      <c r="I719">
        <f t="shared" si="45"/>
        <v>1960</v>
      </c>
      <c r="J719" t="s">
        <v>32</v>
      </c>
      <c r="K719" t="s">
        <v>4524</v>
      </c>
      <c r="L719">
        <f>VLOOKUP(H719,'id (2017)'!H:I,2,0)</f>
        <v>1960</v>
      </c>
    </row>
    <row r="720" spans="1:12">
      <c r="A720" t="str">
        <f t="shared" si="46"/>
        <v>ObertyńskiOlgierd2018</v>
      </c>
      <c r="C720">
        <f t="shared" si="47"/>
        <v>719</v>
      </c>
      <c r="D720" t="s">
        <v>4318</v>
      </c>
      <c r="E720" t="s">
        <v>394</v>
      </c>
      <c r="F720">
        <v>0</v>
      </c>
      <c r="G720">
        <v>2018</v>
      </c>
      <c r="H720" t="str">
        <f t="shared" si="44"/>
        <v>Obertyński Olgierd</v>
      </c>
      <c r="I720">
        <f t="shared" si="45"/>
        <v>2018</v>
      </c>
      <c r="J720" t="s">
        <v>32</v>
      </c>
      <c r="K720" t="s">
        <v>4524</v>
      </c>
      <c r="L720" t="e">
        <f>VLOOKUP(H720,'id (2017)'!H:I,2,0)</f>
        <v>#N/A</v>
      </c>
    </row>
    <row r="721" spans="1:12">
      <c r="A721" t="str">
        <f t="shared" si="46"/>
        <v>JankowskiMaciej1976</v>
      </c>
      <c r="C721">
        <f t="shared" si="47"/>
        <v>720</v>
      </c>
      <c r="D721" t="s">
        <v>309</v>
      </c>
      <c r="E721" t="s">
        <v>70</v>
      </c>
      <c r="F721" t="s">
        <v>158</v>
      </c>
      <c r="G721">
        <v>1976</v>
      </c>
      <c r="H721" t="str">
        <f t="shared" si="44"/>
        <v>Jankowski Maciej</v>
      </c>
      <c r="I721">
        <f t="shared" si="45"/>
        <v>1976</v>
      </c>
      <c r="J721" t="s">
        <v>32</v>
      </c>
      <c r="K721" t="s">
        <v>4524</v>
      </c>
      <c r="L721">
        <f>VLOOKUP(H721,'id (2017)'!H:I,2,0)</f>
        <v>1976</v>
      </c>
    </row>
    <row r="722" spans="1:12">
      <c r="A722" t="str">
        <f t="shared" si="46"/>
        <v>PuchalskiMarek1967</v>
      </c>
      <c r="C722">
        <f t="shared" si="47"/>
        <v>721</v>
      </c>
      <c r="D722" t="s">
        <v>1635</v>
      </c>
      <c r="E722" t="s">
        <v>34</v>
      </c>
      <c r="F722" t="s">
        <v>158</v>
      </c>
      <c r="G722">
        <v>1967</v>
      </c>
      <c r="H722" t="str">
        <f t="shared" si="44"/>
        <v>Puchalski Marek</v>
      </c>
      <c r="I722">
        <f t="shared" si="45"/>
        <v>1967</v>
      </c>
      <c r="J722" t="s">
        <v>32</v>
      </c>
      <c r="K722" t="s">
        <v>4524</v>
      </c>
      <c r="L722" t="e">
        <f>VLOOKUP(H722,'id (2017)'!H:I,2,0)</f>
        <v>#N/A</v>
      </c>
    </row>
    <row r="723" spans="1:12">
      <c r="A723" t="str">
        <f t="shared" si="46"/>
        <v>ReszkaWitold1972</v>
      </c>
      <c r="C723">
        <f t="shared" si="47"/>
        <v>722</v>
      </c>
      <c r="D723" t="s">
        <v>480</v>
      </c>
      <c r="E723" t="s">
        <v>315</v>
      </c>
      <c r="F723" t="s">
        <v>1400</v>
      </c>
      <c r="G723">
        <v>1972</v>
      </c>
      <c r="H723" t="str">
        <f t="shared" si="44"/>
        <v>Reszka Witold</v>
      </c>
      <c r="I723">
        <f t="shared" si="45"/>
        <v>1972</v>
      </c>
      <c r="J723" t="s">
        <v>32</v>
      </c>
      <c r="K723" t="s">
        <v>4524</v>
      </c>
      <c r="L723" t="e">
        <f>VLOOKUP(H723,'id (2017)'!H:I,2,0)</f>
        <v>#N/A</v>
      </c>
    </row>
    <row r="724" spans="1:12">
      <c r="A724" t="str">
        <f t="shared" si="46"/>
        <v>GlaserJakub1986</v>
      </c>
      <c r="C724">
        <f t="shared" si="47"/>
        <v>723</v>
      </c>
      <c r="D724" t="s">
        <v>616</v>
      </c>
      <c r="E724" t="s">
        <v>141</v>
      </c>
      <c r="F724" t="s">
        <v>4312</v>
      </c>
      <c r="G724">
        <v>1986</v>
      </c>
      <c r="H724" t="str">
        <f t="shared" si="44"/>
        <v>Glaser Jakub</v>
      </c>
      <c r="I724">
        <f t="shared" si="45"/>
        <v>1986</v>
      </c>
      <c r="J724" t="s">
        <v>32</v>
      </c>
      <c r="K724" t="s">
        <v>4524</v>
      </c>
      <c r="L724" t="e">
        <f>VLOOKUP(H724,'id (2017)'!H:I,2,0)</f>
        <v>#N/A</v>
      </c>
    </row>
    <row r="725" spans="1:12">
      <c r="A725" t="str">
        <f t="shared" si="46"/>
        <v>JelińskiArkadiusz1977</v>
      </c>
      <c r="C725">
        <f t="shared" si="47"/>
        <v>724</v>
      </c>
      <c r="D725" t="s">
        <v>211</v>
      </c>
      <c r="E725" t="s">
        <v>363</v>
      </c>
      <c r="F725" t="s">
        <v>1400</v>
      </c>
      <c r="G725">
        <v>1977</v>
      </c>
      <c r="H725" t="str">
        <f t="shared" si="44"/>
        <v>Jeliński Arkadiusz</v>
      </c>
      <c r="I725">
        <f t="shared" si="45"/>
        <v>1977</v>
      </c>
      <c r="J725" t="s">
        <v>32</v>
      </c>
      <c r="K725" t="s">
        <v>4524</v>
      </c>
      <c r="L725" t="e">
        <f>VLOOKUP(H725,'id (2017)'!H:I,2,0)</f>
        <v>#N/A</v>
      </c>
    </row>
    <row r="726" spans="1:12">
      <c r="A726" t="str">
        <f t="shared" si="46"/>
        <v>TymińskiPiotr1971</v>
      </c>
      <c r="C726">
        <f t="shared" si="47"/>
        <v>725</v>
      </c>
      <c r="D726" t="s">
        <v>4311</v>
      </c>
      <c r="E726" t="s">
        <v>15</v>
      </c>
      <c r="F726">
        <v>0</v>
      </c>
      <c r="G726">
        <v>1971</v>
      </c>
      <c r="H726" t="str">
        <f t="shared" si="44"/>
        <v>Tymiński Piotr</v>
      </c>
      <c r="I726">
        <f t="shared" si="45"/>
        <v>1971</v>
      </c>
      <c r="J726" t="s">
        <v>32</v>
      </c>
      <c r="K726" t="s">
        <v>4524</v>
      </c>
      <c r="L726" t="e">
        <f>VLOOKUP(H726,'id (2017)'!H:I,2,0)</f>
        <v>#N/A</v>
      </c>
    </row>
    <row r="727" spans="1:12">
      <c r="A727" t="str">
        <f t="shared" si="46"/>
        <v>RybakWawrzyniec1979</v>
      </c>
      <c r="C727">
        <f t="shared" si="47"/>
        <v>726</v>
      </c>
      <c r="D727" t="s">
        <v>1013</v>
      </c>
      <c r="E727" t="s">
        <v>1012</v>
      </c>
      <c r="F727" t="s">
        <v>4308</v>
      </c>
      <c r="G727">
        <v>1979</v>
      </c>
      <c r="H727" t="str">
        <f t="shared" si="44"/>
        <v>Rybak Wawrzyniec</v>
      </c>
      <c r="I727">
        <f t="shared" si="45"/>
        <v>1979</v>
      </c>
      <c r="J727" t="s">
        <v>32</v>
      </c>
      <c r="K727" t="s">
        <v>4524</v>
      </c>
      <c r="L727" t="e">
        <f>VLOOKUP(H727,'id (2017)'!H:I,2,0)</f>
        <v>#N/A</v>
      </c>
    </row>
    <row r="728" spans="1:12">
      <c r="A728" t="str">
        <f t="shared" si="46"/>
        <v>CiesielskiKamil1983</v>
      </c>
      <c r="C728">
        <f t="shared" si="47"/>
        <v>727</v>
      </c>
      <c r="D728" t="s">
        <v>314</v>
      </c>
      <c r="E728" t="s">
        <v>193</v>
      </c>
      <c r="F728" t="s">
        <v>983</v>
      </c>
      <c r="G728">
        <v>1983</v>
      </c>
      <c r="H728" t="str">
        <f t="shared" si="44"/>
        <v>Ciesielski Kamil</v>
      </c>
      <c r="I728">
        <f t="shared" si="45"/>
        <v>1983</v>
      </c>
      <c r="J728" t="s">
        <v>32</v>
      </c>
      <c r="K728" t="s">
        <v>4524</v>
      </c>
      <c r="L728" t="e">
        <f>VLOOKUP(H728,'id (2017)'!H:I,2,0)</f>
        <v>#N/A</v>
      </c>
    </row>
    <row r="729" spans="1:12">
      <c r="A729" t="str">
        <f t="shared" si="46"/>
        <v>WestfalDariusz1995</v>
      </c>
      <c r="C729">
        <f t="shared" si="47"/>
        <v>728</v>
      </c>
      <c r="D729" t="s">
        <v>4306</v>
      </c>
      <c r="E729" t="s">
        <v>144</v>
      </c>
      <c r="F729" t="s">
        <v>4304</v>
      </c>
      <c r="G729">
        <v>1995</v>
      </c>
      <c r="H729" t="str">
        <f t="shared" si="44"/>
        <v>Westfal Dariusz</v>
      </c>
      <c r="I729">
        <f t="shared" si="45"/>
        <v>1995</v>
      </c>
      <c r="J729" t="s">
        <v>32</v>
      </c>
      <c r="K729" t="s">
        <v>4524</v>
      </c>
      <c r="L729" t="e">
        <f>VLOOKUP(H729,'id (2017)'!H:I,2,0)</f>
        <v>#N/A</v>
      </c>
    </row>
    <row r="730" spans="1:12">
      <c r="A730" t="str">
        <f t="shared" si="46"/>
        <v>WorotyńskiArkadiusz1980</v>
      </c>
      <c r="C730">
        <f t="shared" si="47"/>
        <v>729</v>
      </c>
      <c r="D730" t="s">
        <v>4300</v>
      </c>
      <c r="E730" t="s">
        <v>363</v>
      </c>
      <c r="F730" t="s">
        <v>4299</v>
      </c>
      <c r="G730">
        <v>1980</v>
      </c>
      <c r="H730" t="str">
        <f t="shared" si="44"/>
        <v>Worotyński Arkadiusz</v>
      </c>
      <c r="I730">
        <f t="shared" si="45"/>
        <v>1980</v>
      </c>
      <c r="J730" t="s">
        <v>32</v>
      </c>
      <c r="K730" t="s">
        <v>4524</v>
      </c>
      <c r="L730" t="e">
        <f>VLOOKUP(H730,'id (2017)'!H:I,2,0)</f>
        <v>#N/A</v>
      </c>
    </row>
    <row r="731" spans="1:12">
      <c r="A731" t="str">
        <f t="shared" si="46"/>
        <v>KowalakPaweł1983</v>
      </c>
      <c r="C731">
        <f t="shared" si="47"/>
        <v>730</v>
      </c>
      <c r="D731" t="s">
        <v>4298</v>
      </c>
      <c r="E731" t="s">
        <v>16</v>
      </c>
      <c r="F731" t="s">
        <v>4297</v>
      </c>
      <c r="G731">
        <v>1983</v>
      </c>
      <c r="H731" t="str">
        <f t="shared" si="44"/>
        <v>Kowalak Paweł</v>
      </c>
      <c r="I731">
        <f t="shared" si="45"/>
        <v>1983</v>
      </c>
      <c r="J731" t="s">
        <v>32</v>
      </c>
      <c r="K731" t="s">
        <v>4524</v>
      </c>
      <c r="L731" t="e">
        <f>VLOOKUP(H731,'id (2017)'!H:I,2,0)</f>
        <v>#N/A</v>
      </c>
    </row>
    <row r="732" spans="1:12">
      <c r="A732" t="str">
        <f t="shared" si="46"/>
        <v>PrażyńskiTymon2005</v>
      </c>
      <c r="C732">
        <f t="shared" si="47"/>
        <v>731</v>
      </c>
      <c r="D732" t="s">
        <v>1085</v>
      </c>
      <c r="E732" t="s">
        <v>4296</v>
      </c>
      <c r="F732" t="s">
        <v>4295</v>
      </c>
      <c r="G732">
        <v>2005</v>
      </c>
      <c r="H732" t="str">
        <f t="shared" si="44"/>
        <v>Prażyński Tymon</v>
      </c>
      <c r="I732">
        <f t="shared" si="45"/>
        <v>2005</v>
      </c>
      <c r="J732" t="s">
        <v>32</v>
      </c>
      <c r="K732" t="s">
        <v>4524</v>
      </c>
      <c r="L732" t="e">
        <f>VLOOKUP(H732,'id (2017)'!H:I,2,0)</f>
        <v>#N/A</v>
      </c>
    </row>
    <row r="733" spans="1:12">
      <c r="A733" t="str">
        <f t="shared" si="46"/>
        <v>PrażyńskiMichał1973</v>
      </c>
      <c r="C733">
        <f t="shared" si="47"/>
        <v>732</v>
      </c>
      <c r="D733" t="s">
        <v>1085</v>
      </c>
      <c r="E733" t="s">
        <v>59</v>
      </c>
      <c r="F733" t="s">
        <v>4295</v>
      </c>
      <c r="G733">
        <v>1973</v>
      </c>
      <c r="H733" t="str">
        <f t="shared" si="44"/>
        <v>Prażyński Michał</v>
      </c>
      <c r="I733">
        <f t="shared" si="45"/>
        <v>1973</v>
      </c>
      <c r="J733" t="s">
        <v>32</v>
      </c>
      <c r="K733" t="s">
        <v>4524</v>
      </c>
      <c r="L733">
        <f>VLOOKUP(H733,'id (2017)'!H:I,2,0)</f>
        <v>1973</v>
      </c>
    </row>
    <row r="734" spans="1:12">
      <c r="A734" t="str">
        <f t="shared" si="46"/>
        <v>PawlakSebastian1972</v>
      </c>
      <c r="C734">
        <f t="shared" si="47"/>
        <v>733</v>
      </c>
      <c r="D734" t="s">
        <v>106</v>
      </c>
      <c r="E734" t="s">
        <v>788</v>
      </c>
      <c r="F734" t="s">
        <v>4294</v>
      </c>
      <c r="G734">
        <v>1972</v>
      </c>
      <c r="H734" t="str">
        <f t="shared" si="44"/>
        <v>Pawlak Sebastian</v>
      </c>
      <c r="I734">
        <f t="shared" si="45"/>
        <v>1972</v>
      </c>
      <c r="J734" t="s">
        <v>32</v>
      </c>
      <c r="K734" t="s">
        <v>4524</v>
      </c>
      <c r="L734" t="e">
        <f>VLOOKUP(H734,'id (2017)'!H:I,2,0)</f>
        <v>#N/A</v>
      </c>
    </row>
    <row r="735" spans="1:12">
      <c r="A735" t="str">
        <f t="shared" si="46"/>
        <v>SorokaAdam1978</v>
      </c>
      <c r="C735">
        <f t="shared" si="47"/>
        <v>734</v>
      </c>
      <c r="D735" t="s">
        <v>1061</v>
      </c>
      <c r="E735" t="s">
        <v>83</v>
      </c>
      <c r="F735" t="s">
        <v>4293</v>
      </c>
      <c r="G735">
        <v>1978</v>
      </c>
      <c r="H735" t="str">
        <f t="shared" si="44"/>
        <v>Soroka Adam</v>
      </c>
      <c r="I735">
        <f t="shared" si="45"/>
        <v>1978</v>
      </c>
      <c r="J735" t="s">
        <v>32</v>
      </c>
      <c r="K735" t="s">
        <v>4524</v>
      </c>
      <c r="L735">
        <f>VLOOKUP(H735,'id (2017)'!H:I,2,0)</f>
        <v>1978</v>
      </c>
    </row>
    <row r="736" spans="1:12">
      <c r="A736" t="str">
        <f t="shared" si="46"/>
        <v>GórskiAndrzej1989</v>
      </c>
      <c r="C736">
        <f t="shared" si="47"/>
        <v>735</v>
      </c>
      <c r="D736" t="s">
        <v>1717</v>
      </c>
      <c r="E736" t="s">
        <v>26</v>
      </c>
      <c r="F736" t="s">
        <v>4286</v>
      </c>
      <c r="G736">
        <v>1989</v>
      </c>
      <c r="H736" t="str">
        <f t="shared" si="44"/>
        <v>Górski Andrzej</v>
      </c>
      <c r="I736">
        <f t="shared" si="45"/>
        <v>1989</v>
      </c>
      <c r="J736" t="s">
        <v>32</v>
      </c>
      <c r="K736" t="s">
        <v>4524</v>
      </c>
      <c r="L736" t="e">
        <f>VLOOKUP(H736,'id (2017)'!H:I,2,0)</f>
        <v>#N/A</v>
      </c>
    </row>
    <row r="737" spans="1:12">
      <c r="A737" t="str">
        <f t="shared" si="46"/>
        <v>WinnickiKonrad1971</v>
      </c>
      <c r="C737">
        <f t="shared" si="47"/>
        <v>736</v>
      </c>
      <c r="D737" t="s">
        <v>4292</v>
      </c>
      <c r="E737" t="s">
        <v>68</v>
      </c>
      <c r="F737" t="s">
        <v>603</v>
      </c>
      <c r="G737">
        <v>1971</v>
      </c>
      <c r="H737" t="str">
        <f t="shared" si="44"/>
        <v>Winnicki Konrad</v>
      </c>
      <c r="I737">
        <f t="shared" si="45"/>
        <v>1971</v>
      </c>
      <c r="J737" t="s">
        <v>32</v>
      </c>
      <c r="K737" t="s">
        <v>4524</v>
      </c>
      <c r="L737" t="e">
        <f>VLOOKUP(H737,'id (2017)'!H:I,2,0)</f>
        <v>#N/A</v>
      </c>
    </row>
    <row r="738" spans="1:12">
      <c r="A738" t="str">
        <f t="shared" si="46"/>
        <v>ZdobylakKrzysztof1979</v>
      </c>
      <c r="C738">
        <f t="shared" si="47"/>
        <v>737</v>
      </c>
      <c r="D738" t="s">
        <v>4290</v>
      </c>
      <c r="E738" t="s">
        <v>22</v>
      </c>
      <c r="F738" t="s">
        <v>4286</v>
      </c>
      <c r="G738">
        <v>1979</v>
      </c>
      <c r="H738" t="str">
        <f t="shared" si="44"/>
        <v>Zdobylak Krzysztof</v>
      </c>
      <c r="I738">
        <f t="shared" si="45"/>
        <v>1979</v>
      </c>
      <c r="J738" t="s">
        <v>32</v>
      </c>
      <c r="K738" t="s">
        <v>4524</v>
      </c>
      <c r="L738" t="e">
        <f>VLOOKUP(H738,'id (2017)'!H:I,2,0)</f>
        <v>#N/A</v>
      </c>
    </row>
    <row r="739" spans="1:12">
      <c r="A739" t="str">
        <f t="shared" si="46"/>
        <v>KasprzyckiPiotr1982</v>
      </c>
      <c r="C739">
        <f t="shared" si="47"/>
        <v>738</v>
      </c>
      <c r="D739" t="s">
        <v>4288</v>
      </c>
      <c r="E739" t="s">
        <v>15</v>
      </c>
      <c r="F739" t="s">
        <v>4286</v>
      </c>
      <c r="G739">
        <v>1982</v>
      </c>
      <c r="H739" t="str">
        <f t="shared" si="44"/>
        <v>Kasprzycki Piotr</v>
      </c>
      <c r="I739">
        <f t="shared" si="45"/>
        <v>1982</v>
      </c>
      <c r="J739" t="s">
        <v>32</v>
      </c>
      <c r="K739" t="s">
        <v>4524</v>
      </c>
      <c r="L739" t="e">
        <f>VLOOKUP(H739,'id (2017)'!H:I,2,0)</f>
        <v>#N/A</v>
      </c>
    </row>
    <row r="740" spans="1:12">
      <c r="A740" t="str">
        <f t="shared" si="46"/>
        <v>WentaMarek2018</v>
      </c>
      <c r="C740">
        <f t="shared" si="47"/>
        <v>739</v>
      </c>
      <c r="D740" t="s">
        <v>563</v>
      </c>
      <c r="E740" t="s">
        <v>34</v>
      </c>
      <c r="F740" t="s">
        <v>4283</v>
      </c>
      <c r="G740">
        <v>2018</v>
      </c>
      <c r="H740" t="str">
        <f t="shared" si="44"/>
        <v>Wenta Marek</v>
      </c>
      <c r="I740">
        <f t="shared" si="45"/>
        <v>2018</v>
      </c>
      <c r="J740" t="s">
        <v>32</v>
      </c>
      <c r="K740" t="s">
        <v>4524</v>
      </c>
      <c r="L740" t="e">
        <f>VLOOKUP(H740,'id (2017)'!H:I,2,0)</f>
        <v>#N/A</v>
      </c>
    </row>
    <row r="741" spans="1:12">
      <c r="A741" t="str">
        <f t="shared" si="46"/>
        <v>DurasWłodzimierz1970</v>
      </c>
      <c r="C741">
        <f t="shared" si="47"/>
        <v>740</v>
      </c>
      <c r="D741" t="s">
        <v>743</v>
      </c>
      <c r="E741" t="s">
        <v>742</v>
      </c>
      <c r="F741" t="s">
        <v>4282</v>
      </c>
      <c r="G741">
        <v>1970</v>
      </c>
      <c r="H741" t="str">
        <f t="shared" si="44"/>
        <v>Duras Włodzimierz</v>
      </c>
      <c r="I741">
        <f t="shared" si="45"/>
        <v>1970</v>
      </c>
      <c r="J741" t="s">
        <v>32</v>
      </c>
      <c r="K741" t="s">
        <v>4524</v>
      </c>
      <c r="L741" t="e">
        <f>VLOOKUP(H741,'id (2017)'!H:I,2,0)</f>
        <v>#N/A</v>
      </c>
    </row>
    <row r="742" spans="1:12">
      <c r="A742" t="str">
        <f t="shared" si="46"/>
        <v>MichniewiczŁukasz1984</v>
      </c>
      <c r="C742">
        <f t="shared" si="47"/>
        <v>741</v>
      </c>
      <c r="D742" t="s">
        <v>4281</v>
      </c>
      <c r="E742" t="s">
        <v>63</v>
      </c>
      <c r="F742">
        <v>0</v>
      </c>
      <c r="G742">
        <v>1984</v>
      </c>
      <c r="H742" t="str">
        <f t="shared" si="44"/>
        <v>Michniewicz Łukasz</v>
      </c>
      <c r="I742">
        <f t="shared" si="45"/>
        <v>1984</v>
      </c>
      <c r="J742" t="s">
        <v>32</v>
      </c>
      <c r="K742" t="s">
        <v>4524</v>
      </c>
      <c r="L742" t="e">
        <f>VLOOKUP(H742,'id (2017)'!H:I,2,0)</f>
        <v>#N/A</v>
      </c>
    </row>
    <row r="743" spans="1:12">
      <c r="A743" t="str">
        <f t="shared" si="46"/>
        <v>SosinTomasz1991</v>
      </c>
      <c r="C743">
        <f t="shared" si="47"/>
        <v>742</v>
      </c>
      <c r="D743" t="s">
        <v>4280</v>
      </c>
      <c r="E743" t="s">
        <v>48</v>
      </c>
      <c r="F743">
        <v>0</v>
      </c>
      <c r="G743">
        <v>1991</v>
      </c>
      <c r="H743" t="str">
        <f t="shared" si="44"/>
        <v>Sosin Tomasz</v>
      </c>
      <c r="I743">
        <f t="shared" si="45"/>
        <v>1991</v>
      </c>
      <c r="J743" t="s">
        <v>32</v>
      </c>
      <c r="K743" t="s">
        <v>4524</v>
      </c>
      <c r="L743" t="e">
        <f>VLOOKUP(H743,'id (2017)'!H:I,2,0)</f>
        <v>#N/A</v>
      </c>
    </row>
    <row r="744" spans="1:12">
      <c r="A744" t="str">
        <f t="shared" si="46"/>
        <v>WójcikMarcin1983</v>
      </c>
      <c r="C744">
        <f t="shared" si="47"/>
        <v>743</v>
      </c>
      <c r="D744" t="s">
        <v>1047</v>
      </c>
      <c r="E744" t="s">
        <v>17</v>
      </c>
      <c r="F744" t="s">
        <v>4275</v>
      </c>
      <c r="G744">
        <v>1983</v>
      </c>
      <c r="H744" t="str">
        <f t="shared" si="44"/>
        <v>Wójcik Marcin</v>
      </c>
      <c r="I744">
        <f t="shared" si="45"/>
        <v>1983</v>
      </c>
      <c r="J744" t="s">
        <v>32</v>
      </c>
      <c r="K744" t="s">
        <v>4524</v>
      </c>
      <c r="L744" t="e">
        <f>VLOOKUP(H744,'id (2017)'!H:I,2,0)</f>
        <v>#N/A</v>
      </c>
    </row>
    <row r="745" spans="1:12">
      <c r="A745" t="str">
        <f t="shared" si="46"/>
        <v>BorekPaweł1976</v>
      </c>
      <c r="C745">
        <f t="shared" si="47"/>
        <v>744</v>
      </c>
      <c r="D745" t="s">
        <v>4274</v>
      </c>
      <c r="E745" t="s">
        <v>16</v>
      </c>
      <c r="F745" t="s">
        <v>4273</v>
      </c>
      <c r="G745">
        <v>1976</v>
      </c>
      <c r="H745" t="str">
        <f t="shared" si="44"/>
        <v>Borek Paweł</v>
      </c>
      <c r="I745">
        <f t="shared" si="45"/>
        <v>1976</v>
      </c>
      <c r="J745" t="s">
        <v>32</v>
      </c>
      <c r="K745" t="s">
        <v>4524</v>
      </c>
      <c r="L745" t="e">
        <f>VLOOKUP(H745,'id (2017)'!H:I,2,0)</f>
        <v>#N/A</v>
      </c>
    </row>
    <row r="746" spans="1:12">
      <c r="A746" t="str">
        <f t="shared" si="46"/>
        <v>PiekarakiGrzegorz1984</v>
      </c>
      <c r="C746">
        <f t="shared" si="47"/>
        <v>745</v>
      </c>
      <c r="D746" t="s">
        <v>4272</v>
      </c>
      <c r="E746" t="s">
        <v>19</v>
      </c>
      <c r="F746" t="s">
        <v>4271</v>
      </c>
      <c r="G746">
        <v>1984</v>
      </c>
      <c r="H746" t="str">
        <f t="shared" si="44"/>
        <v>Piekaraki Grzegorz</v>
      </c>
      <c r="I746">
        <f t="shared" si="45"/>
        <v>1984</v>
      </c>
      <c r="J746" t="s">
        <v>32</v>
      </c>
      <c r="K746" t="s">
        <v>4524</v>
      </c>
      <c r="L746" t="e">
        <f>VLOOKUP(H746,'id (2017)'!H:I,2,0)</f>
        <v>#N/A</v>
      </c>
    </row>
    <row r="747" spans="1:12">
      <c r="A747" t="str">
        <f t="shared" si="46"/>
        <v>WrześniewskiWaldemar1964</v>
      </c>
      <c r="C747">
        <f t="shared" si="47"/>
        <v>746</v>
      </c>
      <c r="D747" t="s">
        <v>1356</v>
      </c>
      <c r="E747" t="s">
        <v>365</v>
      </c>
      <c r="F747">
        <v>0</v>
      </c>
      <c r="G747">
        <v>1964</v>
      </c>
      <c r="H747" t="str">
        <f t="shared" si="44"/>
        <v>Wrześniewski Waldemar</v>
      </c>
      <c r="I747">
        <f t="shared" si="45"/>
        <v>1964</v>
      </c>
      <c r="J747" t="s">
        <v>32</v>
      </c>
      <c r="K747" t="s">
        <v>4524</v>
      </c>
      <c r="L747">
        <f>VLOOKUP(H747,'id (2017)'!H:I,2,0)</f>
        <v>1964</v>
      </c>
    </row>
    <row r="748" spans="1:12">
      <c r="A748" t="str">
        <f t="shared" si="46"/>
        <v>KraskaŁukasz1989</v>
      </c>
      <c r="C748">
        <f t="shared" si="47"/>
        <v>747</v>
      </c>
      <c r="D748" t="s">
        <v>4265</v>
      </c>
      <c r="E748" t="s">
        <v>63</v>
      </c>
      <c r="F748" t="s">
        <v>4257</v>
      </c>
      <c r="G748">
        <v>1989</v>
      </c>
      <c r="H748" t="str">
        <f t="shared" si="44"/>
        <v>Kraska Łukasz</v>
      </c>
      <c r="I748">
        <f t="shared" si="45"/>
        <v>1989</v>
      </c>
      <c r="J748" t="s">
        <v>32</v>
      </c>
      <c r="K748" t="s">
        <v>4524</v>
      </c>
      <c r="L748" t="e">
        <f>VLOOKUP(H748,'id (2017)'!H:I,2,0)</f>
        <v>#N/A</v>
      </c>
    </row>
    <row r="749" spans="1:12">
      <c r="A749" t="str">
        <f t="shared" si="46"/>
        <v>MichalskiGrzegorz Jakub1990</v>
      </c>
      <c r="C749">
        <f t="shared" si="47"/>
        <v>748</v>
      </c>
      <c r="D749" t="s">
        <v>4264</v>
      </c>
      <c r="E749" t="s">
        <v>4263</v>
      </c>
      <c r="F749" t="s">
        <v>4257</v>
      </c>
      <c r="G749">
        <v>1990</v>
      </c>
      <c r="H749" t="str">
        <f t="shared" si="44"/>
        <v>Michalski Grzegorz Jakub</v>
      </c>
      <c r="I749">
        <f t="shared" si="45"/>
        <v>1990</v>
      </c>
      <c r="J749" t="s">
        <v>32</v>
      </c>
      <c r="K749" t="s">
        <v>4524</v>
      </c>
      <c r="L749" t="e">
        <f>VLOOKUP(H749,'id (2017)'!H:I,2,0)</f>
        <v>#N/A</v>
      </c>
    </row>
    <row r="750" spans="1:12">
      <c r="A750" t="str">
        <f t="shared" si="46"/>
        <v>WłodarczykPiotr Jacek1973</v>
      </c>
      <c r="C750">
        <f t="shared" si="47"/>
        <v>749</v>
      </c>
      <c r="D750" t="s">
        <v>4262</v>
      </c>
      <c r="E750" t="s">
        <v>4261</v>
      </c>
      <c r="F750" t="s">
        <v>4257</v>
      </c>
      <c r="G750">
        <v>1973</v>
      </c>
      <c r="H750" t="str">
        <f t="shared" si="44"/>
        <v>Włodarczyk Piotr Jacek</v>
      </c>
      <c r="I750">
        <f t="shared" si="45"/>
        <v>1973</v>
      </c>
      <c r="J750" t="s">
        <v>32</v>
      </c>
      <c r="K750" t="s">
        <v>4524</v>
      </c>
      <c r="L750" t="e">
        <f>VLOOKUP(H750,'id (2017)'!H:I,2,0)</f>
        <v>#N/A</v>
      </c>
    </row>
    <row r="751" spans="1:12">
      <c r="A751" t="str">
        <f t="shared" si="46"/>
        <v>LewandowskiRafał1983</v>
      </c>
      <c r="C751">
        <f t="shared" si="47"/>
        <v>750</v>
      </c>
      <c r="D751" t="s">
        <v>4260</v>
      </c>
      <c r="E751" t="s">
        <v>45</v>
      </c>
      <c r="F751" t="s">
        <v>4257</v>
      </c>
      <c r="G751">
        <v>1983</v>
      </c>
      <c r="H751" t="str">
        <f t="shared" si="44"/>
        <v>Lewandowski Rafał</v>
      </c>
      <c r="I751">
        <f t="shared" si="45"/>
        <v>1983</v>
      </c>
      <c r="J751" t="s">
        <v>32</v>
      </c>
      <c r="K751" t="s">
        <v>4524</v>
      </c>
      <c r="L751" t="e">
        <f>VLOOKUP(H751,'id (2017)'!H:I,2,0)</f>
        <v>#N/A</v>
      </c>
    </row>
    <row r="752" spans="1:12">
      <c r="A752" t="str">
        <f t="shared" si="46"/>
        <v>SrokaBartłomiej1987</v>
      </c>
      <c r="C752">
        <f t="shared" si="47"/>
        <v>751</v>
      </c>
      <c r="D752" t="s">
        <v>4254</v>
      </c>
      <c r="E752" t="s">
        <v>272</v>
      </c>
      <c r="F752" t="s">
        <v>4252</v>
      </c>
      <c r="G752" s="8">
        <v>1987</v>
      </c>
      <c r="H752" t="str">
        <f t="shared" si="44"/>
        <v>Sroka Bartłomiej</v>
      </c>
      <c r="I752">
        <f t="shared" si="45"/>
        <v>1987</v>
      </c>
      <c r="J752" t="s">
        <v>32</v>
      </c>
      <c r="K752" t="s">
        <v>4524</v>
      </c>
      <c r="L752" t="e">
        <f>VLOOKUP(H752,'id (2017)'!H:I,2,0)</f>
        <v>#N/A</v>
      </c>
    </row>
    <row r="753" spans="1:12">
      <c r="A753" t="str">
        <f t="shared" si="46"/>
        <v>FilbrandtJakub1987</v>
      </c>
      <c r="C753">
        <f t="shared" si="47"/>
        <v>752</v>
      </c>
      <c r="D753" t="s">
        <v>4253</v>
      </c>
      <c r="E753" t="s">
        <v>141</v>
      </c>
      <c r="F753" t="s">
        <v>4252</v>
      </c>
      <c r="G753" s="8">
        <v>1987</v>
      </c>
      <c r="H753" t="str">
        <f t="shared" si="44"/>
        <v>Filbrandt Jakub</v>
      </c>
      <c r="I753">
        <f t="shared" si="45"/>
        <v>1987</v>
      </c>
      <c r="J753" t="s">
        <v>32</v>
      </c>
      <c r="K753" t="s">
        <v>4524</v>
      </c>
      <c r="L753" t="e">
        <f>VLOOKUP(H753,'id (2017)'!H:I,2,0)</f>
        <v>#N/A</v>
      </c>
    </row>
    <row r="754" spans="1:12">
      <c r="A754" t="str">
        <f t="shared" si="46"/>
        <v>GĘBAROWSKIPIOTR1973</v>
      </c>
      <c r="C754">
        <f t="shared" si="47"/>
        <v>753</v>
      </c>
      <c r="D754" t="s">
        <v>4251</v>
      </c>
      <c r="E754" t="s">
        <v>679</v>
      </c>
      <c r="F754" t="s">
        <v>4250</v>
      </c>
      <c r="G754" s="8">
        <v>1973</v>
      </c>
      <c r="H754" t="str">
        <f t="shared" si="44"/>
        <v>GĘBAROWSKI PIOTR</v>
      </c>
      <c r="I754">
        <f t="shared" si="45"/>
        <v>1973</v>
      </c>
      <c r="J754" t="s">
        <v>32</v>
      </c>
      <c r="K754" t="s">
        <v>4524</v>
      </c>
      <c r="L754">
        <f>VLOOKUP(H754,'id (2017)'!H:I,2,0)</f>
        <v>1973</v>
      </c>
    </row>
    <row r="755" spans="1:12">
      <c r="A755" t="str">
        <f t="shared" si="46"/>
        <v>NurzyńskiLeszek1982</v>
      </c>
      <c r="C755">
        <f t="shared" si="47"/>
        <v>754</v>
      </c>
      <c r="D755" t="s">
        <v>4249</v>
      </c>
      <c r="E755" t="s">
        <v>25</v>
      </c>
      <c r="F755" t="s">
        <v>4244</v>
      </c>
      <c r="G755" s="8">
        <v>1982</v>
      </c>
      <c r="H755" t="str">
        <f t="shared" si="44"/>
        <v>Nurzyński Leszek</v>
      </c>
      <c r="I755">
        <f t="shared" si="45"/>
        <v>1982</v>
      </c>
      <c r="J755" t="s">
        <v>32</v>
      </c>
      <c r="K755" t="s">
        <v>4524</v>
      </c>
      <c r="L755" t="e">
        <f>VLOOKUP(H755,'id (2017)'!H:I,2,0)</f>
        <v>#N/A</v>
      </c>
    </row>
    <row r="756" spans="1:12">
      <c r="A756" t="str">
        <f t="shared" si="46"/>
        <v>WentaMaciej1982</v>
      </c>
      <c r="C756">
        <f t="shared" si="47"/>
        <v>755</v>
      </c>
      <c r="D756" t="s">
        <v>563</v>
      </c>
      <c r="E756" t="s">
        <v>70</v>
      </c>
      <c r="F756" t="s">
        <v>4244</v>
      </c>
      <c r="G756" s="8">
        <v>1982</v>
      </c>
      <c r="H756" t="str">
        <f t="shared" si="44"/>
        <v>Wenta Maciej</v>
      </c>
      <c r="I756">
        <f t="shared" si="45"/>
        <v>1982</v>
      </c>
      <c r="J756" t="s">
        <v>32</v>
      </c>
      <c r="K756" t="s">
        <v>4524</v>
      </c>
      <c r="L756" t="e">
        <f>VLOOKUP(H756,'id (2017)'!H:I,2,0)</f>
        <v>#N/A</v>
      </c>
    </row>
    <row r="757" spans="1:12">
      <c r="A757" t="str">
        <f t="shared" si="46"/>
        <v>MarcinkiewiczGrzegorz1986</v>
      </c>
      <c r="C757">
        <f t="shared" si="47"/>
        <v>756</v>
      </c>
      <c r="D757" t="s">
        <v>403</v>
      </c>
      <c r="E757" t="s">
        <v>19</v>
      </c>
      <c r="F757" t="s">
        <v>1441</v>
      </c>
      <c r="G757">
        <v>1986</v>
      </c>
      <c r="H757" t="str">
        <f t="shared" si="44"/>
        <v>Marcinkiewicz Grzegorz</v>
      </c>
      <c r="I757">
        <f t="shared" si="45"/>
        <v>1986</v>
      </c>
      <c r="J757" t="s">
        <v>32</v>
      </c>
      <c r="K757" t="s">
        <v>4524</v>
      </c>
      <c r="L757">
        <f>VLOOKUP(H757,'id (2017)'!H:I,2,0)</f>
        <v>1986</v>
      </c>
    </row>
    <row r="758" spans="1:12">
      <c r="A758" t="str">
        <f t="shared" si="46"/>
        <v>FigielPiotr1981</v>
      </c>
      <c r="C758">
        <f t="shared" si="47"/>
        <v>757</v>
      </c>
      <c r="D758" t="s">
        <v>4248</v>
      </c>
      <c r="E758" t="s">
        <v>15</v>
      </c>
      <c r="F758" t="s">
        <v>4246</v>
      </c>
      <c r="G758">
        <v>1981</v>
      </c>
      <c r="H758" t="str">
        <f t="shared" si="44"/>
        <v>Figiel Piotr</v>
      </c>
      <c r="I758">
        <f t="shared" si="45"/>
        <v>1981</v>
      </c>
      <c r="J758" t="s">
        <v>32</v>
      </c>
      <c r="K758" t="s">
        <v>4524</v>
      </c>
      <c r="L758" t="e">
        <f>VLOOKUP(H758,'id (2017)'!H:I,2,0)</f>
        <v>#N/A</v>
      </c>
    </row>
    <row r="759" spans="1:12">
      <c r="A759" t="str">
        <f t="shared" si="46"/>
        <v>MilewskiPaweł1987</v>
      </c>
      <c r="C759">
        <f t="shared" si="47"/>
        <v>758</v>
      </c>
      <c r="D759" t="s">
        <v>4245</v>
      </c>
      <c r="E759" t="s">
        <v>16</v>
      </c>
      <c r="F759" t="s">
        <v>4244</v>
      </c>
      <c r="G759">
        <v>1987</v>
      </c>
      <c r="H759" t="str">
        <f t="shared" si="44"/>
        <v>Milewski Paweł</v>
      </c>
      <c r="I759">
        <f t="shared" si="45"/>
        <v>1987</v>
      </c>
      <c r="J759" t="s">
        <v>32</v>
      </c>
      <c r="K759" t="s">
        <v>4524</v>
      </c>
      <c r="L759" t="e">
        <f>VLOOKUP(H759,'id (2017)'!H:I,2,0)</f>
        <v>#N/A</v>
      </c>
    </row>
    <row r="760" spans="1:12">
      <c r="A760" t="str">
        <f t="shared" si="46"/>
        <v>Chrześciański Bartosz1985</v>
      </c>
      <c r="C760">
        <f t="shared" si="47"/>
        <v>759</v>
      </c>
      <c r="D760" t="s">
        <v>4242</v>
      </c>
      <c r="E760" t="s">
        <v>46</v>
      </c>
      <c r="F760" t="s">
        <v>4241</v>
      </c>
      <c r="G760">
        <v>1985</v>
      </c>
      <c r="H760" t="str">
        <f t="shared" si="44"/>
        <v>Chrześciański  Bartosz</v>
      </c>
      <c r="I760">
        <f t="shared" si="45"/>
        <v>1985</v>
      </c>
      <c r="J760" t="s">
        <v>32</v>
      </c>
      <c r="K760" t="s">
        <v>4524</v>
      </c>
      <c r="L760" t="e">
        <f>VLOOKUP(H760,'id (2017)'!H:I,2,0)</f>
        <v>#N/A</v>
      </c>
    </row>
    <row r="761" spans="1:12">
      <c r="A761" t="str">
        <f t="shared" si="46"/>
        <v>Nawrocki Sławomir1964</v>
      </c>
      <c r="C761">
        <f t="shared" si="47"/>
        <v>760</v>
      </c>
      <c r="D761" t="s">
        <v>4240</v>
      </c>
      <c r="E761" t="s">
        <v>92</v>
      </c>
      <c r="F761" t="s">
        <v>4238</v>
      </c>
      <c r="G761">
        <v>1964</v>
      </c>
      <c r="H761" t="str">
        <f t="shared" si="44"/>
        <v>Nawrocki  Sławomir</v>
      </c>
      <c r="I761">
        <f t="shared" si="45"/>
        <v>1964</v>
      </c>
      <c r="J761" t="s">
        <v>32</v>
      </c>
      <c r="K761" t="s">
        <v>4524</v>
      </c>
      <c r="L761" t="e">
        <f>VLOOKUP(H761,'id (2017)'!H:I,2,0)</f>
        <v>#N/A</v>
      </c>
    </row>
    <row r="762" spans="1:12">
      <c r="A762" t="str">
        <f t="shared" si="46"/>
        <v>Szymkun Marek1992</v>
      </c>
      <c r="C762">
        <f t="shared" si="47"/>
        <v>761</v>
      </c>
      <c r="D762" t="s">
        <v>4237</v>
      </c>
      <c r="E762" t="s">
        <v>34</v>
      </c>
      <c r="F762" t="s">
        <v>1389</v>
      </c>
      <c r="G762">
        <v>1992</v>
      </c>
      <c r="H762" t="str">
        <f t="shared" si="44"/>
        <v>Szymkun  Marek</v>
      </c>
      <c r="I762">
        <f t="shared" si="45"/>
        <v>1992</v>
      </c>
      <c r="J762" t="s">
        <v>32</v>
      </c>
      <c r="K762" t="s">
        <v>4524</v>
      </c>
      <c r="L762" t="e">
        <f>VLOOKUP(H762,'id (2017)'!H:I,2,0)</f>
        <v>#N/A</v>
      </c>
    </row>
    <row r="763" spans="1:12">
      <c r="A763" t="str">
        <f t="shared" si="46"/>
        <v>Musielski Kamil1984</v>
      </c>
      <c r="C763">
        <f t="shared" si="47"/>
        <v>762</v>
      </c>
      <c r="D763" t="s">
        <v>4236</v>
      </c>
      <c r="E763" t="s">
        <v>193</v>
      </c>
      <c r="F763" t="s">
        <v>1137</v>
      </c>
      <c r="G763">
        <v>1984</v>
      </c>
      <c r="H763" t="str">
        <f t="shared" si="44"/>
        <v>Musielski  Kamil</v>
      </c>
      <c r="I763">
        <f t="shared" si="45"/>
        <v>1984</v>
      </c>
      <c r="J763" t="s">
        <v>32</v>
      </c>
      <c r="K763" t="s">
        <v>4524</v>
      </c>
      <c r="L763" t="e">
        <f>VLOOKUP(H763,'id (2017)'!H:I,2,0)</f>
        <v>#N/A</v>
      </c>
    </row>
    <row r="764" spans="1:12">
      <c r="A764" t="str">
        <f t="shared" si="46"/>
        <v>WojtyraJarosław1999</v>
      </c>
      <c r="C764">
        <f t="shared" si="47"/>
        <v>763</v>
      </c>
      <c r="D764" t="s">
        <v>4232</v>
      </c>
      <c r="E764" t="s">
        <v>90</v>
      </c>
      <c r="G764">
        <v>1999</v>
      </c>
      <c r="H764" t="str">
        <f t="shared" si="44"/>
        <v>Wojtyra Jarosław</v>
      </c>
      <c r="I764">
        <f t="shared" si="45"/>
        <v>1999</v>
      </c>
      <c r="J764" t="s">
        <v>32</v>
      </c>
      <c r="K764" t="s">
        <v>4526</v>
      </c>
      <c r="L764" t="e">
        <f>VLOOKUP(H764,'id (2017)'!H:I,2,0)</f>
        <v>#N/A</v>
      </c>
    </row>
    <row r="765" spans="1:12">
      <c r="A765" t="str">
        <f t="shared" si="46"/>
        <v>NiebielskiBartosz1971</v>
      </c>
      <c r="C765">
        <f t="shared" si="47"/>
        <v>764</v>
      </c>
      <c r="D765" t="s">
        <v>4233</v>
      </c>
      <c r="E765" t="s">
        <v>46</v>
      </c>
      <c r="G765">
        <v>1971</v>
      </c>
      <c r="H765" t="str">
        <f t="shared" si="44"/>
        <v>Niebielski Bartosz</v>
      </c>
      <c r="I765">
        <f t="shared" si="45"/>
        <v>1971</v>
      </c>
      <c r="J765" t="s">
        <v>32</v>
      </c>
      <c r="K765" t="s">
        <v>4526</v>
      </c>
      <c r="L765" t="e">
        <f>VLOOKUP(H765,'id (2017)'!H:I,2,0)</f>
        <v>#N/A</v>
      </c>
    </row>
    <row r="766" spans="1:12">
      <c r="A766" t="str">
        <f t="shared" si="46"/>
        <v>LelukiewiczRafał1987</v>
      </c>
      <c r="C766">
        <f t="shared" si="47"/>
        <v>765</v>
      </c>
      <c r="D766" t="s">
        <v>4527</v>
      </c>
      <c r="E766" t="s">
        <v>45</v>
      </c>
      <c r="F766" t="s">
        <v>4501</v>
      </c>
      <c r="G766">
        <v>1987</v>
      </c>
      <c r="H766" t="str">
        <f t="shared" si="44"/>
        <v>Lelukiewicz Rafał</v>
      </c>
      <c r="I766">
        <f t="shared" si="45"/>
        <v>1987</v>
      </c>
      <c r="J766" t="s">
        <v>32</v>
      </c>
      <c r="K766" t="s">
        <v>834</v>
      </c>
      <c r="L766" t="e">
        <f>VLOOKUP(H766,'id (2017)'!H:I,2,0)</f>
        <v>#N/A</v>
      </c>
    </row>
    <row r="767" spans="1:12">
      <c r="A767" t="str">
        <f t="shared" si="46"/>
        <v>ŚwietlikKrzysztof1964</v>
      </c>
      <c r="C767">
        <f t="shared" si="47"/>
        <v>766</v>
      </c>
      <c r="D767" t="s">
        <v>116</v>
      </c>
      <c r="E767" t="s">
        <v>22</v>
      </c>
      <c r="F767">
        <v>0</v>
      </c>
      <c r="G767">
        <v>1964</v>
      </c>
      <c r="H767" t="str">
        <f t="shared" si="44"/>
        <v>Świetlik Krzysztof</v>
      </c>
      <c r="I767">
        <f t="shared" si="45"/>
        <v>1964</v>
      </c>
      <c r="J767" t="s">
        <v>32</v>
      </c>
      <c r="K767" t="s">
        <v>834</v>
      </c>
      <c r="L767" t="e">
        <f>VLOOKUP(H767,'id (2017)'!H:I,2,0)</f>
        <v>#N/A</v>
      </c>
    </row>
    <row r="768" spans="1:12">
      <c r="A768" t="str">
        <f t="shared" si="46"/>
        <v>WojtczakSzymon1983</v>
      </c>
      <c r="C768">
        <f t="shared" si="47"/>
        <v>767</v>
      </c>
      <c r="D768" t="s">
        <v>4528</v>
      </c>
      <c r="E768" t="s">
        <v>398</v>
      </c>
      <c r="F768" t="s">
        <v>4508</v>
      </c>
      <c r="G768">
        <v>1983</v>
      </c>
      <c r="H768" t="str">
        <f t="shared" ref="H768:H795" si="48">D768&amp;" "&amp;E768</f>
        <v>Wojtczak Szymon</v>
      </c>
      <c r="I768">
        <f t="shared" ref="I768:I795" si="49">G768</f>
        <v>1983</v>
      </c>
      <c r="J768" t="s">
        <v>32</v>
      </c>
      <c r="K768" t="s">
        <v>834</v>
      </c>
      <c r="L768" t="e">
        <f>VLOOKUP(H768,'id (2017)'!H:I,2,0)</f>
        <v>#N/A</v>
      </c>
    </row>
    <row r="769" spans="1:12">
      <c r="A769" t="str">
        <f t="shared" si="46"/>
        <v>GałaguzJacek1963</v>
      </c>
      <c r="C769">
        <f t="shared" si="47"/>
        <v>768</v>
      </c>
      <c r="D769" t="s">
        <v>1157</v>
      </c>
      <c r="E769" t="s">
        <v>21</v>
      </c>
      <c r="F769">
        <v>0</v>
      </c>
      <c r="G769">
        <v>1963</v>
      </c>
      <c r="H769" t="str">
        <f t="shared" si="48"/>
        <v>Gałaguz Jacek</v>
      </c>
      <c r="I769">
        <f t="shared" si="49"/>
        <v>1963</v>
      </c>
      <c r="J769" t="s">
        <v>32</v>
      </c>
      <c r="K769" t="s">
        <v>834</v>
      </c>
      <c r="L769" t="e">
        <f>VLOOKUP(H769,'id (2017)'!H:I,2,0)</f>
        <v>#N/A</v>
      </c>
    </row>
    <row r="770" spans="1:12">
      <c r="A770" t="str">
        <f t="shared" ref="A770:A795" si="50">D770&amp;E770&amp;G770</f>
        <v>BiałasArkadiusz1975</v>
      </c>
      <c r="C770">
        <f t="shared" si="47"/>
        <v>769</v>
      </c>
      <c r="D770" t="s">
        <v>4529</v>
      </c>
      <c r="E770" t="s">
        <v>363</v>
      </c>
      <c r="F770" t="s">
        <v>4501</v>
      </c>
      <c r="G770">
        <v>1975</v>
      </c>
      <c r="H770" t="str">
        <f t="shared" si="48"/>
        <v>Białas Arkadiusz</v>
      </c>
      <c r="I770">
        <f t="shared" si="49"/>
        <v>1975</v>
      </c>
      <c r="J770" t="s">
        <v>32</v>
      </c>
      <c r="K770" t="s">
        <v>834</v>
      </c>
      <c r="L770" t="e">
        <f>VLOOKUP(H770,'id (2017)'!H:I,2,0)</f>
        <v>#N/A</v>
      </c>
    </row>
    <row r="771" spans="1:12">
      <c r="A771" t="str">
        <f t="shared" si="50"/>
        <v>OlbryśMarek1977</v>
      </c>
      <c r="C771">
        <f t="shared" si="47"/>
        <v>770</v>
      </c>
      <c r="D771" t="s">
        <v>4530</v>
      </c>
      <c r="E771" t="s">
        <v>34</v>
      </c>
      <c r="F771">
        <v>0</v>
      </c>
      <c r="G771">
        <v>1977</v>
      </c>
      <c r="H771" t="str">
        <f t="shared" si="48"/>
        <v>Olbryś Marek</v>
      </c>
      <c r="I771">
        <f t="shared" si="49"/>
        <v>1977</v>
      </c>
      <c r="J771" t="s">
        <v>32</v>
      </c>
      <c r="K771" t="s">
        <v>834</v>
      </c>
      <c r="L771" t="e">
        <f>VLOOKUP(H771,'id (2017)'!H:I,2,0)</f>
        <v>#N/A</v>
      </c>
    </row>
    <row r="772" spans="1:12">
      <c r="A772" t="str">
        <f t="shared" si="50"/>
        <v>LeśniewskiDaniel1982</v>
      </c>
      <c r="C772">
        <f t="shared" ref="C772:C795" si="51">C771+1</f>
        <v>771</v>
      </c>
      <c r="D772" t="s">
        <v>4531</v>
      </c>
      <c r="E772" t="s">
        <v>139</v>
      </c>
      <c r="F772" t="s">
        <v>661</v>
      </c>
      <c r="G772">
        <v>1982</v>
      </c>
      <c r="H772" t="str">
        <f t="shared" si="48"/>
        <v>Leśniewski Daniel</v>
      </c>
      <c r="I772">
        <f t="shared" si="49"/>
        <v>1982</v>
      </c>
      <c r="J772" t="s">
        <v>32</v>
      </c>
      <c r="K772" t="s">
        <v>834</v>
      </c>
      <c r="L772" t="e">
        <f>VLOOKUP(H772,'id (2017)'!H:I,2,0)</f>
        <v>#N/A</v>
      </c>
    </row>
    <row r="773" spans="1:12">
      <c r="A773" t="str">
        <f t="shared" si="50"/>
        <v>KwaśniakZdzisław1964</v>
      </c>
      <c r="C773">
        <f t="shared" si="51"/>
        <v>772</v>
      </c>
      <c r="D773" t="s">
        <v>4532</v>
      </c>
      <c r="E773" t="s">
        <v>218</v>
      </c>
      <c r="F773">
        <v>0</v>
      </c>
      <c r="G773">
        <v>1964</v>
      </c>
      <c r="H773" t="str">
        <f t="shared" si="48"/>
        <v>Kwaśniak Zdzisław</v>
      </c>
      <c r="I773">
        <f t="shared" si="49"/>
        <v>1964</v>
      </c>
      <c r="J773" t="s">
        <v>32</v>
      </c>
      <c r="K773" t="s">
        <v>834</v>
      </c>
      <c r="L773" t="e">
        <f>VLOOKUP(H773,'id (2017)'!H:I,2,0)</f>
        <v>#N/A</v>
      </c>
    </row>
    <row r="774" spans="1:12">
      <c r="A774" t="str">
        <f t="shared" si="50"/>
        <v>GilTomasz1979</v>
      </c>
      <c r="C774">
        <f t="shared" si="51"/>
        <v>773</v>
      </c>
      <c r="D774" t="s">
        <v>1585</v>
      </c>
      <c r="E774" t="s">
        <v>48</v>
      </c>
      <c r="F774">
        <v>0</v>
      </c>
      <c r="G774">
        <v>1979</v>
      </c>
      <c r="H774" t="str">
        <f t="shared" si="48"/>
        <v>Gil Tomasz</v>
      </c>
      <c r="I774">
        <f t="shared" si="49"/>
        <v>1979</v>
      </c>
      <c r="J774" t="s">
        <v>32</v>
      </c>
      <c r="K774" t="s">
        <v>834</v>
      </c>
      <c r="L774" t="e">
        <f>VLOOKUP(H774,'id (2017)'!H:I,2,0)</f>
        <v>#N/A</v>
      </c>
    </row>
    <row r="775" spans="1:12">
      <c r="A775" t="str">
        <f t="shared" si="50"/>
        <v>KrasodomskiMaciej1975</v>
      </c>
      <c r="C775">
        <f t="shared" si="51"/>
        <v>774</v>
      </c>
      <c r="D775" t="s">
        <v>4533</v>
      </c>
      <c r="E775" t="s">
        <v>70</v>
      </c>
      <c r="F775">
        <v>0</v>
      </c>
      <c r="G775">
        <v>1975</v>
      </c>
      <c r="H775" t="str">
        <f t="shared" si="48"/>
        <v>Krasodomski Maciej</v>
      </c>
      <c r="I775">
        <f t="shared" si="49"/>
        <v>1975</v>
      </c>
      <c r="J775" t="s">
        <v>32</v>
      </c>
      <c r="K775" t="s">
        <v>834</v>
      </c>
      <c r="L775" t="e">
        <f>VLOOKUP(H775,'id (2017)'!H:I,2,0)</f>
        <v>#N/A</v>
      </c>
    </row>
    <row r="776" spans="1:12">
      <c r="A776" t="str">
        <f t="shared" si="50"/>
        <v>KropidłowskiKrzysztof1985</v>
      </c>
      <c r="C776">
        <f t="shared" si="51"/>
        <v>775</v>
      </c>
      <c r="D776" t="s">
        <v>4534</v>
      </c>
      <c r="E776" t="s">
        <v>22</v>
      </c>
      <c r="F776" t="s">
        <v>4497</v>
      </c>
      <c r="G776">
        <v>1985</v>
      </c>
      <c r="H776" t="str">
        <f t="shared" si="48"/>
        <v>Kropidłowski Krzysztof</v>
      </c>
      <c r="I776">
        <f t="shared" si="49"/>
        <v>1985</v>
      </c>
      <c r="J776" t="s">
        <v>32</v>
      </c>
      <c r="K776" t="s">
        <v>834</v>
      </c>
      <c r="L776" t="e">
        <f>VLOOKUP(H776,'id (2017)'!H:I,2,0)</f>
        <v>#N/A</v>
      </c>
    </row>
    <row r="777" spans="1:12">
      <c r="A777" t="str">
        <f t="shared" si="50"/>
        <v>SkorupskiRobert1978</v>
      </c>
      <c r="C777">
        <f t="shared" si="51"/>
        <v>776</v>
      </c>
      <c r="D777" t="s">
        <v>4535</v>
      </c>
      <c r="E777" t="s">
        <v>49</v>
      </c>
      <c r="F777" t="s">
        <v>661</v>
      </c>
      <c r="G777">
        <v>1978</v>
      </c>
      <c r="H777" t="str">
        <f t="shared" si="48"/>
        <v>Skorupski Robert</v>
      </c>
      <c r="I777">
        <f t="shared" si="49"/>
        <v>1978</v>
      </c>
      <c r="J777" t="s">
        <v>32</v>
      </c>
      <c r="K777" t="s">
        <v>834</v>
      </c>
      <c r="L777" t="e">
        <f>VLOOKUP(H777,'id (2017)'!H:I,2,0)</f>
        <v>#N/A</v>
      </c>
    </row>
    <row r="778" spans="1:12">
      <c r="A778" t="str">
        <f t="shared" si="50"/>
        <v>MantyckiPaweł1979</v>
      </c>
      <c r="C778">
        <f t="shared" si="51"/>
        <v>777</v>
      </c>
      <c r="D778" t="s">
        <v>1207</v>
      </c>
      <c r="E778" t="s">
        <v>16</v>
      </c>
      <c r="F778" t="s">
        <v>4626</v>
      </c>
      <c r="G778">
        <v>1979</v>
      </c>
      <c r="H778" t="str">
        <f t="shared" si="48"/>
        <v>Mantycki Paweł</v>
      </c>
      <c r="I778">
        <f t="shared" si="49"/>
        <v>1979</v>
      </c>
      <c r="J778" t="s">
        <v>32</v>
      </c>
      <c r="K778" t="s">
        <v>4647</v>
      </c>
      <c r="L778" t="e">
        <f>VLOOKUP(H778,'id (2017)'!H:I,2,0)</f>
        <v>#N/A</v>
      </c>
    </row>
    <row r="779" spans="1:12">
      <c r="A779" t="str">
        <f t="shared" si="50"/>
        <v>PawlakKrzysztof1975</v>
      </c>
      <c r="C779">
        <f t="shared" si="51"/>
        <v>778</v>
      </c>
      <c r="D779" t="s">
        <v>106</v>
      </c>
      <c r="E779" t="s">
        <v>22</v>
      </c>
      <c r="F779" t="s">
        <v>1610</v>
      </c>
      <c r="G779">
        <v>1975</v>
      </c>
      <c r="H779" t="str">
        <f t="shared" si="48"/>
        <v>Pawlak Krzysztof</v>
      </c>
      <c r="I779">
        <f t="shared" si="49"/>
        <v>1975</v>
      </c>
      <c r="J779" t="s">
        <v>32</v>
      </c>
      <c r="K779" t="s">
        <v>4647</v>
      </c>
      <c r="L779">
        <f>VLOOKUP(H779,'id (2017)'!H:I,2,0)</f>
        <v>1975</v>
      </c>
    </row>
    <row r="780" spans="1:12">
      <c r="A780" t="str">
        <f t="shared" si="50"/>
        <v>SosińskiŁukasz1984</v>
      </c>
      <c r="C780">
        <f t="shared" si="51"/>
        <v>779</v>
      </c>
      <c r="D780" t="s">
        <v>104</v>
      </c>
      <c r="E780" t="s">
        <v>63</v>
      </c>
      <c r="F780" t="s">
        <v>178</v>
      </c>
      <c r="G780">
        <v>1984</v>
      </c>
      <c r="H780" t="str">
        <f t="shared" si="48"/>
        <v>Sosiński Łukasz</v>
      </c>
      <c r="I780">
        <f t="shared" si="49"/>
        <v>1984</v>
      </c>
      <c r="J780" t="s">
        <v>32</v>
      </c>
      <c r="K780" t="s">
        <v>4647</v>
      </c>
      <c r="L780">
        <f>VLOOKUP(H780,'id (2017)'!H:I,2,0)</f>
        <v>1984</v>
      </c>
    </row>
    <row r="781" spans="1:12">
      <c r="A781" t="str">
        <f t="shared" si="50"/>
        <v>JanowskiPaweł1972</v>
      </c>
      <c r="C781">
        <f t="shared" si="51"/>
        <v>780</v>
      </c>
      <c r="D781" t="s">
        <v>1279</v>
      </c>
      <c r="E781" t="s">
        <v>16</v>
      </c>
      <c r="F781">
        <v>0</v>
      </c>
      <c r="G781">
        <v>1972</v>
      </c>
      <c r="H781" t="str">
        <f t="shared" si="48"/>
        <v>Janowski Paweł</v>
      </c>
      <c r="I781">
        <f t="shared" si="49"/>
        <v>1972</v>
      </c>
      <c r="J781" t="s">
        <v>32</v>
      </c>
      <c r="K781" t="s">
        <v>4647</v>
      </c>
      <c r="L781">
        <f>VLOOKUP(H781,'id (2017)'!H:I,2,0)</f>
        <v>1972</v>
      </c>
    </row>
    <row r="782" spans="1:12">
      <c r="A782" t="str">
        <f t="shared" si="50"/>
        <v>MarcjoniakWojtek1971</v>
      </c>
      <c r="C782">
        <f t="shared" si="51"/>
        <v>781</v>
      </c>
      <c r="D782" t="s">
        <v>4643</v>
      </c>
      <c r="E782" t="s">
        <v>1342</v>
      </c>
      <c r="F782" t="s">
        <v>4644</v>
      </c>
      <c r="G782">
        <v>1971</v>
      </c>
      <c r="H782" t="str">
        <f t="shared" si="48"/>
        <v>Marcjoniak Wojtek</v>
      </c>
      <c r="I782">
        <f t="shared" si="49"/>
        <v>1971</v>
      </c>
      <c r="J782" t="s">
        <v>32</v>
      </c>
      <c r="K782" t="s">
        <v>4647</v>
      </c>
      <c r="L782" t="e">
        <f>VLOOKUP(H782,'id (2017)'!H:I,2,0)</f>
        <v>#N/A</v>
      </c>
    </row>
    <row r="783" spans="1:12">
      <c r="A783" t="str">
        <f t="shared" si="50"/>
        <v>TalagaPaweł1971</v>
      </c>
      <c r="C783">
        <f t="shared" si="51"/>
        <v>782</v>
      </c>
      <c r="D783" t="s">
        <v>4684</v>
      </c>
      <c r="E783" t="s">
        <v>16</v>
      </c>
      <c r="G783">
        <v>1971</v>
      </c>
      <c r="H783" t="str">
        <f t="shared" si="48"/>
        <v>Talaga Paweł</v>
      </c>
      <c r="I783">
        <f t="shared" si="49"/>
        <v>1971</v>
      </c>
      <c r="J783" t="s">
        <v>32</v>
      </c>
      <c r="K783" t="s">
        <v>1817</v>
      </c>
      <c r="L783" t="e">
        <f>VLOOKUP(H783,'id (2017)'!H:I,2,0)</f>
        <v>#N/A</v>
      </c>
    </row>
    <row r="784" spans="1:12">
      <c r="A784" t="str">
        <f t="shared" si="50"/>
        <v>RochowskiKonrad1984</v>
      </c>
      <c r="C784">
        <f t="shared" si="51"/>
        <v>783</v>
      </c>
      <c r="D784" t="s">
        <v>1814</v>
      </c>
      <c r="E784" t="s">
        <v>68</v>
      </c>
      <c r="G784">
        <v>1984</v>
      </c>
      <c r="H784" t="str">
        <f t="shared" si="48"/>
        <v>Rochowski Konrad</v>
      </c>
      <c r="I784">
        <f t="shared" si="49"/>
        <v>1984</v>
      </c>
      <c r="J784" t="s">
        <v>32</v>
      </c>
      <c r="K784" t="s">
        <v>1817</v>
      </c>
      <c r="L784">
        <f>VLOOKUP(H784,'id (2017)'!H:I,2,0)</f>
        <v>1984</v>
      </c>
    </row>
    <row r="785" spans="1:12">
      <c r="A785" t="str">
        <f t="shared" si="50"/>
        <v>SobieszczańskiBartłomiej1974</v>
      </c>
      <c r="C785">
        <f t="shared" si="51"/>
        <v>784</v>
      </c>
      <c r="D785" t="s">
        <v>1199</v>
      </c>
      <c r="E785" t="s">
        <v>272</v>
      </c>
      <c r="G785">
        <v>1974</v>
      </c>
      <c r="H785" t="str">
        <f t="shared" si="48"/>
        <v>Sobieszczański Bartłomiej</v>
      </c>
      <c r="I785">
        <f t="shared" si="49"/>
        <v>1974</v>
      </c>
      <c r="J785" t="s">
        <v>32</v>
      </c>
      <c r="K785" t="s">
        <v>1817</v>
      </c>
      <c r="L785">
        <f>VLOOKUP(H785,'id (2017)'!H:I,2,0)</f>
        <v>1974</v>
      </c>
    </row>
    <row r="786" spans="1:12">
      <c r="A786" t="str">
        <f t="shared" si="50"/>
        <v>PytaKrzysiek1978</v>
      </c>
      <c r="C786">
        <f t="shared" si="51"/>
        <v>785</v>
      </c>
      <c r="D786" t="s">
        <v>4699</v>
      </c>
      <c r="E786" t="s">
        <v>4700</v>
      </c>
      <c r="G786">
        <v>1978</v>
      </c>
      <c r="H786" t="str">
        <f t="shared" si="48"/>
        <v>Pyta Krzysiek</v>
      </c>
      <c r="I786">
        <f t="shared" si="49"/>
        <v>1978</v>
      </c>
      <c r="J786" t="s">
        <v>32</v>
      </c>
      <c r="K786" t="s">
        <v>1817</v>
      </c>
      <c r="L786" t="e">
        <f>VLOOKUP(H786,'id (2017)'!H:I,2,0)</f>
        <v>#N/A</v>
      </c>
    </row>
    <row r="787" spans="1:12">
      <c r="A787" t="str">
        <f t="shared" si="50"/>
        <v>JuszczykTomasz1974</v>
      </c>
      <c r="C787">
        <f t="shared" si="51"/>
        <v>786</v>
      </c>
      <c r="D787" t="s">
        <v>1813</v>
      </c>
      <c r="E787" t="s">
        <v>48</v>
      </c>
      <c r="G787">
        <v>1974</v>
      </c>
      <c r="H787" t="str">
        <f t="shared" si="48"/>
        <v>Juszczyk Tomasz</v>
      </c>
      <c r="I787">
        <f t="shared" si="49"/>
        <v>1974</v>
      </c>
      <c r="J787" t="s">
        <v>32</v>
      </c>
      <c r="K787" t="s">
        <v>1817</v>
      </c>
      <c r="L787">
        <f>VLOOKUP(H787,'id (2017)'!H:I,2,0)</f>
        <v>1974</v>
      </c>
    </row>
    <row r="788" spans="1:12">
      <c r="A788" t="str">
        <f t="shared" si="50"/>
        <v>JuszczykSławomir1963</v>
      </c>
      <c r="C788">
        <f t="shared" si="51"/>
        <v>787</v>
      </c>
      <c r="D788" t="s">
        <v>1813</v>
      </c>
      <c r="E788" t="s">
        <v>92</v>
      </c>
      <c r="G788">
        <v>1963</v>
      </c>
      <c r="H788" t="str">
        <f t="shared" si="48"/>
        <v>Juszczyk Sławomir</v>
      </c>
      <c r="I788">
        <f t="shared" si="49"/>
        <v>1963</v>
      </c>
      <c r="J788" t="s">
        <v>32</v>
      </c>
      <c r="K788" t="s">
        <v>1817</v>
      </c>
      <c r="L788">
        <f>VLOOKUP(H788,'id (2017)'!H:I,2,0)</f>
        <v>1963</v>
      </c>
    </row>
    <row r="789" spans="1:12">
      <c r="A789" t="str">
        <f t="shared" si="50"/>
        <v>BoczkowskiBorys1970</v>
      </c>
      <c r="C789">
        <f t="shared" si="51"/>
        <v>788</v>
      </c>
      <c r="D789" t="s">
        <v>4705</v>
      </c>
      <c r="E789" t="s">
        <v>1404</v>
      </c>
      <c r="G789">
        <v>1970</v>
      </c>
      <c r="H789" t="str">
        <f t="shared" si="48"/>
        <v>Boczkowski Borys</v>
      </c>
      <c r="I789">
        <f t="shared" si="49"/>
        <v>1970</v>
      </c>
      <c r="J789" t="s">
        <v>32</v>
      </c>
      <c r="K789" t="s">
        <v>1817</v>
      </c>
      <c r="L789" t="e">
        <f>VLOOKUP(H789,'id (2017)'!H:I,2,0)</f>
        <v>#N/A</v>
      </c>
    </row>
    <row r="790" spans="1:12">
      <c r="A790" t="str">
        <f t="shared" si="50"/>
        <v>BorciuchZbigniew1961</v>
      </c>
      <c r="C790">
        <f t="shared" si="51"/>
        <v>789</v>
      </c>
      <c r="D790" t="s">
        <v>1811</v>
      </c>
      <c r="E790" t="s">
        <v>269</v>
      </c>
      <c r="G790">
        <v>1961</v>
      </c>
      <c r="H790" t="str">
        <f t="shared" si="48"/>
        <v>Borciuch Zbigniew</v>
      </c>
      <c r="I790">
        <f t="shared" si="49"/>
        <v>1961</v>
      </c>
      <c r="J790" t="s">
        <v>32</v>
      </c>
      <c r="K790" t="s">
        <v>1817</v>
      </c>
      <c r="L790">
        <f>VLOOKUP(H790,'id (2017)'!H:I,2,0)</f>
        <v>1961</v>
      </c>
    </row>
    <row r="791" spans="1:12">
      <c r="A791" t="str">
        <f t="shared" si="50"/>
        <v>WielińskiPrzemysław1973</v>
      </c>
      <c r="C791">
        <f t="shared" si="51"/>
        <v>790</v>
      </c>
      <c r="D791" t="s">
        <v>1201</v>
      </c>
      <c r="E791" t="s">
        <v>24</v>
      </c>
      <c r="G791">
        <v>1973</v>
      </c>
      <c r="H791" t="str">
        <f t="shared" si="48"/>
        <v>Wieliński Przemysław</v>
      </c>
      <c r="I791">
        <f t="shared" si="49"/>
        <v>1973</v>
      </c>
      <c r="J791" t="s">
        <v>32</v>
      </c>
      <c r="K791" t="s">
        <v>1817</v>
      </c>
      <c r="L791">
        <f>VLOOKUP(H791,'id (2017)'!H:I,2,0)</f>
        <v>1973</v>
      </c>
    </row>
    <row r="792" spans="1:12">
      <c r="A792" t="str">
        <f t="shared" si="50"/>
        <v>StanekAsia1969</v>
      </c>
      <c r="C792">
        <f t="shared" si="51"/>
        <v>791</v>
      </c>
      <c r="D792" t="s">
        <v>50</v>
      </c>
      <c r="E792" t="s">
        <v>66</v>
      </c>
      <c r="G792">
        <v>1969</v>
      </c>
      <c r="H792" t="str">
        <f t="shared" si="48"/>
        <v>Stanek Asia</v>
      </c>
      <c r="I792">
        <f t="shared" si="49"/>
        <v>1969</v>
      </c>
      <c r="J792" t="s">
        <v>0</v>
      </c>
      <c r="K792" t="s">
        <v>1817</v>
      </c>
      <c r="L792">
        <f>VLOOKUP(H792,'id (2017)'!H:I,2,0)</f>
        <v>1969</v>
      </c>
    </row>
    <row r="793" spans="1:12">
      <c r="A793" t="str">
        <f t="shared" si="50"/>
        <v>ŻeglińskaAgnieszka0</v>
      </c>
      <c r="C793">
        <f t="shared" si="51"/>
        <v>792</v>
      </c>
      <c r="D793" t="s">
        <v>4710</v>
      </c>
      <c r="E793" t="s">
        <v>133</v>
      </c>
      <c r="G793">
        <v>0</v>
      </c>
      <c r="H793" t="str">
        <f t="shared" si="48"/>
        <v>Żeglińska Agnieszka</v>
      </c>
      <c r="I793">
        <f t="shared" si="49"/>
        <v>0</v>
      </c>
      <c r="J793" t="s">
        <v>0</v>
      </c>
      <c r="K793" t="s">
        <v>1817</v>
      </c>
      <c r="L793" t="e">
        <f>VLOOKUP(H793,'id (2017)'!H:I,2,0)</f>
        <v>#N/A</v>
      </c>
    </row>
    <row r="794" spans="1:12">
      <c r="A794" t="str">
        <f t="shared" si="50"/>
        <v>GrabiecGrzegorz1972</v>
      </c>
      <c r="C794">
        <f t="shared" si="51"/>
        <v>793</v>
      </c>
      <c r="D794" t="s">
        <v>4713</v>
      </c>
      <c r="E794" t="s">
        <v>19</v>
      </c>
      <c r="G794">
        <v>1972</v>
      </c>
      <c r="H794" t="str">
        <f t="shared" si="48"/>
        <v>Grabiec Grzegorz</v>
      </c>
      <c r="I794">
        <f t="shared" si="49"/>
        <v>1972</v>
      </c>
      <c r="J794" t="s">
        <v>32</v>
      </c>
      <c r="K794" t="s">
        <v>1221</v>
      </c>
      <c r="L794" t="e">
        <f>VLOOKUP(H794,'id (2017)'!H:I,2,0)</f>
        <v>#N/A</v>
      </c>
    </row>
    <row r="795" spans="1:12">
      <c r="A795" t="str">
        <f t="shared" si="50"/>
        <v>MitlewskiTymoteusz1976</v>
      </c>
      <c r="C795">
        <f t="shared" si="51"/>
        <v>794</v>
      </c>
      <c r="D795" t="s">
        <v>4714</v>
      </c>
      <c r="E795" t="s">
        <v>4715</v>
      </c>
      <c r="G795">
        <v>1976</v>
      </c>
      <c r="H795" t="str">
        <f t="shared" si="48"/>
        <v>Mitlewski Tymoteusz</v>
      </c>
      <c r="I795">
        <f t="shared" si="49"/>
        <v>1976</v>
      </c>
      <c r="J795" t="s">
        <v>32</v>
      </c>
      <c r="K795" t="s">
        <v>1221</v>
      </c>
      <c r="L795" t="e">
        <f>VLOOKUP(H795,'id (2017)'!H:I,2,0)</f>
        <v>#N/A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8"/>
  <sheetViews>
    <sheetView topLeftCell="A502" workbookViewId="0">
      <selection activeCell="L465" sqref="L465"/>
    </sheetView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">
        <v>1818</v>
      </c>
      <c r="C2">
        <v>1</v>
      </c>
      <c r="D2" t="s">
        <v>157</v>
      </c>
      <c r="E2" t="s">
        <v>139</v>
      </c>
      <c r="F2" t="s">
        <v>164</v>
      </c>
      <c r="G2">
        <v>1982</v>
      </c>
      <c r="H2" t="s">
        <v>1819</v>
      </c>
      <c r="I2">
        <v>1982</v>
      </c>
      <c r="J2" t="s">
        <v>32</v>
      </c>
      <c r="K2" t="s">
        <v>1234</v>
      </c>
      <c r="L2">
        <v>1982</v>
      </c>
    </row>
    <row r="3" spans="1:12">
      <c r="A3" t="s">
        <v>1820</v>
      </c>
      <c r="C3">
        <v>2</v>
      </c>
      <c r="D3" t="s">
        <v>259</v>
      </c>
      <c r="E3" t="s">
        <v>48</v>
      </c>
      <c r="F3" t="s">
        <v>796</v>
      </c>
      <c r="G3">
        <v>1982</v>
      </c>
      <c r="H3" t="s">
        <v>1821</v>
      </c>
      <c r="I3">
        <v>1982</v>
      </c>
      <c r="J3" t="s">
        <v>32</v>
      </c>
      <c r="K3" t="s">
        <v>1234</v>
      </c>
      <c r="L3">
        <v>1982</v>
      </c>
    </row>
    <row r="4" spans="1:12">
      <c r="A4" t="s">
        <v>1822</v>
      </c>
      <c r="C4">
        <v>3</v>
      </c>
      <c r="D4" t="s">
        <v>78</v>
      </c>
      <c r="E4" t="s">
        <v>77</v>
      </c>
      <c r="F4" t="s">
        <v>162</v>
      </c>
      <c r="G4">
        <v>1992</v>
      </c>
      <c r="H4" t="s">
        <v>1823</v>
      </c>
      <c r="I4">
        <v>1992</v>
      </c>
      <c r="J4" t="s">
        <v>32</v>
      </c>
      <c r="K4" t="s">
        <v>1234</v>
      </c>
      <c r="L4">
        <v>1992</v>
      </c>
    </row>
    <row r="5" spans="1:12">
      <c r="A5" t="s">
        <v>1824</v>
      </c>
      <c r="C5">
        <v>4</v>
      </c>
      <c r="D5" t="s">
        <v>265</v>
      </c>
      <c r="E5" t="s">
        <v>234</v>
      </c>
      <c r="F5">
        <v>0</v>
      </c>
      <c r="G5">
        <v>1963</v>
      </c>
      <c r="H5" t="s">
        <v>1825</v>
      </c>
      <c r="I5">
        <v>1963</v>
      </c>
      <c r="J5" t="s">
        <v>32</v>
      </c>
      <c r="K5" t="s">
        <v>1234</v>
      </c>
      <c r="L5">
        <v>1963</v>
      </c>
    </row>
    <row r="6" spans="1:12">
      <c r="A6" t="s">
        <v>1826</v>
      </c>
      <c r="C6">
        <v>5</v>
      </c>
      <c r="D6" t="s">
        <v>261</v>
      </c>
      <c r="E6" t="s">
        <v>15</v>
      </c>
      <c r="F6" t="s">
        <v>260</v>
      </c>
      <c r="G6">
        <v>1985</v>
      </c>
      <c r="H6" t="s">
        <v>1827</v>
      </c>
      <c r="I6">
        <v>1985</v>
      </c>
      <c r="J6" t="s">
        <v>32</v>
      </c>
      <c r="K6" t="s">
        <v>1234</v>
      </c>
      <c r="L6">
        <v>1985</v>
      </c>
    </row>
    <row r="7" spans="1:12">
      <c r="A7" t="s">
        <v>1828</v>
      </c>
      <c r="C7">
        <v>6</v>
      </c>
      <c r="D7" t="s">
        <v>69</v>
      </c>
      <c r="E7" t="s">
        <v>48</v>
      </c>
      <c r="F7" t="s">
        <v>223</v>
      </c>
      <c r="G7">
        <v>1963</v>
      </c>
      <c r="H7" t="s">
        <v>1829</v>
      </c>
      <c r="I7">
        <v>1963</v>
      </c>
      <c r="J7" t="s">
        <v>32</v>
      </c>
      <c r="K7" t="s">
        <v>1234</v>
      </c>
      <c r="L7">
        <v>1963</v>
      </c>
    </row>
    <row r="8" spans="1:12">
      <c r="A8" t="s">
        <v>1830</v>
      </c>
      <c r="C8">
        <v>7</v>
      </c>
      <c r="D8" t="s">
        <v>55</v>
      </c>
      <c r="E8" t="s">
        <v>22</v>
      </c>
      <c r="F8">
        <v>0</v>
      </c>
      <c r="G8">
        <v>1969</v>
      </c>
      <c r="H8" t="s">
        <v>1831</v>
      </c>
      <c r="I8">
        <v>1969</v>
      </c>
      <c r="J8" t="s">
        <v>32</v>
      </c>
      <c r="K8" t="s">
        <v>1234</v>
      </c>
      <c r="L8">
        <v>1969</v>
      </c>
    </row>
    <row r="9" spans="1:12">
      <c r="A9" t="s">
        <v>1832</v>
      </c>
      <c r="C9">
        <v>8</v>
      </c>
      <c r="D9" t="s">
        <v>117</v>
      </c>
      <c r="E9" t="s">
        <v>45</v>
      </c>
      <c r="F9">
        <v>0</v>
      </c>
      <c r="G9">
        <v>1970</v>
      </c>
      <c r="H9" t="s">
        <v>1833</v>
      </c>
      <c r="I9">
        <v>1970</v>
      </c>
      <c r="J9" t="s">
        <v>32</v>
      </c>
      <c r="K9" t="s">
        <v>1234</v>
      </c>
      <c r="L9">
        <v>1970</v>
      </c>
    </row>
    <row r="10" spans="1:12">
      <c r="A10" t="s">
        <v>1834</v>
      </c>
      <c r="C10">
        <v>9</v>
      </c>
      <c r="D10" t="s">
        <v>76</v>
      </c>
      <c r="E10" t="s">
        <v>22</v>
      </c>
      <c r="F10">
        <v>0</v>
      </c>
      <c r="G10">
        <v>1954</v>
      </c>
      <c r="H10" t="s">
        <v>1835</v>
      </c>
      <c r="I10">
        <v>1954</v>
      </c>
      <c r="J10" t="s">
        <v>32</v>
      </c>
      <c r="K10" t="s">
        <v>1234</v>
      </c>
      <c r="L10">
        <v>1954</v>
      </c>
    </row>
    <row r="11" spans="1:12">
      <c r="A11" t="s">
        <v>1836</v>
      </c>
      <c r="C11">
        <v>10</v>
      </c>
      <c r="D11" t="s">
        <v>94</v>
      </c>
      <c r="E11" t="s">
        <v>34</v>
      </c>
      <c r="F11" t="s">
        <v>158</v>
      </c>
      <c r="G11">
        <v>1978</v>
      </c>
      <c r="H11" t="s">
        <v>1837</v>
      </c>
      <c r="I11">
        <v>1978</v>
      </c>
      <c r="J11" t="s">
        <v>32</v>
      </c>
      <c r="K11" t="s">
        <v>1234</v>
      </c>
      <c r="L11">
        <v>1978</v>
      </c>
    </row>
    <row r="12" spans="1:12">
      <c r="A12" t="s">
        <v>1838</v>
      </c>
      <c r="C12">
        <v>11</v>
      </c>
      <c r="D12" t="s">
        <v>295</v>
      </c>
      <c r="E12" t="s">
        <v>63</v>
      </c>
      <c r="F12" t="s">
        <v>1198</v>
      </c>
      <c r="G12">
        <v>1977</v>
      </c>
      <c r="H12" t="s">
        <v>1839</v>
      </c>
      <c r="I12">
        <v>1977</v>
      </c>
      <c r="J12" t="s">
        <v>32</v>
      </c>
      <c r="K12" t="s">
        <v>1234</v>
      </c>
      <c r="L12">
        <v>1977</v>
      </c>
    </row>
    <row r="13" spans="1:12">
      <c r="A13" t="s">
        <v>1840</v>
      </c>
      <c r="C13">
        <v>12</v>
      </c>
      <c r="D13" t="s">
        <v>952</v>
      </c>
      <c r="E13" t="s">
        <v>151</v>
      </c>
      <c r="F13" t="s">
        <v>1229</v>
      </c>
      <c r="G13">
        <v>1979</v>
      </c>
      <c r="H13" t="s">
        <v>1841</v>
      </c>
      <c r="I13">
        <v>1979</v>
      </c>
      <c r="J13" t="s">
        <v>32</v>
      </c>
      <c r="K13" t="s">
        <v>1234</v>
      </c>
      <c r="L13">
        <v>1979</v>
      </c>
    </row>
    <row r="14" spans="1:12">
      <c r="A14" t="s">
        <v>1842</v>
      </c>
      <c r="C14">
        <v>13</v>
      </c>
      <c r="D14" t="s">
        <v>18</v>
      </c>
      <c r="E14" t="s">
        <v>19</v>
      </c>
      <c r="F14" t="s">
        <v>677</v>
      </c>
      <c r="G14">
        <v>1964</v>
      </c>
      <c r="H14" t="s">
        <v>1843</v>
      </c>
      <c r="I14">
        <v>1964</v>
      </c>
      <c r="J14" t="s">
        <v>32</v>
      </c>
      <c r="K14" t="s">
        <v>1234</v>
      </c>
      <c r="L14">
        <v>1964</v>
      </c>
    </row>
    <row r="15" spans="1:12">
      <c r="A15" t="s">
        <v>1844</v>
      </c>
      <c r="C15">
        <v>14</v>
      </c>
      <c r="D15" t="s">
        <v>836</v>
      </c>
      <c r="E15" t="s">
        <v>383</v>
      </c>
      <c r="F15" t="s">
        <v>871</v>
      </c>
      <c r="G15">
        <v>1966</v>
      </c>
      <c r="H15" t="s">
        <v>1845</v>
      </c>
      <c r="I15">
        <v>1966</v>
      </c>
      <c r="J15" t="s">
        <v>32</v>
      </c>
      <c r="K15" t="s">
        <v>1234</v>
      </c>
      <c r="L15">
        <v>1966</v>
      </c>
    </row>
    <row r="16" spans="1:12">
      <c r="A16" t="s">
        <v>1846</v>
      </c>
      <c r="C16">
        <v>15</v>
      </c>
      <c r="D16" t="s">
        <v>837</v>
      </c>
      <c r="E16" t="s">
        <v>1233</v>
      </c>
      <c r="F16" t="s">
        <v>871</v>
      </c>
      <c r="G16">
        <v>1963</v>
      </c>
      <c r="H16" t="s">
        <v>1847</v>
      </c>
      <c r="I16">
        <v>1963</v>
      </c>
      <c r="J16" t="s">
        <v>32</v>
      </c>
      <c r="K16" t="s">
        <v>1234</v>
      </c>
      <c r="L16" t="e">
        <v>#N/A</v>
      </c>
    </row>
    <row r="17" spans="1:12">
      <c r="A17" t="s">
        <v>1848</v>
      </c>
      <c r="C17">
        <v>16</v>
      </c>
      <c r="D17" t="s">
        <v>29</v>
      </c>
      <c r="E17" t="s">
        <v>26</v>
      </c>
      <c r="F17">
        <v>0</v>
      </c>
      <c r="G17">
        <v>1965</v>
      </c>
      <c r="H17" t="s">
        <v>1849</v>
      </c>
      <c r="I17">
        <v>1965</v>
      </c>
      <c r="J17" t="s">
        <v>32</v>
      </c>
      <c r="K17" t="s">
        <v>1234</v>
      </c>
      <c r="L17">
        <v>1965</v>
      </c>
    </row>
    <row r="18" spans="1:12">
      <c r="A18" t="s">
        <v>1850</v>
      </c>
      <c r="C18">
        <v>17</v>
      </c>
      <c r="D18" t="s">
        <v>81</v>
      </c>
      <c r="E18" t="s">
        <v>92</v>
      </c>
      <c r="F18" t="s">
        <v>872</v>
      </c>
      <c r="G18">
        <v>1974</v>
      </c>
      <c r="H18" t="s">
        <v>1851</v>
      </c>
      <c r="I18">
        <v>1974</v>
      </c>
      <c r="J18" t="s">
        <v>32</v>
      </c>
      <c r="K18" t="s">
        <v>1234</v>
      </c>
      <c r="L18">
        <v>1974</v>
      </c>
    </row>
    <row r="19" spans="1:12">
      <c r="A19" t="s">
        <v>1852</v>
      </c>
      <c r="C19">
        <v>18</v>
      </c>
      <c r="D19" t="s">
        <v>124</v>
      </c>
      <c r="E19" t="s">
        <v>123</v>
      </c>
      <c r="F19" t="s">
        <v>872</v>
      </c>
      <c r="G19">
        <v>1973</v>
      </c>
      <c r="H19" t="s">
        <v>1853</v>
      </c>
      <c r="I19">
        <v>1973</v>
      </c>
      <c r="J19" t="s">
        <v>32</v>
      </c>
      <c r="K19" t="s">
        <v>1234</v>
      </c>
      <c r="L19">
        <v>1973</v>
      </c>
    </row>
    <row r="20" spans="1:12">
      <c r="A20" t="s">
        <v>1854</v>
      </c>
      <c r="C20">
        <v>19</v>
      </c>
      <c r="D20" t="s">
        <v>82</v>
      </c>
      <c r="E20" t="s">
        <v>51</v>
      </c>
      <c r="F20" t="s">
        <v>872</v>
      </c>
      <c r="G20">
        <v>1980</v>
      </c>
      <c r="H20" t="s">
        <v>1855</v>
      </c>
      <c r="I20">
        <v>1980</v>
      </c>
      <c r="J20" t="s">
        <v>32</v>
      </c>
      <c r="K20" t="s">
        <v>1234</v>
      </c>
      <c r="L20">
        <v>1979</v>
      </c>
    </row>
    <row r="21" spans="1:12">
      <c r="A21" t="s">
        <v>1856</v>
      </c>
      <c r="C21">
        <v>20</v>
      </c>
      <c r="D21" t="s">
        <v>225</v>
      </c>
      <c r="E21" t="s">
        <v>139</v>
      </c>
      <c r="F21" t="s">
        <v>224</v>
      </c>
      <c r="G21">
        <v>1973</v>
      </c>
      <c r="H21" t="s">
        <v>1857</v>
      </c>
      <c r="I21">
        <v>1973</v>
      </c>
      <c r="J21" t="s">
        <v>32</v>
      </c>
      <c r="K21" t="s">
        <v>1234</v>
      </c>
      <c r="L21">
        <v>1973</v>
      </c>
    </row>
    <row r="22" spans="1:12">
      <c r="A22" t="s">
        <v>1858</v>
      </c>
      <c r="C22">
        <v>21</v>
      </c>
      <c r="D22" t="s">
        <v>267</v>
      </c>
      <c r="E22" t="s">
        <v>16</v>
      </c>
      <c r="F22" t="s">
        <v>266</v>
      </c>
      <c r="G22">
        <v>1979</v>
      </c>
      <c r="H22" t="s">
        <v>1859</v>
      </c>
      <c r="I22">
        <v>1979</v>
      </c>
      <c r="J22" t="s">
        <v>32</v>
      </c>
      <c r="K22" t="s">
        <v>200</v>
      </c>
      <c r="L22">
        <v>1979</v>
      </c>
    </row>
    <row r="23" spans="1:12">
      <c r="A23" t="s">
        <v>1860</v>
      </c>
      <c r="C23">
        <v>22</v>
      </c>
      <c r="D23" t="s">
        <v>80</v>
      </c>
      <c r="E23" t="s">
        <v>63</v>
      </c>
      <c r="F23">
        <v>0</v>
      </c>
      <c r="G23">
        <v>1986</v>
      </c>
      <c r="H23" t="s">
        <v>1861</v>
      </c>
      <c r="I23">
        <v>1986</v>
      </c>
      <c r="J23" t="s">
        <v>32</v>
      </c>
      <c r="K23" t="s">
        <v>200</v>
      </c>
      <c r="L23">
        <v>1986</v>
      </c>
    </row>
    <row r="24" spans="1:12">
      <c r="A24" t="s">
        <v>1862</v>
      </c>
      <c r="C24">
        <v>23</v>
      </c>
      <c r="D24" t="s">
        <v>165</v>
      </c>
      <c r="E24" t="s">
        <v>34</v>
      </c>
      <c r="F24" t="s">
        <v>1238</v>
      </c>
      <c r="G24">
        <v>1968</v>
      </c>
      <c r="H24" t="s">
        <v>1863</v>
      </c>
      <c r="I24">
        <v>1968</v>
      </c>
      <c r="J24" t="s">
        <v>32</v>
      </c>
      <c r="K24" t="s">
        <v>200</v>
      </c>
      <c r="L24">
        <v>1968</v>
      </c>
    </row>
    <row r="25" spans="1:12">
      <c r="A25" t="s">
        <v>1864</v>
      </c>
      <c r="C25">
        <v>24</v>
      </c>
      <c r="D25" t="s">
        <v>165</v>
      </c>
      <c r="E25" t="s">
        <v>25</v>
      </c>
      <c r="F25" t="s">
        <v>1239</v>
      </c>
      <c r="G25">
        <v>1967</v>
      </c>
      <c r="H25" t="s">
        <v>1865</v>
      </c>
      <c r="I25">
        <v>1967</v>
      </c>
      <c r="J25" t="s">
        <v>32</v>
      </c>
      <c r="K25" t="s">
        <v>200</v>
      </c>
      <c r="L25">
        <v>1967</v>
      </c>
    </row>
    <row r="26" spans="1:12">
      <c r="A26" t="s">
        <v>1866</v>
      </c>
      <c r="C26">
        <v>25</v>
      </c>
      <c r="D26" t="s">
        <v>180</v>
      </c>
      <c r="E26" t="s">
        <v>141</v>
      </c>
      <c r="F26">
        <v>0</v>
      </c>
      <c r="G26">
        <v>1983</v>
      </c>
      <c r="H26" t="s">
        <v>1867</v>
      </c>
      <c r="I26">
        <v>1983</v>
      </c>
      <c r="J26" t="s">
        <v>32</v>
      </c>
      <c r="K26" t="s">
        <v>200</v>
      </c>
      <c r="L26">
        <v>1983</v>
      </c>
    </row>
    <row r="27" spans="1:12">
      <c r="A27" t="s">
        <v>1868</v>
      </c>
      <c r="C27">
        <v>26</v>
      </c>
      <c r="D27" t="s">
        <v>10</v>
      </c>
      <c r="E27" t="s">
        <v>22</v>
      </c>
      <c r="F27">
        <v>0</v>
      </c>
      <c r="G27">
        <v>1975</v>
      </c>
      <c r="H27" t="s">
        <v>1869</v>
      </c>
      <c r="I27">
        <v>1975</v>
      </c>
      <c r="J27" t="s">
        <v>32</v>
      </c>
      <c r="K27" t="s">
        <v>200</v>
      </c>
      <c r="L27">
        <v>1975</v>
      </c>
    </row>
    <row r="28" spans="1:12">
      <c r="A28" t="s">
        <v>1870</v>
      </c>
      <c r="C28">
        <v>27</v>
      </c>
      <c r="D28" t="s">
        <v>298</v>
      </c>
      <c r="E28" t="s">
        <v>272</v>
      </c>
      <c r="F28">
        <v>0</v>
      </c>
      <c r="G28">
        <v>1972</v>
      </c>
      <c r="H28" t="s">
        <v>1871</v>
      </c>
      <c r="I28">
        <v>1972</v>
      </c>
      <c r="J28" t="s">
        <v>32</v>
      </c>
      <c r="K28" t="s">
        <v>200</v>
      </c>
      <c r="L28">
        <v>1972</v>
      </c>
    </row>
    <row r="29" spans="1:12">
      <c r="A29" t="s">
        <v>1872</v>
      </c>
      <c r="C29">
        <v>28</v>
      </c>
      <c r="D29" t="s">
        <v>152</v>
      </c>
      <c r="E29" t="s">
        <v>151</v>
      </c>
      <c r="F29">
        <v>0</v>
      </c>
      <c r="G29">
        <v>1970</v>
      </c>
      <c r="H29" t="s">
        <v>1873</v>
      </c>
      <c r="I29">
        <v>1970</v>
      </c>
      <c r="J29" t="s">
        <v>32</v>
      </c>
      <c r="K29" t="s">
        <v>200</v>
      </c>
      <c r="L29">
        <v>1970</v>
      </c>
    </row>
    <row r="30" spans="1:12">
      <c r="A30" t="s">
        <v>1874</v>
      </c>
      <c r="C30">
        <v>29</v>
      </c>
      <c r="D30" t="s">
        <v>1216</v>
      </c>
      <c r="E30" t="s">
        <v>269</v>
      </c>
      <c r="F30" t="s">
        <v>1240</v>
      </c>
      <c r="G30">
        <v>1977</v>
      </c>
      <c r="H30" t="s">
        <v>1875</v>
      </c>
      <c r="I30">
        <v>1977</v>
      </c>
      <c r="J30" t="s">
        <v>32</v>
      </c>
      <c r="K30" t="s">
        <v>200</v>
      </c>
      <c r="L30">
        <v>1977</v>
      </c>
    </row>
    <row r="31" spans="1:12">
      <c r="A31" t="s">
        <v>1876</v>
      </c>
      <c r="C31">
        <v>30</v>
      </c>
      <c r="D31" t="s">
        <v>662</v>
      </c>
      <c r="E31" t="s">
        <v>92</v>
      </c>
      <c r="F31" t="s">
        <v>1240</v>
      </c>
      <c r="G31">
        <v>1972</v>
      </c>
      <c r="H31" t="s">
        <v>1877</v>
      </c>
      <c r="I31">
        <v>1972</v>
      </c>
      <c r="J31" t="s">
        <v>32</v>
      </c>
      <c r="K31" t="s">
        <v>200</v>
      </c>
      <c r="L31">
        <v>1972</v>
      </c>
    </row>
    <row r="32" spans="1:12">
      <c r="A32" t="s">
        <v>1878</v>
      </c>
      <c r="C32">
        <v>31</v>
      </c>
      <c r="D32" t="s">
        <v>23</v>
      </c>
      <c r="E32" t="s">
        <v>17</v>
      </c>
      <c r="F32" t="s">
        <v>1241</v>
      </c>
      <c r="G32">
        <v>1969</v>
      </c>
      <c r="H32" t="s">
        <v>1879</v>
      </c>
      <c r="I32">
        <v>1969</v>
      </c>
      <c r="J32" t="s">
        <v>32</v>
      </c>
      <c r="K32" t="s">
        <v>200</v>
      </c>
      <c r="L32">
        <v>1969</v>
      </c>
    </row>
    <row r="33" spans="1:12">
      <c r="A33" t="s">
        <v>1880</v>
      </c>
      <c r="C33">
        <v>32</v>
      </c>
      <c r="D33" t="s">
        <v>50</v>
      </c>
      <c r="E33" t="s">
        <v>49</v>
      </c>
      <c r="F33" t="s">
        <v>135</v>
      </c>
      <c r="G33">
        <v>1967</v>
      </c>
      <c r="H33" t="s">
        <v>1881</v>
      </c>
      <c r="I33">
        <v>1967</v>
      </c>
      <c r="J33" t="s">
        <v>32</v>
      </c>
      <c r="K33" t="s">
        <v>200</v>
      </c>
      <c r="L33">
        <v>1967</v>
      </c>
    </row>
    <row r="34" spans="1:12">
      <c r="A34" t="s">
        <v>1882</v>
      </c>
      <c r="C34">
        <v>33</v>
      </c>
      <c r="D34" t="s">
        <v>67</v>
      </c>
      <c r="E34" t="s">
        <v>15</v>
      </c>
      <c r="F34" t="s">
        <v>1242</v>
      </c>
      <c r="G34">
        <v>1963</v>
      </c>
      <c r="H34" t="s">
        <v>1883</v>
      </c>
      <c r="I34">
        <v>1963</v>
      </c>
      <c r="J34" t="s">
        <v>32</v>
      </c>
      <c r="K34" t="s">
        <v>200</v>
      </c>
      <c r="L34">
        <v>1963</v>
      </c>
    </row>
    <row r="35" spans="1:12">
      <c r="A35" t="s">
        <v>1884</v>
      </c>
      <c r="C35">
        <v>34</v>
      </c>
      <c r="D35" t="s">
        <v>2</v>
      </c>
      <c r="E35" t="s">
        <v>25</v>
      </c>
      <c r="F35">
        <v>0</v>
      </c>
      <c r="G35">
        <v>1958</v>
      </c>
      <c r="H35" t="s">
        <v>1885</v>
      </c>
      <c r="I35">
        <v>1958</v>
      </c>
      <c r="J35" t="s">
        <v>32</v>
      </c>
      <c r="K35" t="s">
        <v>200</v>
      </c>
      <c r="L35">
        <v>1958</v>
      </c>
    </row>
    <row r="36" spans="1:12">
      <c r="A36" t="s">
        <v>1886</v>
      </c>
      <c r="C36">
        <v>35</v>
      </c>
      <c r="D36" t="s">
        <v>183</v>
      </c>
      <c r="E36" t="s">
        <v>51</v>
      </c>
      <c r="F36">
        <v>0</v>
      </c>
      <c r="G36">
        <v>1970</v>
      </c>
      <c r="H36" t="s">
        <v>1887</v>
      </c>
      <c r="I36">
        <v>1970</v>
      </c>
      <c r="J36" t="s">
        <v>32</v>
      </c>
      <c r="K36" t="s">
        <v>200</v>
      </c>
      <c r="L36">
        <v>1970</v>
      </c>
    </row>
    <row r="37" spans="1:12">
      <c r="A37" t="s">
        <v>1888</v>
      </c>
      <c r="C37">
        <v>36</v>
      </c>
      <c r="D37" t="s">
        <v>62</v>
      </c>
      <c r="E37" t="s">
        <v>63</v>
      </c>
      <c r="F37" t="s">
        <v>136</v>
      </c>
      <c r="G37">
        <v>1981</v>
      </c>
      <c r="H37" t="s">
        <v>1889</v>
      </c>
      <c r="I37">
        <v>1981</v>
      </c>
      <c r="J37" t="s">
        <v>32</v>
      </c>
      <c r="K37" t="s">
        <v>200</v>
      </c>
      <c r="L37">
        <v>1981</v>
      </c>
    </row>
    <row r="38" spans="1:12">
      <c r="A38" t="s">
        <v>1890</v>
      </c>
      <c r="C38">
        <v>37</v>
      </c>
      <c r="D38" t="s">
        <v>140</v>
      </c>
      <c r="E38" t="s">
        <v>68</v>
      </c>
      <c r="F38" t="s">
        <v>1243</v>
      </c>
      <c r="G38">
        <v>1980</v>
      </c>
      <c r="H38" t="s">
        <v>1891</v>
      </c>
      <c r="I38">
        <v>1980</v>
      </c>
      <c r="J38" t="s">
        <v>32</v>
      </c>
      <c r="K38" t="s">
        <v>200</v>
      </c>
      <c r="L38">
        <v>1980</v>
      </c>
    </row>
    <row r="39" spans="1:12">
      <c r="A39" t="s">
        <v>1892</v>
      </c>
      <c r="C39">
        <v>38</v>
      </c>
      <c r="D39" t="s">
        <v>163</v>
      </c>
      <c r="E39" t="s">
        <v>70</v>
      </c>
      <c r="F39" t="s">
        <v>1244</v>
      </c>
      <c r="G39">
        <v>1995</v>
      </c>
      <c r="H39" t="s">
        <v>1893</v>
      </c>
      <c r="I39">
        <v>1995</v>
      </c>
      <c r="J39" t="s">
        <v>32</v>
      </c>
      <c r="K39" t="s">
        <v>200</v>
      </c>
      <c r="L39">
        <v>1995</v>
      </c>
    </row>
    <row r="40" spans="1:12">
      <c r="A40" t="s">
        <v>1894</v>
      </c>
      <c r="C40">
        <v>39</v>
      </c>
      <c r="D40" t="s">
        <v>230</v>
      </c>
      <c r="E40" t="s">
        <v>336</v>
      </c>
      <c r="F40" t="s">
        <v>1245</v>
      </c>
      <c r="G40">
        <v>1967</v>
      </c>
      <c r="H40" t="s">
        <v>1895</v>
      </c>
      <c r="I40">
        <v>1967</v>
      </c>
      <c r="J40" t="s">
        <v>32</v>
      </c>
      <c r="K40" t="s">
        <v>200</v>
      </c>
      <c r="L40">
        <v>1967</v>
      </c>
    </row>
    <row r="41" spans="1:12">
      <c r="A41" t="s">
        <v>1896</v>
      </c>
      <c r="C41">
        <v>40</v>
      </c>
      <c r="D41" t="s">
        <v>321</v>
      </c>
      <c r="E41" t="s">
        <v>322</v>
      </c>
      <c r="F41" t="s">
        <v>1246</v>
      </c>
      <c r="G41">
        <v>1973</v>
      </c>
      <c r="H41" t="s">
        <v>1897</v>
      </c>
      <c r="I41">
        <v>1973</v>
      </c>
      <c r="J41" t="s">
        <v>32</v>
      </c>
      <c r="K41" t="s">
        <v>200</v>
      </c>
      <c r="L41">
        <v>1973</v>
      </c>
    </row>
    <row r="42" spans="1:12">
      <c r="A42" t="s">
        <v>1898</v>
      </c>
      <c r="C42">
        <v>41</v>
      </c>
      <c r="D42" t="s">
        <v>102</v>
      </c>
      <c r="E42" t="s">
        <v>103</v>
      </c>
      <c r="F42" t="s">
        <v>1247</v>
      </c>
      <c r="G42">
        <v>1988</v>
      </c>
      <c r="H42" t="s">
        <v>1899</v>
      </c>
      <c r="I42">
        <v>1988</v>
      </c>
      <c r="J42" t="s">
        <v>32</v>
      </c>
      <c r="K42" t="s">
        <v>200</v>
      </c>
      <c r="L42">
        <v>1988</v>
      </c>
    </row>
    <row r="43" spans="1:12">
      <c r="A43" t="s">
        <v>1900</v>
      </c>
      <c r="C43">
        <v>42</v>
      </c>
      <c r="D43" t="s">
        <v>1248</v>
      </c>
      <c r="E43" t="s">
        <v>15</v>
      </c>
      <c r="F43">
        <v>0</v>
      </c>
      <c r="G43">
        <v>1976</v>
      </c>
      <c r="H43" t="s">
        <v>1901</v>
      </c>
      <c r="I43">
        <v>1976</v>
      </c>
      <c r="J43" t="s">
        <v>32</v>
      </c>
      <c r="K43" t="s">
        <v>200</v>
      </c>
      <c r="L43">
        <v>1976</v>
      </c>
    </row>
    <row r="44" spans="1:12">
      <c r="A44" t="s">
        <v>1902</v>
      </c>
      <c r="C44">
        <v>43</v>
      </c>
      <c r="D44" t="s">
        <v>990</v>
      </c>
      <c r="E44" t="s">
        <v>49</v>
      </c>
      <c r="F44" t="s">
        <v>1249</v>
      </c>
      <c r="G44">
        <v>1979</v>
      </c>
      <c r="H44" t="s">
        <v>1903</v>
      </c>
      <c r="I44">
        <v>1979</v>
      </c>
      <c r="J44" t="s">
        <v>32</v>
      </c>
      <c r="K44" t="s">
        <v>200</v>
      </c>
      <c r="L44">
        <v>1979</v>
      </c>
    </row>
    <row r="45" spans="1:12">
      <c r="A45" t="s">
        <v>1904</v>
      </c>
      <c r="C45">
        <v>44</v>
      </c>
      <c r="D45" t="s">
        <v>748</v>
      </c>
      <c r="E45" t="s">
        <v>59</v>
      </c>
      <c r="F45" t="s">
        <v>1250</v>
      </c>
      <c r="G45">
        <v>1978</v>
      </c>
      <c r="H45" t="s">
        <v>1905</v>
      </c>
      <c r="I45">
        <v>1978</v>
      </c>
      <c r="J45" t="s">
        <v>32</v>
      </c>
      <c r="K45" t="s">
        <v>200</v>
      </c>
      <c r="L45">
        <v>1978</v>
      </c>
    </row>
    <row r="46" spans="1:12">
      <c r="A46" t="s">
        <v>1906</v>
      </c>
      <c r="C46">
        <v>45</v>
      </c>
      <c r="D46" t="s">
        <v>87</v>
      </c>
      <c r="E46" t="s">
        <v>19</v>
      </c>
      <c r="F46" t="s">
        <v>1251</v>
      </c>
      <c r="G46">
        <v>1974</v>
      </c>
      <c r="H46" t="s">
        <v>1907</v>
      </c>
      <c r="I46">
        <v>1974</v>
      </c>
      <c r="J46" t="s">
        <v>32</v>
      </c>
      <c r="K46" t="s">
        <v>200</v>
      </c>
      <c r="L46">
        <v>1974</v>
      </c>
    </row>
    <row r="47" spans="1:12">
      <c r="A47" t="s">
        <v>1908</v>
      </c>
      <c r="C47">
        <v>46</v>
      </c>
      <c r="D47" t="s">
        <v>85</v>
      </c>
      <c r="E47" t="s">
        <v>48</v>
      </c>
      <c r="F47" t="s">
        <v>1251</v>
      </c>
      <c r="G47">
        <v>1982</v>
      </c>
      <c r="H47" t="s">
        <v>1909</v>
      </c>
      <c r="I47">
        <v>1982</v>
      </c>
      <c r="J47" t="s">
        <v>32</v>
      </c>
      <c r="K47" t="s">
        <v>200</v>
      </c>
      <c r="L47">
        <v>1982</v>
      </c>
    </row>
    <row r="48" spans="1:12">
      <c r="A48" t="s">
        <v>1910</v>
      </c>
      <c r="C48">
        <v>47</v>
      </c>
      <c r="D48" t="s">
        <v>64</v>
      </c>
      <c r="E48" t="s">
        <v>65</v>
      </c>
      <c r="F48">
        <v>0</v>
      </c>
      <c r="G48">
        <v>1963</v>
      </c>
      <c r="H48" t="s">
        <v>1911</v>
      </c>
      <c r="I48">
        <v>1963</v>
      </c>
      <c r="J48" t="s">
        <v>32</v>
      </c>
      <c r="K48" t="s">
        <v>200</v>
      </c>
      <c r="L48">
        <v>1963</v>
      </c>
    </row>
    <row r="49" spans="1:12">
      <c r="A49" t="s">
        <v>1912</v>
      </c>
      <c r="C49">
        <v>48</v>
      </c>
      <c r="D49" t="s">
        <v>148</v>
      </c>
      <c r="E49" t="s">
        <v>24</v>
      </c>
      <c r="F49" t="s">
        <v>1252</v>
      </c>
      <c r="G49">
        <v>1981</v>
      </c>
      <c r="H49" t="s">
        <v>1913</v>
      </c>
      <c r="I49">
        <v>1981</v>
      </c>
      <c r="J49" t="s">
        <v>32</v>
      </c>
      <c r="K49" t="s">
        <v>200</v>
      </c>
      <c r="L49">
        <v>1981</v>
      </c>
    </row>
    <row r="50" spans="1:12">
      <c r="A50" t="s">
        <v>1914</v>
      </c>
      <c r="C50">
        <v>49</v>
      </c>
      <c r="D50" t="s">
        <v>107</v>
      </c>
      <c r="E50" t="s">
        <v>16</v>
      </c>
      <c r="F50" t="s">
        <v>1253</v>
      </c>
      <c r="G50">
        <v>1984</v>
      </c>
      <c r="H50" t="s">
        <v>1915</v>
      </c>
      <c r="I50">
        <v>1984</v>
      </c>
      <c r="J50" t="s">
        <v>32</v>
      </c>
      <c r="K50" t="s">
        <v>200</v>
      </c>
      <c r="L50">
        <v>1984</v>
      </c>
    </row>
    <row r="51" spans="1:12">
      <c r="A51" t="s">
        <v>1916</v>
      </c>
      <c r="C51">
        <v>50</v>
      </c>
      <c r="D51" t="s">
        <v>239</v>
      </c>
      <c r="E51" t="s">
        <v>17</v>
      </c>
      <c r="F51">
        <v>0</v>
      </c>
      <c r="G51">
        <v>1977</v>
      </c>
      <c r="H51" t="s">
        <v>1917</v>
      </c>
      <c r="I51">
        <v>1977</v>
      </c>
      <c r="J51" t="s">
        <v>32</v>
      </c>
      <c r="K51" t="s">
        <v>200</v>
      </c>
      <c r="L51">
        <v>1977</v>
      </c>
    </row>
    <row r="52" spans="1:12">
      <c r="A52" t="s">
        <v>1918</v>
      </c>
      <c r="C52">
        <v>51</v>
      </c>
      <c r="D52" t="s">
        <v>408</v>
      </c>
      <c r="E52" t="s">
        <v>209</v>
      </c>
      <c r="F52">
        <v>0</v>
      </c>
      <c r="G52">
        <v>1955</v>
      </c>
      <c r="H52" t="s">
        <v>1919</v>
      </c>
      <c r="I52">
        <v>1955</v>
      </c>
      <c r="J52" t="s">
        <v>32</v>
      </c>
      <c r="K52" t="s">
        <v>200</v>
      </c>
      <c r="L52">
        <v>1955</v>
      </c>
    </row>
    <row r="53" spans="1:12">
      <c r="A53" t="s">
        <v>1920</v>
      </c>
      <c r="C53">
        <v>52</v>
      </c>
      <c r="D53" t="s">
        <v>1254</v>
      </c>
      <c r="E53" t="s">
        <v>26</v>
      </c>
      <c r="F53">
        <v>0</v>
      </c>
      <c r="G53">
        <v>1965</v>
      </c>
      <c r="H53" t="s">
        <v>1921</v>
      </c>
      <c r="I53">
        <v>1965</v>
      </c>
      <c r="J53" t="s">
        <v>32</v>
      </c>
      <c r="K53" t="s">
        <v>200</v>
      </c>
      <c r="L53" t="e">
        <v>#N/A</v>
      </c>
    </row>
    <row r="54" spans="1:12">
      <c r="A54" t="s">
        <v>1922</v>
      </c>
      <c r="C54">
        <v>53</v>
      </c>
      <c r="D54" t="s">
        <v>187</v>
      </c>
      <c r="E54" t="s">
        <v>22</v>
      </c>
      <c r="F54" t="s">
        <v>1255</v>
      </c>
      <c r="G54">
        <v>1986</v>
      </c>
      <c r="H54" t="s">
        <v>1923</v>
      </c>
      <c r="I54">
        <v>1986</v>
      </c>
      <c r="J54" t="s">
        <v>32</v>
      </c>
      <c r="K54" t="s">
        <v>200</v>
      </c>
      <c r="L54">
        <v>1986</v>
      </c>
    </row>
    <row r="55" spans="1:12">
      <c r="A55" t="s">
        <v>1924</v>
      </c>
      <c r="C55">
        <v>54</v>
      </c>
      <c r="D55" t="s">
        <v>156</v>
      </c>
      <c r="E55" t="s">
        <v>48</v>
      </c>
      <c r="F55" t="s">
        <v>1255</v>
      </c>
      <c r="G55">
        <v>1974</v>
      </c>
      <c r="H55" t="s">
        <v>1925</v>
      </c>
      <c r="I55">
        <v>1974</v>
      </c>
      <c r="J55" t="s">
        <v>32</v>
      </c>
      <c r="K55" t="s">
        <v>200</v>
      </c>
      <c r="L55">
        <v>1974</v>
      </c>
    </row>
    <row r="56" spans="1:12">
      <c r="A56" t="s">
        <v>1926</v>
      </c>
      <c r="C56">
        <v>55</v>
      </c>
      <c r="D56" t="s">
        <v>93</v>
      </c>
      <c r="E56" t="s">
        <v>92</v>
      </c>
      <c r="F56">
        <v>0</v>
      </c>
      <c r="G56">
        <v>1974</v>
      </c>
      <c r="H56" t="s">
        <v>1927</v>
      </c>
      <c r="I56">
        <v>1974</v>
      </c>
      <c r="J56" t="s">
        <v>32</v>
      </c>
      <c r="K56" t="s">
        <v>200</v>
      </c>
      <c r="L56">
        <v>1974</v>
      </c>
    </row>
    <row r="57" spans="1:12">
      <c r="A57" t="s">
        <v>1928</v>
      </c>
      <c r="C57">
        <v>56</v>
      </c>
      <c r="D57" t="s">
        <v>602</v>
      </c>
      <c r="E57" t="s">
        <v>17</v>
      </c>
      <c r="F57">
        <v>0</v>
      </c>
      <c r="G57">
        <v>1995</v>
      </c>
      <c r="H57" t="s">
        <v>1929</v>
      </c>
      <c r="I57">
        <v>1995</v>
      </c>
      <c r="J57" t="s">
        <v>32</v>
      </c>
      <c r="K57" t="s">
        <v>200</v>
      </c>
      <c r="L57" t="e">
        <v>#N/A</v>
      </c>
    </row>
    <row r="58" spans="1:12">
      <c r="A58" t="s">
        <v>1930</v>
      </c>
      <c r="C58">
        <v>57</v>
      </c>
      <c r="D58" t="s">
        <v>50</v>
      </c>
      <c r="E58" t="s">
        <v>66</v>
      </c>
      <c r="F58" t="s">
        <v>135</v>
      </c>
      <c r="G58">
        <v>1969</v>
      </c>
      <c r="H58" t="s">
        <v>1931</v>
      </c>
      <c r="I58">
        <v>1969</v>
      </c>
      <c r="J58" t="s">
        <v>0</v>
      </c>
      <c r="K58" t="s">
        <v>200</v>
      </c>
      <c r="L58">
        <v>1969</v>
      </c>
    </row>
    <row r="59" spans="1:12">
      <c r="A59" t="s">
        <v>1932</v>
      </c>
      <c r="C59">
        <v>58</v>
      </c>
      <c r="D59" t="s">
        <v>60</v>
      </c>
      <c r="E59" t="s">
        <v>61</v>
      </c>
      <c r="F59" t="s">
        <v>136</v>
      </c>
      <c r="G59">
        <v>1981</v>
      </c>
      <c r="H59" t="s">
        <v>1933</v>
      </c>
      <c r="I59">
        <v>1981</v>
      </c>
      <c r="J59" t="s">
        <v>0</v>
      </c>
      <c r="K59" t="s">
        <v>200</v>
      </c>
      <c r="L59">
        <v>1981</v>
      </c>
    </row>
    <row r="60" spans="1:12">
      <c r="A60" t="s">
        <v>1934</v>
      </c>
      <c r="C60">
        <v>59</v>
      </c>
      <c r="D60" t="s">
        <v>551</v>
      </c>
      <c r="E60" t="s">
        <v>550</v>
      </c>
      <c r="F60">
        <v>0</v>
      </c>
      <c r="G60">
        <v>1988</v>
      </c>
      <c r="H60" t="s">
        <v>1935</v>
      </c>
      <c r="I60">
        <v>1988</v>
      </c>
      <c r="J60" t="s">
        <v>0</v>
      </c>
      <c r="K60" t="s">
        <v>200</v>
      </c>
      <c r="L60">
        <v>1988</v>
      </c>
    </row>
    <row r="61" spans="1:12">
      <c r="A61" t="s">
        <v>1936</v>
      </c>
      <c r="C61">
        <v>60</v>
      </c>
      <c r="D61" t="s">
        <v>198</v>
      </c>
      <c r="E61" t="s">
        <v>199</v>
      </c>
      <c r="F61">
        <v>0</v>
      </c>
      <c r="G61">
        <v>1980</v>
      </c>
      <c r="H61" t="s">
        <v>1263</v>
      </c>
      <c r="I61">
        <v>1980</v>
      </c>
      <c r="J61" t="s">
        <v>0</v>
      </c>
      <c r="K61" t="s">
        <v>200</v>
      </c>
      <c r="L61">
        <v>1980</v>
      </c>
    </row>
    <row r="62" spans="1:12">
      <c r="A62" t="s">
        <v>1937</v>
      </c>
      <c r="C62">
        <v>61</v>
      </c>
      <c r="D62" t="s">
        <v>86</v>
      </c>
      <c r="E62" t="s">
        <v>36</v>
      </c>
      <c r="F62" t="s">
        <v>1256</v>
      </c>
      <c r="G62">
        <v>1970</v>
      </c>
      <c r="H62" t="s">
        <v>1938</v>
      </c>
      <c r="I62">
        <v>1970</v>
      </c>
      <c r="J62" t="s">
        <v>0</v>
      </c>
      <c r="K62" t="s">
        <v>200</v>
      </c>
      <c r="L62">
        <v>1970</v>
      </c>
    </row>
    <row r="63" spans="1:12">
      <c r="A63" t="s">
        <v>1939</v>
      </c>
      <c r="C63">
        <v>62</v>
      </c>
      <c r="D63" t="s">
        <v>602</v>
      </c>
      <c r="E63" t="s">
        <v>657</v>
      </c>
      <c r="F63" t="s">
        <v>656</v>
      </c>
      <c r="G63">
        <v>1972</v>
      </c>
      <c r="H63" t="s">
        <v>1940</v>
      </c>
      <c r="I63">
        <v>1972</v>
      </c>
      <c r="J63" t="s">
        <v>32</v>
      </c>
      <c r="K63" t="s">
        <v>1294</v>
      </c>
      <c r="L63">
        <v>1972</v>
      </c>
    </row>
    <row r="64" spans="1:12">
      <c r="A64" t="s">
        <v>1941</v>
      </c>
      <c r="C64">
        <v>63</v>
      </c>
      <c r="D64" t="s">
        <v>84</v>
      </c>
      <c r="E64" t="s">
        <v>22</v>
      </c>
      <c r="F64">
        <v>0</v>
      </c>
      <c r="G64">
        <v>1986</v>
      </c>
      <c r="H64" t="s">
        <v>1942</v>
      </c>
      <c r="I64">
        <v>1986</v>
      </c>
      <c r="J64" t="s">
        <v>32</v>
      </c>
      <c r="K64" t="s">
        <v>1294</v>
      </c>
      <c r="L64">
        <v>1986</v>
      </c>
    </row>
    <row r="65" spans="1:12">
      <c r="A65" t="s">
        <v>1943</v>
      </c>
      <c r="C65">
        <v>64</v>
      </c>
      <c r="D65" t="s">
        <v>47</v>
      </c>
      <c r="E65" t="s">
        <v>48</v>
      </c>
      <c r="F65" t="s">
        <v>310</v>
      </c>
      <c r="G65">
        <v>1960</v>
      </c>
      <c r="H65" t="s">
        <v>1944</v>
      </c>
      <c r="I65">
        <v>1960</v>
      </c>
      <c r="J65" t="s">
        <v>32</v>
      </c>
      <c r="K65" t="s">
        <v>1294</v>
      </c>
      <c r="L65">
        <v>1960</v>
      </c>
    </row>
    <row r="66" spans="1:12">
      <c r="A66" t="s">
        <v>1945</v>
      </c>
      <c r="C66">
        <v>65</v>
      </c>
      <c r="D66" t="s">
        <v>119</v>
      </c>
      <c r="E66" t="s">
        <v>118</v>
      </c>
      <c r="F66" t="s">
        <v>1286</v>
      </c>
      <c r="G66">
        <v>1988</v>
      </c>
      <c r="H66" t="s">
        <v>1946</v>
      </c>
      <c r="I66">
        <v>1988</v>
      </c>
      <c r="J66" t="s">
        <v>32</v>
      </c>
      <c r="K66" t="s">
        <v>1294</v>
      </c>
      <c r="L66">
        <v>1988</v>
      </c>
    </row>
    <row r="67" spans="1:12">
      <c r="A67" t="s">
        <v>1947</v>
      </c>
      <c r="C67">
        <v>66</v>
      </c>
      <c r="D67" t="s">
        <v>434</v>
      </c>
      <c r="E67" t="s">
        <v>241</v>
      </c>
      <c r="F67" t="s">
        <v>433</v>
      </c>
      <c r="G67">
        <v>1978</v>
      </c>
      <c r="H67" t="s">
        <v>1948</v>
      </c>
      <c r="I67">
        <v>1978</v>
      </c>
      <c r="J67" t="s">
        <v>32</v>
      </c>
      <c r="K67" t="s">
        <v>1294</v>
      </c>
      <c r="L67">
        <v>1978</v>
      </c>
    </row>
    <row r="68" spans="1:12">
      <c r="A68" t="s">
        <v>1949</v>
      </c>
      <c r="C68">
        <v>67</v>
      </c>
      <c r="D68" t="s">
        <v>277</v>
      </c>
      <c r="E68" t="s">
        <v>22</v>
      </c>
      <c r="F68" t="s">
        <v>3</v>
      </c>
      <c r="G68">
        <v>1979</v>
      </c>
      <c r="H68" t="s">
        <v>1950</v>
      </c>
      <c r="I68">
        <v>1979</v>
      </c>
      <c r="J68" t="s">
        <v>32</v>
      </c>
      <c r="K68" t="s">
        <v>1294</v>
      </c>
      <c r="L68">
        <v>1979</v>
      </c>
    </row>
    <row r="69" spans="1:12">
      <c r="A69" t="s">
        <v>1951</v>
      </c>
      <c r="C69">
        <v>68</v>
      </c>
      <c r="D69" t="s">
        <v>873</v>
      </c>
      <c r="E69" t="s">
        <v>51</v>
      </c>
      <c r="F69" t="s">
        <v>872</v>
      </c>
      <c r="G69">
        <v>1989</v>
      </c>
      <c r="H69" t="s">
        <v>1952</v>
      </c>
      <c r="I69">
        <v>1989</v>
      </c>
      <c r="J69" t="s">
        <v>32</v>
      </c>
      <c r="K69" t="s">
        <v>1294</v>
      </c>
      <c r="L69">
        <v>0</v>
      </c>
    </row>
    <row r="70" spans="1:12">
      <c r="A70" t="s">
        <v>1953</v>
      </c>
      <c r="C70">
        <v>69</v>
      </c>
      <c r="D70" t="s">
        <v>98</v>
      </c>
      <c r="E70" t="s">
        <v>83</v>
      </c>
      <c r="F70" t="s">
        <v>872</v>
      </c>
      <c r="G70">
        <v>1989</v>
      </c>
      <c r="H70" t="s">
        <v>1954</v>
      </c>
      <c r="I70">
        <v>1989</v>
      </c>
      <c r="J70" t="s">
        <v>32</v>
      </c>
      <c r="K70" t="s">
        <v>1294</v>
      </c>
      <c r="L70">
        <v>1989</v>
      </c>
    </row>
    <row r="71" spans="1:12">
      <c r="A71" t="s">
        <v>1955</v>
      </c>
      <c r="C71">
        <v>70</v>
      </c>
      <c r="D71" t="s">
        <v>104</v>
      </c>
      <c r="E71" t="s">
        <v>63</v>
      </c>
      <c r="F71" t="s">
        <v>178</v>
      </c>
      <c r="G71">
        <v>1984</v>
      </c>
      <c r="H71" t="s">
        <v>1956</v>
      </c>
      <c r="I71">
        <v>1984</v>
      </c>
      <c r="J71" t="s">
        <v>32</v>
      </c>
      <c r="K71" t="s">
        <v>1294</v>
      </c>
      <c r="L71">
        <v>1984</v>
      </c>
    </row>
    <row r="72" spans="1:12">
      <c r="A72" t="s">
        <v>1957</v>
      </c>
      <c r="C72">
        <v>71</v>
      </c>
      <c r="D72" t="s">
        <v>1277</v>
      </c>
      <c r="E72" t="s">
        <v>467</v>
      </c>
      <c r="F72">
        <v>0</v>
      </c>
      <c r="G72">
        <v>1996</v>
      </c>
      <c r="H72" t="s">
        <v>1958</v>
      </c>
      <c r="I72">
        <v>1996</v>
      </c>
      <c r="J72" t="s">
        <v>32</v>
      </c>
      <c r="K72" t="s">
        <v>1294</v>
      </c>
      <c r="L72" t="e">
        <v>#N/A</v>
      </c>
    </row>
    <row r="73" spans="1:12">
      <c r="A73" t="s">
        <v>1959</v>
      </c>
      <c r="C73">
        <v>72</v>
      </c>
      <c r="D73" t="s">
        <v>88</v>
      </c>
      <c r="E73" t="s">
        <v>121</v>
      </c>
      <c r="F73" t="s">
        <v>1287</v>
      </c>
      <c r="G73">
        <v>1963</v>
      </c>
      <c r="H73" t="s">
        <v>1960</v>
      </c>
      <c r="I73">
        <v>1963</v>
      </c>
      <c r="J73" t="s">
        <v>32</v>
      </c>
      <c r="K73" t="s">
        <v>1294</v>
      </c>
      <c r="L73">
        <v>1963</v>
      </c>
    </row>
    <row r="74" spans="1:12">
      <c r="A74" t="s">
        <v>1961</v>
      </c>
      <c r="C74">
        <v>73</v>
      </c>
      <c r="D74" t="s">
        <v>67</v>
      </c>
      <c r="E74" t="s">
        <v>15</v>
      </c>
      <c r="F74" t="s">
        <v>1288</v>
      </c>
      <c r="G74">
        <v>1945</v>
      </c>
      <c r="H74" t="s">
        <v>1883</v>
      </c>
      <c r="I74">
        <v>1945</v>
      </c>
      <c r="J74" t="s">
        <v>32</v>
      </c>
      <c r="K74" t="s">
        <v>1294</v>
      </c>
      <c r="L74">
        <v>1963</v>
      </c>
    </row>
    <row r="75" spans="1:12">
      <c r="A75" t="s">
        <v>1962</v>
      </c>
      <c r="C75">
        <v>74</v>
      </c>
      <c r="D75" t="s">
        <v>1278</v>
      </c>
      <c r="E75" t="s">
        <v>788</v>
      </c>
      <c r="F75" t="s">
        <v>824</v>
      </c>
      <c r="G75">
        <v>1975</v>
      </c>
      <c r="H75" t="s">
        <v>1963</v>
      </c>
      <c r="I75">
        <v>1975</v>
      </c>
      <c r="J75" t="s">
        <v>32</v>
      </c>
      <c r="K75" t="s">
        <v>1294</v>
      </c>
      <c r="L75">
        <v>1975</v>
      </c>
    </row>
    <row r="76" spans="1:12">
      <c r="A76" t="s">
        <v>1964</v>
      </c>
      <c r="C76">
        <v>75</v>
      </c>
      <c r="D76" t="s">
        <v>837</v>
      </c>
      <c r="E76" t="s">
        <v>22</v>
      </c>
      <c r="F76" t="s">
        <v>871</v>
      </c>
      <c r="G76">
        <v>1963</v>
      </c>
      <c r="H76" t="s">
        <v>1965</v>
      </c>
      <c r="I76">
        <v>1963</v>
      </c>
      <c r="J76" t="s">
        <v>32</v>
      </c>
      <c r="K76" t="s">
        <v>1294</v>
      </c>
      <c r="L76">
        <v>1963</v>
      </c>
    </row>
    <row r="77" spans="1:12">
      <c r="A77" t="s">
        <v>1966</v>
      </c>
      <c r="C77">
        <v>76</v>
      </c>
      <c r="D77" t="s">
        <v>1257</v>
      </c>
      <c r="E77" t="s">
        <v>373</v>
      </c>
      <c r="F77">
        <v>0</v>
      </c>
      <c r="G77">
        <v>0</v>
      </c>
      <c r="H77" t="s">
        <v>1967</v>
      </c>
      <c r="I77">
        <v>0</v>
      </c>
      <c r="J77" t="s">
        <v>32</v>
      </c>
      <c r="K77" t="s">
        <v>1294</v>
      </c>
      <c r="L77" t="e">
        <v>#N/A</v>
      </c>
    </row>
    <row r="78" spans="1:12">
      <c r="A78" t="s">
        <v>1968</v>
      </c>
      <c r="C78">
        <v>77</v>
      </c>
      <c r="D78" t="s">
        <v>746</v>
      </c>
      <c r="E78" t="s">
        <v>45</v>
      </c>
      <c r="F78" t="s">
        <v>744</v>
      </c>
      <c r="G78">
        <v>1981</v>
      </c>
      <c r="H78" t="s">
        <v>1969</v>
      </c>
      <c r="I78">
        <v>1981</v>
      </c>
      <c r="J78" t="s">
        <v>32</v>
      </c>
      <c r="K78" t="s">
        <v>1294</v>
      </c>
      <c r="L78">
        <v>1981</v>
      </c>
    </row>
    <row r="79" spans="1:12">
      <c r="A79" t="s">
        <v>1970</v>
      </c>
      <c r="C79">
        <v>78</v>
      </c>
      <c r="D79" t="s">
        <v>1279</v>
      </c>
      <c r="E79" t="s">
        <v>16</v>
      </c>
      <c r="F79">
        <v>0</v>
      </c>
      <c r="G79">
        <v>1972</v>
      </c>
      <c r="H79" t="s">
        <v>1971</v>
      </c>
      <c r="I79">
        <v>1972</v>
      </c>
      <c r="J79" t="s">
        <v>32</v>
      </c>
      <c r="K79" t="s">
        <v>1294</v>
      </c>
      <c r="L79" t="e">
        <v>#N/A</v>
      </c>
    </row>
    <row r="80" spans="1:12">
      <c r="A80" t="s">
        <v>1972</v>
      </c>
      <c r="C80">
        <v>79</v>
      </c>
      <c r="D80" t="s">
        <v>1083</v>
      </c>
      <c r="E80" t="s">
        <v>68</v>
      </c>
      <c r="F80">
        <v>0</v>
      </c>
      <c r="G80">
        <v>1972</v>
      </c>
      <c r="H80" t="s">
        <v>1973</v>
      </c>
      <c r="I80">
        <v>1972</v>
      </c>
      <c r="J80" t="s">
        <v>32</v>
      </c>
      <c r="K80" t="s">
        <v>1294</v>
      </c>
      <c r="L80">
        <v>1972</v>
      </c>
    </row>
    <row r="81" spans="1:12">
      <c r="A81" t="s">
        <v>1974</v>
      </c>
      <c r="C81">
        <v>80</v>
      </c>
      <c r="D81" t="s">
        <v>89</v>
      </c>
      <c r="E81" t="s">
        <v>70</v>
      </c>
      <c r="F81" t="s">
        <v>1289</v>
      </c>
      <c r="G81">
        <v>1982</v>
      </c>
      <c r="H81" t="s">
        <v>1975</v>
      </c>
      <c r="I81">
        <v>1982</v>
      </c>
      <c r="J81" t="s">
        <v>32</v>
      </c>
      <c r="K81" t="s">
        <v>1294</v>
      </c>
      <c r="L81">
        <v>1982</v>
      </c>
    </row>
    <row r="82" spans="1:12">
      <c r="A82" t="s">
        <v>1976</v>
      </c>
      <c r="C82">
        <v>81</v>
      </c>
      <c r="D82" t="s">
        <v>1280</v>
      </c>
      <c r="E82" t="s">
        <v>26</v>
      </c>
      <c r="F82" t="s">
        <v>1290</v>
      </c>
      <c r="G82">
        <v>1984</v>
      </c>
      <c r="H82" t="s">
        <v>1977</v>
      </c>
      <c r="I82">
        <v>1984</v>
      </c>
      <c r="J82" t="s">
        <v>32</v>
      </c>
      <c r="K82" t="s">
        <v>1294</v>
      </c>
      <c r="L82" t="e">
        <v>#N/A</v>
      </c>
    </row>
    <row r="83" spans="1:12">
      <c r="A83" t="s">
        <v>1978</v>
      </c>
      <c r="C83">
        <v>82</v>
      </c>
      <c r="D83" t="s">
        <v>1281</v>
      </c>
      <c r="E83" t="s">
        <v>788</v>
      </c>
      <c r="F83" t="s">
        <v>1291</v>
      </c>
      <c r="G83">
        <v>1978</v>
      </c>
      <c r="H83" t="s">
        <v>1979</v>
      </c>
      <c r="I83">
        <v>1978</v>
      </c>
      <c r="J83" t="s">
        <v>32</v>
      </c>
      <c r="K83" t="s">
        <v>1294</v>
      </c>
      <c r="L83" t="e">
        <v>#N/A</v>
      </c>
    </row>
    <row r="84" spans="1:12">
      <c r="A84" t="s">
        <v>1980</v>
      </c>
      <c r="C84">
        <v>83</v>
      </c>
      <c r="D84" t="s">
        <v>1283</v>
      </c>
      <c r="E84" t="s">
        <v>16</v>
      </c>
      <c r="F84">
        <v>0</v>
      </c>
      <c r="G84">
        <v>1984</v>
      </c>
      <c r="H84" t="s">
        <v>1981</v>
      </c>
      <c r="I84">
        <v>1984</v>
      </c>
      <c r="J84" t="s">
        <v>32</v>
      </c>
      <c r="K84" t="s">
        <v>1294</v>
      </c>
      <c r="L84" t="e">
        <v>#N/A</v>
      </c>
    </row>
    <row r="85" spans="1:12">
      <c r="A85" t="s">
        <v>1982</v>
      </c>
      <c r="C85">
        <v>84</v>
      </c>
      <c r="D85" t="s">
        <v>110</v>
      </c>
      <c r="E85" t="s">
        <v>16</v>
      </c>
      <c r="F85" t="s">
        <v>1293</v>
      </c>
      <c r="G85">
        <v>1971</v>
      </c>
      <c r="H85" t="s">
        <v>1983</v>
      </c>
      <c r="I85">
        <v>1971</v>
      </c>
      <c r="J85" t="s">
        <v>32</v>
      </c>
      <c r="K85" t="s">
        <v>1294</v>
      </c>
      <c r="L85">
        <v>1971</v>
      </c>
    </row>
    <row r="86" spans="1:12">
      <c r="A86" t="s">
        <v>1984</v>
      </c>
      <c r="C86">
        <v>85</v>
      </c>
      <c r="D86" t="s">
        <v>111</v>
      </c>
      <c r="E86" t="s">
        <v>16</v>
      </c>
      <c r="F86" t="s">
        <v>1293</v>
      </c>
      <c r="G86">
        <v>1968</v>
      </c>
      <c r="H86" t="s">
        <v>1985</v>
      </c>
      <c r="I86">
        <v>1968</v>
      </c>
      <c r="J86" t="s">
        <v>32</v>
      </c>
      <c r="K86" t="s">
        <v>1294</v>
      </c>
      <c r="L86">
        <v>1968</v>
      </c>
    </row>
    <row r="87" spans="1:12">
      <c r="A87" t="s">
        <v>1986</v>
      </c>
      <c r="C87">
        <v>86</v>
      </c>
      <c r="D87" t="s">
        <v>1276</v>
      </c>
      <c r="E87" t="s">
        <v>204</v>
      </c>
      <c r="F87" t="s">
        <v>1286</v>
      </c>
      <c r="G87">
        <v>1988</v>
      </c>
      <c r="H87" t="s">
        <v>1987</v>
      </c>
      <c r="I87">
        <v>1988</v>
      </c>
      <c r="J87" t="s">
        <v>0</v>
      </c>
      <c r="K87" t="s">
        <v>1294</v>
      </c>
      <c r="L87" t="e">
        <v>#N/A</v>
      </c>
    </row>
    <row r="88" spans="1:12">
      <c r="A88" t="s">
        <v>1988</v>
      </c>
      <c r="C88">
        <v>87</v>
      </c>
      <c r="D88" t="s">
        <v>1219</v>
      </c>
      <c r="E88" t="s">
        <v>1218</v>
      </c>
      <c r="F88" t="s">
        <v>824</v>
      </c>
      <c r="G88">
        <v>1976</v>
      </c>
      <c r="H88" t="s">
        <v>1989</v>
      </c>
      <c r="I88">
        <v>1976</v>
      </c>
      <c r="J88" t="s">
        <v>0</v>
      </c>
      <c r="K88" t="s">
        <v>1294</v>
      </c>
      <c r="L88" t="s">
        <v>290</v>
      </c>
    </row>
    <row r="89" spans="1:12">
      <c r="A89" t="s">
        <v>1990</v>
      </c>
      <c r="C89">
        <v>88</v>
      </c>
      <c r="D89" t="s">
        <v>331</v>
      </c>
      <c r="E89" t="s">
        <v>332</v>
      </c>
      <c r="F89" t="s">
        <v>310</v>
      </c>
      <c r="G89">
        <v>1959</v>
      </c>
      <c r="H89" t="s">
        <v>1991</v>
      </c>
      <c r="I89">
        <v>1959</v>
      </c>
      <c r="J89" t="s">
        <v>0</v>
      </c>
      <c r="K89" t="s">
        <v>1294</v>
      </c>
      <c r="L89">
        <v>1959</v>
      </c>
    </row>
    <row r="90" spans="1:12">
      <c r="A90" t="s">
        <v>1992</v>
      </c>
      <c r="C90">
        <v>89</v>
      </c>
      <c r="D90" t="s">
        <v>1282</v>
      </c>
      <c r="E90" t="s">
        <v>550</v>
      </c>
      <c r="F90" t="s">
        <v>1292</v>
      </c>
      <c r="G90">
        <v>1977</v>
      </c>
      <c r="H90" t="s">
        <v>1993</v>
      </c>
      <c r="I90">
        <v>1977</v>
      </c>
      <c r="J90" t="s">
        <v>0</v>
      </c>
      <c r="K90" t="s">
        <v>1294</v>
      </c>
      <c r="L90" t="e">
        <v>#N/A</v>
      </c>
    </row>
    <row r="91" spans="1:12">
      <c r="A91" t="s">
        <v>1994</v>
      </c>
      <c r="C91">
        <v>90</v>
      </c>
      <c r="D91" t="s">
        <v>1284</v>
      </c>
      <c r="E91" t="s">
        <v>489</v>
      </c>
      <c r="F91">
        <v>0</v>
      </c>
      <c r="G91">
        <v>1985</v>
      </c>
      <c r="H91" t="s">
        <v>1995</v>
      </c>
      <c r="I91">
        <v>1985</v>
      </c>
      <c r="J91" t="s">
        <v>0</v>
      </c>
      <c r="K91" t="s">
        <v>1294</v>
      </c>
      <c r="L91" t="e">
        <v>#N/A</v>
      </c>
    </row>
    <row r="92" spans="1:12">
      <c r="A92" t="s">
        <v>1996</v>
      </c>
      <c r="C92">
        <v>91</v>
      </c>
      <c r="D92" t="s">
        <v>1285</v>
      </c>
      <c r="E92" t="s">
        <v>753</v>
      </c>
      <c r="F92">
        <v>0</v>
      </c>
      <c r="G92">
        <v>1971</v>
      </c>
      <c r="H92" t="s">
        <v>1997</v>
      </c>
      <c r="I92">
        <v>1971</v>
      </c>
      <c r="J92" t="s">
        <v>0</v>
      </c>
      <c r="K92" t="s">
        <v>1294</v>
      </c>
      <c r="L92" t="e">
        <v>#N/A</v>
      </c>
    </row>
    <row r="93" spans="1:12">
      <c r="A93" t="s">
        <v>1998</v>
      </c>
      <c r="C93">
        <v>92</v>
      </c>
      <c r="D93" t="s">
        <v>847</v>
      </c>
      <c r="E93" t="s">
        <v>489</v>
      </c>
      <c r="F93">
        <v>0</v>
      </c>
      <c r="G93">
        <v>1972</v>
      </c>
      <c r="H93" t="s">
        <v>1999</v>
      </c>
      <c r="I93">
        <v>1972</v>
      </c>
      <c r="J93" t="s">
        <v>0</v>
      </c>
      <c r="K93" t="s">
        <v>1294</v>
      </c>
      <c r="L93">
        <v>1972</v>
      </c>
    </row>
    <row r="94" spans="1:12">
      <c r="A94" t="s">
        <v>2000</v>
      </c>
      <c r="C94">
        <v>93</v>
      </c>
      <c r="D94" t="s">
        <v>20</v>
      </c>
      <c r="E94" t="s">
        <v>21</v>
      </c>
      <c r="F94" t="s">
        <v>240</v>
      </c>
      <c r="G94">
        <v>1973</v>
      </c>
      <c r="H94" t="s">
        <v>2001</v>
      </c>
      <c r="I94">
        <v>1973</v>
      </c>
      <c r="J94" t="s">
        <v>32</v>
      </c>
      <c r="K94" t="s">
        <v>1296</v>
      </c>
      <c r="L94">
        <v>1973</v>
      </c>
    </row>
    <row r="95" spans="1:12">
      <c r="A95" t="s">
        <v>2002</v>
      </c>
      <c r="C95">
        <v>94</v>
      </c>
      <c r="D95" t="s">
        <v>8</v>
      </c>
      <c r="E95" t="s">
        <v>17</v>
      </c>
      <c r="F95" t="s">
        <v>1261</v>
      </c>
      <c r="G95">
        <v>1978</v>
      </c>
      <c r="H95" t="s">
        <v>2003</v>
      </c>
      <c r="I95">
        <v>1978</v>
      </c>
      <c r="J95" t="s">
        <v>32</v>
      </c>
      <c r="K95" t="s">
        <v>1296</v>
      </c>
      <c r="L95">
        <v>1978</v>
      </c>
    </row>
    <row r="96" spans="1:12">
      <c r="A96" t="s">
        <v>2004</v>
      </c>
      <c r="C96">
        <v>95</v>
      </c>
      <c r="D96" t="s">
        <v>138</v>
      </c>
      <c r="E96" t="s">
        <v>151</v>
      </c>
      <c r="F96" t="s">
        <v>1260</v>
      </c>
      <c r="G96">
        <v>1977</v>
      </c>
      <c r="H96" t="s">
        <v>2005</v>
      </c>
      <c r="I96">
        <v>1977</v>
      </c>
      <c r="J96" t="s">
        <v>32</v>
      </c>
      <c r="K96" t="s">
        <v>1296</v>
      </c>
      <c r="L96">
        <v>1977</v>
      </c>
    </row>
    <row r="97" spans="1:12">
      <c r="A97" t="s">
        <v>2006</v>
      </c>
      <c r="C97">
        <v>96</v>
      </c>
      <c r="D97" t="s">
        <v>1295</v>
      </c>
      <c r="E97" t="s">
        <v>383</v>
      </c>
      <c r="F97" t="s">
        <v>827</v>
      </c>
      <c r="G97">
        <v>1980</v>
      </c>
      <c r="H97" t="s">
        <v>2007</v>
      </c>
      <c r="I97">
        <v>1980</v>
      </c>
      <c r="J97" t="s">
        <v>32</v>
      </c>
      <c r="K97" t="s">
        <v>1296</v>
      </c>
      <c r="L97">
        <v>1980</v>
      </c>
    </row>
    <row r="98" spans="1:12">
      <c r="A98" t="s">
        <v>2008</v>
      </c>
      <c r="C98">
        <v>97</v>
      </c>
      <c r="D98" t="s">
        <v>393</v>
      </c>
      <c r="E98" t="s">
        <v>392</v>
      </c>
      <c r="F98" t="s">
        <v>343</v>
      </c>
      <c r="G98">
        <v>1969</v>
      </c>
      <c r="H98" t="s">
        <v>2009</v>
      </c>
      <c r="I98">
        <v>1969</v>
      </c>
      <c r="J98" t="s">
        <v>32</v>
      </c>
      <c r="K98" t="s">
        <v>1296</v>
      </c>
      <c r="L98">
        <v>1969</v>
      </c>
    </row>
    <row r="99" spans="1:12">
      <c r="A99" t="s">
        <v>2010</v>
      </c>
      <c r="C99">
        <v>98</v>
      </c>
      <c r="D99" t="s">
        <v>97</v>
      </c>
      <c r="E99" t="s">
        <v>19</v>
      </c>
      <c r="F99" t="s">
        <v>195</v>
      </c>
      <c r="G99">
        <v>1977</v>
      </c>
      <c r="H99" t="s">
        <v>2011</v>
      </c>
      <c r="I99">
        <v>1977</v>
      </c>
      <c r="J99" t="s">
        <v>32</v>
      </c>
      <c r="K99" t="s">
        <v>1296</v>
      </c>
      <c r="L99">
        <v>1977</v>
      </c>
    </row>
    <row r="100" spans="1:12">
      <c r="A100" t="s">
        <v>2012</v>
      </c>
      <c r="C100">
        <v>99</v>
      </c>
      <c r="D100" t="s">
        <v>309</v>
      </c>
      <c r="E100" t="s">
        <v>48</v>
      </c>
      <c r="F100" t="s">
        <v>158</v>
      </c>
      <c r="G100">
        <v>1967</v>
      </c>
      <c r="H100" t="s">
        <v>2013</v>
      </c>
      <c r="I100">
        <v>1967</v>
      </c>
      <c r="J100" t="s">
        <v>32</v>
      </c>
      <c r="K100" t="s">
        <v>1296</v>
      </c>
      <c r="L100">
        <v>1967</v>
      </c>
    </row>
    <row r="101" spans="1:12">
      <c r="A101" t="s">
        <v>2014</v>
      </c>
      <c r="C101">
        <v>100</v>
      </c>
      <c r="D101" t="s">
        <v>317</v>
      </c>
      <c r="E101" t="s">
        <v>17</v>
      </c>
      <c r="F101" t="s">
        <v>1259</v>
      </c>
      <c r="G101">
        <v>1980</v>
      </c>
      <c r="H101" t="s">
        <v>2015</v>
      </c>
      <c r="I101">
        <v>1980</v>
      </c>
      <c r="J101" t="s">
        <v>32</v>
      </c>
      <c r="K101" t="s">
        <v>1296</v>
      </c>
      <c r="L101">
        <v>1980</v>
      </c>
    </row>
    <row r="102" spans="1:12">
      <c r="A102" t="s">
        <v>2016</v>
      </c>
      <c r="C102">
        <v>101</v>
      </c>
      <c r="D102" t="s">
        <v>319</v>
      </c>
      <c r="E102" t="s">
        <v>90</v>
      </c>
      <c r="F102" t="s">
        <v>1258</v>
      </c>
      <c r="G102">
        <v>1982</v>
      </c>
      <c r="H102" t="s">
        <v>2017</v>
      </c>
      <c r="I102">
        <v>1982</v>
      </c>
      <c r="J102" t="s">
        <v>32</v>
      </c>
      <c r="K102" t="s">
        <v>1296</v>
      </c>
      <c r="L102">
        <v>1982</v>
      </c>
    </row>
    <row r="103" spans="1:12">
      <c r="A103" t="s">
        <v>2018</v>
      </c>
      <c r="C103">
        <v>102</v>
      </c>
      <c r="D103" t="s">
        <v>580</v>
      </c>
      <c r="E103" t="s">
        <v>63</v>
      </c>
      <c r="F103">
        <v>0</v>
      </c>
      <c r="G103">
        <v>1979</v>
      </c>
      <c r="H103" t="s">
        <v>2019</v>
      </c>
      <c r="I103">
        <v>1979</v>
      </c>
      <c r="J103" t="s">
        <v>32</v>
      </c>
      <c r="K103" t="s">
        <v>1296</v>
      </c>
      <c r="L103">
        <v>1979</v>
      </c>
    </row>
    <row r="104" spans="1:12">
      <c r="A104" t="s">
        <v>2020</v>
      </c>
      <c r="C104">
        <v>103</v>
      </c>
      <c r="D104" t="s">
        <v>582</v>
      </c>
      <c r="E104" t="s">
        <v>365</v>
      </c>
      <c r="F104">
        <v>0</v>
      </c>
      <c r="G104">
        <v>1984</v>
      </c>
      <c r="H104" t="s">
        <v>2021</v>
      </c>
      <c r="I104">
        <v>1984</v>
      </c>
      <c r="J104" t="s">
        <v>32</v>
      </c>
      <c r="K104" t="s">
        <v>1296</v>
      </c>
      <c r="L104">
        <v>1984</v>
      </c>
    </row>
    <row r="105" spans="1:12">
      <c r="A105" t="s">
        <v>2022</v>
      </c>
      <c r="C105">
        <v>104</v>
      </c>
      <c r="D105" t="s">
        <v>581</v>
      </c>
      <c r="E105" t="s">
        <v>151</v>
      </c>
      <c r="F105">
        <v>0</v>
      </c>
      <c r="G105">
        <v>1975</v>
      </c>
      <c r="H105" t="s">
        <v>2023</v>
      </c>
      <c r="I105">
        <v>1975</v>
      </c>
      <c r="J105" t="s">
        <v>32</v>
      </c>
      <c r="K105" t="s">
        <v>1296</v>
      </c>
      <c r="L105">
        <v>1975</v>
      </c>
    </row>
    <row r="106" spans="1:12">
      <c r="A106" t="s">
        <v>2024</v>
      </c>
      <c r="C106">
        <v>105</v>
      </c>
      <c r="D106" t="s">
        <v>142</v>
      </c>
      <c r="E106" t="s">
        <v>15</v>
      </c>
      <c r="F106" t="s">
        <v>184</v>
      </c>
      <c r="G106">
        <v>1976</v>
      </c>
      <c r="H106" t="s">
        <v>2025</v>
      </c>
      <c r="I106">
        <v>1976</v>
      </c>
      <c r="J106" t="s">
        <v>32</v>
      </c>
      <c r="K106" t="s">
        <v>1296</v>
      </c>
      <c r="L106">
        <v>1976</v>
      </c>
    </row>
    <row r="107" spans="1:12">
      <c r="A107" t="s">
        <v>2026</v>
      </c>
      <c r="C107">
        <v>106</v>
      </c>
      <c r="D107" t="s">
        <v>1297</v>
      </c>
      <c r="E107" t="s">
        <v>768</v>
      </c>
      <c r="G107">
        <v>1982</v>
      </c>
      <c r="H107" t="s">
        <v>2027</v>
      </c>
      <c r="I107">
        <v>1982</v>
      </c>
      <c r="J107" t="s">
        <v>0</v>
      </c>
      <c r="K107" t="s">
        <v>1296</v>
      </c>
      <c r="L107">
        <v>1982</v>
      </c>
    </row>
    <row r="108" spans="1:12">
      <c r="A108" t="s">
        <v>2028</v>
      </c>
      <c r="C108">
        <v>107</v>
      </c>
      <c r="D108" t="s">
        <v>437</v>
      </c>
      <c r="E108" t="s">
        <v>144</v>
      </c>
      <c r="F108" t="s">
        <v>294</v>
      </c>
      <c r="G108">
        <v>1977</v>
      </c>
      <c r="H108" t="s">
        <v>2029</v>
      </c>
      <c r="I108">
        <v>1977</v>
      </c>
      <c r="J108" t="s">
        <v>32</v>
      </c>
      <c r="K108" t="s">
        <v>1311</v>
      </c>
      <c r="L108">
        <v>1977</v>
      </c>
    </row>
    <row r="109" spans="1:12">
      <c r="A109" t="s">
        <v>2030</v>
      </c>
      <c r="C109">
        <v>108</v>
      </c>
      <c r="D109" t="s">
        <v>300</v>
      </c>
      <c r="E109" t="s">
        <v>83</v>
      </c>
      <c r="F109" t="s">
        <v>299</v>
      </c>
      <c r="G109">
        <v>1984</v>
      </c>
      <c r="H109" t="s">
        <v>2031</v>
      </c>
      <c r="I109">
        <v>1984</v>
      </c>
      <c r="J109" t="s">
        <v>32</v>
      </c>
      <c r="K109" t="s">
        <v>1311</v>
      </c>
      <c r="L109">
        <v>1984</v>
      </c>
    </row>
    <row r="110" spans="1:12">
      <c r="A110" t="s">
        <v>2032</v>
      </c>
      <c r="C110">
        <v>109</v>
      </c>
      <c r="D110" t="s">
        <v>302</v>
      </c>
      <c r="E110" t="s">
        <v>15</v>
      </c>
      <c r="F110" t="s">
        <v>294</v>
      </c>
      <c r="G110">
        <v>1979</v>
      </c>
      <c r="H110" t="s">
        <v>2033</v>
      </c>
      <c r="I110">
        <v>1979</v>
      </c>
      <c r="J110" t="s">
        <v>32</v>
      </c>
      <c r="K110" t="s">
        <v>1311</v>
      </c>
      <c r="L110">
        <v>1979</v>
      </c>
    </row>
    <row r="111" spans="1:12">
      <c r="A111" t="s">
        <v>2034</v>
      </c>
      <c r="C111">
        <v>110</v>
      </c>
      <c r="D111" t="s">
        <v>749</v>
      </c>
      <c r="E111" t="s">
        <v>17</v>
      </c>
      <c r="F111" t="s">
        <v>1275</v>
      </c>
      <c r="G111">
        <v>1972</v>
      </c>
      <c r="H111" t="s">
        <v>2035</v>
      </c>
      <c r="I111">
        <v>1972</v>
      </c>
      <c r="J111" t="s">
        <v>32</v>
      </c>
      <c r="K111" t="s">
        <v>1311</v>
      </c>
      <c r="L111">
        <v>1972</v>
      </c>
    </row>
    <row r="112" spans="1:12">
      <c r="A112" t="s">
        <v>2036</v>
      </c>
      <c r="C112">
        <v>111</v>
      </c>
      <c r="D112" t="s">
        <v>297</v>
      </c>
      <c r="E112" t="s">
        <v>16</v>
      </c>
      <c r="F112" t="s">
        <v>296</v>
      </c>
      <c r="G112">
        <v>1990</v>
      </c>
      <c r="H112" t="s">
        <v>2037</v>
      </c>
      <c r="I112">
        <v>1990</v>
      </c>
      <c r="J112" t="s">
        <v>32</v>
      </c>
      <c r="K112" t="s">
        <v>1311</v>
      </c>
      <c r="L112">
        <v>1990</v>
      </c>
    </row>
    <row r="113" spans="1:12">
      <c r="A113" t="s">
        <v>2038</v>
      </c>
      <c r="C113">
        <v>112</v>
      </c>
      <c r="D113" t="s">
        <v>281</v>
      </c>
      <c r="E113" t="s">
        <v>282</v>
      </c>
      <c r="F113" t="s">
        <v>1274</v>
      </c>
      <c r="G113">
        <v>1979</v>
      </c>
      <c r="H113" t="s">
        <v>2039</v>
      </c>
      <c r="I113">
        <v>1979</v>
      </c>
      <c r="J113" t="s">
        <v>32</v>
      </c>
      <c r="K113" t="s">
        <v>1311</v>
      </c>
      <c r="L113">
        <v>1979</v>
      </c>
    </row>
    <row r="114" spans="1:12">
      <c r="A114" t="s">
        <v>2040</v>
      </c>
      <c r="C114">
        <v>113</v>
      </c>
      <c r="D114" t="s">
        <v>1298</v>
      </c>
      <c r="E114" t="s">
        <v>16</v>
      </c>
      <c r="F114" t="s">
        <v>1273</v>
      </c>
      <c r="G114">
        <v>1968</v>
      </c>
      <c r="H114" t="s">
        <v>2041</v>
      </c>
      <c r="I114">
        <v>1968</v>
      </c>
      <c r="J114" t="s">
        <v>32</v>
      </c>
      <c r="K114" t="s">
        <v>1311</v>
      </c>
      <c r="L114">
        <v>1968</v>
      </c>
    </row>
    <row r="115" spans="1:12">
      <c r="A115" t="s">
        <v>2042</v>
      </c>
      <c r="C115">
        <v>114</v>
      </c>
      <c r="D115" t="s">
        <v>1299</v>
      </c>
      <c r="E115" t="s">
        <v>63</v>
      </c>
      <c r="F115" t="s">
        <v>1272</v>
      </c>
      <c r="G115">
        <v>1976</v>
      </c>
      <c r="H115" t="s">
        <v>2043</v>
      </c>
      <c r="I115">
        <v>1976</v>
      </c>
      <c r="J115" t="s">
        <v>32</v>
      </c>
      <c r="K115" t="s">
        <v>1311</v>
      </c>
      <c r="L115" t="e">
        <v>#N/A</v>
      </c>
    </row>
    <row r="116" spans="1:12">
      <c r="A116" t="s">
        <v>2044</v>
      </c>
      <c r="C116">
        <v>115</v>
      </c>
      <c r="D116" t="s">
        <v>1300</v>
      </c>
      <c r="E116" t="s">
        <v>15</v>
      </c>
      <c r="F116" t="s">
        <v>1271</v>
      </c>
      <c r="G116">
        <v>1973</v>
      </c>
      <c r="H116" t="s">
        <v>2045</v>
      </c>
      <c r="I116">
        <v>1973</v>
      </c>
      <c r="J116" t="s">
        <v>32</v>
      </c>
      <c r="K116" t="s">
        <v>1311</v>
      </c>
      <c r="L116" t="e">
        <v>#N/A</v>
      </c>
    </row>
    <row r="117" spans="1:12">
      <c r="A117" t="s">
        <v>2046</v>
      </c>
      <c r="C117">
        <v>116</v>
      </c>
      <c r="D117" t="s">
        <v>1301</v>
      </c>
      <c r="E117" t="s">
        <v>63</v>
      </c>
      <c r="F117" t="s">
        <v>1270</v>
      </c>
      <c r="G117">
        <v>1977</v>
      </c>
      <c r="H117" t="s">
        <v>2047</v>
      </c>
      <c r="I117">
        <v>1977</v>
      </c>
      <c r="J117" t="s">
        <v>32</v>
      </c>
      <c r="K117" t="s">
        <v>1311</v>
      </c>
      <c r="L117" t="e">
        <v>#N/A</v>
      </c>
    </row>
    <row r="118" spans="1:12">
      <c r="A118" t="s">
        <v>2048</v>
      </c>
      <c r="C118">
        <v>117</v>
      </c>
      <c r="D118" t="s">
        <v>1302</v>
      </c>
      <c r="E118" t="s">
        <v>363</v>
      </c>
      <c r="F118" t="s">
        <v>1269</v>
      </c>
      <c r="G118">
        <v>1974</v>
      </c>
      <c r="H118" t="s">
        <v>2049</v>
      </c>
      <c r="I118">
        <v>1974</v>
      </c>
      <c r="J118" t="s">
        <v>32</v>
      </c>
      <c r="K118" t="s">
        <v>1311</v>
      </c>
      <c r="L118" t="e">
        <v>#N/A</v>
      </c>
    </row>
    <row r="119" spans="1:12">
      <c r="A119" t="s">
        <v>2050</v>
      </c>
      <c r="C119">
        <v>118</v>
      </c>
      <c r="D119" t="s">
        <v>1303</v>
      </c>
      <c r="E119" t="s">
        <v>21</v>
      </c>
      <c r="F119" t="s">
        <v>1268</v>
      </c>
      <c r="G119">
        <v>1966</v>
      </c>
      <c r="H119" t="s">
        <v>2051</v>
      </c>
      <c r="I119">
        <v>1966</v>
      </c>
      <c r="J119" t="s">
        <v>32</v>
      </c>
      <c r="K119" t="s">
        <v>1311</v>
      </c>
      <c r="L119">
        <v>1966</v>
      </c>
    </row>
    <row r="120" spans="1:12">
      <c r="A120" t="s">
        <v>2052</v>
      </c>
      <c r="C120">
        <v>119</v>
      </c>
      <c r="D120" t="s">
        <v>1305</v>
      </c>
      <c r="E120" t="s">
        <v>15</v>
      </c>
      <c r="F120" t="s">
        <v>1267</v>
      </c>
      <c r="G120">
        <v>1982</v>
      </c>
      <c r="H120" t="s">
        <v>2053</v>
      </c>
      <c r="I120">
        <v>1982</v>
      </c>
      <c r="J120" t="s">
        <v>32</v>
      </c>
      <c r="K120" t="s">
        <v>1311</v>
      </c>
      <c r="L120" t="e">
        <v>#N/A</v>
      </c>
    </row>
    <row r="121" spans="1:12">
      <c r="A121" t="s">
        <v>2054</v>
      </c>
      <c r="C121">
        <v>120</v>
      </c>
      <c r="D121" t="s">
        <v>183</v>
      </c>
      <c r="E121" t="s">
        <v>279</v>
      </c>
      <c r="F121" t="s">
        <v>278</v>
      </c>
      <c r="G121">
        <v>1988</v>
      </c>
      <c r="H121" t="s">
        <v>2055</v>
      </c>
      <c r="I121">
        <v>1988</v>
      </c>
      <c r="J121" t="s">
        <v>32</v>
      </c>
      <c r="K121" t="s">
        <v>1311</v>
      </c>
      <c r="L121">
        <v>1998</v>
      </c>
    </row>
    <row r="122" spans="1:12">
      <c r="A122" t="s">
        <v>2056</v>
      </c>
      <c r="C122">
        <v>121</v>
      </c>
      <c r="D122" t="s">
        <v>1053</v>
      </c>
      <c r="E122" t="s">
        <v>26</v>
      </c>
      <c r="F122" t="s">
        <v>1054</v>
      </c>
      <c r="G122">
        <v>1967</v>
      </c>
      <c r="H122" t="s">
        <v>2057</v>
      </c>
      <c r="I122">
        <v>1967</v>
      </c>
      <c r="J122" t="s">
        <v>32</v>
      </c>
      <c r="K122" t="s">
        <v>1311</v>
      </c>
      <c r="L122">
        <v>1967</v>
      </c>
    </row>
    <row r="123" spans="1:12">
      <c r="A123" t="s">
        <v>2058</v>
      </c>
      <c r="C123">
        <v>122</v>
      </c>
      <c r="D123" t="s">
        <v>1053</v>
      </c>
      <c r="E123" t="s">
        <v>45</v>
      </c>
      <c r="F123" t="s">
        <v>1054</v>
      </c>
      <c r="G123">
        <v>2000</v>
      </c>
      <c r="H123" t="s">
        <v>2059</v>
      </c>
      <c r="I123">
        <v>2000</v>
      </c>
      <c r="J123" t="s">
        <v>32</v>
      </c>
      <c r="K123" t="s">
        <v>1311</v>
      </c>
      <c r="L123">
        <v>2000</v>
      </c>
    </row>
    <row r="124" spans="1:12">
      <c r="A124" t="s">
        <v>2060</v>
      </c>
      <c r="C124">
        <v>123</v>
      </c>
      <c r="D124" t="s">
        <v>1308</v>
      </c>
      <c r="E124" t="s">
        <v>48</v>
      </c>
      <c r="F124" t="s">
        <v>1264</v>
      </c>
      <c r="G124">
        <v>1981</v>
      </c>
      <c r="H124" t="s">
        <v>2061</v>
      </c>
      <c r="I124">
        <v>1981</v>
      </c>
      <c r="J124" t="s">
        <v>32</v>
      </c>
      <c r="K124" t="s">
        <v>1311</v>
      </c>
      <c r="L124" t="e">
        <v>#N/A</v>
      </c>
    </row>
    <row r="125" spans="1:12">
      <c r="A125" t="s">
        <v>2062</v>
      </c>
      <c r="C125">
        <v>124</v>
      </c>
      <c r="D125" t="s">
        <v>1310</v>
      </c>
      <c r="E125" t="s">
        <v>1309</v>
      </c>
      <c r="F125" t="s">
        <v>1264</v>
      </c>
      <c r="G125">
        <v>1975</v>
      </c>
      <c r="H125" t="s">
        <v>2063</v>
      </c>
      <c r="I125">
        <v>1975</v>
      </c>
      <c r="J125" t="s">
        <v>32</v>
      </c>
      <c r="K125" t="s">
        <v>1311</v>
      </c>
      <c r="L125" t="e">
        <v>#N/A</v>
      </c>
    </row>
    <row r="126" spans="1:12">
      <c r="A126" t="s">
        <v>2064</v>
      </c>
      <c r="C126">
        <v>125</v>
      </c>
      <c r="D126" t="s">
        <v>275</v>
      </c>
      <c r="E126" t="s">
        <v>276</v>
      </c>
      <c r="F126" t="s">
        <v>3</v>
      </c>
      <c r="G126">
        <v>1982</v>
      </c>
      <c r="H126" t="s">
        <v>2065</v>
      </c>
      <c r="I126">
        <v>1982</v>
      </c>
      <c r="J126" t="s">
        <v>0</v>
      </c>
      <c r="K126" t="s">
        <v>1311</v>
      </c>
      <c r="L126">
        <v>1982</v>
      </c>
    </row>
    <row r="127" spans="1:12">
      <c r="A127" t="s">
        <v>2066</v>
      </c>
      <c r="C127">
        <v>126</v>
      </c>
      <c r="D127" t="s">
        <v>1304</v>
      </c>
      <c r="E127" t="s">
        <v>483</v>
      </c>
      <c r="F127" t="s">
        <v>1267</v>
      </c>
      <c r="G127">
        <v>1980</v>
      </c>
      <c r="H127" t="s">
        <v>2067</v>
      </c>
      <c r="I127">
        <v>1980</v>
      </c>
      <c r="J127" t="s">
        <v>0</v>
      </c>
      <c r="K127" t="s">
        <v>1311</v>
      </c>
      <c r="L127" t="e">
        <v>#N/A</v>
      </c>
    </row>
    <row r="128" spans="1:12">
      <c r="A128" t="s">
        <v>2068</v>
      </c>
      <c r="C128">
        <v>127</v>
      </c>
      <c r="D128" t="s">
        <v>767</v>
      </c>
      <c r="E128" t="s">
        <v>768</v>
      </c>
      <c r="F128" t="s">
        <v>1266</v>
      </c>
      <c r="G128">
        <v>1982</v>
      </c>
      <c r="H128" t="s">
        <v>2069</v>
      </c>
      <c r="I128">
        <v>1982</v>
      </c>
      <c r="J128" t="s">
        <v>0</v>
      </c>
      <c r="K128" t="s">
        <v>1311</v>
      </c>
      <c r="L128">
        <v>1982</v>
      </c>
    </row>
    <row r="129" spans="1:12">
      <c r="A129" t="s">
        <v>2070</v>
      </c>
      <c r="C129">
        <v>128</v>
      </c>
      <c r="D129" t="s">
        <v>1306</v>
      </c>
      <c r="E129" t="s">
        <v>768</v>
      </c>
      <c r="F129" t="s">
        <v>253</v>
      </c>
      <c r="G129">
        <v>1988</v>
      </c>
      <c r="H129" t="s">
        <v>2071</v>
      </c>
      <c r="I129">
        <v>1988</v>
      </c>
      <c r="J129" t="s">
        <v>0</v>
      </c>
      <c r="K129" t="s">
        <v>1311</v>
      </c>
      <c r="L129">
        <v>1988</v>
      </c>
    </row>
    <row r="130" spans="1:12">
      <c r="A130" t="s">
        <v>2072</v>
      </c>
      <c r="C130">
        <v>129</v>
      </c>
      <c r="D130" t="s">
        <v>942</v>
      </c>
      <c r="E130" t="s">
        <v>939</v>
      </c>
      <c r="F130" t="s">
        <v>747</v>
      </c>
      <c r="G130">
        <v>1977</v>
      </c>
      <c r="H130" t="s">
        <v>2073</v>
      </c>
      <c r="I130">
        <v>1977</v>
      </c>
      <c r="J130" t="s">
        <v>0</v>
      </c>
      <c r="K130" t="s">
        <v>1311</v>
      </c>
      <c r="L130">
        <v>1977</v>
      </c>
    </row>
    <row r="131" spans="1:12">
      <c r="A131" t="s">
        <v>2074</v>
      </c>
      <c r="C131">
        <v>130</v>
      </c>
      <c r="D131" t="s">
        <v>748</v>
      </c>
      <c r="E131" t="s">
        <v>276</v>
      </c>
      <c r="F131" t="s">
        <v>747</v>
      </c>
      <c r="G131">
        <v>1983</v>
      </c>
      <c r="H131" t="s">
        <v>2075</v>
      </c>
      <c r="I131">
        <v>1983</v>
      </c>
      <c r="J131" t="s">
        <v>0</v>
      </c>
      <c r="K131" t="s">
        <v>1311</v>
      </c>
      <c r="L131">
        <v>1983</v>
      </c>
    </row>
    <row r="132" spans="1:12">
      <c r="A132" t="s">
        <v>2076</v>
      </c>
      <c r="C132">
        <v>131</v>
      </c>
      <c r="D132" t="s">
        <v>1307</v>
      </c>
      <c r="E132" t="s">
        <v>500</v>
      </c>
      <c r="F132" t="s">
        <v>1265</v>
      </c>
      <c r="G132">
        <v>1973</v>
      </c>
      <c r="H132" t="s">
        <v>2077</v>
      </c>
      <c r="I132">
        <v>1973</v>
      </c>
      <c r="J132" t="s">
        <v>0</v>
      </c>
      <c r="K132" t="s">
        <v>1311</v>
      </c>
      <c r="L132" t="e">
        <v>#N/A</v>
      </c>
    </row>
    <row r="133" spans="1:12">
      <c r="A133" t="s">
        <v>2078</v>
      </c>
      <c r="C133">
        <v>132</v>
      </c>
      <c r="D133" t="s">
        <v>270</v>
      </c>
      <c r="E133" t="s">
        <v>1329</v>
      </c>
      <c r="F133" t="s">
        <v>1328</v>
      </c>
      <c r="G133">
        <v>1973</v>
      </c>
      <c r="H133" t="s">
        <v>2079</v>
      </c>
      <c r="I133">
        <v>1973</v>
      </c>
      <c r="J133" t="s">
        <v>32</v>
      </c>
      <c r="K133" t="s">
        <v>271</v>
      </c>
      <c r="L133" t="e">
        <v>#N/A</v>
      </c>
    </row>
    <row r="134" spans="1:12">
      <c r="A134" t="s">
        <v>2080</v>
      </c>
      <c r="C134">
        <v>133</v>
      </c>
      <c r="D134" t="s">
        <v>257</v>
      </c>
      <c r="E134" t="s">
        <v>15</v>
      </c>
      <c r="F134">
        <v>0</v>
      </c>
      <c r="G134">
        <v>1969</v>
      </c>
      <c r="H134" t="s">
        <v>2081</v>
      </c>
      <c r="I134">
        <v>1969</v>
      </c>
      <c r="J134" t="s">
        <v>32</v>
      </c>
      <c r="K134" t="s">
        <v>271</v>
      </c>
      <c r="L134">
        <v>1969</v>
      </c>
    </row>
    <row r="135" spans="1:12">
      <c r="A135" t="s">
        <v>2082</v>
      </c>
      <c r="C135">
        <v>134</v>
      </c>
      <c r="D135" t="s">
        <v>1330</v>
      </c>
      <c r="E135" t="s">
        <v>91</v>
      </c>
      <c r="F135" t="s">
        <v>1327</v>
      </c>
      <c r="G135">
        <v>1990</v>
      </c>
      <c r="H135" t="s">
        <v>2083</v>
      </c>
      <c r="I135">
        <v>1990</v>
      </c>
      <c r="J135" t="s">
        <v>32</v>
      </c>
      <c r="K135" t="s">
        <v>271</v>
      </c>
      <c r="L135" t="e">
        <v>#N/A</v>
      </c>
    </row>
    <row r="136" spans="1:12">
      <c r="A136" t="s">
        <v>2084</v>
      </c>
      <c r="C136">
        <v>135</v>
      </c>
      <c r="D136" t="s">
        <v>854</v>
      </c>
      <c r="E136" t="s">
        <v>15</v>
      </c>
      <c r="F136" t="s">
        <v>260</v>
      </c>
      <c r="G136">
        <v>1989</v>
      </c>
      <c r="H136" t="s">
        <v>2085</v>
      </c>
      <c r="I136">
        <v>1989</v>
      </c>
      <c r="J136" t="s">
        <v>32</v>
      </c>
      <c r="K136" t="s">
        <v>271</v>
      </c>
      <c r="L136">
        <v>1989</v>
      </c>
    </row>
    <row r="137" spans="1:12">
      <c r="A137" t="s">
        <v>2086</v>
      </c>
      <c r="C137">
        <v>136</v>
      </c>
      <c r="D137" t="s">
        <v>154</v>
      </c>
      <c r="E137" t="s">
        <v>151</v>
      </c>
      <c r="F137">
        <v>0</v>
      </c>
      <c r="G137">
        <v>1978</v>
      </c>
      <c r="H137" t="s">
        <v>2087</v>
      </c>
      <c r="I137">
        <v>1978</v>
      </c>
      <c r="J137" t="s">
        <v>32</v>
      </c>
      <c r="K137" t="s">
        <v>271</v>
      </c>
      <c r="L137">
        <v>1978</v>
      </c>
    </row>
    <row r="138" spans="1:12">
      <c r="A138" t="s">
        <v>2088</v>
      </c>
      <c r="C138">
        <v>137</v>
      </c>
      <c r="D138" t="s">
        <v>226</v>
      </c>
      <c r="E138" t="s">
        <v>19</v>
      </c>
      <c r="F138" t="s">
        <v>1326</v>
      </c>
      <c r="G138">
        <v>1976</v>
      </c>
      <c r="H138" t="s">
        <v>2089</v>
      </c>
      <c r="I138">
        <v>1976</v>
      </c>
      <c r="J138" t="s">
        <v>32</v>
      </c>
      <c r="K138" t="s">
        <v>271</v>
      </c>
      <c r="L138">
        <v>1976</v>
      </c>
    </row>
    <row r="139" spans="1:12">
      <c r="A139" t="s">
        <v>2090</v>
      </c>
      <c r="C139">
        <v>138</v>
      </c>
      <c r="D139" t="s">
        <v>1325</v>
      </c>
      <c r="E139" t="s">
        <v>59</v>
      </c>
      <c r="F139" t="s">
        <v>1322</v>
      </c>
      <c r="G139">
        <v>1986</v>
      </c>
      <c r="H139" t="s">
        <v>2091</v>
      </c>
      <c r="I139">
        <v>1986</v>
      </c>
      <c r="J139" t="s">
        <v>32</v>
      </c>
      <c r="K139" t="s">
        <v>271</v>
      </c>
      <c r="L139" t="e">
        <v>#N/A</v>
      </c>
    </row>
    <row r="140" spans="1:12">
      <c r="A140" t="s">
        <v>2092</v>
      </c>
      <c r="C140">
        <v>139</v>
      </c>
      <c r="D140" t="s">
        <v>256</v>
      </c>
      <c r="E140" t="s">
        <v>91</v>
      </c>
      <c r="F140" t="s">
        <v>1324</v>
      </c>
      <c r="G140">
        <v>1987</v>
      </c>
      <c r="H140" t="s">
        <v>2093</v>
      </c>
      <c r="I140">
        <v>1987</v>
      </c>
      <c r="J140" t="s">
        <v>32</v>
      </c>
      <c r="K140" t="s">
        <v>271</v>
      </c>
      <c r="L140">
        <v>1987</v>
      </c>
    </row>
    <row r="141" spans="1:12">
      <c r="A141" t="s">
        <v>2094</v>
      </c>
      <c r="C141">
        <v>140</v>
      </c>
      <c r="D141" t="s">
        <v>966</v>
      </c>
      <c r="E141" t="s">
        <v>234</v>
      </c>
      <c r="F141" t="s">
        <v>965</v>
      </c>
      <c r="G141">
        <v>1955</v>
      </c>
      <c r="H141" t="s">
        <v>2095</v>
      </c>
      <c r="I141">
        <v>1955</v>
      </c>
      <c r="J141" t="s">
        <v>32</v>
      </c>
      <c r="K141" t="s">
        <v>271</v>
      </c>
      <c r="L141">
        <v>1955</v>
      </c>
    </row>
    <row r="142" spans="1:12">
      <c r="A142" t="s">
        <v>2096</v>
      </c>
      <c r="C142">
        <v>141</v>
      </c>
      <c r="D142" t="s">
        <v>244</v>
      </c>
      <c r="E142" t="s">
        <v>70</v>
      </c>
      <c r="F142" t="s">
        <v>243</v>
      </c>
      <c r="G142">
        <v>1984</v>
      </c>
      <c r="H142" t="s">
        <v>2097</v>
      </c>
      <c r="I142">
        <v>1984</v>
      </c>
      <c r="J142" t="s">
        <v>32</v>
      </c>
      <c r="K142" t="s">
        <v>271</v>
      </c>
      <c r="L142">
        <v>1984</v>
      </c>
    </row>
    <row r="143" spans="1:12">
      <c r="A143" t="s">
        <v>2098</v>
      </c>
      <c r="C143">
        <v>142</v>
      </c>
      <c r="D143" t="s">
        <v>235</v>
      </c>
      <c r="E143" t="s">
        <v>234</v>
      </c>
      <c r="F143">
        <v>0</v>
      </c>
      <c r="G143">
        <v>1968</v>
      </c>
      <c r="H143" t="s">
        <v>2099</v>
      </c>
      <c r="I143">
        <v>1968</v>
      </c>
      <c r="J143" t="s">
        <v>32</v>
      </c>
      <c r="K143" t="s">
        <v>271</v>
      </c>
      <c r="L143">
        <v>1968</v>
      </c>
    </row>
    <row r="144" spans="1:12">
      <c r="A144" t="s">
        <v>2100</v>
      </c>
      <c r="C144">
        <v>143</v>
      </c>
      <c r="D144" t="s">
        <v>252</v>
      </c>
      <c r="E144" t="s">
        <v>70</v>
      </c>
      <c r="F144" t="s">
        <v>1319</v>
      </c>
      <c r="G144">
        <v>1969</v>
      </c>
      <c r="H144" t="s">
        <v>2101</v>
      </c>
      <c r="I144">
        <v>1969</v>
      </c>
      <c r="J144" t="s">
        <v>32</v>
      </c>
      <c r="K144" t="s">
        <v>271</v>
      </c>
      <c r="L144">
        <v>1969</v>
      </c>
    </row>
    <row r="145" spans="1:12">
      <c r="A145" t="s">
        <v>2102</v>
      </c>
      <c r="C145">
        <v>144</v>
      </c>
      <c r="D145" t="s">
        <v>807</v>
      </c>
      <c r="E145" t="s">
        <v>19</v>
      </c>
      <c r="F145" t="s">
        <v>805</v>
      </c>
      <c r="G145">
        <v>1984</v>
      </c>
      <c r="H145" t="s">
        <v>2103</v>
      </c>
      <c r="I145">
        <v>1984</v>
      </c>
      <c r="J145" t="s">
        <v>32</v>
      </c>
      <c r="K145" t="s">
        <v>271</v>
      </c>
      <c r="L145">
        <v>1984</v>
      </c>
    </row>
    <row r="146" spans="1:12">
      <c r="A146" t="s">
        <v>2104</v>
      </c>
      <c r="C146">
        <v>145</v>
      </c>
      <c r="D146" t="s">
        <v>245</v>
      </c>
      <c r="E146" t="s">
        <v>241</v>
      </c>
      <c r="F146" t="s">
        <v>236</v>
      </c>
      <c r="G146">
        <v>1979</v>
      </c>
      <c r="H146" t="s">
        <v>2105</v>
      </c>
      <c r="I146">
        <v>1979</v>
      </c>
      <c r="J146" t="s">
        <v>32</v>
      </c>
      <c r="K146" t="s">
        <v>271</v>
      </c>
      <c r="L146">
        <v>1979</v>
      </c>
    </row>
    <row r="147" spans="1:12">
      <c r="A147" t="s">
        <v>2106</v>
      </c>
      <c r="C147">
        <v>146</v>
      </c>
      <c r="D147" t="s">
        <v>714</v>
      </c>
      <c r="E147" t="s">
        <v>15</v>
      </c>
      <c r="F147">
        <v>0</v>
      </c>
      <c r="G147">
        <v>1985</v>
      </c>
      <c r="H147" t="s">
        <v>2107</v>
      </c>
      <c r="I147">
        <v>1985</v>
      </c>
      <c r="J147" t="s">
        <v>32</v>
      </c>
      <c r="K147" t="s">
        <v>271</v>
      </c>
      <c r="L147">
        <v>0</v>
      </c>
    </row>
    <row r="148" spans="1:12">
      <c r="A148" t="s">
        <v>2108</v>
      </c>
      <c r="C148">
        <v>147</v>
      </c>
      <c r="D148" t="s">
        <v>804</v>
      </c>
      <c r="E148" t="s">
        <v>26</v>
      </c>
      <c r="F148" t="s">
        <v>1322</v>
      </c>
      <c r="G148">
        <v>1986</v>
      </c>
      <c r="H148" t="s">
        <v>2109</v>
      </c>
      <c r="I148">
        <v>1986</v>
      </c>
      <c r="J148" t="s">
        <v>32</v>
      </c>
      <c r="K148" t="s">
        <v>271</v>
      </c>
      <c r="L148">
        <v>1986</v>
      </c>
    </row>
    <row r="149" spans="1:12">
      <c r="A149" t="s">
        <v>2110</v>
      </c>
      <c r="C149">
        <v>148</v>
      </c>
      <c r="D149" t="s">
        <v>1321</v>
      </c>
      <c r="E149" t="s">
        <v>22</v>
      </c>
      <c r="F149" t="s">
        <v>1319</v>
      </c>
      <c r="G149">
        <v>1976</v>
      </c>
      <c r="H149" t="s">
        <v>2111</v>
      </c>
      <c r="I149">
        <v>1976</v>
      </c>
      <c r="J149" t="s">
        <v>32</v>
      </c>
      <c r="K149" t="s">
        <v>271</v>
      </c>
      <c r="L149" t="e">
        <v>#N/A</v>
      </c>
    </row>
    <row r="150" spans="1:12">
      <c r="A150" t="s">
        <v>2112</v>
      </c>
      <c r="C150">
        <v>149</v>
      </c>
      <c r="D150" t="s">
        <v>1320</v>
      </c>
      <c r="E150" t="s">
        <v>91</v>
      </c>
      <c r="F150" t="s">
        <v>1319</v>
      </c>
      <c r="G150">
        <v>1980</v>
      </c>
      <c r="H150" t="s">
        <v>2113</v>
      </c>
      <c r="I150">
        <v>1980</v>
      </c>
      <c r="J150" t="s">
        <v>32</v>
      </c>
      <c r="K150" t="s">
        <v>271</v>
      </c>
      <c r="L150" t="e">
        <v>#N/A</v>
      </c>
    </row>
    <row r="151" spans="1:12">
      <c r="A151" t="s">
        <v>2114</v>
      </c>
      <c r="C151">
        <v>150</v>
      </c>
      <c r="D151" t="s">
        <v>228</v>
      </c>
      <c r="E151" t="s">
        <v>227</v>
      </c>
      <c r="F151" t="s">
        <v>1315</v>
      </c>
      <c r="G151">
        <v>1978</v>
      </c>
      <c r="H151" t="s">
        <v>2115</v>
      </c>
      <c r="I151">
        <v>1978</v>
      </c>
      <c r="J151" t="s">
        <v>32</v>
      </c>
      <c r="K151" t="s">
        <v>271</v>
      </c>
      <c r="L151">
        <v>1978</v>
      </c>
    </row>
    <row r="152" spans="1:12">
      <c r="A152" t="s">
        <v>2116</v>
      </c>
      <c r="C152">
        <v>151</v>
      </c>
      <c r="D152" t="s">
        <v>953</v>
      </c>
      <c r="E152" t="s">
        <v>954</v>
      </c>
      <c r="F152" t="s">
        <v>1317</v>
      </c>
      <c r="G152">
        <v>1979</v>
      </c>
      <c r="H152" t="s">
        <v>2117</v>
      </c>
      <c r="I152">
        <v>1979</v>
      </c>
      <c r="J152" t="s">
        <v>32</v>
      </c>
      <c r="K152" t="s">
        <v>271</v>
      </c>
      <c r="L152">
        <v>1979</v>
      </c>
    </row>
    <row r="153" spans="1:12">
      <c r="A153" t="s">
        <v>2118</v>
      </c>
      <c r="C153">
        <v>152</v>
      </c>
      <c r="D153" t="s">
        <v>203</v>
      </c>
      <c r="E153" t="s">
        <v>1316</v>
      </c>
      <c r="F153" t="s">
        <v>1315</v>
      </c>
      <c r="G153">
        <v>1973</v>
      </c>
      <c r="H153" t="s">
        <v>2119</v>
      </c>
      <c r="I153">
        <v>1973</v>
      </c>
      <c r="J153" t="s">
        <v>32</v>
      </c>
      <c r="K153" t="s">
        <v>271</v>
      </c>
      <c r="L153" t="e">
        <v>#N/A</v>
      </c>
    </row>
    <row r="154" spans="1:12">
      <c r="A154" t="s">
        <v>2120</v>
      </c>
      <c r="C154">
        <v>153</v>
      </c>
      <c r="D154" t="s">
        <v>221</v>
      </c>
      <c r="E154" t="s">
        <v>220</v>
      </c>
      <c r="F154">
        <v>0</v>
      </c>
      <c r="G154">
        <v>1962</v>
      </c>
      <c r="H154" t="s">
        <v>2121</v>
      </c>
      <c r="I154">
        <v>1962</v>
      </c>
      <c r="J154" t="s">
        <v>32</v>
      </c>
      <c r="K154" t="s">
        <v>271</v>
      </c>
      <c r="L154">
        <v>1962</v>
      </c>
    </row>
    <row r="155" spans="1:12">
      <c r="A155" t="s">
        <v>2122</v>
      </c>
      <c r="C155">
        <v>154</v>
      </c>
      <c r="D155" t="s">
        <v>1314</v>
      </c>
      <c r="E155" t="s">
        <v>1209</v>
      </c>
      <c r="F155">
        <v>0</v>
      </c>
      <c r="G155">
        <v>1969</v>
      </c>
      <c r="H155" t="s">
        <v>2123</v>
      </c>
      <c r="I155">
        <v>1969</v>
      </c>
      <c r="J155" t="s">
        <v>32</v>
      </c>
      <c r="K155" t="s">
        <v>271</v>
      </c>
      <c r="L155" t="e">
        <v>#N/A</v>
      </c>
    </row>
    <row r="156" spans="1:12">
      <c r="A156" t="s">
        <v>2124</v>
      </c>
      <c r="C156">
        <v>155</v>
      </c>
      <c r="D156" t="s">
        <v>215</v>
      </c>
      <c r="E156" t="s">
        <v>214</v>
      </c>
      <c r="F156">
        <v>0</v>
      </c>
      <c r="G156">
        <v>1965</v>
      </c>
      <c r="H156" t="s">
        <v>2125</v>
      </c>
      <c r="I156">
        <v>1965</v>
      </c>
      <c r="J156" t="s">
        <v>32</v>
      </c>
      <c r="K156" t="s">
        <v>271</v>
      </c>
      <c r="L156">
        <v>1965</v>
      </c>
    </row>
    <row r="157" spans="1:12">
      <c r="A157" t="s">
        <v>2126</v>
      </c>
      <c r="C157">
        <v>156</v>
      </c>
      <c r="D157" t="s">
        <v>211</v>
      </c>
      <c r="E157" t="s">
        <v>48</v>
      </c>
      <c r="F157" t="s">
        <v>206</v>
      </c>
      <c r="G157">
        <v>1982</v>
      </c>
      <c r="H157" t="s">
        <v>2127</v>
      </c>
      <c r="I157">
        <v>1982</v>
      </c>
      <c r="J157" t="s">
        <v>32</v>
      </c>
      <c r="K157" t="s">
        <v>271</v>
      </c>
      <c r="L157">
        <v>1982</v>
      </c>
    </row>
    <row r="158" spans="1:12">
      <c r="A158" t="s">
        <v>2128</v>
      </c>
      <c r="C158">
        <v>157</v>
      </c>
      <c r="D158" t="s">
        <v>250</v>
      </c>
      <c r="E158" t="s">
        <v>34</v>
      </c>
      <c r="F158" t="s">
        <v>1313</v>
      </c>
      <c r="G158">
        <v>1993</v>
      </c>
      <c r="H158" t="s">
        <v>2129</v>
      </c>
      <c r="I158">
        <v>1993</v>
      </c>
      <c r="J158" t="s">
        <v>32</v>
      </c>
      <c r="K158" t="s">
        <v>271</v>
      </c>
      <c r="L158">
        <v>1993</v>
      </c>
    </row>
    <row r="159" spans="1:12">
      <c r="A159" t="s">
        <v>2130</v>
      </c>
      <c r="C159">
        <v>158</v>
      </c>
      <c r="D159" t="s">
        <v>213</v>
      </c>
      <c r="E159" t="s">
        <v>144</v>
      </c>
      <c r="F159" t="s">
        <v>1312</v>
      </c>
      <c r="G159">
        <v>1971</v>
      </c>
      <c r="H159" t="s">
        <v>2131</v>
      </c>
      <c r="I159">
        <v>1971</v>
      </c>
      <c r="J159" t="s">
        <v>32</v>
      </c>
      <c r="K159" t="s">
        <v>271</v>
      </c>
      <c r="L159">
        <v>1971</v>
      </c>
    </row>
    <row r="160" spans="1:12">
      <c r="A160" t="s">
        <v>2132</v>
      </c>
      <c r="C160">
        <v>159</v>
      </c>
      <c r="D160" t="s">
        <v>807</v>
      </c>
      <c r="E160" t="s">
        <v>806</v>
      </c>
      <c r="F160" t="s">
        <v>805</v>
      </c>
      <c r="G160">
        <v>1982</v>
      </c>
      <c r="H160" t="s">
        <v>2133</v>
      </c>
      <c r="I160">
        <v>1982</v>
      </c>
      <c r="J160" t="s">
        <v>0</v>
      </c>
      <c r="K160" t="s">
        <v>271</v>
      </c>
      <c r="L160">
        <v>1982</v>
      </c>
    </row>
    <row r="161" spans="1:12">
      <c r="A161" t="s">
        <v>2134</v>
      </c>
      <c r="C161">
        <v>160</v>
      </c>
      <c r="D161" t="s">
        <v>230</v>
      </c>
      <c r="E161" t="s">
        <v>334</v>
      </c>
      <c r="F161" t="s">
        <v>335</v>
      </c>
      <c r="G161">
        <v>1975</v>
      </c>
      <c r="H161" t="s">
        <v>2135</v>
      </c>
      <c r="I161">
        <v>1975</v>
      </c>
      <c r="J161" t="s">
        <v>0</v>
      </c>
      <c r="K161" t="s">
        <v>271</v>
      </c>
      <c r="L161">
        <v>1975</v>
      </c>
    </row>
    <row r="162" spans="1:12">
      <c r="A162" t="s">
        <v>2136</v>
      </c>
      <c r="C162">
        <v>161</v>
      </c>
      <c r="D162" t="s">
        <v>205</v>
      </c>
      <c r="E162" t="s">
        <v>204</v>
      </c>
      <c r="F162">
        <v>0</v>
      </c>
      <c r="G162">
        <v>1977</v>
      </c>
      <c r="H162" t="s">
        <v>2137</v>
      </c>
      <c r="I162">
        <v>1977</v>
      </c>
      <c r="J162" t="s">
        <v>0</v>
      </c>
      <c r="K162" t="s">
        <v>271</v>
      </c>
      <c r="L162">
        <v>1977</v>
      </c>
    </row>
    <row r="163" spans="1:12">
      <c r="A163" t="s">
        <v>2138</v>
      </c>
      <c r="C163">
        <v>162</v>
      </c>
      <c r="D163" t="s">
        <v>208</v>
      </c>
      <c r="E163" t="s">
        <v>207</v>
      </c>
      <c r="F163" t="s">
        <v>206</v>
      </c>
      <c r="G163">
        <v>1978</v>
      </c>
      <c r="H163" t="s">
        <v>2139</v>
      </c>
      <c r="I163">
        <v>1978</v>
      </c>
      <c r="J163" t="s">
        <v>0</v>
      </c>
      <c r="K163" t="s">
        <v>271</v>
      </c>
      <c r="L163">
        <v>1978</v>
      </c>
    </row>
    <row r="164" spans="1:12">
      <c r="A164" t="s">
        <v>2140</v>
      </c>
      <c r="C164">
        <v>163</v>
      </c>
      <c r="D164" t="s">
        <v>1337</v>
      </c>
      <c r="E164" t="s">
        <v>1336</v>
      </c>
      <c r="G164">
        <v>0</v>
      </c>
      <c r="H164" t="s">
        <v>2141</v>
      </c>
      <c r="I164">
        <v>0</v>
      </c>
      <c r="J164" t="s">
        <v>0</v>
      </c>
      <c r="K164" t="s">
        <v>1226</v>
      </c>
      <c r="L164" t="e">
        <v>#N/A</v>
      </c>
    </row>
    <row r="165" spans="1:12">
      <c r="A165" t="s">
        <v>2142</v>
      </c>
      <c r="C165">
        <v>164</v>
      </c>
      <c r="D165" t="s">
        <v>1339</v>
      </c>
      <c r="E165" t="s">
        <v>1338</v>
      </c>
      <c r="G165">
        <v>0</v>
      </c>
      <c r="H165" t="s">
        <v>2143</v>
      </c>
      <c r="I165">
        <v>0</v>
      </c>
      <c r="J165" t="s">
        <v>0</v>
      </c>
      <c r="K165" t="s">
        <v>1226</v>
      </c>
      <c r="L165" t="e">
        <v>#N/A</v>
      </c>
    </row>
    <row r="166" spans="1:12">
      <c r="A166" t="s">
        <v>2144</v>
      </c>
      <c r="C166">
        <v>165</v>
      </c>
      <c r="D166" t="s">
        <v>1341</v>
      </c>
      <c r="E166" t="s">
        <v>276</v>
      </c>
      <c r="G166">
        <v>0</v>
      </c>
      <c r="H166" t="s">
        <v>2145</v>
      </c>
      <c r="I166">
        <v>0</v>
      </c>
      <c r="J166" t="s">
        <v>0</v>
      </c>
      <c r="K166" t="s">
        <v>1226</v>
      </c>
      <c r="L166" t="e">
        <v>#N/A</v>
      </c>
    </row>
    <row r="167" spans="1:12">
      <c r="A167" t="s">
        <v>2146</v>
      </c>
      <c r="C167">
        <v>166</v>
      </c>
      <c r="D167" t="s">
        <v>1345</v>
      </c>
      <c r="E167" t="s">
        <v>1344</v>
      </c>
      <c r="G167">
        <v>0</v>
      </c>
      <c r="H167" t="s">
        <v>2147</v>
      </c>
      <c r="I167">
        <v>0</v>
      </c>
      <c r="J167" t="s">
        <v>0</v>
      </c>
      <c r="K167" t="s">
        <v>1226</v>
      </c>
      <c r="L167" t="e">
        <v>#N/A</v>
      </c>
    </row>
    <row r="168" spans="1:12">
      <c r="A168" t="s">
        <v>2148</v>
      </c>
      <c r="C168">
        <v>167</v>
      </c>
      <c r="D168" t="s">
        <v>98</v>
      </c>
      <c r="E168" t="s">
        <v>22</v>
      </c>
      <c r="F168" t="s">
        <v>872</v>
      </c>
      <c r="G168">
        <v>1964</v>
      </c>
      <c r="H168" t="s">
        <v>2149</v>
      </c>
      <c r="I168">
        <v>1964</v>
      </c>
      <c r="J168" t="s">
        <v>32</v>
      </c>
      <c r="K168" t="s">
        <v>1226</v>
      </c>
      <c r="L168" t="e">
        <v>#N/A</v>
      </c>
    </row>
    <row r="169" spans="1:12">
      <c r="A169" t="s">
        <v>2150</v>
      </c>
      <c r="C169">
        <v>168</v>
      </c>
      <c r="D169" t="s">
        <v>879</v>
      </c>
      <c r="E169" t="s">
        <v>90</v>
      </c>
      <c r="F169" t="s">
        <v>872</v>
      </c>
      <c r="G169">
        <v>1971</v>
      </c>
      <c r="H169" t="s">
        <v>2151</v>
      </c>
      <c r="I169">
        <v>1971</v>
      </c>
      <c r="J169" t="s">
        <v>32</v>
      </c>
      <c r="K169" t="s">
        <v>1226</v>
      </c>
      <c r="L169">
        <v>0</v>
      </c>
    </row>
    <row r="170" spans="1:12">
      <c r="A170" t="s">
        <v>2152</v>
      </c>
      <c r="C170">
        <v>169</v>
      </c>
      <c r="D170" t="s">
        <v>108</v>
      </c>
      <c r="E170" t="s">
        <v>91</v>
      </c>
      <c r="G170">
        <v>1991</v>
      </c>
      <c r="H170" t="s">
        <v>2153</v>
      </c>
      <c r="I170">
        <v>1991</v>
      </c>
      <c r="J170" t="s">
        <v>32</v>
      </c>
      <c r="K170" t="s">
        <v>1226</v>
      </c>
      <c r="L170">
        <v>1991</v>
      </c>
    </row>
    <row r="171" spans="1:12">
      <c r="A171" t="s">
        <v>2154</v>
      </c>
      <c r="C171">
        <v>170</v>
      </c>
      <c r="D171" t="s">
        <v>1331</v>
      </c>
      <c r="E171" t="s">
        <v>46</v>
      </c>
      <c r="G171">
        <v>0</v>
      </c>
      <c r="H171" t="s">
        <v>2155</v>
      </c>
      <c r="I171">
        <v>0</v>
      </c>
      <c r="J171" t="s">
        <v>32</v>
      </c>
      <c r="K171" t="s">
        <v>1226</v>
      </c>
      <c r="L171" t="e">
        <v>#N/A</v>
      </c>
    </row>
    <row r="172" spans="1:12">
      <c r="A172" t="s">
        <v>2156</v>
      </c>
      <c r="C172">
        <v>171</v>
      </c>
      <c r="D172" t="s">
        <v>1332</v>
      </c>
      <c r="E172" t="s">
        <v>83</v>
      </c>
      <c r="G172">
        <v>0</v>
      </c>
      <c r="H172" t="s">
        <v>2157</v>
      </c>
      <c r="I172">
        <v>0</v>
      </c>
      <c r="J172" t="s">
        <v>32</v>
      </c>
      <c r="K172" t="s">
        <v>1226</v>
      </c>
      <c r="L172" t="e">
        <v>#N/A</v>
      </c>
    </row>
    <row r="173" spans="1:12">
      <c r="A173" t="s">
        <v>2158</v>
      </c>
      <c r="C173">
        <v>172</v>
      </c>
      <c r="D173" t="s">
        <v>540</v>
      </c>
      <c r="E173" t="s">
        <v>63</v>
      </c>
      <c r="G173">
        <v>0</v>
      </c>
      <c r="H173" t="s">
        <v>2159</v>
      </c>
      <c r="I173">
        <v>0</v>
      </c>
      <c r="J173" t="s">
        <v>32</v>
      </c>
      <c r="K173" t="s">
        <v>1226</v>
      </c>
      <c r="L173" t="e">
        <v>#N/A</v>
      </c>
    </row>
    <row r="174" spans="1:12">
      <c r="A174" t="s">
        <v>2160</v>
      </c>
      <c r="C174">
        <v>173</v>
      </c>
      <c r="D174" t="s">
        <v>1333</v>
      </c>
      <c r="E174" t="s">
        <v>322</v>
      </c>
      <c r="G174">
        <v>0</v>
      </c>
      <c r="H174" t="s">
        <v>2161</v>
      </c>
      <c r="I174">
        <v>0</v>
      </c>
      <c r="J174" t="s">
        <v>32</v>
      </c>
      <c r="K174" t="s">
        <v>1226</v>
      </c>
      <c r="L174" t="e">
        <v>#N/A</v>
      </c>
    </row>
    <row r="175" spans="1:12">
      <c r="A175" t="s">
        <v>2162</v>
      </c>
      <c r="C175">
        <v>174</v>
      </c>
      <c r="D175" t="s">
        <v>1334</v>
      </c>
      <c r="E175" t="s">
        <v>241</v>
      </c>
      <c r="G175">
        <v>0</v>
      </c>
      <c r="H175" t="s">
        <v>2163</v>
      </c>
      <c r="I175">
        <v>0</v>
      </c>
      <c r="J175" t="s">
        <v>32</v>
      </c>
      <c r="K175" t="s">
        <v>1226</v>
      </c>
      <c r="L175" t="e">
        <v>#N/A</v>
      </c>
    </row>
    <row r="176" spans="1:12">
      <c r="A176" t="s">
        <v>2164</v>
      </c>
      <c r="C176">
        <v>175</v>
      </c>
      <c r="D176" t="s">
        <v>1335</v>
      </c>
      <c r="E176" t="s">
        <v>48</v>
      </c>
      <c r="G176">
        <v>0</v>
      </c>
      <c r="H176" t="s">
        <v>2165</v>
      </c>
      <c r="I176">
        <v>0</v>
      </c>
      <c r="J176" t="s">
        <v>32</v>
      </c>
      <c r="K176" t="s">
        <v>1226</v>
      </c>
      <c r="L176" t="e">
        <v>#N/A</v>
      </c>
    </row>
    <row r="177" spans="1:12">
      <c r="A177" t="s">
        <v>2166</v>
      </c>
      <c r="C177">
        <v>176</v>
      </c>
      <c r="D177" t="s">
        <v>1340</v>
      </c>
      <c r="E177" t="s">
        <v>70</v>
      </c>
      <c r="G177">
        <v>0</v>
      </c>
      <c r="H177" t="s">
        <v>2167</v>
      </c>
      <c r="I177">
        <v>0</v>
      </c>
      <c r="J177" t="s">
        <v>32</v>
      </c>
      <c r="K177" t="s">
        <v>1226</v>
      </c>
      <c r="L177" t="e">
        <v>#N/A</v>
      </c>
    </row>
    <row r="178" spans="1:12">
      <c r="A178" t="s">
        <v>2168</v>
      </c>
      <c r="C178">
        <v>177</v>
      </c>
      <c r="D178" t="s">
        <v>1343</v>
      </c>
      <c r="E178" t="s">
        <v>1342</v>
      </c>
      <c r="G178">
        <v>0</v>
      </c>
      <c r="H178" t="s">
        <v>2169</v>
      </c>
      <c r="I178">
        <v>0</v>
      </c>
      <c r="J178" t="s">
        <v>32</v>
      </c>
      <c r="K178" t="s">
        <v>1226</v>
      </c>
      <c r="L178" t="e">
        <v>#N/A</v>
      </c>
    </row>
    <row r="179" spans="1:12">
      <c r="A179" t="s">
        <v>2170</v>
      </c>
      <c r="C179">
        <v>178</v>
      </c>
      <c r="D179" t="s">
        <v>1347</v>
      </c>
      <c r="E179" t="s">
        <v>1346</v>
      </c>
      <c r="G179">
        <v>0</v>
      </c>
      <c r="H179" t="s">
        <v>2171</v>
      </c>
      <c r="I179">
        <v>0</v>
      </c>
      <c r="J179" t="s">
        <v>32</v>
      </c>
      <c r="K179" t="s">
        <v>1226</v>
      </c>
      <c r="L179" t="e">
        <v>#N/A</v>
      </c>
    </row>
    <row r="180" spans="1:12">
      <c r="A180" t="s">
        <v>2172</v>
      </c>
      <c r="C180">
        <v>179</v>
      </c>
      <c r="D180" t="s">
        <v>1348</v>
      </c>
      <c r="E180" t="s">
        <v>21</v>
      </c>
      <c r="G180">
        <v>0</v>
      </c>
      <c r="H180" t="s">
        <v>2173</v>
      </c>
      <c r="I180">
        <v>0</v>
      </c>
      <c r="J180" t="s">
        <v>32</v>
      </c>
      <c r="K180" t="s">
        <v>1226</v>
      </c>
      <c r="L180" t="e">
        <v>#N/A</v>
      </c>
    </row>
    <row r="181" spans="1:12">
      <c r="A181" t="s">
        <v>2174</v>
      </c>
      <c r="C181">
        <v>180</v>
      </c>
      <c r="D181" t="s">
        <v>1349</v>
      </c>
      <c r="E181" t="s">
        <v>46</v>
      </c>
      <c r="G181">
        <v>0</v>
      </c>
      <c r="H181" t="s">
        <v>2175</v>
      </c>
      <c r="I181">
        <v>0</v>
      </c>
      <c r="J181" t="s">
        <v>32</v>
      </c>
      <c r="K181" t="s">
        <v>1226</v>
      </c>
      <c r="L181" t="e">
        <v>#N/A</v>
      </c>
    </row>
    <row r="182" spans="1:12">
      <c r="A182" t="s">
        <v>2176</v>
      </c>
      <c r="C182">
        <v>181</v>
      </c>
      <c r="D182" t="s">
        <v>438</v>
      </c>
      <c r="E182" t="s">
        <v>90</v>
      </c>
      <c r="F182">
        <v>0</v>
      </c>
      <c r="G182">
        <v>1958</v>
      </c>
      <c r="H182" t="s">
        <v>2177</v>
      </c>
      <c r="I182">
        <v>1958</v>
      </c>
      <c r="J182" t="s">
        <v>32</v>
      </c>
      <c r="K182" t="s">
        <v>1467</v>
      </c>
      <c r="L182">
        <v>1958</v>
      </c>
    </row>
    <row r="183" spans="1:12">
      <c r="A183" t="s">
        <v>2178</v>
      </c>
      <c r="C183">
        <v>182</v>
      </c>
      <c r="D183" t="s">
        <v>424</v>
      </c>
      <c r="E183" t="s">
        <v>45</v>
      </c>
      <c r="F183" t="s">
        <v>423</v>
      </c>
      <c r="G183">
        <v>1983</v>
      </c>
      <c r="H183" t="s">
        <v>2179</v>
      </c>
      <c r="I183">
        <v>1983</v>
      </c>
      <c r="J183" t="s">
        <v>32</v>
      </c>
      <c r="K183" t="s">
        <v>1467</v>
      </c>
      <c r="L183">
        <v>1983</v>
      </c>
    </row>
    <row r="184" spans="1:12">
      <c r="A184" t="s">
        <v>2180</v>
      </c>
      <c r="C184">
        <v>183</v>
      </c>
      <c r="D184" t="s">
        <v>424</v>
      </c>
      <c r="E184" t="s">
        <v>83</v>
      </c>
      <c r="F184" t="s">
        <v>425</v>
      </c>
      <c r="G184">
        <v>1956</v>
      </c>
      <c r="H184" t="s">
        <v>2181</v>
      </c>
      <c r="I184">
        <v>1956</v>
      </c>
      <c r="J184" t="s">
        <v>32</v>
      </c>
      <c r="K184" t="s">
        <v>1467</v>
      </c>
      <c r="L184">
        <v>1956</v>
      </c>
    </row>
    <row r="185" spans="1:12">
      <c r="A185" t="s">
        <v>2182</v>
      </c>
      <c r="C185">
        <v>184</v>
      </c>
      <c r="D185" t="s">
        <v>436</v>
      </c>
      <c r="E185" t="s">
        <v>279</v>
      </c>
      <c r="F185" t="s">
        <v>435</v>
      </c>
      <c r="G185">
        <v>1983</v>
      </c>
      <c r="H185" t="s">
        <v>2183</v>
      </c>
      <c r="I185">
        <v>1983</v>
      </c>
      <c r="J185" t="s">
        <v>32</v>
      </c>
      <c r="K185" t="s">
        <v>1467</v>
      </c>
      <c r="L185">
        <v>1983</v>
      </c>
    </row>
    <row r="186" spans="1:12">
      <c r="A186" t="s">
        <v>2184</v>
      </c>
      <c r="C186">
        <v>185</v>
      </c>
      <c r="D186" t="s">
        <v>416</v>
      </c>
      <c r="E186" t="s">
        <v>48</v>
      </c>
      <c r="F186">
        <v>0</v>
      </c>
      <c r="G186">
        <v>1974</v>
      </c>
      <c r="H186" t="s">
        <v>2185</v>
      </c>
      <c r="I186">
        <v>1974</v>
      </c>
      <c r="J186" t="s">
        <v>32</v>
      </c>
      <c r="K186" t="s">
        <v>1467</v>
      </c>
      <c r="L186">
        <v>1974</v>
      </c>
    </row>
    <row r="187" spans="1:12">
      <c r="A187" t="s">
        <v>2186</v>
      </c>
      <c r="C187">
        <v>186</v>
      </c>
      <c r="D187" t="s">
        <v>432</v>
      </c>
      <c r="E187" t="s">
        <v>431</v>
      </c>
      <c r="F187" t="s">
        <v>1379</v>
      </c>
      <c r="G187">
        <v>1978</v>
      </c>
      <c r="H187" t="s">
        <v>2187</v>
      </c>
      <c r="I187">
        <v>1978</v>
      </c>
      <c r="J187" t="s">
        <v>32</v>
      </c>
      <c r="K187" t="s">
        <v>1467</v>
      </c>
      <c r="L187">
        <v>1978</v>
      </c>
    </row>
    <row r="188" spans="1:12">
      <c r="A188" t="s">
        <v>2188</v>
      </c>
      <c r="C188">
        <v>187</v>
      </c>
      <c r="D188" t="s">
        <v>1378</v>
      </c>
      <c r="E188" t="s">
        <v>34</v>
      </c>
      <c r="F188" t="s">
        <v>1377</v>
      </c>
      <c r="G188">
        <v>1979</v>
      </c>
      <c r="H188" t="s">
        <v>2189</v>
      </c>
      <c r="I188">
        <v>1979</v>
      </c>
      <c r="J188" t="s">
        <v>32</v>
      </c>
      <c r="K188" t="s">
        <v>1467</v>
      </c>
      <c r="L188" t="e">
        <v>#N/A</v>
      </c>
    </row>
    <row r="189" spans="1:12">
      <c r="A189" t="s">
        <v>2190</v>
      </c>
      <c r="C189">
        <v>188</v>
      </c>
      <c r="D189" t="s">
        <v>439</v>
      </c>
      <c r="E189" t="s">
        <v>45</v>
      </c>
      <c r="F189">
        <v>0</v>
      </c>
      <c r="G189">
        <v>1975</v>
      </c>
      <c r="H189" t="s">
        <v>2191</v>
      </c>
      <c r="I189">
        <v>1975</v>
      </c>
      <c r="J189" t="s">
        <v>32</v>
      </c>
      <c r="K189" t="s">
        <v>1467</v>
      </c>
      <c r="L189">
        <v>1975</v>
      </c>
    </row>
    <row r="190" spans="1:12">
      <c r="A190" t="s">
        <v>2192</v>
      </c>
      <c r="C190">
        <v>189</v>
      </c>
      <c r="D190" t="s">
        <v>359</v>
      </c>
      <c r="E190" t="s">
        <v>48</v>
      </c>
      <c r="F190">
        <v>0</v>
      </c>
      <c r="G190">
        <v>1983</v>
      </c>
      <c r="H190" t="s">
        <v>2193</v>
      </c>
      <c r="I190">
        <v>1983</v>
      </c>
      <c r="J190" t="s">
        <v>32</v>
      </c>
      <c r="K190" t="s">
        <v>1467</v>
      </c>
      <c r="L190">
        <v>1983</v>
      </c>
    </row>
    <row r="191" spans="1:12">
      <c r="A191" t="s">
        <v>2194</v>
      </c>
      <c r="C191">
        <v>190</v>
      </c>
      <c r="D191" t="s">
        <v>330</v>
      </c>
      <c r="E191" t="s">
        <v>322</v>
      </c>
      <c r="F191">
        <v>0</v>
      </c>
      <c r="G191">
        <v>1984</v>
      </c>
      <c r="H191" t="s">
        <v>2195</v>
      </c>
      <c r="I191">
        <v>1984</v>
      </c>
      <c r="J191" t="s">
        <v>32</v>
      </c>
      <c r="K191" t="s">
        <v>1467</v>
      </c>
      <c r="L191">
        <v>1984</v>
      </c>
    </row>
    <row r="192" spans="1:12">
      <c r="A192" t="s">
        <v>2196</v>
      </c>
      <c r="C192">
        <v>191</v>
      </c>
      <c r="D192" t="s">
        <v>314</v>
      </c>
      <c r="E192" t="s">
        <v>315</v>
      </c>
      <c r="F192">
        <v>0</v>
      </c>
      <c r="G192">
        <v>1973</v>
      </c>
      <c r="H192" t="s">
        <v>2197</v>
      </c>
      <c r="I192">
        <v>1973</v>
      </c>
      <c r="J192" t="s">
        <v>32</v>
      </c>
      <c r="K192" t="s">
        <v>1467</v>
      </c>
      <c r="L192">
        <v>1973</v>
      </c>
    </row>
    <row r="193" spans="1:12">
      <c r="A193" t="s">
        <v>2198</v>
      </c>
      <c r="C193">
        <v>192</v>
      </c>
      <c r="D193" t="s">
        <v>1376</v>
      </c>
      <c r="E193" t="s">
        <v>17</v>
      </c>
      <c r="F193" t="s">
        <v>1375</v>
      </c>
      <c r="G193">
        <v>1979</v>
      </c>
      <c r="H193" t="s">
        <v>2199</v>
      </c>
      <c r="I193">
        <v>1979</v>
      </c>
      <c r="J193" t="s">
        <v>32</v>
      </c>
      <c r="K193" t="s">
        <v>1467</v>
      </c>
      <c r="L193">
        <v>1979</v>
      </c>
    </row>
    <row r="194" spans="1:12">
      <c r="A194" t="s">
        <v>2200</v>
      </c>
      <c r="C194">
        <v>193</v>
      </c>
      <c r="D194" t="s">
        <v>645</v>
      </c>
      <c r="E194" t="s">
        <v>21</v>
      </c>
      <c r="F194" t="s">
        <v>646</v>
      </c>
      <c r="G194">
        <v>1982</v>
      </c>
      <c r="H194" t="s">
        <v>2201</v>
      </c>
      <c r="I194">
        <v>1982</v>
      </c>
      <c r="J194" t="s">
        <v>32</v>
      </c>
      <c r="K194" t="s">
        <v>1467</v>
      </c>
      <c r="L194">
        <v>1982</v>
      </c>
    </row>
    <row r="195" spans="1:12">
      <c r="A195" t="s">
        <v>2202</v>
      </c>
      <c r="C195">
        <v>194</v>
      </c>
      <c r="D195" t="s">
        <v>1374</v>
      </c>
      <c r="E195" t="s">
        <v>1373</v>
      </c>
      <c r="F195">
        <v>0</v>
      </c>
      <c r="G195">
        <v>1981</v>
      </c>
      <c r="H195" t="s">
        <v>2203</v>
      </c>
      <c r="I195">
        <v>1981</v>
      </c>
      <c r="J195" t="s">
        <v>32</v>
      </c>
      <c r="K195" t="s">
        <v>1467</v>
      </c>
      <c r="L195" t="e">
        <v>#N/A</v>
      </c>
    </row>
    <row r="196" spans="1:12">
      <c r="A196" t="s">
        <v>2204</v>
      </c>
      <c r="C196">
        <v>195</v>
      </c>
      <c r="D196" t="s">
        <v>377</v>
      </c>
      <c r="E196" t="s">
        <v>151</v>
      </c>
      <c r="F196" t="s">
        <v>375</v>
      </c>
      <c r="G196">
        <v>1971</v>
      </c>
      <c r="H196" t="s">
        <v>2205</v>
      </c>
      <c r="I196">
        <v>1971</v>
      </c>
      <c r="J196" t="s">
        <v>32</v>
      </c>
      <c r="K196" t="s">
        <v>1467</v>
      </c>
      <c r="L196">
        <v>1971</v>
      </c>
    </row>
    <row r="197" spans="1:12">
      <c r="A197" t="s">
        <v>2206</v>
      </c>
      <c r="C197">
        <v>196</v>
      </c>
      <c r="D197" t="s">
        <v>1191</v>
      </c>
      <c r="E197" t="s">
        <v>383</v>
      </c>
      <c r="F197" t="s">
        <v>1186</v>
      </c>
      <c r="G197">
        <v>1973</v>
      </c>
      <c r="H197" t="s">
        <v>2207</v>
      </c>
      <c r="I197">
        <v>1973</v>
      </c>
      <c r="J197" t="s">
        <v>32</v>
      </c>
      <c r="K197" t="s">
        <v>1467</v>
      </c>
      <c r="L197">
        <v>1973</v>
      </c>
    </row>
    <row r="198" spans="1:12">
      <c r="A198" t="s">
        <v>2208</v>
      </c>
      <c r="C198">
        <v>197</v>
      </c>
      <c r="D198" t="s">
        <v>406</v>
      </c>
      <c r="E198" t="s">
        <v>26</v>
      </c>
      <c r="F198" t="s">
        <v>405</v>
      </c>
      <c r="G198">
        <v>1971</v>
      </c>
      <c r="H198" t="s">
        <v>2209</v>
      </c>
      <c r="I198">
        <v>1971</v>
      </c>
      <c r="J198" t="s">
        <v>32</v>
      </c>
      <c r="K198" t="s">
        <v>1467</v>
      </c>
      <c r="L198">
        <v>1971</v>
      </c>
    </row>
    <row r="199" spans="1:12">
      <c r="A199" t="s">
        <v>2210</v>
      </c>
      <c r="C199">
        <v>198</v>
      </c>
      <c r="D199" t="s">
        <v>606</v>
      </c>
      <c r="E199" t="s">
        <v>15</v>
      </c>
      <c r="F199" t="s">
        <v>603</v>
      </c>
      <c r="G199">
        <v>1971</v>
      </c>
      <c r="H199" t="s">
        <v>2211</v>
      </c>
      <c r="I199">
        <v>1971</v>
      </c>
      <c r="J199" t="s">
        <v>32</v>
      </c>
      <c r="K199" t="s">
        <v>1467</v>
      </c>
      <c r="L199">
        <v>1971</v>
      </c>
    </row>
    <row r="200" spans="1:12">
      <c r="A200" t="s">
        <v>2212</v>
      </c>
      <c r="C200">
        <v>199</v>
      </c>
      <c r="D200" t="s">
        <v>607</v>
      </c>
      <c r="E200" t="s">
        <v>21</v>
      </c>
      <c r="F200" t="s">
        <v>603</v>
      </c>
      <c r="G200">
        <v>1971</v>
      </c>
      <c r="H200" t="s">
        <v>2213</v>
      </c>
      <c r="I200">
        <v>1971</v>
      </c>
      <c r="J200" t="s">
        <v>32</v>
      </c>
      <c r="K200" t="s">
        <v>1467</v>
      </c>
      <c r="L200">
        <v>1971</v>
      </c>
    </row>
    <row r="201" spans="1:12">
      <c r="A201" t="s">
        <v>2214</v>
      </c>
      <c r="C201">
        <v>200</v>
      </c>
      <c r="D201" t="s">
        <v>252</v>
      </c>
      <c r="E201" t="s">
        <v>19</v>
      </c>
      <c r="F201" t="s">
        <v>1365</v>
      </c>
      <c r="G201">
        <v>1980</v>
      </c>
      <c r="H201" t="s">
        <v>2215</v>
      </c>
      <c r="I201">
        <v>1980</v>
      </c>
      <c r="J201" t="s">
        <v>32</v>
      </c>
      <c r="K201" t="s">
        <v>1467</v>
      </c>
      <c r="L201" t="e">
        <v>#N/A</v>
      </c>
    </row>
    <row r="202" spans="1:12">
      <c r="A202" t="s">
        <v>2216</v>
      </c>
      <c r="C202">
        <v>201</v>
      </c>
      <c r="D202" t="s">
        <v>1370</v>
      </c>
      <c r="E202" t="s">
        <v>17</v>
      </c>
      <c r="F202">
        <v>0</v>
      </c>
      <c r="G202">
        <v>1992</v>
      </c>
      <c r="H202" t="s">
        <v>2217</v>
      </c>
      <c r="I202">
        <v>1992</v>
      </c>
      <c r="J202" t="s">
        <v>32</v>
      </c>
      <c r="K202" t="s">
        <v>1467</v>
      </c>
      <c r="L202" t="e">
        <v>#N/A</v>
      </c>
    </row>
    <row r="203" spans="1:12">
      <c r="A203" t="s">
        <v>2218</v>
      </c>
      <c r="C203">
        <v>202</v>
      </c>
      <c r="D203" t="s">
        <v>356</v>
      </c>
      <c r="E203" t="s">
        <v>144</v>
      </c>
      <c r="F203" t="s">
        <v>1367</v>
      </c>
      <c r="G203">
        <v>1962</v>
      </c>
      <c r="H203" t="s">
        <v>2219</v>
      </c>
      <c r="I203">
        <v>1962</v>
      </c>
      <c r="J203" t="s">
        <v>32</v>
      </c>
      <c r="K203" t="s">
        <v>1467</v>
      </c>
      <c r="L203">
        <v>1962</v>
      </c>
    </row>
    <row r="204" spans="1:12">
      <c r="A204" t="s">
        <v>2220</v>
      </c>
      <c r="C204">
        <v>203</v>
      </c>
      <c r="D204" t="s">
        <v>645</v>
      </c>
      <c r="E204" t="s">
        <v>644</v>
      </c>
      <c r="F204">
        <v>0</v>
      </c>
      <c r="G204">
        <v>1952</v>
      </c>
      <c r="H204" t="s">
        <v>2221</v>
      </c>
      <c r="I204">
        <v>1952</v>
      </c>
      <c r="J204" t="s">
        <v>32</v>
      </c>
      <c r="K204" t="s">
        <v>1467</v>
      </c>
      <c r="L204">
        <v>1952</v>
      </c>
    </row>
    <row r="205" spans="1:12">
      <c r="A205" t="s">
        <v>2222</v>
      </c>
      <c r="C205">
        <v>204</v>
      </c>
      <c r="D205" t="s">
        <v>1366</v>
      </c>
      <c r="E205" t="s">
        <v>70</v>
      </c>
      <c r="F205" t="s">
        <v>1365</v>
      </c>
      <c r="G205">
        <v>1975</v>
      </c>
      <c r="H205" t="s">
        <v>2223</v>
      </c>
      <c r="I205">
        <v>1975</v>
      </c>
      <c r="J205" t="s">
        <v>32</v>
      </c>
      <c r="K205" t="s">
        <v>1467</v>
      </c>
      <c r="L205" t="e">
        <v>#N/A</v>
      </c>
    </row>
    <row r="206" spans="1:12">
      <c r="A206" t="s">
        <v>2224</v>
      </c>
      <c r="C206">
        <v>205</v>
      </c>
      <c r="D206" t="s">
        <v>401</v>
      </c>
      <c r="E206" t="s">
        <v>218</v>
      </c>
      <c r="F206">
        <v>0</v>
      </c>
      <c r="G206">
        <v>1974</v>
      </c>
      <c r="H206" t="s">
        <v>2225</v>
      </c>
      <c r="I206">
        <v>1974</v>
      </c>
      <c r="J206" t="s">
        <v>32</v>
      </c>
      <c r="K206" t="s">
        <v>1467</v>
      </c>
      <c r="L206">
        <v>1974</v>
      </c>
    </row>
    <row r="207" spans="1:12">
      <c r="A207" t="s">
        <v>2226</v>
      </c>
      <c r="C207">
        <v>206</v>
      </c>
      <c r="D207" t="s">
        <v>402</v>
      </c>
      <c r="E207" t="s">
        <v>46</v>
      </c>
      <c r="F207" t="s">
        <v>1364</v>
      </c>
      <c r="G207">
        <v>1973</v>
      </c>
      <c r="H207" t="s">
        <v>2227</v>
      </c>
      <c r="I207">
        <v>1973</v>
      </c>
      <c r="J207" t="s">
        <v>32</v>
      </c>
      <c r="K207" t="s">
        <v>1467</v>
      </c>
      <c r="L207">
        <v>1973</v>
      </c>
    </row>
    <row r="208" spans="1:12">
      <c r="A208" t="s">
        <v>2228</v>
      </c>
      <c r="C208">
        <v>207</v>
      </c>
      <c r="D208" t="s">
        <v>403</v>
      </c>
      <c r="E208" t="s">
        <v>383</v>
      </c>
      <c r="F208" t="s">
        <v>1364</v>
      </c>
      <c r="G208">
        <v>1968</v>
      </c>
      <c r="H208" t="s">
        <v>2229</v>
      </c>
      <c r="I208">
        <v>1968</v>
      </c>
      <c r="J208" t="s">
        <v>32</v>
      </c>
      <c r="K208" t="s">
        <v>1467</v>
      </c>
      <c r="L208">
        <v>1968</v>
      </c>
    </row>
    <row r="209" spans="1:12">
      <c r="A209" t="s">
        <v>2230</v>
      </c>
      <c r="C209">
        <v>208</v>
      </c>
      <c r="D209" t="s">
        <v>1363</v>
      </c>
      <c r="E209" t="s">
        <v>17</v>
      </c>
      <c r="F209">
        <v>0</v>
      </c>
      <c r="G209">
        <v>1981</v>
      </c>
      <c r="H209" t="s">
        <v>2231</v>
      </c>
      <c r="I209">
        <v>1981</v>
      </c>
      <c r="J209" t="s">
        <v>32</v>
      </c>
      <c r="K209" t="s">
        <v>1467</v>
      </c>
      <c r="L209" t="e">
        <v>#N/A</v>
      </c>
    </row>
    <row r="210" spans="1:12">
      <c r="A210" t="s">
        <v>2232</v>
      </c>
      <c r="C210">
        <v>209</v>
      </c>
      <c r="D210" t="s">
        <v>368</v>
      </c>
      <c r="E210" t="s">
        <v>24</v>
      </c>
      <c r="F210" t="s">
        <v>369</v>
      </c>
      <c r="G210">
        <v>1972</v>
      </c>
      <c r="H210" t="s">
        <v>2233</v>
      </c>
      <c r="I210">
        <v>1972</v>
      </c>
      <c r="J210" t="s">
        <v>32</v>
      </c>
      <c r="K210" t="s">
        <v>1467</v>
      </c>
      <c r="L210">
        <v>1972</v>
      </c>
    </row>
    <row r="211" spans="1:12">
      <c r="A211" t="s">
        <v>2234</v>
      </c>
      <c r="C211">
        <v>210</v>
      </c>
      <c r="D211" t="s">
        <v>381</v>
      </c>
      <c r="E211" t="s">
        <v>21</v>
      </c>
      <c r="F211">
        <v>0</v>
      </c>
      <c r="G211">
        <v>1968</v>
      </c>
      <c r="H211" t="s">
        <v>2235</v>
      </c>
      <c r="I211">
        <v>1968</v>
      </c>
      <c r="J211" t="s">
        <v>32</v>
      </c>
      <c r="K211" t="s">
        <v>1467</v>
      </c>
      <c r="L211">
        <v>1968</v>
      </c>
    </row>
    <row r="212" spans="1:12">
      <c r="A212" t="s">
        <v>2236</v>
      </c>
      <c r="C212">
        <v>211</v>
      </c>
      <c r="D212" t="s">
        <v>345</v>
      </c>
      <c r="E212" t="s">
        <v>34</v>
      </c>
      <c r="F212" t="s">
        <v>347</v>
      </c>
      <c r="G212">
        <v>1971</v>
      </c>
      <c r="H212" t="s">
        <v>2237</v>
      </c>
      <c r="I212">
        <v>1971</v>
      </c>
      <c r="J212" t="s">
        <v>32</v>
      </c>
      <c r="K212" t="s">
        <v>1467</v>
      </c>
      <c r="L212">
        <v>1971</v>
      </c>
    </row>
    <row r="213" spans="1:12">
      <c r="A213" t="s">
        <v>2238</v>
      </c>
      <c r="C213">
        <v>212</v>
      </c>
      <c r="D213" t="s">
        <v>357</v>
      </c>
      <c r="E213" t="s">
        <v>34</v>
      </c>
      <c r="F213" t="s">
        <v>1362</v>
      </c>
      <c r="G213">
        <v>1951</v>
      </c>
      <c r="H213" t="s">
        <v>2239</v>
      </c>
      <c r="I213">
        <v>1951</v>
      </c>
      <c r="J213" t="s">
        <v>32</v>
      </c>
      <c r="K213" t="s">
        <v>1467</v>
      </c>
      <c r="L213">
        <v>1951</v>
      </c>
    </row>
    <row r="214" spans="1:12">
      <c r="A214" t="s">
        <v>2240</v>
      </c>
      <c r="C214">
        <v>213</v>
      </c>
      <c r="D214" t="s">
        <v>1361</v>
      </c>
      <c r="E214" t="s">
        <v>48</v>
      </c>
      <c r="F214">
        <v>0</v>
      </c>
      <c r="G214">
        <v>1966</v>
      </c>
      <c r="H214" t="s">
        <v>2241</v>
      </c>
      <c r="I214">
        <v>1966</v>
      </c>
      <c r="J214" t="s">
        <v>32</v>
      </c>
      <c r="K214" t="s">
        <v>1467</v>
      </c>
      <c r="L214" t="e">
        <v>#N/A</v>
      </c>
    </row>
    <row r="215" spans="1:12">
      <c r="A215" t="s">
        <v>2242</v>
      </c>
      <c r="C215">
        <v>214</v>
      </c>
      <c r="D215" t="s">
        <v>1360</v>
      </c>
      <c r="E215" t="s">
        <v>59</v>
      </c>
      <c r="F215">
        <v>0</v>
      </c>
      <c r="G215">
        <v>1972</v>
      </c>
      <c r="H215" t="s">
        <v>2243</v>
      </c>
      <c r="I215">
        <v>1972</v>
      </c>
      <c r="J215" t="s">
        <v>32</v>
      </c>
      <c r="K215" t="s">
        <v>1467</v>
      </c>
      <c r="L215" t="e">
        <v>#N/A</v>
      </c>
    </row>
    <row r="216" spans="1:12">
      <c r="A216" t="s">
        <v>2244</v>
      </c>
      <c r="C216">
        <v>215</v>
      </c>
      <c r="D216" t="s">
        <v>1009</v>
      </c>
      <c r="E216" t="s">
        <v>45</v>
      </c>
      <c r="F216" t="s">
        <v>1008</v>
      </c>
      <c r="G216">
        <v>1983</v>
      </c>
      <c r="H216" t="s">
        <v>2245</v>
      </c>
      <c r="I216">
        <v>1983</v>
      </c>
      <c r="J216" t="s">
        <v>32</v>
      </c>
      <c r="K216" t="s">
        <v>1467</v>
      </c>
      <c r="L216">
        <v>1983</v>
      </c>
    </row>
    <row r="217" spans="1:12">
      <c r="A217" t="s">
        <v>2246</v>
      </c>
      <c r="C217">
        <v>216</v>
      </c>
      <c r="D217" t="s">
        <v>412</v>
      </c>
      <c r="E217" t="s">
        <v>95</v>
      </c>
      <c r="F217">
        <v>0</v>
      </c>
      <c r="G217">
        <v>1981</v>
      </c>
      <c r="H217" t="s">
        <v>2247</v>
      </c>
      <c r="I217">
        <v>1981</v>
      </c>
      <c r="J217" t="s">
        <v>32</v>
      </c>
      <c r="K217" t="s">
        <v>1467</v>
      </c>
      <c r="L217">
        <v>1981</v>
      </c>
    </row>
    <row r="218" spans="1:12">
      <c r="A218" t="s">
        <v>2248</v>
      </c>
      <c r="C218">
        <v>217</v>
      </c>
      <c r="D218" t="s">
        <v>947</v>
      </c>
      <c r="E218" t="s">
        <v>26</v>
      </c>
      <c r="F218">
        <v>0</v>
      </c>
      <c r="G218">
        <v>1982</v>
      </c>
      <c r="H218" t="s">
        <v>2249</v>
      </c>
      <c r="I218">
        <v>1982</v>
      </c>
      <c r="J218" t="s">
        <v>32</v>
      </c>
      <c r="K218" t="s">
        <v>1467</v>
      </c>
      <c r="L218">
        <v>1982</v>
      </c>
    </row>
    <row r="219" spans="1:12">
      <c r="A219" t="s">
        <v>2250</v>
      </c>
      <c r="C219">
        <v>218</v>
      </c>
      <c r="D219" t="s">
        <v>345</v>
      </c>
      <c r="E219" t="s">
        <v>19</v>
      </c>
      <c r="F219" t="s">
        <v>347</v>
      </c>
      <c r="G219">
        <v>1976</v>
      </c>
      <c r="H219" t="s">
        <v>2251</v>
      </c>
      <c r="I219">
        <v>1976</v>
      </c>
      <c r="J219" t="s">
        <v>32</v>
      </c>
      <c r="K219" t="s">
        <v>1467</v>
      </c>
      <c r="L219">
        <v>1976</v>
      </c>
    </row>
    <row r="220" spans="1:12">
      <c r="A220" t="s">
        <v>2252</v>
      </c>
      <c r="C220">
        <v>219</v>
      </c>
      <c r="D220" t="s">
        <v>366</v>
      </c>
      <c r="E220" t="s">
        <v>365</v>
      </c>
      <c r="F220" t="s">
        <v>1358</v>
      </c>
      <c r="G220">
        <v>1970</v>
      </c>
      <c r="H220" t="s">
        <v>2253</v>
      </c>
      <c r="I220">
        <v>1970</v>
      </c>
      <c r="J220" t="s">
        <v>32</v>
      </c>
      <c r="K220" t="s">
        <v>1467</v>
      </c>
      <c r="L220">
        <v>1970</v>
      </c>
    </row>
    <row r="221" spans="1:12">
      <c r="A221" t="s">
        <v>2254</v>
      </c>
      <c r="C221">
        <v>220</v>
      </c>
      <c r="D221" t="s">
        <v>362</v>
      </c>
      <c r="E221" t="s">
        <v>26</v>
      </c>
      <c r="F221" t="s">
        <v>1358</v>
      </c>
      <c r="G221">
        <v>1970</v>
      </c>
      <c r="H221" t="s">
        <v>2255</v>
      </c>
      <c r="I221">
        <v>1970</v>
      </c>
      <c r="J221" t="s">
        <v>32</v>
      </c>
      <c r="K221" t="s">
        <v>1467</v>
      </c>
      <c r="L221">
        <v>1970</v>
      </c>
    </row>
    <row r="222" spans="1:12">
      <c r="A222" t="s">
        <v>2256</v>
      </c>
      <c r="C222">
        <v>221</v>
      </c>
      <c r="D222" t="s">
        <v>154</v>
      </c>
      <c r="E222" t="s">
        <v>363</v>
      </c>
      <c r="F222" t="s">
        <v>1358</v>
      </c>
      <c r="G222">
        <v>1975</v>
      </c>
      <c r="H222" t="s">
        <v>2257</v>
      </c>
      <c r="I222">
        <v>1975</v>
      </c>
      <c r="J222" t="s">
        <v>32</v>
      </c>
      <c r="K222" t="s">
        <v>1467</v>
      </c>
      <c r="L222" t="e">
        <v>#N/A</v>
      </c>
    </row>
    <row r="223" spans="1:12">
      <c r="A223" t="s">
        <v>2258</v>
      </c>
      <c r="C223">
        <v>222</v>
      </c>
      <c r="D223" t="s">
        <v>1359</v>
      </c>
      <c r="E223" t="s">
        <v>90</v>
      </c>
      <c r="F223" t="s">
        <v>1358</v>
      </c>
      <c r="G223">
        <v>1962</v>
      </c>
      <c r="H223" t="s">
        <v>2259</v>
      </c>
      <c r="I223">
        <v>1962</v>
      </c>
      <c r="J223" t="s">
        <v>32</v>
      </c>
      <c r="K223" t="s">
        <v>1467</v>
      </c>
      <c r="L223" t="e">
        <v>#N/A</v>
      </c>
    </row>
    <row r="224" spans="1:12">
      <c r="A224" t="s">
        <v>2260</v>
      </c>
      <c r="C224">
        <v>223</v>
      </c>
      <c r="D224" t="s">
        <v>376</v>
      </c>
      <c r="E224" t="s">
        <v>151</v>
      </c>
      <c r="F224" t="s">
        <v>375</v>
      </c>
      <c r="G224">
        <v>1965</v>
      </c>
      <c r="H224" t="s">
        <v>2261</v>
      </c>
      <c r="I224">
        <v>1965</v>
      </c>
      <c r="J224" t="s">
        <v>32</v>
      </c>
      <c r="K224" t="s">
        <v>1467</v>
      </c>
      <c r="L224">
        <v>1965</v>
      </c>
    </row>
    <row r="225" spans="1:12">
      <c r="A225" t="s">
        <v>2262</v>
      </c>
      <c r="C225">
        <v>224</v>
      </c>
      <c r="D225" t="s">
        <v>360</v>
      </c>
      <c r="E225" t="s">
        <v>269</v>
      </c>
      <c r="F225">
        <v>0</v>
      </c>
      <c r="G225">
        <v>1958</v>
      </c>
      <c r="H225" t="s">
        <v>2263</v>
      </c>
      <c r="I225">
        <v>1958</v>
      </c>
      <c r="J225" t="s">
        <v>32</v>
      </c>
      <c r="K225" t="s">
        <v>1467</v>
      </c>
      <c r="L225">
        <v>1958</v>
      </c>
    </row>
    <row r="226" spans="1:12">
      <c r="A226" t="s">
        <v>2264</v>
      </c>
      <c r="C226">
        <v>225</v>
      </c>
      <c r="D226" t="s">
        <v>1356</v>
      </c>
      <c r="E226" t="s">
        <v>365</v>
      </c>
      <c r="F226">
        <v>0</v>
      </c>
      <c r="G226">
        <v>1964</v>
      </c>
      <c r="H226" t="s">
        <v>2265</v>
      </c>
      <c r="I226">
        <v>1964</v>
      </c>
      <c r="J226" t="s">
        <v>32</v>
      </c>
      <c r="K226" t="s">
        <v>1467</v>
      </c>
      <c r="L226" t="e">
        <v>#N/A</v>
      </c>
    </row>
    <row r="227" spans="1:12">
      <c r="A227" t="s">
        <v>2266</v>
      </c>
      <c r="C227">
        <v>226</v>
      </c>
      <c r="D227" t="s">
        <v>986</v>
      </c>
      <c r="E227" t="s">
        <v>22</v>
      </c>
      <c r="F227">
        <v>0</v>
      </c>
      <c r="G227">
        <v>1969</v>
      </c>
      <c r="H227" t="s">
        <v>2267</v>
      </c>
      <c r="I227">
        <v>1969</v>
      </c>
      <c r="J227" t="s">
        <v>32</v>
      </c>
      <c r="K227" t="s">
        <v>1467</v>
      </c>
      <c r="L227" t="e">
        <v>#N/A</v>
      </c>
    </row>
    <row r="228" spans="1:12">
      <c r="A228" t="s">
        <v>2268</v>
      </c>
      <c r="C228">
        <v>227</v>
      </c>
      <c r="D228" t="s">
        <v>355</v>
      </c>
      <c r="E228" t="s">
        <v>91</v>
      </c>
      <c r="F228" t="s">
        <v>372</v>
      </c>
      <c r="G228">
        <v>1991</v>
      </c>
      <c r="H228" t="s">
        <v>2269</v>
      </c>
      <c r="I228">
        <v>1991</v>
      </c>
      <c r="J228" t="s">
        <v>32</v>
      </c>
      <c r="K228" t="s">
        <v>1467</v>
      </c>
      <c r="L228">
        <v>1991</v>
      </c>
    </row>
    <row r="229" spans="1:12">
      <c r="A229" t="s">
        <v>2270</v>
      </c>
      <c r="C229">
        <v>228</v>
      </c>
      <c r="D229" t="s">
        <v>1126</v>
      </c>
      <c r="E229" t="s">
        <v>48</v>
      </c>
      <c r="F229" t="s">
        <v>1121</v>
      </c>
      <c r="G229">
        <v>1987</v>
      </c>
      <c r="H229" t="s">
        <v>2271</v>
      </c>
      <c r="I229">
        <v>1987</v>
      </c>
      <c r="J229" t="s">
        <v>32</v>
      </c>
      <c r="K229" t="s">
        <v>1467</v>
      </c>
      <c r="L229">
        <v>1987</v>
      </c>
    </row>
    <row r="230" spans="1:12">
      <c r="A230" t="s">
        <v>2272</v>
      </c>
      <c r="C230">
        <v>229</v>
      </c>
      <c r="D230" t="s">
        <v>1355</v>
      </c>
      <c r="E230" t="s">
        <v>46</v>
      </c>
      <c r="F230">
        <v>0</v>
      </c>
      <c r="G230">
        <v>1984</v>
      </c>
      <c r="H230" t="s">
        <v>2273</v>
      </c>
      <c r="I230">
        <v>1984</v>
      </c>
      <c r="J230" t="s">
        <v>32</v>
      </c>
      <c r="K230" t="s">
        <v>1467</v>
      </c>
      <c r="L230" t="e">
        <v>#N/A</v>
      </c>
    </row>
    <row r="231" spans="1:12">
      <c r="A231" t="s">
        <v>2274</v>
      </c>
      <c r="C231">
        <v>230</v>
      </c>
      <c r="D231" t="s">
        <v>395</v>
      </c>
      <c r="E231" t="s">
        <v>394</v>
      </c>
      <c r="F231" t="s">
        <v>1002</v>
      </c>
      <c r="G231">
        <v>1971</v>
      </c>
      <c r="H231" t="s">
        <v>2275</v>
      </c>
      <c r="I231">
        <v>1971</v>
      </c>
      <c r="J231" t="s">
        <v>32</v>
      </c>
      <c r="K231" t="s">
        <v>1467</v>
      </c>
      <c r="L231">
        <v>1971</v>
      </c>
    </row>
    <row r="232" spans="1:12">
      <c r="A232" t="s">
        <v>2276</v>
      </c>
      <c r="C232">
        <v>231</v>
      </c>
      <c r="D232" t="s">
        <v>508</v>
      </c>
      <c r="E232" t="s">
        <v>17</v>
      </c>
      <c r="F232" t="s">
        <v>1354</v>
      </c>
      <c r="G232">
        <v>1974</v>
      </c>
      <c r="H232" t="s">
        <v>2277</v>
      </c>
      <c r="I232">
        <v>1974</v>
      </c>
      <c r="J232" t="s">
        <v>32</v>
      </c>
      <c r="K232" t="s">
        <v>1467</v>
      </c>
      <c r="L232">
        <v>1974</v>
      </c>
    </row>
    <row r="233" spans="1:12">
      <c r="A233" t="s">
        <v>2278</v>
      </c>
      <c r="C233">
        <v>232</v>
      </c>
      <c r="D233" t="s">
        <v>1353</v>
      </c>
      <c r="E233" t="s">
        <v>49</v>
      </c>
      <c r="F233">
        <v>0</v>
      </c>
      <c r="G233">
        <v>1960</v>
      </c>
      <c r="H233" t="s">
        <v>2279</v>
      </c>
      <c r="I233">
        <v>1960</v>
      </c>
      <c r="J233" t="s">
        <v>32</v>
      </c>
      <c r="K233" t="s">
        <v>1467</v>
      </c>
      <c r="L233" t="e">
        <v>#N/A</v>
      </c>
    </row>
    <row r="234" spans="1:12">
      <c r="A234" t="s">
        <v>2280</v>
      </c>
      <c r="C234">
        <v>233</v>
      </c>
      <c r="D234" t="s">
        <v>350</v>
      </c>
      <c r="E234" t="s">
        <v>349</v>
      </c>
      <c r="F234" t="s">
        <v>1352</v>
      </c>
      <c r="G234">
        <v>1976</v>
      </c>
      <c r="H234" t="s">
        <v>2281</v>
      </c>
      <c r="I234">
        <v>1976</v>
      </c>
      <c r="J234" t="s">
        <v>32</v>
      </c>
      <c r="K234" t="s">
        <v>1467</v>
      </c>
      <c r="L234">
        <v>1976</v>
      </c>
    </row>
    <row r="235" spans="1:12">
      <c r="A235" t="s">
        <v>2282</v>
      </c>
      <c r="C235">
        <v>234</v>
      </c>
      <c r="D235" t="s">
        <v>1122</v>
      </c>
      <c r="E235" t="s">
        <v>95</v>
      </c>
      <c r="F235" t="s">
        <v>1121</v>
      </c>
      <c r="G235">
        <v>1986</v>
      </c>
      <c r="H235" t="s">
        <v>2283</v>
      </c>
      <c r="I235">
        <v>1986</v>
      </c>
      <c r="J235" t="s">
        <v>32</v>
      </c>
      <c r="K235" t="s">
        <v>1467</v>
      </c>
      <c r="L235">
        <v>1986</v>
      </c>
    </row>
    <row r="236" spans="1:12">
      <c r="A236" t="s">
        <v>2284</v>
      </c>
      <c r="C236">
        <v>235</v>
      </c>
      <c r="D236" t="s">
        <v>1351</v>
      </c>
      <c r="E236" t="s">
        <v>17</v>
      </c>
      <c r="F236" t="s">
        <v>414</v>
      </c>
      <c r="G236">
        <v>1975</v>
      </c>
      <c r="H236" t="s">
        <v>2285</v>
      </c>
      <c r="I236">
        <v>1975</v>
      </c>
      <c r="J236" t="s">
        <v>32</v>
      </c>
      <c r="K236" t="s">
        <v>1467</v>
      </c>
      <c r="L236" t="e">
        <v>#N/A</v>
      </c>
    </row>
    <row r="237" spans="1:12">
      <c r="A237" t="s">
        <v>2286</v>
      </c>
      <c r="C237">
        <v>236</v>
      </c>
      <c r="D237" t="s">
        <v>415</v>
      </c>
      <c r="E237" t="s">
        <v>96</v>
      </c>
      <c r="F237" t="s">
        <v>414</v>
      </c>
      <c r="G237">
        <v>1982</v>
      </c>
      <c r="H237" t="s">
        <v>2287</v>
      </c>
      <c r="I237">
        <v>1982</v>
      </c>
      <c r="J237" t="s">
        <v>32</v>
      </c>
      <c r="K237" t="s">
        <v>1467</v>
      </c>
      <c r="L237">
        <v>1982</v>
      </c>
    </row>
    <row r="238" spans="1:12">
      <c r="A238" t="s">
        <v>2288</v>
      </c>
      <c r="C238">
        <v>237</v>
      </c>
      <c r="D238" t="s">
        <v>1369</v>
      </c>
      <c r="E238" t="s">
        <v>1368</v>
      </c>
      <c r="F238">
        <v>0</v>
      </c>
      <c r="G238">
        <v>1992</v>
      </c>
      <c r="H238" t="s">
        <v>2289</v>
      </c>
      <c r="I238">
        <v>1992</v>
      </c>
      <c r="J238" t="s">
        <v>0</v>
      </c>
      <c r="K238" t="s">
        <v>1467</v>
      </c>
      <c r="L238" t="e">
        <v>#N/A</v>
      </c>
    </row>
    <row r="239" spans="1:12">
      <c r="A239" t="s">
        <v>2290</v>
      </c>
      <c r="C239">
        <v>238</v>
      </c>
      <c r="D239" t="s">
        <v>1022</v>
      </c>
      <c r="E239" t="s">
        <v>1021</v>
      </c>
      <c r="F239" t="s">
        <v>369</v>
      </c>
      <c r="G239">
        <v>1972</v>
      </c>
      <c r="H239" t="s">
        <v>2291</v>
      </c>
      <c r="I239">
        <v>1972</v>
      </c>
      <c r="J239" t="s">
        <v>0</v>
      </c>
      <c r="K239" t="s">
        <v>1467</v>
      </c>
      <c r="L239">
        <v>1972</v>
      </c>
    </row>
    <row r="240" spans="1:12">
      <c r="A240" t="s">
        <v>2292</v>
      </c>
      <c r="C240">
        <v>239</v>
      </c>
      <c r="D240" t="s">
        <v>371</v>
      </c>
      <c r="E240" t="s">
        <v>370</v>
      </c>
      <c r="F240">
        <v>0</v>
      </c>
      <c r="G240">
        <v>1973</v>
      </c>
      <c r="H240" t="s">
        <v>2293</v>
      </c>
      <c r="I240">
        <v>1973</v>
      </c>
      <c r="J240" t="s">
        <v>0</v>
      </c>
      <c r="K240" t="s">
        <v>1467</v>
      </c>
      <c r="L240">
        <v>1973</v>
      </c>
    </row>
    <row r="241" spans="1:12">
      <c r="A241" t="s">
        <v>2294</v>
      </c>
      <c r="C241">
        <v>240</v>
      </c>
      <c r="D241" t="s">
        <v>1350</v>
      </c>
      <c r="E241" t="s">
        <v>1218</v>
      </c>
      <c r="F241">
        <v>0</v>
      </c>
      <c r="G241">
        <v>1980</v>
      </c>
      <c r="H241" t="s">
        <v>2295</v>
      </c>
      <c r="I241">
        <v>1980</v>
      </c>
      <c r="J241" t="s">
        <v>0</v>
      </c>
      <c r="K241" t="s">
        <v>1467</v>
      </c>
      <c r="L241" t="e">
        <v>#N/A</v>
      </c>
    </row>
    <row r="242" spans="1:12">
      <c r="A242" t="s">
        <v>2296</v>
      </c>
      <c r="C242">
        <v>241</v>
      </c>
      <c r="D242" t="s">
        <v>393</v>
      </c>
      <c r="E242" t="s">
        <v>49</v>
      </c>
      <c r="F242">
        <v>0</v>
      </c>
      <c r="G242">
        <v>1974</v>
      </c>
      <c r="H242" t="s">
        <v>2297</v>
      </c>
      <c r="I242">
        <v>1974</v>
      </c>
      <c r="J242" t="s">
        <v>32</v>
      </c>
      <c r="K242" t="s">
        <v>1468</v>
      </c>
      <c r="L242">
        <v>1974</v>
      </c>
    </row>
    <row r="243" spans="1:12">
      <c r="A243" t="s">
        <v>2298</v>
      </c>
      <c r="C243">
        <v>242</v>
      </c>
      <c r="D243" t="s">
        <v>628</v>
      </c>
      <c r="E243" t="s">
        <v>26</v>
      </c>
      <c r="F243" t="s">
        <v>1456</v>
      </c>
      <c r="G243">
        <v>1979</v>
      </c>
      <c r="H243" t="s">
        <v>2299</v>
      </c>
      <c r="I243">
        <v>1979</v>
      </c>
      <c r="J243" t="s">
        <v>32</v>
      </c>
      <c r="K243" t="s">
        <v>1468</v>
      </c>
      <c r="L243">
        <v>1979</v>
      </c>
    </row>
    <row r="244" spans="1:12">
      <c r="A244" t="s">
        <v>2300</v>
      </c>
      <c r="C244">
        <v>243</v>
      </c>
      <c r="D244" t="s">
        <v>1466</v>
      </c>
      <c r="E244" t="s">
        <v>218</v>
      </c>
      <c r="F244" t="s">
        <v>1465</v>
      </c>
      <c r="G244">
        <v>1960</v>
      </c>
      <c r="H244" t="s">
        <v>2301</v>
      </c>
      <c r="I244">
        <v>1960</v>
      </c>
      <c r="J244" t="s">
        <v>32</v>
      </c>
      <c r="K244" t="s">
        <v>1468</v>
      </c>
      <c r="L244" t="e">
        <v>#N/A</v>
      </c>
    </row>
    <row r="245" spans="1:12">
      <c r="A245" t="s">
        <v>2302</v>
      </c>
      <c r="C245">
        <v>244</v>
      </c>
      <c r="D245" t="s">
        <v>587</v>
      </c>
      <c r="E245" t="s">
        <v>336</v>
      </c>
      <c r="F245">
        <v>0</v>
      </c>
      <c r="G245">
        <v>1983</v>
      </c>
      <c r="H245" t="s">
        <v>2303</v>
      </c>
      <c r="I245">
        <v>1983</v>
      </c>
      <c r="J245" t="s">
        <v>32</v>
      </c>
      <c r="K245" t="s">
        <v>1468</v>
      </c>
      <c r="L245">
        <v>1983</v>
      </c>
    </row>
    <row r="246" spans="1:12">
      <c r="A246" t="s">
        <v>2304</v>
      </c>
      <c r="C246">
        <v>245</v>
      </c>
      <c r="D246" t="s">
        <v>875</v>
      </c>
      <c r="E246" t="s">
        <v>59</v>
      </c>
      <c r="F246" t="s">
        <v>874</v>
      </c>
      <c r="G246">
        <v>1981</v>
      </c>
      <c r="H246" t="s">
        <v>2305</v>
      </c>
      <c r="I246">
        <v>1981</v>
      </c>
      <c r="J246" t="s">
        <v>32</v>
      </c>
      <c r="K246" t="s">
        <v>1468</v>
      </c>
      <c r="L246">
        <v>1981</v>
      </c>
    </row>
    <row r="247" spans="1:12">
      <c r="A247" t="s">
        <v>2306</v>
      </c>
      <c r="C247">
        <v>246</v>
      </c>
      <c r="D247" t="s">
        <v>192</v>
      </c>
      <c r="E247" t="s">
        <v>193</v>
      </c>
      <c r="F247" t="s">
        <v>191</v>
      </c>
      <c r="G247">
        <v>1990</v>
      </c>
      <c r="H247" t="s">
        <v>2307</v>
      </c>
      <c r="I247">
        <v>1990</v>
      </c>
      <c r="J247" t="s">
        <v>32</v>
      </c>
      <c r="K247" t="s">
        <v>1468</v>
      </c>
      <c r="L247">
        <v>1990</v>
      </c>
    </row>
    <row r="248" spans="1:12">
      <c r="A248" t="s">
        <v>2308</v>
      </c>
      <c r="C248">
        <v>247</v>
      </c>
      <c r="D248" t="s">
        <v>190</v>
      </c>
      <c r="E248" t="s">
        <v>70</v>
      </c>
      <c r="F248" t="s">
        <v>191</v>
      </c>
      <c r="G248">
        <v>1990</v>
      </c>
      <c r="H248" t="s">
        <v>2309</v>
      </c>
      <c r="I248">
        <v>1990</v>
      </c>
      <c r="J248" t="s">
        <v>32</v>
      </c>
      <c r="K248" t="s">
        <v>1468</v>
      </c>
      <c r="L248">
        <v>1990</v>
      </c>
    </row>
    <row r="249" spans="1:12">
      <c r="A249" t="s">
        <v>2310</v>
      </c>
      <c r="C249">
        <v>248</v>
      </c>
      <c r="D249" t="s">
        <v>555</v>
      </c>
      <c r="E249" t="s">
        <v>554</v>
      </c>
      <c r="F249" t="s">
        <v>553</v>
      </c>
      <c r="G249">
        <v>1971</v>
      </c>
      <c r="H249" t="s">
        <v>2311</v>
      </c>
      <c r="I249">
        <v>1971</v>
      </c>
      <c r="J249" t="s">
        <v>32</v>
      </c>
      <c r="K249" t="s">
        <v>1468</v>
      </c>
      <c r="L249">
        <v>1971</v>
      </c>
    </row>
    <row r="250" spans="1:12">
      <c r="A250" t="s">
        <v>2312</v>
      </c>
      <c r="C250">
        <v>249</v>
      </c>
      <c r="D250" t="s">
        <v>591</v>
      </c>
      <c r="E250" t="s">
        <v>51</v>
      </c>
      <c r="F250" t="s">
        <v>590</v>
      </c>
      <c r="G250">
        <v>1962</v>
      </c>
      <c r="H250" t="s">
        <v>2313</v>
      </c>
      <c r="I250">
        <v>1962</v>
      </c>
      <c r="J250" t="s">
        <v>32</v>
      </c>
      <c r="K250" t="s">
        <v>1468</v>
      </c>
      <c r="L250">
        <v>1962</v>
      </c>
    </row>
    <row r="251" spans="1:12">
      <c r="A251" t="s">
        <v>2314</v>
      </c>
      <c r="C251">
        <v>250</v>
      </c>
      <c r="D251" t="s">
        <v>638</v>
      </c>
      <c r="E251" t="s">
        <v>21</v>
      </c>
      <c r="F251" t="s">
        <v>637</v>
      </c>
      <c r="G251">
        <v>1968</v>
      </c>
      <c r="H251" t="s">
        <v>2315</v>
      </c>
      <c r="I251">
        <v>1968</v>
      </c>
      <c r="J251" t="s">
        <v>32</v>
      </c>
      <c r="K251" t="s">
        <v>1468</v>
      </c>
      <c r="L251">
        <v>1968</v>
      </c>
    </row>
    <row r="252" spans="1:12">
      <c r="A252" t="s">
        <v>2316</v>
      </c>
      <c r="C252">
        <v>251</v>
      </c>
      <c r="D252" t="s">
        <v>1116</v>
      </c>
      <c r="E252" t="s">
        <v>22</v>
      </c>
      <c r="F252">
        <v>0</v>
      </c>
      <c r="G252">
        <v>1963</v>
      </c>
      <c r="H252" t="s">
        <v>2317</v>
      </c>
      <c r="I252">
        <v>1963</v>
      </c>
      <c r="J252" t="s">
        <v>32</v>
      </c>
      <c r="K252" t="s">
        <v>1468</v>
      </c>
      <c r="L252">
        <v>1963</v>
      </c>
    </row>
    <row r="253" spans="1:12">
      <c r="A253" t="s">
        <v>2318</v>
      </c>
      <c r="C253">
        <v>252</v>
      </c>
      <c r="D253" t="s">
        <v>476</v>
      </c>
      <c r="E253" t="s">
        <v>48</v>
      </c>
      <c r="F253">
        <v>0</v>
      </c>
      <c r="G253">
        <v>1975</v>
      </c>
      <c r="H253" t="s">
        <v>2319</v>
      </c>
      <c r="I253">
        <v>1975</v>
      </c>
      <c r="J253" t="s">
        <v>32</v>
      </c>
      <c r="K253" t="s">
        <v>1468</v>
      </c>
      <c r="L253">
        <v>1985</v>
      </c>
    </row>
    <row r="254" spans="1:12">
      <c r="A254" t="s">
        <v>2320</v>
      </c>
      <c r="C254">
        <v>253</v>
      </c>
      <c r="D254" t="s">
        <v>165</v>
      </c>
      <c r="E254" t="s">
        <v>90</v>
      </c>
      <c r="F254" t="s">
        <v>391</v>
      </c>
      <c r="G254">
        <v>1964</v>
      </c>
      <c r="H254" t="s">
        <v>2321</v>
      </c>
      <c r="I254">
        <v>1964</v>
      </c>
      <c r="J254" t="s">
        <v>32</v>
      </c>
      <c r="K254" t="s">
        <v>1468</v>
      </c>
      <c r="L254">
        <v>1964</v>
      </c>
    </row>
    <row r="255" spans="1:12">
      <c r="A255" t="s">
        <v>2322</v>
      </c>
      <c r="C255">
        <v>254</v>
      </c>
      <c r="D255" t="s">
        <v>624</v>
      </c>
      <c r="E255" t="s">
        <v>16</v>
      </c>
      <c r="F255">
        <v>0</v>
      </c>
      <c r="G255">
        <v>1977</v>
      </c>
      <c r="H255" t="s">
        <v>2323</v>
      </c>
      <c r="I255">
        <v>1977</v>
      </c>
      <c r="J255" t="s">
        <v>32</v>
      </c>
      <c r="K255" t="s">
        <v>1468</v>
      </c>
      <c r="L255">
        <v>1977</v>
      </c>
    </row>
    <row r="256" spans="1:12">
      <c r="A256" t="s">
        <v>2324</v>
      </c>
      <c r="C256">
        <v>255</v>
      </c>
      <c r="D256" t="s">
        <v>490</v>
      </c>
      <c r="E256" t="s">
        <v>491</v>
      </c>
      <c r="F256" t="s">
        <v>1464</v>
      </c>
      <c r="G256">
        <v>1981</v>
      </c>
      <c r="H256" t="s">
        <v>2325</v>
      </c>
      <c r="I256">
        <v>1981</v>
      </c>
      <c r="J256" t="s">
        <v>32</v>
      </c>
      <c r="K256" t="s">
        <v>1468</v>
      </c>
      <c r="L256">
        <v>1981</v>
      </c>
    </row>
    <row r="257" spans="1:12">
      <c r="A257" t="s">
        <v>2326</v>
      </c>
      <c r="C257">
        <v>256</v>
      </c>
      <c r="D257" t="s">
        <v>386</v>
      </c>
      <c r="E257" t="s">
        <v>24</v>
      </c>
      <c r="F257" t="s">
        <v>1464</v>
      </c>
      <c r="G257">
        <v>1978</v>
      </c>
      <c r="H257" t="s">
        <v>2327</v>
      </c>
      <c r="I257">
        <v>1978</v>
      </c>
      <c r="J257" t="s">
        <v>32</v>
      </c>
      <c r="K257" t="s">
        <v>1468</v>
      </c>
      <c r="L257">
        <v>1978</v>
      </c>
    </row>
    <row r="258" spans="1:12">
      <c r="A258" t="s">
        <v>2328</v>
      </c>
      <c r="C258">
        <v>257</v>
      </c>
      <c r="D258" t="s">
        <v>1162</v>
      </c>
      <c r="E258" t="s">
        <v>59</v>
      </c>
      <c r="F258" t="s">
        <v>625</v>
      </c>
      <c r="G258">
        <v>1976</v>
      </c>
      <c r="H258" t="s">
        <v>2329</v>
      </c>
      <c r="I258">
        <v>1976</v>
      </c>
      <c r="J258" t="s">
        <v>32</v>
      </c>
      <c r="K258" t="s">
        <v>1468</v>
      </c>
      <c r="L258">
        <v>1976</v>
      </c>
    </row>
    <row r="259" spans="1:12">
      <c r="A259" t="s">
        <v>2330</v>
      </c>
      <c r="C259">
        <v>258</v>
      </c>
      <c r="D259" t="s">
        <v>626</v>
      </c>
      <c r="E259" t="s">
        <v>1161</v>
      </c>
      <c r="F259" t="s">
        <v>625</v>
      </c>
      <c r="G259">
        <v>1974</v>
      </c>
      <c r="H259" t="s">
        <v>2331</v>
      </c>
      <c r="I259">
        <v>1974</v>
      </c>
      <c r="J259" t="s">
        <v>32</v>
      </c>
      <c r="K259" t="s">
        <v>1468</v>
      </c>
      <c r="L259">
        <v>1974</v>
      </c>
    </row>
    <row r="260" spans="1:12">
      <c r="A260" t="s">
        <v>2332</v>
      </c>
      <c r="C260">
        <v>259</v>
      </c>
      <c r="D260" t="s">
        <v>562</v>
      </c>
      <c r="E260" t="s">
        <v>49</v>
      </c>
      <c r="F260">
        <v>0</v>
      </c>
      <c r="G260">
        <v>1979</v>
      </c>
      <c r="H260" t="s">
        <v>2333</v>
      </c>
      <c r="I260">
        <v>1979</v>
      </c>
      <c r="J260" t="s">
        <v>32</v>
      </c>
      <c r="K260" t="s">
        <v>1468</v>
      </c>
      <c r="L260">
        <v>1979</v>
      </c>
    </row>
    <row r="261" spans="1:12">
      <c r="A261" t="s">
        <v>2334</v>
      </c>
      <c r="C261">
        <v>260</v>
      </c>
      <c r="D261" t="s">
        <v>632</v>
      </c>
      <c r="E261" t="s">
        <v>46</v>
      </c>
      <c r="F261" t="s">
        <v>1463</v>
      </c>
      <c r="G261">
        <v>1976</v>
      </c>
      <c r="H261" t="s">
        <v>2335</v>
      </c>
      <c r="I261">
        <v>1976</v>
      </c>
      <c r="J261" t="s">
        <v>32</v>
      </c>
      <c r="K261" t="s">
        <v>1468</v>
      </c>
      <c r="L261">
        <v>1976</v>
      </c>
    </row>
    <row r="262" spans="1:12">
      <c r="A262" t="s">
        <v>2336</v>
      </c>
      <c r="C262">
        <v>261</v>
      </c>
      <c r="D262" t="s">
        <v>1462</v>
      </c>
      <c r="E262" t="s">
        <v>241</v>
      </c>
      <c r="F262" t="s">
        <v>553</v>
      </c>
      <c r="G262">
        <v>1974</v>
      </c>
      <c r="H262" t="s">
        <v>2337</v>
      </c>
      <c r="I262">
        <v>1974</v>
      </c>
      <c r="J262" t="s">
        <v>32</v>
      </c>
      <c r="K262" t="s">
        <v>1468</v>
      </c>
      <c r="L262" t="e">
        <v>#N/A</v>
      </c>
    </row>
    <row r="263" spans="1:12">
      <c r="A263" t="s">
        <v>2338</v>
      </c>
      <c r="C263">
        <v>262</v>
      </c>
      <c r="D263" t="s">
        <v>1461</v>
      </c>
      <c r="E263" t="s">
        <v>59</v>
      </c>
      <c r="F263" t="s">
        <v>453</v>
      </c>
      <c r="G263">
        <v>1977</v>
      </c>
      <c r="H263" t="s">
        <v>2339</v>
      </c>
      <c r="I263">
        <v>1977</v>
      </c>
      <c r="J263" t="s">
        <v>32</v>
      </c>
      <c r="K263" t="s">
        <v>1468</v>
      </c>
      <c r="L263" t="e">
        <v>#N/A</v>
      </c>
    </row>
    <row r="264" spans="1:12">
      <c r="A264" t="s">
        <v>2340</v>
      </c>
      <c r="C264">
        <v>263</v>
      </c>
      <c r="D264" t="s">
        <v>585</v>
      </c>
      <c r="E264" t="s">
        <v>70</v>
      </c>
      <c r="F264" t="s">
        <v>1450</v>
      </c>
      <c r="G264">
        <v>1979</v>
      </c>
      <c r="H264" t="s">
        <v>2341</v>
      </c>
      <c r="I264">
        <v>1979</v>
      </c>
      <c r="J264" t="s">
        <v>32</v>
      </c>
      <c r="K264" t="s">
        <v>1468</v>
      </c>
      <c r="L264">
        <v>1979</v>
      </c>
    </row>
    <row r="265" spans="1:12">
      <c r="A265" t="s">
        <v>2342</v>
      </c>
      <c r="C265">
        <v>264</v>
      </c>
      <c r="D265" t="s">
        <v>1460</v>
      </c>
      <c r="E265" t="s">
        <v>45</v>
      </c>
      <c r="F265" t="s">
        <v>1459</v>
      </c>
      <c r="G265">
        <v>1989</v>
      </c>
      <c r="H265" t="s">
        <v>2343</v>
      </c>
      <c r="I265">
        <v>1989</v>
      </c>
      <c r="J265" t="s">
        <v>32</v>
      </c>
      <c r="K265" t="s">
        <v>1468</v>
      </c>
      <c r="L265" t="e">
        <v>#N/A</v>
      </c>
    </row>
    <row r="266" spans="1:12">
      <c r="A266" t="s">
        <v>2344</v>
      </c>
      <c r="C266">
        <v>265</v>
      </c>
      <c r="D266" t="s">
        <v>577</v>
      </c>
      <c r="E266" t="s">
        <v>241</v>
      </c>
      <c r="F266" t="s">
        <v>1082</v>
      </c>
      <c r="G266">
        <v>1976</v>
      </c>
      <c r="H266" t="s">
        <v>2345</v>
      </c>
      <c r="I266">
        <v>1976</v>
      </c>
      <c r="J266" t="s">
        <v>32</v>
      </c>
      <c r="K266" t="s">
        <v>1468</v>
      </c>
      <c r="L266" t="e">
        <v>#N/A</v>
      </c>
    </row>
    <row r="267" spans="1:12">
      <c r="A267" t="s">
        <v>2346</v>
      </c>
      <c r="C267">
        <v>266</v>
      </c>
      <c r="D267" t="s">
        <v>1090</v>
      </c>
      <c r="E267" t="s">
        <v>59</v>
      </c>
      <c r="F267" t="s">
        <v>1458</v>
      </c>
      <c r="G267">
        <v>1979</v>
      </c>
      <c r="H267" t="s">
        <v>2347</v>
      </c>
      <c r="I267">
        <v>1979</v>
      </c>
      <c r="J267" t="s">
        <v>32</v>
      </c>
      <c r="K267" t="s">
        <v>1468</v>
      </c>
      <c r="L267" t="e">
        <v>#N/A</v>
      </c>
    </row>
    <row r="268" spans="1:12">
      <c r="A268" t="s">
        <v>2348</v>
      </c>
      <c r="C268">
        <v>267</v>
      </c>
      <c r="D268" t="s">
        <v>564</v>
      </c>
      <c r="E268" t="s">
        <v>25</v>
      </c>
      <c r="F268">
        <v>0</v>
      </c>
      <c r="G268">
        <v>1979</v>
      </c>
      <c r="H268" t="s">
        <v>2349</v>
      </c>
      <c r="I268">
        <v>1979</v>
      </c>
      <c r="J268" t="s">
        <v>32</v>
      </c>
      <c r="K268" t="s">
        <v>1468</v>
      </c>
      <c r="L268">
        <v>1979</v>
      </c>
    </row>
    <row r="269" spans="1:12">
      <c r="A269" t="s">
        <v>2350</v>
      </c>
      <c r="C269">
        <v>268</v>
      </c>
      <c r="D269" t="s">
        <v>1064</v>
      </c>
      <c r="E269" t="s">
        <v>734</v>
      </c>
      <c r="F269">
        <v>0</v>
      </c>
      <c r="G269">
        <v>1990</v>
      </c>
      <c r="H269" t="s">
        <v>2351</v>
      </c>
      <c r="I269">
        <v>1990</v>
      </c>
      <c r="J269" t="s">
        <v>32</v>
      </c>
      <c r="K269" t="s">
        <v>1468</v>
      </c>
      <c r="L269" t="e">
        <v>#N/A</v>
      </c>
    </row>
    <row r="270" spans="1:12">
      <c r="A270" t="s">
        <v>2352</v>
      </c>
      <c r="C270">
        <v>269</v>
      </c>
      <c r="D270" t="s">
        <v>1064</v>
      </c>
      <c r="E270" t="s">
        <v>139</v>
      </c>
      <c r="F270">
        <v>0</v>
      </c>
      <c r="G270">
        <v>1986</v>
      </c>
      <c r="H270" t="s">
        <v>2353</v>
      </c>
      <c r="I270">
        <v>1986</v>
      </c>
      <c r="J270" t="s">
        <v>32</v>
      </c>
      <c r="K270" t="s">
        <v>1468</v>
      </c>
      <c r="L270" t="e">
        <v>#N/A</v>
      </c>
    </row>
    <row r="271" spans="1:12">
      <c r="A271" t="s">
        <v>2354</v>
      </c>
      <c r="C271">
        <v>270</v>
      </c>
      <c r="D271" t="s">
        <v>1064</v>
      </c>
      <c r="E271" t="s">
        <v>175</v>
      </c>
      <c r="F271">
        <v>0</v>
      </c>
      <c r="G271">
        <v>1969</v>
      </c>
      <c r="H271" t="s">
        <v>2355</v>
      </c>
      <c r="I271">
        <v>1969</v>
      </c>
      <c r="J271" t="s">
        <v>32</v>
      </c>
      <c r="K271" t="s">
        <v>1468</v>
      </c>
      <c r="L271" t="e">
        <v>#N/A</v>
      </c>
    </row>
    <row r="272" spans="1:12">
      <c r="A272" t="s">
        <v>2356</v>
      </c>
      <c r="C272">
        <v>271</v>
      </c>
      <c r="D272" t="s">
        <v>612</v>
      </c>
      <c r="E272" t="s">
        <v>144</v>
      </c>
      <c r="F272" t="s">
        <v>611</v>
      </c>
      <c r="G272">
        <v>1962</v>
      </c>
      <c r="H272" t="s">
        <v>2357</v>
      </c>
      <c r="I272">
        <v>1962</v>
      </c>
      <c r="J272" t="s">
        <v>32</v>
      </c>
      <c r="K272" t="s">
        <v>1468</v>
      </c>
      <c r="L272">
        <v>1962</v>
      </c>
    </row>
    <row r="273" spans="1:12">
      <c r="A273" t="s">
        <v>2358</v>
      </c>
      <c r="C273">
        <v>272</v>
      </c>
      <c r="D273" t="s">
        <v>309</v>
      </c>
      <c r="E273" t="s">
        <v>70</v>
      </c>
      <c r="F273" t="s">
        <v>158</v>
      </c>
      <c r="G273">
        <v>1976</v>
      </c>
      <c r="H273" t="s">
        <v>2359</v>
      </c>
      <c r="I273">
        <v>1976</v>
      </c>
      <c r="J273" t="s">
        <v>32</v>
      </c>
      <c r="K273" t="s">
        <v>1468</v>
      </c>
      <c r="L273">
        <v>1976</v>
      </c>
    </row>
    <row r="274" spans="1:12">
      <c r="A274" t="s">
        <v>2360</v>
      </c>
      <c r="C274">
        <v>273</v>
      </c>
      <c r="D274" t="s">
        <v>413</v>
      </c>
      <c r="E274" t="s">
        <v>46</v>
      </c>
      <c r="F274" t="s">
        <v>1457</v>
      </c>
      <c r="G274">
        <v>1975</v>
      </c>
      <c r="H274" t="s">
        <v>2361</v>
      </c>
      <c r="I274">
        <v>1975</v>
      </c>
      <c r="J274" t="s">
        <v>32</v>
      </c>
      <c r="K274" t="s">
        <v>1468</v>
      </c>
      <c r="L274">
        <v>1975</v>
      </c>
    </row>
    <row r="275" spans="1:12">
      <c r="A275" t="s">
        <v>2362</v>
      </c>
      <c r="C275">
        <v>274</v>
      </c>
      <c r="D275" t="s">
        <v>835</v>
      </c>
      <c r="E275" t="s">
        <v>49</v>
      </c>
      <c r="F275" t="s">
        <v>1179</v>
      </c>
      <c r="G275">
        <v>1970</v>
      </c>
      <c r="H275" t="s">
        <v>2363</v>
      </c>
      <c r="I275">
        <v>1970</v>
      </c>
      <c r="J275" t="s">
        <v>32</v>
      </c>
      <c r="K275" t="s">
        <v>1468</v>
      </c>
      <c r="L275">
        <v>1970</v>
      </c>
    </row>
    <row r="276" spans="1:12">
      <c r="A276" t="s">
        <v>2364</v>
      </c>
      <c r="C276">
        <v>275</v>
      </c>
      <c r="D276" t="s">
        <v>614</v>
      </c>
      <c r="E276" t="s">
        <v>77</v>
      </c>
      <c r="F276" t="s">
        <v>613</v>
      </c>
      <c r="G276">
        <v>1987</v>
      </c>
      <c r="H276" t="s">
        <v>2365</v>
      </c>
      <c r="I276">
        <v>1987</v>
      </c>
      <c r="J276" t="s">
        <v>32</v>
      </c>
      <c r="K276" t="s">
        <v>1468</v>
      </c>
      <c r="L276">
        <v>1987</v>
      </c>
    </row>
    <row r="277" spans="1:12">
      <c r="A277" t="s">
        <v>2366</v>
      </c>
      <c r="C277">
        <v>276</v>
      </c>
      <c r="D277" t="s">
        <v>522</v>
      </c>
      <c r="E277" t="s">
        <v>96</v>
      </c>
      <c r="F277" t="s">
        <v>523</v>
      </c>
      <c r="G277">
        <v>1999</v>
      </c>
      <c r="H277" t="s">
        <v>2367</v>
      </c>
      <c r="I277">
        <v>1999</v>
      </c>
      <c r="J277" t="s">
        <v>32</v>
      </c>
      <c r="K277" t="s">
        <v>1468</v>
      </c>
      <c r="L277">
        <v>1999</v>
      </c>
    </row>
    <row r="278" spans="1:12">
      <c r="A278" t="s">
        <v>2368</v>
      </c>
      <c r="C278">
        <v>277</v>
      </c>
      <c r="D278" t="s">
        <v>609</v>
      </c>
      <c r="E278" t="s">
        <v>91</v>
      </c>
      <c r="F278">
        <v>0</v>
      </c>
      <c r="G278">
        <v>1987</v>
      </c>
      <c r="H278" t="s">
        <v>2369</v>
      </c>
      <c r="I278">
        <v>1987</v>
      </c>
      <c r="J278" t="s">
        <v>32</v>
      </c>
      <c r="K278" t="s">
        <v>1468</v>
      </c>
      <c r="L278">
        <v>1987</v>
      </c>
    </row>
    <row r="279" spans="1:12">
      <c r="A279" t="s">
        <v>2370</v>
      </c>
      <c r="C279">
        <v>278</v>
      </c>
      <c r="D279" t="s">
        <v>629</v>
      </c>
      <c r="E279" t="s">
        <v>19</v>
      </c>
      <c r="F279" t="s">
        <v>1456</v>
      </c>
      <c r="G279">
        <v>1972</v>
      </c>
      <c r="H279" t="s">
        <v>2371</v>
      </c>
      <c r="I279">
        <v>1972</v>
      </c>
      <c r="J279" t="s">
        <v>32</v>
      </c>
      <c r="K279" t="s">
        <v>1468</v>
      </c>
      <c r="L279">
        <v>1972</v>
      </c>
    </row>
    <row r="280" spans="1:12">
      <c r="A280" t="s">
        <v>2372</v>
      </c>
      <c r="C280">
        <v>279</v>
      </c>
      <c r="D280" t="s">
        <v>440</v>
      </c>
      <c r="E280" t="s">
        <v>22</v>
      </c>
      <c r="F280">
        <v>0</v>
      </c>
      <c r="G280">
        <v>1984</v>
      </c>
      <c r="H280" t="s">
        <v>2373</v>
      </c>
      <c r="I280">
        <v>1984</v>
      </c>
      <c r="J280" t="s">
        <v>32</v>
      </c>
      <c r="K280" t="s">
        <v>1468</v>
      </c>
      <c r="L280">
        <v>1984</v>
      </c>
    </row>
    <row r="281" spans="1:12">
      <c r="A281" t="s">
        <v>2374</v>
      </c>
      <c r="C281">
        <v>280</v>
      </c>
      <c r="D281" t="s">
        <v>1455</v>
      </c>
      <c r="E281" t="s">
        <v>90</v>
      </c>
      <c r="F281">
        <v>0</v>
      </c>
      <c r="G281">
        <v>1976</v>
      </c>
      <c r="H281" t="s">
        <v>2375</v>
      </c>
      <c r="I281">
        <v>1976</v>
      </c>
      <c r="J281" t="s">
        <v>32</v>
      </c>
      <c r="K281" t="s">
        <v>1468</v>
      </c>
      <c r="L281" t="e">
        <v>#N/A</v>
      </c>
    </row>
    <row r="282" spans="1:12">
      <c r="A282" t="s">
        <v>2376</v>
      </c>
      <c r="C282">
        <v>281</v>
      </c>
      <c r="D282" t="s">
        <v>1454</v>
      </c>
      <c r="E282" t="s">
        <v>17</v>
      </c>
      <c r="F282">
        <v>0</v>
      </c>
      <c r="G282">
        <v>1976</v>
      </c>
      <c r="H282" t="s">
        <v>2377</v>
      </c>
      <c r="I282">
        <v>1976</v>
      </c>
      <c r="J282" t="s">
        <v>32</v>
      </c>
      <c r="K282" t="s">
        <v>1468</v>
      </c>
      <c r="L282" t="e">
        <v>#N/A</v>
      </c>
    </row>
    <row r="283" spans="1:12">
      <c r="A283" t="s">
        <v>2378</v>
      </c>
      <c r="C283">
        <v>282</v>
      </c>
      <c r="D283" t="s">
        <v>1453</v>
      </c>
      <c r="E283" t="s">
        <v>63</v>
      </c>
      <c r="F283">
        <v>0</v>
      </c>
      <c r="G283">
        <v>1991</v>
      </c>
      <c r="H283" t="s">
        <v>2379</v>
      </c>
      <c r="I283">
        <v>1991</v>
      </c>
      <c r="J283" t="s">
        <v>32</v>
      </c>
      <c r="K283" t="s">
        <v>1468</v>
      </c>
      <c r="L283" t="e">
        <v>#N/A</v>
      </c>
    </row>
    <row r="284" spans="1:12">
      <c r="A284" t="s">
        <v>2380</v>
      </c>
      <c r="C284">
        <v>283</v>
      </c>
      <c r="D284" t="s">
        <v>1452</v>
      </c>
      <c r="E284" t="s">
        <v>68</v>
      </c>
      <c r="F284">
        <v>0</v>
      </c>
      <c r="G284">
        <v>1992</v>
      </c>
      <c r="H284" t="s">
        <v>2381</v>
      </c>
      <c r="I284">
        <v>1992</v>
      </c>
      <c r="J284" t="s">
        <v>32</v>
      </c>
      <c r="K284" t="s">
        <v>1468</v>
      </c>
      <c r="L284" t="e">
        <v>#N/A</v>
      </c>
    </row>
    <row r="285" spans="1:12">
      <c r="A285" t="s">
        <v>2382</v>
      </c>
      <c r="C285">
        <v>284</v>
      </c>
      <c r="D285" t="s">
        <v>552</v>
      </c>
      <c r="E285" t="s">
        <v>15</v>
      </c>
      <c r="F285" t="s">
        <v>385</v>
      </c>
      <c r="G285">
        <v>1977</v>
      </c>
      <c r="H285" t="s">
        <v>2383</v>
      </c>
      <c r="I285">
        <v>1977</v>
      </c>
      <c r="J285" t="s">
        <v>32</v>
      </c>
      <c r="K285" t="s">
        <v>1468</v>
      </c>
      <c r="L285">
        <v>1977</v>
      </c>
    </row>
    <row r="286" spans="1:12">
      <c r="A286" t="s">
        <v>2384</v>
      </c>
      <c r="C286">
        <v>285</v>
      </c>
      <c r="D286" t="s">
        <v>1451</v>
      </c>
      <c r="E286" t="s">
        <v>45</v>
      </c>
      <c r="F286" t="s">
        <v>1450</v>
      </c>
      <c r="G286">
        <v>1978</v>
      </c>
      <c r="H286" t="s">
        <v>2385</v>
      </c>
      <c r="I286">
        <v>1978</v>
      </c>
      <c r="J286" t="s">
        <v>32</v>
      </c>
      <c r="K286" t="s">
        <v>1468</v>
      </c>
      <c r="L286" t="e">
        <v>#N/A</v>
      </c>
    </row>
    <row r="287" spans="1:12">
      <c r="A287" t="s">
        <v>2386</v>
      </c>
      <c r="C287">
        <v>286</v>
      </c>
      <c r="D287" t="s">
        <v>1449</v>
      </c>
      <c r="E287" t="s">
        <v>16</v>
      </c>
      <c r="F287" t="s">
        <v>1448</v>
      </c>
      <c r="G287">
        <v>1983</v>
      </c>
      <c r="H287" t="s">
        <v>2387</v>
      </c>
      <c r="I287">
        <v>1983</v>
      </c>
      <c r="J287" t="s">
        <v>32</v>
      </c>
      <c r="K287" t="s">
        <v>1468</v>
      </c>
      <c r="L287" t="e">
        <v>#N/A</v>
      </c>
    </row>
    <row r="288" spans="1:12">
      <c r="A288" t="s">
        <v>2388</v>
      </c>
      <c r="C288">
        <v>287</v>
      </c>
      <c r="D288" t="s">
        <v>640</v>
      </c>
      <c r="E288" t="s">
        <v>48</v>
      </c>
      <c r="F288" t="s">
        <v>1447</v>
      </c>
      <c r="G288">
        <v>1975</v>
      </c>
      <c r="H288" t="s">
        <v>2389</v>
      </c>
      <c r="I288">
        <v>1975</v>
      </c>
      <c r="J288" t="s">
        <v>32</v>
      </c>
      <c r="K288" t="s">
        <v>1468</v>
      </c>
      <c r="L288">
        <v>1975</v>
      </c>
    </row>
    <row r="289" spans="1:12">
      <c r="A289" t="s">
        <v>2390</v>
      </c>
      <c r="C289">
        <v>288</v>
      </c>
      <c r="D289" t="s">
        <v>1446</v>
      </c>
      <c r="E289" t="s">
        <v>83</v>
      </c>
      <c r="F289">
        <v>0</v>
      </c>
      <c r="G289">
        <v>1977</v>
      </c>
      <c r="H289" t="s">
        <v>2391</v>
      </c>
      <c r="I289">
        <v>1977</v>
      </c>
      <c r="J289" t="s">
        <v>32</v>
      </c>
      <c r="K289" t="s">
        <v>1468</v>
      </c>
      <c r="L289" t="e">
        <v>#N/A</v>
      </c>
    </row>
    <row r="290" spans="1:12">
      <c r="A290" t="s">
        <v>2392</v>
      </c>
      <c r="C290">
        <v>289</v>
      </c>
      <c r="D290" t="s">
        <v>1445</v>
      </c>
      <c r="E290" t="s">
        <v>63</v>
      </c>
      <c r="F290" t="s">
        <v>1444</v>
      </c>
      <c r="G290">
        <v>1995</v>
      </c>
      <c r="H290" t="s">
        <v>2393</v>
      </c>
      <c r="I290">
        <v>1995</v>
      </c>
      <c r="J290" t="s">
        <v>32</v>
      </c>
      <c r="K290" t="s">
        <v>1468</v>
      </c>
      <c r="L290" t="e">
        <v>#N/A</v>
      </c>
    </row>
    <row r="291" spans="1:12">
      <c r="A291" t="s">
        <v>2394</v>
      </c>
      <c r="C291">
        <v>290</v>
      </c>
      <c r="D291" t="s">
        <v>1445</v>
      </c>
      <c r="E291" t="s">
        <v>398</v>
      </c>
      <c r="F291" t="s">
        <v>1444</v>
      </c>
      <c r="G291">
        <v>1989</v>
      </c>
      <c r="H291" t="s">
        <v>2395</v>
      </c>
      <c r="I291">
        <v>1989</v>
      </c>
      <c r="J291" t="s">
        <v>32</v>
      </c>
      <c r="K291" t="s">
        <v>1468</v>
      </c>
      <c r="L291" t="e">
        <v>#N/A</v>
      </c>
    </row>
    <row r="292" spans="1:12">
      <c r="A292" t="s">
        <v>2396</v>
      </c>
      <c r="C292">
        <v>291</v>
      </c>
      <c r="D292" t="s">
        <v>1085</v>
      </c>
      <c r="E292" t="s">
        <v>59</v>
      </c>
      <c r="F292">
        <v>0</v>
      </c>
      <c r="G292">
        <v>1973</v>
      </c>
      <c r="H292" t="s">
        <v>2397</v>
      </c>
      <c r="I292">
        <v>1973</v>
      </c>
      <c r="J292" t="s">
        <v>32</v>
      </c>
      <c r="K292" t="s">
        <v>1468</v>
      </c>
      <c r="L292">
        <v>1973</v>
      </c>
    </row>
    <row r="293" spans="1:12">
      <c r="A293" t="s">
        <v>2398</v>
      </c>
      <c r="C293">
        <v>292</v>
      </c>
      <c r="D293" t="s">
        <v>1103</v>
      </c>
      <c r="E293" t="s">
        <v>19</v>
      </c>
      <c r="F293">
        <v>0</v>
      </c>
      <c r="G293">
        <v>1964</v>
      </c>
      <c r="H293" t="s">
        <v>2399</v>
      </c>
      <c r="I293">
        <v>1964</v>
      </c>
      <c r="J293" t="s">
        <v>32</v>
      </c>
      <c r="K293" t="s">
        <v>1468</v>
      </c>
      <c r="L293">
        <v>1964</v>
      </c>
    </row>
    <row r="294" spans="1:12">
      <c r="A294" t="s">
        <v>2400</v>
      </c>
      <c r="C294">
        <v>293</v>
      </c>
      <c r="D294" t="s">
        <v>1103</v>
      </c>
      <c r="E294" t="s">
        <v>209</v>
      </c>
      <c r="F294">
        <v>0</v>
      </c>
      <c r="G294">
        <v>1962</v>
      </c>
      <c r="H294" t="s">
        <v>2401</v>
      </c>
      <c r="I294">
        <v>1962</v>
      </c>
      <c r="J294" t="s">
        <v>32</v>
      </c>
      <c r="K294" t="s">
        <v>1468</v>
      </c>
      <c r="L294">
        <v>1962</v>
      </c>
    </row>
    <row r="295" spans="1:12">
      <c r="A295" t="s">
        <v>2402</v>
      </c>
      <c r="C295">
        <v>294</v>
      </c>
      <c r="D295" t="s">
        <v>576</v>
      </c>
      <c r="E295" t="s">
        <v>91</v>
      </c>
      <c r="F295" t="s">
        <v>1082</v>
      </c>
      <c r="G295">
        <v>1982</v>
      </c>
      <c r="H295" t="s">
        <v>2403</v>
      </c>
      <c r="I295">
        <v>1982</v>
      </c>
      <c r="J295" t="s">
        <v>32</v>
      </c>
      <c r="K295" t="s">
        <v>1468</v>
      </c>
      <c r="L295">
        <v>1982</v>
      </c>
    </row>
    <row r="296" spans="1:12">
      <c r="A296" t="s">
        <v>2404</v>
      </c>
      <c r="C296">
        <v>295</v>
      </c>
      <c r="D296" t="s">
        <v>617</v>
      </c>
      <c r="E296" t="s">
        <v>48</v>
      </c>
      <c r="F296" t="s">
        <v>1443</v>
      </c>
      <c r="G296">
        <v>1978</v>
      </c>
      <c r="H296" t="s">
        <v>2405</v>
      </c>
      <c r="I296">
        <v>1978</v>
      </c>
      <c r="J296" t="s">
        <v>32</v>
      </c>
      <c r="K296" t="s">
        <v>1468</v>
      </c>
      <c r="L296">
        <v>1978</v>
      </c>
    </row>
    <row r="297" spans="1:12">
      <c r="A297" t="s">
        <v>2406</v>
      </c>
      <c r="C297">
        <v>296</v>
      </c>
      <c r="D297" t="s">
        <v>1102</v>
      </c>
      <c r="E297" t="s">
        <v>16</v>
      </c>
      <c r="F297" t="s">
        <v>1442</v>
      </c>
      <c r="G297">
        <v>1984</v>
      </c>
      <c r="H297" t="s">
        <v>2407</v>
      </c>
      <c r="I297">
        <v>1984</v>
      </c>
      <c r="J297" t="s">
        <v>32</v>
      </c>
      <c r="K297" t="s">
        <v>1468</v>
      </c>
      <c r="L297">
        <v>1984</v>
      </c>
    </row>
    <row r="298" spans="1:12">
      <c r="A298" t="s">
        <v>2408</v>
      </c>
      <c r="C298">
        <v>297</v>
      </c>
      <c r="D298" t="s">
        <v>641</v>
      </c>
      <c r="E298" t="s">
        <v>141</v>
      </c>
      <c r="F298">
        <v>0</v>
      </c>
      <c r="G298">
        <v>1984</v>
      </c>
      <c r="H298" t="s">
        <v>2409</v>
      </c>
      <c r="I298">
        <v>1984</v>
      </c>
      <c r="J298" t="s">
        <v>32</v>
      </c>
      <c r="K298" t="s">
        <v>1468</v>
      </c>
      <c r="L298">
        <v>1984</v>
      </c>
    </row>
    <row r="299" spans="1:12">
      <c r="A299" t="s">
        <v>2410</v>
      </c>
      <c r="C299">
        <v>298</v>
      </c>
      <c r="D299" t="s">
        <v>540</v>
      </c>
      <c r="E299" t="s">
        <v>22</v>
      </c>
      <c r="F299">
        <v>0</v>
      </c>
      <c r="G299">
        <v>1955</v>
      </c>
      <c r="H299" t="s">
        <v>2411</v>
      </c>
      <c r="I299">
        <v>1955</v>
      </c>
      <c r="J299" t="s">
        <v>32</v>
      </c>
      <c r="K299" t="s">
        <v>1468</v>
      </c>
      <c r="L299">
        <v>1955</v>
      </c>
    </row>
    <row r="300" spans="1:12">
      <c r="A300" t="s">
        <v>2412</v>
      </c>
      <c r="C300">
        <v>299</v>
      </c>
      <c r="D300" t="s">
        <v>444</v>
      </c>
      <c r="E300" t="s">
        <v>89</v>
      </c>
      <c r="F300">
        <v>0</v>
      </c>
      <c r="G300">
        <v>1955</v>
      </c>
      <c r="H300" t="s">
        <v>2413</v>
      </c>
      <c r="I300">
        <v>1955</v>
      </c>
      <c r="J300" t="s">
        <v>32</v>
      </c>
      <c r="K300" t="s">
        <v>1468</v>
      </c>
      <c r="L300">
        <v>1955</v>
      </c>
    </row>
    <row r="301" spans="1:12">
      <c r="A301" t="s">
        <v>2414</v>
      </c>
      <c r="C301">
        <v>300</v>
      </c>
      <c r="D301" t="s">
        <v>1440</v>
      </c>
      <c r="E301" t="s">
        <v>383</v>
      </c>
      <c r="F301">
        <v>0</v>
      </c>
      <c r="G301">
        <v>1973</v>
      </c>
      <c r="H301" t="s">
        <v>2415</v>
      </c>
      <c r="I301">
        <v>1973</v>
      </c>
      <c r="J301" t="s">
        <v>32</v>
      </c>
      <c r="K301" t="s">
        <v>1468</v>
      </c>
      <c r="L301" t="e">
        <v>#N/A</v>
      </c>
    </row>
    <row r="302" spans="1:12">
      <c r="A302" t="s">
        <v>2416</v>
      </c>
      <c r="C302">
        <v>301</v>
      </c>
      <c r="D302" t="s">
        <v>522</v>
      </c>
      <c r="E302" t="s">
        <v>269</v>
      </c>
      <c r="F302" t="s">
        <v>523</v>
      </c>
      <c r="G302">
        <v>1960</v>
      </c>
      <c r="H302" t="s">
        <v>2417</v>
      </c>
      <c r="I302">
        <v>1960</v>
      </c>
      <c r="J302" t="s">
        <v>32</v>
      </c>
      <c r="K302" t="s">
        <v>1468</v>
      </c>
      <c r="L302">
        <v>1960</v>
      </c>
    </row>
    <row r="303" spans="1:12">
      <c r="A303" t="s">
        <v>2418</v>
      </c>
      <c r="C303">
        <v>302</v>
      </c>
      <c r="D303" t="s">
        <v>883</v>
      </c>
      <c r="E303" t="s">
        <v>103</v>
      </c>
      <c r="F303" t="s">
        <v>1438</v>
      </c>
      <c r="G303">
        <v>1978</v>
      </c>
      <c r="H303" t="s">
        <v>2419</v>
      </c>
      <c r="I303">
        <v>1978</v>
      </c>
      <c r="J303" t="s">
        <v>32</v>
      </c>
      <c r="K303" t="s">
        <v>1468</v>
      </c>
      <c r="L303">
        <v>1978</v>
      </c>
    </row>
    <row r="304" spans="1:12">
      <c r="A304" t="s">
        <v>2420</v>
      </c>
      <c r="C304">
        <v>303</v>
      </c>
      <c r="D304" t="s">
        <v>1061</v>
      </c>
      <c r="E304" t="s">
        <v>83</v>
      </c>
      <c r="F304">
        <v>0</v>
      </c>
      <c r="G304">
        <v>1978</v>
      </c>
      <c r="H304" t="s">
        <v>2421</v>
      </c>
      <c r="I304">
        <v>1978</v>
      </c>
      <c r="J304" t="s">
        <v>32</v>
      </c>
      <c r="K304" t="s">
        <v>1468</v>
      </c>
      <c r="L304">
        <v>1978</v>
      </c>
    </row>
    <row r="305" spans="1:12">
      <c r="A305" t="s">
        <v>2422</v>
      </c>
      <c r="C305">
        <v>304</v>
      </c>
      <c r="D305" t="s">
        <v>1062</v>
      </c>
      <c r="E305" t="s">
        <v>16</v>
      </c>
      <c r="F305">
        <v>0</v>
      </c>
      <c r="G305">
        <v>1983</v>
      </c>
      <c r="H305" t="s">
        <v>2423</v>
      </c>
      <c r="I305">
        <v>1983</v>
      </c>
      <c r="J305" t="s">
        <v>32</v>
      </c>
      <c r="K305" t="s">
        <v>1468</v>
      </c>
      <c r="L305">
        <v>1983</v>
      </c>
    </row>
    <row r="306" spans="1:12">
      <c r="A306" t="s">
        <v>2424</v>
      </c>
      <c r="C306">
        <v>305</v>
      </c>
      <c r="D306" t="s">
        <v>1437</v>
      </c>
      <c r="E306" t="s">
        <v>45</v>
      </c>
      <c r="F306">
        <v>0</v>
      </c>
      <c r="G306">
        <v>1973</v>
      </c>
      <c r="H306" t="s">
        <v>2425</v>
      </c>
      <c r="I306">
        <v>1973</v>
      </c>
      <c r="J306" t="s">
        <v>32</v>
      </c>
      <c r="K306" t="s">
        <v>1468</v>
      </c>
      <c r="L306" t="e">
        <v>#N/A</v>
      </c>
    </row>
    <row r="307" spans="1:12">
      <c r="A307" t="s">
        <v>2426</v>
      </c>
      <c r="C307">
        <v>306</v>
      </c>
      <c r="D307" t="s">
        <v>1436</v>
      </c>
      <c r="E307" t="s">
        <v>49</v>
      </c>
      <c r="F307">
        <v>0</v>
      </c>
      <c r="G307">
        <v>1984</v>
      </c>
      <c r="H307" t="s">
        <v>2427</v>
      </c>
      <c r="I307">
        <v>1984</v>
      </c>
      <c r="J307" t="s">
        <v>32</v>
      </c>
      <c r="K307" t="s">
        <v>1468</v>
      </c>
      <c r="L307" t="e">
        <v>#N/A</v>
      </c>
    </row>
    <row r="308" spans="1:12">
      <c r="A308" t="s">
        <v>2428</v>
      </c>
      <c r="C308">
        <v>307</v>
      </c>
      <c r="D308" t="s">
        <v>1435</v>
      </c>
      <c r="E308" t="s">
        <v>48</v>
      </c>
      <c r="F308" t="s">
        <v>1434</v>
      </c>
      <c r="G308">
        <v>1986</v>
      </c>
      <c r="H308" t="s">
        <v>2429</v>
      </c>
      <c r="I308">
        <v>1986</v>
      </c>
      <c r="J308" t="s">
        <v>32</v>
      </c>
      <c r="K308" t="s">
        <v>1468</v>
      </c>
      <c r="L308" t="e">
        <v>#N/A</v>
      </c>
    </row>
    <row r="309" spans="1:12">
      <c r="A309" t="s">
        <v>2430</v>
      </c>
      <c r="C309">
        <v>308</v>
      </c>
      <c r="D309" t="s">
        <v>1433</v>
      </c>
      <c r="E309" t="s">
        <v>1432</v>
      </c>
      <c r="F309">
        <v>0</v>
      </c>
      <c r="G309">
        <v>1958</v>
      </c>
      <c r="H309" t="s">
        <v>2431</v>
      </c>
      <c r="I309">
        <v>1958</v>
      </c>
      <c r="J309" t="s">
        <v>32</v>
      </c>
      <c r="K309" t="s">
        <v>1468</v>
      </c>
      <c r="L309" t="e">
        <v>#N/A</v>
      </c>
    </row>
    <row r="310" spans="1:12">
      <c r="A310" t="s">
        <v>2432</v>
      </c>
      <c r="C310">
        <v>309</v>
      </c>
      <c r="D310" t="s">
        <v>1431</v>
      </c>
      <c r="E310" t="s">
        <v>34</v>
      </c>
      <c r="F310" t="s">
        <v>1389</v>
      </c>
      <c r="G310">
        <v>1977</v>
      </c>
      <c r="H310" t="s">
        <v>2433</v>
      </c>
      <c r="I310">
        <v>1977</v>
      </c>
      <c r="J310" t="s">
        <v>32</v>
      </c>
      <c r="K310" t="s">
        <v>1468</v>
      </c>
      <c r="L310" t="e">
        <v>#N/A</v>
      </c>
    </row>
    <row r="311" spans="1:12">
      <c r="A311" t="s">
        <v>2434</v>
      </c>
      <c r="C311">
        <v>310</v>
      </c>
      <c r="D311" t="s">
        <v>507</v>
      </c>
      <c r="E311" t="s">
        <v>15</v>
      </c>
      <c r="F311">
        <v>0</v>
      </c>
      <c r="G311">
        <v>1982</v>
      </c>
      <c r="H311" t="s">
        <v>2435</v>
      </c>
      <c r="I311">
        <v>1982</v>
      </c>
      <c r="J311" t="s">
        <v>32</v>
      </c>
      <c r="K311" t="s">
        <v>1468</v>
      </c>
      <c r="L311">
        <v>1982</v>
      </c>
    </row>
    <row r="312" spans="1:12">
      <c r="A312" t="s">
        <v>2436</v>
      </c>
      <c r="C312">
        <v>311</v>
      </c>
      <c r="D312" t="s">
        <v>655</v>
      </c>
      <c r="E312" t="s">
        <v>22</v>
      </c>
      <c r="F312" t="s">
        <v>453</v>
      </c>
      <c r="G312">
        <v>1975</v>
      </c>
      <c r="H312" t="s">
        <v>2437</v>
      </c>
      <c r="I312">
        <v>1975</v>
      </c>
      <c r="J312" t="s">
        <v>32</v>
      </c>
      <c r="K312" t="s">
        <v>1468</v>
      </c>
      <c r="L312">
        <v>1975</v>
      </c>
    </row>
    <row r="313" spans="1:12">
      <c r="A313" t="s">
        <v>2438</v>
      </c>
      <c r="C313">
        <v>312</v>
      </c>
      <c r="D313" t="s">
        <v>506</v>
      </c>
      <c r="E313" t="s">
        <v>144</v>
      </c>
      <c r="F313">
        <v>0</v>
      </c>
      <c r="G313">
        <v>1965</v>
      </c>
      <c r="H313" t="s">
        <v>2439</v>
      </c>
      <c r="I313">
        <v>1965</v>
      </c>
      <c r="J313" t="s">
        <v>32</v>
      </c>
      <c r="K313" t="s">
        <v>1468</v>
      </c>
      <c r="L313">
        <v>1965</v>
      </c>
    </row>
    <row r="314" spans="1:12">
      <c r="A314" t="s">
        <v>2440</v>
      </c>
      <c r="C314">
        <v>313</v>
      </c>
      <c r="D314" t="s">
        <v>506</v>
      </c>
      <c r="E314" t="s">
        <v>19</v>
      </c>
      <c r="F314">
        <v>0</v>
      </c>
      <c r="G314">
        <v>1963</v>
      </c>
      <c r="H314" t="s">
        <v>2441</v>
      </c>
      <c r="I314">
        <v>1963</v>
      </c>
      <c r="J314" t="s">
        <v>32</v>
      </c>
      <c r="K314" t="s">
        <v>1468</v>
      </c>
      <c r="L314">
        <v>1963</v>
      </c>
    </row>
    <row r="315" spans="1:12">
      <c r="A315" t="s">
        <v>2442</v>
      </c>
      <c r="C315">
        <v>314</v>
      </c>
      <c r="D315" t="s">
        <v>566</v>
      </c>
      <c r="E315" t="s">
        <v>83</v>
      </c>
      <c r="F315" t="s">
        <v>565</v>
      </c>
      <c r="G315">
        <v>1975</v>
      </c>
      <c r="H315" t="s">
        <v>2443</v>
      </c>
      <c r="I315">
        <v>1975</v>
      </c>
      <c r="J315" t="s">
        <v>32</v>
      </c>
      <c r="K315" t="s">
        <v>1468</v>
      </c>
      <c r="L315">
        <v>1975</v>
      </c>
    </row>
    <row r="316" spans="1:12">
      <c r="A316" t="s">
        <v>2444</v>
      </c>
      <c r="C316">
        <v>315</v>
      </c>
      <c r="D316" t="s">
        <v>486</v>
      </c>
      <c r="E316" t="s">
        <v>26</v>
      </c>
      <c r="F316">
        <v>0</v>
      </c>
      <c r="G316">
        <v>1962</v>
      </c>
      <c r="H316" t="s">
        <v>2445</v>
      </c>
      <c r="I316">
        <v>1962</v>
      </c>
      <c r="J316" t="s">
        <v>32</v>
      </c>
      <c r="K316" t="s">
        <v>1468</v>
      </c>
      <c r="L316">
        <v>1962</v>
      </c>
    </row>
    <row r="317" spans="1:12">
      <c r="A317" t="s">
        <v>2446</v>
      </c>
      <c r="C317">
        <v>316</v>
      </c>
      <c r="D317" t="s">
        <v>759</v>
      </c>
      <c r="E317" t="s">
        <v>17</v>
      </c>
      <c r="F317" t="s">
        <v>1428</v>
      </c>
      <c r="G317">
        <v>1978</v>
      </c>
      <c r="H317" t="s">
        <v>2447</v>
      </c>
      <c r="I317">
        <v>1978</v>
      </c>
      <c r="J317" t="s">
        <v>32</v>
      </c>
      <c r="K317" t="s">
        <v>1468</v>
      </c>
      <c r="L317">
        <v>1978</v>
      </c>
    </row>
    <row r="318" spans="1:12">
      <c r="A318" t="s">
        <v>2448</v>
      </c>
      <c r="C318">
        <v>317</v>
      </c>
      <c r="D318" t="s">
        <v>1427</v>
      </c>
      <c r="E318" t="s">
        <v>141</v>
      </c>
      <c r="F318" t="s">
        <v>1413</v>
      </c>
      <c r="G318">
        <v>1988</v>
      </c>
      <c r="H318" t="s">
        <v>2449</v>
      </c>
      <c r="I318">
        <v>1988</v>
      </c>
      <c r="J318" t="s">
        <v>32</v>
      </c>
      <c r="K318" t="s">
        <v>1468</v>
      </c>
      <c r="L318" t="e">
        <v>#N/A</v>
      </c>
    </row>
    <row r="319" spans="1:12">
      <c r="A319" t="s">
        <v>2450</v>
      </c>
      <c r="C319">
        <v>318</v>
      </c>
      <c r="D319" t="s">
        <v>538</v>
      </c>
      <c r="E319" t="s">
        <v>90</v>
      </c>
      <c r="F319">
        <v>0</v>
      </c>
      <c r="G319">
        <v>1976</v>
      </c>
      <c r="H319" t="s">
        <v>2451</v>
      </c>
      <c r="I319">
        <v>1976</v>
      </c>
      <c r="J319" t="s">
        <v>32</v>
      </c>
      <c r="K319" t="s">
        <v>1468</v>
      </c>
      <c r="L319">
        <v>1976</v>
      </c>
    </row>
    <row r="320" spans="1:12">
      <c r="A320" t="s">
        <v>2452</v>
      </c>
      <c r="C320">
        <v>319</v>
      </c>
      <c r="D320" t="s">
        <v>537</v>
      </c>
      <c r="E320" t="s">
        <v>95</v>
      </c>
      <c r="F320">
        <v>0</v>
      </c>
      <c r="G320">
        <v>1985</v>
      </c>
      <c r="H320" t="s">
        <v>2453</v>
      </c>
      <c r="I320">
        <v>1985</v>
      </c>
      <c r="J320" t="s">
        <v>32</v>
      </c>
      <c r="K320" t="s">
        <v>1468</v>
      </c>
      <c r="L320">
        <v>1985</v>
      </c>
    </row>
    <row r="321" spans="1:12">
      <c r="A321" t="s">
        <v>2454</v>
      </c>
      <c r="C321">
        <v>320</v>
      </c>
      <c r="D321" t="s">
        <v>1094</v>
      </c>
      <c r="E321" t="s">
        <v>59</v>
      </c>
      <c r="F321">
        <v>0</v>
      </c>
      <c r="G321">
        <v>1980</v>
      </c>
      <c r="H321" t="s">
        <v>2455</v>
      </c>
      <c r="I321">
        <v>1980</v>
      </c>
      <c r="J321" t="s">
        <v>32</v>
      </c>
      <c r="K321" t="s">
        <v>1468</v>
      </c>
      <c r="L321">
        <v>1980</v>
      </c>
    </row>
    <row r="322" spans="1:12">
      <c r="A322" t="s">
        <v>2456</v>
      </c>
      <c r="C322">
        <v>321</v>
      </c>
      <c r="D322" t="s">
        <v>1093</v>
      </c>
      <c r="E322" t="s">
        <v>22</v>
      </c>
      <c r="F322">
        <v>0</v>
      </c>
      <c r="G322">
        <v>1978</v>
      </c>
      <c r="H322" t="s">
        <v>2457</v>
      </c>
      <c r="I322">
        <v>1978</v>
      </c>
      <c r="J322" t="s">
        <v>32</v>
      </c>
      <c r="K322" t="s">
        <v>1468</v>
      </c>
      <c r="L322">
        <v>1978</v>
      </c>
    </row>
    <row r="323" spans="1:12">
      <c r="A323" t="s">
        <v>2458</v>
      </c>
      <c r="C323">
        <v>322</v>
      </c>
      <c r="D323" t="s">
        <v>1425</v>
      </c>
      <c r="E323" t="s">
        <v>25</v>
      </c>
      <c r="F323">
        <v>0</v>
      </c>
      <c r="G323">
        <v>1981</v>
      </c>
      <c r="H323" t="s">
        <v>2459</v>
      </c>
      <c r="I323">
        <v>1981</v>
      </c>
      <c r="J323" t="s">
        <v>32</v>
      </c>
      <c r="K323" t="s">
        <v>1468</v>
      </c>
      <c r="L323" t="e">
        <v>#N/A</v>
      </c>
    </row>
    <row r="324" spans="1:12">
      <c r="A324" t="s">
        <v>2460</v>
      </c>
      <c r="C324">
        <v>323</v>
      </c>
      <c r="D324" t="s">
        <v>546</v>
      </c>
      <c r="E324" t="s">
        <v>48</v>
      </c>
      <c r="F324">
        <v>0</v>
      </c>
      <c r="G324">
        <v>1971</v>
      </c>
      <c r="H324" t="s">
        <v>2461</v>
      </c>
      <c r="I324">
        <v>1971</v>
      </c>
      <c r="J324" t="s">
        <v>32</v>
      </c>
      <c r="K324" t="s">
        <v>1468</v>
      </c>
      <c r="L324">
        <v>1971</v>
      </c>
    </row>
    <row r="325" spans="1:12">
      <c r="A325" t="s">
        <v>2462</v>
      </c>
      <c r="C325">
        <v>324</v>
      </c>
      <c r="D325" t="s">
        <v>1136</v>
      </c>
      <c r="E325" t="s">
        <v>383</v>
      </c>
      <c r="F325" t="s">
        <v>1424</v>
      </c>
      <c r="G325">
        <v>1971</v>
      </c>
      <c r="H325" t="s">
        <v>2463</v>
      </c>
      <c r="I325">
        <v>1971</v>
      </c>
      <c r="J325" t="s">
        <v>32</v>
      </c>
      <c r="K325" t="s">
        <v>1468</v>
      </c>
      <c r="L325">
        <v>1971</v>
      </c>
    </row>
    <row r="326" spans="1:12">
      <c r="A326" t="s">
        <v>2464</v>
      </c>
      <c r="C326">
        <v>325</v>
      </c>
      <c r="D326" t="s">
        <v>1423</v>
      </c>
      <c r="E326" t="s">
        <v>1422</v>
      </c>
      <c r="F326">
        <v>0</v>
      </c>
      <c r="G326">
        <v>1964</v>
      </c>
      <c r="H326" t="s">
        <v>2465</v>
      </c>
      <c r="I326">
        <v>1964</v>
      </c>
      <c r="J326" t="s">
        <v>32</v>
      </c>
      <c r="K326" t="s">
        <v>1468</v>
      </c>
      <c r="L326" t="e">
        <v>#N/A</v>
      </c>
    </row>
    <row r="327" spans="1:12">
      <c r="A327" t="s">
        <v>2466</v>
      </c>
      <c r="C327">
        <v>326</v>
      </c>
      <c r="D327" t="s">
        <v>1421</v>
      </c>
      <c r="E327" t="s">
        <v>25</v>
      </c>
      <c r="F327">
        <v>0</v>
      </c>
      <c r="G327">
        <v>1964</v>
      </c>
      <c r="H327" t="s">
        <v>2467</v>
      </c>
      <c r="I327">
        <v>1964</v>
      </c>
      <c r="J327" t="s">
        <v>32</v>
      </c>
      <c r="K327" t="s">
        <v>1468</v>
      </c>
      <c r="L327" t="e">
        <v>#N/A</v>
      </c>
    </row>
    <row r="328" spans="1:12">
      <c r="A328" t="s">
        <v>2468</v>
      </c>
      <c r="C328">
        <v>327</v>
      </c>
      <c r="D328" t="s">
        <v>1420</v>
      </c>
      <c r="E328" t="s">
        <v>48</v>
      </c>
      <c r="F328" t="s">
        <v>1419</v>
      </c>
      <c r="G328">
        <v>1985</v>
      </c>
      <c r="H328" t="s">
        <v>2469</v>
      </c>
      <c r="I328">
        <v>1985</v>
      </c>
      <c r="J328" t="s">
        <v>32</v>
      </c>
      <c r="K328" t="s">
        <v>1468</v>
      </c>
      <c r="L328" t="e">
        <v>#N/A</v>
      </c>
    </row>
    <row r="329" spans="1:12">
      <c r="A329" t="s">
        <v>2470</v>
      </c>
      <c r="C329">
        <v>328</v>
      </c>
      <c r="D329" t="s">
        <v>1417</v>
      </c>
      <c r="E329" t="s">
        <v>70</v>
      </c>
      <c r="F329" t="s">
        <v>1416</v>
      </c>
      <c r="G329">
        <v>1970</v>
      </c>
      <c r="H329" t="s">
        <v>2471</v>
      </c>
      <c r="I329">
        <v>1970</v>
      </c>
      <c r="J329" t="s">
        <v>32</v>
      </c>
      <c r="K329" t="s">
        <v>1468</v>
      </c>
      <c r="L329" t="e">
        <v>#N/A</v>
      </c>
    </row>
    <row r="330" spans="1:12">
      <c r="A330" t="s">
        <v>2472</v>
      </c>
      <c r="C330">
        <v>329</v>
      </c>
      <c r="D330" t="s">
        <v>1415</v>
      </c>
      <c r="E330" t="s">
        <v>22</v>
      </c>
      <c r="F330" t="s">
        <v>158</v>
      </c>
      <c r="G330">
        <v>1978</v>
      </c>
      <c r="H330" t="s">
        <v>2473</v>
      </c>
      <c r="I330">
        <v>1978</v>
      </c>
      <c r="J330" t="s">
        <v>32</v>
      </c>
      <c r="K330" t="s">
        <v>1468</v>
      </c>
      <c r="L330" t="e">
        <v>#N/A</v>
      </c>
    </row>
    <row r="331" spans="1:12">
      <c r="A331" t="s">
        <v>2474</v>
      </c>
      <c r="C331">
        <v>330</v>
      </c>
      <c r="D331" t="s">
        <v>1414</v>
      </c>
      <c r="E331" t="s">
        <v>22</v>
      </c>
      <c r="F331" t="s">
        <v>1413</v>
      </c>
      <c r="G331">
        <v>1989</v>
      </c>
      <c r="H331" t="s">
        <v>2475</v>
      </c>
      <c r="I331">
        <v>1989</v>
      </c>
      <c r="J331" t="s">
        <v>32</v>
      </c>
      <c r="K331" t="s">
        <v>1468</v>
      </c>
      <c r="L331" t="e">
        <v>#N/A</v>
      </c>
    </row>
    <row r="332" spans="1:12">
      <c r="A332" t="s">
        <v>2476</v>
      </c>
      <c r="C332">
        <v>331</v>
      </c>
      <c r="D332" t="s">
        <v>508</v>
      </c>
      <c r="E332" t="s">
        <v>15</v>
      </c>
      <c r="F332" t="s">
        <v>477</v>
      </c>
      <c r="G332">
        <v>1983</v>
      </c>
      <c r="H332" t="s">
        <v>2477</v>
      </c>
      <c r="I332">
        <v>1983</v>
      </c>
      <c r="J332" t="s">
        <v>32</v>
      </c>
      <c r="K332" t="s">
        <v>1468</v>
      </c>
      <c r="L332">
        <v>1983</v>
      </c>
    </row>
    <row r="333" spans="1:12">
      <c r="A333" t="s">
        <v>2478</v>
      </c>
      <c r="C333">
        <v>332</v>
      </c>
      <c r="D333" t="s">
        <v>1412</v>
      </c>
      <c r="E333" t="s">
        <v>63</v>
      </c>
      <c r="F333">
        <v>0</v>
      </c>
      <c r="G333">
        <v>1991</v>
      </c>
      <c r="H333" t="s">
        <v>2479</v>
      </c>
      <c r="I333">
        <v>1991</v>
      </c>
      <c r="J333" t="s">
        <v>32</v>
      </c>
      <c r="K333" t="s">
        <v>1468</v>
      </c>
      <c r="L333" t="e">
        <v>#N/A</v>
      </c>
    </row>
    <row r="334" spans="1:12">
      <c r="A334" t="s">
        <v>2480</v>
      </c>
      <c r="C334">
        <v>333</v>
      </c>
      <c r="D334" t="s">
        <v>1398</v>
      </c>
      <c r="E334" t="s">
        <v>431</v>
      </c>
      <c r="F334" t="s">
        <v>1411</v>
      </c>
      <c r="G334">
        <v>1988</v>
      </c>
      <c r="H334" t="s">
        <v>2481</v>
      </c>
      <c r="I334">
        <v>1988</v>
      </c>
      <c r="J334" t="s">
        <v>32</v>
      </c>
      <c r="K334" t="s">
        <v>1468</v>
      </c>
      <c r="L334" t="e">
        <v>#N/A</v>
      </c>
    </row>
    <row r="335" spans="1:12">
      <c r="A335" t="s">
        <v>2482</v>
      </c>
      <c r="C335">
        <v>334</v>
      </c>
      <c r="D335" t="s">
        <v>1133</v>
      </c>
      <c r="E335" t="s">
        <v>282</v>
      </c>
      <c r="F335">
        <v>0</v>
      </c>
      <c r="G335">
        <v>1980</v>
      </c>
      <c r="H335" t="s">
        <v>2483</v>
      </c>
      <c r="I335">
        <v>1980</v>
      </c>
      <c r="J335" t="s">
        <v>32</v>
      </c>
      <c r="K335" t="s">
        <v>1468</v>
      </c>
      <c r="L335">
        <v>1980</v>
      </c>
    </row>
    <row r="336" spans="1:12">
      <c r="A336" t="s">
        <v>2484</v>
      </c>
      <c r="C336">
        <v>335</v>
      </c>
      <c r="D336" t="s">
        <v>586</v>
      </c>
      <c r="E336" t="s">
        <v>48</v>
      </c>
      <c r="F336">
        <v>0</v>
      </c>
      <c r="G336">
        <v>1971</v>
      </c>
      <c r="H336" t="s">
        <v>2485</v>
      </c>
      <c r="I336">
        <v>1971</v>
      </c>
      <c r="J336" t="s">
        <v>32</v>
      </c>
      <c r="K336" t="s">
        <v>1468</v>
      </c>
      <c r="L336">
        <v>1971</v>
      </c>
    </row>
    <row r="337" spans="1:12">
      <c r="A337" t="s">
        <v>2486</v>
      </c>
      <c r="C337">
        <v>336</v>
      </c>
      <c r="D337" t="s">
        <v>1410</v>
      </c>
      <c r="E337" t="s">
        <v>63</v>
      </c>
      <c r="F337" t="s">
        <v>477</v>
      </c>
      <c r="G337">
        <v>1989</v>
      </c>
      <c r="H337" t="s">
        <v>2487</v>
      </c>
      <c r="I337">
        <v>1989</v>
      </c>
      <c r="J337" t="s">
        <v>32</v>
      </c>
      <c r="K337" t="s">
        <v>1468</v>
      </c>
      <c r="L337" t="e">
        <v>#N/A</v>
      </c>
    </row>
    <row r="338" spans="1:12">
      <c r="A338" t="s">
        <v>2488</v>
      </c>
      <c r="C338">
        <v>337</v>
      </c>
      <c r="D338" t="s">
        <v>1164</v>
      </c>
      <c r="E338" t="s">
        <v>141</v>
      </c>
      <c r="F338">
        <v>0</v>
      </c>
      <c r="G338">
        <v>1975</v>
      </c>
      <c r="H338" t="s">
        <v>2489</v>
      </c>
      <c r="I338">
        <v>1975</v>
      </c>
      <c r="J338" t="s">
        <v>32</v>
      </c>
      <c r="K338" t="s">
        <v>1468</v>
      </c>
      <c r="L338">
        <v>1975</v>
      </c>
    </row>
    <row r="339" spans="1:12">
      <c r="A339" t="s">
        <v>2490</v>
      </c>
      <c r="C339">
        <v>338</v>
      </c>
      <c r="D339" t="s">
        <v>1409</v>
      </c>
      <c r="E339" t="s">
        <v>139</v>
      </c>
      <c r="F339">
        <v>0</v>
      </c>
      <c r="G339">
        <v>1985</v>
      </c>
      <c r="H339" t="s">
        <v>2491</v>
      </c>
      <c r="I339">
        <v>1985</v>
      </c>
      <c r="J339" t="s">
        <v>32</v>
      </c>
      <c r="K339" t="s">
        <v>1468</v>
      </c>
      <c r="L339" t="e">
        <v>#N/A</v>
      </c>
    </row>
    <row r="340" spans="1:12">
      <c r="A340" t="s">
        <v>2492</v>
      </c>
      <c r="C340">
        <v>339</v>
      </c>
      <c r="D340" t="s">
        <v>1408</v>
      </c>
      <c r="E340" t="s">
        <v>957</v>
      </c>
      <c r="F340">
        <v>0</v>
      </c>
      <c r="G340">
        <v>1969</v>
      </c>
      <c r="H340" t="s">
        <v>2493</v>
      </c>
      <c r="I340">
        <v>1969</v>
      </c>
      <c r="J340" t="s">
        <v>32</v>
      </c>
      <c r="K340" t="s">
        <v>1468</v>
      </c>
      <c r="L340" t="e">
        <v>#N/A</v>
      </c>
    </row>
    <row r="341" spans="1:12">
      <c r="A341" t="s">
        <v>2494</v>
      </c>
      <c r="C341">
        <v>340</v>
      </c>
      <c r="D341" t="s">
        <v>598</v>
      </c>
      <c r="E341" t="s">
        <v>1469</v>
      </c>
      <c r="F341">
        <v>0</v>
      </c>
      <c r="G341">
        <v>1974</v>
      </c>
      <c r="H341" t="s">
        <v>2495</v>
      </c>
      <c r="I341">
        <v>1974</v>
      </c>
      <c r="J341" t="s">
        <v>32</v>
      </c>
      <c r="K341" t="s">
        <v>1468</v>
      </c>
      <c r="L341" t="e">
        <v>#N/A</v>
      </c>
    </row>
    <row r="342" spans="1:12">
      <c r="A342" t="s">
        <v>2496</v>
      </c>
      <c r="C342">
        <v>341</v>
      </c>
      <c r="D342" t="s">
        <v>560</v>
      </c>
      <c r="E342" t="s">
        <v>34</v>
      </c>
      <c r="F342">
        <v>0</v>
      </c>
      <c r="G342">
        <v>1954</v>
      </c>
      <c r="H342" t="s">
        <v>2497</v>
      </c>
      <c r="I342">
        <v>1954</v>
      </c>
      <c r="J342" t="s">
        <v>32</v>
      </c>
      <c r="K342" t="s">
        <v>1468</v>
      </c>
      <c r="L342">
        <v>1955</v>
      </c>
    </row>
    <row r="343" spans="1:12">
      <c r="A343" t="s">
        <v>2498</v>
      </c>
      <c r="C343">
        <v>342</v>
      </c>
      <c r="D343" t="s">
        <v>450</v>
      </c>
      <c r="E343" t="s">
        <v>63</v>
      </c>
      <c r="F343" t="s">
        <v>1407</v>
      </c>
      <c r="G343">
        <v>1976</v>
      </c>
      <c r="H343" t="s">
        <v>2499</v>
      </c>
      <c r="I343">
        <v>1976</v>
      </c>
      <c r="J343" t="s">
        <v>32</v>
      </c>
      <c r="K343" t="s">
        <v>1468</v>
      </c>
      <c r="L343">
        <v>1976</v>
      </c>
    </row>
    <row r="344" spans="1:12">
      <c r="A344" t="s">
        <v>2500</v>
      </c>
      <c r="C344">
        <v>343</v>
      </c>
      <c r="D344" t="s">
        <v>451</v>
      </c>
      <c r="E344" t="s">
        <v>21</v>
      </c>
      <c r="F344" t="s">
        <v>1407</v>
      </c>
      <c r="G344">
        <v>1982</v>
      </c>
      <c r="H344" t="s">
        <v>2501</v>
      </c>
      <c r="I344">
        <v>1982</v>
      </c>
      <c r="J344" t="s">
        <v>32</v>
      </c>
      <c r="K344" t="s">
        <v>1468</v>
      </c>
      <c r="L344">
        <v>1982</v>
      </c>
    </row>
    <row r="345" spans="1:12">
      <c r="A345" t="s">
        <v>2502</v>
      </c>
      <c r="C345">
        <v>344</v>
      </c>
      <c r="D345" t="s">
        <v>621</v>
      </c>
      <c r="E345" t="s">
        <v>398</v>
      </c>
      <c r="F345" t="s">
        <v>1406</v>
      </c>
      <c r="G345">
        <v>1978</v>
      </c>
      <c r="H345" t="s">
        <v>2503</v>
      </c>
      <c r="I345">
        <v>1978</v>
      </c>
      <c r="J345" t="s">
        <v>32</v>
      </c>
      <c r="K345" t="s">
        <v>1468</v>
      </c>
      <c r="L345">
        <v>1978</v>
      </c>
    </row>
    <row r="346" spans="1:12">
      <c r="A346" t="s">
        <v>2504</v>
      </c>
      <c r="C346">
        <v>345</v>
      </c>
      <c r="D346" t="s">
        <v>1405</v>
      </c>
      <c r="E346" t="s">
        <v>1404</v>
      </c>
      <c r="F346" t="s">
        <v>1403</v>
      </c>
      <c r="G346">
        <v>1978</v>
      </c>
      <c r="H346" t="s">
        <v>2505</v>
      </c>
      <c r="I346">
        <v>1978</v>
      </c>
      <c r="J346" t="s">
        <v>32</v>
      </c>
      <c r="K346" t="s">
        <v>1468</v>
      </c>
      <c r="L346" t="e">
        <v>#N/A</v>
      </c>
    </row>
    <row r="347" spans="1:12">
      <c r="A347" t="s">
        <v>2506</v>
      </c>
      <c r="C347">
        <v>346</v>
      </c>
      <c r="D347" t="s">
        <v>842</v>
      </c>
      <c r="E347" t="s">
        <v>734</v>
      </c>
      <c r="F347" t="s">
        <v>1402</v>
      </c>
      <c r="G347">
        <v>1987</v>
      </c>
      <c r="H347" t="s">
        <v>2507</v>
      </c>
      <c r="I347">
        <v>1987</v>
      </c>
      <c r="J347" t="s">
        <v>32</v>
      </c>
      <c r="K347" t="s">
        <v>1468</v>
      </c>
      <c r="L347" t="e">
        <v>#N/A</v>
      </c>
    </row>
    <row r="348" spans="1:12">
      <c r="A348" t="s">
        <v>2508</v>
      </c>
      <c r="C348">
        <v>347</v>
      </c>
      <c r="D348" t="s">
        <v>1401</v>
      </c>
      <c r="E348" t="s">
        <v>175</v>
      </c>
      <c r="F348" t="s">
        <v>1400</v>
      </c>
      <c r="G348">
        <v>1975</v>
      </c>
      <c r="H348" t="s">
        <v>2509</v>
      </c>
      <c r="I348">
        <v>1975</v>
      </c>
      <c r="J348" t="s">
        <v>32</v>
      </c>
      <c r="K348" t="s">
        <v>1468</v>
      </c>
      <c r="L348" t="e">
        <v>#N/A</v>
      </c>
    </row>
    <row r="349" spans="1:12">
      <c r="A349" t="s">
        <v>2510</v>
      </c>
      <c r="C349">
        <v>348</v>
      </c>
      <c r="D349" t="s">
        <v>1139</v>
      </c>
      <c r="E349" t="s">
        <v>17</v>
      </c>
      <c r="F349">
        <v>0</v>
      </c>
      <c r="G349">
        <v>1976</v>
      </c>
      <c r="H349" t="s">
        <v>2511</v>
      </c>
      <c r="I349">
        <v>1976</v>
      </c>
      <c r="J349" t="s">
        <v>32</v>
      </c>
      <c r="K349" t="s">
        <v>1468</v>
      </c>
      <c r="L349">
        <v>1969</v>
      </c>
    </row>
    <row r="350" spans="1:12">
      <c r="A350" t="s">
        <v>2512</v>
      </c>
      <c r="C350">
        <v>349</v>
      </c>
      <c r="D350" t="s">
        <v>643</v>
      </c>
      <c r="E350" t="s">
        <v>17</v>
      </c>
      <c r="F350" t="s">
        <v>1399</v>
      </c>
      <c r="G350">
        <v>1972</v>
      </c>
      <c r="H350" t="s">
        <v>2513</v>
      </c>
      <c r="I350">
        <v>1972</v>
      </c>
      <c r="J350" t="s">
        <v>32</v>
      </c>
      <c r="K350" t="s">
        <v>1468</v>
      </c>
      <c r="L350">
        <v>1972</v>
      </c>
    </row>
    <row r="351" spans="1:12">
      <c r="A351" t="s">
        <v>2514</v>
      </c>
      <c r="C351">
        <v>350</v>
      </c>
      <c r="D351" t="s">
        <v>1398</v>
      </c>
      <c r="E351" t="s">
        <v>24</v>
      </c>
      <c r="F351">
        <v>0</v>
      </c>
      <c r="G351">
        <v>1962</v>
      </c>
      <c r="H351" t="s">
        <v>2515</v>
      </c>
      <c r="I351">
        <v>1962</v>
      </c>
      <c r="J351" t="s">
        <v>32</v>
      </c>
      <c r="K351" t="s">
        <v>1468</v>
      </c>
      <c r="L351" t="e">
        <v>#N/A</v>
      </c>
    </row>
    <row r="352" spans="1:12">
      <c r="A352" t="s">
        <v>2516</v>
      </c>
      <c r="C352">
        <v>351</v>
      </c>
      <c r="D352" t="s">
        <v>1114</v>
      </c>
      <c r="E352" t="s">
        <v>22</v>
      </c>
      <c r="F352">
        <v>0</v>
      </c>
      <c r="G352">
        <v>1978</v>
      </c>
      <c r="H352" t="s">
        <v>2517</v>
      </c>
      <c r="I352">
        <v>1978</v>
      </c>
      <c r="J352" t="s">
        <v>32</v>
      </c>
      <c r="K352" t="s">
        <v>1468</v>
      </c>
      <c r="L352">
        <v>1978</v>
      </c>
    </row>
    <row r="353" spans="1:12">
      <c r="A353" t="s">
        <v>2518</v>
      </c>
      <c r="C353">
        <v>352</v>
      </c>
      <c r="D353" t="s">
        <v>1080</v>
      </c>
      <c r="E353" t="s">
        <v>92</v>
      </c>
      <c r="F353">
        <v>0</v>
      </c>
      <c r="G353">
        <v>1981</v>
      </c>
      <c r="H353" t="s">
        <v>2519</v>
      </c>
      <c r="I353">
        <v>1981</v>
      </c>
      <c r="J353" t="s">
        <v>32</v>
      </c>
      <c r="K353" t="s">
        <v>1468</v>
      </c>
      <c r="L353">
        <v>1981</v>
      </c>
    </row>
    <row r="354" spans="1:12">
      <c r="A354" t="s">
        <v>2520</v>
      </c>
      <c r="C354">
        <v>353</v>
      </c>
      <c r="D354" t="s">
        <v>146</v>
      </c>
      <c r="E354" t="s">
        <v>431</v>
      </c>
      <c r="F354" t="s">
        <v>1397</v>
      </c>
      <c r="G354">
        <v>1975</v>
      </c>
      <c r="H354" t="s">
        <v>2521</v>
      </c>
      <c r="I354">
        <v>1975</v>
      </c>
      <c r="J354" t="s">
        <v>32</v>
      </c>
      <c r="K354" t="s">
        <v>1468</v>
      </c>
      <c r="L354">
        <v>1975</v>
      </c>
    </row>
    <row r="355" spans="1:12">
      <c r="A355" t="s">
        <v>2522</v>
      </c>
      <c r="C355">
        <v>354</v>
      </c>
      <c r="D355" t="s">
        <v>468</v>
      </c>
      <c r="E355" t="s">
        <v>91</v>
      </c>
      <c r="F355" t="s">
        <v>1071</v>
      </c>
      <c r="G355">
        <v>1989</v>
      </c>
      <c r="H355" t="s">
        <v>2523</v>
      </c>
      <c r="I355">
        <v>1989</v>
      </c>
      <c r="J355" t="s">
        <v>32</v>
      </c>
      <c r="K355" t="s">
        <v>1468</v>
      </c>
      <c r="L355">
        <v>1989</v>
      </c>
    </row>
    <row r="356" spans="1:12">
      <c r="A356" t="s">
        <v>2524</v>
      </c>
      <c r="C356">
        <v>355</v>
      </c>
      <c r="D356" t="s">
        <v>542</v>
      </c>
      <c r="E356" t="s">
        <v>22</v>
      </c>
      <c r="F356">
        <v>0</v>
      </c>
      <c r="G356">
        <v>1978</v>
      </c>
      <c r="H356" t="s">
        <v>2525</v>
      </c>
      <c r="I356">
        <v>1978</v>
      </c>
      <c r="J356" t="s">
        <v>32</v>
      </c>
      <c r="K356" t="s">
        <v>1468</v>
      </c>
      <c r="L356">
        <v>1978</v>
      </c>
    </row>
    <row r="357" spans="1:12">
      <c r="A357" t="s">
        <v>2526</v>
      </c>
      <c r="C357">
        <v>356</v>
      </c>
      <c r="D357" t="s">
        <v>1395</v>
      </c>
      <c r="E357" t="s">
        <v>95</v>
      </c>
      <c r="F357" t="s">
        <v>1389</v>
      </c>
      <c r="G357">
        <v>1980</v>
      </c>
      <c r="H357" t="s">
        <v>2527</v>
      </c>
      <c r="I357">
        <v>1980</v>
      </c>
      <c r="J357" t="s">
        <v>32</v>
      </c>
      <c r="K357" t="s">
        <v>1468</v>
      </c>
      <c r="L357" t="e">
        <v>#N/A</v>
      </c>
    </row>
    <row r="358" spans="1:12">
      <c r="A358" t="s">
        <v>2528</v>
      </c>
      <c r="C358">
        <v>357</v>
      </c>
      <c r="D358" t="s">
        <v>1394</v>
      </c>
      <c r="E358" t="s">
        <v>17</v>
      </c>
      <c r="F358">
        <v>0</v>
      </c>
      <c r="G358">
        <v>1982</v>
      </c>
      <c r="H358" t="s">
        <v>2529</v>
      </c>
      <c r="I358">
        <v>1982</v>
      </c>
      <c r="J358" t="s">
        <v>32</v>
      </c>
      <c r="K358" t="s">
        <v>1468</v>
      </c>
      <c r="L358" t="e">
        <v>#N/A</v>
      </c>
    </row>
    <row r="359" spans="1:12">
      <c r="A359" t="s">
        <v>2530</v>
      </c>
      <c r="C359">
        <v>358</v>
      </c>
      <c r="D359" t="s">
        <v>542</v>
      </c>
      <c r="E359" t="s">
        <v>34</v>
      </c>
      <c r="F359">
        <v>0</v>
      </c>
      <c r="G359">
        <v>1973</v>
      </c>
      <c r="H359" t="s">
        <v>2531</v>
      </c>
      <c r="I359">
        <v>1973</v>
      </c>
      <c r="J359" t="s">
        <v>32</v>
      </c>
      <c r="K359" t="s">
        <v>1468</v>
      </c>
      <c r="L359" t="e">
        <v>#N/A</v>
      </c>
    </row>
    <row r="360" spans="1:12">
      <c r="A360" t="s">
        <v>2532</v>
      </c>
      <c r="C360">
        <v>359</v>
      </c>
      <c r="D360" t="s">
        <v>471</v>
      </c>
      <c r="E360" t="s">
        <v>34</v>
      </c>
      <c r="F360" t="s">
        <v>1071</v>
      </c>
      <c r="G360">
        <v>1983</v>
      </c>
      <c r="H360" t="s">
        <v>2533</v>
      </c>
      <c r="I360">
        <v>1983</v>
      </c>
      <c r="J360" t="s">
        <v>32</v>
      </c>
      <c r="K360" t="s">
        <v>1468</v>
      </c>
      <c r="L360">
        <v>1983</v>
      </c>
    </row>
    <row r="361" spans="1:12">
      <c r="A361" t="s">
        <v>2534</v>
      </c>
      <c r="C361">
        <v>360</v>
      </c>
      <c r="D361" t="s">
        <v>466</v>
      </c>
      <c r="E361" t="s">
        <v>48</v>
      </c>
      <c r="F361" t="s">
        <v>1071</v>
      </c>
      <c r="G361">
        <v>1973</v>
      </c>
      <c r="H361" t="s">
        <v>2535</v>
      </c>
      <c r="I361">
        <v>1973</v>
      </c>
      <c r="J361" t="s">
        <v>32</v>
      </c>
      <c r="K361" t="s">
        <v>1468</v>
      </c>
      <c r="L361">
        <v>1973</v>
      </c>
    </row>
    <row r="362" spans="1:12">
      <c r="A362" t="s">
        <v>2536</v>
      </c>
      <c r="C362">
        <v>361</v>
      </c>
      <c r="D362" t="s">
        <v>466</v>
      </c>
      <c r="E362" t="s">
        <v>467</v>
      </c>
      <c r="F362" t="s">
        <v>1071</v>
      </c>
      <c r="G362">
        <v>1983</v>
      </c>
      <c r="H362" t="s">
        <v>2537</v>
      </c>
      <c r="I362">
        <v>1983</v>
      </c>
      <c r="J362" t="s">
        <v>32</v>
      </c>
      <c r="K362" t="s">
        <v>1468</v>
      </c>
      <c r="L362">
        <v>1983</v>
      </c>
    </row>
    <row r="363" spans="1:12">
      <c r="A363" t="s">
        <v>2538</v>
      </c>
      <c r="C363">
        <v>362</v>
      </c>
      <c r="D363" t="s">
        <v>1392</v>
      </c>
      <c r="E363" t="s">
        <v>91</v>
      </c>
      <c r="F363" t="s">
        <v>1389</v>
      </c>
      <c r="G363">
        <v>1989</v>
      </c>
      <c r="H363" t="s">
        <v>2539</v>
      </c>
      <c r="I363">
        <v>1989</v>
      </c>
      <c r="J363" t="s">
        <v>32</v>
      </c>
      <c r="K363" t="s">
        <v>1468</v>
      </c>
      <c r="L363" t="e">
        <v>#N/A</v>
      </c>
    </row>
    <row r="364" spans="1:12">
      <c r="A364" t="s">
        <v>2540</v>
      </c>
      <c r="C364">
        <v>363</v>
      </c>
      <c r="D364" t="s">
        <v>1390</v>
      </c>
      <c r="E364" t="s">
        <v>17</v>
      </c>
      <c r="F364" t="s">
        <v>1389</v>
      </c>
      <c r="G364">
        <v>1973</v>
      </c>
      <c r="H364" t="s">
        <v>2541</v>
      </c>
      <c r="I364">
        <v>1973</v>
      </c>
      <c r="J364" t="s">
        <v>32</v>
      </c>
      <c r="K364" t="s">
        <v>1468</v>
      </c>
      <c r="L364" t="e">
        <v>#N/A</v>
      </c>
    </row>
    <row r="365" spans="1:12">
      <c r="A365" t="s">
        <v>2542</v>
      </c>
      <c r="C365">
        <v>364</v>
      </c>
      <c r="D365" t="s">
        <v>1388</v>
      </c>
      <c r="E365" t="s">
        <v>92</v>
      </c>
      <c r="F365">
        <v>0</v>
      </c>
      <c r="G365">
        <v>1962</v>
      </c>
      <c r="H365" t="s">
        <v>2543</v>
      </c>
      <c r="I365">
        <v>1962</v>
      </c>
      <c r="J365" t="s">
        <v>32</v>
      </c>
      <c r="K365" t="s">
        <v>1468</v>
      </c>
      <c r="L365" t="e">
        <v>#N/A</v>
      </c>
    </row>
    <row r="366" spans="1:12">
      <c r="A366" t="s">
        <v>2544</v>
      </c>
      <c r="C366">
        <v>365</v>
      </c>
      <c r="D366" t="s">
        <v>709</v>
      </c>
      <c r="E366" t="s">
        <v>193</v>
      </c>
      <c r="F366" t="s">
        <v>1132</v>
      </c>
      <c r="G366">
        <v>1985</v>
      </c>
      <c r="H366" t="s">
        <v>2545</v>
      </c>
      <c r="I366">
        <v>1985</v>
      </c>
      <c r="J366" t="s">
        <v>32</v>
      </c>
      <c r="K366" t="s">
        <v>1468</v>
      </c>
      <c r="L366">
        <v>1985</v>
      </c>
    </row>
    <row r="367" spans="1:12">
      <c r="A367" t="s">
        <v>2546</v>
      </c>
      <c r="C367">
        <v>366</v>
      </c>
      <c r="D367" t="s">
        <v>1131</v>
      </c>
      <c r="E367" t="s">
        <v>151</v>
      </c>
      <c r="F367">
        <v>0</v>
      </c>
      <c r="G367">
        <v>1959</v>
      </c>
      <c r="H367" t="s">
        <v>2547</v>
      </c>
      <c r="I367">
        <v>1959</v>
      </c>
      <c r="J367" t="s">
        <v>32</v>
      </c>
      <c r="K367" t="s">
        <v>1468</v>
      </c>
      <c r="L367">
        <v>1959</v>
      </c>
    </row>
    <row r="368" spans="1:12">
      <c r="A368" t="s">
        <v>2548</v>
      </c>
      <c r="C368">
        <v>367</v>
      </c>
      <c r="D368" t="s">
        <v>374</v>
      </c>
      <c r="E368" t="s">
        <v>467</v>
      </c>
      <c r="F368">
        <v>0</v>
      </c>
      <c r="G368">
        <v>1976</v>
      </c>
      <c r="H368" t="s">
        <v>2549</v>
      </c>
      <c r="I368">
        <v>1976</v>
      </c>
      <c r="J368" t="s">
        <v>32</v>
      </c>
      <c r="K368" t="s">
        <v>1468</v>
      </c>
      <c r="L368" t="e">
        <v>#N/A</v>
      </c>
    </row>
    <row r="369" spans="1:12">
      <c r="A369" t="s">
        <v>2550</v>
      </c>
      <c r="C369">
        <v>368</v>
      </c>
      <c r="D369" t="s">
        <v>1387</v>
      </c>
      <c r="E369" t="s">
        <v>22</v>
      </c>
      <c r="F369">
        <v>0</v>
      </c>
      <c r="G369">
        <v>1970</v>
      </c>
      <c r="H369" t="s">
        <v>2551</v>
      </c>
      <c r="I369">
        <v>1970</v>
      </c>
      <c r="J369" t="s">
        <v>32</v>
      </c>
      <c r="K369" t="s">
        <v>1468</v>
      </c>
      <c r="L369" t="e">
        <v>#N/A</v>
      </c>
    </row>
    <row r="370" spans="1:12">
      <c r="A370" t="s">
        <v>2552</v>
      </c>
      <c r="C370">
        <v>369</v>
      </c>
      <c r="D370" t="s">
        <v>527</v>
      </c>
      <c r="E370" t="s">
        <v>526</v>
      </c>
      <c r="F370">
        <v>0</v>
      </c>
      <c r="G370">
        <v>1954</v>
      </c>
      <c r="H370" t="s">
        <v>2553</v>
      </c>
      <c r="I370">
        <v>1954</v>
      </c>
      <c r="J370" t="s">
        <v>32</v>
      </c>
      <c r="K370" t="s">
        <v>1468</v>
      </c>
      <c r="L370">
        <v>1954</v>
      </c>
    </row>
    <row r="371" spans="1:12">
      <c r="A371" t="s">
        <v>2554</v>
      </c>
      <c r="C371">
        <v>370</v>
      </c>
      <c r="D371" t="s">
        <v>1386</v>
      </c>
      <c r="E371" t="s">
        <v>282</v>
      </c>
      <c r="F371">
        <v>0</v>
      </c>
      <c r="G371">
        <v>1996</v>
      </c>
      <c r="H371" t="s">
        <v>2555</v>
      </c>
      <c r="I371">
        <v>1996</v>
      </c>
      <c r="J371" t="s">
        <v>32</v>
      </c>
      <c r="K371" t="s">
        <v>1468</v>
      </c>
      <c r="L371" t="e">
        <v>#N/A</v>
      </c>
    </row>
    <row r="372" spans="1:12">
      <c r="A372" t="s">
        <v>2556</v>
      </c>
      <c r="C372">
        <v>371</v>
      </c>
      <c r="D372" t="s">
        <v>1385</v>
      </c>
      <c r="E372" t="s">
        <v>144</v>
      </c>
      <c r="F372" t="s">
        <v>1384</v>
      </c>
      <c r="G372">
        <v>1962</v>
      </c>
      <c r="H372" t="s">
        <v>2557</v>
      </c>
      <c r="I372">
        <v>1962</v>
      </c>
      <c r="J372" t="s">
        <v>32</v>
      </c>
      <c r="K372" t="s">
        <v>1468</v>
      </c>
      <c r="L372" t="e">
        <v>#N/A</v>
      </c>
    </row>
    <row r="373" spans="1:12">
      <c r="A373" t="s">
        <v>2558</v>
      </c>
      <c r="C373">
        <v>372</v>
      </c>
      <c r="D373" t="s">
        <v>1064</v>
      </c>
      <c r="E373" t="s">
        <v>151</v>
      </c>
      <c r="F373" t="s">
        <v>1063</v>
      </c>
      <c r="G373">
        <v>1981</v>
      </c>
      <c r="H373" t="s">
        <v>2559</v>
      </c>
      <c r="I373">
        <v>1981</v>
      </c>
      <c r="J373" t="s">
        <v>32</v>
      </c>
      <c r="K373" t="s">
        <v>1468</v>
      </c>
      <c r="L373">
        <v>1981</v>
      </c>
    </row>
    <row r="374" spans="1:12">
      <c r="A374" t="s">
        <v>2560</v>
      </c>
      <c r="C374">
        <v>373</v>
      </c>
      <c r="D374" s="15" t="s">
        <v>1385</v>
      </c>
      <c r="E374" s="15" t="s">
        <v>34</v>
      </c>
      <c r="F374" s="9" t="s">
        <v>1384</v>
      </c>
      <c r="G374" s="9">
        <v>1992</v>
      </c>
      <c r="H374" t="s">
        <v>2561</v>
      </c>
      <c r="I374">
        <v>1992</v>
      </c>
      <c r="J374" t="s">
        <v>32</v>
      </c>
      <c r="K374" t="s">
        <v>1468</v>
      </c>
      <c r="L374" t="e">
        <v>#N/A</v>
      </c>
    </row>
    <row r="375" spans="1:12">
      <c r="A375" t="s">
        <v>2562</v>
      </c>
      <c r="C375">
        <v>374</v>
      </c>
      <c r="D375" s="15" t="s">
        <v>1383</v>
      </c>
      <c r="E375" s="15" t="s">
        <v>63</v>
      </c>
      <c r="F375" s="15">
        <v>0</v>
      </c>
      <c r="G375" s="9">
        <v>1983</v>
      </c>
      <c r="H375" t="s">
        <v>2563</v>
      </c>
      <c r="I375">
        <v>1983</v>
      </c>
      <c r="J375" t="s">
        <v>32</v>
      </c>
      <c r="K375" t="s">
        <v>1468</v>
      </c>
      <c r="L375" t="e">
        <v>#N/A</v>
      </c>
    </row>
    <row r="376" spans="1:12">
      <c r="A376" t="s">
        <v>2564</v>
      </c>
      <c r="C376">
        <v>375</v>
      </c>
      <c r="D376" s="15" t="s">
        <v>1382</v>
      </c>
      <c r="E376" s="15" t="s">
        <v>788</v>
      </c>
      <c r="F376" s="9">
        <v>0</v>
      </c>
      <c r="G376" s="9">
        <v>1974</v>
      </c>
      <c r="H376" t="s">
        <v>2565</v>
      </c>
      <c r="I376">
        <v>1974</v>
      </c>
      <c r="J376" t="s">
        <v>32</v>
      </c>
      <c r="K376" t="s">
        <v>1468</v>
      </c>
      <c r="L376" t="e">
        <v>#N/A</v>
      </c>
    </row>
    <row r="377" spans="1:12">
      <c r="A377" t="s">
        <v>2566</v>
      </c>
      <c r="C377">
        <v>376</v>
      </c>
      <c r="D377" s="15" t="s">
        <v>1134</v>
      </c>
      <c r="E377" s="15" t="s">
        <v>95</v>
      </c>
      <c r="F377" s="9" t="s">
        <v>1132</v>
      </c>
      <c r="G377" s="9">
        <v>1971</v>
      </c>
      <c r="H377" t="s">
        <v>2567</v>
      </c>
      <c r="I377">
        <v>1971</v>
      </c>
      <c r="J377" t="s">
        <v>32</v>
      </c>
      <c r="K377" t="s">
        <v>1468</v>
      </c>
      <c r="L377">
        <v>1971</v>
      </c>
    </row>
    <row r="378" spans="1:12">
      <c r="A378" t="s">
        <v>2568</v>
      </c>
      <c r="C378">
        <v>377</v>
      </c>
      <c r="D378" s="15" t="s">
        <v>1135</v>
      </c>
      <c r="E378" s="15" t="s">
        <v>70</v>
      </c>
      <c r="F378" s="9">
        <v>0</v>
      </c>
      <c r="G378" s="9">
        <v>1964</v>
      </c>
      <c r="H378" t="s">
        <v>2569</v>
      </c>
      <c r="I378">
        <v>1964</v>
      </c>
      <c r="J378" t="s">
        <v>32</v>
      </c>
      <c r="K378" t="s">
        <v>1468</v>
      </c>
      <c r="L378">
        <v>1964</v>
      </c>
    </row>
    <row r="379" spans="1:12">
      <c r="A379" t="s">
        <v>2570</v>
      </c>
      <c r="C379">
        <v>378</v>
      </c>
      <c r="D379" s="15" t="s">
        <v>309</v>
      </c>
      <c r="E379" s="15" t="s">
        <v>383</v>
      </c>
      <c r="F379" s="9" t="s">
        <v>1156</v>
      </c>
      <c r="G379" s="9">
        <v>1968</v>
      </c>
      <c r="H379" t="s">
        <v>2571</v>
      </c>
      <c r="I379">
        <v>1968</v>
      </c>
      <c r="J379" t="s">
        <v>32</v>
      </c>
      <c r="K379" t="s">
        <v>1468</v>
      </c>
      <c r="L379">
        <v>1968</v>
      </c>
    </row>
    <row r="380" spans="1:12">
      <c r="A380" t="s">
        <v>2572</v>
      </c>
      <c r="C380">
        <v>379</v>
      </c>
      <c r="D380" s="15" t="s">
        <v>1148</v>
      </c>
      <c r="E380" s="15" t="s">
        <v>269</v>
      </c>
      <c r="F380" s="9" t="s">
        <v>1147</v>
      </c>
      <c r="G380" s="9">
        <v>1969</v>
      </c>
      <c r="H380" t="s">
        <v>2573</v>
      </c>
      <c r="I380">
        <v>1969</v>
      </c>
      <c r="J380" t="s">
        <v>32</v>
      </c>
      <c r="K380" t="s">
        <v>1468</v>
      </c>
      <c r="L380">
        <v>1969</v>
      </c>
    </row>
    <row r="381" spans="1:12">
      <c r="A381" t="s">
        <v>2574</v>
      </c>
      <c r="C381">
        <v>380</v>
      </c>
      <c r="D381" s="15" t="s">
        <v>577</v>
      </c>
      <c r="E381" s="15" t="s">
        <v>500</v>
      </c>
      <c r="F381" s="9" t="s">
        <v>1082</v>
      </c>
      <c r="G381" s="9">
        <v>1979</v>
      </c>
      <c r="H381" t="s">
        <v>2575</v>
      </c>
      <c r="I381">
        <v>1979</v>
      </c>
      <c r="J381" t="s">
        <v>0</v>
      </c>
      <c r="K381" t="s">
        <v>1468</v>
      </c>
      <c r="L381">
        <v>1979</v>
      </c>
    </row>
    <row r="382" spans="1:12">
      <c r="A382" t="s">
        <v>2576</v>
      </c>
      <c r="C382">
        <v>381</v>
      </c>
      <c r="D382" s="15" t="s">
        <v>1088</v>
      </c>
      <c r="E382" s="15" t="s">
        <v>231</v>
      </c>
      <c r="F382" s="9">
        <v>0</v>
      </c>
      <c r="G382" s="9">
        <v>1983</v>
      </c>
      <c r="H382" t="s">
        <v>2577</v>
      </c>
      <c r="I382">
        <v>1983</v>
      </c>
      <c r="J382" t="s">
        <v>0</v>
      </c>
      <c r="K382" t="s">
        <v>1468</v>
      </c>
      <c r="L382">
        <v>1983</v>
      </c>
    </row>
    <row r="383" spans="1:12">
      <c r="A383" t="s">
        <v>2578</v>
      </c>
      <c r="C383">
        <v>382</v>
      </c>
      <c r="D383" s="15" t="s">
        <v>403</v>
      </c>
      <c r="E383" s="15" t="s">
        <v>635</v>
      </c>
      <c r="F383" s="9" t="s">
        <v>1441</v>
      </c>
      <c r="G383" s="9">
        <v>1987</v>
      </c>
      <c r="H383" t="s">
        <v>2579</v>
      </c>
      <c r="I383">
        <v>1987</v>
      </c>
      <c r="J383" t="s">
        <v>0</v>
      </c>
      <c r="K383" t="s">
        <v>1468</v>
      </c>
      <c r="L383">
        <v>1987</v>
      </c>
    </row>
    <row r="384" spans="1:12">
      <c r="A384" t="s">
        <v>2580</v>
      </c>
      <c r="C384">
        <v>383</v>
      </c>
      <c r="D384" s="15" t="s">
        <v>1439</v>
      </c>
      <c r="E384" s="15" t="s">
        <v>409</v>
      </c>
      <c r="F384" s="9" t="s">
        <v>372</v>
      </c>
      <c r="G384" s="9">
        <v>1990</v>
      </c>
      <c r="H384" t="s">
        <v>2581</v>
      </c>
      <c r="I384">
        <v>1990</v>
      </c>
      <c r="J384" t="s">
        <v>0</v>
      </c>
      <c r="K384" t="s">
        <v>1468</v>
      </c>
      <c r="L384" t="e">
        <v>#N/A</v>
      </c>
    </row>
    <row r="385" spans="1:12">
      <c r="A385" t="s">
        <v>2582</v>
      </c>
      <c r="C385">
        <v>384</v>
      </c>
      <c r="D385" s="15" t="s">
        <v>1430</v>
      </c>
      <c r="E385" s="15" t="s">
        <v>497</v>
      </c>
      <c r="F385" s="9" t="s">
        <v>1384</v>
      </c>
      <c r="G385" s="9">
        <v>1978</v>
      </c>
      <c r="H385" t="s">
        <v>2583</v>
      </c>
      <c r="I385">
        <v>1978</v>
      </c>
      <c r="J385" t="s">
        <v>0</v>
      </c>
      <c r="K385" t="s">
        <v>1468</v>
      </c>
      <c r="L385" t="e">
        <v>#N/A</v>
      </c>
    </row>
    <row r="386" spans="1:12">
      <c r="A386" t="s">
        <v>2584</v>
      </c>
      <c r="C386">
        <v>385</v>
      </c>
      <c r="D386" s="15" t="s">
        <v>1429</v>
      </c>
      <c r="E386" s="15" t="s">
        <v>276</v>
      </c>
      <c r="F386" s="9" t="s">
        <v>1389</v>
      </c>
      <c r="G386" s="9">
        <v>1983</v>
      </c>
      <c r="H386" t="s">
        <v>2585</v>
      </c>
      <c r="I386">
        <v>1983</v>
      </c>
      <c r="J386" t="s">
        <v>0</v>
      </c>
      <c r="K386" t="s">
        <v>1468</v>
      </c>
      <c r="L386" t="e">
        <v>#N/A</v>
      </c>
    </row>
    <row r="387" spans="1:12">
      <c r="A387" t="s">
        <v>2586</v>
      </c>
      <c r="C387">
        <v>386</v>
      </c>
      <c r="D387" s="15" t="s">
        <v>1048</v>
      </c>
      <c r="E387" s="15" t="s">
        <v>207</v>
      </c>
      <c r="F387" s="9" t="s">
        <v>1428</v>
      </c>
      <c r="G387" s="9">
        <v>1986</v>
      </c>
      <c r="H387" t="s">
        <v>2587</v>
      </c>
      <c r="I387">
        <v>1986</v>
      </c>
      <c r="J387" t="s">
        <v>0</v>
      </c>
      <c r="K387" t="s">
        <v>1468</v>
      </c>
      <c r="L387">
        <v>1986</v>
      </c>
    </row>
    <row r="388" spans="1:12">
      <c r="A388" t="s">
        <v>2588</v>
      </c>
      <c r="C388">
        <v>387</v>
      </c>
      <c r="D388" s="15" t="s">
        <v>1049</v>
      </c>
      <c r="E388" s="15" t="s">
        <v>635</v>
      </c>
      <c r="F388" s="9" t="s">
        <v>1428</v>
      </c>
      <c r="G388" s="9">
        <v>1976</v>
      </c>
      <c r="H388" t="s">
        <v>2589</v>
      </c>
      <c r="I388">
        <v>1976</v>
      </c>
      <c r="J388" t="s">
        <v>0</v>
      </c>
      <c r="K388" t="s">
        <v>1468</v>
      </c>
      <c r="L388">
        <v>1976</v>
      </c>
    </row>
    <row r="389" spans="1:12">
      <c r="A389" t="s">
        <v>2590</v>
      </c>
      <c r="C389">
        <v>388</v>
      </c>
      <c r="D389" s="15" t="s">
        <v>1426</v>
      </c>
      <c r="E389" s="15" t="s">
        <v>207</v>
      </c>
      <c r="F389" s="9">
        <v>0</v>
      </c>
      <c r="G389" s="9">
        <v>1987</v>
      </c>
      <c r="H389" t="s">
        <v>2591</v>
      </c>
      <c r="I389">
        <v>1987</v>
      </c>
      <c r="J389" t="s">
        <v>0</v>
      </c>
      <c r="K389" t="s">
        <v>1468</v>
      </c>
      <c r="L389" t="e">
        <v>#N/A</v>
      </c>
    </row>
    <row r="390" spans="1:12">
      <c r="A390" t="s">
        <v>2592</v>
      </c>
      <c r="C390">
        <v>389</v>
      </c>
      <c r="D390" s="15" t="s">
        <v>1418</v>
      </c>
      <c r="E390" t="s">
        <v>635</v>
      </c>
      <c r="F390" t="s">
        <v>1416</v>
      </c>
      <c r="G390" s="9">
        <v>2000</v>
      </c>
      <c r="H390" t="s">
        <v>2593</v>
      </c>
      <c r="I390">
        <v>2000</v>
      </c>
      <c r="J390" t="s">
        <v>0</v>
      </c>
      <c r="K390" t="s">
        <v>1468</v>
      </c>
      <c r="L390" t="e">
        <v>#N/A</v>
      </c>
    </row>
    <row r="391" spans="1:12">
      <c r="A391" t="s">
        <v>2594</v>
      </c>
      <c r="C391">
        <v>390</v>
      </c>
      <c r="D391" s="15" t="s">
        <v>1396</v>
      </c>
      <c r="E391" s="15" t="s">
        <v>276</v>
      </c>
      <c r="F391" s="9" t="s">
        <v>1389</v>
      </c>
      <c r="G391" s="9">
        <v>1979</v>
      </c>
      <c r="H391" t="s">
        <v>2595</v>
      </c>
      <c r="I391">
        <v>1979</v>
      </c>
      <c r="J391" t="s">
        <v>0</v>
      </c>
      <c r="K391" t="s">
        <v>1468</v>
      </c>
      <c r="L391" t="e">
        <v>#N/A</v>
      </c>
    </row>
    <row r="392" spans="1:12">
      <c r="A392" t="s">
        <v>2596</v>
      </c>
      <c r="C392">
        <v>391</v>
      </c>
      <c r="D392" s="15" t="s">
        <v>1390</v>
      </c>
      <c r="E392" s="15" t="s">
        <v>785</v>
      </c>
      <c r="F392" s="9" t="s">
        <v>1389</v>
      </c>
      <c r="G392" s="9">
        <v>1973</v>
      </c>
      <c r="H392" t="s">
        <v>2597</v>
      </c>
      <c r="I392">
        <v>1973</v>
      </c>
      <c r="J392" t="s">
        <v>0</v>
      </c>
      <c r="K392" t="s">
        <v>1468</v>
      </c>
      <c r="L392" t="e">
        <v>#N/A</v>
      </c>
    </row>
    <row r="393" spans="1:12">
      <c r="A393" t="s">
        <v>2598</v>
      </c>
      <c r="C393">
        <v>392</v>
      </c>
      <c r="D393" t="s">
        <v>1393</v>
      </c>
      <c r="E393" t="s">
        <v>768</v>
      </c>
      <c r="F393">
        <v>0</v>
      </c>
      <c r="G393">
        <v>1977</v>
      </c>
      <c r="H393" t="s">
        <v>2599</v>
      </c>
      <c r="I393">
        <v>1977</v>
      </c>
      <c r="J393" t="s">
        <v>0</v>
      </c>
      <c r="K393" t="s">
        <v>1468</v>
      </c>
      <c r="L393" t="e">
        <v>#N/A</v>
      </c>
    </row>
    <row r="394" spans="1:12">
      <c r="A394" t="s">
        <v>2600</v>
      </c>
      <c r="C394">
        <v>393</v>
      </c>
      <c r="D394" t="s">
        <v>1391</v>
      </c>
      <c r="E394" t="s">
        <v>334</v>
      </c>
      <c r="F394" t="s">
        <v>1384</v>
      </c>
      <c r="G394">
        <v>1973</v>
      </c>
      <c r="H394" t="s">
        <v>2601</v>
      </c>
      <c r="I394">
        <v>1973</v>
      </c>
      <c r="J394" t="s">
        <v>0</v>
      </c>
      <c r="K394" t="s">
        <v>1468</v>
      </c>
      <c r="L394" t="e">
        <v>#N/A</v>
      </c>
    </row>
    <row r="395" spans="1:12">
      <c r="A395" t="s">
        <v>2602</v>
      </c>
      <c r="C395">
        <v>394</v>
      </c>
      <c r="D395" t="s">
        <v>840</v>
      </c>
      <c r="E395" t="s">
        <v>483</v>
      </c>
      <c r="F395" t="s">
        <v>1063</v>
      </c>
      <c r="G395">
        <v>1978</v>
      </c>
      <c r="H395" t="s">
        <v>2603</v>
      </c>
      <c r="I395">
        <v>1978</v>
      </c>
      <c r="J395" t="s">
        <v>0</v>
      </c>
      <c r="K395" t="s">
        <v>1468</v>
      </c>
      <c r="L395">
        <v>1994</v>
      </c>
    </row>
    <row r="396" spans="1:12">
      <c r="A396" t="s">
        <v>2604</v>
      </c>
      <c r="C396">
        <v>395</v>
      </c>
      <c r="D396" t="s">
        <v>1487</v>
      </c>
      <c r="E396" t="s">
        <v>92</v>
      </c>
      <c r="F396" t="s">
        <v>673</v>
      </c>
      <c r="G396">
        <v>1972</v>
      </c>
      <c r="H396" t="s">
        <v>2605</v>
      </c>
      <c r="I396">
        <v>1972</v>
      </c>
      <c r="J396" t="s">
        <v>32</v>
      </c>
      <c r="K396" t="s">
        <v>56</v>
      </c>
      <c r="L396">
        <v>1972</v>
      </c>
    </row>
    <row r="397" spans="1:12">
      <c r="A397" t="s">
        <v>2606</v>
      </c>
      <c r="C397">
        <v>396</v>
      </c>
      <c r="D397" t="s">
        <v>1487</v>
      </c>
      <c r="E397" t="s">
        <v>710</v>
      </c>
      <c r="F397" t="s">
        <v>673</v>
      </c>
      <c r="G397">
        <v>1996</v>
      </c>
      <c r="H397" t="s">
        <v>2607</v>
      </c>
      <c r="I397">
        <v>1996</v>
      </c>
      <c r="J397" t="s">
        <v>32</v>
      </c>
      <c r="K397" t="s">
        <v>56</v>
      </c>
      <c r="L397">
        <v>1996</v>
      </c>
    </row>
    <row r="398" spans="1:12">
      <c r="A398" t="s">
        <v>2608</v>
      </c>
      <c r="C398">
        <v>397</v>
      </c>
      <c r="D398" t="s">
        <v>1487</v>
      </c>
      <c r="E398" t="s">
        <v>1488</v>
      </c>
      <c r="F398" t="s">
        <v>673</v>
      </c>
      <c r="G398">
        <v>1999</v>
      </c>
      <c r="H398" t="s">
        <v>2609</v>
      </c>
      <c r="I398">
        <v>1999</v>
      </c>
      <c r="J398" t="s">
        <v>32</v>
      </c>
      <c r="K398" t="s">
        <v>56</v>
      </c>
      <c r="L398">
        <v>1999</v>
      </c>
    </row>
    <row r="399" spans="1:12">
      <c r="A399" t="s">
        <v>2610</v>
      </c>
      <c r="C399">
        <v>398</v>
      </c>
      <c r="D399" t="s">
        <v>639</v>
      </c>
      <c r="E399" t="s">
        <v>21</v>
      </c>
      <c r="F399">
        <v>0</v>
      </c>
      <c r="G399">
        <v>1979</v>
      </c>
      <c r="H399" t="s">
        <v>2611</v>
      </c>
      <c r="I399">
        <v>1979</v>
      </c>
      <c r="J399" t="s">
        <v>32</v>
      </c>
      <c r="K399" t="s">
        <v>56</v>
      </c>
      <c r="L399">
        <v>1979</v>
      </c>
    </row>
    <row r="400" spans="1:12">
      <c r="A400" t="s">
        <v>2612</v>
      </c>
      <c r="C400">
        <v>399</v>
      </c>
      <c r="D400" t="s">
        <v>288</v>
      </c>
      <c r="E400" t="s">
        <v>22</v>
      </c>
      <c r="F400">
        <v>0</v>
      </c>
      <c r="G400">
        <v>1979</v>
      </c>
      <c r="H400" t="s">
        <v>2613</v>
      </c>
      <c r="I400">
        <v>1979</v>
      </c>
      <c r="J400" t="s">
        <v>32</v>
      </c>
      <c r="K400" t="s">
        <v>56</v>
      </c>
      <c r="L400">
        <v>1979</v>
      </c>
    </row>
    <row r="401" spans="1:12">
      <c r="A401" t="s">
        <v>2614</v>
      </c>
      <c r="C401">
        <v>400</v>
      </c>
      <c r="D401" t="s">
        <v>1489</v>
      </c>
      <c r="E401" t="s">
        <v>19</v>
      </c>
      <c r="F401" t="s">
        <v>671</v>
      </c>
      <c r="G401">
        <v>1976</v>
      </c>
      <c r="H401" t="s">
        <v>2615</v>
      </c>
      <c r="I401">
        <v>1976</v>
      </c>
      <c r="J401" t="s">
        <v>32</v>
      </c>
      <c r="K401" t="s">
        <v>56</v>
      </c>
      <c r="L401">
        <v>1976</v>
      </c>
    </row>
    <row r="402" spans="1:12">
      <c r="A402" t="s">
        <v>2616</v>
      </c>
      <c r="C402">
        <v>401</v>
      </c>
      <c r="D402" t="s">
        <v>216</v>
      </c>
      <c r="E402" t="s">
        <v>24</v>
      </c>
      <c r="F402">
        <v>0</v>
      </c>
      <c r="G402">
        <v>1978</v>
      </c>
      <c r="H402" t="s">
        <v>2617</v>
      </c>
      <c r="I402">
        <v>1978</v>
      </c>
      <c r="J402" t="s">
        <v>32</v>
      </c>
      <c r="K402" t="s">
        <v>56</v>
      </c>
      <c r="L402">
        <v>1978</v>
      </c>
    </row>
    <row r="403" spans="1:12">
      <c r="A403" t="s">
        <v>2618</v>
      </c>
      <c r="C403">
        <v>402</v>
      </c>
      <c r="D403" t="s">
        <v>765</v>
      </c>
      <c r="E403" t="s">
        <v>17</v>
      </c>
      <c r="F403" t="s">
        <v>1486</v>
      </c>
      <c r="G403">
        <v>1978</v>
      </c>
      <c r="H403" t="s">
        <v>2619</v>
      </c>
      <c r="I403">
        <v>1978</v>
      </c>
      <c r="J403" t="s">
        <v>32</v>
      </c>
      <c r="K403" t="s">
        <v>56</v>
      </c>
      <c r="L403">
        <v>1978</v>
      </c>
    </row>
    <row r="404" spans="1:12">
      <c r="A404" t="s">
        <v>2620</v>
      </c>
      <c r="C404">
        <v>403</v>
      </c>
      <c r="D404" t="s">
        <v>1489</v>
      </c>
      <c r="E404" t="s">
        <v>133</v>
      </c>
      <c r="F404" t="s">
        <v>671</v>
      </c>
      <c r="G404">
        <v>1977</v>
      </c>
      <c r="H404" t="s">
        <v>2621</v>
      </c>
      <c r="I404">
        <v>1977</v>
      </c>
      <c r="J404" t="s">
        <v>0</v>
      </c>
      <c r="K404" t="s">
        <v>56</v>
      </c>
      <c r="L404">
        <v>1977</v>
      </c>
    </row>
    <row r="405" spans="1:12">
      <c r="A405" t="s">
        <v>2622</v>
      </c>
      <c r="C405">
        <v>404</v>
      </c>
      <c r="D405" t="s">
        <v>124</v>
      </c>
      <c r="E405" t="s">
        <v>1491</v>
      </c>
      <c r="F405" t="s">
        <v>172</v>
      </c>
      <c r="G405">
        <v>1973</v>
      </c>
      <c r="H405" t="s">
        <v>2623</v>
      </c>
      <c r="I405">
        <v>1973</v>
      </c>
      <c r="J405" t="s">
        <v>32</v>
      </c>
      <c r="K405" t="s">
        <v>1493</v>
      </c>
      <c r="L405" t="e">
        <v>#N/A</v>
      </c>
    </row>
    <row r="406" spans="1:12">
      <c r="A406" t="s">
        <v>2624</v>
      </c>
      <c r="C406">
        <v>406</v>
      </c>
      <c r="D406" t="s">
        <v>1492</v>
      </c>
      <c r="E406" t="s">
        <v>51</v>
      </c>
      <c r="F406" t="s">
        <v>172</v>
      </c>
      <c r="G406">
        <v>1989</v>
      </c>
      <c r="H406" t="s">
        <v>2625</v>
      </c>
      <c r="I406">
        <v>1989</v>
      </c>
      <c r="J406" t="s">
        <v>32</v>
      </c>
      <c r="K406" t="s">
        <v>1493</v>
      </c>
      <c r="L406" t="e">
        <v>#N/A</v>
      </c>
    </row>
    <row r="407" spans="1:12">
      <c r="A407" t="s">
        <v>2626</v>
      </c>
      <c r="C407">
        <v>407</v>
      </c>
      <c r="D407" t="s">
        <v>1471</v>
      </c>
      <c r="E407" t="s">
        <v>70</v>
      </c>
      <c r="F407" t="s">
        <v>1481</v>
      </c>
      <c r="G407">
        <v>0</v>
      </c>
      <c r="H407" t="s">
        <v>2627</v>
      </c>
      <c r="I407">
        <v>0</v>
      </c>
      <c r="J407" t="s">
        <v>32</v>
      </c>
      <c r="K407" t="s">
        <v>730</v>
      </c>
      <c r="L407" t="e">
        <v>#N/A</v>
      </c>
    </row>
    <row r="408" spans="1:12">
      <c r="A408" t="s">
        <v>2628</v>
      </c>
      <c r="C408">
        <v>408</v>
      </c>
      <c r="D408" t="s">
        <v>729</v>
      </c>
      <c r="E408" t="s">
        <v>21</v>
      </c>
      <c r="F408" t="s">
        <v>1482</v>
      </c>
      <c r="G408">
        <v>0</v>
      </c>
      <c r="H408" t="s">
        <v>2629</v>
      </c>
      <c r="I408">
        <v>0</v>
      </c>
      <c r="J408" t="s">
        <v>32</v>
      </c>
      <c r="K408" t="s">
        <v>730</v>
      </c>
      <c r="L408">
        <v>0</v>
      </c>
    </row>
    <row r="409" spans="1:12">
      <c r="A409" t="s">
        <v>2630</v>
      </c>
      <c r="C409">
        <v>409</v>
      </c>
      <c r="D409" t="s">
        <v>1472</v>
      </c>
      <c r="E409" t="s">
        <v>144</v>
      </c>
      <c r="F409" t="s">
        <v>1482</v>
      </c>
      <c r="G409">
        <v>0</v>
      </c>
      <c r="H409" t="s">
        <v>2631</v>
      </c>
      <c r="I409">
        <v>0</v>
      </c>
      <c r="J409" t="s">
        <v>32</v>
      </c>
      <c r="K409" t="s">
        <v>730</v>
      </c>
      <c r="L409" t="e">
        <v>#N/A</v>
      </c>
    </row>
    <row r="410" spans="1:12">
      <c r="A410" t="s">
        <v>2632</v>
      </c>
      <c r="C410">
        <v>410</v>
      </c>
      <c r="D410" t="s">
        <v>1473</v>
      </c>
      <c r="E410" t="s">
        <v>22</v>
      </c>
      <c r="F410" t="s">
        <v>1475</v>
      </c>
      <c r="G410">
        <v>0</v>
      </c>
      <c r="H410" t="s">
        <v>2633</v>
      </c>
      <c r="I410">
        <v>0</v>
      </c>
      <c r="J410" t="s">
        <v>32</v>
      </c>
      <c r="K410" t="s">
        <v>730</v>
      </c>
      <c r="L410" t="e">
        <v>#N/A</v>
      </c>
    </row>
    <row r="411" spans="1:12">
      <c r="A411" t="s">
        <v>2634</v>
      </c>
      <c r="C411">
        <v>411</v>
      </c>
      <c r="D411" t="s">
        <v>1474</v>
      </c>
      <c r="E411" t="s">
        <v>644</v>
      </c>
      <c r="F411" t="s">
        <v>1475</v>
      </c>
      <c r="G411">
        <v>0</v>
      </c>
      <c r="H411" t="s">
        <v>2635</v>
      </c>
      <c r="I411">
        <v>0</v>
      </c>
      <c r="J411" t="s">
        <v>32</v>
      </c>
      <c r="K411" t="s">
        <v>730</v>
      </c>
      <c r="L411" t="e">
        <v>#N/A</v>
      </c>
    </row>
    <row r="412" spans="1:12">
      <c r="A412" t="s">
        <v>2636</v>
      </c>
      <c r="C412">
        <v>412</v>
      </c>
      <c r="D412" t="s">
        <v>725</v>
      </c>
      <c r="E412" t="s">
        <v>15</v>
      </c>
      <c r="F412" t="s">
        <v>724</v>
      </c>
      <c r="G412">
        <v>0</v>
      </c>
      <c r="H412" t="s">
        <v>2637</v>
      </c>
      <c r="I412">
        <v>0</v>
      </c>
      <c r="J412" t="s">
        <v>32</v>
      </c>
      <c r="K412" t="s">
        <v>730</v>
      </c>
      <c r="L412">
        <v>0</v>
      </c>
    </row>
    <row r="413" spans="1:12">
      <c r="A413" t="s">
        <v>2638</v>
      </c>
      <c r="C413">
        <v>413</v>
      </c>
      <c r="D413" t="s">
        <v>1476</v>
      </c>
      <c r="E413" t="s">
        <v>19</v>
      </c>
      <c r="F413" t="s">
        <v>1483</v>
      </c>
      <c r="G413">
        <v>1980</v>
      </c>
      <c r="H413" t="s">
        <v>2639</v>
      </c>
      <c r="I413">
        <v>1980</v>
      </c>
      <c r="J413" t="s">
        <v>32</v>
      </c>
      <c r="K413" t="s">
        <v>730</v>
      </c>
      <c r="L413" t="e">
        <v>#N/A</v>
      </c>
    </row>
    <row r="414" spans="1:12">
      <c r="A414" t="s">
        <v>2640</v>
      </c>
      <c r="C414">
        <v>414</v>
      </c>
      <c r="D414" t="s">
        <v>963</v>
      </c>
      <c r="E414" t="s">
        <v>95</v>
      </c>
      <c r="F414" t="s">
        <v>1483</v>
      </c>
      <c r="G414">
        <v>1980</v>
      </c>
      <c r="H414" t="s">
        <v>2641</v>
      </c>
      <c r="I414">
        <v>1980</v>
      </c>
      <c r="J414" t="s">
        <v>32</v>
      </c>
      <c r="K414" t="s">
        <v>730</v>
      </c>
      <c r="L414">
        <v>1980</v>
      </c>
    </row>
    <row r="415" spans="1:12">
      <c r="A415" t="s">
        <v>2642</v>
      </c>
      <c r="C415">
        <v>415</v>
      </c>
      <c r="D415" t="s">
        <v>1477</v>
      </c>
      <c r="E415" t="s">
        <v>279</v>
      </c>
      <c r="F415" t="s">
        <v>1484</v>
      </c>
      <c r="G415">
        <v>0</v>
      </c>
      <c r="H415" t="s">
        <v>2643</v>
      </c>
      <c r="I415">
        <v>0</v>
      </c>
      <c r="J415" t="s">
        <v>32</v>
      </c>
      <c r="K415" t="s">
        <v>730</v>
      </c>
      <c r="L415" t="e">
        <v>#N/A</v>
      </c>
    </row>
    <row r="416" spans="1:12">
      <c r="A416" t="s">
        <v>2644</v>
      </c>
      <c r="C416">
        <v>416</v>
      </c>
      <c r="D416" t="s">
        <v>1478</v>
      </c>
      <c r="E416" t="s">
        <v>19</v>
      </c>
      <c r="F416">
        <v>0</v>
      </c>
      <c r="G416">
        <v>0</v>
      </c>
      <c r="H416" t="s">
        <v>2645</v>
      </c>
      <c r="I416">
        <v>0</v>
      </c>
      <c r="J416" t="s">
        <v>32</v>
      </c>
      <c r="K416" t="s">
        <v>730</v>
      </c>
      <c r="L416" t="e">
        <v>#N/A</v>
      </c>
    </row>
    <row r="417" spans="1:12">
      <c r="A417" t="s">
        <v>2646</v>
      </c>
      <c r="C417">
        <v>417</v>
      </c>
      <c r="D417" t="s">
        <v>1479</v>
      </c>
      <c r="E417" t="s">
        <v>45</v>
      </c>
      <c r="F417" t="s">
        <v>1485</v>
      </c>
      <c r="G417">
        <v>0</v>
      </c>
      <c r="H417" t="s">
        <v>2647</v>
      </c>
      <c r="I417">
        <v>0</v>
      </c>
      <c r="J417" t="s">
        <v>32</v>
      </c>
      <c r="K417" t="s">
        <v>730</v>
      </c>
      <c r="L417" t="e">
        <v>#N/A</v>
      </c>
    </row>
    <row r="418" spans="1:12">
      <c r="A418" t="s">
        <v>2648</v>
      </c>
      <c r="C418">
        <v>418</v>
      </c>
      <c r="D418" t="s">
        <v>717</v>
      </c>
      <c r="E418" t="s">
        <v>21</v>
      </c>
      <c r="F418" t="s">
        <v>1485</v>
      </c>
      <c r="G418">
        <v>0</v>
      </c>
      <c r="H418" t="s">
        <v>2649</v>
      </c>
      <c r="I418">
        <v>0</v>
      </c>
      <c r="J418" t="s">
        <v>32</v>
      </c>
      <c r="K418" t="s">
        <v>730</v>
      </c>
      <c r="L418">
        <v>0</v>
      </c>
    </row>
    <row r="419" spans="1:12">
      <c r="A419" t="s">
        <v>2650</v>
      </c>
      <c r="C419">
        <v>419</v>
      </c>
      <c r="D419" t="s">
        <v>230</v>
      </c>
      <c r="E419" t="s">
        <v>46</v>
      </c>
      <c r="F419" t="s">
        <v>229</v>
      </c>
      <c r="G419">
        <v>1980</v>
      </c>
      <c r="H419" t="s">
        <v>2651</v>
      </c>
      <c r="I419">
        <v>1980</v>
      </c>
      <c r="J419" t="s">
        <v>32</v>
      </c>
      <c r="K419" t="s">
        <v>730</v>
      </c>
      <c r="L419">
        <v>1980</v>
      </c>
    </row>
    <row r="420" spans="1:12">
      <c r="A420" t="s">
        <v>2652</v>
      </c>
      <c r="C420">
        <v>420</v>
      </c>
      <c r="D420" t="s">
        <v>1381</v>
      </c>
      <c r="E420" t="s">
        <v>383</v>
      </c>
      <c r="F420">
        <v>0</v>
      </c>
      <c r="G420">
        <v>0</v>
      </c>
      <c r="H420" t="s">
        <v>2653</v>
      </c>
      <c r="I420">
        <v>0</v>
      </c>
      <c r="J420" t="s">
        <v>32</v>
      </c>
      <c r="K420" t="s">
        <v>730</v>
      </c>
      <c r="L420" t="e">
        <v>#N/A</v>
      </c>
    </row>
    <row r="421" spans="1:12">
      <c r="A421" t="s">
        <v>2654</v>
      </c>
      <c r="C421">
        <v>421</v>
      </c>
      <c r="D421" t="s">
        <v>1480</v>
      </c>
      <c r="E421" t="s">
        <v>214</v>
      </c>
      <c r="F421">
        <v>0</v>
      </c>
      <c r="G421">
        <v>0</v>
      </c>
      <c r="H421" t="s">
        <v>2655</v>
      </c>
      <c r="I421">
        <v>0</v>
      </c>
      <c r="J421" t="s">
        <v>32</v>
      </c>
      <c r="K421" t="s">
        <v>730</v>
      </c>
      <c r="L421" t="e">
        <v>#N/A</v>
      </c>
    </row>
    <row r="422" spans="1:12">
      <c r="A422" t="s">
        <v>2656</v>
      </c>
      <c r="C422">
        <v>422</v>
      </c>
      <c r="D422" t="s">
        <v>1471</v>
      </c>
      <c r="E422" t="s">
        <v>1470</v>
      </c>
      <c r="F422" t="s">
        <v>1481</v>
      </c>
      <c r="G422">
        <v>0</v>
      </c>
      <c r="H422" t="s">
        <v>2657</v>
      </c>
      <c r="I422">
        <v>0</v>
      </c>
      <c r="J422" t="s">
        <v>0</v>
      </c>
      <c r="K422" t="s">
        <v>730</v>
      </c>
      <c r="L422" t="e">
        <v>#N/A</v>
      </c>
    </row>
    <row r="423" spans="1:12">
      <c r="A423" t="s">
        <v>2658</v>
      </c>
      <c r="C423">
        <v>423</v>
      </c>
      <c r="D423" t="s">
        <v>725</v>
      </c>
      <c r="E423" t="s">
        <v>550</v>
      </c>
      <c r="F423" t="s">
        <v>724</v>
      </c>
      <c r="G423">
        <v>0</v>
      </c>
      <c r="H423" t="s">
        <v>2659</v>
      </c>
      <c r="I423">
        <v>0</v>
      </c>
      <c r="J423" t="s">
        <v>0</v>
      </c>
      <c r="K423" t="s">
        <v>730</v>
      </c>
      <c r="L423" t="e">
        <v>#N/A</v>
      </c>
    </row>
    <row r="424" spans="1:12">
      <c r="A424" t="s">
        <v>2660</v>
      </c>
      <c r="C424">
        <v>424</v>
      </c>
      <c r="D424" s="9" t="s">
        <v>232</v>
      </c>
      <c r="E424" s="9" t="s">
        <v>231</v>
      </c>
      <c r="F424" s="9" t="s">
        <v>229</v>
      </c>
      <c r="G424" s="9">
        <v>1979</v>
      </c>
      <c r="H424" t="s">
        <v>2661</v>
      </c>
      <c r="I424">
        <v>1979</v>
      </c>
      <c r="J424" t="s">
        <v>0</v>
      </c>
      <c r="K424" t="s">
        <v>730</v>
      </c>
      <c r="L424">
        <v>1979</v>
      </c>
    </row>
    <row r="425" spans="1:12">
      <c r="A425" t="s">
        <v>2662</v>
      </c>
      <c r="C425">
        <v>425</v>
      </c>
      <c r="D425" s="9" t="s">
        <v>339</v>
      </c>
      <c r="E425" s="9" t="s">
        <v>70</v>
      </c>
      <c r="F425" s="9" t="s">
        <v>1494</v>
      </c>
      <c r="G425" s="9">
        <v>1970</v>
      </c>
      <c r="H425" t="s">
        <v>2663</v>
      </c>
      <c r="I425">
        <v>1970</v>
      </c>
      <c r="J425" t="s">
        <v>32</v>
      </c>
      <c r="K425" t="s">
        <v>1503</v>
      </c>
      <c r="L425">
        <v>1970</v>
      </c>
    </row>
    <row r="426" spans="1:12">
      <c r="A426" t="s">
        <v>2664</v>
      </c>
      <c r="C426">
        <v>426</v>
      </c>
      <c r="D426" s="9" t="s">
        <v>1497</v>
      </c>
      <c r="E426" s="9" t="s">
        <v>151</v>
      </c>
      <c r="F426" s="9" t="s">
        <v>1495</v>
      </c>
      <c r="G426" s="9">
        <v>1985</v>
      </c>
      <c r="H426" t="s">
        <v>2665</v>
      </c>
      <c r="I426">
        <v>1985</v>
      </c>
      <c r="J426" t="s">
        <v>32</v>
      </c>
      <c r="K426" t="s">
        <v>1503</v>
      </c>
      <c r="L426" t="e">
        <v>#N/A</v>
      </c>
    </row>
    <row r="427" spans="1:12">
      <c r="A427" t="s">
        <v>2666</v>
      </c>
      <c r="C427">
        <v>427</v>
      </c>
      <c r="D427" t="s">
        <v>1498</v>
      </c>
      <c r="E427" t="s">
        <v>17</v>
      </c>
      <c r="F427" t="s">
        <v>1495</v>
      </c>
      <c r="G427">
        <v>1978</v>
      </c>
      <c r="H427" t="s">
        <v>2667</v>
      </c>
      <c r="I427">
        <v>1978</v>
      </c>
      <c r="J427" t="s">
        <v>32</v>
      </c>
      <c r="K427" t="s">
        <v>1503</v>
      </c>
      <c r="L427" t="e">
        <v>#N/A</v>
      </c>
    </row>
    <row r="428" spans="1:12">
      <c r="A428" t="s">
        <v>2668</v>
      </c>
      <c r="C428">
        <v>428</v>
      </c>
      <c r="D428" t="s">
        <v>1499</v>
      </c>
      <c r="E428" t="s">
        <v>63</v>
      </c>
      <c r="F428" t="s">
        <v>1495</v>
      </c>
      <c r="G428">
        <v>1982</v>
      </c>
      <c r="H428" t="s">
        <v>2669</v>
      </c>
      <c r="I428">
        <v>1982</v>
      </c>
      <c r="J428" t="s">
        <v>32</v>
      </c>
      <c r="K428" t="s">
        <v>1503</v>
      </c>
      <c r="L428" t="e">
        <v>#N/A</v>
      </c>
    </row>
    <row r="429" spans="1:12">
      <c r="A429" t="s">
        <v>2670</v>
      </c>
      <c r="C429">
        <v>429</v>
      </c>
      <c r="D429" t="s">
        <v>29</v>
      </c>
      <c r="E429" t="s">
        <v>544</v>
      </c>
      <c r="F429">
        <v>0</v>
      </c>
      <c r="G429">
        <v>1999</v>
      </c>
      <c r="H429" t="s">
        <v>2671</v>
      </c>
      <c r="I429">
        <v>1999</v>
      </c>
      <c r="J429" t="s">
        <v>32</v>
      </c>
      <c r="K429" t="s">
        <v>1503</v>
      </c>
      <c r="L429">
        <v>1999</v>
      </c>
    </row>
    <row r="430" spans="1:12">
      <c r="A430" t="s">
        <v>2672</v>
      </c>
      <c r="C430">
        <v>430</v>
      </c>
      <c r="D430" t="s">
        <v>1500</v>
      </c>
      <c r="E430" t="s">
        <v>491</v>
      </c>
      <c r="F430" t="s">
        <v>1496</v>
      </c>
      <c r="G430">
        <v>1980</v>
      </c>
      <c r="H430" t="s">
        <v>2673</v>
      </c>
      <c r="I430">
        <v>1980</v>
      </c>
      <c r="J430" t="s">
        <v>32</v>
      </c>
      <c r="K430" t="s">
        <v>1503</v>
      </c>
      <c r="L430" t="e">
        <v>#N/A</v>
      </c>
    </row>
    <row r="431" spans="1:12">
      <c r="A431" t="s">
        <v>2674</v>
      </c>
      <c r="C431">
        <v>431</v>
      </c>
      <c r="D431" t="s">
        <v>876</v>
      </c>
      <c r="E431" t="s">
        <v>59</v>
      </c>
      <c r="F431">
        <v>0</v>
      </c>
      <c r="G431">
        <v>1983</v>
      </c>
      <c r="H431" t="s">
        <v>2675</v>
      </c>
      <c r="I431">
        <v>1983</v>
      </c>
      <c r="J431" t="s">
        <v>32</v>
      </c>
      <c r="K431" t="s">
        <v>1503</v>
      </c>
      <c r="L431">
        <v>0</v>
      </c>
    </row>
    <row r="432" spans="1:12">
      <c r="A432" t="s">
        <v>2676</v>
      </c>
      <c r="C432">
        <v>432</v>
      </c>
      <c r="D432" t="s">
        <v>146</v>
      </c>
      <c r="E432" t="s">
        <v>15</v>
      </c>
      <c r="F432">
        <v>0</v>
      </c>
      <c r="G432">
        <v>1959</v>
      </c>
      <c r="H432" t="s">
        <v>2677</v>
      </c>
      <c r="I432">
        <v>1959</v>
      </c>
      <c r="J432" t="s">
        <v>32</v>
      </c>
      <c r="K432" t="s">
        <v>1503</v>
      </c>
      <c r="L432">
        <v>1959</v>
      </c>
    </row>
    <row r="433" spans="1:12">
      <c r="A433" t="s">
        <v>290</v>
      </c>
      <c r="C433">
        <v>433</v>
      </c>
      <c r="G433">
        <v>1976</v>
      </c>
      <c r="H433" t="s">
        <v>1183</v>
      </c>
      <c r="I433">
        <v>1976</v>
      </c>
      <c r="J433" t="s">
        <v>32</v>
      </c>
      <c r="K433" t="s">
        <v>1503</v>
      </c>
      <c r="L433">
        <v>0</v>
      </c>
    </row>
    <row r="434" spans="1:12">
      <c r="A434" t="s">
        <v>2678</v>
      </c>
      <c r="C434">
        <v>434</v>
      </c>
      <c r="D434" t="s">
        <v>1501</v>
      </c>
      <c r="E434" t="s">
        <v>19</v>
      </c>
      <c r="F434">
        <v>0</v>
      </c>
      <c r="G434">
        <v>1973</v>
      </c>
      <c r="H434" t="s">
        <v>2679</v>
      </c>
      <c r="I434">
        <v>1973</v>
      </c>
      <c r="J434" t="s">
        <v>32</v>
      </c>
      <c r="K434" t="s">
        <v>1503</v>
      </c>
      <c r="L434" t="e">
        <v>#N/A</v>
      </c>
    </row>
    <row r="435" spans="1:12">
      <c r="A435" t="s">
        <v>2680</v>
      </c>
      <c r="C435">
        <v>435</v>
      </c>
      <c r="D435" t="s">
        <v>138</v>
      </c>
      <c r="E435" t="s">
        <v>26</v>
      </c>
      <c r="F435" t="s">
        <v>143</v>
      </c>
      <c r="G435">
        <v>1951</v>
      </c>
      <c r="H435" t="s">
        <v>2681</v>
      </c>
      <c r="I435">
        <v>1951</v>
      </c>
      <c r="J435" t="s">
        <v>32</v>
      </c>
      <c r="K435" t="s">
        <v>1503</v>
      </c>
      <c r="L435">
        <v>1951</v>
      </c>
    </row>
    <row r="436" spans="1:12">
      <c r="A436" t="s">
        <v>2682</v>
      </c>
      <c r="C436">
        <v>436</v>
      </c>
      <c r="D436" t="s">
        <v>328</v>
      </c>
      <c r="E436" t="s">
        <v>17</v>
      </c>
      <c r="F436" t="s">
        <v>329</v>
      </c>
      <c r="G436">
        <v>1979</v>
      </c>
      <c r="H436" t="s">
        <v>2683</v>
      </c>
      <c r="I436">
        <v>1979</v>
      </c>
      <c r="J436" t="s">
        <v>32</v>
      </c>
      <c r="K436" t="s">
        <v>1503</v>
      </c>
      <c r="L436">
        <v>1979</v>
      </c>
    </row>
    <row r="437" spans="1:12">
      <c r="A437" t="s">
        <v>2684</v>
      </c>
      <c r="C437">
        <v>437</v>
      </c>
      <c r="D437" t="s">
        <v>1502</v>
      </c>
      <c r="E437" t="s">
        <v>957</v>
      </c>
      <c r="F437">
        <v>0</v>
      </c>
      <c r="G437">
        <v>1987</v>
      </c>
      <c r="H437" t="s">
        <v>2685</v>
      </c>
      <c r="I437">
        <v>1987</v>
      </c>
      <c r="J437" t="s">
        <v>32</v>
      </c>
      <c r="K437" t="s">
        <v>1503</v>
      </c>
      <c r="L437" t="e">
        <v>#N/A</v>
      </c>
    </row>
    <row r="438" spans="1:12">
      <c r="A438" t="s">
        <v>2686</v>
      </c>
      <c r="C438">
        <v>438</v>
      </c>
      <c r="D438" t="s">
        <v>331</v>
      </c>
      <c r="E438" t="s">
        <v>489</v>
      </c>
      <c r="F438" t="s">
        <v>310</v>
      </c>
      <c r="G438">
        <v>1988</v>
      </c>
      <c r="H438" t="s">
        <v>2687</v>
      </c>
      <c r="I438">
        <v>1988</v>
      </c>
      <c r="J438" t="s">
        <v>0</v>
      </c>
      <c r="K438" t="s">
        <v>1503</v>
      </c>
      <c r="L438">
        <v>1988</v>
      </c>
    </row>
    <row r="439" spans="1:12">
      <c r="A439" t="s">
        <v>2688</v>
      </c>
      <c r="C439">
        <v>439</v>
      </c>
      <c r="D439" t="s">
        <v>1505</v>
      </c>
      <c r="E439" t="s">
        <v>1506</v>
      </c>
      <c r="G439">
        <v>1977</v>
      </c>
      <c r="H439" t="s">
        <v>2689</v>
      </c>
      <c r="I439">
        <v>1977</v>
      </c>
      <c r="J439" t="s">
        <v>0</v>
      </c>
      <c r="K439" t="s">
        <v>750</v>
      </c>
      <c r="L439" t="e">
        <v>#N/A</v>
      </c>
    </row>
    <row r="440" spans="1:12">
      <c r="A440" t="s">
        <v>2690</v>
      </c>
      <c r="C440">
        <v>440</v>
      </c>
      <c r="D440" t="s">
        <v>738</v>
      </c>
      <c r="E440" t="s">
        <v>467</v>
      </c>
      <c r="G440">
        <v>1989</v>
      </c>
      <c r="H440" t="s">
        <v>2691</v>
      </c>
      <c r="I440">
        <v>1989</v>
      </c>
      <c r="J440" t="s">
        <v>32</v>
      </c>
      <c r="K440" t="s">
        <v>750</v>
      </c>
      <c r="L440">
        <v>1989</v>
      </c>
    </row>
    <row r="441" spans="1:12">
      <c r="A441" t="s">
        <v>2692</v>
      </c>
      <c r="C441">
        <v>441</v>
      </c>
      <c r="D441" t="s">
        <v>101</v>
      </c>
      <c r="E441" t="s">
        <v>48</v>
      </c>
      <c r="G441">
        <v>1978</v>
      </c>
      <c r="H441" t="s">
        <v>2693</v>
      </c>
      <c r="I441">
        <v>1978</v>
      </c>
      <c r="J441" t="s">
        <v>32</v>
      </c>
      <c r="K441" t="s">
        <v>750</v>
      </c>
      <c r="L441">
        <v>1978</v>
      </c>
    </row>
    <row r="442" spans="1:12">
      <c r="A442" t="s">
        <v>2694</v>
      </c>
      <c r="C442">
        <v>442</v>
      </c>
      <c r="D442" t="s">
        <v>1504</v>
      </c>
      <c r="E442" t="s">
        <v>92</v>
      </c>
      <c r="G442">
        <v>1972</v>
      </c>
      <c r="H442" t="s">
        <v>2695</v>
      </c>
      <c r="I442">
        <v>1972</v>
      </c>
      <c r="J442" t="s">
        <v>32</v>
      </c>
      <c r="K442" t="s">
        <v>750</v>
      </c>
      <c r="L442" t="e">
        <v>#N/A</v>
      </c>
    </row>
    <row r="443" spans="1:12">
      <c r="A443" t="s">
        <v>2696</v>
      </c>
      <c r="C443">
        <v>443</v>
      </c>
      <c r="D443" t="s">
        <v>28</v>
      </c>
      <c r="E443" t="s">
        <v>25</v>
      </c>
      <c r="G443">
        <v>1958</v>
      </c>
      <c r="H443" t="s">
        <v>2697</v>
      </c>
      <c r="I443">
        <v>1958</v>
      </c>
      <c r="J443" t="s">
        <v>32</v>
      </c>
      <c r="K443" t="s">
        <v>750</v>
      </c>
      <c r="L443">
        <v>1958</v>
      </c>
    </row>
    <row r="444" spans="1:12">
      <c r="A444" t="s">
        <v>2698</v>
      </c>
      <c r="C444">
        <v>444</v>
      </c>
      <c r="D444" t="s">
        <v>27</v>
      </c>
      <c r="E444" t="s">
        <v>25</v>
      </c>
      <c r="G444">
        <v>1958</v>
      </c>
      <c r="H444" t="s">
        <v>2699</v>
      </c>
      <c r="I444">
        <v>1958</v>
      </c>
      <c r="J444" t="s">
        <v>32</v>
      </c>
      <c r="K444" t="s">
        <v>750</v>
      </c>
      <c r="L444">
        <v>1958</v>
      </c>
    </row>
    <row r="445" spans="1:12">
      <c r="A445" t="s">
        <v>2700</v>
      </c>
      <c r="C445">
        <v>445</v>
      </c>
      <c r="D445" t="s">
        <v>844</v>
      </c>
      <c r="E445" t="s">
        <v>17</v>
      </c>
      <c r="G445">
        <v>1998</v>
      </c>
      <c r="H445" t="s">
        <v>2701</v>
      </c>
      <c r="I445">
        <v>1998</v>
      </c>
      <c r="J445" t="s">
        <v>32</v>
      </c>
      <c r="K445" t="s">
        <v>750</v>
      </c>
      <c r="L445" t="e">
        <v>#N/A</v>
      </c>
    </row>
    <row r="446" spans="1:12">
      <c r="A446" t="s">
        <v>2702</v>
      </c>
      <c r="C446">
        <v>446</v>
      </c>
      <c r="D446" t="s">
        <v>353</v>
      </c>
      <c r="E446" t="s">
        <v>144</v>
      </c>
      <c r="G446">
        <v>1963</v>
      </c>
      <c r="H446" t="s">
        <v>2703</v>
      </c>
      <c r="I446">
        <v>1963</v>
      </c>
      <c r="J446" t="s">
        <v>32</v>
      </c>
      <c r="K446" t="s">
        <v>750</v>
      </c>
      <c r="L446">
        <v>1963</v>
      </c>
    </row>
    <row r="447" spans="1:12">
      <c r="A447" t="s">
        <v>2704</v>
      </c>
      <c r="C447">
        <v>447</v>
      </c>
      <c r="D447" t="s">
        <v>1507</v>
      </c>
      <c r="E447" t="s">
        <v>22</v>
      </c>
      <c r="G447">
        <v>1972</v>
      </c>
      <c r="H447" t="s">
        <v>2705</v>
      </c>
      <c r="I447">
        <v>1972</v>
      </c>
      <c r="J447" t="s">
        <v>32</v>
      </c>
      <c r="K447" t="s">
        <v>750</v>
      </c>
      <c r="L447" t="e">
        <v>#N/A</v>
      </c>
    </row>
    <row r="448" spans="1:12">
      <c r="A448" t="s">
        <v>2706</v>
      </c>
      <c r="C448">
        <v>448</v>
      </c>
      <c r="D448" t="s">
        <v>1528</v>
      </c>
      <c r="E448" t="s">
        <v>26</v>
      </c>
      <c r="F448" t="s">
        <v>1527</v>
      </c>
      <c r="G448">
        <v>1966</v>
      </c>
      <c r="H448" t="s">
        <v>2707</v>
      </c>
      <c r="I448">
        <v>1966</v>
      </c>
      <c r="J448" t="s">
        <v>32</v>
      </c>
      <c r="K448" t="s">
        <v>776</v>
      </c>
      <c r="L448" t="e">
        <v>#N/A</v>
      </c>
    </row>
    <row r="449" spans="1:12">
      <c r="A449" t="s">
        <v>2708</v>
      </c>
      <c r="C449">
        <v>449</v>
      </c>
      <c r="D449" t="s">
        <v>1525</v>
      </c>
      <c r="E449" t="s">
        <v>1526</v>
      </c>
      <c r="F449" t="s">
        <v>670</v>
      </c>
      <c r="G449">
        <v>1975</v>
      </c>
      <c r="H449" t="s">
        <v>2709</v>
      </c>
      <c r="I449">
        <v>1975</v>
      </c>
      <c r="J449" t="s">
        <v>32</v>
      </c>
      <c r="K449" t="s">
        <v>776</v>
      </c>
      <c r="L449">
        <v>1975</v>
      </c>
    </row>
    <row r="450" spans="1:12">
      <c r="A450" t="s">
        <v>2710</v>
      </c>
      <c r="C450">
        <v>450</v>
      </c>
      <c r="D450" t="s">
        <v>1524</v>
      </c>
      <c r="E450" t="s">
        <v>45</v>
      </c>
      <c r="F450" t="s">
        <v>1523</v>
      </c>
      <c r="G450">
        <v>1984</v>
      </c>
      <c r="H450" t="s">
        <v>2711</v>
      </c>
      <c r="I450">
        <v>1984</v>
      </c>
      <c r="J450" t="s">
        <v>32</v>
      </c>
      <c r="K450" t="s">
        <v>776</v>
      </c>
      <c r="L450" t="e">
        <v>#N/A</v>
      </c>
    </row>
    <row r="451" spans="1:12">
      <c r="A451" t="s">
        <v>2712</v>
      </c>
      <c r="C451">
        <v>451</v>
      </c>
      <c r="D451" t="s">
        <v>1522</v>
      </c>
      <c r="E451" t="s">
        <v>734</v>
      </c>
      <c r="F451" t="s">
        <v>1521</v>
      </c>
      <c r="G451">
        <v>1985</v>
      </c>
      <c r="H451" t="s">
        <v>2713</v>
      </c>
      <c r="I451">
        <v>1985</v>
      </c>
      <c r="J451" t="s">
        <v>32</v>
      </c>
      <c r="K451" t="s">
        <v>776</v>
      </c>
      <c r="L451" t="e">
        <v>#N/A</v>
      </c>
    </row>
    <row r="452" spans="1:12">
      <c r="A452" t="s">
        <v>2714</v>
      </c>
      <c r="C452">
        <v>452</v>
      </c>
      <c r="D452" t="s">
        <v>1519</v>
      </c>
      <c r="E452" t="s">
        <v>96</v>
      </c>
      <c r="F452">
        <v>0</v>
      </c>
      <c r="G452">
        <v>1988</v>
      </c>
      <c r="H452" t="s">
        <v>2715</v>
      </c>
      <c r="I452">
        <v>1988</v>
      </c>
      <c r="J452" t="s">
        <v>32</v>
      </c>
      <c r="K452" t="s">
        <v>776</v>
      </c>
      <c r="L452" t="e">
        <v>#N/A</v>
      </c>
    </row>
    <row r="453" spans="1:12">
      <c r="A453" t="s">
        <v>2716</v>
      </c>
      <c r="C453">
        <v>453</v>
      </c>
      <c r="D453" t="s">
        <v>1518</v>
      </c>
      <c r="E453" t="s">
        <v>96</v>
      </c>
      <c r="F453" t="s">
        <v>1517</v>
      </c>
      <c r="G453">
        <v>1990</v>
      </c>
      <c r="H453" t="s">
        <v>2717</v>
      </c>
      <c r="I453">
        <v>1990</v>
      </c>
      <c r="J453" t="s">
        <v>32</v>
      </c>
      <c r="K453" t="s">
        <v>776</v>
      </c>
      <c r="L453" t="e">
        <v>#N/A</v>
      </c>
    </row>
    <row r="454" spans="1:12">
      <c r="A454" t="s">
        <v>2718</v>
      </c>
      <c r="C454">
        <v>454</v>
      </c>
      <c r="D454" t="s">
        <v>1516</v>
      </c>
      <c r="E454" t="s">
        <v>59</v>
      </c>
      <c r="F454" t="s">
        <v>1515</v>
      </c>
      <c r="G454">
        <v>1990</v>
      </c>
      <c r="H454" t="s">
        <v>2719</v>
      </c>
      <c r="I454">
        <v>1990</v>
      </c>
      <c r="J454" t="s">
        <v>32</v>
      </c>
      <c r="K454" t="s">
        <v>776</v>
      </c>
      <c r="L454" t="e">
        <v>#N/A</v>
      </c>
    </row>
    <row r="455" spans="1:12">
      <c r="A455" t="s">
        <v>2720</v>
      </c>
      <c r="C455">
        <v>455</v>
      </c>
      <c r="D455" t="s">
        <v>761</v>
      </c>
      <c r="E455" t="s">
        <v>15</v>
      </c>
      <c r="F455" t="s">
        <v>756</v>
      </c>
      <c r="G455">
        <v>1975</v>
      </c>
      <c r="H455" t="s">
        <v>2721</v>
      </c>
      <c r="I455">
        <v>1975</v>
      </c>
      <c r="J455" t="s">
        <v>32</v>
      </c>
      <c r="K455" t="s">
        <v>776</v>
      </c>
      <c r="L455">
        <v>1975</v>
      </c>
    </row>
    <row r="456" spans="1:12">
      <c r="A456" t="s">
        <v>2722</v>
      </c>
      <c r="C456">
        <v>456</v>
      </c>
      <c r="D456" t="s">
        <v>1513</v>
      </c>
      <c r="E456" t="s">
        <v>95</v>
      </c>
      <c r="F456" t="s">
        <v>756</v>
      </c>
      <c r="G456">
        <v>1980</v>
      </c>
      <c r="H456" t="s">
        <v>2723</v>
      </c>
      <c r="I456">
        <v>1980</v>
      </c>
      <c r="J456" t="s">
        <v>32</v>
      </c>
      <c r="K456" t="s">
        <v>776</v>
      </c>
      <c r="L456" t="e">
        <v>#N/A</v>
      </c>
    </row>
    <row r="457" spans="1:12">
      <c r="A457" t="s">
        <v>2724</v>
      </c>
      <c r="C457">
        <v>457</v>
      </c>
      <c r="D457" t="s">
        <v>759</v>
      </c>
      <c r="E457" t="s">
        <v>34</v>
      </c>
      <c r="F457" t="s">
        <v>756</v>
      </c>
      <c r="G457">
        <v>1975</v>
      </c>
      <c r="H457" t="s">
        <v>2725</v>
      </c>
      <c r="I457">
        <v>1975</v>
      </c>
      <c r="J457" t="s">
        <v>32</v>
      </c>
      <c r="K457" t="s">
        <v>776</v>
      </c>
      <c r="L457">
        <v>1975</v>
      </c>
    </row>
    <row r="458" spans="1:12">
      <c r="A458" t="s">
        <v>2726</v>
      </c>
      <c r="C458">
        <v>458</v>
      </c>
      <c r="D458" s="9" t="s">
        <v>1512</v>
      </c>
      <c r="E458" s="9" t="s">
        <v>83</v>
      </c>
      <c r="F458" s="9" t="s">
        <v>1372</v>
      </c>
      <c r="G458" s="9">
        <v>1985</v>
      </c>
      <c r="H458" t="s">
        <v>2727</v>
      </c>
      <c r="I458">
        <v>1985</v>
      </c>
      <c r="J458" t="s">
        <v>32</v>
      </c>
      <c r="K458" t="s">
        <v>776</v>
      </c>
      <c r="L458" t="e">
        <v>#N/A</v>
      </c>
    </row>
    <row r="459" spans="1:12">
      <c r="A459" t="s">
        <v>2728</v>
      </c>
      <c r="C459">
        <v>459</v>
      </c>
      <c r="D459" s="9" t="s">
        <v>1512</v>
      </c>
      <c r="E459" s="9" t="s">
        <v>19</v>
      </c>
      <c r="F459" s="9" t="s">
        <v>1372</v>
      </c>
      <c r="G459" s="9">
        <v>1964</v>
      </c>
      <c r="H459" t="s">
        <v>2729</v>
      </c>
      <c r="I459">
        <v>1964</v>
      </c>
      <c r="J459" t="s">
        <v>32</v>
      </c>
      <c r="K459" t="s">
        <v>776</v>
      </c>
      <c r="L459" t="e">
        <v>#N/A</v>
      </c>
    </row>
    <row r="460" spans="1:12">
      <c r="A460" t="s">
        <v>2730</v>
      </c>
      <c r="C460">
        <v>460</v>
      </c>
      <c r="D460" s="9" t="s">
        <v>457</v>
      </c>
      <c r="E460" s="9" t="s">
        <v>63</v>
      </c>
      <c r="F460" s="9">
        <v>0</v>
      </c>
      <c r="G460" s="9">
        <v>1976</v>
      </c>
      <c r="H460" t="s">
        <v>2731</v>
      </c>
      <c r="I460">
        <v>1976</v>
      </c>
      <c r="J460" t="s">
        <v>32</v>
      </c>
      <c r="K460" t="s">
        <v>776</v>
      </c>
      <c r="L460">
        <v>1976</v>
      </c>
    </row>
    <row r="461" spans="1:12">
      <c r="A461" t="s">
        <v>2732</v>
      </c>
      <c r="C461">
        <v>461</v>
      </c>
      <c r="D461" s="9" t="s">
        <v>1509</v>
      </c>
      <c r="E461" s="9" t="s">
        <v>46</v>
      </c>
      <c r="F461" s="9">
        <v>0</v>
      </c>
      <c r="G461" s="9">
        <v>1976</v>
      </c>
      <c r="H461" t="s">
        <v>2733</v>
      </c>
      <c r="I461">
        <v>1976</v>
      </c>
      <c r="J461" t="s">
        <v>32</v>
      </c>
      <c r="K461" t="s">
        <v>776</v>
      </c>
      <c r="L461" t="e">
        <v>#N/A</v>
      </c>
    </row>
    <row r="462" spans="1:12">
      <c r="A462" t="s">
        <v>2734</v>
      </c>
      <c r="C462">
        <v>462</v>
      </c>
      <c r="D462" s="9" t="s">
        <v>757</v>
      </c>
      <c r="E462" s="9" t="s">
        <v>193</v>
      </c>
      <c r="F462" s="9" t="s">
        <v>1508</v>
      </c>
      <c r="G462" s="9">
        <v>1975</v>
      </c>
      <c r="H462" t="s">
        <v>2735</v>
      </c>
      <c r="I462">
        <v>1975</v>
      </c>
      <c r="J462" t="s">
        <v>32</v>
      </c>
      <c r="K462" t="s">
        <v>776</v>
      </c>
      <c r="L462">
        <v>1975</v>
      </c>
    </row>
    <row r="463" spans="1:12">
      <c r="A463" t="s">
        <v>2736</v>
      </c>
      <c r="C463">
        <v>463</v>
      </c>
      <c r="D463" t="s">
        <v>1520</v>
      </c>
      <c r="E463" t="s">
        <v>487</v>
      </c>
      <c r="F463">
        <v>0</v>
      </c>
      <c r="G463">
        <v>1987</v>
      </c>
      <c r="H463" t="s">
        <v>2737</v>
      </c>
      <c r="I463">
        <v>1987</v>
      </c>
      <c r="J463" t="s">
        <v>0</v>
      </c>
      <c r="K463" t="s">
        <v>776</v>
      </c>
      <c r="L463" t="e">
        <v>#N/A</v>
      </c>
    </row>
    <row r="464" spans="1:12">
      <c r="A464" t="s">
        <v>2738</v>
      </c>
      <c r="C464">
        <v>464</v>
      </c>
      <c r="D464" t="s">
        <v>769</v>
      </c>
      <c r="E464" t="s">
        <v>1514</v>
      </c>
      <c r="F464" t="s">
        <v>549</v>
      </c>
      <c r="G464">
        <v>1969</v>
      </c>
      <c r="H464" t="s">
        <v>2739</v>
      </c>
      <c r="I464">
        <v>1969</v>
      </c>
      <c r="J464" t="s">
        <v>0</v>
      </c>
      <c r="K464" t="s">
        <v>776</v>
      </c>
      <c r="L464" t="e">
        <v>#N/A</v>
      </c>
    </row>
    <row r="465" spans="1:12">
      <c r="A465" t="s">
        <v>2740</v>
      </c>
      <c r="C465">
        <v>465</v>
      </c>
      <c r="D465" t="s">
        <v>1510</v>
      </c>
      <c r="E465" t="s">
        <v>1511</v>
      </c>
      <c r="F465">
        <v>0</v>
      </c>
      <c r="G465">
        <v>1980</v>
      </c>
      <c r="H465" t="s">
        <v>2741</v>
      </c>
      <c r="I465">
        <v>1980</v>
      </c>
      <c r="J465" t="s">
        <v>0</v>
      </c>
      <c r="K465" t="s">
        <v>776</v>
      </c>
      <c r="L465">
        <v>1980</v>
      </c>
    </row>
    <row r="466" spans="1:12">
      <c r="A466" t="s">
        <v>2742</v>
      </c>
      <c r="C466">
        <v>466</v>
      </c>
      <c r="D466" t="s">
        <v>754</v>
      </c>
      <c r="E466" t="s">
        <v>755</v>
      </c>
      <c r="F466" t="s">
        <v>751</v>
      </c>
      <c r="G466">
        <v>1983</v>
      </c>
      <c r="H466" t="s">
        <v>2743</v>
      </c>
      <c r="I466">
        <v>1983</v>
      </c>
      <c r="J466" t="s">
        <v>0</v>
      </c>
      <c r="K466" t="s">
        <v>776</v>
      </c>
      <c r="L466">
        <v>1983</v>
      </c>
    </row>
    <row r="467" spans="1:12">
      <c r="A467" t="s">
        <v>2744</v>
      </c>
      <c r="C467">
        <v>467</v>
      </c>
      <c r="D467" t="s">
        <v>328</v>
      </c>
      <c r="E467" t="s">
        <v>63</v>
      </c>
      <c r="F467" t="s">
        <v>329</v>
      </c>
      <c r="G467">
        <v>1984</v>
      </c>
      <c r="H467" t="s">
        <v>2745</v>
      </c>
      <c r="I467">
        <v>1984</v>
      </c>
      <c r="J467" t="s">
        <v>32</v>
      </c>
      <c r="K467" t="s">
        <v>779</v>
      </c>
      <c r="L467">
        <v>1984</v>
      </c>
    </row>
    <row r="468" spans="1:12">
      <c r="A468" t="s">
        <v>2746</v>
      </c>
      <c r="C468">
        <v>468</v>
      </c>
      <c r="D468" t="s">
        <v>1533</v>
      </c>
      <c r="E468" t="s">
        <v>59</v>
      </c>
      <c r="F468" t="s">
        <v>1532</v>
      </c>
      <c r="G468">
        <v>1980</v>
      </c>
      <c r="H468" t="s">
        <v>2747</v>
      </c>
      <c r="I468">
        <v>1980</v>
      </c>
      <c r="J468" t="s">
        <v>32</v>
      </c>
      <c r="K468" t="s">
        <v>779</v>
      </c>
      <c r="L468" t="e">
        <v>#N/A</v>
      </c>
    </row>
    <row r="469" spans="1:12">
      <c r="A469" t="s">
        <v>2748</v>
      </c>
      <c r="C469">
        <v>469</v>
      </c>
      <c r="D469" t="s">
        <v>1531</v>
      </c>
      <c r="E469" t="s">
        <v>77</v>
      </c>
      <c r="F469">
        <v>0</v>
      </c>
      <c r="G469">
        <v>1979</v>
      </c>
      <c r="H469" t="s">
        <v>2749</v>
      </c>
      <c r="I469">
        <v>1979</v>
      </c>
      <c r="J469" t="s">
        <v>32</v>
      </c>
      <c r="K469" t="s">
        <v>779</v>
      </c>
      <c r="L469" t="e">
        <v>#N/A</v>
      </c>
    </row>
    <row r="470" spans="1:12">
      <c r="A470" t="s">
        <v>2750</v>
      </c>
      <c r="C470">
        <v>470</v>
      </c>
      <c r="D470" t="s">
        <v>1530</v>
      </c>
      <c r="E470" t="s">
        <v>1373</v>
      </c>
      <c r="F470" t="s">
        <v>1529</v>
      </c>
      <c r="G470">
        <v>1989</v>
      </c>
      <c r="H470" t="s">
        <v>2751</v>
      </c>
      <c r="I470">
        <v>1989</v>
      </c>
      <c r="J470" t="s">
        <v>32</v>
      </c>
      <c r="K470" t="s">
        <v>779</v>
      </c>
      <c r="L470" t="e">
        <v>#N/A</v>
      </c>
    </row>
    <row r="471" spans="1:12">
      <c r="A471" t="s">
        <v>2752</v>
      </c>
      <c r="C471">
        <v>471</v>
      </c>
      <c r="D471" t="s">
        <v>1547</v>
      </c>
      <c r="E471" t="s">
        <v>1546</v>
      </c>
      <c r="F471" t="s">
        <v>1537</v>
      </c>
      <c r="G471">
        <v>1972</v>
      </c>
      <c r="H471" t="s">
        <v>2753</v>
      </c>
      <c r="I471">
        <v>1972</v>
      </c>
      <c r="J471" t="s">
        <v>0</v>
      </c>
      <c r="K471" t="s">
        <v>815</v>
      </c>
      <c r="L471" t="e">
        <v>#N/A</v>
      </c>
    </row>
    <row r="472" spans="1:12">
      <c r="A472" t="s">
        <v>2754</v>
      </c>
      <c r="C472">
        <v>472</v>
      </c>
      <c r="D472" t="s">
        <v>1548</v>
      </c>
      <c r="E472" t="s">
        <v>36</v>
      </c>
      <c r="F472">
        <v>0</v>
      </c>
      <c r="G472">
        <v>1988</v>
      </c>
      <c r="H472" t="s">
        <v>2755</v>
      </c>
      <c r="I472">
        <v>1988</v>
      </c>
      <c r="J472" t="s">
        <v>0</v>
      </c>
      <c r="K472" t="s">
        <v>815</v>
      </c>
      <c r="L472" t="e">
        <v>#N/A</v>
      </c>
    </row>
    <row r="473" spans="1:12">
      <c r="A473" t="s">
        <v>2756</v>
      </c>
      <c r="C473">
        <v>473</v>
      </c>
      <c r="D473" t="s">
        <v>593</v>
      </c>
      <c r="E473" t="s">
        <v>497</v>
      </c>
      <c r="F473" t="s">
        <v>592</v>
      </c>
      <c r="G473">
        <v>1982</v>
      </c>
      <c r="H473" t="s">
        <v>2757</v>
      </c>
      <c r="I473">
        <v>1982</v>
      </c>
      <c r="J473" t="s">
        <v>0</v>
      </c>
      <c r="K473" t="s">
        <v>815</v>
      </c>
      <c r="L473">
        <v>1982</v>
      </c>
    </row>
    <row r="474" spans="1:12">
      <c r="A474" t="s">
        <v>2758</v>
      </c>
      <c r="C474">
        <v>474</v>
      </c>
      <c r="D474" t="s">
        <v>1549</v>
      </c>
      <c r="E474" t="s">
        <v>334</v>
      </c>
      <c r="F474" t="s">
        <v>1545</v>
      </c>
      <c r="G474">
        <v>1974</v>
      </c>
      <c r="H474" t="s">
        <v>2759</v>
      </c>
      <c r="I474">
        <v>1974</v>
      </c>
      <c r="J474" t="s">
        <v>0</v>
      </c>
      <c r="K474" t="s">
        <v>815</v>
      </c>
      <c r="L474" t="e">
        <v>#N/A</v>
      </c>
    </row>
    <row r="475" spans="1:12">
      <c r="A475" t="s">
        <v>2760</v>
      </c>
      <c r="C475">
        <v>475</v>
      </c>
      <c r="D475" t="s">
        <v>1550</v>
      </c>
      <c r="E475" t="s">
        <v>851</v>
      </c>
      <c r="F475">
        <v>0</v>
      </c>
      <c r="G475">
        <v>1983</v>
      </c>
      <c r="H475" t="s">
        <v>2761</v>
      </c>
      <c r="I475">
        <v>1983</v>
      </c>
      <c r="J475" t="s">
        <v>0</v>
      </c>
      <c r="K475" t="s">
        <v>815</v>
      </c>
      <c r="L475" t="e">
        <v>#N/A</v>
      </c>
    </row>
    <row r="476" spans="1:12">
      <c r="A476" t="s">
        <v>2762</v>
      </c>
      <c r="C476">
        <v>476</v>
      </c>
      <c r="D476" t="s">
        <v>1152</v>
      </c>
      <c r="E476" t="s">
        <v>276</v>
      </c>
      <c r="F476">
        <v>0</v>
      </c>
      <c r="G476">
        <v>1974</v>
      </c>
      <c r="H476" t="s">
        <v>2763</v>
      </c>
      <c r="I476">
        <v>1974</v>
      </c>
      <c r="J476" t="s">
        <v>0</v>
      </c>
      <c r="K476" t="s">
        <v>815</v>
      </c>
      <c r="L476" t="e">
        <v>#N/A</v>
      </c>
    </row>
    <row r="477" spans="1:12">
      <c r="A477" t="s">
        <v>2764</v>
      </c>
      <c r="C477">
        <v>477</v>
      </c>
      <c r="D477" t="s">
        <v>1551</v>
      </c>
      <c r="E477" t="s">
        <v>133</v>
      </c>
      <c r="F477">
        <v>0</v>
      </c>
      <c r="G477">
        <v>1963</v>
      </c>
      <c r="H477" t="s">
        <v>2765</v>
      </c>
      <c r="I477">
        <v>1963</v>
      </c>
      <c r="J477" t="s">
        <v>0</v>
      </c>
      <c r="K477" t="s">
        <v>815</v>
      </c>
      <c r="L477" t="e">
        <v>#N/A</v>
      </c>
    </row>
    <row r="478" spans="1:12">
      <c r="A478" t="s">
        <v>2766</v>
      </c>
      <c r="C478">
        <v>478</v>
      </c>
      <c r="D478" t="s">
        <v>1552</v>
      </c>
      <c r="E478" t="s">
        <v>753</v>
      </c>
      <c r="F478" t="s">
        <v>1543</v>
      </c>
      <c r="G478">
        <v>1984</v>
      </c>
      <c r="H478" t="s">
        <v>2767</v>
      </c>
      <c r="I478">
        <v>1984</v>
      </c>
      <c r="J478" t="s">
        <v>0</v>
      </c>
      <c r="K478" t="s">
        <v>815</v>
      </c>
      <c r="L478" t="e">
        <v>#N/A</v>
      </c>
    </row>
    <row r="479" spans="1:12">
      <c r="A479" t="s">
        <v>2768</v>
      </c>
      <c r="C479">
        <v>479</v>
      </c>
      <c r="D479" t="s">
        <v>878</v>
      </c>
      <c r="E479" t="s">
        <v>36</v>
      </c>
      <c r="F479" t="s">
        <v>872</v>
      </c>
      <c r="G479">
        <v>1971</v>
      </c>
      <c r="H479" t="s">
        <v>2769</v>
      </c>
      <c r="I479">
        <v>1971</v>
      </c>
      <c r="J479" t="s">
        <v>0</v>
      </c>
      <c r="K479" t="s">
        <v>815</v>
      </c>
      <c r="L479">
        <v>0</v>
      </c>
    </row>
    <row r="480" spans="1:12">
      <c r="A480" t="s">
        <v>2770</v>
      </c>
      <c r="C480">
        <v>480</v>
      </c>
      <c r="D480" t="s">
        <v>79</v>
      </c>
      <c r="E480" t="s">
        <v>90</v>
      </c>
      <c r="F480" t="s">
        <v>1536</v>
      </c>
      <c r="G480">
        <v>1984</v>
      </c>
      <c r="H480" t="s">
        <v>2771</v>
      </c>
      <c r="I480">
        <v>1984</v>
      </c>
      <c r="J480" t="s">
        <v>32</v>
      </c>
      <c r="K480" t="s">
        <v>815</v>
      </c>
      <c r="L480">
        <v>1984</v>
      </c>
    </row>
    <row r="481" spans="1:12">
      <c r="A481" t="s">
        <v>2772</v>
      </c>
      <c r="C481">
        <v>481</v>
      </c>
      <c r="D481" t="s">
        <v>1547</v>
      </c>
      <c r="E481" t="s">
        <v>363</v>
      </c>
      <c r="F481" t="s">
        <v>1537</v>
      </c>
      <c r="G481">
        <v>1972</v>
      </c>
      <c r="H481" t="s">
        <v>2773</v>
      </c>
      <c r="I481">
        <v>1972</v>
      </c>
      <c r="J481" t="s">
        <v>32</v>
      </c>
      <c r="K481" t="s">
        <v>815</v>
      </c>
      <c r="L481" t="e">
        <v>#N/A</v>
      </c>
    </row>
    <row r="482" spans="1:12">
      <c r="A482" t="s">
        <v>2774</v>
      </c>
      <c r="C482">
        <v>482</v>
      </c>
      <c r="D482" t="s">
        <v>812</v>
      </c>
      <c r="E482" t="s">
        <v>1161</v>
      </c>
      <c r="F482">
        <v>0</v>
      </c>
      <c r="G482">
        <v>1982</v>
      </c>
      <c r="H482" t="s">
        <v>2775</v>
      </c>
      <c r="I482">
        <v>1982</v>
      </c>
      <c r="J482" t="s">
        <v>32</v>
      </c>
      <c r="K482" t="s">
        <v>815</v>
      </c>
      <c r="L482" t="e">
        <v>#N/A</v>
      </c>
    </row>
    <row r="483" spans="1:12">
      <c r="A483" t="s">
        <v>2776</v>
      </c>
      <c r="C483">
        <v>483</v>
      </c>
      <c r="D483" t="s">
        <v>969</v>
      </c>
      <c r="E483" t="s">
        <v>70</v>
      </c>
      <c r="F483" t="s">
        <v>549</v>
      </c>
      <c r="G483">
        <v>1970</v>
      </c>
      <c r="H483" t="s">
        <v>2777</v>
      </c>
      <c r="I483">
        <v>1970</v>
      </c>
      <c r="J483" t="s">
        <v>32</v>
      </c>
      <c r="K483" t="s">
        <v>815</v>
      </c>
      <c r="L483">
        <v>1970</v>
      </c>
    </row>
    <row r="484" spans="1:12">
      <c r="A484" t="s">
        <v>2778</v>
      </c>
      <c r="C484">
        <v>484</v>
      </c>
      <c r="D484" t="s">
        <v>1553</v>
      </c>
      <c r="E484" t="s">
        <v>15</v>
      </c>
      <c r="F484" t="s">
        <v>549</v>
      </c>
      <c r="G484">
        <v>1962</v>
      </c>
      <c r="H484" t="s">
        <v>2779</v>
      </c>
      <c r="I484">
        <v>1962</v>
      </c>
      <c r="J484" t="s">
        <v>32</v>
      </c>
      <c r="K484" t="s">
        <v>815</v>
      </c>
      <c r="L484" t="e">
        <v>#N/A</v>
      </c>
    </row>
    <row r="485" spans="1:12">
      <c r="A485" t="s">
        <v>2780</v>
      </c>
      <c r="C485">
        <v>485</v>
      </c>
      <c r="D485" t="s">
        <v>183</v>
      </c>
      <c r="E485" t="s">
        <v>279</v>
      </c>
      <c r="F485">
        <v>0</v>
      </c>
      <c r="G485">
        <v>1998</v>
      </c>
      <c r="H485" t="s">
        <v>2055</v>
      </c>
      <c r="I485">
        <v>1998</v>
      </c>
      <c r="J485" t="s">
        <v>32</v>
      </c>
      <c r="K485" t="s">
        <v>815</v>
      </c>
      <c r="L485">
        <v>1998</v>
      </c>
    </row>
    <row r="486" spans="1:12">
      <c r="A486" t="s">
        <v>2781</v>
      </c>
      <c r="C486">
        <v>486</v>
      </c>
      <c r="D486" t="s">
        <v>1417</v>
      </c>
      <c r="E486" t="s">
        <v>91</v>
      </c>
      <c r="F486">
        <v>0</v>
      </c>
      <c r="G486">
        <v>1986</v>
      </c>
      <c r="H486" t="s">
        <v>2782</v>
      </c>
      <c r="I486">
        <v>1986</v>
      </c>
      <c r="J486" t="s">
        <v>32</v>
      </c>
      <c r="K486" t="s">
        <v>815</v>
      </c>
      <c r="L486" t="e">
        <v>#N/A</v>
      </c>
    </row>
    <row r="487" spans="1:12">
      <c r="A487" t="s">
        <v>2783</v>
      </c>
      <c r="C487">
        <v>487</v>
      </c>
      <c r="D487" t="s">
        <v>237</v>
      </c>
      <c r="E487" t="s">
        <v>22</v>
      </c>
      <c r="F487" t="s">
        <v>236</v>
      </c>
      <c r="G487">
        <v>1975</v>
      </c>
      <c r="H487" t="s">
        <v>2784</v>
      </c>
      <c r="I487">
        <v>1975</v>
      </c>
      <c r="J487" t="s">
        <v>32</v>
      </c>
      <c r="K487" t="s">
        <v>815</v>
      </c>
      <c r="L487">
        <v>1975</v>
      </c>
    </row>
    <row r="488" spans="1:12">
      <c r="A488" t="s">
        <v>2785</v>
      </c>
      <c r="C488">
        <v>488</v>
      </c>
      <c r="D488" t="s">
        <v>1032</v>
      </c>
      <c r="E488" t="s">
        <v>96</v>
      </c>
      <c r="F488">
        <v>0</v>
      </c>
      <c r="G488">
        <v>1981</v>
      </c>
      <c r="H488" t="s">
        <v>2786</v>
      </c>
      <c r="I488">
        <v>1981</v>
      </c>
      <c r="J488" t="s">
        <v>32</v>
      </c>
      <c r="K488" t="s">
        <v>815</v>
      </c>
      <c r="L488">
        <v>1981</v>
      </c>
    </row>
    <row r="489" spans="1:12">
      <c r="A489" t="s">
        <v>2787</v>
      </c>
      <c r="C489">
        <v>489</v>
      </c>
      <c r="D489" t="s">
        <v>1554</v>
      </c>
      <c r="E489" t="s">
        <v>788</v>
      </c>
      <c r="F489" t="s">
        <v>1538</v>
      </c>
      <c r="G489">
        <v>1974</v>
      </c>
      <c r="H489" t="s">
        <v>2788</v>
      </c>
      <c r="I489">
        <v>1974</v>
      </c>
      <c r="J489" t="s">
        <v>32</v>
      </c>
      <c r="K489" t="s">
        <v>815</v>
      </c>
      <c r="L489" t="e">
        <v>#N/A</v>
      </c>
    </row>
    <row r="490" spans="1:12">
      <c r="A490" t="s">
        <v>2789</v>
      </c>
      <c r="C490">
        <v>490</v>
      </c>
      <c r="D490" t="s">
        <v>1555</v>
      </c>
      <c r="E490" t="s">
        <v>151</v>
      </c>
      <c r="F490">
        <v>0</v>
      </c>
      <c r="G490">
        <v>1981</v>
      </c>
      <c r="H490" t="s">
        <v>2790</v>
      </c>
      <c r="I490">
        <v>1981</v>
      </c>
      <c r="J490" t="s">
        <v>32</v>
      </c>
      <c r="K490" t="s">
        <v>815</v>
      </c>
      <c r="L490" t="e">
        <v>#N/A</v>
      </c>
    </row>
    <row r="491" spans="1:12">
      <c r="A491" t="s">
        <v>2791</v>
      </c>
      <c r="C491">
        <v>491</v>
      </c>
      <c r="D491" t="s">
        <v>594</v>
      </c>
      <c r="E491" t="s">
        <v>398</v>
      </c>
      <c r="F491" t="s">
        <v>592</v>
      </c>
      <c r="G491">
        <v>1981</v>
      </c>
      <c r="H491" t="s">
        <v>2792</v>
      </c>
      <c r="I491">
        <v>1981</v>
      </c>
      <c r="J491" t="s">
        <v>32</v>
      </c>
      <c r="K491" t="s">
        <v>815</v>
      </c>
      <c r="L491">
        <v>1981</v>
      </c>
    </row>
    <row r="492" spans="1:12">
      <c r="A492" t="s">
        <v>2793</v>
      </c>
      <c r="C492">
        <v>492</v>
      </c>
      <c r="D492" t="s">
        <v>1556</v>
      </c>
      <c r="E492" t="s">
        <v>16</v>
      </c>
      <c r="F492" t="s">
        <v>1539</v>
      </c>
      <c r="G492">
        <v>1983</v>
      </c>
      <c r="H492" t="s">
        <v>2794</v>
      </c>
      <c r="I492">
        <v>1983</v>
      </c>
      <c r="J492" t="s">
        <v>32</v>
      </c>
      <c r="K492" t="s">
        <v>815</v>
      </c>
      <c r="L492" t="e">
        <v>#N/A</v>
      </c>
    </row>
    <row r="493" spans="1:12">
      <c r="A493" t="s">
        <v>2795</v>
      </c>
      <c r="C493">
        <v>493</v>
      </c>
      <c r="D493" t="s">
        <v>1557</v>
      </c>
      <c r="E493" t="s">
        <v>46</v>
      </c>
      <c r="F493" t="s">
        <v>1540</v>
      </c>
      <c r="G493">
        <v>1977</v>
      </c>
      <c r="H493" t="s">
        <v>2796</v>
      </c>
      <c r="I493">
        <v>1977</v>
      </c>
      <c r="J493" t="s">
        <v>32</v>
      </c>
      <c r="K493" t="s">
        <v>815</v>
      </c>
      <c r="L493" t="e">
        <v>#N/A</v>
      </c>
    </row>
    <row r="494" spans="1:12">
      <c r="A494" t="s">
        <v>2797</v>
      </c>
      <c r="C494">
        <v>494</v>
      </c>
      <c r="D494" t="s">
        <v>503</v>
      </c>
      <c r="E494" t="s">
        <v>710</v>
      </c>
      <c r="F494" t="s">
        <v>1541</v>
      </c>
      <c r="G494">
        <v>1987</v>
      </c>
      <c r="H494" t="s">
        <v>2798</v>
      </c>
      <c r="I494">
        <v>1987</v>
      </c>
      <c r="J494" t="s">
        <v>32</v>
      </c>
      <c r="K494" t="s">
        <v>815</v>
      </c>
      <c r="L494">
        <v>1987</v>
      </c>
    </row>
    <row r="495" spans="1:12">
      <c r="A495" t="s">
        <v>2799</v>
      </c>
      <c r="C495">
        <v>495</v>
      </c>
      <c r="D495" t="s">
        <v>915</v>
      </c>
      <c r="E495" t="s">
        <v>151</v>
      </c>
      <c r="F495" t="s">
        <v>1542</v>
      </c>
      <c r="G495">
        <v>1970</v>
      </c>
      <c r="H495" t="s">
        <v>2800</v>
      </c>
      <c r="I495">
        <v>1970</v>
      </c>
      <c r="J495" t="s">
        <v>32</v>
      </c>
      <c r="K495" t="s">
        <v>815</v>
      </c>
      <c r="L495">
        <v>1970</v>
      </c>
    </row>
    <row r="496" spans="1:12">
      <c r="A496" t="s">
        <v>2801</v>
      </c>
      <c r="C496">
        <v>496</v>
      </c>
      <c r="D496" t="s">
        <v>1558</v>
      </c>
      <c r="E496" t="s">
        <v>48</v>
      </c>
      <c r="F496">
        <v>0</v>
      </c>
      <c r="G496">
        <v>0</v>
      </c>
      <c r="H496" t="s">
        <v>2802</v>
      </c>
      <c r="I496">
        <v>0</v>
      </c>
      <c r="J496" t="s">
        <v>32</v>
      </c>
      <c r="K496" t="s">
        <v>815</v>
      </c>
      <c r="L496" t="e">
        <v>#N/A</v>
      </c>
    </row>
    <row r="497" spans="1:12">
      <c r="A497" t="s">
        <v>2803</v>
      </c>
      <c r="C497">
        <v>497</v>
      </c>
      <c r="D497" t="s">
        <v>214</v>
      </c>
      <c r="E497" t="s">
        <v>49</v>
      </c>
      <c r="F497" t="s">
        <v>1543</v>
      </c>
      <c r="G497">
        <v>1976</v>
      </c>
      <c r="H497" t="s">
        <v>2804</v>
      </c>
      <c r="I497">
        <v>1976</v>
      </c>
      <c r="J497" t="s">
        <v>32</v>
      </c>
      <c r="K497" t="s">
        <v>815</v>
      </c>
      <c r="L497" t="e">
        <v>#N/A</v>
      </c>
    </row>
    <row r="498" spans="1:12">
      <c r="A498" t="s">
        <v>2805</v>
      </c>
      <c r="C498">
        <v>498</v>
      </c>
      <c r="D498" t="s">
        <v>792</v>
      </c>
      <c r="E498" t="s">
        <v>51</v>
      </c>
      <c r="F498" t="s">
        <v>1544</v>
      </c>
      <c r="G498">
        <v>1974</v>
      </c>
      <c r="H498" t="s">
        <v>2806</v>
      </c>
      <c r="I498">
        <v>1974</v>
      </c>
      <c r="J498" t="s">
        <v>32</v>
      </c>
      <c r="K498" t="s">
        <v>815</v>
      </c>
      <c r="L498">
        <v>1974</v>
      </c>
    </row>
    <row r="499" spans="1:12">
      <c r="A499" t="s">
        <v>2807</v>
      </c>
      <c r="C499">
        <v>499</v>
      </c>
      <c r="D499" t="s">
        <v>1559</v>
      </c>
      <c r="E499" t="s">
        <v>17</v>
      </c>
      <c r="F499" t="s">
        <v>1544</v>
      </c>
      <c r="G499">
        <v>1974</v>
      </c>
      <c r="H499" t="s">
        <v>2808</v>
      </c>
      <c r="I499">
        <v>1974</v>
      </c>
      <c r="J499" t="s">
        <v>32</v>
      </c>
      <c r="K499" t="s">
        <v>815</v>
      </c>
      <c r="L499" t="e">
        <v>#N/A</v>
      </c>
    </row>
    <row r="500" spans="1:12">
      <c r="A500" t="s">
        <v>2809</v>
      </c>
      <c r="C500">
        <v>500</v>
      </c>
      <c r="D500" t="s">
        <v>791</v>
      </c>
      <c r="E500" t="s">
        <v>21</v>
      </c>
      <c r="F500" t="s">
        <v>1544</v>
      </c>
      <c r="G500">
        <v>1977</v>
      </c>
      <c r="H500" t="s">
        <v>2810</v>
      </c>
      <c r="I500">
        <v>1977</v>
      </c>
      <c r="J500" t="s">
        <v>32</v>
      </c>
      <c r="K500" t="s">
        <v>815</v>
      </c>
      <c r="L500">
        <v>1977</v>
      </c>
    </row>
    <row r="501" spans="1:12">
      <c r="A501" t="s">
        <v>2811</v>
      </c>
      <c r="C501">
        <v>501</v>
      </c>
      <c r="D501" t="s">
        <v>1420</v>
      </c>
      <c r="E501" t="s">
        <v>1209</v>
      </c>
      <c r="F501" t="s">
        <v>1545</v>
      </c>
      <c r="G501">
        <v>1981</v>
      </c>
      <c r="H501" t="s">
        <v>2812</v>
      </c>
      <c r="I501">
        <v>1981</v>
      </c>
      <c r="J501" t="s">
        <v>32</v>
      </c>
      <c r="K501" t="s">
        <v>815</v>
      </c>
      <c r="L501" t="e">
        <v>#N/A</v>
      </c>
    </row>
    <row r="502" spans="1:12">
      <c r="A502" t="s">
        <v>2813</v>
      </c>
      <c r="C502">
        <v>502</v>
      </c>
      <c r="D502" t="s">
        <v>1560</v>
      </c>
      <c r="E502" t="s">
        <v>19</v>
      </c>
      <c r="F502" t="s">
        <v>1545</v>
      </c>
      <c r="G502">
        <v>1971</v>
      </c>
      <c r="H502" t="s">
        <v>2814</v>
      </c>
      <c r="I502">
        <v>1971</v>
      </c>
      <c r="J502" t="s">
        <v>32</v>
      </c>
      <c r="K502" t="s">
        <v>815</v>
      </c>
      <c r="L502" t="e">
        <v>#N/A</v>
      </c>
    </row>
    <row r="503" spans="1:12">
      <c r="A503" t="s">
        <v>2815</v>
      </c>
      <c r="C503">
        <v>503</v>
      </c>
      <c r="D503" t="s">
        <v>932</v>
      </c>
      <c r="E503" t="s">
        <v>363</v>
      </c>
      <c r="F503">
        <v>0</v>
      </c>
      <c r="G503">
        <v>1981</v>
      </c>
      <c r="H503" t="s">
        <v>2816</v>
      </c>
      <c r="I503">
        <v>1981</v>
      </c>
      <c r="J503" t="s">
        <v>32</v>
      </c>
      <c r="K503" t="s">
        <v>815</v>
      </c>
      <c r="L503">
        <v>1981</v>
      </c>
    </row>
    <row r="504" spans="1:12">
      <c r="A504" t="s">
        <v>2817</v>
      </c>
      <c r="C504">
        <v>504</v>
      </c>
      <c r="D504" t="s">
        <v>1561</v>
      </c>
      <c r="E504" t="s">
        <v>431</v>
      </c>
      <c r="F504">
        <v>0</v>
      </c>
      <c r="G504">
        <v>2006</v>
      </c>
      <c r="H504" t="s">
        <v>2818</v>
      </c>
      <c r="I504">
        <v>2006</v>
      </c>
      <c r="J504" t="s">
        <v>32</v>
      </c>
      <c r="K504" t="s">
        <v>815</v>
      </c>
      <c r="L504" t="e">
        <v>#N/A</v>
      </c>
    </row>
    <row r="505" spans="1:12">
      <c r="A505" t="s">
        <v>2819</v>
      </c>
      <c r="C505">
        <v>505</v>
      </c>
      <c r="D505" t="s">
        <v>1152</v>
      </c>
      <c r="E505" t="s">
        <v>22</v>
      </c>
      <c r="F505">
        <v>0</v>
      </c>
      <c r="G505">
        <v>1974</v>
      </c>
      <c r="H505" t="s">
        <v>2820</v>
      </c>
      <c r="I505">
        <v>1974</v>
      </c>
      <c r="J505" t="s">
        <v>32</v>
      </c>
      <c r="K505" t="s">
        <v>815</v>
      </c>
      <c r="L505" t="e">
        <v>#N/A</v>
      </c>
    </row>
    <row r="506" spans="1:12">
      <c r="A506" t="s">
        <v>2821</v>
      </c>
      <c r="C506">
        <v>506</v>
      </c>
      <c r="D506" t="s">
        <v>1552</v>
      </c>
      <c r="E506" t="s">
        <v>34</v>
      </c>
      <c r="F506" t="s">
        <v>1543</v>
      </c>
      <c r="G506">
        <v>1975</v>
      </c>
      <c r="H506" t="s">
        <v>2822</v>
      </c>
      <c r="I506">
        <v>1975</v>
      </c>
      <c r="J506" t="s">
        <v>32</v>
      </c>
      <c r="K506" t="s">
        <v>815</v>
      </c>
      <c r="L506" t="e">
        <v>#N/A</v>
      </c>
    </row>
    <row r="507" spans="1:12">
      <c r="A507" t="s">
        <v>2823</v>
      </c>
      <c r="C507">
        <v>507</v>
      </c>
      <c r="D507" t="s">
        <v>122</v>
      </c>
      <c r="E507" t="s">
        <v>95</v>
      </c>
      <c r="F507" t="s">
        <v>872</v>
      </c>
      <c r="G507">
        <v>1980</v>
      </c>
      <c r="H507" t="s">
        <v>2824</v>
      </c>
      <c r="I507">
        <v>1980</v>
      </c>
      <c r="J507" t="s">
        <v>32</v>
      </c>
      <c r="K507" t="s">
        <v>815</v>
      </c>
      <c r="L507">
        <v>1980</v>
      </c>
    </row>
    <row r="508" spans="1:12">
      <c r="A508" t="s">
        <v>2825</v>
      </c>
      <c r="C508">
        <v>508</v>
      </c>
      <c r="D508" t="s">
        <v>1562</v>
      </c>
      <c r="E508" t="s">
        <v>1563</v>
      </c>
      <c r="F508" t="s">
        <v>1535</v>
      </c>
      <c r="G508">
        <v>1973</v>
      </c>
      <c r="H508" t="s">
        <v>2826</v>
      </c>
      <c r="I508">
        <v>1973</v>
      </c>
      <c r="J508" t="s">
        <v>32</v>
      </c>
      <c r="K508" t="s">
        <v>834</v>
      </c>
      <c r="L508" t="e">
        <v>#N/A</v>
      </c>
    </row>
    <row r="509" spans="1:12">
      <c r="A509" t="s">
        <v>2827</v>
      </c>
      <c r="C509">
        <v>509</v>
      </c>
      <c r="D509" t="s">
        <v>159</v>
      </c>
      <c r="E509" t="s">
        <v>48</v>
      </c>
      <c r="F509" t="s">
        <v>1534</v>
      </c>
      <c r="G509">
        <v>1977</v>
      </c>
      <c r="H509" t="s">
        <v>2828</v>
      </c>
      <c r="I509">
        <v>1977</v>
      </c>
      <c r="J509" t="s">
        <v>32</v>
      </c>
      <c r="K509" t="s">
        <v>834</v>
      </c>
      <c r="L509">
        <v>1977</v>
      </c>
    </row>
    <row r="510" spans="1:12">
      <c r="A510" t="s">
        <v>2829</v>
      </c>
      <c r="C510">
        <v>510</v>
      </c>
      <c r="D510" t="s">
        <v>1564</v>
      </c>
      <c r="E510" t="s">
        <v>59</v>
      </c>
      <c r="F510" t="s">
        <v>294</v>
      </c>
      <c r="G510">
        <v>1982</v>
      </c>
      <c r="H510" t="s">
        <v>2830</v>
      </c>
      <c r="I510">
        <v>1982</v>
      </c>
      <c r="J510" t="s">
        <v>32</v>
      </c>
      <c r="K510" t="s">
        <v>834</v>
      </c>
      <c r="L510" t="e">
        <v>#N/A</v>
      </c>
    </row>
    <row r="511" spans="1:12">
      <c r="A511" t="s">
        <v>2831</v>
      </c>
      <c r="C511">
        <v>511</v>
      </c>
      <c r="D511" t="s">
        <v>1565</v>
      </c>
      <c r="E511" t="s">
        <v>15</v>
      </c>
      <c r="F511">
        <v>0</v>
      </c>
      <c r="G511">
        <v>1984</v>
      </c>
      <c r="H511" t="s">
        <v>2832</v>
      </c>
      <c r="I511">
        <v>1984</v>
      </c>
      <c r="J511" t="s">
        <v>32</v>
      </c>
      <c r="K511" t="s">
        <v>834</v>
      </c>
      <c r="L511">
        <v>1984</v>
      </c>
    </row>
    <row r="512" spans="1:12">
      <c r="A512" t="s">
        <v>2833</v>
      </c>
      <c r="C512">
        <v>512</v>
      </c>
      <c r="D512" t="s">
        <v>1566</v>
      </c>
      <c r="E512" t="s">
        <v>16</v>
      </c>
      <c r="F512">
        <v>0</v>
      </c>
      <c r="G512">
        <v>1980</v>
      </c>
      <c r="H512" t="s">
        <v>2834</v>
      </c>
      <c r="I512">
        <v>1980</v>
      </c>
      <c r="J512" t="s">
        <v>32</v>
      </c>
      <c r="K512" t="s">
        <v>834</v>
      </c>
      <c r="L512">
        <v>1980</v>
      </c>
    </row>
    <row r="513" spans="1:12">
      <c r="A513" t="s">
        <v>2835</v>
      </c>
      <c r="C513">
        <v>513</v>
      </c>
      <c r="D513" t="s">
        <v>1567</v>
      </c>
      <c r="E513" t="s">
        <v>59</v>
      </c>
      <c r="F513">
        <v>0</v>
      </c>
      <c r="G513">
        <v>1986</v>
      </c>
      <c r="H513" t="s">
        <v>2836</v>
      </c>
      <c r="I513">
        <v>1986</v>
      </c>
      <c r="J513" t="s">
        <v>32</v>
      </c>
      <c r="K513" t="s">
        <v>834</v>
      </c>
      <c r="L513" t="e">
        <v>#N/A</v>
      </c>
    </row>
    <row r="514" spans="1:12">
      <c r="A514" t="s">
        <v>2837</v>
      </c>
      <c r="C514">
        <v>514</v>
      </c>
      <c r="D514" t="s">
        <v>167</v>
      </c>
      <c r="E514" t="s">
        <v>21</v>
      </c>
      <c r="F514" t="s">
        <v>1577</v>
      </c>
      <c r="G514">
        <v>0</v>
      </c>
      <c r="H514" t="s">
        <v>2838</v>
      </c>
      <c r="I514">
        <v>0</v>
      </c>
      <c r="J514" t="s">
        <v>32</v>
      </c>
      <c r="K514" t="s">
        <v>853</v>
      </c>
      <c r="L514" t="e">
        <v>#N/A</v>
      </c>
    </row>
    <row r="515" spans="1:12">
      <c r="A515" t="s">
        <v>2839</v>
      </c>
      <c r="C515">
        <v>515</v>
      </c>
      <c r="D515" t="s">
        <v>97</v>
      </c>
      <c r="E515" t="s">
        <v>17</v>
      </c>
      <c r="F515" t="s">
        <v>1579</v>
      </c>
      <c r="G515">
        <v>0</v>
      </c>
      <c r="H515" t="s">
        <v>2840</v>
      </c>
      <c r="I515">
        <v>0</v>
      </c>
      <c r="J515" t="s">
        <v>32</v>
      </c>
      <c r="K515" t="s">
        <v>853</v>
      </c>
      <c r="L515" t="e">
        <v>#N/A</v>
      </c>
    </row>
    <row r="516" spans="1:12">
      <c r="A516" t="s">
        <v>2841</v>
      </c>
      <c r="C516">
        <v>516</v>
      </c>
      <c r="D516" t="s">
        <v>1569</v>
      </c>
      <c r="E516" t="s">
        <v>16</v>
      </c>
      <c r="F516" t="s">
        <v>1580</v>
      </c>
      <c r="G516">
        <v>0</v>
      </c>
      <c r="H516" t="s">
        <v>2842</v>
      </c>
      <c r="I516">
        <v>0</v>
      </c>
      <c r="J516" t="s">
        <v>32</v>
      </c>
      <c r="K516" t="s">
        <v>853</v>
      </c>
      <c r="L516" t="e">
        <v>#N/A</v>
      </c>
    </row>
    <row r="517" spans="1:12">
      <c r="A517" t="s">
        <v>2843</v>
      </c>
      <c r="C517">
        <v>517</v>
      </c>
      <c r="D517" t="s">
        <v>1570</v>
      </c>
      <c r="E517" t="s">
        <v>90</v>
      </c>
      <c r="F517" t="s">
        <v>1581</v>
      </c>
      <c r="G517">
        <v>0</v>
      </c>
      <c r="H517" t="s">
        <v>2844</v>
      </c>
      <c r="I517">
        <v>0</v>
      </c>
      <c r="J517" t="s">
        <v>32</v>
      </c>
      <c r="K517" t="s">
        <v>853</v>
      </c>
      <c r="L517" t="e">
        <v>#N/A</v>
      </c>
    </row>
    <row r="518" spans="1:12">
      <c r="A518" t="s">
        <v>2845</v>
      </c>
      <c r="C518">
        <v>518</v>
      </c>
      <c r="D518" t="s">
        <v>1572</v>
      </c>
      <c r="E518" t="s">
        <v>398</v>
      </c>
      <c r="F518">
        <v>0</v>
      </c>
      <c r="G518">
        <v>0</v>
      </c>
      <c r="H518" t="s">
        <v>2846</v>
      </c>
      <c r="I518">
        <v>0</v>
      </c>
      <c r="J518" t="s">
        <v>32</v>
      </c>
      <c r="K518" t="s">
        <v>853</v>
      </c>
      <c r="L518" t="e">
        <v>#N/A</v>
      </c>
    </row>
    <row r="519" spans="1:12">
      <c r="A519" t="s">
        <v>2847</v>
      </c>
      <c r="C519">
        <v>519</v>
      </c>
      <c r="D519" t="s">
        <v>35</v>
      </c>
      <c r="E519" t="s">
        <v>139</v>
      </c>
      <c r="F519">
        <v>0</v>
      </c>
      <c r="G519">
        <v>1985</v>
      </c>
      <c r="H519" t="s">
        <v>2848</v>
      </c>
      <c r="I519">
        <v>1985</v>
      </c>
      <c r="J519" t="s">
        <v>32</v>
      </c>
      <c r="K519" t="s">
        <v>853</v>
      </c>
      <c r="L519">
        <v>1985</v>
      </c>
    </row>
    <row r="520" spans="1:12">
      <c r="A520" t="s">
        <v>2849</v>
      </c>
      <c r="C520">
        <v>520</v>
      </c>
      <c r="D520" t="s">
        <v>1573</v>
      </c>
      <c r="E520" t="s">
        <v>133</v>
      </c>
      <c r="F520" t="s">
        <v>1574</v>
      </c>
      <c r="G520">
        <v>0</v>
      </c>
      <c r="H520" t="s">
        <v>2850</v>
      </c>
      <c r="I520">
        <v>0</v>
      </c>
      <c r="J520" t="s">
        <v>32</v>
      </c>
      <c r="K520" t="s">
        <v>853</v>
      </c>
      <c r="L520" t="e">
        <v>#N/A</v>
      </c>
    </row>
    <row r="521" spans="1:12">
      <c r="A521" t="s">
        <v>2851</v>
      </c>
      <c r="C521">
        <v>521</v>
      </c>
      <c r="D521" t="s">
        <v>1576</v>
      </c>
      <c r="E521" t="s">
        <v>1575</v>
      </c>
      <c r="F521" t="s">
        <v>1574</v>
      </c>
      <c r="G521">
        <v>0</v>
      </c>
      <c r="H521" t="s">
        <v>2852</v>
      </c>
      <c r="I521">
        <v>0</v>
      </c>
      <c r="J521" t="s">
        <v>32</v>
      </c>
      <c r="K521" t="s">
        <v>853</v>
      </c>
      <c r="L521" t="e">
        <v>#N/A</v>
      </c>
    </row>
    <row r="522" spans="1:12">
      <c r="A522" t="s">
        <v>2853</v>
      </c>
      <c r="C522">
        <v>522</v>
      </c>
      <c r="D522" t="s">
        <v>1341</v>
      </c>
      <c r="E522" t="s">
        <v>1571</v>
      </c>
      <c r="F522">
        <v>0</v>
      </c>
      <c r="G522">
        <v>0</v>
      </c>
      <c r="H522" t="s">
        <v>2854</v>
      </c>
      <c r="I522">
        <v>0</v>
      </c>
      <c r="J522" t="s">
        <v>0</v>
      </c>
      <c r="K522" t="s">
        <v>853</v>
      </c>
      <c r="L522" t="e">
        <v>#N/A</v>
      </c>
    </row>
    <row r="523" spans="1:12">
      <c r="A523" t="s">
        <v>2855</v>
      </c>
      <c r="C523">
        <v>523</v>
      </c>
      <c r="D523" t="s">
        <v>1582</v>
      </c>
      <c r="E523" t="s">
        <v>22</v>
      </c>
      <c r="F523">
        <v>0</v>
      </c>
      <c r="G523">
        <v>0</v>
      </c>
      <c r="H523" t="s">
        <v>2856</v>
      </c>
      <c r="I523">
        <v>0</v>
      </c>
      <c r="J523" t="s">
        <v>32</v>
      </c>
      <c r="K523" t="s">
        <v>1603</v>
      </c>
      <c r="L523" t="e">
        <v>#N/A</v>
      </c>
    </row>
    <row r="524" spans="1:12">
      <c r="A524" t="s">
        <v>2857</v>
      </c>
      <c r="C524">
        <v>524</v>
      </c>
      <c r="D524" t="s">
        <v>1583</v>
      </c>
      <c r="E524" t="s">
        <v>17</v>
      </c>
      <c r="F524" t="s">
        <v>1584</v>
      </c>
      <c r="G524">
        <v>0</v>
      </c>
      <c r="H524" t="s">
        <v>2858</v>
      </c>
      <c r="I524">
        <v>0</v>
      </c>
      <c r="J524" t="s">
        <v>32</v>
      </c>
      <c r="K524" t="s">
        <v>1603</v>
      </c>
      <c r="L524" t="e">
        <v>#N/A</v>
      </c>
    </row>
    <row r="525" spans="1:12">
      <c r="A525" t="s">
        <v>2859</v>
      </c>
      <c r="C525">
        <v>525</v>
      </c>
      <c r="D525" t="s">
        <v>1585</v>
      </c>
      <c r="E525" t="s">
        <v>554</v>
      </c>
      <c r="F525" t="s">
        <v>1584</v>
      </c>
      <c r="G525">
        <v>0</v>
      </c>
      <c r="H525" t="s">
        <v>2860</v>
      </c>
      <c r="I525">
        <v>0</v>
      </c>
      <c r="J525" t="s">
        <v>32</v>
      </c>
      <c r="K525" t="s">
        <v>1603</v>
      </c>
      <c r="L525" t="e">
        <v>#N/A</v>
      </c>
    </row>
    <row r="526" spans="1:12">
      <c r="A526" t="s">
        <v>2861</v>
      </c>
      <c r="C526">
        <v>526</v>
      </c>
      <c r="D526" t="s">
        <v>261</v>
      </c>
      <c r="E526" t="s">
        <v>16</v>
      </c>
      <c r="F526" t="s">
        <v>1586</v>
      </c>
      <c r="G526">
        <v>1987</v>
      </c>
      <c r="H526" t="s">
        <v>2862</v>
      </c>
      <c r="I526">
        <v>1987</v>
      </c>
      <c r="J526" t="s">
        <v>32</v>
      </c>
      <c r="K526" t="s">
        <v>1603</v>
      </c>
      <c r="L526" t="e">
        <v>#N/A</v>
      </c>
    </row>
    <row r="527" spans="1:12">
      <c r="A527" t="s">
        <v>2863</v>
      </c>
      <c r="C527">
        <v>527</v>
      </c>
      <c r="D527" t="s">
        <v>255</v>
      </c>
      <c r="E527" t="s">
        <v>22</v>
      </c>
      <c r="F527" t="s">
        <v>254</v>
      </c>
      <c r="G527">
        <v>1976</v>
      </c>
      <c r="H527" t="s">
        <v>2864</v>
      </c>
      <c r="I527">
        <v>1976</v>
      </c>
      <c r="J527" t="s">
        <v>32</v>
      </c>
      <c r="K527" t="s">
        <v>1603</v>
      </c>
      <c r="L527">
        <v>1976</v>
      </c>
    </row>
    <row r="528" spans="1:12">
      <c r="A528" t="s">
        <v>2865</v>
      </c>
      <c r="C528">
        <v>528</v>
      </c>
      <c r="D528" t="s">
        <v>1590</v>
      </c>
      <c r="E528" t="s">
        <v>144</v>
      </c>
      <c r="F528">
        <v>0</v>
      </c>
      <c r="G528">
        <v>0</v>
      </c>
      <c r="H528" t="s">
        <v>2866</v>
      </c>
      <c r="I528">
        <v>0</v>
      </c>
      <c r="J528" t="s">
        <v>32</v>
      </c>
      <c r="K528" t="s">
        <v>1603</v>
      </c>
      <c r="L528" t="e">
        <v>#N/A</v>
      </c>
    </row>
    <row r="529" spans="1:12">
      <c r="A529" t="s">
        <v>2867</v>
      </c>
      <c r="C529">
        <v>529</v>
      </c>
      <c r="D529" t="s">
        <v>1591</v>
      </c>
      <c r="E529" t="s">
        <v>1404</v>
      </c>
      <c r="F529">
        <v>0</v>
      </c>
      <c r="G529">
        <v>0</v>
      </c>
      <c r="H529" t="s">
        <v>2868</v>
      </c>
      <c r="I529">
        <v>0</v>
      </c>
      <c r="J529" t="s">
        <v>32</v>
      </c>
      <c r="K529" t="s">
        <v>1603</v>
      </c>
      <c r="L529" t="e">
        <v>#N/A</v>
      </c>
    </row>
    <row r="530" spans="1:12">
      <c r="A530" t="s">
        <v>2869</v>
      </c>
      <c r="C530">
        <v>530</v>
      </c>
      <c r="D530" t="s">
        <v>1592</v>
      </c>
      <c r="E530" t="s">
        <v>22</v>
      </c>
      <c r="F530">
        <v>0</v>
      </c>
      <c r="G530">
        <v>1964</v>
      </c>
      <c r="H530" t="s">
        <v>2870</v>
      </c>
      <c r="I530">
        <v>1964</v>
      </c>
      <c r="J530" t="s">
        <v>32</v>
      </c>
      <c r="K530" t="s">
        <v>1603</v>
      </c>
      <c r="L530" t="e">
        <v>#N/A</v>
      </c>
    </row>
    <row r="531" spans="1:12">
      <c r="A531" t="s">
        <v>2871</v>
      </c>
      <c r="C531">
        <v>531</v>
      </c>
      <c r="D531" t="s">
        <v>1593</v>
      </c>
      <c r="E531" t="s">
        <v>46</v>
      </c>
      <c r="F531">
        <v>0</v>
      </c>
      <c r="G531">
        <v>0</v>
      </c>
      <c r="H531" t="s">
        <v>2872</v>
      </c>
      <c r="I531">
        <v>0</v>
      </c>
      <c r="J531" t="s">
        <v>32</v>
      </c>
      <c r="K531" t="s">
        <v>1603</v>
      </c>
      <c r="L531" t="e">
        <v>#N/A</v>
      </c>
    </row>
    <row r="532" spans="1:12">
      <c r="A532" t="s">
        <v>2873</v>
      </c>
      <c r="C532">
        <v>532</v>
      </c>
      <c r="D532" t="s">
        <v>1595</v>
      </c>
      <c r="E532" t="s">
        <v>59</v>
      </c>
      <c r="F532" t="s">
        <v>1596</v>
      </c>
      <c r="G532">
        <v>0</v>
      </c>
      <c r="H532" t="s">
        <v>2874</v>
      </c>
      <c r="I532">
        <v>0</v>
      </c>
      <c r="J532" t="s">
        <v>32</v>
      </c>
      <c r="K532" t="s">
        <v>1603</v>
      </c>
      <c r="L532" t="e">
        <v>#N/A</v>
      </c>
    </row>
    <row r="533" spans="1:12">
      <c r="A533" t="s">
        <v>2875</v>
      </c>
      <c r="C533">
        <v>533</v>
      </c>
      <c r="D533" t="s">
        <v>494</v>
      </c>
      <c r="E533" t="s">
        <v>383</v>
      </c>
      <c r="F533">
        <v>0</v>
      </c>
      <c r="G533">
        <v>0</v>
      </c>
      <c r="H533" t="s">
        <v>2876</v>
      </c>
      <c r="I533">
        <v>0</v>
      </c>
      <c r="J533" t="s">
        <v>32</v>
      </c>
      <c r="K533" t="s">
        <v>1603</v>
      </c>
      <c r="L533">
        <v>0</v>
      </c>
    </row>
    <row r="534" spans="1:12">
      <c r="A534" t="s">
        <v>2877</v>
      </c>
      <c r="C534">
        <v>534</v>
      </c>
      <c r="D534" t="s">
        <v>1597</v>
      </c>
      <c r="E534" t="s">
        <v>59</v>
      </c>
      <c r="F534" t="s">
        <v>1598</v>
      </c>
      <c r="G534">
        <v>0</v>
      </c>
      <c r="H534" t="s">
        <v>2878</v>
      </c>
      <c r="I534">
        <v>0</v>
      </c>
      <c r="J534" t="s">
        <v>32</v>
      </c>
      <c r="K534" t="s">
        <v>1603</v>
      </c>
      <c r="L534" t="e">
        <v>#N/A</v>
      </c>
    </row>
    <row r="535" spans="1:12">
      <c r="A535" t="s">
        <v>2879</v>
      </c>
      <c r="C535">
        <v>535</v>
      </c>
      <c r="D535" t="s">
        <v>230</v>
      </c>
      <c r="E535" t="s">
        <v>1599</v>
      </c>
      <c r="F535">
        <v>0</v>
      </c>
      <c r="G535">
        <v>0</v>
      </c>
      <c r="H535" t="s">
        <v>2880</v>
      </c>
      <c r="I535">
        <v>0</v>
      </c>
      <c r="J535" t="s">
        <v>32</v>
      </c>
      <c r="K535" t="s">
        <v>1603</v>
      </c>
      <c r="L535" t="e">
        <v>#N/A</v>
      </c>
    </row>
    <row r="536" spans="1:12">
      <c r="A536" t="s">
        <v>2881</v>
      </c>
      <c r="C536">
        <v>536</v>
      </c>
      <c r="D536" t="s">
        <v>1600</v>
      </c>
      <c r="E536" t="s">
        <v>22</v>
      </c>
      <c r="F536">
        <v>0</v>
      </c>
      <c r="G536">
        <v>0</v>
      </c>
      <c r="H536" t="s">
        <v>2882</v>
      </c>
      <c r="I536">
        <v>0</v>
      </c>
      <c r="J536" t="s">
        <v>32</v>
      </c>
      <c r="K536" t="s">
        <v>1603</v>
      </c>
      <c r="L536" t="e">
        <v>#N/A</v>
      </c>
    </row>
    <row r="537" spans="1:12">
      <c r="A537" t="s">
        <v>2883</v>
      </c>
      <c r="C537">
        <v>537</v>
      </c>
      <c r="D537" t="s">
        <v>1601</v>
      </c>
      <c r="E537" t="s">
        <v>279</v>
      </c>
      <c r="F537">
        <v>0</v>
      </c>
      <c r="G537">
        <v>0</v>
      </c>
      <c r="H537" t="s">
        <v>2884</v>
      </c>
      <c r="I537">
        <v>0</v>
      </c>
      <c r="J537" t="s">
        <v>32</v>
      </c>
      <c r="K537" t="s">
        <v>1603</v>
      </c>
      <c r="L537" t="e">
        <v>#N/A</v>
      </c>
    </row>
    <row r="538" spans="1:12">
      <c r="A538" t="s">
        <v>2885</v>
      </c>
      <c r="C538">
        <v>538</v>
      </c>
      <c r="D538" t="s">
        <v>1602</v>
      </c>
      <c r="E538" t="s">
        <v>209</v>
      </c>
      <c r="F538">
        <v>0</v>
      </c>
      <c r="G538">
        <v>0</v>
      </c>
      <c r="H538" t="s">
        <v>2886</v>
      </c>
      <c r="I538">
        <v>0</v>
      </c>
      <c r="J538" t="s">
        <v>32</v>
      </c>
      <c r="K538" t="s">
        <v>1603</v>
      </c>
      <c r="L538" t="e">
        <v>#N/A</v>
      </c>
    </row>
    <row r="539" spans="1:12">
      <c r="A539" t="s">
        <v>2887</v>
      </c>
      <c r="C539">
        <v>539</v>
      </c>
      <c r="D539" t="s">
        <v>177</v>
      </c>
      <c r="E539" t="s">
        <v>21</v>
      </c>
      <c r="F539" t="s">
        <v>176</v>
      </c>
      <c r="G539">
        <v>1975</v>
      </c>
      <c r="H539" t="s">
        <v>2888</v>
      </c>
      <c r="I539">
        <v>1975</v>
      </c>
      <c r="J539" t="s">
        <v>32</v>
      </c>
      <c r="K539" t="s">
        <v>1603</v>
      </c>
      <c r="L539">
        <v>1975</v>
      </c>
    </row>
    <row r="540" spans="1:12">
      <c r="A540" t="s">
        <v>2889</v>
      </c>
      <c r="C540">
        <v>540</v>
      </c>
      <c r="D540" t="s">
        <v>1588</v>
      </c>
      <c r="E540" t="s">
        <v>1587</v>
      </c>
      <c r="F540" t="s">
        <v>1589</v>
      </c>
      <c r="G540">
        <v>1978</v>
      </c>
      <c r="H540" t="s">
        <v>2890</v>
      </c>
      <c r="I540">
        <v>1978</v>
      </c>
      <c r="J540" t="s">
        <v>0</v>
      </c>
      <c r="K540" t="s">
        <v>1603</v>
      </c>
      <c r="L540" t="e">
        <v>#N/A</v>
      </c>
    </row>
    <row r="541" spans="1:12">
      <c r="A541" t="s">
        <v>2891</v>
      </c>
      <c r="C541">
        <v>541</v>
      </c>
      <c r="D541" t="s">
        <v>1594</v>
      </c>
      <c r="E541" t="s">
        <v>992</v>
      </c>
      <c r="F541">
        <v>0</v>
      </c>
      <c r="G541">
        <v>1970</v>
      </c>
      <c r="H541" t="s">
        <v>2892</v>
      </c>
      <c r="I541">
        <v>1970</v>
      </c>
      <c r="J541" t="s">
        <v>0</v>
      </c>
      <c r="K541" t="s">
        <v>1603</v>
      </c>
      <c r="L541" t="e">
        <v>#N/A</v>
      </c>
    </row>
    <row r="542" spans="1:12">
      <c r="A542" t="s">
        <v>2893</v>
      </c>
      <c r="C542">
        <v>542</v>
      </c>
      <c r="D542" t="s">
        <v>862</v>
      </c>
      <c r="E542" t="s">
        <v>36</v>
      </c>
      <c r="F542">
        <v>0</v>
      </c>
      <c r="G542">
        <v>0</v>
      </c>
      <c r="H542" t="s">
        <v>2894</v>
      </c>
      <c r="I542">
        <v>0</v>
      </c>
      <c r="J542" t="s">
        <v>0</v>
      </c>
      <c r="K542" t="s">
        <v>1603</v>
      </c>
      <c r="L542">
        <v>0</v>
      </c>
    </row>
    <row r="543" spans="1:12">
      <c r="A543" t="s">
        <v>2895</v>
      </c>
      <c r="C543">
        <v>543</v>
      </c>
      <c r="D543" t="s">
        <v>1604</v>
      </c>
      <c r="E543" t="s">
        <v>17</v>
      </c>
      <c r="F543" t="s">
        <v>656</v>
      </c>
      <c r="G543">
        <v>1984</v>
      </c>
      <c r="H543" t="s">
        <v>2896</v>
      </c>
      <c r="I543">
        <v>1984</v>
      </c>
      <c r="J543" t="s">
        <v>32</v>
      </c>
      <c r="K543" t="s">
        <v>881</v>
      </c>
      <c r="L543" t="e">
        <v>#N/A</v>
      </c>
    </row>
    <row r="544" spans="1:12">
      <c r="A544" t="s">
        <v>2897</v>
      </c>
      <c r="C544">
        <v>544</v>
      </c>
      <c r="D544" t="s">
        <v>174</v>
      </c>
      <c r="E544" t="s">
        <v>175</v>
      </c>
      <c r="F544" t="s">
        <v>176</v>
      </c>
      <c r="G544">
        <v>1974</v>
      </c>
      <c r="H544" t="s">
        <v>2898</v>
      </c>
      <c r="I544">
        <v>1974</v>
      </c>
      <c r="J544" t="s">
        <v>32</v>
      </c>
      <c r="K544" t="s">
        <v>881</v>
      </c>
      <c r="L544">
        <v>1974</v>
      </c>
    </row>
    <row r="545" spans="1:12">
      <c r="A545" t="s">
        <v>2899</v>
      </c>
      <c r="C545">
        <v>545</v>
      </c>
      <c r="D545" t="s">
        <v>106</v>
      </c>
      <c r="E545" t="s">
        <v>22</v>
      </c>
      <c r="F545" t="s">
        <v>1610</v>
      </c>
      <c r="G545">
        <v>1975</v>
      </c>
      <c r="H545" t="s">
        <v>2900</v>
      </c>
      <c r="I545">
        <v>1975</v>
      </c>
      <c r="J545" t="s">
        <v>32</v>
      </c>
      <c r="K545" t="s">
        <v>881</v>
      </c>
      <c r="L545">
        <v>1975</v>
      </c>
    </row>
    <row r="546" spans="1:12">
      <c r="A546" t="s">
        <v>2901</v>
      </c>
      <c r="C546">
        <v>546</v>
      </c>
      <c r="D546" t="s">
        <v>782</v>
      </c>
      <c r="E546" t="s">
        <v>125</v>
      </c>
      <c r="F546">
        <v>0</v>
      </c>
      <c r="G546">
        <v>1982</v>
      </c>
      <c r="H546" t="s">
        <v>2902</v>
      </c>
      <c r="I546">
        <v>1982</v>
      </c>
      <c r="J546" t="s">
        <v>32</v>
      </c>
      <c r="K546" t="s">
        <v>881</v>
      </c>
      <c r="L546" t="e">
        <v>#N/A</v>
      </c>
    </row>
    <row r="547" spans="1:12">
      <c r="A547" t="s">
        <v>2903</v>
      </c>
      <c r="C547">
        <v>547</v>
      </c>
      <c r="D547" t="s">
        <v>1606</v>
      </c>
      <c r="E547" t="s">
        <v>383</v>
      </c>
      <c r="F547">
        <v>0</v>
      </c>
      <c r="G547">
        <v>1976</v>
      </c>
      <c r="H547" t="s">
        <v>2904</v>
      </c>
      <c r="I547">
        <v>1976</v>
      </c>
      <c r="J547" t="s">
        <v>32</v>
      </c>
      <c r="K547" t="s">
        <v>881</v>
      </c>
      <c r="L547" t="e">
        <v>#N/A</v>
      </c>
    </row>
    <row r="548" spans="1:12">
      <c r="A548" t="s">
        <v>2905</v>
      </c>
      <c r="C548">
        <v>548</v>
      </c>
      <c r="D548" t="s">
        <v>1609</v>
      </c>
      <c r="E548" t="s">
        <v>34</v>
      </c>
      <c r="F548">
        <v>0</v>
      </c>
      <c r="G548">
        <v>1955</v>
      </c>
      <c r="H548" t="s">
        <v>2906</v>
      </c>
      <c r="I548">
        <v>1955</v>
      </c>
      <c r="J548" t="s">
        <v>32</v>
      </c>
      <c r="K548" t="s">
        <v>881</v>
      </c>
      <c r="L548" t="e">
        <v>#N/A</v>
      </c>
    </row>
    <row r="549" spans="1:12">
      <c r="A549" t="s">
        <v>2907</v>
      </c>
      <c r="C549">
        <v>549</v>
      </c>
      <c r="D549" t="s">
        <v>177</v>
      </c>
      <c r="E549" t="s">
        <v>1605</v>
      </c>
      <c r="F549" t="s">
        <v>176</v>
      </c>
      <c r="G549">
        <v>1974</v>
      </c>
      <c r="H549" t="s">
        <v>2908</v>
      </c>
      <c r="I549">
        <v>1974</v>
      </c>
      <c r="J549" t="s">
        <v>0</v>
      </c>
      <c r="K549" t="s">
        <v>881</v>
      </c>
      <c r="L549" t="e">
        <v>#N/A</v>
      </c>
    </row>
    <row r="550" spans="1:12">
      <c r="A550" t="s">
        <v>2909</v>
      </c>
      <c r="C550">
        <v>550</v>
      </c>
      <c r="D550" t="s">
        <v>472</v>
      </c>
      <c r="E550" t="s">
        <v>36</v>
      </c>
      <c r="F550" t="s">
        <v>1611</v>
      </c>
      <c r="G550">
        <v>1990</v>
      </c>
      <c r="H550" t="s">
        <v>2910</v>
      </c>
      <c r="I550">
        <v>1990</v>
      </c>
      <c r="J550" t="s">
        <v>0</v>
      </c>
      <c r="K550" t="s">
        <v>881</v>
      </c>
      <c r="L550">
        <v>0</v>
      </c>
    </row>
    <row r="551" spans="1:12">
      <c r="A551" t="s">
        <v>2911</v>
      </c>
      <c r="C551">
        <v>551</v>
      </c>
      <c r="D551" t="s">
        <v>1607</v>
      </c>
      <c r="E551" t="s">
        <v>133</v>
      </c>
      <c r="F551" t="s">
        <v>1612</v>
      </c>
      <c r="G551">
        <v>1981</v>
      </c>
      <c r="H551" t="s">
        <v>2912</v>
      </c>
      <c r="I551">
        <v>1981</v>
      </c>
      <c r="J551" t="s">
        <v>0</v>
      </c>
      <c r="K551" t="s">
        <v>881</v>
      </c>
      <c r="L551" t="e">
        <v>#N/A</v>
      </c>
    </row>
    <row r="552" spans="1:12">
      <c r="A552" t="s">
        <v>2913</v>
      </c>
      <c r="C552">
        <v>552</v>
      </c>
      <c r="D552" t="s">
        <v>1608</v>
      </c>
      <c r="E552" t="s">
        <v>231</v>
      </c>
      <c r="F552" t="s">
        <v>1612</v>
      </c>
      <c r="G552">
        <v>1980</v>
      </c>
      <c r="H552" t="s">
        <v>2914</v>
      </c>
      <c r="I552">
        <v>1980</v>
      </c>
      <c r="J552" t="s">
        <v>0</v>
      </c>
      <c r="K552" t="s">
        <v>881</v>
      </c>
      <c r="L552" t="e">
        <v>#N/A</v>
      </c>
    </row>
    <row r="553" spans="1:12">
      <c r="A553" t="s">
        <v>2915</v>
      </c>
      <c r="C553">
        <v>553</v>
      </c>
      <c r="D553" t="s">
        <v>716</v>
      </c>
      <c r="E553" t="s">
        <v>36</v>
      </c>
      <c r="F553" t="s">
        <v>715</v>
      </c>
      <c r="G553">
        <v>1984</v>
      </c>
      <c r="H553" t="s">
        <v>2916</v>
      </c>
      <c r="I553">
        <v>1984</v>
      </c>
      <c r="J553" t="s">
        <v>0</v>
      </c>
      <c r="K553" t="s">
        <v>930</v>
      </c>
      <c r="L553">
        <v>1984</v>
      </c>
    </row>
    <row r="554" spans="1:12">
      <c r="A554" t="s">
        <v>2917</v>
      </c>
      <c r="C554">
        <v>554</v>
      </c>
      <c r="D554" t="s">
        <v>897</v>
      </c>
      <c r="E554" t="s">
        <v>36</v>
      </c>
      <c r="F554" t="s">
        <v>898</v>
      </c>
      <c r="G554">
        <v>1975</v>
      </c>
      <c r="H554" t="s">
        <v>2918</v>
      </c>
      <c r="I554">
        <v>1975</v>
      </c>
      <c r="J554" t="s">
        <v>0</v>
      </c>
      <c r="K554" t="s">
        <v>930</v>
      </c>
      <c r="L554">
        <v>1975</v>
      </c>
    </row>
    <row r="555" spans="1:12">
      <c r="A555" t="s">
        <v>2919</v>
      </c>
      <c r="C555">
        <v>555</v>
      </c>
      <c r="D555" t="s">
        <v>900</v>
      </c>
      <c r="E555" t="s">
        <v>899</v>
      </c>
      <c r="F555" t="s">
        <v>901</v>
      </c>
      <c r="G555">
        <v>1983</v>
      </c>
      <c r="H555" t="s">
        <v>2920</v>
      </c>
      <c r="I555">
        <v>1983</v>
      </c>
      <c r="J555" t="s">
        <v>0</v>
      </c>
      <c r="K555" t="s">
        <v>930</v>
      </c>
      <c r="L555">
        <v>1983</v>
      </c>
    </row>
    <row r="556" spans="1:12">
      <c r="A556" t="s">
        <v>2921</v>
      </c>
      <c r="C556">
        <v>556</v>
      </c>
      <c r="D556" t="s">
        <v>1625</v>
      </c>
      <c r="E556" t="s">
        <v>36</v>
      </c>
      <c r="F556">
        <v>0</v>
      </c>
      <c r="G556">
        <v>1983</v>
      </c>
      <c r="H556" t="s">
        <v>2922</v>
      </c>
      <c r="I556">
        <v>1983</v>
      </c>
      <c r="J556" t="s">
        <v>0</v>
      </c>
      <c r="K556" t="s">
        <v>930</v>
      </c>
      <c r="L556" t="e">
        <v>#N/A</v>
      </c>
    </row>
    <row r="557" spans="1:12">
      <c r="A557" t="s">
        <v>2923</v>
      </c>
      <c r="C557">
        <v>557</v>
      </c>
      <c r="D557" t="s">
        <v>244</v>
      </c>
      <c r="E557" t="s">
        <v>1546</v>
      </c>
      <c r="F557">
        <v>0</v>
      </c>
      <c r="G557">
        <v>1980</v>
      </c>
      <c r="H557" t="s">
        <v>2924</v>
      </c>
      <c r="I557">
        <v>1980</v>
      </c>
      <c r="J557" t="s">
        <v>0</v>
      </c>
      <c r="K557" t="s">
        <v>930</v>
      </c>
      <c r="L557" t="e">
        <v>#N/A</v>
      </c>
    </row>
    <row r="558" spans="1:12">
      <c r="A558" t="s">
        <v>2925</v>
      </c>
      <c r="C558">
        <v>558</v>
      </c>
      <c r="D558" t="s">
        <v>1627</v>
      </c>
      <c r="E558" t="s">
        <v>1626</v>
      </c>
      <c r="F558">
        <v>0</v>
      </c>
      <c r="G558">
        <v>1986</v>
      </c>
      <c r="H558" t="s">
        <v>2926</v>
      </c>
      <c r="I558">
        <v>1986</v>
      </c>
      <c r="J558" t="s">
        <v>0</v>
      </c>
      <c r="K558" t="s">
        <v>930</v>
      </c>
      <c r="L558" t="e">
        <v>#N/A</v>
      </c>
    </row>
    <row r="559" spans="1:12">
      <c r="A559" t="s">
        <v>2927</v>
      </c>
      <c r="C559">
        <v>559</v>
      </c>
      <c r="D559" s="9" t="s">
        <v>1628</v>
      </c>
      <c r="E559" s="9" t="s">
        <v>1077</v>
      </c>
      <c r="F559" s="9" t="s">
        <v>1616</v>
      </c>
      <c r="G559" s="9">
        <v>1966</v>
      </c>
      <c r="H559" t="s">
        <v>2928</v>
      </c>
      <c r="I559">
        <v>1966</v>
      </c>
      <c r="J559" t="s">
        <v>0</v>
      </c>
      <c r="K559" t="s">
        <v>930</v>
      </c>
      <c r="L559" t="e">
        <v>#N/A</v>
      </c>
    </row>
    <row r="560" spans="1:12">
      <c r="A560" t="s">
        <v>814</v>
      </c>
      <c r="C560">
        <v>560</v>
      </c>
      <c r="D560" s="9"/>
      <c r="E560" s="9"/>
      <c r="F560" s="9"/>
      <c r="G560" s="9"/>
      <c r="H560" t="s">
        <v>1183</v>
      </c>
      <c r="I560">
        <v>0</v>
      </c>
      <c r="J560" t="s">
        <v>32</v>
      </c>
      <c r="K560" t="s">
        <v>930</v>
      </c>
      <c r="L560">
        <v>0</v>
      </c>
    </row>
    <row r="561" spans="1:12">
      <c r="A561" t="s">
        <v>2929</v>
      </c>
      <c r="C561">
        <v>561</v>
      </c>
      <c r="D561" s="9" t="s">
        <v>1127</v>
      </c>
      <c r="E561" s="9" t="s">
        <v>398</v>
      </c>
      <c r="F561" s="9" t="s">
        <v>1613</v>
      </c>
      <c r="G561" s="9">
        <v>1978</v>
      </c>
      <c r="H561" t="s">
        <v>2930</v>
      </c>
      <c r="I561">
        <v>1978</v>
      </c>
      <c r="J561" t="s">
        <v>32</v>
      </c>
      <c r="K561" t="s">
        <v>930</v>
      </c>
      <c r="L561" t="e">
        <v>#N/A</v>
      </c>
    </row>
    <row r="562" spans="1:12">
      <c r="A562" t="s">
        <v>2931</v>
      </c>
      <c r="C562">
        <v>562</v>
      </c>
      <c r="D562" s="9" t="s">
        <v>914</v>
      </c>
      <c r="E562" s="9" t="s">
        <v>70</v>
      </c>
      <c r="F562" s="9" t="s">
        <v>898</v>
      </c>
      <c r="G562" s="9">
        <v>1975</v>
      </c>
      <c r="H562" t="s">
        <v>2932</v>
      </c>
      <c r="I562">
        <v>1975</v>
      </c>
      <c r="J562" t="s">
        <v>32</v>
      </c>
      <c r="K562" t="s">
        <v>930</v>
      </c>
      <c r="L562">
        <v>1975</v>
      </c>
    </row>
    <row r="563" spans="1:12">
      <c r="A563" t="s">
        <v>2933</v>
      </c>
      <c r="C563">
        <v>563</v>
      </c>
      <c r="D563" t="s">
        <v>912</v>
      </c>
      <c r="E563" t="s">
        <v>48</v>
      </c>
      <c r="F563" t="s">
        <v>913</v>
      </c>
      <c r="G563">
        <v>1972</v>
      </c>
      <c r="H563" t="s">
        <v>2934</v>
      </c>
      <c r="I563">
        <v>1972</v>
      </c>
      <c r="J563" t="s">
        <v>32</v>
      </c>
      <c r="K563" t="s">
        <v>930</v>
      </c>
      <c r="L563">
        <v>1972</v>
      </c>
    </row>
    <row r="564" spans="1:12">
      <c r="A564" t="s">
        <v>2935</v>
      </c>
      <c r="C564">
        <v>564</v>
      </c>
      <c r="D564" t="s">
        <v>1614</v>
      </c>
      <c r="E564" t="s">
        <v>398</v>
      </c>
      <c r="F564">
        <v>0</v>
      </c>
      <c r="G564">
        <v>1981</v>
      </c>
      <c r="H564" t="s">
        <v>2936</v>
      </c>
      <c r="I564">
        <v>1981</v>
      </c>
      <c r="J564" t="s">
        <v>32</v>
      </c>
      <c r="K564" t="s">
        <v>930</v>
      </c>
      <c r="L564" t="e">
        <v>#N/A</v>
      </c>
    </row>
    <row r="565" spans="1:12">
      <c r="A565" t="s">
        <v>2937</v>
      </c>
      <c r="C565">
        <v>565</v>
      </c>
      <c r="D565" t="s">
        <v>919</v>
      </c>
      <c r="E565" t="s">
        <v>918</v>
      </c>
      <c r="F565" t="s">
        <v>901</v>
      </c>
      <c r="G565">
        <v>1972</v>
      </c>
      <c r="H565" t="s">
        <v>2938</v>
      </c>
      <c r="I565">
        <v>1972</v>
      </c>
      <c r="J565" t="s">
        <v>32</v>
      </c>
      <c r="K565" t="s">
        <v>930</v>
      </c>
      <c r="L565">
        <v>1972</v>
      </c>
    </row>
    <row r="566" spans="1:12">
      <c r="A566" t="s">
        <v>2939</v>
      </c>
      <c r="C566">
        <v>566</v>
      </c>
      <c r="D566" t="s">
        <v>920</v>
      </c>
      <c r="E566" t="s">
        <v>151</v>
      </c>
      <c r="F566" t="s">
        <v>921</v>
      </c>
      <c r="G566">
        <v>1959</v>
      </c>
      <c r="H566" t="s">
        <v>2940</v>
      </c>
      <c r="I566">
        <v>1959</v>
      </c>
      <c r="J566" t="s">
        <v>32</v>
      </c>
      <c r="K566" t="s">
        <v>930</v>
      </c>
      <c r="L566">
        <v>1959</v>
      </c>
    </row>
    <row r="567" spans="1:12">
      <c r="A567" t="s">
        <v>2941</v>
      </c>
      <c r="C567">
        <v>567</v>
      </c>
      <c r="D567" t="s">
        <v>713</v>
      </c>
      <c r="E567" t="s">
        <v>431</v>
      </c>
      <c r="F567">
        <v>0</v>
      </c>
      <c r="G567">
        <v>1985</v>
      </c>
      <c r="H567" t="s">
        <v>2942</v>
      </c>
      <c r="I567">
        <v>1985</v>
      </c>
      <c r="J567" t="s">
        <v>32</v>
      </c>
      <c r="K567" t="s">
        <v>930</v>
      </c>
      <c r="L567">
        <v>0</v>
      </c>
    </row>
    <row r="568" spans="1:12">
      <c r="A568" t="s">
        <v>2943</v>
      </c>
      <c r="C568">
        <v>568</v>
      </c>
      <c r="D568" t="s">
        <v>900</v>
      </c>
      <c r="E568" t="s">
        <v>48</v>
      </c>
      <c r="F568">
        <v>0</v>
      </c>
      <c r="G568">
        <v>1986</v>
      </c>
      <c r="H568" t="s">
        <v>2944</v>
      </c>
      <c r="I568">
        <v>1986</v>
      </c>
      <c r="J568" t="s">
        <v>32</v>
      </c>
      <c r="K568" t="s">
        <v>930</v>
      </c>
      <c r="L568" t="e">
        <v>#N/A</v>
      </c>
    </row>
    <row r="569" spans="1:12">
      <c r="A569" t="s">
        <v>2945</v>
      </c>
      <c r="C569">
        <v>569</v>
      </c>
      <c r="D569" t="s">
        <v>1525</v>
      </c>
      <c r="E569" t="s">
        <v>1526</v>
      </c>
      <c r="F569" t="s">
        <v>1268</v>
      </c>
      <c r="G569">
        <v>1976</v>
      </c>
      <c r="H569" t="s">
        <v>2709</v>
      </c>
      <c r="I569">
        <v>1976</v>
      </c>
      <c r="J569" t="s">
        <v>32</v>
      </c>
      <c r="K569" t="s">
        <v>930</v>
      </c>
      <c r="L569">
        <v>1975</v>
      </c>
    </row>
    <row r="570" spans="1:12">
      <c r="A570" t="s">
        <v>2946</v>
      </c>
      <c r="C570">
        <v>570</v>
      </c>
      <c r="D570" t="s">
        <v>1615</v>
      </c>
      <c r="E570" t="s">
        <v>373</v>
      </c>
      <c r="F570">
        <v>0</v>
      </c>
      <c r="G570">
        <v>1984</v>
      </c>
      <c r="H570" t="s">
        <v>2947</v>
      </c>
      <c r="I570">
        <v>1984</v>
      </c>
      <c r="J570" t="s">
        <v>32</v>
      </c>
      <c r="K570" t="s">
        <v>930</v>
      </c>
      <c r="L570" t="e">
        <v>#N/A</v>
      </c>
    </row>
    <row r="571" spans="1:12">
      <c r="A571" t="s">
        <v>2948</v>
      </c>
      <c r="C571">
        <v>571</v>
      </c>
      <c r="D571" t="s">
        <v>1617</v>
      </c>
      <c r="E571" t="s">
        <v>92</v>
      </c>
      <c r="F571" t="s">
        <v>1618</v>
      </c>
      <c r="G571">
        <v>1960</v>
      </c>
      <c r="H571" t="s">
        <v>2949</v>
      </c>
      <c r="I571">
        <v>1960</v>
      </c>
      <c r="J571" t="s">
        <v>32</v>
      </c>
      <c r="K571" t="s">
        <v>930</v>
      </c>
      <c r="L571" t="e">
        <v>#N/A</v>
      </c>
    </row>
    <row r="572" spans="1:12">
      <c r="A572" t="s">
        <v>2950</v>
      </c>
      <c r="C572">
        <v>572</v>
      </c>
      <c r="D572" t="s">
        <v>1619</v>
      </c>
      <c r="E572" t="s">
        <v>467</v>
      </c>
      <c r="F572">
        <v>0</v>
      </c>
      <c r="G572">
        <v>1986</v>
      </c>
      <c r="H572" t="s">
        <v>2951</v>
      </c>
      <c r="I572">
        <v>1986</v>
      </c>
      <c r="J572" t="s">
        <v>32</v>
      </c>
      <c r="K572" t="s">
        <v>930</v>
      </c>
      <c r="L572" t="e">
        <v>#N/A</v>
      </c>
    </row>
    <row r="573" spans="1:12">
      <c r="A573" t="s">
        <v>2952</v>
      </c>
      <c r="C573">
        <v>573</v>
      </c>
      <c r="D573" t="s">
        <v>1620</v>
      </c>
      <c r="E573" t="s">
        <v>1209</v>
      </c>
      <c r="F573" t="s">
        <v>1621</v>
      </c>
      <c r="G573">
        <v>1959</v>
      </c>
      <c r="H573" t="s">
        <v>2953</v>
      </c>
      <c r="I573">
        <v>1959</v>
      </c>
      <c r="J573" t="s">
        <v>32</v>
      </c>
      <c r="K573" t="s">
        <v>930</v>
      </c>
      <c r="L573" t="e">
        <v>#N/A</v>
      </c>
    </row>
    <row r="574" spans="1:12">
      <c r="A574" t="s">
        <v>2954</v>
      </c>
      <c r="C574">
        <v>574</v>
      </c>
      <c r="D574" t="s">
        <v>213</v>
      </c>
      <c r="E574" t="s">
        <v>1622</v>
      </c>
      <c r="F574">
        <v>0</v>
      </c>
      <c r="G574">
        <v>1997</v>
      </c>
      <c r="H574" t="s">
        <v>2955</v>
      </c>
      <c r="I574">
        <v>1997</v>
      </c>
      <c r="J574" t="s">
        <v>32</v>
      </c>
      <c r="K574" t="s">
        <v>930</v>
      </c>
      <c r="L574" t="e">
        <v>#N/A</v>
      </c>
    </row>
    <row r="575" spans="1:12">
      <c r="A575" t="s">
        <v>2956</v>
      </c>
      <c r="C575">
        <v>575</v>
      </c>
      <c r="D575" t="s">
        <v>1623</v>
      </c>
      <c r="E575" t="s">
        <v>25</v>
      </c>
      <c r="F575">
        <v>0</v>
      </c>
      <c r="G575">
        <v>1960</v>
      </c>
      <c r="H575" t="s">
        <v>2957</v>
      </c>
      <c r="I575">
        <v>1960</v>
      </c>
      <c r="J575" t="s">
        <v>32</v>
      </c>
      <c r="K575" t="s">
        <v>930</v>
      </c>
      <c r="L575" t="e">
        <v>#N/A</v>
      </c>
    </row>
    <row r="576" spans="1:12">
      <c r="A576" t="s">
        <v>2958</v>
      </c>
      <c r="C576">
        <v>576</v>
      </c>
      <c r="D576" t="s">
        <v>1624</v>
      </c>
      <c r="E576" t="s">
        <v>151</v>
      </c>
      <c r="F576">
        <v>0</v>
      </c>
      <c r="G576">
        <v>1972</v>
      </c>
      <c r="H576" t="s">
        <v>2959</v>
      </c>
      <c r="I576">
        <v>1972</v>
      </c>
      <c r="J576" t="s">
        <v>32</v>
      </c>
      <c r="K576" t="s">
        <v>930</v>
      </c>
      <c r="L576" t="e">
        <v>#N/A</v>
      </c>
    </row>
    <row r="577" spans="1:12">
      <c r="A577" t="s">
        <v>2960</v>
      </c>
      <c r="C577">
        <v>577</v>
      </c>
      <c r="D577" t="s">
        <v>153</v>
      </c>
      <c r="E577" t="s">
        <v>15</v>
      </c>
      <c r="G577">
        <v>1977</v>
      </c>
      <c r="H577" t="s">
        <v>2961</v>
      </c>
      <c r="I577">
        <v>1977</v>
      </c>
      <c r="J577" t="s">
        <v>32</v>
      </c>
      <c r="K577" t="s">
        <v>57</v>
      </c>
      <c r="L577">
        <v>1977</v>
      </c>
    </row>
    <row r="578" spans="1:12">
      <c r="A578" t="s">
        <v>2962</v>
      </c>
      <c r="C578">
        <v>578</v>
      </c>
      <c r="D578" t="s">
        <v>1642</v>
      </c>
      <c r="E578" t="s">
        <v>26</v>
      </c>
      <c r="G578">
        <v>1988</v>
      </c>
      <c r="H578" t="s">
        <v>2963</v>
      </c>
      <c r="I578">
        <v>1988</v>
      </c>
      <c r="J578" t="s">
        <v>32</v>
      </c>
      <c r="K578" t="s">
        <v>57</v>
      </c>
      <c r="L578" t="e">
        <v>#N/A</v>
      </c>
    </row>
    <row r="579" spans="1:12">
      <c r="A579" t="s">
        <v>2964</v>
      </c>
      <c r="C579">
        <v>579</v>
      </c>
      <c r="D579" t="s">
        <v>1633</v>
      </c>
      <c r="E579" t="s">
        <v>59</v>
      </c>
      <c r="G579">
        <v>1980</v>
      </c>
      <c r="H579" t="s">
        <v>2965</v>
      </c>
      <c r="I579">
        <v>1980</v>
      </c>
      <c r="J579" t="s">
        <v>32</v>
      </c>
      <c r="K579" t="s">
        <v>57</v>
      </c>
      <c r="L579" t="e">
        <v>#N/A</v>
      </c>
    </row>
    <row r="580" spans="1:12">
      <c r="A580" t="s">
        <v>2966</v>
      </c>
      <c r="C580">
        <v>580</v>
      </c>
      <c r="D580" t="s">
        <v>1632</v>
      </c>
      <c r="E580" t="s">
        <v>544</v>
      </c>
      <c r="G580">
        <v>1981</v>
      </c>
      <c r="H580" t="s">
        <v>2967</v>
      </c>
      <c r="I580">
        <v>1981</v>
      </c>
      <c r="J580" t="s">
        <v>32</v>
      </c>
      <c r="K580" t="s">
        <v>57</v>
      </c>
      <c r="L580" t="e">
        <v>#N/A</v>
      </c>
    </row>
    <row r="581" spans="1:12">
      <c r="A581" t="s">
        <v>2968</v>
      </c>
      <c r="C581">
        <v>581</v>
      </c>
      <c r="D581" t="s">
        <v>771</v>
      </c>
      <c r="E581" t="s">
        <v>70</v>
      </c>
      <c r="G581">
        <v>1989</v>
      </c>
      <c r="H581" t="s">
        <v>2969</v>
      </c>
      <c r="I581">
        <v>1989</v>
      </c>
      <c r="J581" t="s">
        <v>32</v>
      </c>
      <c r="K581" t="s">
        <v>57</v>
      </c>
      <c r="L581">
        <v>1989</v>
      </c>
    </row>
    <row r="582" spans="1:12">
      <c r="A582" t="s">
        <v>2970</v>
      </c>
      <c r="C582">
        <v>582</v>
      </c>
      <c r="D582" t="s">
        <v>97</v>
      </c>
      <c r="E582" t="s">
        <v>83</v>
      </c>
      <c r="G582">
        <v>1983</v>
      </c>
      <c r="H582" t="s">
        <v>2971</v>
      </c>
      <c r="I582">
        <v>1983</v>
      </c>
      <c r="J582" t="s">
        <v>32</v>
      </c>
      <c r="K582" t="s">
        <v>57</v>
      </c>
      <c r="L582">
        <v>0</v>
      </c>
    </row>
    <row r="583" spans="1:12">
      <c r="A583" t="s">
        <v>2972</v>
      </c>
      <c r="C583">
        <v>583</v>
      </c>
      <c r="D583" t="s">
        <v>760</v>
      </c>
      <c r="E583" t="s">
        <v>1342</v>
      </c>
      <c r="G583">
        <v>1980</v>
      </c>
      <c r="H583" t="s">
        <v>2973</v>
      </c>
      <c r="I583">
        <v>1980</v>
      </c>
      <c r="J583" t="s">
        <v>32</v>
      </c>
      <c r="K583" t="s">
        <v>57</v>
      </c>
      <c r="L583" t="e">
        <v>#N/A</v>
      </c>
    </row>
    <row r="584" spans="1:12">
      <c r="A584" t="s">
        <v>2974</v>
      </c>
      <c r="C584">
        <v>584</v>
      </c>
      <c r="D584" t="s">
        <v>760</v>
      </c>
      <c r="E584" t="s">
        <v>19</v>
      </c>
      <c r="G584">
        <v>1975</v>
      </c>
      <c r="H584" t="s">
        <v>2975</v>
      </c>
      <c r="I584">
        <v>1975</v>
      </c>
      <c r="J584" t="s">
        <v>32</v>
      </c>
      <c r="K584" t="s">
        <v>57</v>
      </c>
      <c r="L584">
        <v>1975</v>
      </c>
    </row>
    <row r="585" spans="1:12">
      <c r="A585" t="s">
        <v>2976</v>
      </c>
      <c r="C585">
        <v>585</v>
      </c>
      <c r="D585" t="s">
        <v>1631</v>
      </c>
      <c r="E585" t="s">
        <v>151</v>
      </c>
      <c r="G585">
        <v>1983</v>
      </c>
      <c r="H585" t="s">
        <v>2977</v>
      </c>
      <c r="I585">
        <v>1983</v>
      </c>
      <c r="J585" t="s">
        <v>32</v>
      </c>
      <c r="K585" t="s">
        <v>57</v>
      </c>
      <c r="L585" t="e">
        <v>#N/A</v>
      </c>
    </row>
    <row r="586" spans="1:12">
      <c r="A586" t="s">
        <v>2978</v>
      </c>
      <c r="C586">
        <v>586</v>
      </c>
      <c r="D586" t="s">
        <v>1630</v>
      </c>
      <c r="E586" t="s">
        <v>15</v>
      </c>
      <c r="G586">
        <v>1990</v>
      </c>
      <c r="H586" t="s">
        <v>2979</v>
      </c>
      <c r="I586">
        <v>1990</v>
      </c>
      <c r="J586" t="s">
        <v>32</v>
      </c>
      <c r="K586" t="s">
        <v>57</v>
      </c>
      <c r="L586" t="e">
        <v>#N/A</v>
      </c>
    </row>
    <row r="587" spans="1:12">
      <c r="A587" t="s">
        <v>2980</v>
      </c>
      <c r="C587">
        <v>587</v>
      </c>
      <c r="D587" t="s">
        <v>1629</v>
      </c>
      <c r="E587" t="s">
        <v>15</v>
      </c>
      <c r="G587">
        <v>1979</v>
      </c>
      <c r="H587" t="s">
        <v>2981</v>
      </c>
      <c r="I587">
        <v>1979</v>
      </c>
      <c r="J587" t="s">
        <v>32</v>
      </c>
      <c r="K587" t="s">
        <v>57</v>
      </c>
      <c r="L587" t="e">
        <v>#N/A</v>
      </c>
    </row>
    <row r="588" spans="1:12">
      <c r="A588" t="s">
        <v>2982</v>
      </c>
      <c r="C588">
        <v>588</v>
      </c>
      <c r="D588" t="s">
        <v>968</v>
      </c>
      <c r="E588" t="s">
        <v>788</v>
      </c>
      <c r="G588">
        <v>1972</v>
      </c>
      <c r="H588" t="s">
        <v>2983</v>
      </c>
      <c r="I588">
        <v>1972</v>
      </c>
      <c r="J588" t="s">
        <v>32</v>
      </c>
      <c r="K588" t="s">
        <v>5</v>
      </c>
      <c r="L588">
        <v>1972</v>
      </c>
    </row>
    <row r="589" spans="1:12">
      <c r="A589" t="s">
        <v>2984</v>
      </c>
      <c r="C589">
        <v>589</v>
      </c>
      <c r="D589" t="s">
        <v>1639</v>
      </c>
      <c r="E589" t="s">
        <v>51</v>
      </c>
      <c r="G589">
        <v>1974</v>
      </c>
      <c r="H589" t="s">
        <v>2985</v>
      </c>
      <c r="I589">
        <v>1974</v>
      </c>
      <c r="J589" t="s">
        <v>32</v>
      </c>
      <c r="K589" t="s">
        <v>5</v>
      </c>
      <c r="L589" t="e">
        <v>#N/A</v>
      </c>
    </row>
    <row r="590" spans="1:12">
      <c r="A590" t="s">
        <v>2986</v>
      </c>
      <c r="C590">
        <v>590</v>
      </c>
      <c r="D590" t="s">
        <v>1634</v>
      </c>
      <c r="E590" t="s">
        <v>17</v>
      </c>
      <c r="G590">
        <v>1978</v>
      </c>
      <c r="H590" t="s">
        <v>2987</v>
      </c>
      <c r="I590">
        <v>1978</v>
      </c>
      <c r="J590" t="s">
        <v>32</v>
      </c>
      <c r="K590" t="s">
        <v>5</v>
      </c>
      <c r="L590" t="e">
        <v>#N/A</v>
      </c>
    </row>
    <row r="591" spans="1:12">
      <c r="A591" t="s">
        <v>2988</v>
      </c>
      <c r="C591">
        <v>591</v>
      </c>
      <c r="D591" t="s">
        <v>945</v>
      </c>
      <c r="E591" t="s">
        <v>63</v>
      </c>
      <c r="G591">
        <v>1983</v>
      </c>
      <c r="H591" t="s">
        <v>2989</v>
      </c>
      <c r="I591">
        <v>1983</v>
      </c>
      <c r="J591" t="s">
        <v>32</v>
      </c>
      <c r="K591" t="s">
        <v>5</v>
      </c>
      <c r="L591">
        <v>1983</v>
      </c>
    </row>
    <row r="592" spans="1:12">
      <c r="A592" t="s">
        <v>2990</v>
      </c>
      <c r="C592">
        <v>592</v>
      </c>
      <c r="D592" t="s">
        <v>944</v>
      </c>
      <c r="E592" t="s">
        <v>940</v>
      </c>
      <c r="G592">
        <v>1984</v>
      </c>
      <c r="H592" t="s">
        <v>2991</v>
      </c>
      <c r="I592">
        <v>1984</v>
      </c>
      <c r="J592" t="s">
        <v>32</v>
      </c>
      <c r="K592" t="s">
        <v>5</v>
      </c>
      <c r="L592">
        <v>1984</v>
      </c>
    </row>
    <row r="593" spans="1:12">
      <c r="A593" t="s">
        <v>2992</v>
      </c>
      <c r="C593">
        <v>593</v>
      </c>
      <c r="D593" t="s">
        <v>1635</v>
      </c>
      <c r="E593" t="s">
        <v>48</v>
      </c>
      <c r="G593">
        <v>1981</v>
      </c>
      <c r="H593" t="s">
        <v>2993</v>
      </c>
      <c r="I593">
        <v>1981</v>
      </c>
      <c r="J593" t="s">
        <v>32</v>
      </c>
      <c r="K593" t="s">
        <v>5</v>
      </c>
      <c r="L593" t="e">
        <v>#N/A</v>
      </c>
    </row>
    <row r="594" spans="1:12">
      <c r="A594" t="s">
        <v>2994</v>
      </c>
      <c r="C594">
        <v>594</v>
      </c>
      <c r="D594" t="s">
        <v>1636</v>
      </c>
      <c r="E594" t="s">
        <v>19</v>
      </c>
      <c r="G594">
        <v>1981</v>
      </c>
      <c r="H594" t="s">
        <v>2995</v>
      </c>
      <c r="I594">
        <v>1981</v>
      </c>
      <c r="J594" t="s">
        <v>32</v>
      </c>
      <c r="K594" t="s">
        <v>5</v>
      </c>
      <c r="L594" t="e">
        <v>#N/A</v>
      </c>
    </row>
    <row r="595" spans="1:12">
      <c r="A595" t="s">
        <v>2996</v>
      </c>
      <c r="C595">
        <v>595</v>
      </c>
      <c r="D595" t="s">
        <v>1637</v>
      </c>
      <c r="E595" t="s">
        <v>49</v>
      </c>
      <c r="G595">
        <v>1967</v>
      </c>
      <c r="H595" t="s">
        <v>2997</v>
      </c>
      <c r="I595">
        <v>1967</v>
      </c>
      <c r="J595" t="s">
        <v>32</v>
      </c>
      <c r="K595" t="s">
        <v>5</v>
      </c>
      <c r="L595" t="e">
        <v>#N/A</v>
      </c>
    </row>
    <row r="596" spans="1:12">
      <c r="A596" t="s">
        <v>2998</v>
      </c>
      <c r="C596">
        <v>596</v>
      </c>
      <c r="D596" t="s">
        <v>1638</v>
      </c>
      <c r="E596" t="s">
        <v>48</v>
      </c>
      <c r="G596">
        <v>1981</v>
      </c>
      <c r="H596" t="s">
        <v>2999</v>
      </c>
      <c r="I596">
        <v>1981</v>
      </c>
      <c r="J596" t="s">
        <v>32</v>
      </c>
      <c r="K596" t="s">
        <v>5</v>
      </c>
      <c r="L596" t="e">
        <v>#N/A</v>
      </c>
    </row>
    <row r="597" spans="1:12">
      <c r="A597" t="s">
        <v>3000</v>
      </c>
      <c r="C597">
        <v>597</v>
      </c>
      <c r="D597" t="s">
        <v>1641</v>
      </c>
      <c r="E597" t="s">
        <v>17</v>
      </c>
      <c r="G597">
        <v>1978</v>
      </c>
      <c r="H597" t="s">
        <v>3001</v>
      </c>
      <c r="I597">
        <v>1978</v>
      </c>
      <c r="J597" t="s">
        <v>32</v>
      </c>
      <c r="K597" t="s">
        <v>5</v>
      </c>
      <c r="L597" t="e">
        <v>#N/A</v>
      </c>
    </row>
    <row r="598" spans="1:12">
      <c r="A598" t="s">
        <v>3002</v>
      </c>
      <c r="C598">
        <v>598</v>
      </c>
      <c r="D598" t="s">
        <v>291</v>
      </c>
      <c r="E598" t="s">
        <v>36</v>
      </c>
      <c r="G598">
        <v>1976</v>
      </c>
      <c r="H598" t="s">
        <v>3003</v>
      </c>
      <c r="I598">
        <v>1976</v>
      </c>
      <c r="J598" t="s">
        <v>0</v>
      </c>
      <c r="K598" t="s">
        <v>5</v>
      </c>
      <c r="L598">
        <v>1976</v>
      </c>
    </row>
    <row r="599" spans="1:12">
      <c r="A599" t="s">
        <v>3004</v>
      </c>
      <c r="C599">
        <v>599</v>
      </c>
      <c r="D599" t="s">
        <v>1640</v>
      </c>
      <c r="E599" t="s">
        <v>133</v>
      </c>
      <c r="G599">
        <v>1984</v>
      </c>
      <c r="H599" t="s">
        <v>3005</v>
      </c>
      <c r="I599">
        <v>1984</v>
      </c>
      <c r="J599" t="s">
        <v>0</v>
      </c>
      <c r="K599" t="s">
        <v>5</v>
      </c>
      <c r="L599" t="e">
        <v>#N/A</v>
      </c>
    </row>
    <row r="600" spans="1:12">
      <c r="A600" t="s">
        <v>3006</v>
      </c>
      <c r="C600">
        <v>600</v>
      </c>
      <c r="D600" t="s">
        <v>1645</v>
      </c>
      <c r="E600" t="s">
        <v>788</v>
      </c>
      <c r="F600" t="s">
        <v>1643</v>
      </c>
      <c r="G600">
        <v>0</v>
      </c>
      <c r="H600" t="s">
        <v>3007</v>
      </c>
      <c r="I600">
        <v>0</v>
      </c>
      <c r="J600" t="s">
        <v>32</v>
      </c>
      <c r="K600" t="s">
        <v>1647</v>
      </c>
      <c r="L600" t="e">
        <v>#N/A</v>
      </c>
    </row>
    <row r="601" spans="1:12">
      <c r="A601" t="s">
        <v>3008</v>
      </c>
      <c r="C601">
        <v>601</v>
      </c>
      <c r="D601" t="s">
        <v>1646</v>
      </c>
      <c r="E601" t="s">
        <v>63</v>
      </c>
      <c r="F601" t="s">
        <v>1643</v>
      </c>
      <c r="G601">
        <v>0</v>
      </c>
      <c r="H601" t="s">
        <v>3009</v>
      </c>
      <c r="I601">
        <v>0</v>
      </c>
      <c r="J601" t="s">
        <v>32</v>
      </c>
      <c r="K601" t="s">
        <v>1647</v>
      </c>
      <c r="L601" t="e">
        <v>#N/A</v>
      </c>
    </row>
    <row r="602" spans="1:12">
      <c r="A602" t="s">
        <v>3010</v>
      </c>
      <c r="C602">
        <v>602</v>
      </c>
      <c r="D602" t="s">
        <v>1644</v>
      </c>
      <c r="E602" t="s">
        <v>392</v>
      </c>
      <c r="F602" t="s">
        <v>1643</v>
      </c>
      <c r="G602">
        <v>0</v>
      </c>
      <c r="H602" t="s">
        <v>3011</v>
      </c>
      <c r="I602">
        <v>0</v>
      </c>
      <c r="J602" t="s">
        <v>32</v>
      </c>
      <c r="K602" t="s">
        <v>1647</v>
      </c>
      <c r="L602" t="e">
        <v>#N/A</v>
      </c>
    </row>
    <row r="603" spans="1:12">
      <c r="A603" t="s">
        <v>3012</v>
      </c>
      <c r="C603">
        <v>603</v>
      </c>
      <c r="D603" t="s">
        <v>1659</v>
      </c>
      <c r="E603" t="s">
        <v>1656</v>
      </c>
      <c r="F603" t="s">
        <v>1655</v>
      </c>
      <c r="G603">
        <v>1979</v>
      </c>
      <c r="H603" t="s">
        <v>3013</v>
      </c>
      <c r="I603">
        <v>1979</v>
      </c>
      <c r="J603" t="s">
        <v>32</v>
      </c>
      <c r="K603" t="s">
        <v>1658</v>
      </c>
      <c r="L603" t="e">
        <v>#N/A</v>
      </c>
    </row>
    <row r="604" spans="1:12">
      <c r="A604" t="s">
        <v>3014</v>
      </c>
      <c r="C604">
        <v>604</v>
      </c>
      <c r="D604" t="s">
        <v>1660</v>
      </c>
      <c r="E604" t="s">
        <v>1654</v>
      </c>
      <c r="F604" t="s">
        <v>1653</v>
      </c>
      <c r="G604">
        <v>1981</v>
      </c>
      <c r="H604" t="s">
        <v>3015</v>
      </c>
      <c r="I604">
        <v>1981</v>
      </c>
      <c r="J604" t="s">
        <v>32</v>
      </c>
      <c r="K604" t="s">
        <v>1658</v>
      </c>
      <c r="L604" t="e">
        <v>#N/A</v>
      </c>
    </row>
    <row r="605" spans="1:12">
      <c r="A605" t="s">
        <v>3016</v>
      </c>
      <c r="C605">
        <v>605</v>
      </c>
      <c r="D605" t="s">
        <v>1661</v>
      </c>
      <c r="E605" t="s">
        <v>1652</v>
      </c>
      <c r="F605" t="s">
        <v>1651</v>
      </c>
      <c r="G605">
        <v>1976</v>
      </c>
      <c r="H605" t="s">
        <v>3017</v>
      </c>
      <c r="I605">
        <v>1976</v>
      </c>
      <c r="J605" t="s">
        <v>32</v>
      </c>
      <c r="K605" t="s">
        <v>1658</v>
      </c>
      <c r="L605" t="e">
        <v>#N/A</v>
      </c>
    </row>
    <row r="606" spans="1:12">
      <c r="A606" t="s">
        <v>3018</v>
      </c>
      <c r="C606">
        <v>606</v>
      </c>
      <c r="D606" t="s">
        <v>1662</v>
      </c>
      <c r="E606" t="s">
        <v>21</v>
      </c>
      <c r="F606" t="s">
        <v>1651</v>
      </c>
      <c r="G606">
        <v>1967</v>
      </c>
      <c r="H606" t="s">
        <v>3019</v>
      </c>
      <c r="I606">
        <v>1967</v>
      </c>
      <c r="J606" t="s">
        <v>32</v>
      </c>
      <c r="K606" t="s">
        <v>1658</v>
      </c>
      <c r="L606" t="e">
        <v>#N/A</v>
      </c>
    </row>
    <row r="607" spans="1:12">
      <c r="A607" t="s">
        <v>3020</v>
      </c>
      <c r="C607">
        <v>607</v>
      </c>
      <c r="D607" t="s">
        <v>1663</v>
      </c>
      <c r="E607" t="s">
        <v>15</v>
      </c>
      <c r="F607" t="s">
        <v>1651</v>
      </c>
      <c r="G607">
        <v>1983</v>
      </c>
      <c r="H607" t="s">
        <v>3021</v>
      </c>
      <c r="I607">
        <v>1983</v>
      </c>
      <c r="J607" t="s">
        <v>32</v>
      </c>
      <c r="K607" t="s">
        <v>1658</v>
      </c>
      <c r="L607" t="e">
        <v>#N/A</v>
      </c>
    </row>
    <row r="608" spans="1:12">
      <c r="A608" t="s">
        <v>3022</v>
      </c>
      <c r="C608">
        <v>608</v>
      </c>
      <c r="D608" t="s">
        <v>1664</v>
      </c>
      <c r="E608" t="s">
        <v>15</v>
      </c>
      <c r="F608" t="s">
        <v>1650</v>
      </c>
      <c r="G608">
        <v>1981</v>
      </c>
      <c r="H608" t="s">
        <v>3023</v>
      </c>
      <c r="I608">
        <v>1981</v>
      </c>
      <c r="J608" t="s">
        <v>32</v>
      </c>
      <c r="K608" t="s">
        <v>1658</v>
      </c>
      <c r="L608" t="e">
        <v>#N/A</v>
      </c>
    </row>
    <row r="609" spans="1:12">
      <c r="A609" t="s">
        <v>3024</v>
      </c>
      <c r="C609">
        <v>609</v>
      </c>
      <c r="D609" t="s">
        <v>1665</v>
      </c>
      <c r="E609" t="s">
        <v>48</v>
      </c>
      <c r="F609" t="s">
        <v>1649</v>
      </c>
      <c r="G609">
        <v>1983</v>
      </c>
      <c r="H609" t="s">
        <v>3025</v>
      </c>
      <c r="I609">
        <v>1983</v>
      </c>
      <c r="J609" t="s">
        <v>32</v>
      </c>
      <c r="K609" t="s">
        <v>1658</v>
      </c>
      <c r="L609" t="e">
        <v>#N/A</v>
      </c>
    </row>
    <row r="610" spans="1:12">
      <c r="A610" t="s">
        <v>3026</v>
      </c>
      <c r="C610">
        <v>610</v>
      </c>
      <c r="D610" t="s">
        <v>1666</v>
      </c>
      <c r="E610" t="s">
        <v>91</v>
      </c>
      <c r="F610" t="s">
        <v>1648</v>
      </c>
      <c r="G610">
        <v>1983</v>
      </c>
      <c r="H610" t="s">
        <v>3027</v>
      </c>
      <c r="I610">
        <v>1983</v>
      </c>
      <c r="J610" t="s">
        <v>32</v>
      </c>
      <c r="K610" t="s">
        <v>1658</v>
      </c>
      <c r="L610" t="e">
        <v>#N/A</v>
      </c>
    </row>
    <row r="611" spans="1:12">
      <c r="A611" t="s">
        <v>3028</v>
      </c>
      <c r="C611">
        <v>611</v>
      </c>
      <c r="D611" t="s">
        <v>1625</v>
      </c>
      <c r="E611" t="s">
        <v>1657</v>
      </c>
      <c r="F611" t="s">
        <v>1655</v>
      </c>
      <c r="G611">
        <v>1983</v>
      </c>
      <c r="H611" t="s">
        <v>3029</v>
      </c>
      <c r="I611">
        <v>1983</v>
      </c>
      <c r="J611" t="s">
        <v>0</v>
      </c>
      <c r="K611" t="s">
        <v>1658</v>
      </c>
      <c r="L611" t="e">
        <v>#N/A</v>
      </c>
    </row>
    <row r="612" spans="1:12">
      <c r="A612" t="s">
        <v>3030</v>
      </c>
      <c r="C612">
        <v>612</v>
      </c>
      <c r="D612" t="s">
        <v>320</v>
      </c>
      <c r="E612" t="s">
        <v>21</v>
      </c>
      <c r="F612" t="s">
        <v>1667</v>
      </c>
      <c r="G612">
        <v>1980</v>
      </c>
      <c r="H612" t="s">
        <v>3031</v>
      </c>
      <c r="I612">
        <v>1980</v>
      </c>
      <c r="J612" t="s">
        <v>32</v>
      </c>
      <c r="K612" t="s">
        <v>1228</v>
      </c>
      <c r="L612">
        <v>1980</v>
      </c>
    </row>
    <row r="613" spans="1:12">
      <c r="A613" t="s">
        <v>3032</v>
      </c>
      <c r="C613">
        <v>613</v>
      </c>
      <c r="D613" t="s">
        <v>1674</v>
      </c>
      <c r="E613" t="s">
        <v>1675</v>
      </c>
      <c r="F613" t="s">
        <v>1668</v>
      </c>
      <c r="G613">
        <v>1976</v>
      </c>
      <c r="H613" t="s">
        <v>3033</v>
      </c>
      <c r="I613">
        <v>1976</v>
      </c>
      <c r="J613" t="s">
        <v>32</v>
      </c>
      <c r="K613" t="s">
        <v>1228</v>
      </c>
      <c r="L613" t="e">
        <v>#N/A</v>
      </c>
    </row>
    <row r="614" spans="1:12">
      <c r="A614" t="s">
        <v>3034</v>
      </c>
      <c r="C614">
        <v>614</v>
      </c>
      <c r="D614" t="s">
        <v>1676</v>
      </c>
      <c r="E614" t="s">
        <v>19</v>
      </c>
      <c r="F614" t="s">
        <v>1669</v>
      </c>
      <c r="G614">
        <v>1979</v>
      </c>
      <c r="H614" t="s">
        <v>3035</v>
      </c>
      <c r="I614">
        <v>1979</v>
      </c>
      <c r="J614" t="s">
        <v>32</v>
      </c>
      <c r="K614" t="s">
        <v>1228</v>
      </c>
      <c r="L614" t="e">
        <v>#N/A</v>
      </c>
    </row>
    <row r="615" spans="1:12">
      <c r="A615" t="s">
        <v>3036</v>
      </c>
      <c r="C615">
        <v>615</v>
      </c>
      <c r="D615" t="s">
        <v>1190</v>
      </c>
      <c r="E615" t="s">
        <v>467</v>
      </c>
      <c r="F615" t="s">
        <v>1670</v>
      </c>
      <c r="G615">
        <v>1979</v>
      </c>
      <c r="H615" t="s">
        <v>3037</v>
      </c>
      <c r="I615">
        <v>1979</v>
      </c>
      <c r="J615" t="s">
        <v>32</v>
      </c>
      <c r="K615" t="s">
        <v>1228</v>
      </c>
      <c r="L615">
        <v>1979</v>
      </c>
    </row>
    <row r="616" spans="1:12">
      <c r="A616" t="s">
        <v>3038</v>
      </c>
      <c r="C616">
        <v>616</v>
      </c>
      <c r="D616" t="s">
        <v>1677</v>
      </c>
      <c r="E616" t="s">
        <v>15</v>
      </c>
      <c r="F616" t="s">
        <v>1671</v>
      </c>
      <c r="G616">
        <v>1973</v>
      </c>
      <c r="H616" t="s">
        <v>3039</v>
      </c>
      <c r="I616">
        <v>1973</v>
      </c>
      <c r="J616" t="s">
        <v>32</v>
      </c>
      <c r="K616" t="s">
        <v>1228</v>
      </c>
      <c r="L616" t="e">
        <v>#N/A</v>
      </c>
    </row>
    <row r="617" spans="1:12">
      <c r="A617" t="s">
        <v>3040</v>
      </c>
      <c r="C617">
        <v>617</v>
      </c>
      <c r="D617" t="s">
        <v>1678</v>
      </c>
      <c r="E617" t="s">
        <v>467</v>
      </c>
      <c r="F617" t="s">
        <v>1672</v>
      </c>
      <c r="G617">
        <v>1977</v>
      </c>
      <c r="H617" t="s">
        <v>3041</v>
      </c>
      <c r="I617">
        <v>1977</v>
      </c>
      <c r="J617" t="s">
        <v>32</v>
      </c>
      <c r="K617" t="s">
        <v>1228</v>
      </c>
      <c r="L617" t="e">
        <v>#N/A</v>
      </c>
    </row>
    <row r="618" spans="1:12">
      <c r="A618" t="s">
        <v>3042</v>
      </c>
      <c r="C618">
        <v>618</v>
      </c>
      <c r="D618" t="s">
        <v>1679</v>
      </c>
      <c r="E618" t="s">
        <v>1680</v>
      </c>
      <c r="F618" t="s">
        <v>1673</v>
      </c>
      <c r="G618">
        <v>1969</v>
      </c>
      <c r="H618" t="s">
        <v>3043</v>
      </c>
      <c r="I618">
        <v>1969</v>
      </c>
      <c r="J618" t="s">
        <v>32</v>
      </c>
      <c r="K618" t="s">
        <v>1228</v>
      </c>
      <c r="L618" t="e">
        <v>#N/A</v>
      </c>
    </row>
    <row r="619" spans="1:12">
      <c r="A619" t="s">
        <v>3044</v>
      </c>
      <c r="C619">
        <v>619</v>
      </c>
      <c r="D619" t="s">
        <v>1692</v>
      </c>
      <c r="E619" t="s">
        <v>17</v>
      </c>
      <c r="F619" t="s">
        <v>1371</v>
      </c>
      <c r="G619" s="8">
        <v>1977</v>
      </c>
      <c r="H619" t="s">
        <v>3045</v>
      </c>
      <c r="I619">
        <v>1977</v>
      </c>
      <c r="J619" t="s">
        <v>32</v>
      </c>
      <c r="K619" t="s">
        <v>1223</v>
      </c>
      <c r="L619" t="e">
        <v>#N/A</v>
      </c>
    </row>
    <row r="620" spans="1:12">
      <c r="A620" t="s">
        <v>3046</v>
      </c>
      <c r="C620">
        <v>620</v>
      </c>
      <c r="D620" t="s">
        <v>1691</v>
      </c>
      <c r="E620" t="s">
        <v>957</v>
      </c>
      <c r="F620" t="s">
        <v>1371</v>
      </c>
      <c r="G620" s="8">
        <v>0</v>
      </c>
      <c r="H620" t="s">
        <v>3047</v>
      </c>
      <c r="I620">
        <v>0</v>
      </c>
      <c r="J620" t="s">
        <v>32</v>
      </c>
      <c r="K620" t="s">
        <v>1693</v>
      </c>
      <c r="L620" t="e">
        <v>#N/A</v>
      </c>
    </row>
    <row r="621" spans="1:12">
      <c r="A621" t="s">
        <v>3048</v>
      </c>
      <c r="C621">
        <v>621</v>
      </c>
      <c r="D621" t="s">
        <v>1690</v>
      </c>
      <c r="E621" t="s">
        <v>92</v>
      </c>
      <c r="F621" t="s">
        <v>1371</v>
      </c>
      <c r="G621" s="8">
        <v>0</v>
      </c>
      <c r="H621" t="s">
        <v>3049</v>
      </c>
      <c r="I621">
        <v>0</v>
      </c>
      <c r="J621" t="s">
        <v>32</v>
      </c>
      <c r="K621" t="s">
        <v>1694</v>
      </c>
      <c r="L621" t="e">
        <v>#N/A</v>
      </c>
    </row>
    <row r="622" spans="1:12">
      <c r="A622" t="s">
        <v>3050</v>
      </c>
      <c r="C622">
        <v>622</v>
      </c>
      <c r="D622" t="s">
        <v>267</v>
      </c>
      <c r="E622" t="s">
        <v>806</v>
      </c>
      <c r="F622" t="s">
        <v>1262</v>
      </c>
      <c r="G622" s="8">
        <v>2007</v>
      </c>
      <c r="H622" t="s">
        <v>3051</v>
      </c>
      <c r="I622">
        <v>2007</v>
      </c>
      <c r="J622" t="s">
        <v>0</v>
      </c>
      <c r="K622" t="s">
        <v>1695</v>
      </c>
      <c r="L622" t="e">
        <v>#N/A</v>
      </c>
    </row>
    <row r="623" spans="1:12">
      <c r="A623" t="s">
        <v>3052</v>
      </c>
      <c r="C623">
        <v>623</v>
      </c>
      <c r="D623" t="s">
        <v>267</v>
      </c>
      <c r="E623" t="s">
        <v>1689</v>
      </c>
      <c r="F623" t="s">
        <v>1262</v>
      </c>
      <c r="G623" s="8">
        <v>2010</v>
      </c>
      <c r="H623" t="s">
        <v>3053</v>
      </c>
      <c r="I623">
        <v>2010</v>
      </c>
      <c r="J623" t="s">
        <v>32</v>
      </c>
      <c r="K623" t="s">
        <v>1696</v>
      </c>
      <c r="L623" t="e">
        <v>#N/A</v>
      </c>
    </row>
    <row r="624" spans="1:12">
      <c r="A624" t="s">
        <v>3054</v>
      </c>
      <c r="C624">
        <v>624</v>
      </c>
      <c r="D624" t="s">
        <v>1687</v>
      </c>
      <c r="E624" t="s">
        <v>1688</v>
      </c>
      <c r="F624" t="s">
        <v>1262</v>
      </c>
      <c r="G624" s="8">
        <v>1977</v>
      </c>
      <c r="H624" t="s">
        <v>3055</v>
      </c>
      <c r="I624">
        <v>1977</v>
      </c>
      <c r="J624" t="s">
        <v>0</v>
      </c>
      <c r="K624" t="s">
        <v>1697</v>
      </c>
      <c r="L624" t="e">
        <v>#N/A</v>
      </c>
    </row>
    <row r="625" spans="1:12">
      <c r="A625" t="s">
        <v>3056</v>
      </c>
      <c r="C625">
        <v>625</v>
      </c>
      <c r="D625" t="s">
        <v>1686</v>
      </c>
      <c r="E625" t="s">
        <v>45</v>
      </c>
      <c r="F625" t="s">
        <v>1685</v>
      </c>
      <c r="G625" s="8">
        <v>1978</v>
      </c>
      <c r="H625" t="s">
        <v>3057</v>
      </c>
      <c r="I625">
        <v>1978</v>
      </c>
      <c r="J625" t="s">
        <v>32</v>
      </c>
      <c r="K625" t="s">
        <v>1698</v>
      </c>
      <c r="L625" t="e">
        <v>#N/A</v>
      </c>
    </row>
    <row r="626" spans="1:12">
      <c r="A626" t="s">
        <v>3058</v>
      </c>
      <c r="C626">
        <v>626</v>
      </c>
      <c r="D626" t="s">
        <v>1684</v>
      </c>
      <c r="E626" t="s">
        <v>383</v>
      </c>
      <c r="F626" t="s">
        <v>1683</v>
      </c>
      <c r="G626" s="8">
        <v>1985</v>
      </c>
      <c r="H626" t="s">
        <v>3059</v>
      </c>
      <c r="I626">
        <v>1985</v>
      </c>
      <c r="J626" t="s">
        <v>32</v>
      </c>
      <c r="K626" t="s">
        <v>1699</v>
      </c>
      <c r="L626" t="e">
        <v>#N/A</v>
      </c>
    </row>
    <row r="627" spans="1:12">
      <c r="A627" t="s">
        <v>3060</v>
      </c>
      <c r="C627">
        <v>627</v>
      </c>
      <c r="D627" t="s">
        <v>1682</v>
      </c>
      <c r="E627" t="s">
        <v>939</v>
      </c>
      <c r="F627" t="s">
        <v>1681</v>
      </c>
      <c r="G627" s="8">
        <v>1984</v>
      </c>
      <c r="H627" t="s">
        <v>3061</v>
      </c>
      <c r="I627">
        <v>1984</v>
      </c>
      <c r="J627" t="s">
        <v>0</v>
      </c>
      <c r="K627" t="s">
        <v>1700</v>
      </c>
      <c r="L627" t="e">
        <v>#N/A</v>
      </c>
    </row>
    <row r="628" spans="1:12">
      <c r="A628" t="s">
        <v>3062</v>
      </c>
      <c r="C628">
        <v>628</v>
      </c>
      <c r="D628" t="s">
        <v>422</v>
      </c>
      <c r="E628" t="s">
        <v>421</v>
      </c>
      <c r="F628">
        <v>0</v>
      </c>
      <c r="G628">
        <v>1987</v>
      </c>
      <c r="H628" t="s">
        <v>3063</v>
      </c>
      <c r="I628">
        <v>1987</v>
      </c>
      <c r="J628" t="s">
        <v>32</v>
      </c>
      <c r="K628" t="s">
        <v>1797</v>
      </c>
      <c r="L628">
        <v>1987</v>
      </c>
    </row>
    <row r="629" spans="1:12">
      <c r="A629" t="s">
        <v>3064</v>
      </c>
      <c r="C629">
        <v>629</v>
      </c>
      <c r="D629" t="s">
        <v>387</v>
      </c>
      <c r="E629" t="s">
        <v>15</v>
      </c>
      <c r="F629">
        <v>0</v>
      </c>
      <c r="G629">
        <v>1979</v>
      </c>
      <c r="H629" t="s">
        <v>3065</v>
      </c>
      <c r="I629">
        <v>1979</v>
      </c>
      <c r="J629" t="s">
        <v>32</v>
      </c>
      <c r="K629" t="s">
        <v>1797</v>
      </c>
      <c r="L629">
        <v>1979</v>
      </c>
    </row>
    <row r="630" spans="1:12">
      <c r="A630" t="s">
        <v>3066</v>
      </c>
      <c r="C630">
        <v>630</v>
      </c>
      <c r="D630" t="s">
        <v>411</v>
      </c>
      <c r="E630" t="s">
        <v>1702</v>
      </c>
      <c r="F630">
        <v>0</v>
      </c>
      <c r="G630">
        <v>1985</v>
      </c>
      <c r="H630" t="s">
        <v>3067</v>
      </c>
      <c r="I630">
        <v>1985</v>
      </c>
      <c r="J630" t="s">
        <v>32</v>
      </c>
      <c r="K630" t="s">
        <v>1797</v>
      </c>
      <c r="L630" t="e">
        <v>#N/A</v>
      </c>
    </row>
    <row r="631" spans="1:12">
      <c r="A631" t="s">
        <v>3068</v>
      </c>
      <c r="C631">
        <v>631</v>
      </c>
      <c r="D631" t="s">
        <v>430</v>
      </c>
      <c r="E631" t="s">
        <v>21</v>
      </c>
      <c r="F631" t="s">
        <v>1701</v>
      </c>
      <c r="G631">
        <v>1984</v>
      </c>
      <c r="H631" t="s">
        <v>3069</v>
      </c>
      <c r="I631">
        <v>1984</v>
      </c>
      <c r="J631" t="s">
        <v>32</v>
      </c>
      <c r="K631" t="s">
        <v>1797</v>
      </c>
      <c r="L631">
        <v>1984</v>
      </c>
    </row>
    <row r="632" spans="1:12">
      <c r="A632" t="s">
        <v>3070</v>
      </c>
      <c r="C632">
        <v>632</v>
      </c>
      <c r="D632" t="s">
        <v>429</v>
      </c>
      <c r="E632" t="s">
        <v>45</v>
      </c>
      <c r="F632" t="s">
        <v>1701</v>
      </c>
      <c r="G632">
        <v>1991</v>
      </c>
      <c r="H632" t="s">
        <v>3071</v>
      </c>
      <c r="I632">
        <v>1991</v>
      </c>
      <c r="J632" t="s">
        <v>32</v>
      </c>
      <c r="K632" t="s">
        <v>1797</v>
      </c>
      <c r="L632">
        <v>1991</v>
      </c>
    </row>
    <row r="633" spans="1:12">
      <c r="A633" t="s">
        <v>3072</v>
      </c>
      <c r="C633">
        <v>633</v>
      </c>
      <c r="D633" t="s">
        <v>1703</v>
      </c>
      <c r="E633" t="s">
        <v>83</v>
      </c>
      <c r="F633" t="s">
        <v>1704</v>
      </c>
      <c r="G633">
        <v>1976</v>
      </c>
      <c r="H633" t="s">
        <v>3073</v>
      </c>
      <c r="I633">
        <v>1976</v>
      </c>
      <c r="J633" t="s">
        <v>32</v>
      </c>
      <c r="K633" t="s">
        <v>1797</v>
      </c>
      <c r="L633" t="e">
        <v>#N/A</v>
      </c>
    </row>
    <row r="634" spans="1:12">
      <c r="A634" t="s">
        <v>3074</v>
      </c>
      <c r="C634">
        <v>634</v>
      </c>
      <c r="D634" t="s">
        <v>1705</v>
      </c>
      <c r="E634" t="s">
        <v>16</v>
      </c>
      <c r="F634" t="s">
        <v>1704</v>
      </c>
      <c r="G634">
        <v>1979</v>
      </c>
      <c r="H634" t="s">
        <v>3075</v>
      </c>
      <c r="I634">
        <v>1979</v>
      </c>
      <c r="J634" t="s">
        <v>32</v>
      </c>
      <c r="K634" t="s">
        <v>1797</v>
      </c>
      <c r="L634" t="e">
        <v>#N/A</v>
      </c>
    </row>
    <row r="635" spans="1:12">
      <c r="A635" t="s">
        <v>3076</v>
      </c>
      <c r="C635">
        <v>635</v>
      </c>
      <c r="D635" t="s">
        <v>1706</v>
      </c>
      <c r="E635" t="s">
        <v>21</v>
      </c>
      <c r="F635" t="s">
        <v>1704</v>
      </c>
      <c r="G635">
        <v>1970</v>
      </c>
      <c r="H635" t="s">
        <v>3077</v>
      </c>
      <c r="I635">
        <v>1970</v>
      </c>
      <c r="J635" t="s">
        <v>32</v>
      </c>
      <c r="K635" t="s">
        <v>1797</v>
      </c>
      <c r="L635" t="e">
        <v>#N/A</v>
      </c>
    </row>
    <row r="636" spans="1:12">
      <c r="A636" t="s">
        <v>3078</v>
      </c>
      <c r="C636">
        <v>636</v>
      </c>
      <c r="D636" t="s">
        <v>350</v>
      </c>
      <c r="E636" t="s">
        <v>1707</v>
      </c>
      <c r="F636" t="s">
        <v>1708</v>
      </c>
      <c r="G636">
        <v>1976</v>
      </c>
      <c r="H636" t="s">
        <v>3079</v>
      </c>
      <c r="I636">
        <v>1976</v>
      </c>
      <c r="J636" t="s">
        <v>32</v>
      </c>
      <c r="K636" t="s">
        <v>1797</v>
      </c>
      <c r="L636" t="e">
        <v>#N/A</v>
      </c>
    </row>
    <row r="637" spans="1:12">
      <c r="A637" t="s">
        <v>3080</v>
      </c>
      <c r="C637">
        <v>637</v>
      </c>
      <c r="D637" t="s">
        <v>1299</v>
      </c>
      <c r="E637" t="s">
        <v>95</v>
      </c>
      <c r="F637" t="s">
        <v>414</v>
      </c>
      <c r="G637">
        <v>1982</v>
      </c>
      <c r="H637" t="s">
        <v>3081</v>
      </c>
      <c r="I637">
        <v>1982</v>
      </c>
      <c r="J637" t="s">
        <v>32</v>
      </c>
      <c r="K637" t="s">
        <v>1797</v>
      </c>
      <c r="L637" t="e">
        <v>#N/A</v>
      </c>
    </row>
    <row r="638" spans="1:12">
      <c r="A638" t="s">
        <v>3082</v>
      </c>
      <c r="C638">
        <v>638</v>
      </c>
      <c r="D638" t="s">
        <v>987</v>
      </c>
      <c r="E638" t="s">
        <v>1709</v>
      </c>
      <c r="F638">
        <v>0</v>
      </c>
      <c r="G638">
        <v>1974</v>
      </c>
      <c r="H638" t="s">
        <v>3083</v>
      </c>
      <c r="I638">
        <v>1974</v>
      </c>
      <c r="J638" t="s">
        <v>32</v>
      </c>
      <c r="K638" t="s">
        <v>1797</v>
      </c>
      <c r="L638" t="e">
        <v>#N/A</v>
      </c>
    </row>
    <row r="639" spans="1:12">
      <c r="A639" t="s">
        <v>3084</v>
      </c>
      <c r="C639">
        <v>639</v>
      </c>
      <c r="D639" t="s">
        <v>989</v>
      </c>
      <c r="E639" t="s">
        <v>21</v>
      </c>
      <c r="F639" t="s">
        <v>1711</v>
      </c>
      <c r="G639">
        <v>1984</v>
      </c>
      <c r="H639" t="s">
        <v>3085</v>
      </c>
      <c r="I639">
        <v>1984</v>
      </c>
      <c r="J639" t="s">
        <v>32</v>
      </c>
      <c r="K639" t="s">
        <v>1797</v>
      </c>
      <c r="L639">
        <v>1984</v>
      </c>
    </row>
    <row r="640" spans="1:12">
      <c r="A640" t="s">
        <v>3086</v>
      </c>
      <c r="C640">
        <v>640</v>
      </c>
      <c r="D640" t="s">
        <v>1712</v>
      </c>
      <c r="E640" t="s">
        <v>272</v>
      </c>
      <c r="F640">
        <v>0</v>
      </c>
      <c r="G640">
        <v>1984</v>
      </c>
      <c r="H640" t="s">
        <v>3087</v>
      </c>
      <c r="I640">
        <v>1984</v>
      </c>
      <c r="J640" t="s">
        <v>32</v>
      </c>
      <c r="K640" t="s">
        <v>1797</v>
      </c>
      <c r="L640" t="e">
        <v>#N/A</v>
      </c>
    </row>
    <row r="641" spans="1:12">
      <c r="A641" t="s">
        <v>3088</v>
      </c>
      <c r="C641">
        <v>641</v>
      </c>
      <c r="D641" t="s">
        <v>531</v>
      </c>
      <c r="E641" t="s">
        <v>45</v>
      </c>
      <c r="F641" t="s">
        <v>369</v>
      </c>
      <c r="G641">
        <v>1982</v>
      </c>
      <c r="H641" t="s">
        <v>3089</v>
      </c>
      <c r="I641">
        <v>1982</v>
      </c>
      <c r="J641" t="s">
        <v>32</v>
      </c>
      <c r="K641" t="s">
        <v>1797</v>
      </c>
      <c r="L641">
        <v>1982</v>
      </c>
    </row>
    <row r="642" spans="1:12">
      <c r="A642" t="s">
        <v>3090</v>
      </c>
      <c r="C642">
        <v>642</v>
      </c>
      <c r="D642" t="s">
        <v>1715</v>
      </c>
      <c r="E642" t="s">
        <v>15</v>
      </c>
      <c r="F642">
        <v>0</v>
      </c>
      <c r="G642">
        <v>1979</v>
      </c>
      <c r="H642" t="s">
        <v>3091</v>
      </c>
      <c r="I642">
        <v>1979</v>
      </c>
      <c r="J642" t="s">
        <v>32</v>
      </c>
      <c r="K642" t="s">
        <v>1797</v>
      </c>
      <c r="L642" t="e">
        <v>#N/A</v>
      </c>
    </row>
    <row r="643" spans="1:12">
      <c r="A643" t="s">
        <v>3092</v>
      </c>
      <c r="C643">
        <v>643</v>
      </c>
      <c r="D643" t="s">
        <v>1716</v>
      </c>
      <c r="E643" t="s">
        <v>90</v>
      </c>
      <c r="F643">
        <v>0</v>
      </c>
      <c r="G643">
        <v>1976</v>
      </c>
      <c r="H643" t="s">
        <v>3093</v>
      </c>
      <c r="I643">
        <v>1976</v>
      </c>
      <c r="J643" t="s">
        <v>32</v>
      </c>
      <c r="K643" t="s">
        <v>1797</v>
      </c>
      <c r="L643" t="e">
        <v>#N/A</v>
      </c>
    </row>
    <row r="644" spans="1:12">
      <c r="A644" t="s">
        <v>3094</v>
      </c>
      <c r="C644">
        <v>644</v>
      </c>
      <c r="D644" t="s">
        <v>1713</v>
      </c>
      <c r="E644" t="s">
        <v>241</v>
      </c>
      <c r="F644" t="s">
        <v>1714</v>
      </c>
      <c r="G644">
        <v>1981</v>
      </c>
      <c r="H644" t="s">
        <v>3095</v>
      </c>
      <c r="I644">
        <v>1981</v>
      </c>
      <c r="J644" t="s">
        <v>32</v>
      </c>
      <c r="K644" t="s">
        <v>1797</v>
      </c>
      <c r="L644" t="e">
        <v>#N/A</v>
      </c>
    </row>
    <row r="645" spans="1:12">
      <c r="A645" t="s">
        <v>3096</v>
      </c>
      <c r="C645">
        <v>645</v>
      </c>
      <c r="D645" t="s">
        <v>1717</v>
      </c>
      <c r="E645" t="s">
        <v>46</v>
      </c>
      <c r="F645" t="s">
        <v>1326</v>
      </c>
      <c r="G645">
        <v>1979</v>
      </c>
      <c r="H645" t="s">
        <v>3097</v>
      </c>
      <c r="I645">
        <v>1979</v>
      </c>
      <c r="J645" t="s">
        <v>32</v>
      </c>
      <c r="K645" t="s">
        <v>1797</v>
      </c>
      <c r="L645" t="e">
        <v>#N/A</v>
      </c>
    </row>
    <row r="646" spans="1:12">
      <c r="A646" t="s">
        <v>3098</v>
      </c>
      <c r="C646">
        <v>646</v>
      </c>
      <c r="D646" t="s">
        <v>1718</v>
      </c>
      <c r="E646" t="s">
        <v>365</v>
      </c>
      <c r="F646">
        <v>0</v>
      </c>
      <c r="G646">
        <v>1976</v>
      </c>
      <c r="H646" t="s">
        <v>3099</v>
      </c>
      <c r="I646">
        <v>1976</v>
      </c>
      <c r="J646" t="s">
        <v>32</v>
      </c>
      <c r="K646" t="s">
        <v>1797</v>
      </c>
      <c r="L646" t="e">
        <v>#N/A</v>
      </c>
    </row>
    <row r="647" spans="1:12">
      <c r="A647" t="s">
        <v>3100</v>
      </c>
      <c r="C647">
        <v>647</v>
      </c>
      <c r="D647" t="s">
        <v>1719</v>
      </c>
      <c r="E647" t="s">
        <v>83</v>
      </c>
      <c r="F647">
        <v>0</v>
      </c>
      <c r="G647">
        <v>1983</v>
      </c>
      <c r="H647" t="s">
        <v>3101</v>
      </c>
      <c r="I647">
        <v>1983</v>
      </c>
      <c r="J647" t="s">
        <v>32</v>
      </c>
      <c r="K647" t="s">
        <v>1797</v>
      </c>
      <c r="L647" t="e">
        <v>#N/A</v>
      </c>
    </row>
    <row r="648" spans="1:12">
      <c r="A648" t="s">
        <v>3102</v>
      </c>
      <c r="C648">
        <v>648</v>
      </c>
      <c r="D648" t="s">
        <v>659</v>
      </c>
      <c r="E648" t="s">
        <v>144</v>
      </c>
      <c r="F648">
        <v>0</v>
      </c>
      <c r="G648">
        <v>1969</v>
      </c>
      <c r="H648" t="s">
        <v>3103</v>
      </c>
      <c r="I648">
        <v>1969</v>
      </c>
      <c r="J648" t="s">
        <v>32</v>
      </c>
      <c r="K648" t="s">
        <v>1797</v>
      </c>
      <c r="L648">
        <v>1969</v>
      </c>
    </row>
    <row r="649" spans="1:12">
      <c r="A649" t="s">
        <v>3104</v>
      </c>
      <c r="C649">
        <v>649</v>
      </c>
      <c r="D649" t="s">
        <v>997</v>
      </c>
      <c r="E649" t="s">
        <v>45</v>
      </c>
      <c r="F649">
        <v>0</v>
      </c>
      <c r="G649">
        <v>1982</v>
      </c>
      <c r="H649" t="s">
        <v>3105</v>
      </c>
      <c r="I649">
        <v>1982</v>
      </c>
      <c r="J649" t="s">
        <v>32</v>
      </c>
      <c r="K649" t="s">
        <v>1797</v>
      </c>
      <c r="L649">
        <v>1982</v>
      </c>
    </row>
    <row r="650" spans="1:12">
      <c r="A650" t="s">
        <v>3106</v>
      </c>
      <c r="C650">
        <v>650</v>
      </c>
      <c r="D650" t="s">
        <v>1024</v>
      </c>
      <c r="E650" t="s">
        <v>59</v>
      </c>
      <c r="F650" t="s">
        <v>369</v>
      </c>
      <c r="G650">
        <v>1971</v>
      </c>
      <c r="H650" t="s">
        <v>3107</v>
      </c>
      <c r="I650">
        <v>1971</v>
      </c>
      <c r="J650" t="s">
        <v>32</v>
      </c>
      <c r="K650" t="s">
        <v>1797</v>
      </c>
      <c r="L650">
        <v>1971</v>
      </c>
    </row>
    <row r="651" spans="1:12">
      <c r="A651" t="s">
        <v>3108</v>
      </c>
      <c r="C651">
        <v>651</v>
      </c>
      <c r="D651" t="s">
        <v>1720</v>
      </c>
      <c r="E651" t="s">
        <v>16</v>
      </c>
      <c r="F651" t="s">
        <v>369</v>
      </c>
      <c r="G651">
        <v>1971</v>
      </c>
      <c r="H651" t="s">
        <v>3109</v>
      </c>
      <c r="I651">
        <v>1971</v>
      </c>
      <c r="J651" t="s">
        <v>32</v>
      </c>
      <c r="K651" t="s">
        <v>1797</v>
      </c>
      <c r="L651" t="e">
        <v>#N/A</v>
      </c>
    </row>
    <row r="652" spans="1:12">
      <c r="A652" t="s">
        <v>3110</v>
      </c>
      <c r="C652">
        <v>652</v>
      </c>
      <c r="D652" t="s">
        <v>1026</v>
      </c>
      <c r="E652" t="s">
        <v>16</v>
      </c>
      <c r="F652" t="s">
        <v>369</v>
      </c>
      <c r="G652">
        <v>1976</v>
      </c>
      <c r="H652" t="s">
        <v>3111</v>
      </c>
      <c r="I652">
        <v>1976</v>
      </c>
      <c r="J652" t="s">
        <v>32</v>
      </c>
      <c r="K652" t="s">
        <v>1797</v>
      </c>
      <c r="L652">
        <v>1976</v>
      </c>
    </row>
    <row r="653" spans="1:12">
      <c r="A653" t="s">
        <v>3112</v>
      </c>
      <c r="C653">
        <v>653</v>
      </c>
      <c r="D653" t="s">
        <v>397</v>
      </c>
      <c r="E653" t="s">
        <v>63</v>
      </c>
      <c r="F653" t="s">
        <v>396</v>
      </c>
      <c r="G653">
        <v>1976</v>
      </c>
      <c r="H653" t="s">
        <v>3113</v>
      </c>
      <c r="I653">
        <v>1976</v>
      </c>
      <c r="J653" t="s">
        <v>32</v>
      </c>
      <c r="K653" t="s">
        <v>1797</v>
      </c>
      <c r="L653">
        <v>1976</v>
      </c>
    </row>
    <row r="654" spans="1:12">
      <c r="A654" t="s">
        <v>3114</v>
      </c>
      <c r="C654">
        <v>654</v>
      </c>
      <c r="D654" t="s">
        <v>1084</v>
      </c>
      <c r="E654" t="s">
        <v>544</v>
      </c>
      <c r="F654">
        <v>0</v>
      </c>
      <c r="G654">
        <v>2017</v>
      </c>
      <c r="H654" t="s">
        <v>3115</v>
      </c>
      <c r="I654">
        <v>2017</v>
      </c>
      <c r="J654" t="s">
        <v>32</v>
      </c>
      <c r="K654" t="s">
        <v>1797</v>
      </c>
      <c r="L654" t="e">
        <v>#N/A</v>
      </c>
    </row>
    <row r="655" spans="1:12">
      <c r="A655" t="s">
        <v>3116</v>
      </c>
      <c r="C655">
        <v>655</v>
      </c>
      <c r="D655" t="s">
        <v>1084</v>
      </c>
      <c r="E655" t="s">
        <v>788</v>
      </c>
      <c r="F655">
        <v>0</v>
      </c>
      <c r="G655">
        <v>1977</v>
      </c>
      <c r="H655" t="s">
        <v>3117</v>
      </c>
      <c r="I655">
        <v>1977</v>
      </c>
      <c r="J655" t="s">
        <v>32</v>
      </c>
      <c r="K655" t="s">
        <v>1797</v>
      </c>
      <c r="L655" t="e">
        <v>#N/A</v>
      </c>
    </row>
    <row r="656" spans="1:12">
      <c r="A656" t="s">
        <v>3118</v>
      </c>
      <c r="C656">
        <v>656</v>
      </c>
      <c r="D656" t="s">
        <v>320</v>
      </c>
      <c r="E656" t="s">
        <v>90</v>
      </c>
      <c r="F656">
        <v>0</v>
      </c>
      <c r="G656">
        <v>1966</v>
      </c>
      <c r="H656" t="s">
        <v>3119</v>
      </c>
      <c r="I656">
        <v>1966</v>
      </c>
      <c r="J656" t="s">
        <v>32</v>
      </c>
      <c r="K656" t="s">
        <v>1797</v>
      </c>
      <c r="L656" t="e">
        <v>#N/A</v>
      </c>
    </row>
    <row r="657" spans="1:12">
      <c r="A657" t="s">
        <v>3120</v>
      </c>
      <c r="C657">
        <v>657</v>
      </c>
      <c r="D657" t="s">
        <v>1022</v>
      </c>
      <c r="E657" t="s">
        <v>1710</v>
      </c>
      <c r="F657" t="s">
        <v>369</v>
      </c>
      <c r="G657">
        <v>1972</v>
      </c>
      <c r="H657" t="s">
        <v>3121</v>
      </c>
      <c r="I657">
        <v>1972</v>
      </c>
      <c r="J657" t="s">
        <v>0</v>
      </c>
      <c r="K657" t="s">
        <v>1797</v>
      </c>
      <c r="L657" t="e">
        <v>#N/A</v>
      </c>
    </row>
    <row r="658" spans="1:12">
      <c r="A658" t="s">
        <v>3122</v>
      </c>
      <c r="C658">
        <v>658</v>
      </c>
      <c r="D658" t="s">
        <v>1017</v>
      </c>
      <c r="E658" t="s">
        <v>500</v>
      </c>
      <c r="F658">
        <v>0</v>
      </c>
      <c r="G658">
        <v>1988</v>
      </c>
      <c r="H658" t="s">
        <v>3123</v>
      </c>
      <c r="I658">
        <v>1988</v>
      </c>
      <c r="J658" t="s">
        <v>0</v>
      </c>
      <c r="K658" t="s">
        <v>1797</v>
      </c>
      <c r="L658">
        <v>1988</v>
      </c>
    </row>
    <row r="659" spans="1:12">
      <c r="A659" t="s">
        <v>3124</v>
      </c>
      <c r="C659">
        <v>659</v>
      </c>
      <c r="D659" t="s">
        <v>996</v>
      </c>
      <c r="E659" t="s">
        <v>489</v>
      </c>
      <c r="F659">
        <v>0</v>
      </c>
      <c r="G659">
        <v>1980</v>
      </c>
      <c r="H659" t="s">
        <v>3125</v>
      </c>
      <c r="I659">
        <v>1980</v>
      </c>
      <c r="J659" t="s">
        <v>0</v>
      </c>
      <c r="K659" t="s">
        <v>1797</v>
      </c>
      <c r="L659">
        <v>1980</v>
      </c>
    </row>
    <row r="660" spans="1:12">
      <c r="A660" t="s">
        <v>3126</v>
      </c>
      <c r="C660">
        <v>660</v>
      </c>
      <c r="D660" t="s">
        <v>659</v>
      </c>
      <c r="E660" t="s">
        <v>276</v>
      </c>
      <c r="F660">
        <v>0</v>
      </c>
      <c r="G660">
        <v>1970</v>
      </c>
      <c r="H660" t="s">
        <v>3127</v>
      </c>
      <c r="I660">
        <v>1970</v>
      </c>
      <c r="J660" t="s">
        <v>0</v>
      </c>
      <c r="K660" t="s">
        <v>1797</v>
      </c>
      <c r="L660">
        <v>1970</v>
      </c>
    </row>
    <row r="661" spans="1:12">
      <c r="A661" t="s">
        <v>3128</v>
      </c>
      <c r="C661">
        <v>661</v>
      </c>
      <c r="D661" t="s">
        <v>993</v>
      </c>
      <c r="E661" t="s">
        <v>992</v>
      </c>
      <c r="F661" t="s">
        <v>369</v>
      </c>
      <c r="G661">
        <v>1974</v>
      </c>
      <c r="H661" t="s">
        <v>3129</v>
      </c>
      <c r="I661">
        <v>1974</v>
      </c>
      <c r="J661" t="s">
        <v>0</v>
      </c>
      <c r="K661" t="s">
        <v>1797</v>
      </c>
      <c r="L661">
        <v>1974</v>
      </c>
    </row>
    <row r="662" spans="1:12">
      <c r="A662" t="s">
        <v>3130</v>
      </c>
      <c r="C662">
        <v>662</v>
      </c>
      <c r="D662" t="s">
        <v>1728</v>
      </c>
      <c r="E662" t="s">
        <v>276</v>
      </c>
      <c r="F662">
        <v>0</v>
      </c>
      <c r="G662">
        <v>1986</v>
      </c>
      <c r="H662" t="s">
        <v>3131</v>
      </c>
      <c r="I662">
        <v>1986</v>
      </c>
      <c r="J662" t="s">
        <v>0</v>
      </c>
      <c r="K662" t="s">
        <v>1798</v>
      </c>
      <c r="L662" t="e">
        <v>#N/A</v>
      </c>
    </row>
    <row r="663" spans="1:12">
      <c r="A663" t="s">
        <v>3132</v>
      </c>
      <c r="C663">
        <v>663</v>
      </c>
      <c r="D663" t="s">
        <v>1734</v>
      </c>
      <c r="E663" t="s">
        <v>1735</v>
      </c>
      <c r="F663" t="s">
        <v>1736</v>
      </c>
      <c r="G663">
        <v>1990</v>
      </c>
      <c r="H663" t="s">
        <v>3133</v>
      </c>
      <c r="I663">
        <v>1990</v>
      </c>
      <c r="J663" t="s">
        <v>0</v>
      </c>
      <c r="K663" t="s">
        <v>1798</v>
      </c>
      <c r="L663" t="e">
        <v>#N/A</v>
      </c>
    </row>
    <row r="664" spans="1:12">
      <c r="A664" t="s">
        <v>3134</v>
      </c>
      <c r="C664">
        <v>664</v>
      </c>
      <c r="D664" t="s">
        <v>1753</v>
      </c>
      <c r="E664" t="s">
        <v>231</v>
      </c>
      <c r="F664">
        <v>0</v>
      </c>
      <c r="G664">
        <v>1983</v>
      </c>
      <c r="H664" t="s">
        <v>3135</v>
      </c>
      <c r="I664">
        <v>1983</v>
      </c>
      <c r="J664" t="s">
        <v>0</v>
      </c>
      <c r="K664" t="s">
        <v>1798</v>
      </c>
      <c r="L664" t="e">
        <v>#N/A</v>
      </c>
    </row>
    <row r="665" spans="1:12">
      <c r="A665" t="s">
        <v>3136</v>
      </c>
      <c r="C665">
        <v>665</v>
      </c>
      <c r="D665" t="s">
        <v>585</v>
      </c>
      <c r="E665" t="s">
        <v>584</v>
      </c>
      <c r="F665" t="s">
        <v>1729</v>
      </c>
      <c r="G665">
        <v>1982</v>
      </c>
      <c r="H665" t="s">
        <v>3137</v>
      </c>
      <c r="I665">
        <v>1982</v>
      </c>
      <c r="J665" t="s">
        <v>0</v>
      </c>
      <c r="K665" t="s">
        <v>1798</v>
      </c>
      <c r="L665">
        <v>1982</v>
      </c>
    </row>
    <row r="666" spans="1:12">
      <c r="A666" t="s">
        <v>3138</v>
      </c>
      <c r="C666">
        <v>666</v>
      </c>
      <c r="D666" t="s">
        <v>1769</v>
      </c>
      <c r="E666" t="s">
        <v>1770</v>
      </c>
      <c r="F666" t="s">
        <v>1771</v>
      </c>
      <c r="G666">
        <v>1989</v>
      </c>
      <c r="H666" t="s">
        <v>3139</v>
      </c>
      <c r="I666">
        <v>1989</v>
      </c>
      <c r="J666" t="s">
        <v>0</v>
      </c>
      <c r="K666" t="s">
        <v>1798</v>
      </c>
      <c r="L666" t="e">
        <v>#N/A</v>
      </c>
    </row>
    <row r="667" spans="1:12">
      <c r="A667" t="s">
        <v>3140</v>
      </c>
      <c r="C667">
        <v>667</v>
      </c>
      <c r="D667" t="s">
        <v>1772</v>
      </c>
      <c r="E667" t="s">
        <v>276</v>
      </c>
      <c r="F667" t="s">
        <v>158</v>
      </c>
      <c r="G667">
        <v>1990</v>
      </c>
      <c r="H667" t="s">
        <v>3141</v>
      </c>
      <c r="I667">
        <v>1990</v>
      </c>
      <c r="J667" t="s">
        <v>0</v>
      </c>
      <c r="K667" t="s">
        <v>1798</v>
      </c>
      <c r="L667" t="e">
        <v>#N/A</v>
      </c>
    </row>
    <row r="668" spans="1:12">
      <c r="A668" t="s">
        <v>3142</v>
      </c>
      <c r="C668">
        <v>668</v>
      </c>
      <c r="D668" t="s">
        <v>1780</v>
      </c>
      <c r="E668" t="s">
        <v>36</v>
      </c>
      <c r="F668">
        <v>0</v>
      </c>
      <c r="G668">
        <v>1986</v>
      </c>
      <c r="H668" t="s">
        <v>3143</v>
      </c>
      <c r="I668">
        <v>1986</v>
      </c>
      <c r="J668" t="s">
        <v>0</v>
      </c>
      <c r="K668" t="s">
        <v>1798</v>
      </c>
      <c r="L668" t="e">
        <v>#N/A</v>
      </c>
    </row>
    <row r="669" spans="1:12">
      <c r="A669" t="s">
        <v>3144</v>
      </c>
      <c r="C669">
        <v>669</v>
      </c>
      <c r="D669" t="s">
        <v>1781</v>
      </c>
      <c r="E669" t="s">
        <v>1782</v>
      </c>
      <c r="F669">
        <v>0</v>
      </c>
      <c r="G669">
        <v>1988</v>
      </c>
      <c r="H669" t="s">
        <v>3145</v>
      </c>
      <c r="I669">
        <v>1988</v>
      </c>
      <c r="J669" t="s">
        <v>0</v>
      </c>
      <c r="K669" t="s">
        <v>1798</v>
      </c>
      <c r="L669" t="e">
        <v>#N/A</v>
      </c>
    </row>
    <row r="670" spans="1:12">
      <c r="A670" t="s">
        <v>3146</v>
      </c>
      <c r="C670">
        <v>670</v>
      </c>
      <c r="D670" t="s">
        <v>1781</v>
      </c>
      <c r="E670" t="s">
        <v>939</v>
      </c>
      <c r="F670">
        <v>0</v>
      </c>
      <c r="G670">
        <v>1966</v>
      </c>
      <c r="H670" t="s">
        <v>3147</v>
      </c>
      <c r="I670">
        <v>1966</v>
      </c>
      <c r="J670" t="s">
        <v>0</v>
      </c>
      <c r="K670" t="s">
        <v>1798</v>
      </c>
      <c r="L670" t="e">
        <v>#N/A</v>
      </c>
    </row>
    <row r="671" spans="1:12">
      <c r="A671" t="s">
        <v>3148</v>
      </c>
      <c r="C671">
        <v>671</v>
      </c>
      <c r="D671" t="s">
        <v>1786</v>
      </c>
      <c r="E671" t="s">
        <v>483</v>
      </c>
      <c r="F671" t="s">
        <v>1787</v>
      </c>
      <c r="G671">
        <v>1985</v>
      </c>
      <c r="H671" t="s">
        <v>3149</v>
      </c>
      <c r="I671">
        <v>1985</v>
      </c>
      <c r="J671" t="s">
        <v>0</v>
      </c>
      <c r="K671" t="s">
        <v>1798</v>
      </c>
      <c r="L671" t="e">
        <v>#N/A</v>
      </c>
    </row>
    <row r="672" spans="1:12">
      <c r="A672" t="s">
        <v>3150</v>
      </c>
      <c r="C672">
        <v>672</v>
      </c>
      <c r="D672" t="s">
        <v>403</v>
      </c>
      <c r="E672" t="s">
        <v>19</v>
      </c>
      <c r="F672" t="s">
        <v>1721</v>
      </c>
      <c r="G672">
        <v>1986</v>
      </c>
      <c r="H672" t="s">
        <v>3151</v>
      </c>
      <c r="I672">
        <v>1986</v>
      </c>
      <c r="J672" t="s">
        <v>32</v>
      </c>
      <c r="K672" t="s">
        <v>1798</v>
      </c>
      <c r="L672">
        <v>1986</v>
      </c>
    </row>
    <row r="673" spans="1:12">
      <c r="A673" t="s">
        <v>3152</v>
      </c>
      <c r="C673">
        <v>673</v>
      </c>
      <c r="D673" t="s">
        <v>1722</v>
      </c>
      <c r="E673" t="s">
        <v>554</v>
      </c>
      <c r="F673">
        <v>0</v>
      </c>
      <c r="G673">
        <v>1974</v>
      </c>
      <c r="H673" t="s">
        <v>3153</v>
      </c>
      <c r="I673">
        <v>1974</v>
      </c>
      <c r="J673" t="s">
        <v>32</v>
      </c>
      <c r="K673" t="s">
        <v>1798</v>
      </c>
      <c r="L673" t="e">
        <v>#N/A</v>
      </c>
    </row>
    <row r="674" spans="1:12">
      <c r="A674" t="s">
        <v>3154</v>
      </c>
      <c r="C674">
        <v>674</v>
      </c>
      <c r="D674" t="s">
        <v>653</v>
      </c>
      <c r="E674" t="s">
        <v>22</v>
      </c>
      <c r="F674" t="s">
        <v>1723</v>
      </c>
      <c r="G674">
        <v>1977</v>
      </c>
      <c r="H674" t="s">
        <v>3155</v>
      </c>
      <c r="I674">
        <v>1977</v>
      </c>
      <c r="J674" t="s">
        <v>32</v>
      </c>
      <c r="K674" t="s">
        <v>1798</v>
      </c>
      <c r="L674">
        <v>1977</v>
      </c>
    </row>
    <row r="675" spans="1:12">
      <c r="A675" t="s">
        <v>3156</v>
      </c>
      <c r="C675">
        <v>675</v>
      </c>
      <c r="D675" t="s">
        <v>460</v>
      </c>
      <c r="E675" t="s">
        <v>139</v>
      </c>
      <c r="F675">
        <v>0</v>
      </c>
      <c r="G675">
        <v>1980</v>
      </c>
      <c r="H675" t="s">
        <v>3157</v>
      </c>
      <c r="I675">
        <v>1980</v>
      </c>
      <c r="J675" t="s">
        <v>32</v>
      </c>
      <c r="K675" t="s">
        <v>1798</v>
      </c>
      <c r="L675">
        <v>1980</v>
      </c>
    </row>
    <row r="676" spans="1:12">
      <c r="A676" t="s">
        <v>3158</v>
      </c>
      <c r="C676">
        <v>676</v>
      </c>
      <c r="D676" t="s">
        <v>447</v>
      </c>
      <c r="E676" t="s">
        <v>421</v>
      </c>
      <c r="F676" t="s">
        <v>191</v>
      </c>
      <c r="G676">
        <v>1980</v>
      </c>
      <c r="H676" t="s">
        <v>3159</v>
      </c>
      <c r="I676">
        <v>1980</v>
      </c>
      <c r="J676" t="s">
        <v>32</v>
      </c>
      <c r="K676" t="s">
        <v>1798</v>
      </c>
      <c r="L676">
        <v>1980</v>
      </c>
    </row>
    <row r="677" spans="1:12">
      <c r="A677" t="s">
        <v>3160</v>
      </c>
      <c r="C677">
        <v>677</v>
      </c>
      <c r="D677" t="s">
        <v>430</v>
      </c>
      <c r="E677" t="s">
        <v>218</v>
      </c>
      <c r="F677" t="s">
        <v>1701</v>
      </c>
      <c r="G677">
        <v>1952</v>
      </c>
      <c r="H677" t="s">
        <v>3161</v>
      </c>
      <c r="I677">
        <v>1952</v>
      </c>
      <c r="J677" t="s">
        <v>32</v>
      </c>
      <c r="K677" t="s">
        <v>1798</v>
      </c>
      <c r="L677">
        <v>1952</v>
      </c>
    </row>
    <row r="678" spans="1:12">
      <c r="A678" t="s">
        <v>3162</v>
      </c>
      <c r="C678">
        <v>678</v>
      </c>
      <c r="D678" t="s">
        <v>1052</v>
      </c>
      <c r="E678" t="s">
        <v>91</v>
      </c>
      <c r="F678">
        <v>0</v>
      </c>
      <c r="G678">
        <v>1983</v>
      </c>
      <c r="H678" t="s">
        <v>3163</v>
      </c>
      <c r="I678">
        <v>1983</v>
      </c>
      <c r="J678" t="s">
        <v>32</v>
      </c>
      <c r="K678" t="s">
        <v>1798</v>
      </c>
      <c r="L678">
        <v>1983</v>
      </c>
    </row>
    <row r="679" spans="1:12">
      <c r="A679" t="s">
        <v>3164</v>
      </c>
      <c r="C679">
        <v>679</v>
      </c>
      <c r="D679" t="s">
        <v>1081</v>
      </c>
      <c r="E679" t="s">
        <v>398</v>
      </c>
      <c r="F679">
        <v>0</v>
      </c>
      <c r="G679">
        <v>1983</v>
      </c>
      <c r="H679" t="s">
        <v>3165</v>
      </c>
      <c r="I679">
        <v>1983</v>
      </c>
      <c r="J679" t="s">
        <v>32</v>
      </c>
      <c r="K679" t="s">
        <v>1798</v>
      </c>
      <c r="L679">
        <v>1983</v>
      </c>
    </row>
    <row r="680" spans="1:12">
      <c r="A680" t="s">
        <v>3166</v>
      </c>
      <c r="C680">
        <v>680</v>
      </c>
      <c r="D680" t="s">
        <v>1163</v>
      </c>
      <c r="E680" t="s">
        <v>279</v>
      </c>
      <c r="F680" t="s">
        <v>1724</v>
      </c>
      <c r="G680">
        <v>1997</v>
      </c>
      <c r="H680" t="s">
        <v>3167</v>
      </c>
      <c r="I680">
        <v>1997</v>
      </c>
      <c r="J680" t="s">
        <v>32</v>
      </c>
      <c r="K680" t="s">
        <v>1798</v>
      </c>
      <c r="L680">
        <v>1997</v>
      </c>
    </row>
    <row r="681" spans="1:12">
      <c r="A681" t="s">
        <v>3168</v>
      </c>
      <c r="C681">
        <v>681</v>
      </c>
      <c r="D681" t="s">
        <v>1163</v>
      </c>
      <c r="E681" t="s">
        <v>17</v>
      </c>
      <c r="F681">
        <v>0</v>
      </c>
      <c r="G681">
        <v>1975</v>
      </c>
      <c r="H681" t="s">
        <v>3169</v>
      </c>
      <c r="I681">
        <v>1975</v>
      </c>
      <c r="J681" t="s">
        <v>32</v>
      </c>
      <c r="K681" t="s">
        <v>1798</v>
      </c>
      <c r="L681">
        <v>1975</v>
      </c>
    </row>
    <row r="682" spans="1:12">
      <c r="A682" t="s">
        <v>3170</v>
      </c>
      <c r="C682">
        <v>682</v>
      </c>
      <c r="D682" t="s">
        <v>1725</v>
      </c>
      <c r="E682" t="s">
        <v>26</v>
      </c>
      <c r="F682">
        <v>0</v>
      </c>
      <c r="G682">
        <v>1978</v>
      </c>
      <c r="H682" t="s">
        <v>3171</v>
      </c>
      <c r="I682">
        <v>1978</v>
      </c>
      <c r="J682" t="s">
        <v>32</v>
      </c>
      <c r="K682" t="s">
        <v>1798</v>
      </c>
      <c r="L682" t="e">
        <v>#N/A</v>
      </c>
    </row>
    <row r="683" spans="1:12">
      <c r="A683" t="s">
        <v>3172</v>
      </c>
      <c r="C683">
        <v>683</v>
      </c>
      <c r="D683" t="s">
        <v>1013</v>
      </c>
      <c r="E683" t="s">
        <v>16</v>
      </c>
      <c r="F683">
        <v>0</v>
      </c>
      <c r="G683">
        <v>1976</v>
      </c>
      <c r="H683" t="s">
        <v>3173</v>
      </c>
      <c r="I683">
        <v>1976</v>
      </c>
      <c r="J683" t="s">
        <v>32</v>
      </c>
      <c r="K683" t="s">
        <v>1798</v>
      </c>
      <c r="L683" t="e">
        <v>#N/A</v>
      </c>
    </row>
    <row r="684" spans="1:12">
      <c r="A684" t="s">
        <v>3174</v>
      </c>
      <c r="C684">
        <v>684</v>
      </c>
      <c r="D684" t="s">
        <v>1726</v>
      </c>
      <c r="E684" t="s">
        <v>151</v>
      </c>
      <c r="F684" t="s">
        <v>1727</v>
      </c>
      <c r="G684">
        <v>1977</v>
      </c>
      <c r="H684" t="s">
        <v>3175</v>
      </c>
      <c r="I684">
        <v>1977</v>
      </c>
      <c r="J684" t="s">
        <v>32</v>
      </c>
      <c r="K684" t="s">
        <v>1798</v>
      </c>
      <c r="L684" t="e">
        <v>#N/A</v>
      </c>
    </row>
    <row r="685" spans="1:12">
      <c r="A685" t="s">
        <v>3176</v>
      </c>
      <c r="C685">
        <v>685</v>
      </c>
      <c r="D685" t="s">
        <v>1162</v>
      </c>
      <c r="E685" t="s">
        <v>588</v>
      </c>
      <c r="F685" t="s">
        <v>625</v>
      </c>
      <c r="G685">
        <v>1976</v>
      </c>
      <c r="H685" t="s">
        <v>3177</v>
      </c>
      <c r="I685">
        <v>1976</v>
      </c>
      <c r="J685" t="s">
        <v>32</v>
      </c>
      <c r="K685" t="s">
        <v>1798</v>
      </c>
      <c r="L685" t="e">
        <v>#N/A</v>
      </c>
    </row>
    <row r="686" spans="1:12">
      <c r="A686" t="s">
        <v>3178</v>
      </c>
      <c r="C686">
        <v>686</v>
      </c>
      <c r="D686" t="s">
        <v>1730</v>
      </c>
      <c r="E686" t="s">
        <v>19</v>
      </c>
      <c r="F686" t="s">
        <v>1731</v>
      </c>
      <c r="G686">
        <v>1979</v>
      </c>
      <c r="H686" t="s">
        <v>3179</v>
      </c>
      <c r="I686">
        <v>1979</v>
      </c>
      <c r="J686" t="s">
        <v>32</v>
      </c>
      <c r="K686" t="s">
        <v>1798</v>
      </c>
      <c r="L686" t="e">
        <v>#N/A</v>
      </c>
    </row>
    <row r="687" spans="1:12">
      <c r="A687" t="s">
        <v>3180</v>
      </c>
      <c r="C687">
        <v>687</v>
      </c>
      <c r="D687" t="s">
        <v>1732</v>
      </c>
      <c r="E687" t="s">
        <v>1346</v>
      </c>
      <c r="F687" t="s">
        <v>1733</v>
      </c>
      <c r="G687">
        <v>1982</v>
      </c>
      <c r="H687" t="s">
        <v>3181</v>
      </c>
      <c r="I687">
        <v>1982</v>
      </c>
      <c r="J687" t="s">
        <v>32</v>
      </c>
      <c r="K687" t="s">
        <v>1798</v>
      </c>
      <c r="L687" t="e">
        <v>#N/A</v>
      </c>
    </row>
    <row r="688" spans="1:12">
      <c r="A688" t="s">
        <v>3182</v>
      </c>
      <c r="C688">
        <v>688</v>
      </c>
      <c r="D688" t="s">
        <v>1737</v>
      </c>
      <c r="E688" t="s">
        <v>70</v>
      </c>
      <c r="F688" t="s">
        <v>1736</v>
      </c>
      <c r="G688">
        <v>1990</v>
      </c>
      <c r="H688" t="s">
        <v>3183</v>
      </c>
      <c r="I688">
        <v>1990</v>
      </c>
      <c r="J688" t="s">
        <v>32</v>
      </c>
      <c r="K688" t="s">
        <v>1798</v>
      </c>
      <c r="L688" t="e">
        <v>#N/A</v>
      </c>
    </row>
    <row r="689" spans="1:12">
      <c r="A689" t="s">
        <v>3184</v>
      </c>
      <c r="C689">
        <v>689</v>
      </c>
      <c r="D689" t="s">
        <v>1738</v>
      </c>
      <c r="E689" t="s">
        <v>365</v>
      </c>
      <c r="F689" t="s">
        <v>1739</v>
      </c>
      <c r="G689">
        <v>1982</v>
      </c>
      <c r="H689" t="s">
        <v>3185</v>
      </c>
      <c r="I689">
        <v>1982</v>
      </c>
      <c r="J689" t="s">
        <v>32</v>
      </c>
      <c r="K689" t="s">
        <v>1798</v>
      </c>
      <c r="L689" t="e">
        <v>#N/A</v>
      </c>
    </row>
    <row r="690" spans="1:12">
      <c r="A690" t="s">
        <v>3186</v>
      </c>
      <c r="C690">
        <v>690</v>
      </c>
      <c r="D690" t="s">
        <v>1726</v>
      </c>
      <c r="E690" t="s">
        <v>96</v>
      </c>
      <c r="F690" t="s">
        <v>1727</v>
      </c>
      <c r="G690">
        <v>2003</v>
      </c>
      <c r="H690" t="s">
        <v>3187</v>
      </c>
      <c r="I690">
        <v>2003</v>
      </c>
      <c r="J690" t="s">
        <v>32</v>
      </c>
      <c r="K690" t="s">
        <v>1798</v>
      </c>
      <c r="L690" t="e">
        <v>#N/A</v>
      </c>
    </row>
    <row r="691" spans="1:12">
      <c r="A691" t="s">
        <v>3188</v>
      </c>
      <c r="C691">
        <v>691</v>
      </c>
      <c r="D691" t="s">
        <v>1740</v>
      </c>
      <c r="E691" t="s">
        <v>398</v>
      </c>
      <c r="F691" t="s">
        <v>1741</v>
      </c>
      <c r="G691">
        <v>1974</v>
      </c>
      <c r="H691" t="s">
        <v>3189</v>
      </c>
      <c r="I691">
        <v>1974</v>
      </c>
      <c r="J691" t="s">
        <v>32</v>
      </c>
      <c r="K691" t="s">
        <v>1798</v>
      </c>
      <c r="L691" t="e">
        <v>#N/A</v>
      </c>
    </row>
    <row r="692" spans="1:12">
      <c r="A692" t="s">
        <v>3190</v>
      </c>
      <c r="C692">
        <v>692</v>
      </c>
      <c r="D692" t="s">
        <v>380</v>
      </c>
      <c r="E692" t="s">
        <v>96</v>
      </c>
      <c r="F692" t="s">
        <v>1741</v>
      </c>
      <c r="G692">
        <v>1972</v>
      </c>
      <c r="H692" t="s">
        <v>3191</v>
      </c>
      <c r="I692">
        <v>1972</v>
      </c>
      <c r="J692" t="s">
        <v>32</v>
      </c>
      <c r="K692" t="s">
        <v>1798</v>
      </c>
      <c r="L692" t="e">
        <v>#N/A</v>
      </c>
    </row>
    <row r="693" spans="1:12">
      <c r="A693" t="s">
        <v>3192</v>
      </c>
      <c r="C693">
        <v>693</v>
      </c>
      <c r="D693" t="s">
        <v>1742</v>
      </c>
      <c r="E693" t="s">
        <v>151</v>
      </c>
      <c r="F693" t="s">
        <v>1741</v>
      </c>
      <c r="G693">
        <v>1976</v>
      </c>
      <c r="H693" t="s">
        <v>3193</v>
      </c>
      <c r="I693">
        <v>1976</v>
      </c>
      <c r="J693" t="s">
        <v>32</v>
      </c>
      <c r="K693" t="s">
        <v>1798</v>
      </c>
      <c r="L693" t="e">
        <v>#N/A</v>
      </c>
    </row>
    <row r="694" spans="1:12">
      <c r="A694" t="s">
        <v>3194</v>
      </c>
      <c r="C694">
        <v>694</v>
      </c>
      <c r="D694" t="s">
        <v>536</v>
      </c>
      <c r="E694" t="s">
        <v>1743</v>
      </c>
      <c r="F694">
        <v>0</v>
      </c>
      <c r="G694">
        <v>1977</v>
      </c>
      <c r="H694" t="s">
        <v>3195</v>
      </c>
      <c r="I694">
        <v>1977</v>
      </c>
      <c r="J694" t="s">
        <v>32</v>
      </c>
      <c r="K694" t="s">
        <v>1798</v>
      </c>
      <c r="L694" t="e">
        <v>#N/A</v>
      </c>
    </row>
    <row r="695" spans="1:12">
      <c r="A695" t="s">
        <v>3196</v>
      </c>
      <c r="C695">
        <v>695</v>
      </c>
      <c r="D695" t="s">
        <v>1744</v>
      </c>
      <c r="E695" t="s">
        <v>59</v>
      </c>
      <c r="F695">
        <v>0</v>
      </c>
      <c r="G695">
        <v>1982</v>
      </c>
      <c r="H695" t="s">
        <v>3197</v>
      </c>
      <c r="I695">
        <v>1982</v>
      </c>
      <c r="J695" t="s">
        <v>32</v>
      </c>
      <c r="K695" t="s">
        <v>1798</v>
      </c>
      <c r="L695" t="e">
        <v>#N/A</v>
      </c>
    </row>
    <row r="696" spans="1:12">
      <c r="A696" t="s">
        <v>3198</v>
      </c>
      <c r="C696">
        <v>696</v>
      </c>
      <c r="D696" t="s">
        <v>1745</v>
      </c>
      <c r="E696" t="s">
        <v>17</v>
      </c>
      <c r="F696">
        <v>0</v>
      </c>
      <c r="G696">
        <v>1981</v>
      </c>
      <c r="H696" t="s">
        <v>3199</v>
      </c>
      <c r="I696">
        <v>1981</v>
      </c>
      <c r="J696" t="s">
        <v>32</v>
      </c>
      <c r="K696" t="s">
        <v>1798</v>
      </c>
      <c r="L696" t="e">
        <v>#N/A</v>
      </c>
    </row>
    <row r="697" spans="1:12">
      <c r="A697" t="s">
        <v>3200</v>
      </c>
      <c r="C697">
        <v>697</v>
      </c>
      <c r="D697" t="s">
        <v>1165</v>
      </c>
      <c r="E697" t="s">
        <v>96</v>
      </c>
      <c r="F697">
        <v>0</v>
      </c>
      <c r="G697">
        <v>1986</v>
      </c>
      <c r="H697" t="s">
        <v>3201</v>
      </c>
      <c r="I697">
        <v>1986</v>
      </c>
      <c r="J697" t="s">
        <v>32</v>
      </c>
      <c r="K697" t="s">
        <v>1798</v>
      </c>
      <c r="L697">
        <v>1986</v>
      </c>
    </row>
    <row r="698" spans="1:12">
      <c r="A698" t="s">
        <v>3202</v>
      </c>
      <c r="C698">
        <v>698</v>
      </c>
      <c r="D698" t="s">
        <v>1746</v>
      </c>
      <c r="E698" t="s">
        <v>46</v>
      </c>
      <c r="F698" t="s">
        <v>1747</v>
      </c>
      <c r="G698">
        <v>1981</v>
      </c>
      <c r="H698" t="s">
        <v>3203</v>
      </c>
      <c r="I698">
        <v>1981</v>
      </c>
      <c r="J698" t="s">
        <v>32</v>
      </c>
      <c r="K698" t="s">
        <v>1798</v>
      </c>
      <c r="L698" t="e">
        <v>#N/A</v>
      </c>
    </row>
    <row r="699" spans="1:12">
      <c r="A699" t="s">
        <v>3204</v>
      </c>
      <c r="C699">
        <v>699</v>
      </c>
      <c r="D699" t="s">
        <v>1748</v>
      </c>
      <c r="E699" t="s">
        <v>90</v>
      </c>
      <c r="F699" t="s">
        <v>1747</v>
      </c>
      <c r="G699">
        <v>1978</v>
      </c>
      <c r="H699" t="s">
        <v>3205</v>
      </c>
      <c r="I699">
        <v>1978</v>
      </c>
      <c r="J699" t="s">
        <v>32</v>
      </c>
      <c r="K699" t="s">
        <v>1798</v>
      </c>
      <c r="L699" t="e">
        <v>#N/A</v>
      </c>
    </row>
    <row r="700" spans="1:12">
      <c r="A700" t="s">
        <v>3206</v>
      </c>
      <c r="C700">
        <v>700</v>
      </c>
      <c r="D700" t="s">
        <v>1749</v>
      </c>
      <c r="E700" t="s">
        <v>234</v>
      </c>
      <c r="F700" t="s">
        <v>1747</v>
      </c>
      <c r="G700">
        <v>1979</v>
      </c>
      <c r="H700" t="s">
        <v>3207</v>
      </c>
      <c r="I700">
        <v>1979</v>
      </c>
      <c r="J700" t="s">
        <v>32</v>
      </c>
      <c r="K700" t="s">
        <v>1798</v>
      </c>
      <c r="L700" t="e">
        <v>#N/A</v>
      </c>
    </row>
    <row r="701" spans="1:12">
      <c r="A701" t="s">
        <v>3208</v>
      </c>
      <c r="C701">
        <v>701</v>
      </c>
      <c r="D701" t="s">
        <v>1738</v>
      </c>
      <c r="E701" t="s">
        <v>363</v>
      </c>
      <c r="F701" t="s">
        <v>1750</v>
      </c>
      <c r="G701">
        <v>1974</v>
      </c>
      <c r="H701" t="s">
        <v>3209</v>
      </c>
      <c r="I701">
        <v>1974</v>
      </c>
      <c r="J701" t="s">
        <v>32</v>
      </c>
      <c r="K701" t="s">
        <v>1798</v>
      </c>
      <c r="L701" t="e">
        <v>#N/A</v>
      </c>
    </row>
    <row r="702" spans="1:12">
      <c r="A702" t="s">
        <v>3210</v>
      </c>
      <c r="C702">
        <v>702</v>
      </c>
      <c r="D702" t="s">
        <v>1139</v>
      </c>
      <c r="E702" t="s">
        <v>1751</v>
      </c>
      <c r="F702">
        <v>0</v>
      </c>
      <c r="G702">
        <v>1976</v>
      </c>
      <c r="H702" t="s">
        <v>3211</v>
      </c>
      <c r="I702">
        <v>1976</v>
      </c>
      <c r="J702" t="s">
        <v>32</v>
      </c>
      <c r="K702" t="s">
        <v>1798</v>
      </c>
      <c r="L702" t="e">
        <v>#N/A</v>
      </c>
    </row>
    <row r="703" spans="1:12">
      <c r="A703" t="s">
        <v>3212</v>
      </c>
      <c r="C703">
        <v>703</v>
      </c>
      <c r="D703" t="s">
        <v>1062</v>
      </c>
      <c r="E703" t="s">
        <v>1752</v>
      </c>
      <c r="F703">
        <v>0</v>
      </c>
      <c r="G703">
        <v>1983</v>
      </c>
      <c r="H703" t="s">
        <v>3213</v>
      </c>
      <c r="I703">
        <v>1983</v>
      </c>
      <c r="J703" t="s">
        <v>32</v>
      </c>
      <c r="K703" t="s">
        <v>1798</v>
      </c>
      <c r="L703" t="e">
        <v>#N/A</v>
      </c>
    </row>
    <row r="704" spans="1:12">
      <c r="A704" t="s">
        <v>3214</v>
      </c>
      <c r="C704">
        <v>704</v>
      </c>
      <c r="D704" t="s">
        <v>521</v>
      </c>
      <c r="E704" t="s">
        <v>26</v>
      </c>
      <c r="F704" t="s">
        <v>520</v>
      </c>
      <c r="G704">
        <v>1961</v>
      </c>
      <c r="H704" t="s">
        <v>3215</v>
      </c>
      <c r="I704">
        <v>1961</v>
      </c>
      <c r="J704" t="s">
        <v>32</v>
      </c>
      <c r="K704" t="s">
        <v>1798</v>
      </c>
      <c r="L704">
        <v>1961</v>
      </c>
    </row>
    <row r="705" spans="1:12">
      <c r="A705" t="s">
        <v>3216</v>
      </c>
      <c r="C705">
        <v>705</v>
      </c>
      <c r="D705" t="s">
        <v>519</v>
      </c>
      <c r="E705" t="s">
        <v>19</v>
      </c>
      <c r="F705">
        <v>0</v>
      </c>
      <c r="G705">
        <v>1988</v>
      </c>
      <c r="H705" t="s">
        <v>3217</v>
      </c>
      <c r="I705">
        <v>1988</v>
      </c>
      <c r="J705" t="s">
        <v>32</v>
      </c>
      <c r="K705" t="s">
        <v>1798</v>
      </c>
      <c r="L705">
        <v>1988</v>
      </c>
    </row>
    <row r="706" spans="1:12">
      <c r="A706" t="s">
        <v>3218</v>
      </c>
      <c r="C706">
        <v>706</v>
      </c>
      <c r="D706" t="s">
        <v>1754</v>
      </c>
      <c r="E706" t="s">
        <v>22</v>
      </c>
      <c r="F706">
        <v>0</v>
      </c>
      <c r="G706">
        <v>1979</v>
      </c>
      <c r="H706" t="s">
        <v>3219</v>
      </c>
      <c r="I706">
        <v>1979</v>
      </c>
      <c r="J706" t="s">
        <v>32</v>
      </c>
      <c r="K706" t="s">
        <v>1798</v>
      </c>
      <c r="L706" t="e">
        <v>#N/A</v>
      </c>
    </row>
    <row r="707" spans="1:12">
      <c r="A707" t="s">
        <v>3220</v>
      </c>
      <c r="C707">
        <v>707</v>
      </c>
      <c r="D707" t="s">
        <v>1755</v>
      </c>
      <c r="E707" t="s">
        <v>19</v>
      </c>
      <c r="F707" t="s">
        <v>1411</v>
      </c>
      <c r="G707">
        <v>1979</v>
      </c>
      <c r="H707" t="s">
        <v>3221</v>
      </c>
      <c r="I707">
        <v>1979</v>
      </c>
      <c r="J707" t="s">
        <v>32</v>
      </c>
      <c r="K707" t="s">
        <v>1798</v>
      </c>
      <c r="L707" t="e">
        <v>#N/A</v>
      </c>
    </row>
    <row r="708" spans="1:12">
      <c r="A708" t="s">
        <v>3222</v>
      </c>
      <c r="C708">
        <v>708</v>
      </c>
      <c r="D708" t="s">
        <v>1143</v>
      </c>
      <c r="E708" t="s">
        <v>1142</v>
      </c>
      <c r="F708" t="s">
        <v>1137</v>
      </c>
      <c r="G708">
        <v>1983</v>
      </c>
      <c r="H708" t="s">
        <v>3223</v>
      </c>
      <c r="I708">
        <v>1983</v>
      </c>
      <c r="J708" t="s">
        <v>32</v>
      </c>
      <c r="K708" t="s">
        <v>1798</v>
      </c>
      <c r="L708">
        <v>1983</v>
      </c>
    </row>
    <row r="709" spans="1:12">
      <c r="A709" t="s">
        <v>3224</v>
      </c>
      <c r="C709">
        <v>709</v>
      </c>
      <c r="D709" t="s">
        <v>1141</v>
      </c>
      <c r="E709" t="s">
        <v>17</v>
      </c>
      <c r="F709" t="s">
        <v>1137</v>
      </c>
      <c r="G709">
        <v>1981</v>
      </c>
      <c r="H709" t="s">
        <v>3225</v>
      </c>
      <c r="I709">
        <v>1981</v>
      </c>
      <c r="J709" t="s">
        <v>32</v>
      </c>
      <c r="K709" t="s">
        <v>1798</v>
      </c>
      <c r="L709">
        <v>1981</v>
      </c>
    </row>
    <row r="710" spans="1:12">
      <c r="A710" t="s">
        <v>3226</v>
      </c>
      <c r="C710">
        <v>710</v>
      </c>
      <c r="D710" t="s">
        <v>1144</v>
      </c>
      <c r="E710" t="s">
        <v>83</v>
      </c>
      <c r="F710" t="s">
        <v>1137</v>
      </c>
      <c r="G710">
        <v>1974</v>
      </c>
      <c r="H710" t="s">
        <v>3227</v>
      </c>
      <c r="I710">
        <v>1974</v>
      </c>
      <c r="J710" t="s">
        <v>32</v>
      </c>
      <c r="K710" t="s">
        <v>1798</v>
      </c>
      <c r="L710">
        <v>1974</v>
      </c>
    </row>
    <row r="711" spans="1:12">
      <c r="A711" t="s">
        <v>3228</v>
      </c>
      <c r="C711">
        <v>711</v>
      </c>
      <c r="D711" t="s">
        <v>1138</v>
      </c>
      <c r="E711" t="s">
        <v>383</v>
      </c>
      <c r="F711" t="s">
        <v>1137</v>
      </c>
      <c r="G711">
        <v>1974</v>
      </c>
      <c r="H711" t="s">
        <v>3229</v>
      </c>
      <c r="I711">
        <v>1974</v>
      </c>
      <c r="J711" t="s">
        <v>32</v>
      </c>
      <c r="K711" t="s">
        <v>1798</v>
      </c>
      <c r="L711">
        <v>1974</v>
      </c>
    </row>
    <row r="712" spans="1:12">
      <c r="A712" t="s">
        <v>3230</v>
      </c>
      <c r="C712">
        <v>712</v>
      </c>
      <c r="D712" t="s">
        <v>1139</v>
      </c>
      <c r="E712" t="s">
        <v>17</v>
      </c>
      <c r="F712" t="s">
        <v>1137</v>
      </c>
      <c r="G712">
        <v>1969</v>
      </c>
      <c r="H712" t="s">
        <v>2511</v>
      </c>
      <c r="I712">
        <v>1969</v>
      </c>
      <c r="J712" t="s">
        <v>32</v>
      </c>
      <c r="K712" t="s">
        <v>1798</v>
      </c>
      <c r="L712">
        <v>1969</v>
      </c>
    </row>
    <row r="713" spans="1:12">
      <c r="A713" t="s">
        <v>3231</v>
      </c>
      <c r="C713">
        <v>713</v>
      </c>
      <c r="D713" t="s">
        <v>1140</v>
      </c>
      <c r="E713" t="s">
        <v>193</v>
      </c>
      <c r="F713" t="s">
        <v>1137</v>
      </c>
      <c r="G713">
        <v>1984</v>
      </c>
      <c r="H713" t="s">
        <v>3232</v>
      </c>
      <c r="I713">
        <v>1984</v>
      </c>
      <c r="J713" t="s">
        <v>32</v>
      </c>
      <c r="K713" t="s">
        <v>1798</v>
      </c>
      <c r="L713">
        <v>1984</v>
      </c>
    </row>
    <row r="714" spans="1:12">
      <c r="A714" t="s">
        <v>3233</v>
      </c>
      <c r="C714">
        <v>714</v>
      </c>
      <c r="D714" t="s">
        <v>1756</v>
      </c>
      <c r="E714" t="s">
        <v>15</v>
      </c>
      <c r="F714">
        <v>0</v>
      </c>
      <c r="G714">
        <v>1980</v>
      </c>
      <c r="H714" t="s">
        <v>3234</v>
      </c>
      <c r="I714">
        <v>1980</v>
      </c>
      <c r="J714" t="s">
        <v>32</v>
      </c>
      <c r="K714" t="s">
        <v>1798</v>
      </c>
      <c r="L714" t="e">
        <v>#N/A</v>
      </c>
    </row>
    <row r="715" spans="1:12">
      <c r="A715" t="s">
        <v>3235</v>
      </c>
      <c r="C715">
        <v>715</v>
      </c>
      <c r="D715" t="s">
        <v>1757</v>
      </c>
      <c r="E715" t="s">
        <v>22</v>
      </c>
      <c r="F715" t="s">
        <v>1758</v>
      </c>
      <c r="G715">
        <v>1986</v>
      </c>
      <c r="H715" t="s">
        <v>3236</v>
      </c>
      <c r="I715">
        <v>1986</v>
      </c>
      <c r="J715" t="s">
        <v>32</v>
      </c>
      <c r="K715" t="s">
        <v>1798</v>
      </c>
      <c r="L715" t="e">
        <v>#N/A</v>
      </c>
    </row>
    <row r="716" spans="1:12">
      <c r="A716" t="s">
        <v>3237</v>
      </c>
      <c r="C716">
        <v>716</v>
      </c>
      <c r="D716" t="s">
        <v>493</v>
      </c>
      <c r="E716" t="s">
        <v>17</v>
      </c>
      <c r="F716">
        <v>0</v>
      </c>
      <c r="G716">
        <v>1987</v>
      </c>
      <c r="H716" t="s">
        <v>3238</v>
      </c>
      <c r="I716">
        <v>1987</v>
      </c>
      <c r="J716" t="s">
        <v>32</v>
      </c>
      <c r="K716" t="s">
        <v>1798</v>
      </c>
      <c r="L716">
        <v>1987</v>
      </c>
    </row>
    <row r="717" spans="1:12">
      <c r="A717" t="s">
        <v>3239</v>
      </c>
      <c r="C717">
        <v>717</v>
      </c>
      <c r="D717" t="s">
        <v>1759</v>
      </c>
      <c r="E717" t="s">
        <v>1025</v>
      </c>
      <c r="F717" t="s">
        <v>477</v>
      </c>
      <c r="G717">
        <v>1988</v>
      </c>
      <c r="H717" t="s">
        <v>3240</v>
      </c>
      <c r="I717">
        <v>1988</v>
      </c>
      <c r="J717" t="s">
        <v>32</v>
      </c>
      <c r="K717" t="s">
        <v>1798</v>
      </c>
      <c r="L717" t="e">
        <v>#N/A</v>
      </c>
    </row>
    <row r="718" spans="1:12">
      <c r="A718" t="s">
        <v>3241</v>
      </c>
      <c r="C718">
        <v>718</v>
      </c>
      <c r="D718" t="s">
        <v>1760</v>
      </c>
      <c r="E718" t="s">
        <v>467</v>
      </c>
      <c r="F718">
        <v>0</v>
      </c>
      <c r="G718">
        <v>1981</v>
      </c>
      <c r="H718" t="s">
        <v>3242</v>
      </c>
      <c r="I718">
        <v>1981</v>
      </c>
      <c r="J718" t="s">
        <v>32</v>
      </c>
      <c r="K718" t="s">
        <v>1798</v>
      </c>
      <c r="L718" t="e">
        <v>#N/A</v>
      </c>
    </row>
    <row r="719" spans="1:12">
      <c r="A719" t="s">
        <v>3243</v>
      </c>
      <c r="C719">
        <v>719</v>
      </c>
      <c r="D719" t="s">
        <v>1761</v>
      </c>
      <c r="E719" t="s">
        <v>95</v>
      </c>
      <c r="F719">
        <v>0</v>
      </c>
      <c r="G719">
        <v>1994</v>
      </c>
      <c r="H719" t="s">
        <v>3244</v>
      </c>
      <c r="I719">
        <v>1994</v>
      </c>
      <c r="J719" t="s">
        <v>32</v>
      </c>
      <c r="K719" t="s">
        <v>1798</v>
      </c>
      <c r="L719" t="e">
        <v>#N/A</v>
      </c>
    </row>
    <row r="720" spans="1:12">
      <c r="A720" t="s">
        <v>3245</v>
      </c>
      <c r="C720">
        <v>720</v>
      </c>
      <c r="D720" t="s">
        <v>1762</v>
      </c>
      <c r="E720" t="s">
        <v>63</v>
      </c>
      <c r="F720">
        <v>0</v>
      </c>
      <c r="G720">
        <v>1995</v>
      </c>
      <c r="H720" t="s">
        <v>3246</v>
      </c>
      <c r="I720">
        <v>1995</v>
      </c>
      <c r="J720" t="s">
        <v>32</v>
      </c>
      <c r="K720" t="s">
        <v>1798</v>
      </c>
      <c r="L720" t="e">
        <v>#N/A</v>
      </c>
    </row>
    <row r="721" spans="1:12">
      <c r="A721" t="s">
        <v>3247</v>
      </c>
      <c r="C721">
        <v>721</v>
      </c>
      <c r="D721" t="s">
        <v>1763</v>
      </c>
      <c r="E721" t="s">
        <v>70</v>
      </c>
      <c r="F721" t="s">
        <v>1137</v>
      </c>
      <c r="G721">
        <v>1974</v>
      </c>
      <c r="H721" t="s">
        <v>3248</v>
      </c>
      <c r="I721">
        <v>1974</v>
      </c>
      <c r="J721" t="s">
        <v>32</v>
      </c>
      <c r="K721" t="s">
        <v>1798</v>
      </c>
      <c r="L721" t="e">
        <v>#N/A</v>
      </c>
    </row>
    <row r="722" spans="1:12">
      <c r="A722" t="s">
        <v>3249</v>
      </c>
      <c r="C722">
        <v>722</v>
      </c>
      <c r="D722" t="s">
        <v>1764</v>
      </c>
      <c r="E722" t="s">
        <v>48</v>
      </c>
      <c r="F722" t="s">
        <v>1765</v>
      </c>
      <c r="G722">
        <v>1986</v>
      </c>
      <c r="H722" t="s">
        <v>3250</v>
      </c>
      <c r="I722">
        <v>1986</v>
      </c>
      <c r="J722" t="s">
        <v>32</v>
      </c>
      <c r="K722" t="s">
        <v>1798</v>
      </c>
      <c r="L722" t="e">
        <v>#N/A</v>
      </c>
    </row>
    <row r="723" spans="1:12">
      <c r="A723" t="s">
        <v>3251</v>
      </c>
      <c r="C723">
        <v>723</v>
      </c>
      <c r="D723" t="s">
        <v>512</v>
      </c>
      <c r="E723" t="s">
        <v>511</v>
      </c>
      <c r="F723">
        <v>0</v>
      </c>
      <c r="G723">
        <v>1959</v>
      </c>
      <c r="H723" t="s">
        <v>3252</v>
      </c>
      <c r="I723">
        <v>1959</v>
      </c>
      <c r="J723" t="s">
        <v>32</v>
      </c>
      <c r="K723" t="s">
        <v>1798</v>
      </c>
      <c r="L723">
        <v>1959</v>
      </c>
    </row>
    <row r="724" spans="1:12">
      <c r="A724" t="s">
        <v>3253</v>
      </c>
      <c r="C724">
        <v>724</v>
      </c>
      <c r="D724" t="s">
        <v>1766</v>
      </c>
      <c r="E724" t="s">
        <v>272</v>
      </c>
      <c r="F724" t="s">
        <v>1613</v>
      </c>
      <c r="G724">
        <v>1977</v>
      </c>
      <c r="H724" t="s">
        <v>3254</v>
      </c>
      <c r="I724">
        <v>1977</v>
      </c>
      <c r="J724" t="s">
        <v>32</v>
      </c>
      <c r="K724" t="s">
        <v>1798</v>
      </c>
      <c r="L724" t="e">
        <v>#N/A</v>
      </c>
    </row>
    <row r="725" spans="1:12">
      <c r="A725" t="s">
        <v>3255</v>
      </c>
      <c r="C725">
        <v>725</v>
      </c>
      <c r="D725" t="s">
        <v>560</v>
      </c>
      <c r="E725" t="s">
        <v>34</v>
      </c>
      <c r="F725">
        <v>0</v>
      </c>
      <c r="G725">
        <v>1955</v>
      </c>
      <c r="H725" t="s">
        <v>2497</v>
      </c>
      <c r="I725">
        <v>1955</v>
      </c>
      <c r="J725" t="s">
        <v>32</v>
      </c>
      <c r="K725" t="s">
        <v>1798</v>
      </c>
      <c r="L725">
        <v>1955</v>
      </c>
    </row>
    <row r="726" spans="1:12">
      <c r="A726" t="s">
        <v>3256</v>
      </c>
      <c r="C726">
        <v>726</v>
      </c>
      <c r="D726" t="s">
        <v>1102</v>
      </c>
      <c r="E726" t="s">
        <v>1767</v>
      </c>
      <c r="F726" t="s">
        <v>1443</v>
      </c>
      <c r="G726">
        <v>1984</v>
      </c>
      <c r="H726" t="s">
        <v>3257</v>
      </c>
      <c r="I726">
        <v>1984</v>
      </c>
      <c r="J726" t="s">
        <v>32</v>
      </c>
      <c r="K726" t="s">
        <v>1798</v>
      </c>
      <c r="L726" t="e">
        <v>#N/A</v>
      </c>
    </row>
    <row r="727" spans="1:12">
      <c r="A727" t="s">
        <v>3258</v>
      </c>
      <c r="C727">
        <v>727</v>
      </c>
      <c r="D727" t="s">
        <v>517</v>
      </c>
      <c r="E727" t="s">
        <v>48</v>
      </c>
      <c r="F727" t="s">
        <v>516</v>
      </c>
      <c r="G727">
        <v>1982</v>
      </c>
      <c r="H727" t="s">
        <v>3259</v>
      </c>
      <c r="I727">
        <v>1982</v>
      </c>
      <c r="J727" t="s">
        <v>32</v>
      </c>
      <c r="K727" t="s">
        <v>1798</v>
      </c>
      <c r="L727">
        <v>1982</v>
      </c>
    </row>
    <row r="728" spans="1:12">
      <c r="A728" t="s">
        <v>3260</v>
      </c>
      <c r="C728">
        <v>728</v>
      </c>
      <c r="D728" t="s">
        <v>517</v>
      </c>
      <c r="E728" t="s">
        <v>518</v>
      </c>
      <c r="F728" t="s">
        <v>516</v>
      </c>
      <c r="G728">
        <v>1946</v>
      </c>
      <c r="H728" t="s">
        <v>3261</v>
      </c>
      <c r="I728">
        <v>1946</v>
      </c>
      <c r="J728" t="s">
        <v>32</v>
      </c>
      <c r="K728" t="s">
        <v>1798</v>
      </c>
      <c r="L728">
        <v>1946</v>
      </c>
    </row>
    <row r="729" spans="1:12">
      <c r="A729" t="s">
        <v>3262</v>
      </c>
      <c r="C729">
        <v>729</v>
      </c>
      <c r="D729" t="s">
        <v>97</v>
      </c>
      <c r="E729" t="s">
        <v>63</v>
      </c>
      <c r="F729">
        <v>0</v>
      </c>
      <c r="G729">
        <v>1986</v>
      </c>
      <c r="H729" t="s">
        <v>3263</v>
      </c>
      <c r="I729">
        <v>1986</v>
      </c>
      <c r="J729" t="s">
        <v>32</v>
      </c>
      <c r="K729" t="s">
        <v>1798</v>
      </c>
      <c r="L729">
        <v>1991</v>
      </c>
    </row>
    <row r="730" spans="1:12">
      <c r="A730" t="s">
        <v>3264</v>
      </c>
      <c r="C730">
        <v>730</v>
      </c>
      <c r="D730" t="s">
        <v>1385</v>
      </c>
      <c r="E730" t="s">
        <v>17</v>
      </c>
      <c r="F730" t="s">
        <v>1389</v>
      </c>
      <c r="G730">
        <v>1994</v>
      </c>
      <c r="H730" t="s">
        <v>3265</v>
      </c>
      <c r="I730">
        <v>1994</v>
      </c>
      <c r="J730" t="s">
        <v>32</v>
      </c>
      <c r="K730" t="s">
        <v>1798</v>
      </c>
      <c r="L730" t="e">
        <v>#N/A</v>
      </c>
    </row>
    <row r="731" spans="1:12">
      <c r="A731" t="s">
        <v>3266</v>
      </c>
      <c r="C731">
        <v>731</v>
      </c>
      <c r="D731" t="s">
        <v>1768</v>
      </c>
      <c r="E731" t="s">
        <v>59</v>
      </c>
      <c r="F731" t="s">
        <v>1389</v>
      </c>
      <c r="G731">
        <v>1982</v>
      </c>
      <c r="H731" t="s">
        <v>3267</v>
      </c>
      <c r="I731">
        <v>1982</v>
      </c>
      <c r="J731" t="s">
        <v>32</v>
      </c>
      <c r="K731" t="s">
        <v>1798</v>
      </c>
      <c r="L731" t="e">
        <v>#N/A</v>
      </c>
    </row>
    <row r="732" spans="1:12">
      <c r="A732" t="s">
        <v>3268</v>
      </c>
      <c r="C732">
        <v>732</v>
      </c>
      <c r="D732" t="s">
        <v>507</v>
      </c>
      <c r="E732" t="s">
        <v>365</v>
      </c>
      <c r="F732">
        <v>0</v>
      </c>
      <c r="G732">
        <v>1955</v>
      </c>
      <c r="H732" t="s">
        <v>3269</v>
      </c>
      <c r="I732">
        <v>1955</v>
      </c>
      <c r="J732" t="s">
        <v>32</v>
      </c>
      <c r="K732" t="s">
        <v>1798</v>
      </c>
      <c r="L732">
        <v>1955</v>
      </c>
    </row>
    <row r="733" spans="1:12">
      <c r="A733" t="s">
        <v>3270</v>
      </c>
      <c r="C733">
        <v>733</v>
      </c>
      <c r="D733" t="s">
        <v>1773</v>
      </c>
      <c r="E733" t="s">
        <v>322</v>
      </c>
      <c r="F733">
        <v>0</v>
      </c>
      <c r="G733">
        <v>1983</v>
      </c>
      <c r="H733" t="s">
        <v>3271</v>
      </c>
      <c r="I733">
        <v>1983</v>
      </c>
      <c r="J733" t="s">
        <v>32</v>
      </c>
      <c r="K733" t="s">
        <v>1798</v>
      </c>
      <c r="L733" t="e">
        <v>#N/A</v>
      </c>
    </row>
    <row r="734" spans="1:12">
      <c r="A734" t="s">
        <v>3272</v>
      </c>
      <c r="C734">
        <v>734</v>
      </c>
      <c r="D734" t="s">
        <v>1774</v>
      </c>
      <c r="E734" t="s">
        <v>17</v>
      </c>
      <c r="F734" t="s">
        <v>1775</v>
      </c>
      <c r="G734">
        <v>1978</v>
      </c>
      <c r="H734" t="s">
        <v>3273</v>
      </c>
      <c r="I734">
        <v>1978</v>
      </c>
      <c r="J734" t="s">
        <v>32</v>
      </c>
      <c r="K734" t="s">
        <v>1798</v>
      </c>
      <c r="L734" t="e">
        <v>#N/A</v>
      </c>
    </row>
    <row r="735" spans="1:12">
      <c r="A735" t="s">
        <v>3274</v>
      </c>
      <c r="C735">
        <v>735</v>
      </c>
      <c r="D735" t="s">
        <v>1776</v>
      </c>
      <c r="E735" t="s">
        <v>26</v>
      </c>
      <c r="F735">
        <v>0</v>
      </c>
      <c r="G735">
        <v>1980</v>
      </c>
      <c r="H735" t="s">
        <v>3275</v>
      </c>
      <c r="I735">
        <v>1980</v>
      </c>
      <c r="J735" t="s">
        <v>32</v>
      </c>
      <c r="K735" t="s">
        <v>1798</v>
      </c>
      <c r="L735" t="e">
        <v>#N/A</v>
      </c>
    </row>
    <row r="736" spans="1:12">
      <c r="A736" t="s">
        <v>3276</v>
      </c>
      <c r="C736">
        <v>736</v>
      </c>
      <c r="D736" t="s">
        <v>1777</v>
      </c>
      <c r="E736" t="s">
        <v>91</v>
      </c>
      <c r="F736" t="s">
        <v>1778</v>
      </c>
      <c r="G736">
        <v>1981</v>
      </c>
      <c r="H736" t="s">
        <v>3277</v>
      </c>
      <c r="I736">
        <v>1981</v>
      </c>
      <c r="J736" t="s">
        <v>32</v>
      </c>
      <c r="K736" t="s">
        <v>1798</v>
      </c>
      <c r="L736" t="e">
        <v>#N/A</v>
      </c>
    </row>
    <row r="737" spans="1:12">
      <c r="A737" t="s">
        <v>3278</v>
      </c>
      <c r="C737">
        <v>737</v>
      </c>
      <c r="D737" t="s">
        <v>480</v>
      </c>
      <c r="E737" t="s">
        <v>505</v>
      </c>
      <c r="F737" t="s">
        <v>504</v>
      </c>
      <c r="G737">
        <v>1972</v>
      </c>
      <c r="H737" t="s">
        <v>3279</v>
      </c>
      <c r="I737">
        <v>1972</v>
      </c>
      <c r="J737" t="s">
        <v>32</v>
      </c>
      <c r="K737" t="s">
        <v>1798</v>
      </c>
      <c r="L737">
        <v>1972</v>
      </c>
    </row>
    <row r="738" spans="1:12">
      <c r="A738" t="s">
        <v>3280</v>
      </c>
      <c r="C738">
        <v>738</v>
      </c>
      <c r="D738" t="s">
        <v>165</v>
      </c>
      <c r="E738" t="s">
        <v>59</v>
      </c>
      <c r="F738" t="s">
        <v>391</v>
      </c>
      <c r="G738">
        <v>1999</v>
      </c>
      <c r="H738" t="s">
        <v>3281</v>
      </c>
      <c r="I738">
        <v>1999</v>
      </c>
      <c r="J738" t="s">
        <v>32</v>
      </c>
      <c r="K738" t="s">
        <v>1798</v>
      </c>
      <c r="L738" t="e">
        <v>#N/A</v>
      </c>
    </row>
    <row r="739" spans="1:12">
      <c r="A739" t="s">
        <v>3282</v>
      </c>
      <c r="C739">
        <v>739</v>
      </c>
      <c r="D739" t="s">
        <v>1779</v>
      </c>
      <c r="E739" t="s">
        <v>45</v>
      </c>
      <c r="F739" t="s">
        <v>1071</v>
      </c>
      <c r="G739">
        <v>1979</v>
      </c>
      <c r="H739" t="s">
        <v>3283</v>
      </c>
      <c r="I739">
        <v>1979</v>
      </c>
      <c r="J739" t="s">
        <v>32</v>
      </c>
      <c r="K739" t="s">
        <v>1798</v>
      </c>
      <c r="L739" t="e">
        <v>#N/A</v>
      </c>
    </row>
    <row r="740" spans="1:12">
      <c r="A740" t="s">
        <v>3284</v>
      </c>
      <c r="C740">
        <v>740</v>
      </c>
      <c r="D740" t="s">
        <v>1781</v>
      </c>
      <c r="E740" t="s">
        <v>1209</v>
      </c>
      <c r="F740">
        <v>0</v>
      </c>
      <c r="G740">
        <v>1964</v>
      </c>
      <c r="H740" t="s">
        <v>3285</v>
      </c>
      <c r="I740">
        <v>1964</v>
      </c>
      <c r="J740" t="s">
        <v>32</v>
      </c>
      <c r="K740" t="s">
        <v>1798</v>
      </c>
      <c r="L740" t="e">
        <v>#N/A</v>
      </c>
    </row>
    <row r="741" spans="1:12">
      <c r="A741" t="s">
        <v>3286</v>
      </c>
      <c r="C741">
        <v>741</v>
      </c>
      <c r="D741" t="s">
        <v>1783</v>
      </c>
      <c r="E741" t="s">
        <v>398</v>
      </c>
      <c r="F741">
        <v>0</v>
      </c>
      <c r="G741">
        <v>1997</v>
      </c>
      <c r="H741" t="s">
        <v>3287</v>
      </c>
      <c r="I741">
        <v>1997</v>
      </c>
      <c r="J741" t="s">
        <v>32</v>
      </c>
      <c r="K741" t="s">
        <v>1798</v>
      </c>
      <c r="L741" t="e">
        <v>#N/A</v>
      </c>
    </row>
    <row r="742" spans="1:12">
      <c r="A742" t="s">
        <v>3288</v>
      </c>
      <c r="C742">
        <v>742</v>
      </c>
      <c r="D742" t="s">
        <v>597</v>
      </c>
      <c r="E742" t="s">
        <v>24</v>
      </c>
      <c r="F742">
        <v>0</v>
      </c>
      <c r="G742">
        <v>1983</v>
      </c>
      <c r="H742" t="s">
        <v>3289</v>
      </c>
      <c r="I742">
        <v>1983</v>
      </c>
      <c r="J742" t="s">
        <v>32</v>
      </c>
      <c r="K742" t="s">
        <v>1798</v>
      </c>
      <c r="L742">
        <v>1983</v>
      </c>
    </row>
    <row r="743" spans="1:12">
      <c r="A743" t="s">
        <v>3290</v>
      </c>
      <c r="C743">
        <v>743</v>
      </c>
      <c r="D743" t="s">
        <v>1784</v>
      </c>
      <c r="E743" t="s">
        <v>92</v>
      </c>
      <c r="F743" t="s">
        <v>1785</v>
      </c>
      <c r="G743">
        <v>1958</v>
      </c>
      <c r="H743" t="s">
        <v>3291</v>
      </c>
      <c r="I743">
        <v>1958</v>
      </c>
      <c r="J743" t="s">
        <v>32</v>
      </c>
      <c r="K743" t="s">
        <v>1798</v>
      </c>
      <c r="L743" t="e">
        <v>#N/A</v>
      </c>
    </row>
    <row r="744" spans="1:12">
      <c r="A744" t="s">
        <v>3292</v>
      </c>
      <c r="C744">
        <v>744</v>
      </c>
      <c r="D744" t="s">
        <v>1786</v>
      </c>
      <c r="E744" t="s">
        <v>19</v>
      </c>
      <c r="F744">
        <v>0</v>
      </c>
      <c r="G744">
        <v>1974</v>
      </c>
      <c r="H744" t="s">
        <v>3293</v>
      </c>
      <c r="I744">
        <v>1974</v>
      </c>
      <c r="J744" t="s">
        <v>32</v>
      </c>
      <c r="K744" t="s">
        <v>1798</v>
      </c>
      <c r="L744" t="e">
        <v>#N/A</v>
      </c>
    </row>
    <row r="745" spans="1:12">
      <c r="A745" t="s">
        <v>3294</v>
      </c>
      <c r="C745">
        <v>745</v>
      </c>
      <c r="D745" t="s">
        <v>1788</v>
      </c>
      <c r="E745" t="s">
        <v>95</v>
      </c>
      <c r="F745">
        <v>0</v>
      </c>
      <c r="G745">
        <v>1984</v>
      </c>
      <c r="H745" t="s">
        <v>3295</v>
      </c>
      <c r="I745">
        <v>1984</v>
      </c>
      <c r="J745" t="s">
        <v>32</v>
      </c>
      <c r="K745" t="s">
        <v>1798</v>
      </c>
      <c r="L745" t="e">
        <v>#N/A</v>
      </c>
    </row>
    <row r="746" spans="1:12">
      <c r="A746" t="s">
        <v>3296</v>
      </c>
      <c r="C746">
        <v>746</v>
      </c>
      <c r="D746" t="s">
        <v>1789</v>
      </c>
      <c r="E746" t="s">
        <v>21</v>
      </c>
      <c r="F746" t="s">
        <v>1790</v>
      </c>
      <c r="G746">
        <v>1984</v>
      </c>
      <c r="H746" t="s">
        <v>3297</v>
      </c>
      <c r="I746">
        <v>1984</v>
      </c>
      <c r="J746" t="s">
        <v>32</v>
      </c>
      <c r="K746" t="s">
        <v>1798</v>
      </c>
      <c r="L746" t="e">
        <v>#N/A</v>
      </c>
    </row>
    <row r="747" spans="1:12">
      <c r="A747" t="s">
        <v>3298</v>
      </c>
      <c r="C747">
        <v>747</v>
      </c>
      <c r="D747" t="s">
        <v>1791</v>
      </c>
      <c r="E747" t="s">
        <v>15</v>
      </c>
      <c r="F747" t="s">
        <v>1792</v>
      </c>
      <c r="G747">
        <v>1981</v>
      </c>
      <c r="H747" t="s">
        <v>3299</v>
      </c>
      <c r="I747">
        <v>1981</v>
      </c>
      <c r="J747" t="s">
        <v>32</v>
      </c>
      <c r="K747" t="s">
        <v>1798</v>
      </c>
      <c r="L747" t="e">
        <v>#N/A</v>
      </c>
    </row>
    <row r="748" spans="1:12">
      <c r="A748" t="s">
        <v>3300</v>
      </c>
      <c r="C748">
        <v>748</v>
      </c>
      <c r="D748" t="s">
        <v>1793</v>
      </c>
      <c r="E748" t="s">
        <v>349</v>
      </c>
      <c r="F748">
        <v>0</v>
      </c>
      <c r="G748">
        <v>1975</v>
      </c>
      <c r="H748" t="s">
        <v>3301</v>
      </c>
      <c r="I748">
        <v>1975</v>
      </c>
      <c r="J748" t="s">
        <v>32</v>
      </c>
      <c r="K748" t="s">
        <v>1798</v>
      </c>
      <c r="L748" t="e">
        <v>#N/A</v>
      </c>
    </row>
    <row r="749" spans="1:12">
      <c r="A749" t="s">
        <v>3302</v>
      </c>
      <c r="C749">
        <v>749</v>
      </c>
      <c r="D749" t="s">
        <v>1794</v>
      </c>
      <c r="E749" t="s">
        <v>710</v>
      </c>
      <c r="F749" t="s">
        <v>1795</v>
      </c>
      <c r="G749">
        <v>1975</v>
      </c>
      <c r="H749" t="s">
        <v>3303</v>
      </c>
      <c r="I749">
        <v>1975</v>
      </c>
      <c r="J749" t="s">
        <v>32</v>
      </c>
      <c r="K749" t="s">
        <v>1798</v>
      </c>
      <c r="L749" t="e">
        <v>#N/A</v>
      </c>
    </row>
    <row r="750" spans="1:12">
      <c r="A750" t="s">
        <v>3304</v>
      </c>
      <c r="C750">
        <v>750</v>
      </c>
      <c r="D750" t="s">
        <v>364</v>
      </c>
      <c r="E750" t="s">
        <v>363</v>
      </c>
      <c r="F750">
        <v>0</v>
      </c>
      <c r="G750">
        <v>1975</v>
      </c>
      <c r="H750" t="s">
        <v>3305</v>
      </c>
      <c r="I750">
        <v>1975</v>
      </c>
      <c r="J750" t="s">
        <v>32</v>
      </c>
      <c r="K750" t="s">
        <v>1798</v>
      </c>
      <c r="L750">
        <v>1975</v>
      </c>
    </row>
    <row r="751" spans="1:12">
      <c r="A751" t="s">
        <v>3306</v>
      </c>
      <c r="C751">
        <v>751</v>
      </c>
      <c r="D751" t="s">
        <v>1796</v>
      </c>
      <c r="E751" t="s">
        <v>21</v>
      </c>
      <c r="F751">
        <v>0</v>
      </c>
      <c r="G751">
        <v>1979</v>
      </c>
      <c r="H751" t="s">
        <v>3307</v>
      </c>
      <c r="I751">
        <v>1979</v>
      </c>
      <c r="J751" t="s">
        <v>32</v>
      </c>
      <c r="K751" t="s">
        <v>1798</v>
      </c>
      <c r="L751" t="e">
        <v>#N/A</v>
      </c>
    </row>
    <row r="752" spans="1:12">
      <c r="A752" t="s">
        <v>3308</v>
      </c>
      <c r="C752">
        <v>752</v>
      </c>
      <c r="D752" t="s">
        <v>538</v>
      </c>
      <c r="E752" t="s">
        <v>22</v>
      </c>
      <c r="F752">
        <v>0</v>
      </c>
      <c r="G752">
        <v>1970</v>
      </c>
      <c r="H752" t="s">
        <v>3309</v>
      </c>
      <c r="I752">
        <v>1970</v>
      </c>
      <c r="J752" t="s">
        <v>32</v>
      </c>
      <c r="K752" t="s">
        <v>1798</v>
      </c>
      <c r="L752" t="e">
        <v>#N/A</v>
      </c>
    </row>
    <row r="753" spans="1:12">
      <c r="A753" t="s">
        <v>3310</v>
      </c>
      <c r="C753">
        <v>753</v>
      </c>
      <c r="D753" t="s">
        <v>1801</v>
      </c>
      <c r="E753" t="s">
        <v>241</v>
      </c>
      <c r="F753" t="s">
        <v>814</v>
      </c>
      <c r="G753" s="8">
        <v>1978</v>
      </c>
      <c r="H753" t="s">
        <v>3311</v>
      </c>
      <c r="I753">
        <v>1978</v>
      </c>
      <c r="J753" t="s">
        <v>32</v>
      </c>
      <c r="K753" t="s">
        <v>1807</v>
      </c>
      <c r="L753" t="e">
        <v>#N/A</v>
      </c>
    </row>
    <row r="754" spans="1:12">
      <c r="A754" t="s">
        <v>3312</v>
      </c>
      <c r="C754">
        <v>754</v>
      </c>
      <c r="D754" t="s">
        <v>1802</v>
      </c>
      <c r="E754" t="s">
        <v>59</v>
      </c>
      <c r="F754" t="s">
        <v>1800</v>
      </c>
      <c r="G754" s="8">
        <v>1977</v>
      </c>
      <c r="H754" t="s">
        <v>3313</v>
      </c>
      <c r="I754">
        <v>1977</v>
      </c>
      <c r="J754" t="s">
        <v>32</v>
      </c>
      <c r="K754" t="s">
        <v>1807</v>
      </c>
      <c r="L754" t="e">
        <v>#N/A</v>
      </c>
    </row>
    <row r="755" spans="1:12">
      <c r="A755" t="s">
        <v>3314</v>
      </c>
      <c r="C755">
        <v>755</v>
      </c>
      <c r="D755" t="s">
        <v>1803</v>
      </c>
      <c r="E755" t="s">
        <v>22</v>
      </c>
      <c r="F755" t="s">
        <v>814</v>
      </c>
      <c r="G755" s="8">
        <v>1980</v>
      </c>
      <c r="H755" t="s">
        <v>3315</v>
      </c>
      <c r="I755">
        <v>1980</v>
      </c>
      <c r="J755" t="s">
        <v>32</v>
      </c>
      <c r="K755" t="s">
        <v>1807</v>
      </c>
      <c r="L755" t="e">
        <v>#N/A</v>
      </c>
    </row>
    <row r="756" spans="1:12">
      <c r="A756" t="s">
        <v>3316</v>
      </c>
      <c r="C756">
        <v>756</v>
      </c>
      <c r="D756" t="s">
        <v>1804</v>
      </c>
      <c r="E756" t="s">
        <v>1209</v>
      </c>
      <c r="F756" t="s">
        <v>814</v>
      </c>
      <c r="G756" s="8">
        <v>1976</v>
      </c>
      <c r="H756" t="s">
        <v>3317</v>
      </c>
      <c r="I756">
        <v>1976</v>
      </c>
      <c r="J756" t="s">
        <v>32</v>
      </c>
      <c r="K756" t="s">
        <v>1807</v>
      </c>
      <c r="L756" t="e">
        <v>#N/A</v>
      </c>
    </row>
    <row r="757" spans="1:12">
      <c r="A757" t="s">
        <v>3318</v>
      </c>
      <c r="C757">
        <v>757</v>
      </c>
      <c r="D757" t="s">
        <v>1805</v>
      </c>
      <c r="E757" t="s">
        <v>59</v>
      </c>
      <c r="F757" t="s">
        <v>814</v>
      </c>
      <c r="G757" s="8">
        <v>1985</v>
      </c>
      <c r="H757" t="s">
        <v>3319</v>
      </c>
      <c r="I757">
        <v>1985</v>
      </c>
      <c r="J757" t="s">
        <v>32</v>
      </c>
      <c r="K757" t="s">
        <v>1807</v>
      </c>
      <c r="L757" t="e">
        <v>#N/A</v>
      </c>
    </row>
    <row r="758" spans="1:12">
      <c r="A758" t="s">
        <v>3320</v>
      </c>
      <c r="C758">
        <v>758</v>
      </c>
      <c r="D758" t="s">
        <v>1806</v>
      </c>
      <c r="E758" t="s">
        <v>276</v>
      </c>
      <c r="F758" t="s">
        <v>1799</v>
      </c>
      <c r="G758">
        <v>1982</v>
      </c>
      <c r="H758" t="s">
        <v>3321</v>
      </c>
      <c r="I758">
        <v>1982</v>
      </c>
      <c r="J758" t="s">
        <v>0</v>
      </c>
      <c r="K758" t="s">
        <v>1807</v>
      </c>
      <c r="L758" t="e">
        <v>#N/A</v>
      </c>
    </row>
    <row r="759" spans="1:12">
      <c r="A759" t="s">
        <v>3322</v>
      </c>
      <c r="C759">
        <v>759</v>
      </c>
      <c r="D759" t="s">
        <v>1808</v>
      </c>
      <c r="E759" t="s">
        <v>51</v>
      </c>
      <c r="F759" t="s">
        <v>1809</v>
      </c>
      <c r="G759">
        <v>1977</v>
      </c>
      <c r="H759" t="s">
        <v>3323</v>
      </c>
      <c r="I759">
        <v>1977</v>
      </c>
      <c r="J759" t="s">
        <v>32</v>
      </c>
      <c r="K759" t="s">
        <v>1817</v>
      </c>
      <c r="L759" t="e">
        <v>#N/A</v>
      </c>
    </row>
    <row r="760" spans="1:12">
      <c r="A760" t="s">
        <v>3324</v>
      </c>
      <c r="C760">
        <v>760</v>
      </c>
      <c r="D760" t="s">
        <v>1199</v>
      </c>
      <c r="E760" t="s">
        <v>272</v>
      </c>
      <c r="F760" t="s">
        <v>814</v>
      </c>
      <c r="G760">
        <v>1974</v>
      </c>
      <c r="H760" t="s">
        <v>3325</v>
      </c>
      <c r="I760">
        <v>1974</v>
      </c>
      <c r="J760" t="s">
        <v>32</v>
      </c>
      <c r="K760" t="s">
        <v>1817</v>
      </c>
      <c r="L760">
        <v>1974</v>
      </c>
    </row>
    <row r="761" spans="1:12">
      <c r="A761" t="s">
        <v>3326</v>
      </c>
      <c r="C761">
        <v>761</v>
      </c>
      <c r="D761" t="s">
        <v>1810</v>
      </c>
      <c r="E761" t="s">
        <v>15</v>
      </c>
      <c r="F761" t="s">
        <v>814</v>
      </c>
      <c r="G761">
        <v>1971</v>
      </c>
      <c r="H761" t="s">
        <v>3327</v>
      </c>
      <c r="I761">
        <v>1971</v>
      </c>
      <c r="J761" t="s">
        <v>32</v>
      </c>
      <c r="K761" t="s">
        <v>1817</v>
      </c>
      <c r="L761" t="e">
        <v>#N/A</v>
      </c>
    </row>
    <row r="762" spans="1:12">
      <c r="A762" t="s">
        <v>3328</v>
      </c>
      <c r="C762">
        <v>762</v>
      </c>
      <c r="D762" t="s">
        <v>1811</v>
      </c>
      <c r="E762" t="s">
        <v>269</v>
      </c>
      <c r="F762" t="s">
        <v>1812</v>
      </c>
      <c r="G762">
        <v>1961</v>
      </c>
      <c r="H762" t="s">
        <v>3329</v>
      </c>
      <c r="I762">
        <v>1961</v>
      </c>
      <c r="J762" t="s">
        <v>32</v>
      </c>
      <c r="K762" t="s">
        <v>1817</v>
      </c>
      <c r="L762" t="e">
        <v>#N/A</v>
      </c>
    </row>
    <row r="763" spans="1:12">
      <c r="A763" t="s">
        <v>3330</v>
      </c>
      <c r="C763">
        <v>763</v>
      </c>
      <c r="D763" t="s">
        <v>1201</v>
      </c>
      <c r="E763" t="s">
        <v>24</v>
      </c>
      <c r="F763" t="s">
        <v>1812</v>
      </c>
      <c r="G763">
        <v>1973</v>
      </c>
      <c r="H763" t="s">
        <v>3331</v>
      </c>
      <c r="I763">
        <v>1973</v>
      </c>
      <c r="J763" t="s">
        <v>32</v>
      </c>
      <c r="K763" t="s">
        <v>1817</v>
      </c>
      <c r="L763">
        <v>1973</v>
      </c>
    </row>
    <row r="764" spans="1:12">
      <c r="A764" t="s">
        <v>3332</v>
      </c>
      <c r="C764">
        <v>764</v>
      </c>
      <c r="D764" t="s">
        <v>1813</v>
      </c>
      <c r="E764" t="s">
        <v>48</v>
      </c>
      <c r="F764" t="s">
        <v>1812</v>
      </c>
      <c r="G764">
        <v>1974</v>
      </c>
      <c r="H764" t="s">
        <v>3333</v>
      </c>
      <c r="I764">
        <v>1974</v>
      </c>
      <c r="J764" t="s">
        <v>32</v>
      </c>
      <c r="K764" t="s">
        <v>1817</v>
      </c>
      <c r="L764" t="e">
        <v>#N/A</v>
      </c>
    </row>
    <row r="765" spans="1:12">
      <c r="A765" t="s">
        <v>3334</v>
      </c>
      <c r="C765">
        <v>765</v>
      </c>
      <c r="D765" t="s">
        <v>1813</v>
      </c>
      <c r="E765" t="s">
        <v>92</v>
      </c>
      <c r="F765" t="s">
        <v>1812</v>
      </c>
      <c r="G765">
        <v>1963</v>
      </c>
      <c r="H765" t="s">
        <v>3335</v>
      </c>
      <c r="I765">
        <v>1963</v>
      </c>
      <c r="J765" t="s">
        <v>32</v>
      </c>
      <c r="K765" t="s">
        <v>1817</v>
      </c>
      <c r="L765" t="e">
        <v>#N/A</v>
      </c>
    </row>
    <row r="766" spans="1:12">
      <c r="A766" t="s">
        <v>3336</v>
      </c>
      <c r="C766">
        <v>766</v>
      </c>
      <c r="D766" t="s">
        <v>1814</v>
      </c>
      <c r="E766" t="s">
        <v>68</v>
      </c>
      <c r="F766" t="s">
        <v>1815</v>
      </c>
      <c r="G766">
        <v>1984</v>
      </c>
      <c r="H766" t="s">
        <v>3337</v>
      </c>
      <c r="I766">
        <v>1984</v>
      </c>
      <c r="J766" t="s">
        <v>32</v>
      </c>
      <c r="K766" t="s">
        <v>1221</v>
      </c>
      <c r="L766" t="e">
        <v>#N/A</v>
      </c>
    </row>
    <row r="767" spans="1:12">
      <c r="A767" t="s">
        <v>3338</v>
      </c>
      <c r="C767">
        <v>767</v>
      </c>
      <c r="D767" t="s">
        <v>1816</v>
      </c>
      <c r="E767" t="s">
        <v>15</v>
      </c>
      <c r="F767" t="s">
        <v>1577</v>
      </c>
      <c r="G767">
        <v>1978</v>
      </c>
      <c r="H767" t="s">
        <v>3339</v>
      </c>
      <c r="I767">
        <v>1978</v>
      </c>
      <c r="J767" t="s">
        <v>32</v>
      </c>
      <c r="K767" t="s">
        <v>1221</v>
      </c>
      <c r="L767" t="e">
        <v>#N/A</v>
      </c>
    </row>
    <row r="768" spans="1:12">
      <c r="A768" t="s">
        <v>3340</v>
      </c>
      <c r="C768">
        <v>768</v>
      </c>
      <c r="D768" t="s">
        <v>1210</v>
      </c>
      <c r="E768" t="s">
        <v>1209</v>
      </c>
      <c r="F768" t="s">
        <v>814</v>
      </c>
      <c r="G768">
        <v>1969</v>
      </c>
      <c r="H768" t="s">
        <v>3341</v>
      </c>
      <c r="I768">
        <v>1969</v>
      </c>
      <c r="J768" t="s">
        <v>32</v>
      </c>
      <c r="K768" t="s">
        <v>1221</v>
      </c>
      <c r="L768">
        <v>1969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2"/>
  <sheetViews>
    <sheetView workbookViewId="0"/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1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1">
      <c r="A2" t="str">
        <f t="shared" ref="A2:A65" si="0">D2&amp;E2&amp;G2</f>
        <v>NowickiJacek1973</v>
      </c>
      <c r="C2">
        <v>1</v>
      </c>
      <c r="D2" t="s">
        <v>20</v>
      </c>
      <c r="E2" t="s">
        <v>21</v>
      </c>
      <c r="F2" t="s">
        <v>240</v>
      </c>
      <c r="G2">
        <v>1973</v>
      </c>
      <c r="H2" t="str">
        <f>D2&amp;" "&amp;E2</f>
        <v>Nowicki Jacek</v>
      </c>
      <c r="I2">
        <f>G2</f>
        <v>1973</v>
      </c>
      <c r="J2" t="s">
        <v>32</v>
      </c>
      <c r="K2" t="s">
        <v>130</v>
      </c>
    </row>
    <row r="3" spans="1:11">
      <c r="A3" t="str">
        <f t="shared" si="0"/>
        <v>CecułaKrzysztof1975</v>
      </c>
      <c r="C3">
        <f>C2+1</f>
        <v>2</v>
      </c>
      <c r="D3" t="s">
        <v>10</v>
      </c>
      <c r="E3" t="s">
        <v>22</v>
      </c>
      <c r="F3" t="s">
        <v>303</v>
      </c>
      <c r="G3">
        <v>1975</v>
      </c>
      <c r="H3" t="str">
        <f t="shared" ref="H3:H66" si="1">D3&amp;" "&amp;E3</f>
        <v>Cecuła Krzysztof</v>
      </c>
      <c r="I3">
        <f t="shared" ref="I3:I66" si="2">G3</f>
        <v>1975</v>
      </c>
      <c r="J3" t="s">
        <v>32</v>
      </c>
      <c r="K3" t="s">
        <v>130</v>
      </c>
    </row>
    <row r="4" spans="1:11">
      <c r="A4" t="str">
        <f t="shared" si="0"/>
        <v>JakubekKrystian1992</v>
      </c>
      <c r="C4">
        <f t="shared" ref="C4:C67" si="3">C3+1</f>
        <v>3</v>
      </c>
      <c r="D4" t="s">
        <v>78</v>
      </c>
      <c r="E4" t="s">
        <v>77</v>
      </c>
      <c r="F4" t="s">
        <v>162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130</v>
      </c>
    </row>
    <row r="5" spans="1:11">
      <c r="A5" t="str">
        <f t="shared" si="0"/>
        <v>MirowskiŁukasz1986</v>
      </c>
      <c r="C5">
        <f t="shared" si="3"/>
        <v>4</v>
      </c>
      <c r="D5" t="s">
        <v>80</v>
      </c>
      <c r="E5" t="s">
        <v>63</v>
      </c>
      <c r="F5" t="s">
        <v>1185</v>
      </c>
      <c r="G5">
        <v>1986</v>
      </c>
      <c r="H5" t="str">
        <f t="shared" si="1"/>
        <v>Mirowski Łukasz</v>
      </c>
      <c r="I5">
        <f t="shared" si="2"/>
        <v>1986</v>
      </c>
      <c r="J5" t="s">
        <v>32</v>
      </c>
      <c r="K5" t="s">
        <v>130</v>
      </c>
    </row>
    <row r="6" spans="1:11">
      <c r="A6" t="str">
        <f t="shared" si="0"/>
        <v>StanekRobert1967</v>
      </c>
      <c r="C6">
        <f t="shared" si="3"/>
        <v>5</v>
      </c>
      <c r="D6" t="s">
        <v>50</v>
      </c>
      <c r="E6" t="s">
        <v>49</v>
      </c>
      <c r="F6" t="s">
        <v>135</v>
      </c>
      <c r="G6">
        <v>1967</v>
      </c>
      <c r="H6" t="str">
        <f t="shared" si="1"/>
        <v>Stanek Robert</v>
      </c>
      <c r="I6">
        <f t="shared" si="2"/>
        <v>1967</v>
      </c>
      <c r="J6" t="s">
        <v>32</v>
      </c>
      <c r="K6" t="s">
        <v>130</v>
      </c>
    </row>
    <row r="7" spans="1:11">
      <c r="A7" t="str">
        <f t="shared" si="0"/>
        <v>OwczarskiMarcin1978</v>
      </c>
      <c r="C7">
        <f t="shared" si="3"/>
        <v>6</v>
      </c>
      <c r="D7" t="s">
        <v>8</v>
      </c>
      <c r="E7" t="s">
        <v>17</v>
      </c>
      <c r="F7" t="s">
        <v>306</v>
      </c>
      <c r="G7">
        <v>1978</v>
      </c>
      <c r="H7" t="str">
        <f t="shared" si="1"/>
        <v>Owczarski Marcin</v>
      </c>
      <c r="I7">
        <f t="shared" si="2"/>
        <v>1978</v>
      </c>
      <c r="J7" t="s">
        <v>32</v>
      </c>
      <c r="K7" t="s">
        <v>130</v>
      </c>
    </row>
    <row r="8" spans="1:11">
      <c r="A8" t="str">
        <f t="shared" si="0"/>
        <v>SzawdzinKrzysztof1969</v>
      </c>
      <c r="C8">
        <f t="shared" si="3"/>
        <v>7</v>
      </c>
      <c r="D8" t="s">
        <v>55</v>
      </c>
      <c r="E8" t="s">
        <v>22</v>
      </c>
      <c r="F8" t="s">
        <v>248</v>
      </c>
      <c r="G8">
        <v>1969</v>
      </c>
      <c r="H8" t="str">
        <f t="shared" si="1"/>
        <v>Szawdzin Krzysztof</v>
      </c>
      <c r="I8">
        <f t="shared" si="2"/>
        <v>1969</v>
      </c>
      <c r="J8" t="s">
        <v>32</v>
      </c>
      <c r="K8" t="s">
        <v>130</v>
      </c>
    </row>
    <row r="9" spans="1:11">
      <c r="A9" t="str">
        <f t="shared" si="0"/>
        <v>WieczorekJarosław1984</v>
      </c>
      <c r="C9">
        <f t="shared" si="3"/>
        <v>8</v>
      </c>
      <c r="D9" t="s">
        <v>79</v>
      </c>
      <c r="E9" t="s">
        <v>90</v>
      </c>
      <c r="F9" t="s">
        <v>247</v>
      </c>
      <c r="G9">
        <v>1984</v>
      </c>
      <c r="H9" t="str">
        <f t="shared" si="1"/>
        <v>Wieczorek Jarosław</v>
      </c>
      <c r="I9">
        <f t="shared" si="2"/>
        <v>1984</v>
      </c>
      <c r="J9" t="s">
        <v>32</v>
      </c>
      <c r="K9" t="s">
        <v>130</v>
      </c>
    </row>
    <row r="10" spans="1:11">
      <c r="A10" t="str">
        <f t="shared" si="0"/>
        <v>LiszkaGrzegorz1964</v>
      </c>
      <c r="C10">
        <f t="shared" si="3"/>
        <v>9</v>
      </c>
      <c r="D10" t="s">
        <v>18</v>
      </c>
      <c r="E10" t="s">
        <v>19</v>
      </c>
      <c r="F10" t="s">
        <v>677</v>
      </c>
      <c r="G10">
        <v>1964</v>
      </c>
      <c r="H10" t="str">
        <f t="shared" si="1"/>
        <v>Liszka Grzegorz</v>
      </c>
      <c r="I10">
        <f t="shared" si="2"/>
        <v>1964</v>
      </c>
      <c r="J10" t="s">
        <v>32</v>
      </c>
      <c r="K10" t="s">
        <v>130</v>
      </c>
    </row>
    <row r="11" spans="1:11">
      <c r="A11" t="str">
        <f t="shared" si="0"/>
        <v>HoffmannMateusz1991</v>
      </c>
      <c r="C11">
        <f t="shared" si="3"/>
        <v>10</v>
      </c>
      <c r="D11" t="s">
        <v>108</v>
      </c>
      <c r="E11" t="s">
        <v>91</v>
      </c>
      <c r="G11">
        <v>1991</v>
      </c>
      <c r="H11" t="str">
        <f t="shared" si="1"/>
        <v>Hoffmann Mateusz</v>
      </c>
      <c r="I11">
        <f t="shared" si="2"/>
        <v>1991</v>
      </c>
      <c r="J11" t="s">
        <v>32</v>
      </c>
      <c r="K11" t="s">
        <v>130</v>
      </c>
    </row>
    <row r="12" spans="1:11">
      <c r="A12" t="str">
        <f t="shared" si="0"/>
        <v>GrabowskiŁukasz1991</v>
      </c>
      <c r="C12">
        <f t="shared" si="3"/>
        <v>11</v>
      </c>
      <c r="D12" t="s">
        <v>97</v>
      </c>
      <c r="E12" t="s">
        <v>63</v>
      </c>
      <c r="G12">
        <v>1991</v>
      </c>
      <c r="H12" t="str">
        <f t="shared" si="1"/>
        <v>Grabowski Łukasz</v>
      </c>
      <c r="I12">
        <f t="shared" si="2"/>
        <v>1991</v>
      </c>
      <c r="J12" t="s">
        <v>32</v>
      </c>
      <c r="K12" t="s">
        <v>130</v>
      </c>
    </row>
    <row r="13" spans="1:11">
      <c r="A13" t="str">
        <f t="shared" si="0"/>
        <v>WitkowskiMarcin1969</v>
      </c>
      <c r="C13">
        <f t="shared" si="3"/>
        <v>12</v>
      </c>
      <c r="D13" t="s">
        <v>23</v>
      </c>
      <c r="E13" t="s">
        <v>17</v>
      </c>
      <c r="F13" t="s">
        <v>171</v>
      </c>
      <c r="G13">
        <v>1969</v>
      </c>
      <c r="H13" t="str">
        <f t="shared" si="1"/>
        <v>Witkowski Marcin</v>
      </c>
      <c r="I13">
        <f t="shared" si="2"/>
        <v>1969</v>
      </c>
      <c r="J13" t="s">
        <v>32</v>
      </c>
      <c r="K13" t="s">
        <v>130</v>
      </c>
    </row>
    <row r="14" spans="1:11">
      <c r="A14" t="str">
        <f t="shared" si="0"/>
        <v>WiktorowskiKrzysztof1954</v>
      </c>
      <c r="C14">
        <f t="shared" si="3"/>
        <v>13</v>
      </c>
      <c r="D14" t="s">
        <v>76</v>
      </c>
      <c r="E14" t="s">
        <v>22</v>
      </c>
      <c r="G14">
        <v>1954</v>
      </c>
      <c r="H14" t="str">
        <f t="shared" si="1"/>
        <v>Wiktorowski Krzysztof</v>
      </c>
      <c r="I14">
        <f t="shared" si="2"/>
        <v>1954</v>
      </c>
      <c r="J14" t="s">
        <v>32</v>
      </c>
      <c r="K14" t="s">
        <v>130</v>
      </c>
    </row>
    <row r="15" spans="1:11">
      <c r="A15" t="str">
        <f t="shared" si="0"/>
        <v>KoniecznyTomasz1960</v>
      </c>
      <c r="C15">
        <f t="shared" si="3"/>
        <v>14</v>
      </c>
      <c r="D15" t="s">
        <v>47</v>
      </c>
      <c r="E15" t="s">
        <v>48</v>
      </c>
      <c r="F15" t="s">
        <v>310</v>
      </c>
      <c r="G15">
        <v>1960</v>
      </c>
      <c r="H15" t="str">
        <f t="shared" si="1"/>
        <v>Konieczny Tomasz</v>
      </c>
      <c r="I15">
        <f t="shared" si="2"/>
        <v>1960</v>
      </c>
      <c r="J15" t="s">
        <v>32</v>
      </c>
      <c r="K15" t="s">
        <v>130</v>
      </c>
    </row>
    <row r="16" spans="1:11">
      <c r="A16" t="str">
        <f t="shared" si="0"/>
        <v>OrłowskiLeszek1958</v>
      </c>
      <c r="C16">
        <f t="shared" si="3"/>
        <v>15</v>
      </c>
      <c r="D16" t="s">
        <v>28</v>
      </c>
      <c r="E16" t="s">
        <v>25</v>
      </c>
      <c r="F16" t="s">
        <v>150</v>
      </c>
      <c r="G16">
        <v>1958</v>
      </c>
      <c r="H16" t="str">
        <f t="shared" si="1"/>
        <v>Orłowski Leszek</v>
      </c>
      <c r="I16">
        <f t="shared" si="2"/>
        <v>1958</v>
      </c>
      <c r="J16" t="s">
        <v>32</v>
      </c>
      <c r="K16" t="s">
        <v>130</v>
      </c>
    </row>
    <row r="17" spans="1:11">
      <c r="A17" t="str">
        <f t="shared" si="0"/>
        <v>PapisLeszek1958</v>
      </c>
      <c r="C17">
        <f t="shared" si="3"/>
        <v>16</v>
      </c>
      <c r="D17" t="s">
        <v>27</v>
      </c>
      <c r="E17" t="s">
        <v>25</v>
      </c>
      <c r="F17" t="s">
        <v>150</v>
      </c>
      <c r="G17">
        <v>1958</v>
      </c>
      <c r="H17" t="str">
        <f t="shared" si="1"/>
        <v>Papis Leszek</v>
      </c>
      <c r="I17">
        <f t="shared" si="2"/>
        <v>1958</v>
      </c>
      <c r="J17" t="s">
        <v>32</v>
      </c>
      <c r="K17" t="s">
        <v>130</v>
      </c>
    </row>
    <row r="18" spans="1:11">
      <c r="A18" t="str">
        <f t="shared" si="0"/>
        <v>ŚwietlikKrzysztof1964</v>
      </c>
      <c r="C18">
        <f t="shared" si="3"/>
        <v>17</v>
      </c>
      <c r="D18" t="s">
        <v>116</v>
      </c>
      <c r="E18" t="s">
        <v>22</v>
      </c>
      <c r="F18" t="s">
        <v>150</v>
      </c>
      <c r="G18">
        <v>1964</v>
      </c>
      <c r="H18" t="str">
        <f t="shared" si="1"/>
        <v>Świetlik Krzysztof</v>
      </c>
      <c r="I18">
        <f t="shared" si="2"/>
        <v>1964</v>
      </c>
      <c r="J18" t="s">
        <v>32</v>
      </c>
      <c r="K18" t="s">
        <v>130</v>
      </c>
    </row>
    <row r="19" spans="1:11">
      <c r="A19" t="str">
        <f t="shared" si="0"/>
        <v>PawlakKrzysztof1975</v>
      </c>
      <c r="C19">
        <f t="shared" si="3"/>
        <v>18</v>
      </c>
      <c r="D19" t="s">
        <v>106</v>
      </c>
      <c r="E19" t="s">
        <v>22</v>
      </c>
      <c r="F19" t="s">
        <v>150</v>
      </c>
      <c r="G19">
        <v>1975</v>
      </c>
      <c r="H19" t="str">
        <f t="shared" si="1"/>
        <v>Pawlak Krzysztof</v>
      </c>
      <c r="I19">
        <f t="shared" si="2"/>
        <v>1975</v>
      </c>
      <c r="J19" t="s">
        <v>32</v>
      </c>
      <c r="K19" t="s">
        <v>130</v>
      </c>
    </row>
    <row r="20" spans="1:11">
      <c r="A20" t="str">
        <f t="shared" si="0"/>
        <v>SzajdukPiotr1963</v>
      </c>
      <c r="C20">
        <f t="shared" si="3"/>
        <v>19</v>
      </c>
      <c r="D20" t="s">
        <v>67</v>
      </c>
      <c r="E20" t="s">
        <v>15</v>
      </c>
      <c r="G20">
        <v>1963</v>
      </c>
      <c r="H20" t="str">
        <f t="shared" si="1"/>
        <v>Szajduk Piotr</v>
      </c>
      <c r="I20">
        <f t="shared" si="2"/>
        <v>1963</v>
      </c>
      <c r="J20" t="s">
        <v>32</v>
      </c>
      <c r="K20" t="s">
        <v>130</v>
      </c>
    </row>
    <row r="21" spans="1:11">
      <c r="A21" t="str">
        <f t="shared" si="0"/>
        <v>Herman-IżyckiLeszek1958</v>
      </c>
      <c r="C21">
        <f t="shared" si="3"/>
        <v>20</v>
      </c>
      <c r="D21" t="s">
        <v>2</v>
      </c>
      <c r="E21" t="s">
        <v>25</v>
      </c>
      <c r="G21">
        <v>1958</v>
      </c>
      <c r="H21" t="str">
        <f t="shared" si="1"/>
        <v>Herman-Iżycki Leszek</v>
      </c>
      <c r="I21">
        <f t="shared" si="2"/>
        <v>1958</v>
      </c>
      <c r="J21" t="s">
        <v>32</v>
      </c>
      <c r="K21" t="s">
        <v>130</v>
      </c>
    </row>
    <row r="22" spans="1:11">
      <c r="A22" t="str">
        <f t="shared" si="0"/>
        <v>ParzybutJan1965</v>
      </c>
      <c r="C22">
        <f t="shared" si="3"/>
        <v>21</v>
      </c>
      <c r="D22" t="s">
        <v>105</v>
      </c>
      <c r="E22" t="s">
        <v>96</v>
      </c>
      <c r="F22" t="s">
        <v>182</v>
      </c>
      <c r="G22">
        <v>1965</v>
      </c>
      <c r="H22" t="str">
        <f t="shared" si="1"/>
        <v>Parzybut Jan</v>
      </c>
      <c r="I22">
        <f t="shared" si="2"/>
        <v>1965</v>
      </c>
      <c r="J22" t="s">
        <v>32</v>
      </c>
      <c r="K22" t="s">
        <v>130</v>
      </c>
    </row>
    <row r="23" spans="1:11">
      <c r="A23" t="str">
        <f t="shared" si="0"/>
        <v>FałowskiRafał1970</v>
      </c>
      <c r="C23">
        <f t="shared" si="3"/>
        <v>22</v>
      </c>
      <c r="D23" t="s">
        <v>117</v>
      </c>
      <c r="E23" t="s">
        <v>45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130</v>
      </c>
    </row>
    <row r="24" spans="1:11">
      <c r="A24" t="str">
        <f t="shared" si="0"/>
        <v>WieszczeczyńskiKrzysztof1986</v>
      </c>
      <c r="C24">
        <f t="shared" si="3"/>
        <v>23</v>
      </c>
      <c r="D24" t="s">
        <v>84</v>
      </c>
      <c r="E24" t="s">
        <v>22</v>
      </c>
      <c r="G24">
        <v>1986</v>
      </c>
      <c r="H24" t="str">
        <f t="shared" si="1"/>
        <v>Wieszczeczyński Krzysztof</v>
      </c>
      <c r="I24">
        <f t="shared" si="2"/>
        <v>1986</v>
      </c>
      <c r="J24" t="s">
        <v>32</v>
      </c>
      <c r="K24" t="s">
        <v>130</v>
      </c>
    </row>
    <row r="25" spans="1:11">
      <c r="A25" t="str">
        <f t="shared" si="0"/>
        <v>CichońPaweł1984</v>
      </c>
      <c r="C25">
        <f t="shared" si="3"/>
        <v>24</v>
      </c>
      <c r="D25" t="s">
        <v>107</v>
      </c>
      <c r="E25" t="s">
        <v>16</v>
      </c>
      <c r="F25" t="s">
        <v>181</v>
      </c>
      <c r="G25">
        <v>1984</v>
      </c>
      <c r="H25" t="str">
        <f t="shared" si="1"/>
        <v>Cichoń Paweł</v>
      </c>
      <c r="I25">
        <f t="shared" si="2"/>
        <v>1984</v>
      </c>
      <c r="J25" t="s">
        <v>32</v>
      </c>
      <c r="K25" t="s">
        <v>130</v>
      </c>
    </row>
    <row r="26" spans="1:11">
      <c r="A26" t="str">
        <f t="shared" si="0"/>
        <v>RystałKajetan1988</v>
      </c>
      <c r="C26">
        <f t="shared" si="3"/>
        <v>25</v>
      </c>
      <c r="D26" t="s">
        <v>119</v>
      </c>
      <c r="E26" t="s">
        <v>118</v>
      </c>
      <c r="G26">
        <v>1988</v>
      </c>
      <c r="H26" t="str">
        <f t="shared" si="1"/>
        <v>Rystał Kajetan</v>
      </c>
      <c r="I26">
        <f t="shared" si="2"/>
        <v>1988</v>
      </c>
      <c r="J26" t="s">
        <v>32</v>
      </c>
      <c r="K26" t="s">
        <v>130</v>
      </c>
    </row>
    <row r="27" spans="1:11">
      <c r="A27" t="str">
        <f t="shared" si="0"/>
        <v>PiłatTomasz1987</v>
      </c>
      <c r="C27">
        <f t="shared" si="3"/>
        <v>26</v>
      </c>
      <c r="D27" t="s">
        <v>120</v>
      </c>
      <c r="E27" t="s">
        <v>48</v>
      </c>
      <c r="G27">
        <v>1987</v>
      </c>
      <c r="H27" t="str">
        <f t="shared" si="1"/>
        <v>Piłat Tomasz</v>
      </c>
      <c r="I27">
        <f t="shared" si="2"/>
        <v>1987</v>
      </c>
      <c r="J27" t="s">
        <v>32</v>
      </c>
      <c r="K27" t="s">
        <v>130</v>
      </c>
    </row>
    <row r="28" spans="1:11">
      <c r="A28" t="str">
        <f t="shared" si="0"/>
        <v>BujakiewiczGabriel1963</v>
      </c>
      <c r="C28">
        <f t="shared" si="3"/>
        <v>27</v>
      </c>
      <c r="D28" t="s">
        <v>88</v>
      </c>
      <c r="E28" t="s">
        <v>121</v>
      </c>
      <c r="G28">
        <v>1963</v>
      </c>
      <c r="H28" t="str">
        <f t="shared" si="1"/>
        <v>Bujakiewicz Gabriel</v>
      </c>
      <c r="I28">
        <f t="shared" si="2"/>
        <v>1963</v>
      </c>
      <c r="J28" t="s">
        <v>32</v>
      </c>
      <c r="K28" t="s">
        <v>130</v>
      </c>
    </row>
    <row r="29" spans="1:11">
      <c r="A29" t="str">
        <f t="shared" si="0"/>
        <v>SadowskiMarek1978</v>
      </c>
      <c r="C29">
        <f t="shared" si="3"/>
        <v>28</v>
      </c>
      <c r="D29" t="s">
        <v>94</v>
      </c>
      <c r="E29" t="s">
        <v>34</v>
      </c>
      <c r="F29" t="s">
        <v>158</v>
      </c>
      <c r="G29">
        <v>1978</v>
      </c>
      <c r="H29" t="str">
        <f t="shared" si="1"/>
        <v>Sadowski Marek</v>
      </c>
      <c r="I29">
        <f t="shared" si="2"/>
        <v>1978</v>
      </c>
      <c r="J29" t="s">
        <v>32</v>
      </c>
      <c r="K29" t="s">
        <v>130</v>
      </c>
    </row>
    <row r="30" spans="1:11">
      <c r="A30" t="str">
        <f t="shared" si="0"/>
        <v>ProcekTomasz1978</v>
      </c>
      <c r="C30">
        <f t="shared" si="3"/>
        <v>29</v>
      </c>
      <c r="D30" t="s">
        <v>101</v>
      </c>
      <c r="E30" t="s">
        <v>48</v>
      </c>
      <c r="G30">
        <v>1978</v>
      </c>
      <c r="H30" t="str">
        <f t="shared" si="1"/>
        <v>Procek Tomasz</v>
      </c>
      <c r="I30">
        <f t="shared" si="2"/>
        <v>1978</v>
      </c>
      <c r="J30" t="s">
        <v>32</v>
      </c>
      <c r="K30" t="s">
        <v>130</v>
      </c>
    </row>
    <row r="31" spans="1:11">
      <c r="A31" t="str">
        <f t="shared" si="0"/>
        <v>GłomskiAleksander1988</v>
      </c>
      <c r="C31">
        <f t="shared" si="3"/>
        <v>30</v>
      </c>
      <c r="D31" t="s">
        <v>102</v>
      </c>
      <c r="E31" t="s">
        <v>103</v>
      </c>
      <c r="F31" t="s">
        <v>179</v>
      </c>
      <c r="G31">
        <v>1988</v>
      </c>
      <c r="H31" t="str">
        <f t="shared" si="1"/>
        <v>Głomski Aleksander</v>
      </c>
      <c r="I31">
        <f t="shared" si="2"/>
        <v>1988</v>
      </c>
      <c r="J31" t="s">
        <v>32</v>
      </c>
      <c r="K31" t="s">
        <v>130</v>
      </c>
    </row>
    <row r="32" spans="1:11">
      <c r="A32" t="str">
        <f t="shared" si="0"/>
        <v>JańczakWiesław1963</v>
      </c>
      <c r="C32">
        <f t="shared" si="3"/>
        <v>31</v>
      </c>
      <c r="D32" t="s">
        <v>64</v>
      </c>
      <c r="E32" t="s">
        <v>65</v>
      </c>
      <c r="G32">
        <v>1963</v>
      </c>
      <c r="H32" t="str">
        <f t="shared" si="1"/>
        <v>Jańczak Wiesław</v>
      </c>
      <c r="I32">
        <f t="shared" si="2"/>
        <v>1963</v>
      </c>
      <c r="J32" t="s">
        <v>32</v>
      </c>
      <c r="K32" t="s">
        <v>130</v>
      </c>
    </row>
    <row r="33" spans="1:11">
      <c r="A33" t="str">
        <f t="shared" si="0"/>
        <v>FlorczakKarol1980</v>
      </c>
      <c r="C33">
        <f t="shared" si="3"/>
        <v>32</v>
      </c>
      <c r="D33" t="s">
        <v>122</v>
      </c>
      <c r="E33" t="s">
        <v>95</v>
      </c>
      <c r="F33" t="s">
        <v>172</v>
      </c>
      <c r="G33">
        <v>1980</v>
      </c>
      <c r="H33" t="str">
        <f t="shared" si="1"/>
        <v>Florczak Karol</v>
      </c>
      <c r="I33">
        <f t="shared" si="2"/>
        <v>1980</v>
      </c>
      <c r="J33" t="s">
        <v>32</v>
      </c>
      <c r="K33" t="s">
        <v>130</v>
      </c>
    </row>
    <row r="34" spans="1:11">
      <c r="A34" t="str">
        <f t="shared" si="0"/>
        <v>FormanowskiSławomir1974</v>
      </c>
      <c r="C34">
        <f t="shared" si="3"/>
        <v>33</v>
      </c>
      <c r="D34" t="s">
        <v>81</v>
      </c>
      <c r="E34" t="s">
        <v>92</v>
      </c>
      <c r="F34" t="s">
        <v>172</v>
      </c>
      <c r="G34">
        <v>1974</v>
      </c>
      <c r="H34" t="str">
        <f t="shared" si="1"/>
        <v>Formanowski Sławomir</v>
      </c>
      <c r="I34">
        <f t="shared" si="2"/>
        <v>1974</v>
      </c>
      <c r="J34" t="s">
        <v>32</v>
      </c>
      <c r="K34" t="s">
        <v>130</v>
      </c>
    </row>
    <row r="35" spans="1:11">
      <c r="A35" t="str">
        <f t="shared" si="0"/>
        <v>JanikArtur1979</v>
      </c>
      <c r="C35">
        <f t="shared" si="3"/>
        <v>34</v>
      </c>
      <c r="D35" t="s">
        <v>82</v>
      </c>
      <c r="E35" t="s">
        <v>51</v>
      </c>
      <c r="F35" t="s">
        <v>172</v>
      </c>
      <c r="G35">
        <v>1979</v>
      </c>
      <c r="H35" t="str">
        <f t="shared" si="1"/>
        <v>Janik Artur</v>
      </c>
      <c r="I35">
        <f t="shared" si="2"/>
        <v>1979</v>
      </c>
      <c r="J35" t="s">
        <v>32</v>
      </c>
      <c r="K35" t="s">
        <v>130</v>
      </c>
    </row>
    <row r="36" spans="1:11">
      <c r="A36" t="str">
        <f t="shared" si="0"/>
        <v>TobołaMiron1973</v>
      </c>
      <c r="C36">
        <f t="shared" si="3"/>
        <v>35</v>
      </c>
      <c r="D36" t="s">
        <v>124</v>
      </c>
      <c r="E36" t="s">
        <v>123</v>
      </c>
      <c r="F36" t="s">
        <v>172</v>
      </c>
      <c r="G36">
        <v>1973</v>
      </c>
      <c r="H36" t="str">
        <f t="shared" si="1"/>
        <v>Toboła Miron</v>
      </c>
      <c r="I36">
        <f t="shared" si="2"/>
        <v>1973</v>
      </c>
      <c r="J36" t="s">
        <v>32</v>
      </c>
      <c r="K36" t="s">
        <v>130</v>
      </c>
    </row>
    <row r="37" spans="1:11">
      <c r="A37" t="str">
        <f t="shared" si="0"/>
        <v>WiśniewskiAdam1989</v>
      </c>
      <c r="C37">
        <f t="shared" si="3"/>
        <v>36</v>
      </c>
      <c r="D37" t="s">
        <v>98</v>
      </c>
      <c r="E37" t="s">
        <v>83</v>
      </c>
      <c r="F37" t="s">
        <v>172</v>
      </c>
      <c r="G37">
        <v>1989</v>
      </c>
      <c r="H37" t="str">
        <f t="shared" si="1"/>
        <v>Wiśniewski Adam</v>
      </c>
      <c r="I37">
        <f t="shared" si="2"/>
        <v>1989</v>
      </c>
      <c r="J37" t="s">
        <v>32</v>
      </c>
      <c r="K37" t="s">
        <v>130</v>
      </c>
    </row>
    <row r="38" spans="1:11">
      <c r="A38" t="str">
        <f t="shared" si="0"/>
        <v>SmejdaAndrzej1965</v>
      </c>
      <c r="C38">
        <f t="shared" si="3"/>
        <v>37</v>
      </c>
      <c r="D38" t="s">
        <v>29</v>
      </c>
      <c r="E38" t="s">
        <v>26</v>
      </c>
      <c r="G38">
        <v>1965</v>
      </c>
      <c r="H38" t="str">
        <f t="shared" si="1"/>
        <v>Smejda Andrzej</v>
      </c>
      <c r="I38">
        <f t="shared" si="2"/>
        <v>1965</v>
      </c>
      <c r="J38" t="s">
        <v>32</v>
      </c>
      <c r="K38" t="s">
        <v>130</v>
      </c>
    </row>
    <row r="39" spans="1:11">
      <c r="A39" t="str">
        <f t="shared" si="0"/>
        <v>GładysiakPrzemysław1977</v>
      </c>
      <c r="C39">
        <f t="shared" si="3"/>
        <v>38</v>
      </c>
      <c r="D39" t="s">
        <v>52</v>
      </c>
      <c r="E39" t="s">
        <v>24</v>
      </c>
      <c r="G39">
        <v>1977</v>
      </c>
      <c r="H39" t="str">
        <f t="shared" si="1"/>
        <v>Gładysiak Przemysław</v>
      </c>
      <c r="I39">
        <f t="shared" si="2"/>
        <v>1977</v>
      </c>
      <c r="J39" t="s">
        <v>32</v>
      </c>
      <c r="K39" t="s">
        <v>130</v>
      </c>
    </row>
    <row r="40" spans="1:11">
      <c r="A40" t="str">
        <f t="shared" si="0"/>
        <v>ZielińskiMichał1977</v>
      </c>
      <c r="C40">
        <f t="shared" si="3"/>
        <v>39</v>
      </c>
      <c r="D40" t="s">
        <v>35</v>
      </c>
      <c r="E40" t="s">
        <v>59</v>
      </c>
      <c r="G40">
        <v>1977</v>
      </c>
      <c r="H40" t="str">
        <f t="shared" si="1"/>
        <v>Zieliński Michał</v>
      </c>
      <c r="I40">
        <f t="shared" si="2"/>
        <v>1977</v>
      </c>
      <c r="J40" t="s">
        <v>32</v>
      </c>
      <c r="K40" t="s">
        <v>130</v>
      </c>
    </row>
    <row r="41" spans="1:11">
      <c r="A41" t="str">
        <f t="shared" si="0"/>
        <v>StefańskiTomasz1982</v>
      </c>
      <c r="C41">
        <f t="shared" si="3"/>
        <v>40</v>
      </c>
      <c r="D41" t="s">
        <v>85</v>
      </c>
      <c r="E41" t="s">
        <v>48</v>
      </c>
      <c r="G41">
        <v>1982</v>
      </c>
      <c r="H41" t="str">
        <f t="shared" si="1"/>
        <v>Stefański Tomasz</v>
      </c>
      <c r="I41">
        <f t="shared" si="2"/>
        <v>1982</v>
      </c>
      <c r="J41" t="s">
        <v>32</v>
      </c>
      <c r="K41" t="s">
        <v>130</v>
      </c>
    </row>
    <row r="42" spans="1:11">
      <c r="A42" t="str">
        <f t="shared" si="0"/>
        <v>SójkaTomasz1963</v>
      </c>
      <c r="C42">
        <f t="shared" si="3"/>
        <v>41</v>
      </c>
      <c r="D42" t="s">
        <v>69</v>
      </c>
      <c r="E42" t="s">
        <v>48</v>
      </c>
      <c r="F42" t="s">
        <v>223</v>
      </c>
      <c r="G42">
        <v>1963</v>
      </c>
      <c r="H42" t="str">
        <f t="shared" si="1"/>
        <v>Sójka Tomasz</v>
      </c>
      <c r="I42">
        <f t="shared" si="2"/>
        <v>1963</v>
      </c>
      <c r="J42" t="s">
        <v>32</v>
      </c>
      <c r="K42" t="s">
        <v>130</v>
      </c>
    </row>
    <row r="43" spans="1:11">
      <c r="A43" t="str">
        <f t="shared" si="0"/>
        <v>RygalskiGrzegorz1974</v>
      </c>
      <c r="C43">
        <f t="shared" si="3"/>
        <v>42</v>
      </c>
      <c r="D43" t="s">
        <v>87</v>
      </c>
      <c r="E43" t="s">
        <v>19</v>
      </c>
      <c r="F43" t="s">
        <v>185</v>
      </c>
      <c r="G43">
        <v>1974</v>
      </c>
      <c r="H43" t="str">
        <f t="shared" si="1"/>
        <v>Rygalski Grzegorz</v>
      </c>
      <c r="I43">
        <f t="shared" si="2"/>
        <v>1974</v>
      </c>
      <c r="J43" t="s">
        <v>32</v>
      </c>
      <c r="K43" t="s">
        <v>130</v>
      </c>
    </row>
    <row r="44" spans="1:11">
      <c r="A44" t="str">
        <f t="shared" si="0"/>
        <v>SosińskiŁukasz1984</v>
      </c>
      <c r="C44">
        <f t="shared" si="3"/>
        <v>43</v>
      </c>
      <c r="D44" t="s">
        <v>104</v>
      </c>
      <c r="E44" t="s">
        <v>63</v>
      </c>
      <c r="F44" t="s">
        <v>178</v>
      </c>
      <c r="G44">
        <v>1984</v>
      </c>
      <c r="H44" t="str">
        <f t="shared" si="1"/>
        <v>Sosiński Łukasz</v>
      </c>
      <c r="I44">
        <f t="shared" si="2"/>
        <v>1984</v>
      </c>
      <c r="J44" t="s">
        <v>32</v>
      </c>
      <c r="K44" t="s">
        <v>130</v>
      </c>
    </row>
    <row r="45" spans="1:11">
      <c r="A45" t="str">
        <f t="shared" si="0"/>
        <v>WronaŁukasz1981</v>
      </c>
      <c r="C45">
        <f t="shared" si="3"/>
        <v>44</v>
      </c>
      <c r="D45" t="s">
        <v>62</v>
      </c>
      <c r="E45" t="s">
        <v>63</v>
      </c>
      <c r="F45" t="s">
        <v>136</v>
      </c>
      <c r="G45">
        <v>1981</v>
      </c>
      <c r="H45" t="str">
        <f t="shared" si="1"/>
        <v>Wrona Łukasz</v>
      </c>
      <c r="I45">
        <f t="shared" si="2"/>
        <v>1981</v>
      </c>
      <c r="J45" t="s">
        <v>32</v>
      </c>
      <c r="K45" t="s">
        <v>130</v>
      </c>
    </row>
    <row r="46" spans="1:11">
      <c r="A46" t="str">
        <f t="shared" si="0"/>
        <v>SkorackiTomasz1986</v>
      </c>
      <c r="C46">
        <f t="shared" si="3"/>
        <v>45</v>
      </c>
      <c r="D46" t="s">
        <v>54</v>
      </c>
      <c r="E46" t="s">
        <v>48</v>
      </c>
      <c r="G46">
        <v>1986</v>
      </c>
      <c r="H46" t="str">
        <f t="shared" si="1"/>
        <v>Skoracki Tomasz</v>
      </c>
      <c r="I46">
        <f t="shared" si="2"/>
        <v>1986</v>
      </c>
      <c r="J46" t="s">
        <v>32</v>
      </c>
      <c r="K46" t="s">
        <v>130</v>
      </c>
    </row>
    <row r="47" spans="1:11">
      <c r="A47" t="str">
        <f t="shared" si="0"/>
        <v>ZającBartek1993</v>
      </c>
      <c r="C47">
        <f t="shared" si="3"/>
        <v>46</v>
      </c>
      <c r="D47" t="s">
        <v>53</v>
      </c>
      <c r="E47" t="s">
        <v>125</v>
      </c>
      <c r="G47">
        <v>1993</v>
      </c>
      <c r="H47" t="str">
        <f t="shared" si="1"/>
        <v>Zając Bartek</v>
      </c>
      <c r="I47">
        <f t="shared" si="2"/>
        <v>1993</v>
      </c>
      <c r="J47" t="s">
        <v>32</v>
      </c>
      <c r="K47" t="s">
        <v>130</v>
      </c>
    </row>
    <row r="48" spans="1:11">
      <c r="A48" t="str">
        <f t="shared" si="0"/>
        <v>MakowiecSławomir1974</v>
      </c>
      <c r="C48">
        <f t="shared" si="3"/>
        <v>47</v>
      </c>
      <c r="D48" t="s">
        <v>93</v>
      </c>
      <c r="E48" t="s">
        <v>92</v>
      </c>
      <c r="G48">
        <v>1974</v>
      </c>
      <c r="H48" t="str">
        <f t="shared" si="1"/>
        <v>Makowiec Sławomir</v>
      </c>
      <c r="I48">
        <f t="shared" si="2"/>
        <v>1974</v>
      </c>
      <c r="J48" t="s">
        <v>32</v>
      </c>
      <c r="K48" t="s">
        <v>130</v>
      </c>
    </row>
    <row r="49" spans="1:11">
      <c r="A49" t="str">
        <f t="shared" si="0"/>
        <v>SzynkarekPaweł1971</v>
      </c>
      <c r="C49">
        <f t="shared" si="3"/>
        <v>48</v>
      </c>
      <c r="D49" t="s">
        <v>110</v>
      </c>
      <c r="E49" t="s">
        <v>16</v>
      </c>
      <c r="G49">
        <v>1971</v>
      </c>
      <c r="H49" t="str">
        <f t="shared" si="1"/>
        <v>Szynkarek Paweł</v>
      </c>
      <c r="I49">
        <f t="shared" si="2"/>
        <v>1971</v>
      </c>
      <c r="J49" t="s">
        <v>32</v>
      </c>
      <c r="K49" t="s">
        <v>130</v>
      </c>
    </row>
    <row r="50" spans="1:11">
      <c r="A50" t="str">
        <f t="shared" si="0"/>
        <v>CzaplickiPaweł1968</v>
      </c>
      <c r="C50">
        <f t="shared" si="3"/>
        <v>49</v>
      </c>
      <c r="D50" t="s">
        <v>111</v>
      </c>
      <c r="E50" t="s">
        <v>16</v>
      </c>
      <c r="G50">
        <v>1968</v>
      </c>
      <c r="H50" t="str">
        <f t="shared" si="1"/>
        <v>Czaplicki Paweł</v>
      </c>
      <c r="I50">
        <f t="shared" si="2"/>
        <v>1968</v>
      </c>
      <c r="J50" t="s">
        <v>32</v>
      </c>
      <c r="K50" t="s">
        <v>130</v>
      </c>
    </row>
    <row r="51" spans="1:11">
      <c r="A51" t="str">
        <f t="shared" si="0"/>
        <v>NaglewiczBartosz1983</v>
      </c>
      <c r="C51">
        <f t="shared" si="3"/>
        <v>50</v>
      </c>
      <c r="D51" t="s">
        <v>126</v>
      </c>
      <c r="E51" t="s">
        <v>46</v>
      </c>
      <c r="G51">
        <v>1983</v>
      </c>
      <c r="H51" t="str">
        <f t="shared" si="1"/>
        <v>Naglewicz Bartosz</v>
      </c>
      <c r="I51">
        <f t="shared" si="2"/>
        <v>1983</v>
      </c>
      <c r="J51" t="s">
        <v>32</v>
      </c>
      <c r="K51" t="s">
        <v>130</v>
      </c>
    </row>
    <row r="52" spans="1:11">
      <c r="A52" t="str">
        <f t="shared" si="0"/>
        <v>RappPiotr1979</v>
      </c>
      <c r="C52">
        <f t="shared" si="3"/>
        <v>51</v>
      </c>
      <c r="D52" t="s">
        <v>112</v>
      </c>
      <c r="E52" t="s">
        <v>15</v>
      </c>
      <c r="G52">
        <v>1979</v>
      </c>
      <c r="H52" t="str">
        <f t="shared" si="1"/>
        <v>Rapp Piotr</v>
      </c>
      <c r="I52">
        <f t="shared" si="2"/>
        <v>1979</v>
      </c>
      <c r="J52" t="s">
        <v>32</v>
      </c>
      <c r="K52" t="s">
        <v>130</v>
      </c>
    </row>
    <row r="53" spans="1:11">
      <c r="A53" t="str">
        <f t="shared" si="0"/>
        <v>AdkonisKonrad1978</v>
      </c>
      <c r="C53">
        <f t="shared" si="3"/>
        <v>52</v>
      </c>
      <c r="D53" t="s">
        <v>113</v>
      </c>
      <c r="E53" t="s">
        <v>68</v>
      </c>
      <c r="G53">
        <v>1978</v>
      </c>
      <c r="H53" t="str">
        <f t="shared" si="1"/>
        <v>Adkonis Konrad</v>
      </c>
      <c r="I53">
        <f t="shared" si="2"/>
        <v>1978</v>
      </c>
      <c r="J53" t="s">
        <v>32</v>
      </c>
      <c r="K53" t="s">
        <v>130</v>
      </c>
    </row>
    <row r="54" spans="1:11">
      <c r="A54" t="str">
        <f t="shared" si="0"/>
        <v>KassejaMarek1964</v>
      </c>
      <c r="C54">
        <f t="shared" si="3"/>
        <v>53</v>
      </c>
      <c r="D54" t="s">
        <v>127</v>
      </c>
      <c r="E54" t="s">
        <v>34</v>
      </c>
      <c r="G54">
        <v>1964</v>
      </c>
      <c r="H54" t="str">
        <f t="shared" si="1"/>
        <v>Kasseja Marek</v>
      </c>
      <c r="I54">
        <f t="shared" si="2"/>
        <v>1964</v>
      </c>
      <c r="J54" t="s">
        <v>32</v>
      </c>
      <c r="K54" t="s">
        <v>130</v>
      </c>
    </row>
    <row r="55" spans="1:11">
      <c r="A55" t="str">
        <f t="shared" si="0"/>
        <v>TadeuszMaciej1982</v>
      </c>
      <c r="C55">
        <f t="shared" si="3"/>
        <v>54</v>
      </c>
      <c r="D55" t="s">
        <v>89</v>
      </c>
      <c r="E55" t="s">
        <v>70</v>
      </c>
      <c r="G55">
        <v>1982</v>
      </c>
      <c r="H55" t="str">
        <f t="shared" si="1"/>
        <v>Tadeusz Maciej</v>
      </c>
      <c r="I55">
        <f t="shared" si="2"/>
        <v>1982</v>
      </c>
      <c r="J55" t="s">
        <v>32</v>
      </c>
      <c r="K55" t="s">
        <v>130</v>
      </c>
    </row>
    <row r="56" spans="1:11">
      <c r="A56" t="str">
        <f t="shared" si="0"/>
        <v>StanekAsia1969</v>
      </c>
      <c r="C56">
        <f t="shared" si="3"/>
        <v>55</v>
      </c>
      <c r="D56" t="s">
        <v>50</v>
      </c>
      <c r="E56" t="s">
        <v>66</v>
      </c>
      <c r="F56" t="s">
        <v>135</v>
      </c>
      <c r="G56">
        <v>1969</v>
      </c>
      <c r="H56" t="str">
        <f t="shared" si="1"/>
        <v>Stanek Asia</v>
      </c>
      <c r="I56">
        <f t="shared" si="2"/>
        <v>1969</v>
      </c>
      <c r="J56" t="s">
        <v>0</v>
      </c>
      <c r="K56" t="s">
        <v>130</v>
      </c>
    </row>
    <row r="57" spans="1:11">
      <c r="A57" t="str">
        <f t="shared" si="0"/>
        <v>BlankDanuta1981</v>
      </c>
      <c r="C57">
        <f t="shared" si="3"/>
        <v>56</v>
      </c>
      <c r="D57" t="s">
        <v>60</v>
      </c>
      <c r="E57" t="s">
        <v>61</v>
      </c>
      <c r="F57" t="s">
        <v>136</v>
      </c>
      <c r="G57">
        <v>1981</v>
      </c>
      <c r="H57" t="str">
        <f t="shared" si="1"/>
        <v>Blank Danuta</v>
      </c>
      <c r="I57">
        <f t="shared" si="2"/>
        <v>1981</v>
      </c>
      <c r="J57" t="s">
        <v>0</v>
      </c>
      <c r="K57" t="s">
        <v>130</v>
      </c>
    </row>
    <row r="58" spans="1:11">
      <c r="A58" t="str">
        <f t="shared" si="0"/>
        <v>MarcinkowskaMagdalena1970</v>
      </c>
      <c r="C58">
        <f t="shared" si="3"/>
        <v>57</v>
      </c>
      <c r="D58" t="s">
        <v>86</v>
      </c>
      <c r="E58" t="s">
        <v>36</v>
      </c>
      <c r="G58">
        <v>1970</v>
      </c>
      <c r="H58" t="str">
        <f t="shared" si="1"/>
        <v>Marcinkowska Magdalena</v>
      </c>
      <c r="I58">
        <f t="shared" si="2"/>
        <v>1970</v>
      </c>
      <c r="J58" t="s">
        <v>0</v>
      </c>
      <c r="K58" t="s">
        <v>130</v>
      </c>
    </row>
    <row r="59" spans="1:11">
      <c r="A59" t="str">
        <f t="shared" si="0"/>
        <v>KliniewskiMaciej1995</v>
      </c>
      <c r="C59">
        <f t="shared" si="3"/>
        <v>58</v>
      </c>
      <c r="D59" t="s">
        <v>163</v>
      </c>
      <c r="E59" t="s">
        <v>70</v>
      </c>
      <c r="G59">
        <v>1995</v>
      </c>
      <c r="H59" t="str">
        <f t="shared" si="1"/>
        <v>Kliniewski Maciej</v>
      </c>
      <c r="I59">
        <f t="shared" si="2"/>
        <v>1995</v>
      </c>
      <c r="J59" t="s">
        <v>32</v>
      </c>
      <c r="K59" t="s">
        <v>200</v>
      </c>
    </row>
    <row r="60" spans="1:11">
      <c r="A60" t="str">
        <f t="shared" si="0"/>
        <v>ŚmiejaDaniel1982</v>
      </c>
      <c r="C60">
        <f t="shared" si="3"/>
        <v>59</v>
      </c>
      <c r="D60" t="s">
        <v>157</v>
      </c>
      <c r="E60" t="s">
        <v>139</v>
      </c>
      <c r="F60" t="s">
        <v>164</v>
      </c>
      <c r="G60">
        <v>1982</v>
      </c>
      <c r="H60" t="str">
        <f t="shared" si="1"/>
        <v>Śmieja Daniel</v>
      </c>
      <c r="I60">
        <f t="shared" si="2"/>
        <v>1982</v>
      </c>
      <c r="J60" t="s">
        <v>32</v>
      </c>
      <c r="K60" t="s">
        <v>200</v>
      </c>
    </row>
    <row r="61" spans="1:11">
      <c r="A61" t="str">
        <f t="shared" si="0"/>
        <v>PachulskiLeszek1967</v>
      </c>
      <c r="C61">
        <f t="shared" si="3"/>
        <v>60</v>
      </c>
      <c r="D61" t="s">
        <v>165</v>
      </c>
      <c r="E61" t="s">
        <v>25</v>
      </c>
      <c r="F61" t="s">
        <v>166</v>
      </c>
      <c r="G61">
        <v>1967</v>
      </c>
      <c r="H61" t="str">
        <f t="shared" si="1"/>
        <v>Pachulski Leszek</v>
      </c>
      <c r="I61">
        <f t="shared" si="2"/>
        <v>1967</v>
      </c>
      <c r="J61" t="s">
        <v>32</v>
      </c>
      <c r="K61" t="s">
        <v>200</v>
      </c>
    </row>
    <row r="62" spans="1:11">
      <c r="A62" t="str">
        <f t="shared" si="0"/>
        <v>PiwakowskiWojciech1977</v>
      </c>
      <c r="C62">
        <f t="shared" si="3"/>
        <v>61</v>
      </c>
      <c r="D62" t="s">
        <v>138</v>
      </c>
      <c r="E62" t="s">
        <v>151</v>
      </c>
      <c r="F62" t="s">
        <v>143</v>
      </c>
      <c r="G62">
        <v>1977</v>
      </c>
      <c r="H62" t="str">
        <f t="shared" si="1"/>
        <v>Piwakowski Wojciech</v>
      </c>
      <c r="I62">
        <f t="shared" si="2"/>
        <v>1977</v>
      </c>
      <c r="J62" t="s">
        <v>32</v>
      </c>
      <c r="K62" t="s">
        <v>200</v>
      </c>
    </row>
    <row r="63" spans="1:11">
      <c r="A63" t="str">
        <f t="shared" si="0"/>
        <v>PaszkowskiWojciech1978</v>
      </c>
      <c r="C63">
        <f t="shared" si="3"/>
        <v>62</v>
      </c>
      <c r="D63" t="s">
        <v>154</v>
      </c>
      <c r="E63" t="s">
        <v>151</v>
      </c>
      <c r="G63">
        <v>1978</v>
      </c>
      <c r="H63" t="str">
        <f t="shared" si="1"/>
        <v>Paszkowski Wojciech</v>
      </c>
      <c r="I63">
        <f t="shared" si="2"/>
        <v>1978</v>
      </c>
      <c r="J63" t="s">
        <v>32</v>
      </c>
      <c r="K63" t="s">
        <v>200</v>
      </c>
    </row>
    <row r="64" spans="1:11">
      <c r="A64" t="str">
        <f t="shared" si="0"/>
        <v>GallaMarek1987</v>
      </c>
      <c r="C64">
        <f t="shared" si="3"/>
        <v>63</v>
      </c>
      <c r="D64" t="s">
        <v>167</v>
      </c>
      <c r="E64" t="s">
        <v>34</v>
      </c>
      <c r="F64" t="s">
        <v>168</v>
      </c>
      <c r="G64">
        <v>1987</v>
      </c>
      <c r="H64" t="str">
        <f t="shared" si="1"/>
        <v>Galla Marek</v>
      </c>
      <c r="I64">
        <f t="shared" si="2"/>
        <v>1987</v>
      </c>
      <c r="J64" t="s">
        <v>32</v>
      </c>
      <c r="K64" t="s">
        <v>200</v>
      </c>
    </row>
    <row r="65" spans="1:11">
      <c r="A65" t="str">
        <f t="shared" si="0"/>
        <v>HołdakowskiWojciech1970</v>
      </c>
      <c r="C65">
        <f t="shared" si="3"/>
        <v>64</v>
      </c>
      <c r="D65" t="s">
        <v>152</v>
      </c>
      <c r="E65" t="s">
        <v>151</v>
      </c>
      <c r="G65">
        <v>1970</v>
      </c>
      <c r="H65" t="str">
        <f t="shared" si="1"/>
        <v>Hołdakowski Wojciech</v>
      </c>
      <c r="I65">
        <f t="shared" si="2"/>
        <v>1970</v>
      </c>
      <c r="J65" t="s">
        <v>32</v>
      </c>
      <c r="K65" t="s">
        <v>200</v>
      </c>
    </row>
    <row r="66" spans="1:11">
      <c r="A66" t="str">
        <f t="shared" ref="A66:A129" si="4">D66&amp;E66&amp;G66</f>
        <v>JasikJakub1990</v>
      </c>
      <c r="C66">
        <f t="shared" si="3"/>
        <v>65</v>
      </c>
      <c r="D66" t="s">
        <v>169</v>
      </c>
      <c r="E66" t="s">
        <v>141</v>
      </c>
      <c r="F66" t="s">
        <v>308</v>
      </c>
      <c r="G66">
        <v>1990</v>
      </c>
      <c r="H66" t="str">
        <f t="shared" si="1"/>
        <v>Jasik Jakub</v>
      </c>
      <c r="I66">
        <f t="shared" si="2"/>
        <v>1990</v>
      </c>
      <c r="J66" t="s">
        <v>32</v>
      </c>
      <c r="K66" t="s">
        <v>200</v>
      </c>
    </row>
    <row r="67" spans="1:11">
      <c r="A67" t="str">
        <f t="shared" si="4"/>
        <v>OrzołPiotr1977</v>
      </c>
      <c r="C67">
        <f t="shared" si="3"/>
        <v>66</v>
      </c>
      <c r="D67" t="s">
        <v>153</v>
      </c>
      <c r="E67" t="s">
        <v>15</v>
      </c>
      <c r="F67" t="s">
        <v>170</v>
      </c>
      <c r="G67">
        <v>1977</v>
      </c>
      <c r="H67" t="str">
        <f t="shared" ref="H67:H130" si="5">D67&amp;" "&amp;E67</f>
        <v>Orzoł Piotr</v>
      </c>
      <c r="I67">
        <f t="shared" ref="I67:I130" si="6">G67</f>
        <v>1977</v>
      </c>
      <c r="J67" t="s">
        <v>32</v>
      </c>
      <c r="K67" t="s">
        <v>200</v>
      </c>
    </row>
    <row r="68" spans="1:11">
      <c r="A68" t="str">
        <f t="shared" si="4"/>
        <v/>
      </c>
      <c r="C68">
        <f t="shared" ref="C68:C131" si="7">C67+1</f>
        <v>67</v>
      </c>
      <c r="H68" t="str">
        <f t="shared" si="5"/>
        <v xml:space="preserve"> </v>
      </c>
      <c r="I68">
        <f t="shared" si="6"/>
        <v>0</v>
      </c>
      <c r="J68" t="s">
        <v>32</v>
      </c>
      <c r="K68" t="s">
        <v>200</v>
      </c>
    </row>
    <row r="69" spans="1:11">
      <c r="A69" t="str">
        <f t="shared" si="4"/>
        <v>BłaszczykDarek1974</v>
      </c>
      <c r="C69">
        <f t="shared" si="7"/>
        <v>68</v>
      </c>
      <c r="D69" t="s">
        <v>174</v>
      </c>
      <c r="E69" t="s">
        <v>175</v>
      </c>
      <c r="F69" t="s">
        <v>176</v>
      </c>
      <c r="G69">
        <v>1974</v>
      </c>
      <c r="H69" t="str">
        <f t="shared" si="5"/>
        <v>Błaszczyk Darek</v>
      </c>
      <c r="I69">
        <f t="shared" si="6"/>
        <v>1974</v>
      </c>
      <c r="J69" t="s">
        <v>32</v>
      </c>
      <c r="K69" t="s">
        <v>200</v>
      </c>
    </row>
    <row r="70" spans="1:11">
      <c r="A70" t="str">
        <f t="shared" si="4"/>
        <v>HajdukJacek1975</v>
      </c>
      <c r="C70">
        <f t="shared" si="7"/>
        <v>69</v>
      </c>
      <c r="D70" t="s">
        <v>177</v>
      </c>
      <c r="E70" t="s">
        <v>21</v>
      </c>
      <c r="F70" t="s">
        <v>176</v>
      </c>
      <c r="G70">
        <v>1975</v>
      </c>
      <c r="H70" t="str">
        <f t="shared" si="5"/>
        <v>Hajduk Jacek</v>
      </c>
      <c r="I70">
        <f t="shared" si="6"/>
        <v>1975</v>
      </c>
      <c r="J70" t="s">
        <v>32</v>
      </c>
      <c r="K70" t="s">
        <v>200</v>
      </c>
    </row>
    <row r="71" spans="1:11">
      <c r="A71" t="str">
        <f t="shared" si="4"/>
        <v>SzumańskiJakub1983</v>
      </c>
      <c r="C71">
        <f t="shared" si="7"/>
        <v>70</v>
      </c>
      <c r="D71" t="s">
        <v>180</v>
      </c>
      <c r="E71" t="s">
        <v>141</v>
      </c>
      <c r="F71" t="s">
        <v>311</v>
      </c>
      <c r="G71">
        <v>1983</v>
      </c>
      <c r="H71" t="str">
        <f t="shared" si="5"/>
        <v>Szumański Jakub</v>
      </c>
      <c r="I71">
        <f t="shared" si="6"/>
        <v>1983</v>
      </c>
      <c r="J71" t="s">
        <v>32</v>
      </c>
      <c r="K71" t="s">
        <v>200</v>
      </c>
    </row>
    <row r="72" spans="1:11">
      <c r="A72" t="str">
        <f t="shared" si="4"/>
        <v>ZawadzkiArtur1970</v>
      </c>
      <c r="C72">
        <f t="shared" si="7"/>
        <v>71</v>
      </c>
      <c r="D72" t="s">
        <v>183</v>
      </c>
      <c r="E72" t="s">
        <v>51</v>
      </c>
      <c r="G72">
        <v>1970</v>
      </c>
      <c r="H72" t="str">
        <f t="shared" si="5"/>
        <v>Zawadzki Artur</v>
      </c>
      <c r="I72">
        <f t="shared" si="6"/>
        <v>1970</v>
      </c>
      <c r="J72" t="s">
        <v>32</v>
      </c>
      <c r="K72" t="s">
        <v>200</v>
      </c>
    </row>
    <row r="73" spans="1:11">
      <c r="A73" t="str">
        <f t="shared" si="4"/>
        <v>JaskólskiKonrad1980</v>
      </c>
      <c r="C73">
        <f t="shared" si="7"/>
        <v>72</v>
      </c>
      <c r="D73" t="s">
        <v>140</v>
      </c>
      <c r="E73" t="s">
        <v>68</v>
      </c>
      <c r="F73" t="s">
        <v>777</v>
      </c>
      <c r="G73">
        <v>1980</v>
      </c>
      <c r="H73" t="str">
        <f t="shared" si="5"/>
        <v>Jaskólski Konrad</v>
      </c>
      <c r="I73">
        <f t="shared" si="6"/>
        <v>1980</v>
      </c>
      <c r="J73" t="s">
        <v>32</v>
      </c>
      <c r="K73" t="s">
        <v>200</v>
      </c>
    </row>
    <row r="74" spans="1:11">
      <c r="A74" t="str">
        <f t="shared" si="4"/>
        <v>MorawskiPiotr1959</v>
      </c>
      <c r="C74">
        <f t="shared" si="7"/>
        <v>73</v>
      </c>
      <c r="D74" t="s">
        <v>146</v>
      </c>
      <c r="E74" t="s">
        <v>15</v>
      </c>
      <c r="G74">
        <v>1959</v>
      </c>
      <c r="H74" t="str">
        <f t="shared" si="5"/>
        <v>Morawski Piotr</v>
      </c>
      <c r="I74">
        <f t="shared" si="6"/>
        <v>1959</v>
      </c>
      <c r="J74" t="s">
        <v>32</v>
      </c>
      <c r="K74" t="s">
        <v>200</v>
      </c>
    </row>
    <row r="75" spans="1:11">
      <c r="A75" t="str">
        <f t="shared" si="4"/>
        <v>DrapellaDariusz1957</v>
      </c>
      <c r="C75">
        <f t="shared" si="7"/>
        <v>74</v>
      </c>
      <c r="D75" t="s">
        <v>145</v>
      </c>
      <c r="E75" t="s">
        <v>144</v>
      </c>
      <c r="G75">
        <v>1957</v>
      </c>
      <c r="H75" t="str">
        <f t="shared" si="5"/>
        <v>Drapella Dariusz</v>
      </c>
      <c r="I75">
        <f t="shared" si="6"/>
        <v>1957</v>
      </c>
      <c r="J75" t="s">
        <v>32</v>
      </c>
      <c r="K75" t="s">
        <v>200</v>
      </c>
    </row>
    <row r="76" spans="1:11">
      <c r="A76" t="str">
        <f t="shared" si="4"/>
        <v>JóźwiukPiotr1976</v>
      </c>
      <c r="C76">
        <f t="shared" si="7"/>
        <v>75</v>
      </c>
      <c r="D76" t="s">
        <v>142</v>
      </c>
      <c r="E76" t="s">
        <v>15</v>
      </c>
      <c r="F76" t="s">
        <v>184</v>
      </c>
      <c r="G76">
        <v>1976</v>
      </c>
      <c r="H76" t="str">
        <f t="shared" si="5"/>
        <v>Jóźwiuk Piotr</v>
      </c>
      <c r="I76">
        <f t="shared" si="6"/>
        <v>1976</v>
      </c>
      <c r="J76" t="s">
        <v>32</v>
      </c>
      <c r="K76" t="s">
        <v>200</v>
      </c>
    </row>
    <row r="77" spans="1:11">
      <c r="A77" t="str">
        <f t="shared" si="4"/>
        <v>StefańskiTomasy1982</v>
      </c>
      <c r="C77">
        <f t="shared" si="7"/>
        <v>76</v>
      </c>
      <c r="D77" t="s">
        <v>85</v>
      </c>
      <c r="E77" t="s">
        <v>186</v>
      </c>
      <c r="F77" t="s">
        <v>185</v>
      </c>
      <c r="G77">
        <v>1982</v>
      </c>
      <c r="H77" t="str">
        <f t="shared" si="5"/>
        <v>Stefański Tomasy</v>
      </c>
      <c r="I77">
        <f t="shared" si="6"/>
        <v>1982</v>
      </c>
      <c r="J77" t="s">
        <v>32</v>
      </c>
      <c r="K77" t="s">
        <v>200</v>
      </c>
    </row>
    <row r="78" spans="1:11">
      <c r="A78" t="str">
        <f t="shared" si="4"/>
        <v>SzopaKrzysztof1986</v>
      </c>
      <c r="C78">
        <f t="shared" si="7"/>
        <v>77</v>
      </c>
      <c r="D78" t="s">
        <v>187</v>
      </c>
      <c r="E78" t="s">
        <v>22</v>
      </c>
      <c r="F78" t="s">
        <v>188</v>
      </c>
      <c r="G78">
        <v>1986</v>
      </c>
      <c r="H78" t="str">
        <f t="shared" si="5"/>
        <v>Szopa Krzysztof</v>
      </c>
      <c r="I78">
        <f t="shared" si="6"/>
        <v>1986</v>
      </c>
      <c r="J78" t="s">
        <v>32</v>
      </c>
      <c r="K78" t="s">
        <v>200</v>
      </c>
    </row>
    <row r="79" spans="1:11">
      <c r="A79" t="str">
        <f t="shared" si="4"/>
        <v>SopolińskiKarol1972</v>
      </c>
      <c r="C79">
        <f t="shared" si="7"/>
        <v>78</v>
      </c>
      <c r="D79" t="s">
        <v>189</v>
      </c>
      <c r="E79" t="s">
        <v>95</v>
      </c>
      <c r="F79" t="s">
        <v>188</v>
      </c>
      <c r="G79">
        <v>1972</v>
      </c>
      <c r="H79" t="str">
        <f t="shared" si="5"/>
        <v>Sopoliński Karol</v>
      </c>
      <c r="I79">
        <f t="shared" si="6"/>
        <v>1972</v>
      </c>
      <c r="J79" t="s">
        <v>32</v>
      </c>
      <c r="K79" t="s">
        <v>200</v>
      </c>
    </row>
    <row r="80" spans="1:11">
      <c r="A80" t="str">
        <f t="shared" si="4"/>
        <v>FilipiukTomasz1974</v>
      </c>
      <c r="C80">
        <f t="shared" si="7"/>
        <v>79</v>
      </c>
      <c r="D80" t="s">
        <v>156</v>
      </c>
      <c r="E80" t="s">
        <v>48</v>
      </c>
      <c r="G80">
        <v>1974</v>
      </c>
      <c r="H80" t="str">
        <f t="shared" si="5"/>
        <v>Filipiuk Tomasz</v>
      </c>
      <c r="I80">
        <f t="shared" si="6"/>
        <v>1974</v>
      </c>
      <c r="J80" t="s">
        <v>32</v>
      </c>
      <c r="K80" t="s">
        <v>200</v>
      </c>
    </row>
    <row r="81" spans="1:11">
      <c r="A81" t="str">
        <f t="shared" si="4"/>
        <v>WysockiMaciej1990</v>
      </c>
      <c r="C81">
        <f t="shared" si="7"/>
        <v>80</v>
      </c>
      <c r="D81" t="s">
        <v>190</v>
      </c>
      <c r="E81" t="s">
        <v>70</v>
      </c>
      <c r="F81" t="s">
        <v>191</v>
      </c>
      <c r="G81">
        <v>1990</v>
      </c>
      <c r="H81" t="str">
        <f t="shared" si="5"/>
        <v>Wysocki Maciej</v>
      </c>
      <c r="I81">
        <f t="shared" si="6"/>
        <v>1990</v>
      </c>
      <c r="J81" t="s">
        <v>32</v>
      </c>
      <c r="K81" t="s">
        <v>200</v>
      </c>
    </row>
    <row r="82" spans="1:11">
      <c r="A82" t="str">
        <f t="shared" si="4"/>
        <v>KotkowskiKamil1990</v>
      </c>
      <c r="C82">
        <f t="shared" si="7"/>
        <v>81</v>
      </c>
      <c r="D82" t="s">
        <v>192</v>
      </c>
      <c r="E82" t="s">
        <v>193</v>
      </c>
      <c r="F82" t="s">
        <v>191</v>
      </c>
      <c r="G82">
        <v>1990</v>
      </c>
      <c r="H82" t="str">
        <f t="shared" si="5"/>
        <v>Kotkowski Kamil</v>
      </c>
      <c r="I82">
        <f t="shared" si="6"/>
        <v>1990</v>
      </c>
      <c r="J82" t="s">
        <v>32</v>
      </c>
      <c r="K82" t="s">
        <v>200</v>
      </c>
    </row>
    <row r="83" spans="1:11">
      <c r="A83" t="str">
        <f t="shared" si="4"/>
        <v>ChojeckiKrzysztof1981</v>
      </c>
      <c r="C83">
        <f t="shared" si="7"/>
        <v>82</v>
      </c>
      <c r="D83" t="s">
        <v>155</v>
      </c>
      <c r="E83" t="s">
        <v>22</v>
      </c>
      <c r="F83" t="s">
        <v>194</v>
      </c>
      <c r="G83">
        <v>1981</v>
      </c>
      <c r="H83" t="str">
        <f t="shared" si="5"/>
        <v>Chojecki Krzysztof</v>
      </c>
      <c r="I83">
        <f t="shared" si="6"/>
        <v>1981</v>
      </c>
      <c r="J83" t="s">
        <v>32</v>
      </c>
      <c r="K83" t="s">
        <v>200</v>
      </c>
    </row>
    <row r="84" spans="1:11">
      <c r="A84" t="str">
        <f t="shared" si="4"/>
        <v>GrabowskiGrzegorz1977</v>
      </c>
      <c r="C84">
        <f t="shared" si="7"/>
        <v>83</v>
      </c>
      <c r="D84" t="s">
        <v>97</v>
      </c>
      <c r="E84" t="s">
        <v>19</v>
      </c>
      <c r="F84" t="s">
        <v>195</v>
      </c>
      <c r="G84">
        <v>1977</v>
      </c>
      <c r="H84" t="str">
        <f t="shared" si="5"/>
        <v>Grabowski Grzegorz</v>
      </c>
      <c r="I84">
        <f t="shared" si="6"/>
        <v>1977</v>
      </c>
      <c r="J84" t="s">
        <v>32</v>
      </c>
      <c r="K84" t="s">
        <v>200</v>
      </c>
    </row>
    <row r="85" spans="1:11">
      <c r="A85" t="str">
        <f t="shared" si="4"/>
        <v>KasierskiPrzemysław1981</v>
      </c>
      <c r="C85">
        <f t="shared" si="7"/>
        <v>84</v>
      </c>
      <c r="D85" t="s">
        <v>148</v>
      </c>
      <c r="E85" t="s">
        <v>24</v>
      </c>
      <c r="F85" t="s">
        <v>147</v>
      </c>
      <c r="G85">
        <v>1981</v>
      </c>
      <c r="H85" t="str">
        <f t="shared" si="5"/>
        <v>Kasierski Przemysław</v>
      </c>
      <c r="I85">
        <f t="shared" si="6"/>
        <v>1981</v>
      </c>
      <c r="J85" t="s">
        <v>32</v>
      </c>
      <c r="K85" t="s">
        <v>200</v>
      </c>
    </row>
    <row r="86" spans="1:11">
      <c r="A86" t="str">
        <f t="shared" si="4"/>
        <v>SiewrukKrzysztof1976</v>
      </c>
      <c r="C86">
        <f t="shared" si="7"/>
        <v>85</v>
      </c>
      <c r="D86" t="s">
        <v>149</v>
      </c>
      <c r="E86" t="s">
        <v>22</v>
      </c>
      <c r="F86" t="s">
        <v>196</v>
      </c>
      <c r="G86">
        <v>1976</v>
      </c>
      <c r="H86" t="str">
        <f t="shared" si="5"/>
        <v>Siewruk Krzysztof</v>
      </c>
      <c r="I86">
        <f t="shared" si="6"/>
        <v>1976</v>
      </c>
      <c r="J86" t="s">
        <v>32</v>
      </c>
      <c r="K86" t="s">
        <v>200</v>
      </c>
    </row>
    <row r="87" spans="1:11">
      <c r="A87" t="str">
        <f t="shared" si="4"/>
        <v>SzotTomasz1977</v>
      </c>
      <c r="C87">
        <f t="shared" si="7"/>
        <v>86</v>
      </c>
      <c r="D87" t="s">
        <v>159</v>
      </c>
      <c r="E87" t="s">
        <v>48</v>
      </c>
      <c r="F87" t="s">
        <v>158</v>
      </c>
      <c r="G87">
        <v>1977</v>
      </c>
      <c r="H87" t="str">
        <f t="shared" si="5"/>
        <v>Szot Tomasz</v>
      </c>
      <c r="I87">
        <f t="shared" si="6"/>
        <v>1977</v>
      </c>
      <c r="J87" t="s">
        <v>32</v>
      </c>
      <c r="K87" t="s">
        <v>200</v>
      </c>
    </row>
    <row r="88" spans="1:11">
      <c r="A88" t="str">
        <f t="shared" si="4"/>
        <v>HajdukLidka1974</v>
      </c>
      <c r="C88">
        <f t="shared" si="7"/>
        <v>87</v>
      </c>
      <c r="D88" t="s">
        <v>177</v>
      </c>
      <c r="E88" t="s">
        <v>197</v>
      </c>
      <c r="F88" t="s">
        <v>176</v>
      </c>
      <c r="G88">
        <v>1974</v>
      </c>
      <c r="H88" t="str">
        <f t="shared" si="5"/>
        <v>Hajduk Lidka</v>
      </c>
      <c r="I88">
        <f t="shared" si="6"/>
        <v>1974</v>
      </c>
      <c r="J88" t="s">
        <v>32</v>
      </c>
      <c r="K88" t="s">
        <v>200</v>
      </c>
    </row>
    <row r="89" spans="1:11">
      <c r="A89" t="str">
        <f t="shared" si="4"/>
        <v>TruszkowskaKamila1980</v>
      </c>
      <c r="C89">
        <f t="shared" si="7"/>
        <v>88</v>
      </c>
      <c r="D89" t="s">
        <v>198</v>
      </c>
      <c r="E89" t="s">
        <v>199</v>
      </c>
      <c r="G89">
        <v>1980</v>
      </c>
      <c r="H89" t="str">
        <f t="shared" si="5"/>
        <v>Truszkowska Kamila</v>
      </c>
      <c r="I89">
        <f t="shared" si="6"/>
        <v>1980</v>
      </c>
      <c r="J89" t="s">
        <v>0</v>
      </c>
      <c r="K89" t="s">
        <v>200</v>
      </c>
    </row>
    <row r="90" spans="1:11">
      <c r="A90" t="str">
        <f t="shared" si="4"/>
        <v>BukowskaAgnieszka1985</v>
      </c>
      <c r="C90">
        <f t="shared" si="7"/>
        <v>89</v>
      </c>
      <c r="D90" t="s">
        <v>134</v>
      </c>
      <c r="E90" t="s">
        <v>133</v>
      </c>
      <c r="F90" t="s">
        <v>132</v>
      </c>
      <c r="G90">
        <v>1985</v>
      </c>
      <c r="H90" t="str">
        <f t="shared" si="5"/>
        <v>Bukowska Agnieszka</v>
      </c>
      <c r="I90">
        <f t="shared" si="6"/>
        <v>1985</v>
      </c>
      <c r="J90" t="s">
        <v>0</v>
      </c>
      <c r="K90" t="s">
        <v>200</v>
      </c>
    </row>
    <row r="91" spans="1:11">
      <c r="A91" t="str">
        <f t="shared" si="4"/>
        <v>MossoczyZbigniew1973</v>
      </c>
      <c r="C91">
        <f t="shared" si="7"/>
        <v>90</v>
      </c>
      <c r="D91" t="s">
        <v>270</v>
      </c>
      <c r="E91" t="s">
        <v>269</v>
      </c>
      <c r="F91" t="s">
        <v>268</v>
      </c>
      <c r="G91">
        <v>1973</v>
      </c>
      <c r="H91" t="str">
        <f t="shared" si="5"/>
        <v>Mossoczy Zbigniew</v>
      </c>
      <c r="I91">
        <f t="shared" si="6"/>
        <v>1973</v>
      </c>
      <c r="J91" t="s">
        <v>32</v>
      </c>
      <c r="K91" t="s">
        <v>271</v>
      </c>
    </row>
    <row r="92" spans="1:11">
      <c r="A92" t="str">
        <f t="shared" si="4"/>
        <v>BrudłoPaweł1979</v>
      </c>
      <c r="C92">
        <f t="shared" si="7"/>
        <v>91</v>
      </c>
      <c r="D92" t="s">
        <v>267</v>
      </c>
      <c r="E92" t="s">
        <v>16</v>
      </c>
      <c r="F92" t="s">
        <v>266</v>
      </c>
      <c r="G92">
        <v>1979</v>
      </c>
      <c r="H92" t="str">
        <f t="shared" si="5"/>
        <v>Brudło Paweł</v>
      </c>
      <c r="I92">
        <f t="shared" si="6"/>
        <v>1979</v>
      </c>
      <c r="J92" t="s">
        <v>32</v>
      </c>
      <c r="K92" t="s">
        <v>271</v>
      </c>
    </row>
    <row r="93" spans="1:11">
      <c r="A93" t="str">
        <f t="shared" si="4"/>
        <v>KrólikowskiRoman1963</v>
      </c>
      <c r="C93">
        <f t="shared" si="7"/>
        <v>92</v>
      </c>
      <c r="D93" t="s">
        <v>265</v>
      </c>
      <c r="E93" t="s">
        <v>234</v>
      </c>
      <c r="F93" t="s">
        <v>264</v>
      </c>
      <c r="G93">
        <v>1963</v>
      </c>
      <c r="H93" t="str">
        <f t="shared" si="5"/>
        <v>Królikowski Roman</v>
      </c>
      <c r="I93">
        <f t="shared" si="6"/>
        <v>1963</v>
      </c>
      <c r="J93" t="s">
        <v>32</v>
      </c>
      <c r="K93" t="s">
        <v>271</v>
      </c>
    </row>
    <row r="94" spans="1:11">
      <c r="A94" t="str">
        <f t="shared" si="4"/>
        <v>GorczycaPaweł1973</v>
      </c>
      <c r="C94">
        <f t="shared" si="7"/>
        <v>93</v>
      </c>
      <c r="D94" t="s">
        <v>262</v>
      </c>
      <c r="E94" t="s">
        <v>16</v>
      </c>
      <c r="G94">
        <v>1973</v>
      </c>
      <c r="H94" t="str">
        <f t="shared" si="5"/>
        <v>Gorczyca Paweł</v>
      </c>
      <c r="I94">
        <f t="shared" si="6"/>
        <v>1973</v>
      </c>
      <c r="J94" t="s">
        <v>32</v>
      </c>
      <c r="K94" t="s">
        <v>271</v>
      </c>
    </row>
    <row r="95" spans="1:11">
      <c r="A95" t="str">
        <f t="shared" si="4"/>
        <v>BanaszkiewiczPiotr1985</v>
      </c>
      <c r="C95">
        <f t="shared" si="7"/>
        <v>94</v>
      </c>
      <c r="D95" t="s">
        <v>261</v>
      </c>
      <c r="E95" t="s">
        <v>15</v>
      </c>
      <c r="F95" t="s">
        <v>260</v>
      </c>
      <c r="G95">
        <v>1985</v>
      </c>
      <c r="H95" t="str">
        <f t="shared" si="5"/>
        <v>Banaszkiewicz Piotr</v>
      </c>
      <c r="I95">
        <f t="shared" si="6"/>
        <v>1985</v>
      </c>
      <c r="J95" t="s">
        <v>32</v>
      </c>
      <c r="K95" t="s">
        <v>271</v>
      </c>
    </row>
    <row r="96" spans="1:11">
      <c r="A96" t="str">
        <f t="shared" si="4"/>
        <v>ZadwornyTomasz1982</v>
      </c>
      <c r="C96">
        <f t="shared" si="7"/>
        <v>95</v>
      </c>
      <c r="D96" t="s">
        <v>259</v>
      </c>
      <c r="E96" t="s">
        <v>48</v>
      </c>
      <c r="F96" t="s">
        <v>258</v>
      </c>
      <c r="G96">
        <v>1982</v>
      </c>
      <c r="H96" t="str">
        <f t="shared" si="5"/>
        <v>Zadworny Tomasz</v>
      </c>
      <c r="I96">
        <f t="shared" si="6"/>
        <v>1982</v>
      </c>
      <c r="J96" t="s">
        <v>32</v>
      </c>
      <c r="K96" t="s">
        <v>271</v>
      </c>
    </row>
    <row r="97" spans="1:11">
      <c r="A97" t="str">
        <f t="shared" si="4"/>
        <v>PisarekPiotr1969</v>
      </c>
      <c r="C97">
        <f t="shared" si="7"/>
        <v>96</v>
      </c>
      <c r="D97" t="s">
        <v>257</v>
      </c>
      <c r="E97" t="s">
        <v>15</v>
      </c>
      <c r="G97">
        <v>1969</v>
      </c>
      <c r="H97" t="str">
        <f t="shared" si="5"/>
        <v>Pisarek Piotr</v>
      </c>
      <c r="I97">
        <f t="shared" si="6"/>
        <v>1969</v>
      </c>
      <c r="J97" t="s">
        <v>32</v>
      </c>
      <c r="K97" t="s">
        <v>271</v>
      </c>
    </row>
    <row r="98" spans="1:11">
      <c r="A98" t="str">
        <f t="shared" si="4"/>
        <v>CieślickiMateusz1987</v>
      </c>
      <c r="C98">
        <f t="shared" si="7"/>
        <v>97</v>
      </c>
      <c r="D98" t="s">
        <v>256</v>
      </c>
      <c r="E98" t="s">
        <v>91</v>
      </c>
      <c r="G98">
        <v>1987</v>
      </c>
      <c r="H98" t="str">
        <f t="shared" si="5"/>
        <v>Cieślicki Mateusz</v>
      </c>
      <c r="I98">
        <f t="shared" si="6"/>
        <v>1987</v>
      </c>
      <c r="J98" t="s">
        <v>32</v>
      </c>
      <c r="K98" t="s">
        <v>271</v>
      </c>
    </row>
    <row r="99" spans="1:11">
      <c r="A99" t="str">
        <f t="shared" si="4"/>
        <v>NiedośpiałKrzysztof1976</v>
      </c>
      <c r="C99">
        <f t="shared" si="7"/>
        <v>98</v>
      </c>
      <c r="D99" t="s">
        <v>255</v>
      </c>
      <c r="E99" t="s">
        <v>22</v>
      </c>
      <c r="F99" t="s">
        <v>254</v>
      </c>
      <c r="G99">
        <v>1976</v>
      </c>
      <c r="H99" t="str">
        <f t="shared" si="5"/>
        <v>Niedośpiał Krzysztof</v>
      </c>
      <c r="I99">
        <f t="shared" si="6"/>
        <v>1976</v>
      </c>
      <c r="J99" t="s">
        <v>32</v>
      </c>
      <c r="K99" t="s">
        <v>271</v>
      </c>
    </row>
    <row r="100" spans="1:11">
      <c r="A100" t="str">
        <f t="shared" si="4"/>
        <v>SkowronekMaciej1969</v>
      </c>
      <c r="C100">
        <f t="shared" si="7"/>
        <v>99</v>
      </c>
      <c r="D100" t="s">
        <v>252</v>
      </c>
      <c r="E100" t="s">
        <v>70</v>
      </c>
      <c r="F100" t="s">
        <v>251</v>
      </c>
      <c r="G100">
        <v>1969</v>
      </c>
      <c r="H100" t="str">
        <f t="shared" si="5"/>
        <v>Skowronek Maciej</v>
      </c>
      <c r="I100">
        <f t="shared" si="6"/>
        <v>1969</v>
      </c>
      <c r="J100" t="s">
        <v>32</v>
      </c>
      <c r="K100" t="s">
        <v>271</v>
      </c>
    </row>
    <row r="101" spans="1:11">
      <c r="A101" t="str">
        <f t="shared" si="4"/>
        <v>BorgiełMarek1993</v>
      </c>
      <c r="C101">
        <f t="shared" si="7"/>
        <v>100</v>
      </c>
      <c r="D101" t="s">
        <v>250</v>
      </c>
      <c r="E101" t="s">
        <v>34</v>
      </c>
      <c r="F101" t="s">
        <v>249</v>
      </c>
      <c r="G101">
        <v>1993</v>
      </c>
      <c r="H101" t="str">
        <f t="shared" si="5"/>
        <v>Borgieł Marek</v>
      </c>
      <c r="I101">
        <f t="shared" si="6"/>
        <v>1993</v>
      </c>
      <c r="J101" t="s">
        <v>32</v>
      </c>
      <c r="K101" t="s">
        <v>271</v>
      </c>
    </row>
    <row r="102" spans="1:11">
      <c r="A102" t="str">
        <f t="shared" si="4"/>
        <v>WalentowskiRadosław1979</v>
      </c>
      <c r="C102">
        <f t="shared" si="7"/>
        <v>101</v>
      </c>
      <c r="D102" t="s">
        <v>245</v>
      </c>
      <c r="E102" t="s">
        <v>241</v>
      </c>
      <c r="F102" t="s">
        <v>312</v>
      </c>
      <c r="G102">
        <v>1979</v>
      </c>
      <c r="H102" t="str">
        <f t="shared" si="5"/>
        <v>Walentowski Radosław</v>
      </c>
      <c r="I102">
        <f t="shared" si="6"/>
        <v>1979</v>
      </c>
      <c r="J102" t="s">
        <v>32</v>
      </c>
      <c r="K102" t="s">
        <v>271</v>
      </c>
    </row>
    <row r="103" spans="1:11">
      <c r="A103" t="str">
        <f t="shared" si="4"/>
        <v>KotMaciej1984</v>
      </c>
      <c r="C103">
        <f t="shared" si="7"/>
        <v>102</v>
      </c>
      <c r="D103" t="s">
        <v>244</v>
      </c>
      <c r="E103" t="s">
        <v>70</v>
      </c>
      <c r="F103" t="s">
        <v>243</v>
      </c>
      <c r="G103">
        <v>1984</v>
      </c>
      <c r="H103" t="str">
        <f t="shared" si="5"/>
        <v>Kot Maciej</v>
      </c>
      <c r="I103">
        <f t="shared" si="6"/>
        <v>1984</v>
      </c>
      <c r="J103" t="s">
        <v>32</v>
      </c>
      <c r="K103" t="s">
        <v>271</v>
      </c>
    </row>
    <row r="104" spans="1:11">
      <c r="A104" t="str">
        <f t="shared" si="4"/>
        <v>ŚrednickiRadosław1988</v>
      </c>
      <c r="C104">
        <f t="shared" si="7"/>
        <v>103</v>
      </c>
      <c r="D104" t="s">
        <v>242</v>
      </c>
      <c r="E104" t="s">
        <v>241</v>
      </c>
      <c r="F104" t="s">
        <v>240</v>
      </c>
      <c r="G104">
        <v>1988</v>
      </c>
      <c r="H104" t="str">
        <f t="shared" si="5"/>
        <v>Średnicki Radosław</v>
      </c>
      <c r="I104">
        <f t="shared" si="6"/>
        <v>1988</v>
      </c>
      <c r="J104" t="s">
        <v>32</v>
      </c>
      <c r="K104" t="s">
        <v>271</v>
      </c>
    </row>
    <row r="105" spans="1:11">
      <c r="A105" t="str">
        <f t="shared" si="4"/>
        <v>GryszkalisMarcin1977</v>
      </c>
      <c r="C105">
        <f t="shared" si="7"/>
        <v>104</v>
      </c>
      <c r="D105" t="s">
        <v>239</v>
      </c>
      <c r="E105" t="s">
        <v>17</v>
      </c>
      <c r="G105">
        <v>1977</v>
      </c>
      <c r="H105" t="str">
        <f t="shared" si="5"/>
        <v>Gryszkalis Marcin</v>
      </c>
      <c r="I105">
        <f t="shared" si="6"/>
        <v>1977</v>
      </c>
      <c r="J105" t="s">
        <v>32</v>
      </c>
      <c r="K105" t="s">
        <v>271</v>
      </c>
    </row>
    <row r="106" spans="1:11">
      <c r="A106" t="str">
        <f t="shared" si="4"/>
        <v>Melon-MikaKrzysztof1975</v>
      </c>
      <c r="C106">
        <f t="shared" si="7"/>
        <v>105</v>
      </c>
      <c r="D106" t="s">
        <v>237</v>
      </c>
      <c r="E106" t="s">
        <v>22</v>
      </c>
      <c r="F106" t="s">
        <v>236</v>
      </c>
      <c r="G106">
        <v>1975</v>
      </c>
      <c r="H106" t="str">
        <f t="shared" si="5"/>
        <v>Melon-Mika Krzysztof</v>
      </c>
      <c r="I106">
        <f t="shared" si="6"/>
        <v>1975</v>
      </c>
      <c r="J106" t="s">
        <v>32</v>
      </c>
      <c r="K106" t="s">
        <v>271</v>
      </c>
    </row>
    <row r="107" spans="1:11">
      <c r="A107" t="str">
        <f t="shared" si="4"/>
        <v>TyszkowskiRoman1968</v>
      </c>
      <c r="C107">
        <f t="shared" si="7"/>
        <v>106</v>
      </c>
      <c r="D107" t="s">
        <v>235</v>
      </c>
      <c r="E107" t="s">
        <v>234</v>
      </c>
      <c r="G107">
        <v>1968</v>
      </c>
      <c r="H107" t="str">
        <f t="shared" si="5"/>
        <v>Tyszkowski Roman</v>
      </c>
      <c r="I107">
        <f t="shared" si="6"/>
        <v>1968</v>
      </c>
      <c r="J107" t="s">
        <v>32</v>
      </c>
      <c r="K107" t="s">
        <v>271</v>
      </c>
    </row>
    <row r="108" spans="1:11">
      <c r="A108" t="str">
        <f t="shared" si="4"/>
        <v>AdamczykBartosz1980</v>
      </c>
      <c r="C108">
        <f t="shared" si="7"/>
        <v>107</v>
      </c>
      <c r="D108" t="s">
        <v>230</v>
      </c>
      <c r="E108" t="s">
        <v>46</v>
      </c>
      <c r="F108" t="s">
        <v>229</v>
      </c>
      <c r="G108">
        <v>1980</v>
      </c>
      <c r="H108" t="str">
        <f t="shared" si="5"/>
        <v>Adamczyk Bartosz</v>
      </c>
      <c r="I108">
        <f t="shared" si="6"/>
        <v>1980</v>
      </c>
      <c r="J108" t="s">
        <v>32</v>
      </c>
      <c r="K108" t="s">
        <v>271</v>
      </c>
    </row>
    <row r="109" spans="1:11">
      <c r="A109" t="str">
        <f t="shared" si="4"/>
        <v>KorzecStaszek1978</v>
      </c>
      <c r="C109">
        <f t="shared" si="7"/>
        <v>108</v>
      </c>
      <c r="D109" t="s">
        <v>228</v>
      </c>
      <c r="E109" t="s">
        <v>227</v>
      </c>
      <c r="F109" t="s">
        <v>202</v>
      </c>
      <c r="G109">
        <v>1978</v>
      </c>
      <c r="H109" t="str">
        <f t="shared" si="5"/>
        <v>Korzec Staszek</v>
      </c>
      <c r="I109">
        <f t="shared" si="6"/>
        <v>1978</v>
      </c>
      <c r="J109" t="s">
        <v>32</v>
      </c>
      <c r="K109" t="s">
        <v>271</v>
      </c>
    </row>
    <row r="110" spans="1:11">
      <c r="A110" t="str">
        <f t="shared" si="4"/>
        <v>MalickiGrzegorz1976</v>
      </c>
      <c r="C110">
        <f t="shared" si="7"/>
        <v>109</v>
      </c>
      <c r="D110" t="s">
        <v>226</v>
      </c>
      <c r="E110" t="s">
        <v>19</v>
      </c>
      <c r="F110" t="s">
        <v>202</v>
      </c>
      <c r="G110">
        <v>1976</v>
      </c>
      <c r="H110" t="str">
        <f t="shared" si="5"/>
        <v>Malicki Grzegorz</v>
      </c>
      <c r="I110">
        <f t="shared" si="6"/>
        <v>1976</v>
      </c>
      <c r="J110" t="s">
        <v>32</v>
      </c>
      <c r="K110" t="s">
        <v>271</v>
      </c>
    </row>
    <row r="111" spans="1:11">
      <c r="A111" t="str">
        <f t="shared" si="4"/>
        <v>StaszewskiDaniel1973</v>
      </c>
      <c r="C111">
        <f t="shared" si="7"/>
        <v>110</v>
      </c>
      <c r="D111" t="s">
        <v>225</v>
      </c>
      <c r="E111" t="s">
        <v>139</v>
      </c>
      <c r="F111" t="s">
        <v>224</v>
      </c>
      <c r="G111">
        <v>1973</v>
      </c>
      <c r="H111" t="str">
        <f t="shared" si="5"/>
        <v>Staszewski Daniel</v>
      </c>
      <c r="I111">
        <f t="shared" si="6"/>
        <v>1973</v>
      </c>
      <c r="J111" t="s">
        <v>32</v>
      </c>
      <c r="K111" t="s">
        <v>271</v>
      </c>
    </row>
    <row r="112" spans="1:11">
      <c r="A112" t="str">
        <f t="shared" si="4"/>
        <v>TomaszczykLudwik1962</v>
      </c>
      <c r="C112">
        <f t="shared" si="7"/>
        <v>111</v>
      </c>
      <c r="D112" t="s">
        <v>221</v>
      </c>
      <c r="E112" t="s">
        <v>220</v>
      </c>
      <c r="G112">
        <v>1962</v>
      </c>
      <c r="H112" t="str">
        <f t="shared" si="5"/>
        <v>Tomaszczyk Ludwik</v>
      </c>
      <c r="I112">
        <f t="shared" si="6"/>
        <v>1962</v>
      </c>
      <c r="J112" t="s">
        <v>32</v>
      </c>
      <c r="K112" t="s">
        <v>271</v>
      </c>
    </row>
    <row r="113" spans="1:11">
      <c r="A113" t="str">
        <f t="shared" si="4"/>
        <v>KurtokZdzisław1962</v>
      </c>
      <c r="C113">
        <f t="shared" si="7"/>
        <v>112</v>
      </c>
      <c r="D113" t="s">
        <v>219</v>
      </c>
      <c r="E113" t="s">
        <v>218</v>
      </c>
      <c r="F113" t="s">
        <v>217</v>
      </c>
      <c r="G113">
        <v>1962</v>
      </c>
      <c r="H113" t="str">
        <f t="shared" si="5"/>
        <v>Kurtok Zdzisław</v>
      </c>
      <c r="I113">
        <f t="shared" si="6"/>
        <v>1962</v>
      </c>
      <c r="J113" t="s">
        <v>32</v>
      </c>
      <c r="K113" t="s">
        <v>271</v>
      </c>
    </row>
    <row r="114" spans="1:11">
      <c r="A114" t="str">
        <f t="shared" si="4"/>
        <v>BasterPrzemysław1978</v>
      </c>
      <c r="C114">
        <f t="shared" si="7"/>
        <v>113</v>
      </c>
      <c r="D114" t="s">
        <v>216</v>
      </c>
      <c r="E114" t="s">
        <v>24</v>
      </c>
      <c r="G114">
        <v>1978</v>
      </c>
      <c r="H114" t="str">
        <f t="shared" si="5"/>
        <v>Baster Przemysław</v>
      </c>
      <c r="I114">
        <f t="shared" si="6"/>
        <v>1978</v>
      </c>
      <c r="J114" t="s">
        <v>32</v>
      </c>
      <c r="K114" t="s">
        <v>271</v>
      </c>
    </row>
    <row r="115" spans="1:11">
      <c r="A115" t="str">
        <f t="shared" si="4"/>
        <v>KurzawaBogdan1965</v>
      </c>
      <c r="C115">
        <f t="shared" si="7"/>
        <v>114</v>
      </c>
      <c r="D115" t="s">
        <v>215</v>
      </c>
      <c r="E115" t="s">
        <v>214</v>
      </c>
      <c r="G115">
        <v>1965</v>
      </c>
      <c r="H115" t="str">
        <f t="shared" si="5"/>
        <v>Kurzawa Bogdan</v>
      </c>
      <c r="I115">
        <f t="shared" si="6"/>
        <v>1965</v>
      </c>
      <c r="J115" t="s">
        <v>32</v>
      </c>
      <c r="K115" t="s">
        <v>271</v>
      </c>
    </row>
    <row r="116" spans="1:11">
      <c r="A116" t="str">
        <f t="shared" si="4"/>
        <v>KaweckiDariusz1971</v>
      </c>
      <c r="C116">
        <f t="shared" si="7"/>
        <v>115</v>
      </c>
      <c r="D116" t="s">
        <v>213</v>
      </c>
      <c r="E116" t="s">
        <v>144</v>
      </c>
      <c r="F116" t="s">
        <v>212</v>
      </c>
      <c r="G116">
        <v>1971</v>
      </c>
      <c r="H116" t="str">
        <f t="shared" si="5"/>
        <v>Kawecki Dariusz</v>
      </c>
      <c r="I116">
        <f t="shared" si="6"/>
        <v>1971</v>
      </c>
      <c r="J116" t="s">
        <v>32</v>
      </c>
      <c r="K116" t="s">
        <v>271</v>
      </c>
    </row>
    <row r="117" spans="1:11">
      <c r="A117" t="str">
        <f t="shared" si="4"/>
        <v>JelińskiTomasz1982</v>
      </c>
      <c r="C117">
        <f t="shared" si="7"/>
        <v>116</v>
      </c>
      <c r="D117" t="s">
        <v>211</v>
      </c>
      <c r="E117" t="s">
        <v>48</v>
      </c>
      <c r="F117" t="s">
        <v>206</v>
      </c>
      <c r="G117">
        <v>1982</v>
      </c>
      <c r="H117" t="str">
        <f t="shared" si="5"/>
        <v>Jeliński Tomasz</v>
      </c>
      <c r="I117">
        <f t="shared" si="6"/>
        <v>1982</v>
      </c>
      <c r="J117" t="s">
        <v>32</v>
      </c>
      <c r="K117" t="s">
        <v>271</v>
      </c>
    </row>
    <row r="118" spans="1:11">
      <c r="A118" t="str">
        <f t="shared" si="4"/>
        <v>BożekJerzy1955</v>
      </c>
      <c r="C118">
        <f t="shared" si="7"/>
        <v>117</v>
      </c>
      <c r="D118" t="s">
        <v>210</v>
      </c>
      <c r="E118" t="s">
        <v>209</v>
      </c>
      <c r="G118">
        <v>1955</v>
      </c>
      <c r="H118" t="str">
        <f t="shared" si="5"/>
        <v>Bożek Jerzy</v>
      </c>
      <c r="I118">
        <f t="shared" si="6"/>
        <v>1955</v>
      </c>
      <c r="J118" t="s">
        <v>32</v>
      </c>
      <c r="K118" t="s">
        <v>271</v>
      </c>
    </row>
    <row r="119" spans="1:11">
      <c r="A119" t="str">
        <f t="shared" si="4"/>
        <v>KonopińskiMaciej1973</v>
      </c>
      <c r="C119">
        <f t="shared" si="7"/>
        <v>118</v>
      </c>
      <c r="D119" t="s">
        <v>203</v>
      </c>
      <c r="E119" t="s">
        <v>70</v>
      </c>
      <c r="F119" t="s">
        <v>202</v>
      </c>
      <c r="G119">
        <v>1973</v>
      </c>
      <c r="H119" t="str">
        <f t="shared" si="5"/>
        <v>Konopiński Maciej</v>
      </c>
      <c r="I119">
        <f t="shared" si="6"/>
        <v>1973</v>
      </c>
      <c r="J119" t="s">
        <v>32</v>
      </c>
      <c r="K119" t="s">
        <v>271</v>
      </c>
    </row>
    <row r="120" spans="1:11">
      <c r="A120" t="str">
        <f t="shared" si="4"/>
        <v>Motyl-AdamczykAgata1979</v>
      </c>
      <c r="C120">
        <f t="shared" si="7"/>
        <v>119</v>
      </c>
      <c r="D120" t="s">
        <v>232</v>
      </c>
      <c r="E120" t="s">
        <v>231</v>
      </c>
      <c r="F120" t="s">
        <v>229</v>
      </c>
      <c r="G120">
        <v>1979</v>
      </c>
      <c r="H120" t="str">
        <f t="shared" si="5"/>
        <v>Motyl-Adamczyk Agata</v>
      </c>
      <c r="I120">
        <f t="shared" si="6"/>
        <v>1979</v>
      </c>
      <c r="J120" t="s">
        <v>0</v>
      </c>
      <c r="K120" t="s">
        <v>271</v>
      </c>
    </row>
    <row r="121" spans="1:11">
      <c r="A121" t="str">
        <f t="shared" si="4"/>
        <v>KosmalaMonika1978</v>
      </c>
      <c r="C121">
        <f t="shared" si="7"/>
        <v>120</v>
      </c>
      <c r="D121" t="s">
        <v>208</v>
      </c>
      <c r="E121" t="s">
        <v>207</v>
      </c>
      <c r="F121" t="s">
        <v>206</v>
      </c>
      <c r="G121">
        <v>1978</v>
      </c>
      <c r="H121" t="str">
        <f t="shared" si="5"/>
        <v>Kosmala Monika</v>
      </c>
      <c r="I121">
        <f t="shared" si="6"/>
        <v>1978</v>
      </c>
      <c r="J121" t="s">
        <v>0</v>
      </c>
      <c r="K121" t="s">
        <v>271</v>
      </c>
    </row>
    <row r="122" spans="1:11">
      <c r="A122" t="str">
        <f t="shared" si="4"/>
        <v>LabutMaria1977</v>
      </c>
      <c r="C122">
        <f t="shared" si="7"/>
        <v>121</v>
      </c>
      <c r="D122" t="s">
        <v>205</v>
      </c>
      <c r="E122" t="s">
        <v>204</v>
      </c>
      <c r="G122">
        <v>1977</v>
      </c>
      <c r="H122" t="str">
        <f t="shared" si="5"/>
        <v>Labut Maria</v>
      </c>
      <c r="I122">
        <f t="shared" si="6"/>
        <v>1977</v>
      </c>
      <c r="J122" t="s">
        <v>0</v>
      </c>
      <c r="K122" t="s">
        <v>271</v>
      </c>
    </row>
    <row r="123" spans="1:11">
      <c r="A123" t="str">
        <f t="shared" si="4"/>
        <v>BuciakPiotr1979</v>
      </c>
      <c r="C123">
        <f t="shared" si="7"/>
        <v>122</v>
      </c>
      <c r="D123" t="s">
        <v>302</v>
      </c>
      <c r="E123" t="s">
        <v>15</v>
      </c>
      <c r="F123" t="s">
        <v>301</v>
      </c>
      <c r="G123">
        <v>1979</v>
      </c>
      <c r="H123" t="str">
        <f t="shared" si="5"/>
        <v>Buciak Piotr</v>
      </c>
      <c r="I123">
        <f t="shared" si="6"/>
        <v>1979</v>
      </c>
      <c r="J123" t="s">
        <v>32</v>
      </c>
      <c r="K123" t="s">
        <v>128</v>
      </c>
    </row>
    <row r="124" spans="1:11">
      <c r="A124" t="str">
        <f t="shared" si="4"/>
        <v>WojciechowskiAdam1984</v>
      </c>
      <c r="C124">
        <f t="shared" si="7"/>
        <v>123</v>
      </c>
      <c r="D124" t="s">
        <v>300</v>
      </c>
      <c r="E124" t="s">
        <v>83</v>
      </c>
      <c r="F124" t="s">
        <v>299</v>
      </c>
      <c r="G124">
        <v>1984</v>
      </c>
      <c r="H124" t="str">
        <f t="shared" si="5"/>
        <v>Wojciechowski Adam</v>
      </c>
      <c r="I124">
        <f t="shared" si="6"/>
        <v>1984</v>
      </c>
      <c r="J124" t="s">
        <v>32</v>
      </c>
      <c r="K124" t="s">
        <v>128</v>
      </c>
    </row>
    <row r="125" spans="1:11">
      <c r="A125" t="str">
        <f t="shared" si="4"/>
        <v>BoberBartłomiej1972</v>
      </c>
      <c r="C125">
        <f t="shared" si="7"/>
        <v>124</v>
      </c>
      <c r="D125" t="s">
        <v>298</v>
      </c>
      <c r="E125" t="s">
        <v>272</v>
      </c>
      <c r="F125" t="s">
        <v>143</v>
      </c>
      <c r="G125">
        <v>1972</v>
      </c>
      <c r="H125" t="str">
        <f t="shared" si="5"/>
        <v>Bober Bartłomiej</v>
      </c>
      <c r="I125">
        <f t="shared" si="6"/>
        <v>1972</v>
      </c>
      <c r="J125" t="s">
        <v>32</v>
      </c>
      <c r="K125" t="s">
        <v>128</v>
      </c>
    </row>
    <row r="126" spans="1:11">
      <c r="A126" t="str">
        <f t="shared" si="4"/>
        <v>SłomkaPaweł1990</v>
      </c>
      <c r="C126">
        <f t="shared" si="7"/>
        <v>125</v>
      </c>
      <c r="D126" t="s">
        <v>297</v>
      </c>
      <c r="E126" t="s">
        <v>16</v>
      </c>
      <c r="F126" t="s">
        <v>296</v>
      </c>
      <c r="G126">
        <v>1990</v>
      </c>
      <c r="H126" t="str">
        <f t="shared" si="5"/>
        <v>Słomka Paweł</v>
      </c>
      <c r="I126">
        <f t="shared" si="6"/>
        <v>1990</v>
      </c>
      <c r="J126" t="s">
        <v>32</v>
      </c>
      <c r="K126" t="s">
        <v>128</v>
      </c>
    </row>
    <row r="127" spans="1:11">
      <c r="A127" t="str">
        <f t="shared" si="4"/>
        <v>SenderekŁukasz1977</v>
      </c>
      <c r="C127">
        <f t="shared" si="7"/>
        <v>126</v>
      </c>
      <c r="D127" t="s">
        <v>295</v>
      </c>
      <c r="E127" t="s">
        <v>63</v>
      </c>
      <c r="F127" t="s">
        <v>294</v>
      </c>
      <c r="G127">
        <v>1977</v>
      </c>
      <c r="H127" t="str">
        <f t="shared" si="5"/>
        <v>Senderek Łukasz</v>
      </c>
      <c r="I127">
        <f t="shared" si="6"/>
        <v>1977</v>
      </c>
      <c r="J127" t="s">
        <v>32</v>
      </c>
      <c r="K127" t="s">
        <v>128</v>
      </c>
    </row>
    <row r="128" spans="1:11">
      <c r="A128" t="str">
        <f t="shared" si="4"/>
        <v>FolandAdam1976</v>
      </c>
      <c r="C128">
        <f t="shared" si="7"/>
        <v>127</v>
      </c>
      <c r="D128" t="s">
        <v>293</v>
      </c>
      <c r="E128" t="s">
        <v>83</v>
      </c>
      <c r="F128" t="s">
        <v>292</v>
      </c>
      <c r="G128">
        <v>1976</v>
      </c>
      <c r="H128" t="str">
        <f t="shared" si="5"/>
        <v>Foland Adam</v>
      </c>
      <c r="I128">
        <f t="shared" si="6"/>
        <v>1976</v>
      </c>
      <c r="J128" t="s">
        <v>32</v>
      </c>
      <c r="K128" t="s">
        <v>128</v>
      </c>
    </row>
    <row r="129" spans="1:11">
      <c r="A129" t="str">
        <f t="shared" si="4"/>
        <v>SiemieniukKrzysztof1979</v>
      </c>
      <c r="C129">
        <f t="shared" si="7"/>
        <v>128</v>
      </c>
      <c r="D129" t="s">
        <v>288</v>
      </c>
      <c r="E129" t="s">
        <v>22</v>
      </c>
      <c r="F129" t="s">
        <v>287</v>
      </c>
      <c r="G129">
        <v>1979</v>
      </c>
      <c r="H129" t="str">
        <f t="shared" si="5"/>
        <v>Siemieniuk Krzysztof</v>
      </c>
      <c r="I129">
        <f t="shared" si="6"/>
        <v>1979</v>
      </c>
      <c r="J129" t="s">
        <v>32</v>
      </c>
      <c r="K129" t="s">
        <v>128</v>
      </c>
    </row>
    <row r="130" spans="1:11">
      <c r="A130" t="str">
        <f t="shared" ref="A130:A193" si="8">D130&amp;E130&amp;G130</f>
        <v>WaszkiewiczJacek1977</v>
      </c>
      <c r="C130">
        <f t="shared" si="7"/>
        <v>129</v>
      </c>
      <c r="D130" t="s">
        <v>286</v>
      </c>
      <c r="E130" t="s">
        <v>21</v>
      </c>
      <c r="F130" t="s">
        <v>285</v>
      </c>
      <c r="G130">
        <v>1977</v>
      </c>
      <c r="H130" t="str">
        <f t="shared" si="5"/>
        <v>Waszkiewicz Jacek</v>
      </c>
      <c r="I130">
        <f t="shared" si="6"/>
        <v>1977</v>
      </c>
      <c r="J130" t="s">
        <v>32</v>
      </c>
      <c r="K130" t="s">
        <v>128</v>
      </c>
    </row>
    <row r="131" spans="1:11">
      <c r="A131" t="str">
        <f t="shared" si="8"/>
        <v>BeneszRafał1975</v>
      </c>
      <c r="C131">
        <f t="shared" si="7"/>
        <v>130</v>
      </c>
      <c r="D131" t="s">
        <v>284</v>
      </c>
      <c r="E131" t="s">
        <v>45</v>
      </c>
      <c r="F131" t="s">
        <v>283</v>
      </c>
      <c r="G131">
        <v>1975</v>
      </c>
      <c r="H131" t="str">
        <f t="shared" ref="H131:H194" si="9">D131&amp;" "&amp;E131</f>
        <v>Benesz Rafał</v>
      </c>
      <c r="I131">
        <f t="shared" ref="I131:I194" si="10">G131</f>
        <v>1975</v>
      </c>
      <c r="J131" t="s">
        <v>32</v>
      </c>
      <c r="K131" t="s">
        <v>128</v>
      </c>
    </row>
    <row r="132" spans="1:11">
      <c r="A132" t="str">
        <f t="shared" si="8"/>
        <v>KędziorekDamian1979</v>
      </c>
      <c r="C132">
        <f t="shared" ref="C132:C195" si="11">C131+1</f>
        <v>131</v>
      </c>
      <c r="D132" t="s">
        <v>281</v>
      </c>
      <c r="E132" t="s">
        <v>282</v>
      </c>
      <c r="F132" t="s">
        <v>280</v>
      </c>
      <c r="G132">
        <v>1979</v>
      </c>
      <c r="H132" t="str">
        <f t="shared" si="9"/>
        <v>Kędziorek Damian</v>
      </c>
      <c r="I132">
        <f t="shared" si="10"/>
        <v>1979</v>
      </c>
      <c r="J132" t="s">
        <v>32</v>
      </c>
      <c r="K132" t="s">
        <v>128</v>
      </c>
    </row>
    <row r="133" spans="1:11">
      <c r="A133" t="str">
        <f t="shared" si="8"/>
        <v>ZawadzkiStanisław1998</v>
      </c>
      <c r="C133">
        <f t="shared" si="11"/>
        <v>132</v>
      </c>
      <c r="D133" t="s">
        <v>183</v>
      </c>
      <c r="E133" t="s">
        <v>279</v>
      </c>
      <c r="F133" t="s">
        <v>278</v>
      </c>
      <c r="G133">
        <v>1998</v>
      </c>
      <c r="H133" t="str">
        <f t="shared" si="9"/>
        <v>Zawadzki Stanisław</v>
      </c>
      <c r="I133">
        <f t="shared" si="10"/>
        <v>1998</v>
      </c>
      <c r="J133" t="s">
        <v>32</v>
      </c>
      <c r="K133" t="s">
        <v>128</v>
      </c>
    </row>
    <row r="134" spans="1:11">
      <c r="A134" t="str">
        <f t="shared" si="8"/>
        <v>MierzwickiKrzysztof1979</v>
      </c>
      <c r="C134">
        <f t="shared" si="11"/>
        <v>133</v>
      </c>
      <c r="D134" t="s">
        <v>277</v>
      </c>
      <c r="E134" t="s">
        <v>22</v>
      </c>
      <c r="F134" t="s">
        <v>3</v>
      </c>
      <c r="G134">
        <v>1979</v>
      </c>
      <c r="H134" t="str">
        <f t="shared" si="9"/>
        <v>Mierzwicki Krzysztof</v>
      </c>
      <c r="I134">
        <f t="shared" si="10"/>
        <v>1979</v>
      </c>
      <c r="J134" t="s">
        <v>32</v>
      </c>
      <c r="K134" t="s">
        <v>128</v>
      </c>
    </row>
    <row r="135" spans="1:11">
      <c r="A135" t="str">
        <f t="shared" si="8"/>
        <v>SirockiRafał1983</v>
      </c>
      <c r="C135">
        <f t="shared" si="11"/>
        <v>134</v>
      </c>
      <c r="D135" t="s">
        <v>274</v>
      </c>
      <c r="E135" t="s">
        <v>45</v>
      </c>
      <c r="F135" t="s">
        <v>273</v>
      </c>
      <c r="G135">
        <v>1983</v>
      </c>
      <c r="H135" t="str">
        <f t="shared" si="9"/>
        <v>Sirocki Rafał</v>
      </c>
      <c r="I135">
        <f t="shared" si="10"/>
        <v>1983</v>
      </c>
      <c r="J135" t="s">
        <v>32</v>
      </c>
      <c r="K135" t="s">
        <v>128</v>
      </c>
    </row>
    <row r="136" spans="1:11">
      <c r="A136" t="str">
        <f t="shared" si="8"/>
        <v>GruzielMagdalena1976</v>
      </c>
      <c r="C136">
        <f t="shared" si="11"/>
        <v>135</v>
      </c>
      <c r="D136" t="s">
        <v>291</v>
      </c>
      <c r="E136" t="s">
        <v>36</v>
      </c>
      <c r="F136" t="s">
        <v>289</v>
      </c>
      <c r="G136">
        <v>1976</v>
      </c>
      <c r="H136" t="str">
        <f t="shared" si="9"/>
        <v>Gruziel Magdalena</v>
      </c>
      <c r="I136">
        <f t="shared" si="10"/>
        <v>1976</v>
      </c>
      <c r="J136" t="s">
        <v>0</v>
      </c>
      <c r="K136" t="s">
        <v>128</v>
      </c>
    </row>
    <row r="137" spans="1:11">
      <c r="A137" t="str">
        <f t="shared" si="8"/>
        <v>SkompskaAnna1982</v>
      </c>
      <c r="C137">
        <f t="shared" si="11"/>
        <v>136</v>
      </c>
      <c r="D137" t="s">
        <v>275</v>
      </c>
      <c r="E137" t="s">
        <v>276</v>
      </c>
      <c r="F137" t="s">
        <v>3</v>
      </c>
      <c r="G137">
        <v>1982</v>
      </c>
      <c r="H137" t="str">
        <f t="shared" si="9"/>
        <v>Skompska Anna</v>
      </c>
      <c r="I137">
        <f t="shared" si="10"/>
        <v>1982</v>
      </c>
      <c r="J137" t="s">
        <v>0</v>
      </c>
      <c r="K137" t="s">
        <v>128</v>
      </c>
    </row>
    <row r="138" spans="1:11">
      <c r="A138" t="str">
        <f t="shared" si="8"/>
        <v>PachulskiMarek1968</v>
      </c>
      <c r="C138">
        <f t="shared" si="11"/>
        <v>137</v>
      </c>
      <c r="D138" t="s">
        <v>165</v>
      </c>
      <c r="E138" t="s">
        <v>34</v>
      </c>
      <c r="F138" t="s">
        <v>343</v>
      </c>
      <c r="G138">
        <v>1968</v>
      </c>
      <c r="H138" t="str">
        <f t="shared" si="9"/>
        <v>Pachulski Marek</v>
      </c>
      <c r="I138">
        <f t="shared" si="10"/>
        <v>1968</v>
      </c>
      <c r="J138" t="s">
        <v>32</v>
      </c>
      <c r="K138" t="s">
        <v>344</v>
      </c>
    </row>
    <row r="139" spans="1:11">
      <c r="A139" t="str">
        <f t="shared" si="8"/>
        <v>NowaczykMichał1977</v>
      </c>
      <c r="C139">
        <f t="shared" si="11"/>
        <v>138</v>
      </c>
      <c r="D139" t="s">
        <v>304</v>
      </c>
      <c r="E139" t="s">
        <v>59</v>
      </c>
      <c r="F139" t="s">
        <v>305</v>
      </c>
      <c r="G139">
        <v>1977</v>
      </c>
      <c r="H139" t="str">
        <f t="shared" si="9"/>
        <v>Nowaczyk Michał</v>
      </c>
      <c r="I139">
        <f t="shared" si="10"/>
        <v>1977</v>
      </c>
      <c r="J139" t="s">
        <v>32</v>
      </c>
      <c r="K139" t="s">
        <v>344</v>
      </c>
    </row>
    <row r="140" spans="1:11">
      <c r="A140" t="str">
        <f t="shared" si="8"/>
        <v>JankowskiTomasz1967</v>
      </c>
      <c r="C140">
        <f t="shared" si="11"/>
        <v>139</v>
      </c>
      <c r="D140" t="s">
        <v>309</v>
      </c>
      <c r="E140" t="s">
        <v>48</v>
      </c>
      <c r="F140" t="s">
        <v>158</v>
      </c>
      <c r="G140">
        <v>1967</v>
      </c>
      <c r="H140" t="str">
        <f t="shared" si="9"/>
        <v>Jankowski Tomasz</v>
      </c>
      <c r="I140">
        <f t="shared" si="10"/>
        <v>1967</v>
      </c>
      <c r="J140" t="s">
        <v>32</v>
      </c>
      <c r="K140" t="s">
        <v>344</v>
      </c>
    </row>
    <row r="141" spans="1:11">
      <c r="A141" t="str">
        <f t="shared" si="8"/>
        <v>CiesielskiWitold1973</v>
      </c>
      <c r="C141">
        <f t="shared" si="11"/>
        <v>140</v>
      </c>
      <c r="D141" t="s">
        <v>314</v>
      </c>
      <c r="E141" t="s">
        <v>315</v>
      </c>
      <c r="F141" t="s">
        <v>316</v>
      </c>
      <c r="G141">
        <v>1973</v>
      </c>
      <c r="H141" t="str">
        <f t="shared" si="9"/>
        <v>Ciesielski Witold</v>
      </c>
      <c r="I141">
        <f t="shared" si="10"/>
        <v>1973</v>
      </c>
      <c r="J141" t="s">
        <v>32</v>
      </c>
      <c r="K141" t="s">
        <v>344</v>
      </c>
    </row>
    <row r="142" spans="1:11">
      <c r="A142" t="str">
        <f t="shared" si="8"/>
        <v>RóżakMarcin1980</v>
      </c>
      <c r="C142">
        <f t="shared" si="11"/>
        <v>141</v>
      </c>
      <c r="D142" t="s">
        <v>317</v>
      </c>
      <c r="E142" t="s">
        <v>17</v>
      </c>
      <c r="F142" t="s">
        <v>318</v>
      </c>
      <c r="G142">
        <v>1980</v>
      </c>
      <c r="H142" t="str">
        <f t="shared" si="9"/>
        <v>Różak Marcin</v>
      </c>
      <c r="I142">
        <f t="shared" si="10"/>
        <v>1980</v>
      </c>
      <c r="J142" t="s">
        <v>32</v>
      </c>
      <c r="K142" t="s">
        <v>344</v>
      </c>
    </row>
    <row r="143" spans="1:11">
      <c r="A143" t="str">
        <f t="shared" si="8"/>
        <v>PotyrałaJarosław1982</v>
      </c>
      <c r="C143">
        <f t="shared" si="11"/>
        <v>142</v>
      </c>
      <c r="D143" t="s">
        <v>319</v>
      </c>
      <c r="E143" t="s">
        <v>90</v>
      </c>
      <c r="F143" t="s">
        <v>318</v>
      </c>
      <c r="G143">
        <v>1982</v>
      </c>
      <c r="H143" t="str">
        <f t="shared" si="9"/>
        <v>Potyrała Jarosław</v>
      </c>
      <c r="I143">
        <f t="shared" si="10"/>
        <v>1982</v>
      </c>
      <c r="J143" t="s">
        <v>32</v>
      </c>
      <c r="K143" t="s">
        <v>344</v>
      </c>
    </row>
    <row r="144" spans="1:11">
      <c r="A144" t="str">
        <f t="shared" si="8"/>
        <v>NowickiJakub2001</v>
      </c>
      <c r="C144">
        <f t="shared" si="11"/>
        <v>143</v>
      </c>
      <c r="D144" t="s">
        <v>20</v>
      </c>
      <c r="E144" t="s">
        <v>141</v>
      </c>
      <c r="G144">
        <v>2001</v>
      </c>
      <c r="H144" t="str">
        <f t="shared" si="9"/>
        <v>Nowicki Jakub</v>
      </c>
      <c r="I144">
        <f t="shared" si="10"/>
        <v>2001</v>
      </c>
      <c r="J144" t="s">
        <v>32</v>
      </c>
      <c r="K144" t="s">
        <v>344</v>
      </c>
    </row>
    <row r="145" spans="1:11">
      <c r="A145" t="str">
        <f t="shared" si="8"/>
        <v>DąbrowskiJacek1980</v>
      </c>
      <c r="C145">
        <f t="shared" si="11"/>
        <v>144</v>
      </c>
      <c r="D145" t="s">
        <v>320</v>
      </c>
      <c r="E145" t="s">
        <v>21</v>
      </c>
      <c r="G145">
        <v>1980</v>
      </c>
      <c r="H145" t="str">
        <f t="shared" si="9"/>
        <v>Dąbrowski Jacek</v>
      </c>
      <c r="I145">
        <f t="shared" si="10"/>
        <v>1980</v>
      </c>
      <c r="J145" t="s">
        <v>32</v>
      </c>
      <c r="K145" t="s">
        <v>344</v>
      </c>
    </row>
    <row r="146" spans="1:11">
      <c r="A146" t="str">
        <f t="shared" si="8"/>
        <v>NikonowiczAdrian1973</v>
      </c>
      <c r="C146">
        <f t="shared" si="11"/>
        <v>145</v>
      </c>
      <c r="D146" t="s">
        <v>321</v>
      </c>
      <c r="E146" t="s">
        <v>322</v>
      </c>
      <c r="G146">
        <v>1973</v>
      </c>
      <c r="H146" t="str">
        <f t="shared" si="9"/>
        <v>Nikonowicz Adrian</v>
      </c>
      <c r="I146">
        <f t="shared" si="10"/>
        <v>1973</v>
      </c>
      <c r="J146" t="s">
        <v>32</v>
      </c>
      <c r="K146" t="s">
        <v>344</v>
      </c>
    </row>
    <row r="147" spans="1:11">
      <c r="A147" t="str">
        <f t="shared" si="8"/>
        <v>GrubaMichał1978</v>
      </c>
      <c r="C147">
        <f t="shared" si="11"/>
        <v>146</v>
      </c>
      <c r="D147" t="s">
        <v>323</v>
      </c>
      <c r="E147" t="s">
        <v>59</v>
      </c>
      <c r="F147" t="s">
        <v>324</v>
      </c>
      <c r="G147">
        <v>1978</v>
      </c>
      <c r="H147" t="str">
        <f t="shared" si="9"/>
        <v>Gruba Michał</v>
      </c>
      <c r="I147">
        <f t="shared" si="10"/>
        <v>1978</v>
      </c>
      <c r="J147" t="s">
        <v>32</v>
      </c>
      <c r="K147" t="s">
        <v>344</v>
      </c>
    </row>
    <row r="148" spans="1:11">
      <c r="A148" t="str">
        <f t="shared" si="8"/>
        <v>DoppkeMarcin1976</v>
      </c>
      <c r="C148">
        <f t="shared" si="11"/>
        <v>147</v>
      </c>
      <c r="D148" t="s">
        <v>325</v>
      </c>
      <c r="E148" t="s">
        <v>17</v>
      </c>
      <c r="F148" t="s">
        <v>324</v>
      </c>
      <c r="G148">
        <v>1976</v>
      </c>
      <c r="H148" t="str">
        <f t="shared" si="9"/>
        <v>Doppke Marcin</v>
      </c>
      <c r="I148">
        <f t="shared" si="10"/>
        <v>1976</v>
      </c>
      <c r="J148" t="s">
        <v>32</v>
      </c>
      <c r="K148" t="s">
        <v>344</v>
      </c>
    </row>
    <row r="149" spans="1:11">
      <c r="A149" t="str">
        <f t="shared" si="8"/>
        <v>ChmielewskiMarcin1984</v>
      </c>
      <c r="C149">
        <f t="shared" si="11"/>
        <v>148</v>
      </c>
      <c r="D149" t="s">
        <v>326</v>
      </c>
      <c r="E149" t="s">
        <v>17</v>
      </c>
      <c r="F149" t="s">
        <v>327</v>
      </c>
      <c r="G149">
        <v>1984</v>
      </c>
      <c r="H149" t="str">
        <f t="shared" si="9"/>
        <v>Chmielewski Marcin</v>
      </c>
      <c r="I149">
        <f t="shared" si="10"/>
        <v>1984</v>
      </c>
      <c r="J149" t="s">
        <v>32</v>
      </c>
      <c r="K149" t="s">
        <v>344</v>
      </c>
    </row>
    <row r="150" spans="1:11">
      <c r="A150" t="str">
        <f t="shared" si="8"/>
        <v>WarmowskiŁukasz1984</v>
      </c>
      <c r="C150">
        <f t="shared" si="11"/>
        <v>149</v>
      </c>
      <c r="D150" t="s">
        <v>328</v>
      </c>
      <c r="E150" t="s">
        <v>63</v>
      </c>
      <c r="F150" t="s">
        <v>329</v>
      </c>
      <c r="G150">
        <v>1984</v>
      </c>
      <c r="H150" t="str">
        <f t="shared" si="9"/>
        <v>Warmowski Łukasz</v>
      </c>
      <c r="I150">
        <f t="shared" si="10"/>
        <v>1984</v>
      </c>
      <c r="J150" t="s">
        <v>32</v>
      </c>
      <c r="K150" t="s">
        <v>344</v>
      </c>
    </row>
    <row r="151" spans="1:11">
      <c r="A151" t="str">
        <f t="shared" si="8"/>
        <v>WarmowskiMarcin1979</v>
      </c>
      <c r="C151">
        <f t="shared" si="11"/>
        <v>150</v>
      </c>
      <c r="D151" t="s">
        <v>328</v>
      </c>
      <c r="E151" t="s">
        <v>17</v>
      </c>
      <c r="F151" t="s">
        <v>329</v>
      </c>
      <c r="G151">
        <v>1979</v>
      </c>
      <c r="H151" t="str">
        <f t="shared" si="9"/>
        <v>Warmowski Marcin</v>
      </c>
      <c r="I151">
        <f t="shared" si="10"/>
        <v>1979</v>
      </c>
      <c r="J151" t="s">
        <v>32</v>
      </c>
      <c r="K151" t="s">
        <v>344</v>
      </c>
    </row>
    <row r="152" spans="1:11">
      <c r="A152" t="str">
        <f t="shared" si="8"/>
        <v>ChomickiAdrian1984</v>
      </c>
      <c r="C152">
        <f t="shared" si="11"/>
        <v>151</v>
      </c>
      <c r="D152" t="s">
        <v>330</v>
      </c>
      <c r="E152" t="s">
        <v>322</v>
      </c>
      <c r="G152">
        <v>1984</v>
      </c>
      <c r="H152" t="str">
        <f t="shared" si="9"/>
        <v>Chomicki Adrian</v>
      </c>
      <c r="I152">
        <f t="shared" si="10"/>
        <v>1984</v>
      </c>
      <c r="J152" t="s">
        <v>32</v>
      </c>
      <c r="K152" t="s">
        <v>344</v>
      </c>
    </row>
    <row r="153" spans="1:11">
      <c r="A153" t="str">
        <f t="shared" si="8"/>
        <v>PiwakowskiAndrzej1951</v>
      </c>
      <c r="C153">
        <f t="shared" si="11"/>
        <v>152</v>
      </c>
      <c r="D153" t="s">
        <v>138</v>
      </c>
      <c r="E153" t="s">
        <v>26</v>
      </c>
      <c r="F153" t="s">
        <v>333</v>
      </c>
      <c r="G153">
        <v>1951</v>
      </c>
      <c r="H153" t="str">
        <f t="shared" si="9"/>
        <v>Piwakowski Andrzej</v>
      </c>
      <c r="I153">
        <f t="shared" si="10"/>
        <v>1951</v>
      </c>
      <c r="J153" t="s">
        <v>32</v>
      </c>
      <c r="K153" t="s">
        <v>344</v>
      </c>
    </row>
    <row r="154" spans="1:11">
      <c r="A154" t="str">
        <f t="shared" si="8"/>
        <v>AdamczykJarek1967</v>
      </c>
      <c r="C154">
        <f t="shared" si="11"/>
        <v>153</v>
      </c>
      <c r="D154" t="s">
        <v>230</v>
      </c>
      <c r="E154" t="s">
        <v>336</v>
      </c>
      <c r="F154" t="s">
        <v>335</v>
      </c>
      <c r="G154">
        <v>1967</v>
      </c>
      <c r="H154" t="str">
        <f t="shared" si="9"/>
        <v>Adamczyk Jarek</v>
      </c>
      <c r="I154">
        <f t="shared" si="10"/>
        <v>1967</v>
      </c>
      <c r="J154" t="s">
        <v>32</v>
      </c>
      <c r="K154" t="s">
        <v>344</v>
      </c>
    </row>
    <row r="155" spans="1:11">
      <c r="A155" t="str">
        <f t="shared" si="8"/>
        <v>ChojnowskiTomasz</v>
      </c>
      <c r="C155">
        <f t="shared" si="11"/>
        <v>154</v>
      </c>
      <c r="D155" t="s">
        <v>337</v>
      </c>
      <c r="E155" t="s">
        <v>48</v>
      </c>
      <c r="F155" t="s">
        <v>338</v>
      </c>
      <c r="H155" t="str">
        <f t="shared" si="9"/>
        <v>Chojnowski Tomasz</v>
      </c>
      <c r="I155">
        <f t="shared" si="10"/>
        <v>0</v>
      </c>
      <c r="J155" t="s">
        <v>32</v>
      </c>
      <c r="K155" t="s">
        <v>344</v>
      </c>
    </row>
    <row r="156" spans="1:11">
      <c r="A156" t="str">
        <f t="shared" si="8"/>
        <v>WalterMaciej1970</v>
      </c>
      <c r="C156">
        <f t="shared" si="11"/>
        <v>155</v>
      </c>
      <c r="D156" t="s">
        <v>339</v>
      </c>
      <c r="E156" t="s">
        <v>70</v>
      </c>
      <c r="F156" t="s">
        <v>340</v>
      </c>
      <c r="G156">
        <v>1970</v>
      </c>
      <c r="H156" t="str">
        <f t="shared" si="9"/>
        <v>Walter Maciej</v>
      </c>
      <c r="I156">
        <f t="shared" si="10"/>
        <v>1970</v>
      </c>
      <c r="J156" t="s">
        <v>32</v>
      </c>
      <c r="K156" t="s">
        <v>344</v>
      </c>
    </row>
    <row r="157" spans="1:11">
      <c r="A157" t="str">
        <f t="shared" si="8"/>
        <v>ZagozdonArtur</v>
      </c>
      <c r="C157">
        <f t="shared" si="11"/>
        <v>156</v>
      </c>
      <c r="D157" t="s">
        <v>341</v>
      </c>
      <c r="E157" t="s">
        <v>51</v>
      </c>
      <c r="F157" t="s">
        <v>342</v>
      </c>
      <c r="H157" t="str">
        <f t="shared" si="9"/>
        <v>Zagozdon Artur</v>
      </c>
      <c r="I157">
        <f t="shared" si="10"/>
        <v>0</v>
      </c>
      <c r="J157" t="s">
        <v>32</v>
      </c>
      <c r="K157" t="s">
        <v>344</v>
      </c>
    </row>
    <row r="158" spans="1:11">
      <c r="A158" t="str">
        <f t="shared" si="8"/>
        <v>KoniecznaKrystyna1959</v>
      </c>
      <c r="C158">
        <f t="shared" si="11"/>
        <v>157</v>
      </c>
      <c r="D158" t="s">
        <v>331</v>
      </c>
      <c r="E158" t="s">
        <v>332</v>
      </c>
      <c r="F158" t="s">
        <v>310</v>
      </c>
      <c r="G158">
        <v>1959</v>
      </c>
      <c r="H158" t="str">
        <f t="shared" si="9"/>
        <v>Konieczna Krystyna</v>
      </c>
      <c r="I158">
        <f t="shared" si="10"/>
        <v>1959</v>
      </c>
      <c r="J158" t="s">
        <v>0</v>
      </c>
      <c r="K158" t="s">
        <v>344</v>
      </c>
    </row>
    <row r="159" spans="1:11">
      <c r="A159" t="str">
        <f t="shared" si="8"/>
        <v>AdamczykEwa1975</v>
      </c>
      <c r="C159">
        <f t="shared" si="11"/>
        <v>158</v>
      </c>
      <c r="D159" t="s">
        <v>230</v>
      </c>
      <c r="E159" t="s">
        <v>334</v>
      </c>
      <c r="F159" t="s">
        <v>335</v>
      </c>
      <c r="G159">
        <v>1975</v>
      </c>
      <c r="H159" t="str">
        <f t="shared" si="9"/>
        <v>Adamczyk Ewa</v>
      </c>
      <c r="I159">
        <f t="shared" si="10"/>
        <v>1975</v>
      </c>
      <c r="J159" t="s">
        <v>0</v>
      </c>
      <c r="K159" t="s">
        <v>344</v>
      </c>
    </row>
    <row r="160" spans="1:11">
      <c r="A160" t="str">
        <f t="shared" si="8"/>
        <v>JędrusikRafał1975</v>
      </c>
      <c r="C160">
        <f t="shared" si="11"/>
        <v>159</v>
      </c>
      <c r="D160" t="s">
        <v>439</v>
      </c>
      <c r="E160" t="s">
        <v>45</v>
      </c>
      <c r="G160">
        <v>1975</v>
      </c>
      <c r="H160" t="str">
        <f t="shared" si="9"/>
        <v>Jędrusik Rafał</v>
      </c>
      <c r="I160">
        <f t="shared" si="10"/>
        <v>1975</v>
      </c>
      <c r="J160" t="s">
        <v>32</v>
      </c>
      <c r="K160" t="s">
        <v>666</v>
      </c>
    </row>
    <row r="161" spans="1:11">
      <c r="A161" t="str">
        <f t="shared" si="8"/>
        <v>WardaJarosław1958</v>
      </c>
      <c r="C161">
        <f t="shared" si="11"/>
        <v>160</v>
      </c>
      <c r="D161" t="s">
        <v>438</v>
      </c>
      <c r="E161" t="s">
        <v>90</v>
      </c>
      <c r="F161" t="s">
        <v>343</v>
      </c>
      <c r="G161">
        <v>1958</v>
      </c>
      <c r="H161" t="str">
        <f t="shared" si="9"/>
        <v>Warda Jarosław</v>
      </c>
      <c r="I161">
        <f t="shared" si="10"/>
        <v>1958</v>
      </c>
      <c r="J161" t="s">
        <v>32</v>
      </c>
      <c r="K161" t="s">
        <v>666</v>
      </c>
    </row>
    <row r="162" spans="1:11">
      <c r="A162" t="str">
        <f t="shared" si="8"/>
        <v>BogumiłDariusz1977</v>
      </c>
      <c r="C162">
        <f t="shared" si="11"/>
        <v>161</v>
      </c>
      <c r="D162" t="s">
        <v>437</v>
      </c>
      <c r="E162" t="s">
        <v>144</v>
      </c>
      <c r="F162" t="s">
        <v>294</v>
      </c>
      <c r="G162">
        <v>1977</v>
      </c>
      <c r="H162" t="str">
        <f t="shared" si="9"/>
        <v>Bogumił Dariusz</v>
      </c>
      <c r="I162">
        <f t="shared" si="10"/>
        <v>1977</v>
      </c>
      <c r="J162" t="s">
        <v>32</v>
      </c>
      <c r="K162" t="s">
        <v>666</v>
      </c>
    </row>
    <row r="163" spans="1:11">
      <c r="A163" t="str">
        <f t="shared" si="8"/>
        <v>RuchlickiStanisław1983</v>
      </c>
      <c r="C163">
        <f t="shared" si="11"/>
        <v>162</v>
      </c>
      <c r="D163" t="s">
        <v>436</v>
      </c>
      <c r="E163" t="s">
        <v>279</v>
      </c>
      <c r="F163" t="s">
        <v>435</v>
      </c>
      <c r="G163">
        <v>1983</v>
      </c>
      <c r="H163" t="str">
        <f t="shared" si="9"/>
        <v>Ruchlicki Stanisław</v>
      </c>
      <c r="I163">
        <f t="shared" si="10"/>
        <v>1983</v>
      </c>
      <c r="J163" t="s">
        <v>32</v>
      </c>
      <c r="K163" t="s">
        <v>666</v>
      </c>
    </row>
    <row r="164" spans="1:11">
      <c r="A164" t="str">
        <f t="shared" si="8"/>
        <v>PoździkRadosław1978</v>
      </c>
      <c r="C164">
        <f t="shared" si="11"/>
        <v>163</v>
      </c>
      <c r="D164" t="s">
        <v>434</v>
      </c>
      <c r="E164" t="s">
        <v>241</v>
      </c>
      <c r="F164" t="s">
        <v>433</v>
      </c>
      <c r="G164">
        <v>1978</v>
      </c>
      <c r="H164" t="str">
        <f t="shared" si="9"/>
        <v>Poździk Radosław</v>
      </c>
      <c r="I164">
        <f t="shared" si="10"/>
        <v>1978</v>
      </c>
      <c r="J164" t="s">
        <v>32</v>
      </c>
      <c r="K164" t="s">
        <v>666</v>
      </c>
    </row>
    <row r="165" spans="1:11">
      <c r="A165" t="str">
        <f t="shared" si="8"/>
        <v>WalińskiMikołaj1978</v>
      </c>
      <c r="C165">
        <f t="shared" si="11"/>
        <v>164</v>
      </c>
      <c r="D165" t="s">
        <v>432</v>
      </c>
      <c r="E165" t="s">
        <v>431</v>
      </c>
      <c r="F165" t="s">
        <v>391</v>
      </c>
      <c r="G165">
        <v>1978</v>
      </c>
      <c r="H165" t="str">
        <f t="shared" si="9"/>
        <v>Waliński Mikołaj</v>
      </c>
      <c r="I165">
        <f t="shared" si="10"/>
        <v>1978</v>
      </c>
      <c r="J165" t="s">
        <v>32</v>
      </c>
      <c r="K165" t="s">
        <v>666</v>
      </c>
    </row>
    <row r="166" spans="1:11">
      <c r="A166" t="str">
        <f t="shared" si="8"/>
        <v>WylężekJacek1984</v>
      </c>
      <c r="C166">
        <f t="shared" si="11"/>
        <v>165</v>
      </c>
      <c r="D166" t="s">
        <v>430</v>
      </c>
      <c r="E166" t="s">
        <v>21</v>
      </c>
      <c r="F166" t="s">
        <v>428</v>
      </c>
      <c r="G166">
        <v>1984</v>
      </c>
      <c r="H166" t="str">
        <f t="shared" si="9"/>
        <v>Wylężek Jacek</v>
      </c>
      <c r="I166">
        <f t="shared" si="10"/>
        <v>1984</v>
      </c>
      <c r="J166" t="s">
        <v>32</v>
      </c>
      <c r="K166" t="s">
        <v>666</v>
      </c>
    </row>
    <row r="167" spans="1:11">
      <c r="A167" t="str">
        <f t="shared" si="8"/>
        <v>BuczekRafał1991</v>
      </c>
      <c r="C167">
        <f t="shared" si="11"/>
        <v>166</v>
      </c>
      <c r="D167" t="s">
        <v>429</v>
      </c>
      <c r="E167" t="s">
        <v>45</v>
      </c>
      <c r="F167" t="s">
        <v>428</v>
      </c>
      <c r="G167">
        <v>1991</v>
      </c>
      <c r="H167" t="str">
        <f t="shared" si="9"/>
        <v>Buczek Rafał</v>
      </c>
      <c r="I167">
        <f t="shared" si="10"/>
        <v>1991</v>
      </c>
      <c r="J167" t="s">
        <v>32</v>
      </c>
      <c r="K167" t="s">
        <v>666</v>
      </c>
    </row>
    <row r="168" spans="1:11">
      <c r="A168" t="str">
        <f t="shared" si="8"/>
        <v>SzymańskiTomasz1986</v>
      </c>
      <c r="C168">
        <f t="shared" si="11"/>
        <v>167</v>
      </c>
      <c r="D168" t="s">
        <v>427</v>
      </c>
      <c r="E168" t="s">
        <v>48</v>
      </c>
      <c r="F168" t="s">
        <v>426</v>
      </c>
      <c r="G168">
        <v>1986</v>
      </c>
      <c r="H168" t="str">
        <f t="shared" si="9"/>
        <v>Szymański Tomasz</v>
      </c>
      <c r="I168">
        <f t="shared" si="10"/>
        <v>1986</v>
      </c>
      <c r="J168" t="s">
        <v>32</v>
      </c>
      <c r="K168" t="s">
        <v>666</v>
      </c>
    </row>
    <row r="169" spans="1:11">
      <c r="A169" t="str">
        <f t="shared" si="8"/>
        <v>MarciniukAdam1956</v>
      </c>
      <c r="C169">
        <f t="shared" si="11"/>
        <v>168</v>
      </c>
      <c r="D169" t="s">
        <v>424</v>
      </c>
      <c r="E169" t="s">
        <v>83</v>
      </c>
      <c r="F169" t="s">
        <v>425</v>
      </c>
      <c r="G169">
        <v>1956</v>
      </c>
      <c r="H169" t="str">
        <f t="shared" si="9"/>
        <v>Marciniuk Adam</v>
      </c>
      <c r="I169">
        <f t="shared" si="10"/>
        <v>1956</v>
      </c>
      <c r="J169" t="s">
        <v>32</v>
      </c>
      <c r="K169" t="s">
        <v>666</v>
      </c>
    </row>
    <row r="170" spans="1:11">
      <c r="A170" t="str">
        <f t="shared" si="8"/>
        <v>MarciniukRafał1983</v>
      </c>
      <c r="C170">
        <f t="shared" si="11"/>
        <v>169</v>
      </c>
      <c r="D170" t="s">
        <v>424</v>
      </c>
      <c r="E170" t="s">
        <v>45</v>
      </c>
      <c r="F170" t="s">
        <v>423</v>
      </c>
      <c r="G170">
        <v>1983</v>
      </c>
      <c r="H170" t="str">
        <f t="shared" si="9"/>
        <v>Marciniuk Rafał</v>
      </c>
      <c r="I170">
        <f t="shared" si="10"/>
        <v>1983</v>
      </c>
      <c r="J170" t="s">
        <v>32</v>
      </c>
      <c r="K170" t="s">
        <v>666</v>
      </c>
    </row>
    <row r="171" spans="1:11">
      <c r="A171" t="str">
        <f t="shared" si="8"/>
        <v>BrechelkeSławek1987</v>
      </c>
      <c r="C171">
        <f t="shared" si="11"/>
        <v>170</v>
      </c>
      <c r="D171" t="s">
        <v>422</v>
      </c>
      <c r="E171" t="s">
        <v>421</v>
      </c>
      <c r="G171">
        <v>1987</v>
      </c>
      <c r="H171" t="str">
        <f t="shared" si="9"/>
        <v>Brechelke Sławek</v>
      </c>
      <c r="I171">
        <f t="shared" si="10"/>
        <v>1987</v>
      </c>
      <c r="J171" t="s">
        <v>32</v>
      </c>
      <c r="K171" t="s">
        <v>666</v>
      </c>
    </row>
    <row r="172" spans="1:11">
      <c r="A172" t="str">
        <f t="shared" si="8"/>
        <v>KozdrykPiotr1983</v>
      </c>
      <c r="C172">
        <f t="shared" si="11"/>
        <v>171</v>
      </c>
      <c r="D172" t="s">
        <v>420</v>
      </c>
      <c r="E172" t="s">
        <v>15</v>
      </c>
      <c r="F172" t="s">
        <v>419</v>
      </c>
      <c r="G172">
        <v>1983</v>
      </c>
      <c r="H172" t="str">
        <f t="shared" si="9"/>
        <v>Kozdryk Piotr</v>
      </c>
      <c r="I172">
        <f t="shared" si="10"/>
        <v>1983</v>
      </c>
      <c r="J172" t="s">
        <v>32</v>
      </c>
      <c r="K172" t="s">
        <v>666</v>
      </c>
    </row>
    <row r="173" spans="1:11">
      <c r="A173" t="str">
        <f t="shared" si="8"/>
        <v>TuminskiMaciej1989</v>
      </c>
      <c r="C173">
        <f t="shared" si="11"/>
        <v>172</v>
      </c>
      <c r="D173" t="s">
        <v>418</v>
      </c>
      <c r="E173" t="s">
        <v>70</v>
      </c>
      <c r="F173" t="s">
        <v>417</v>
      </c>
      <c r="G173">
        <v>1989</v>
      </c>
      <c r="H173" t="str">
        <f t="shared" si="9"/>
        <v>Tuminski Maciej</v>
      </c>
      <c r="I173">
        <f t="shared" si="10"/>
        <v>1989</v>
      </c>
      <c r="J173" t="s">
        <v>32</v>
      </c>
      <c r="K173" t="s">
        <v>666</v>
      </c>
    </row>
    <row r="174" spans="1:11">
      <c r="A174" t="str">
        <f t="shared" si="8"/>
        <v>GrześTomasz1974</v>
      </c>
      <c r="C174">
        <f t="shared" si="11"/>
        <v>173</v>
      </c>
      <c r="D174" t="s">
        <v>416</v>
      </c>
      <c r="E174" t="s">
        <v>48</v>
      </c>
      <c r="F174" t="s">
        <v>382</v>
      </c>
      <c r="G174">
        <v>1974</v>
      </c>
      <c r="H174" t="str">
        <f t="shared" si="9"/>
        <v>Grześ Tomasz</v>
      </c>
      <c r="I174">
        <f t="shared" si="10"/>
        <v>1974</v>
      </c>
      <c r="J174" t="s">
        <v>32</v>
      </c>
      <c r="K174" t="s">
        <v>666</v>
      </c>
    </row>
    <row r="175" spans="1:11">
      <c r="A175" t="str">
        <f t="shared" si="8"/>
        <v>KulkaJan1982</v>
      </c>
      <c r="C175">
        <f t="shared" si="11"/>
        <v>174</v>
      </c>
      <c r="D175" t="s">
        <v>415</v>
      </c>
      <c r="E175" t="s">
        <v>96</v>
      </c>
      <c r="F175" t="s">
        <v>414</v>
      </c>
      <c r="G175">
        <v>1982</v>
      </c>
      <c r="H175" t="str">
        <f t="shared" si="9"/>
        <v>Kulka Jan</v>
      </c>
      <c r="I175">
        <f t="shared" si="10"/>
        <v>1982</v>
      </c>
      <c r="J175" t="s">
        <v>32</v>
      </c>
      <c r="K175" t="s">
        <v>666</v>
      </c>
    </row>
    <row r="176" spans="1:11">
      <c r="A176" t="str">
        <f t="shared" si="8"/>
        <v>StaniszewskiBartosz1975</v>
      </c>
      <c r="C176">
        <f t="shared" si="11"/>
        <v>175</v>
      </c>
      <c r="D176" t="s">
        <v>413</v>
      </c>
      <c r="E176" t="s">
        <v>46</v>
      </c>
      <c r="G176">
        <v>1975</v>
      </c>
      <c r="H176" t="str">
        <f t="shared" si="9"/>
        <v>Staniszewski Bartosz</v>
      </c>
      <c r="I176">
        <f t="shared" si="10"/>
        <v>1975</v>
      </c>
      <c r="J176" t="s">
        <v>32</v>
      </c>
      <c r="K176" t="s">
        <v>666</v>
      </c>
    </row>
    <row r="177" spans="1:11">
      <c r="A177" t="str">
        <f t="shared" si="8"/>
        <v>SielskiKarol1981</v>
      </c>
      <c r="C177">
        <f t="shared" si="11"/>
        <v>176</v>
      </c>
      <c r="D177" t="s">
        <v>412</v>
      </c>
      <c r="E177" t="s">
        <v>95</v>
      </c>
      <c r="G177">
        <v>1981</v>
      </c>
      <c r="H177" t="str">
        <f t="shared" si="9"/>
        <v>Sielski Karol</v>
      </c>
      <c r="I177">
        <f t="shared" si="10"/>
        <v>1981</v>
      </c>
      <c r="J177" t="s">
        <v>32</v>
      </c>
      <c r="K177" t="s">
        <v>666</v>
      </c>
    </row>
    <row r="178" spans="1:11">
      <c r="A178" t="str">
        <f t="shared" si="8"/>
        <v>JanuszewskiMaciej1985</v>
      </c>
      <c r="C178">
        <f t="shared" si="11"/>
        <v>177</v>
      </c>
      <c r="D178" t="s">
        <v>411</v>
      </c>
      <c r="E178" t="s">
        <v>70</v>
      </c>
      <c r="G178">
        <v>1985</v>
      </c>
      <c r="H178" t="str">
        <f t="shared" si="9"/>
        <v>Januszewski Maciej</v>
      </c>
      <c r="I178">
        <f t="shared" si="10"/>
        <v>1985</v>
      </c>
      <c r="J178" t="s">
        <v>32</v>
      </c>
      <c r="K178" t="s">
        <v>666</v>
      </c>
    </row>
    <row r="179" spans="1:11">
      <c r="A179" t="str">
        <f t="shared" si="8"/>
        <v>ŚcibiszJerzy1955</v>
      </c>
      <c r="C179">
        <f t="shared" si="11"/>
        <v>178</v>
      </c>
      <c r="D179" t="s">
        <v>408</v>
      </c>
      <c r="E179" t="s">
        <v>209</v>
      </c>
      <c r="G179">
        <v>1955</v>
      </c>
      <c r="H179" t="str">
        <f t="shared" si="9"/>
        <v>Ścibisz Jerzy</v>
      </c>
      <c r="I179">
        <f t="shared" si="10"/>
        <v>1955</v>
      </c>
      <c r="J179" t="s">
        <v>32</v>
      </c>
      <c r="K179" t="s">
        <v>666</v>
      </c>
    </row>
    <row r="180" spans="1:11">
      <c r="A180" t="str">
        <f t="shared" si="8"/>
        <v>RuksztoBartosz1981</v>
      </c>
      <c r="C180">
        <f t="shared" si="11"/>
        <v>179</v>
      </c>
      <c r="D180" t="s">
        <v>407</v>
      </c>
      <c r="E180" t="s">
        <v>46</v>
      </c>
      <c r="F180" t="s">
        <v>777</v>
      </c>
      <c r="G180">
        <v>1981</v>
      </c>
      <c r="H180" t="str">
        <f t="shared" si="9"/>
        <v>Rukszto Bartosz</v>
      </c>
      <c r="I180">
        <f t="shared" si="10"/>
        <v>1981</v>
      </c>
      <c r="J180" t="s">
        <v>32</v>
      </c>
      <c r="K180" t="s">
        <v>666</v>
      </c>
    </row>
    <row r="181" spans="1:11">
      <c r="A181" t="str">
        <f t="shared" si="8"/>
        <v>DzichAndrzej1971</v>
      </c>
      <c r="C181">
        <f t="shared" si="11"/>
        <v>180</v>
      </c>
      <c r="D181" t="s">
        <v>406</v>
      </c>
      <c r="E181" t="s">
        <v>26</v>
      </c>
      <c r="F181" t="s">
        <v>405</v>
      </c>
      <c r="G181">
        <v>1971</v>
      </c>
      <c r="H181" t="str">
        <f t="shared" si="9"/>
        <v>Dzich Andrzej</v>
      </c>
      <c r="I181">
        <f t="shared" si="10"/>
        <v>1971</v>
      </c>
      <c r="J181" t="s">
        <v>32</v>
      </c>
      <c r="K181" t="s">
        <v>666</v>
      </c>
    </row>
    <row r="182" spans="1:11">
      <c r="A182" t="str">
        <f t="shared" si="8"/>
        <v>KlechaPaweł1976</v>
      </c>
      <c r="C182">
        <f t="shared" si="11"/>
        <v>181</v>
      </c>
      <c r="D182" t="s">
        <v>404</v>
      </c>
      <c r="E182" t="s">
        <v>16</v>
      </c>
      <c r="G182">
        <v>1976</v>
      </c>
      <c r="H182" t="str">
        <f t="shared" si="9"/>
        <v>Klecha Paweł</v>
      </c>
      <c r="I182">
        <f t="shared" si="10"/>
        <v>1976</v>
      </c>
      <c r="J182" t="s">
        <v>32</v>
      </c>
      <c r="K182" t="s">
        <v>666</v>
      </c>
    </row>
    <row r="183" spans="1:11">
      <c r="A183" t="str">
        <f t="shared" si="8"/>
        <v>MarcinkiewiczMariusz1968</v>
      </c>
      <c r="C183">
        <f t="shared" si="11"/>
        <v>182</v>
      </c>
      <c r="D183" t="s">
        <v>403</v>
      </c>
      <c r="E183" t="s">
        <v>383</v>
      </c>
      <c r="G183">
        <v>1968</v>
      </c>
      <c r="H183" t="str">
        <f t="shared" si="9"/>
        <v>Marcinkiewicz Mariusz</v>
      </c>
      <c r="I183">
        <f t="shared" si="10"/>
        <v>1968</v>
      </c>
      <c r="J183" t="s">
        <v>32</v>
      </c>
      <c r="K183" t="s">
        <v>666</v>
      </c>
    </row>
    <row r="184" spans="1:11">
      <c r="A184" t="str">
        <f t="shared" si="8"/>
        <v>WiercińskiBartosz1973</v>
      </c>
      <c r="C184">
        <f t="shared" si="11"/>
        <v>183</v>
      </c>
      <c r="D184" t="s">
        <v>402</v>
      </c>
      <c r="E184" t="s">
        <v>46</v>
      </c>
      <c r="G184">
        <v>1973</v>
      </c>
      <c r="H184" t="str">
        <f t="shared" si="9"/>
        <v>Wierciński Bartosz</v>
      </c>
      <c r="I184">
        <f t="shared" si="10"/>
        <v>1973</v>
      </c>
      <c r="J184" t="s">
        <v>32</v>
      </c>
      <c r="K184" t="s">
        <v>666</v>
      </c>
    </row>
    <row r="185" spans="1:11">
      <c r="A185" t="str">
        <f t="shared" si="8"/>
        <v>FlisikowskiZdzisław1974</v>
      </c>
      <c r="C185">
        <f t="shared" si="11"/>
        <v>184</v>
      </c>
      <c r="D185" t="s">
        <v>401</v>
      </c>
      <c r="E185" t="s">
        <v>218</v>
      </c>
      <c r="G185">
        <v>1974</v>
      </c>
      <c r="H185" t="str">
        <f t="shared" si="9"/>
        <v>Flisikowski Zdzisław</v>
      </c>
      <c r="I185">
        <f t="shared" si="10"/>
        <v>1974</v>
      </c>
      <c r="J185" t="s">
        <v>32</v>
      </c>
      <c r="K185" t="s">
        <v>666</v>
      </c>
    </row>
    <row r="186" spans="1:11">
      <c r="A186" t="str">
        <f t="shared" si="8"/>
        <v>FigasBartłomiej1974</v>
      </c>
      <c r="C186">
        <f t="shared" si="11"/>
        <v>185</v>
      </c>
      <c r="D186" t="s">
        <v>400</v>
      </c>
      <c r="E186" t="s">
        <v>272</v>
      </c>
      <c r="F186" t="s">
        <v>378</v>
      </c>
      <c r="G186">
        <v>1974</v>
      </c>
      <c r="H186" t="str">
        <f t="shared" si="9"/>
        <v>Figas Bartłomiej</v>
      </c>
      <c r="I186">
        <f t="shared" si="10"/>
        <v>1974</v>
      </c>
      <c r="J186" t="s">
        <v>32</v>
      </c>
      <c r="K186" t="s">
        <v>666</v>
      </c>
    </row>
    <row r="187" spans="1:11">
      <c r="A187" t="str">
        <f t="shared" si="8"/>
        <v>CiarkowskiSzymon1976</v>
      </c>
      <c r="C187">
        <f t="shared" si="11"/>
        <v>186</v>
      </c>
      <c r="D187" t="s">
        <v>399</v>
      </c>
      <c r="E187" t="s">
        <v>398</v>
      </c>
      <c r="G187">
        <v>1976</v>
      </c>
      <c r="H187" t="str">
        <f t="shared" si="9"/>
        <v>Ciarkowski Szymon</v>
      </c>
      <c r="I187">
        <f t="shared" si="10"/>
        <v>1976</v>
      </c>
      <c r="J187" t="s">
        <v>32</v>
      </c>
      <c r="K187" t="s">
        <v>666</v>
      </c>
    </row>
    <row r="188" spans="1:11">
      <c r="A188" t="str">
        <f t="shared" si="8"/>
        <v>RybińskiŁukasz1976</v>
      </c>
      <c r="C188">
        <f t="shared" si="11"/>
        <v>187</v>
      </c>
      <c r="D188" t="s">
        <v>397</v>
      </c>
      <c r="E188" t="s">
        <v>63</v>
      </c>
      <c r="F188" t="s">
        <v>396</v>
      </c>
      <c r="G188">
        <v>1976</v>
      </c>
      <c r="H188" t="str">
        <f t="shared" si="9"/>
        <v>Rybiński Łukasz</v>
      </c>
      <c r="I188">
        <f t="shared" si="10"/>
        <v>1976</v>
      </c>
      <c r="J188" t="s">
        <v>32</v>
      </c>
      <c r="K188" t="s">
        <v>666</v>
      </c>
    </row>
    <row r="189" spans="1:11">
      <c r="A189" t="str">
        <f t="shared" si="8"/>
        <v>BagińskiOlgierd1971</v>
      </c>
      <c r="C189">
        <f t="shared" si="11"/>
        <v>188</v>
      </c>
      <c r="D189" t="s">
        <v>395</v>
      </c>
      <c r="E189" t="s">
        <v>394</v>
      </c>
      <c r="G189">
        <v>1971</v>
      </c>
      <c r="H189" t="str">
        <f t="shared" si="9"/>
        <v>Bagiński Olgierd</v>
      </c>
      <c r="I189">
        <f t="shared" si="10"/>
        <v>1971</v>
      </c>
      <c r="J189" t="s">
        <v>32</v>
      </c>
      <c r="K189" t="s">
        <v>666</v>
      </c>
    </row>
    <row r="190" spans="1:11">
      <c r="A190" t="str">
        <f t="shared" si="8"/>
        <v>PotockiMirosław1969</v>
      </c>
      <c r="C190">
        <f t="shared" si="11"/>
        <v>189</v>
      </c>
      <c r="D190" t="s">
        <v>393</v>
      </c>
      <c r="E190" t="s">
        <v>392</v>
      </c>
      <c r="F190" t="s">
        <v>391</v>
      </c>
      <c r="G190">
        <v>1969</v>
      </c>
      <c r="H190" t="str">
        <f t="shared" si="9"/>
        <v>Potocki Mirosław</v>
      </c>
      <c r="I190">
        <f t="shared" si="10"/>
        <v>1969</v>
      </c>
      <c r="J190" t="s">
        <v>32</v>
      </c>
      <c r="K190" t="s">
        <v>666</v>
      </c>
    </row>
    <row r="191" spans="1:11">
      <c r="A191" t="str">
        <f t="shared" si="8"/>
        <v>ZielińskiDaniel1985</v>
      </c>
      <c r="C191">
        <f t="shared" si="11"/>
        <v>190</v>
      </c>
      <c r="D191" t="s">
        <v>35</v>
      </c>
      <c r="E191" t="s">
        <v>139</v>
      </c>
      <c r="G191">
        <v>1985</v>
      </c>
      <c r="H191" t="str">
        <f t="shared" si="9"/>
        <v>Zieliński Daniel</v>
      </c>
      <c r="I191">
        <f t="shared" si="10"/>
        <v>1985</v>
      </c>
      <c r="J191" t="s">
        <v>32</v>
      </c>
      <c r="K191" t="s">
        <v>666</v>
      </c>
    </row>
    <row r="192" spans="1:11">
      <c r="A192" t="str">
        <f t="shared" si="8"/>
        <v>HálaKarel1972</v>
      </c>
      <c r="C192">
        <f t="shared" si="11"/>
        <v>191</v>
      </c>
      <c r="D192" t="s">
        <v>390</v>
      </c>
      <c r="E192" t="s">
        <v>389</v>
      </c>
      <c r="F192" t="s">
        <v>388</v>
      </c>
      <c r="G192">
        <v>1972</v>
      </c>
      <c r="H192" t="str">
        <f t="shared" si="9"/>
        <v>Hála Karel</v>
      </c>
      <c r="I192">
        <f t="shared" si="10"/>
        <v>1972</v>
      </c>
      <c r="J192" t="s">
        <v>32</v>
      </c>
      <c r="K192" t="s">
        <v>666</v>
      </c>
    </row>
    <row r="193" spans="1:11">
      <c r="A193" t="str">
        <f t="shared" si="8"/>
        <v>JaśPiotr1979</v>
      </c>
      <c r="C193">
        <f t="shared" si="11"/>
        <v>192</v>
      </c>
      <c r="D193" t="s">
        <v>387</v>
      </c>
      <c r="E193" t="s">
        <v>15</v>
      </c>
      <c r="F193" t="s">
        <v>385</v>
      </c>
      <c r="G193">
        <v>1979</v>
      </c>
      <c r="H193" t="str">
        <f t="shared" si="9"/>
        <v>Jaś Piotr</v>
      </c>
      <c r="I193">
        <f t="shared" si="10"/>
        <v>1979</v>
      </c>
      <c r="J193" t="s">
        <v>32</v>
      </c>
      <c r="K193" t="s">
        <v>666</v>
      </c>
    </row>
    <row r="194" spans="1:11">
      <c r="A194" t="str">
        <f t="shared" ref="A194:A257" si="12">D194&amp;E194&amp;G194</f>
        <v>FlorekPrzemysław1978</v>
      </c>
      <c r="C194">
        <f t="shared" si="11"/>
        <v>193</v>
      </c>
      <c r="D194" t="s">
        <v>386</v>
      </c>
      <c r="E194" t="s">
        <v>24</v>
      </c>
      <c r="F194" t="s">
        <v>385</v>
      </c>
      <c r="G194">
        <v>1978</v>
      </c>
      <c r="H194" t="str">
        <f t="shared" si="9"/>
        <v>Florek Przemysław</v>
      </c>
      <c r="I194">
        <f t="shared" si="10"/>
        <v>1978</v>
      </c>
      <c r="J194" t="s">
        <v>32</v>
      </c>
      <c r="K194" t="s">
        <v>666</v>
      </c>
    </row>
    <row r="195" spans="1:11">
      <c r="A195" t="str">
        <f t="shared" si="12"/>
        <v>JakubiniecMariusz1974</v>
      </c>
      <c r="C195">
        <f t="shared" si="11"/>
        <v>194</v>
      </c>
      <c r="D195" t="s">
        <v>384</v>
      </c>
      <c r="E195" t="s">
        <v>383</v>
      </c>
      <c r="F195" t="s">
        <v>382</v>
      </c>
      <c r="G195">
        <v>1974</v>
      </c>
      <c r="H195" t="str">
        <f t="shared" ref="H195:H258" si="13">D195&amp;" "&amp;E195</f>
        <v>Jakubiniec Mariusz</v>
      </c>
      <c r="I195">
        <f t="shared" ref="I195:I258" si="14">G195</f>
        <v>1974</v>
      </c>
      <c r="J195" t="s">
        <v>32</v>
      </c>
      <c r="K195" t="s">
        <v>666</v>
      </c>
    </row>
    <row r="196" spans="1:11">
      <c r="A196" t="str">
        <f t="shared" si="12"/>
        <v>WoźniakJacek1968</v>
      </c>
      <c r="C196">
        <f t="shared" ref="C196:C259" si="15">C195+1</f>
        <v>195</v>
      </c>
      <c r="D196" t="s">
        <v>381</v>
      </c>
      <c r="E196" t="s">
        <v>21</v>
      </c>
      <c r="G196">
        <v>1968</v>
      </c>
      <c r="H196" t="str">
        <f t="shared" si="13"/>
        <v>Woźniak Jacek</v>
      </c>
      <c r="I196">
        <f t="shared" si="14"/>
        <v>1968</v>
      </c>
      <c r="J196" t="s">
        <v>32</v>
      </c>
      <c r="K196" t="s">
        <v>666</v>
      </c>
    </row>
    <row r="197" spans="1:11">
      <c r="A197" t="str">
        <f t="shared" si="12"/>
        <v>SzubertPatryk1975</v>
      </c>
      <c r="C197">
        <f t="shared" si="15"/>
        <v>196</v>
      </c>
      <c r="D197" t="s">
        <v>380</v>
      </c>
      <c r="E197" t="s">
        <v>379</v>
      </c>
      <c r="F197" t="s">
        <v>378</v>
      </c>
      <c r="G197">
        <v>1975</v>
      </c>
      <c r="H197" t="str">
        <f t="shared" si="13"/>
        <v>Szubert Patryk</v>
      </c>
      <c r="I197">
        <f t="shared" si="14"/>
        <v>1975</v>
      </c>
      <c r="J197" t="s">
        <v>32</v>
      </c>
      <c r="K197" t="s">
        <v>666</v>
      </c>
    </row>
    <row r="198" spans="1:11">
      <c r="A198" t="str">
        <f t="shared" si="12"/>
        <v>KryszewskiWojciech1971</v>
      </c>
      <c r="C198">
        <f t="shared" si="15"/>
        <v>197</v>
      </c>
      <c r="D198" t="s">
        <v>377</v>
      </c>
      <c r="E198" t="s">
        <v>151</v>
      </c>
      <c r="F198" t="s">
        <v>375</v>
      </c>
      <c r="G198">
        <v>1971</v>
      </c>
      <c r="H198" t="str">
        <f t="shared" si="13"/>
        <v>Kryszewski Wojciech</v>
      </c>
      <c r="I198">
        <f t="shared" si="14"/>
        <v>1971</v>
      </c>
      <c r="J198" t="s">
        <v>32</v>
      </c>
      <c r="K198" t="s">
        <v>666</v>
      </c>
    </row>
    <row r="199" spans="1:11">
      <c r="A199" t="str">
        <f t="shared" si="12"/>
        <v>StępieńWojciech1965</v>
      </c>
      <c r="C199">
        <f t="shared" si="15"/>
        <v>198</v>
      </c>
      <c r="D199" t="s">
        <v>376</v>
      </c>
      <c r="E199" t="s">
        <v>151</v>
      </c>
      <c r="F199" t="s">
        <v>375</v>
      </c>
      <c r="G199">
        <v>1965</v>
      </c>
      <c r="H199" t="str">
        <f t="shared" si="13"/>
        <v>Stępień Wojciech</v>
      </c>
      <c r="I199">
        <f t="shared" si="14"/>
        <v>1965</v>
      </c>
      <c r="J199" t="s">
        <v>32</v>
      </c>
      <c r="K199" t="s">
        <v>666</v>
      </c>
    </row>
    <row r="200" spans="1:11">
      <c r="A200" t="str">
        <f t="shared" si="12"/>
        <v>DejaDominik1988</v>
      </c>
      <c r="C200">
        <f t="shared" si="15"/>
        <v>199</v>
      </c>
      <c r="D200" t="s">
        <v>374</v>
      </c>
      <c r="E200" t="s">
        <v>373</v>
      </c>
      <c r="F200" t="s">
        <v>372</v>
      </c>
      <c r="G200">
        <v>1988</v>
      </c>
      <c r="H200" t="str">
        <f t="shared" si="13"/>
        <v>Deja Dominik</v>
      </c>
      <c r="I200">
        <f t="shared" si="14"/>
        <v>1988</v>
      </c>
      <c r="J200" t="s">
        <v>32</v>
      </c>
      <c r="K200" t="s">
        <v>666</v>
      </c>
    </row>
    <row r="201" spans="1:11">
      <c r="A201" t="str">
        <f t="shared" si="12"/>
        <v>DunowskiPrzemysław1972</v>
      </c>
      <c r="C201">
        <f t="shared" si="15"/>
        <v>200</v>
      </c>
      <c r="D201" t="s">
        <v>368</v>
      </c>
      <c r="E201" t="s">
        <v>24</v>
      </c>
      <c r="F201" t="s">
        <v>369</v>
      </c>
      <c r="G201">
        <v>1972</v>
      </c>
      <c r="H201" t="str">
        <f t="shared" si="13"/>
        <v>Dunowski Przemysław</v>
      </c>
      <c r="I201">
        <f t="shared" si="14"/>
        <v>1972</v>
      </c>
      <c r="J201" t="s">
        <v>32</v>
      </c>
      <c r="K201" t="s">
        <v>666</v>
      </c>
    </row>
    <row r="202" spans="1:11">
      <c r="A202" t="str">
        <f t="shared" si="12"/>
        <v>DunowskiMaciej2001</v>
      </c>
      <c r="C202">
        <f t="shared" si="15"/>
        <v>201</v>
      </c>
      <c r="D202" t="s">
        <v>368</v>
      </c>
      <c r="E202" t="s">
        <v>70</v>
      </c>
      <c r="F202" t="s">
        <v>367</v>
      </c>
      <c r="G202">
        <v>2001</v>
      </c>
      <c r="H202" t="str">
        <f t="shared" si="13"/>
        <v>Dunowski Maciej</v>
      </c>
      <c r="I202">
        <f t="shared" si="14"/>
        <v>2001</v>
      </c>
      <c r="J202" t="s">
        <v>32</v>
      </c>
      <c r="K202" t="s">
        <v>666</v>
      </c>
    </row>
    <row r="203" spans="1:11">
      <c r="A203" t="str">
        <f t="shared" si="12"/>
        <v>SkolimowskiWaldemar1970</v>
      </c>
      <c r="C203">
        <f t="shared" si="15"/>
        <v>202</v>
      </c>
      <c r="D203" t="s">
        <v>366</v>
      </c>
      <c r="E203" t="s">
        <v>365</v>
      </c>
      <c r="F203" t="s">
        <v>361</v>
      </c>
      <c r="G203">
        <v>1970</v>
      </c>
      <c r="H203" t="str">
        <f t="shared" si="13"/>
        <v>Skolimowski Waldemar</v>
      </c>
      <c r="I203">
        <f t="shared" si="14"/>
        <v>1970</v>
      </c>
      <c r="J203" t="s">
        <v>32</v>
      </c>
      <c r="K203" t="s">
        <v>666</v>
      </c>
    </row>
    <row r="204" spans="1:11">
      <c r="A204" t="str">
        <f t="shared" si="12"/>
        <v>PaszkiewiczArkadiusz1975</v>
      </c>
      <c r="C204">
        <f t="shared" si="15"/>
        <v>203</v>
      </c>
      <c r="D204" t="s">
        <v>364</v>
      </c>
      <c r="E204" t="s">
        <v>363</v>
      </c>
      <c r="G204">
        <v>1975</v>
      </c>
      <c r="H204" t="str">
        <f t="shared" si="13"/>
        <v>Paszkiewicz Arkadiusz</v>
      </c>
      <c r="I204">
        <f t="shared" si="14"/>
        <v>1975</v>
      </c>
      <c r="J204" t="s">
        <v>32</v>
      </c>
      <c r="K204" t="s">
        <v>666</v>
      </c>
    </row>
    <row r="205" spans="1:11">
      <c r="A205" t="str">
        <f t="shared" si="12"/>
        <v>KalinowskiAndrzej1970</v>
      </c>
      <c r="C205">
        <f t="shared" si="15"/>
        <v>204</v>
      </c>
      <c r="D205" t="s">
        <v>362</v>
      </c>
      <c r="E205" t="s">
        <v>26</v>
      </c>
      <c r="F205" t="s">
        <v>361</v>
      </c>
      <c r="G205">
        <v>1970</v>
      </c>
      <c r="H205" t="str">
        <f t="shared" si="13"/>
        <v>Kalinowski Andrzej</v>
      </c>
      <c r="I205">
        <f t="shared" si="14"/>
        <v>1970</v>
      </c>
      <c r="J205" t="s">
        <v>32</v>
      </c>
      <c r="K205" t="s">
        <v>666</v>
      </c>
    </row>
    <row r="206" spans="1:11">
      <c r="A206" t="str">
        <f t="shared" si="12"/>
        <v>PiątkowskiZbigniew1958</v>
      </c>
      <c r="C206">
        <f t="shared" si="15"/>
        <v>205</v>
      </c>
      <c r="D206" t="s">
        <v>360</v>
      </c>
      <c r="E206" t="s">
        <v>269</v>
      </c>
      <c r="G206">
        <v>1958</v>
      </c>
      <c r="H206" t="str">
        <f t="shared" si="13"/>
        <v>Piątkowski Zbigniew</v>
      </c>
      <c r="I206">
        <f t="shared" si="14"/>
        <v>1958</v>
      </c>
      <c r="J206" t="s">
        <v>32</v>
      </c>
      <c r="K206" t="s">
        <v>666</v>
      </c>
    </row>
    <row r="207" spans="1:11">
      <c r="A207" t="str">
        <f t="shared" si="12"/>
        <v>LarczyńskiTomasz1983</v>
      </c>
      <c r="C207">
        <f t="shared" si="15"/>
        <v>206</v>
      </c>
      <c r="D207" t="s">
        <v>359</v>
      </c>
      <c r="E207" t="s">
        <v>48</v>
      </c>
      <c r="F207" t="s">
        <v>358</v>
      </c>
      <c r="G207">
        <v>1983</v>
      </c>
      <c r="H207" t="str">
        <f t="shared" si="13"/>
        <v>Larczyński Tomasz</v>
      </c>
      <c r="I207">
        <f t="shared" si="14"/>
        <v>1983</v>
      </c>
      <c r="J207" t="s">
        <v>32</v>
      </c>
      <c r="K207" t="s">
        <v>666</v>
      </c>
    </row>
    <row r="208" spans="1:11">
      <c r="A208" t="str">
        <f t="shared" si="12"/>
        <v>RedlarskiMarek1951</v>
      </c>
      <c r="C208">
        <f t="shared" si="15"/>
        <v>207</v>
      </c>
      <c r="D208" t="s">
        <v>357</v>
      </c>
      <c r="E208" t="s">
        <v>34</v>
      </c>
      <c r="G208">
        <v>1951</v>
      </c>
      <c r="H208" t="str">
        <f t="shared" si="13"/>
        <v>Redlarski Marek</v>
      </c>
      <c r="I208">
        <f t="shared" si="14"/>
        <v>1951</v>
      </c>
      <c r="J208" t="s">
        <v>32</v>
      </c>
      <c r="K208" t="s">
        <v>666</v>
      </c>
    </row>
    <row r="209" spans="1:11">
      <c r="A209" t="str">
        <f t="shared" si="12"/>
        <v>RzepeckiDariusz1962</v>
      </c>
      <c r="C209">
        <f t="shared" si="15"/>
        <v>208</v>
      </c>
      <c r="D209" t="s">
        <v>356</v>
      </c>
      <c r="E209" t="s">
        <v>144</v>
      </c>
      <c r="G209">
        <v>1962</v>
      </c>
      <c r="H209" t="str">
        <f t="shared" si="13"/>
        <v>Rzepecki Dariusz</v>
      </c>
      <c r="I209">
        <f t="shared" si="14"/>
        <v>1962</v>
      </c>
      <c r="J209" t="s">
        <v>32</v>
      </c>
      <c r="K209" t="s">
        <v>666</v>
      </c>
    </row>
    <row r="210" spans="1:11">
      <c r="A210" t="str">
        <f t="shared" si="12"/>
        <v>MyślakMateusz1991</v>
      </c>
      <c r="C210">
        <f t="shared" si="15"/>
        <v>209</v>
      </c>
      <c r="D210" t="s">
        <v>355</v>
      </c>
      <c r="E210" t="s">
        <v>91</v>
      </c>
      <c r="F210" t="s">
        <v>354</v>
      </c>
      <c r="G210">
        <v>1991</v>
      </c>
      <c r="H210" t="str">
        <f t="shared" si="13"/>
        <v>Myślak Mateusz</v>
      </c>
      <c r="I210">
        <f t="shared" si="14"/>
        <v>1991</v>
      </c>
      <c r="J210" t="s">
        <v>32</v>
      </c>
      <c r="K210" t="s">
        <v>666</v>
      </c>
    </row>
    <row r="211" spans="1:11">
      <c r="A211" t="str">
        <f t="shared" si="12"/>
        <v>UrbanowskiDariusz1963</v>
      </c>
      <c r="C211">
        <f t="shared" si="15"/>
        <v>210</v>
      </c>
      <c r="D211" t="s">
        <v>353</v>
      </c>
      <c r="E211" t="s">
        <v>144</v>
      </c>
      <c r="F211" t="s">
        <v>352</v>
      </c>
      <c r="G211">
        <v>1963</v>
      </c>
      <c r="H211" t="str">
        <f t="shared" si="13"/>
        <v>Urbanowski Dariusz</v>
      </c>
      <c r="I211">
        <f t="shared" si="14"/>
        <v>1963</v>
      </c>
      <c r="J211" t="s">
        <v>32</v>
      </c>
      <c r="K211" t="s">
        <v>666</v>
      </c>
    </row>
    <row r="212" spans="1:11">
      <c r="A212" t="str">
        <f t="shared" si="12"/>
        <v>AndrzejczakMaciej1963</v>
      </c>
      <c r="C212">
        <f t="shared" si="15"/>
        <v>211</v>
      </c>
      <c r="D212" t="s">
        <v>351</v>
      </c>
      <c r="E212" t="s">
        <v>70</v>
      </c>
      <c r="G212">
        <v>1963</v>
      </c>
      <c r="H212" t="str">
        <f t="shared" si="13"/>
        <v>Andrzejczak Maciej</v>
      </c>
      <c r="I212">
        <f t="shared" si="14"/>
        <v>1963</v>
      </c>
      <c r="J212" t="s">
        <v>32</v>
      </c>
      <c r="K212" t="s">
        <v>666</v>
      </c>
    </row>
    <row r="213" spans="1:11">
      <c r="A213" t="str">
        <f t="shared" si="12"/>
        <v>RutkaRadoslaw1976</v>
      </c>
      <c r="C213">
        <f t="shared" si="15"/>
        <v>212</v>
      </c>
      <c r="D213" t="s">
        <v>350</v>
      </c>
      <c r="E213" t="s">
        <v>349</v>
      </c>
      <c r="F213" t="s">
        <v>348</v>
      </c>
      <c r="G213">
        <v>1976</v>
      </c>
      <c r="H213" t="str">
        <f t="shared" si="13"/>
        <v>Rutka Radoslaw</v>
      </c>
      <c r="I213">
        <f t="shared" si="14"/>
        <v>1976</v>
      </c>
      <c r="J213" t="s">
        <v>32</v>
      </c>
      <c r="K213" t="s">
        <v>666</v>
      </c>
    </row>
    <row r="214" spans="1:11">
      <c r="A214" t="str">
        <f t="shared" si="12"/>
        <v>WodzińskiGrzegorz1976</v>
      </c>
      <c r="C214">
        <f t="shared" si="15"/>
        <v>213</v>
      </c>
      <c r="D214" t="s">
        <v>345</v>
      </c>
      <c r="E214" t="s">
        <v>19</v>
      </c>
      <c r="F214" t="s">
        <v>347</v>
      </c>
      <c r="G214">
        <v>1976</v>
      </c>
      <c r="H214" t="str">
        <f t="shared" si="13"/>
        <v>Wodziński Grzegorz</v>
      </c>
      <c r="I214">
        <f t="shared" si="14"/>
        <v>1976</v>
      </c>
      <c r="J214" t="s">
        <v>32</v>
      </c>
      <c r="K214" t="s">
        <v>666</v>
      </c>
    </row>
    <row r="215" spans="1:11">
      <c r="A215" t="str">
        <f t="shared" si="12"/>
        <v>DolanieckiJakub1982</v>
      </c>
      <c r="C215">
        <f t="shared" si="15"/>
        <v>214</v>
      </c>
      <c r="D215" t="s">
        <v>346</v>
      </c>
      <c r="E215" t="s">
        <v>141</v>
      </c>
      <c r="G215">
        <v>1982</v>
      </c>
      <c r="H215" t="str">
        <f t="shared" si="13"/>
        <v>Dolaniecki Jakub</v>
      </c>
      <c r="I215">
        <f t="shared" si="14"/>
        <v>1982</v>
      </c>
      <c r="J215" t="s">
        <v>32</v>
      </c>
      <c r="K215" t="s">
        <v>666</v>
      </c>
    </row>
    <row r="216" spans="1:11">
      <c r="A216" t="str">
        <f t="shared" si="12"/>
        <v>DolanieckiMarek1977</v>
      </c>
      <c r="C216">
        <f t="shared" si="15"/>
        <v>215</v>
      </c>
      <c r="D216" t="s">
        <v>346</v>
      </c>
      <c r="E216" t="s">
        <v>34</v>
      </c>
      <c r="G216">
        <v>1977</v>
      </c>
      <c r="H216" t="str">
        <f t="shared" si="13"/>
        <v>Dolaniecki Marek</v>
      </c>
      <c r="I216">
        <f t="shared" si="14"/>
        <v>1977</v>
      </c>
      <c r="J216" t="s">
        <v>32</v>
      </c>
      <c r="K216" t="s">
        <v>666</v>
      </c>
    </row>
    <row r="217" spans="1:11">
      <c r="A217" t="str">
        <f t="shared" si="12"/>
        <v>WodzińskiMarek1971</v>
      </c>
      <c r="C217">
        <f t="shared" si="15"/>
        <v>216</v>
      </c>
      <c r="D217" t="s">
        <v>345</v>
      </c>
      <c r="E217" t="s">
        <v>34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666</v>
      </c>
    </row>
    <row r="218" spans="1:11">
      <c r="A218" t="str">
        <f t="shared" si="12"/>
        <v>NieściorukBarbara1969</v>
      </c>
      <c r="C218">
        <f t="shared" si="15"/>
        <v>217</v>
      </c>
      <c r="D218" t="s">
        <v>410</v>
      </c>
      <c r="E218" t="s">
        <v>409</v>
      </c>
      <c r="G218">
        <v>1969</v>
      </c>
      <c r="H218" t="str">
        <f t="shared" si="13"/>
        <v>Nieścioruk Barbara</v>
      </c>
      <c r="I218">
        <f t="shared" si="14"/>
        <v>1969</v>
      </c>
      <c r="J218" t="s">
        <v>0</v>
      </c>
      <c r="K218" t="s">
        <v>666</v>
      </c>
    </row>
    <row r="219" spans="1:11">
      <c r="A219" t="str">
        <f t="shared" si="12"/>
        <v>DunowskaIlona1973</v>
      </c>
      <c r="C219">
        <f t="shared" si="15"/>
        <v>218</v>
      </c>
      <c r="D219" t="s">
        <v>371</v>
      </c>
      <c r="E219" t="s">
        <v>370</v>
      </c>
      <c r="F219" t="s">
        <v>369</v>
      </c>
      <c r="G219">
        <v>1973</v>
      </c>
      <c r="H219" t="str">
        <f t="shared" si="13"/>
        <v>Dunowska Ilona</v>
      </c>
      <c r="I219">
        <f t="shared" si="14"/>
        <v>1973</v>
      </c>
      <c r="J219" t="s">
        <v>0</v>
      </c>
      <c r="K219" t="s">
        <v>666</v>
      </c>
    </row>
    <row r="220" spans="1:11">
      <c r="A220" t="str">
        <f t="shared" si="12"/>
        <v>ĆwirkoSławomir1972</v>
      </c>
      <c r="C220">
        <f t="shared" si="15"/>
        <v>219</v>
      </c>
      <c r="D220" t="s">
        <v>662</v>
      </c>
      <c r="E220" t="s">
        <v>92</v>
      </c>
      <c r="F220" t="s">
        <v>661</v>
      </c>
      <c r="G220">
        <v>1972</v>
      </c>
      <c r="H220" t="str">
        <f t="shared" si="13"/>
        <v>Ćwirko Sławomir</v>
      </c>
      <c r="I220">
        <f t="shared" si="14"/>
        <v>1972</v>
      </c>
      <c r="J220" t="s">
        <v>32</v>
      </c>
      <c r="K220" t="s">
        <v>667</v>
      </c>
    </row>
    <row r="221" spans="1:11">
      <c r="A221" t="str">
        <f t="shared" si="12"/>
        <v>LeśniowskiMariusz1975</v>
      </c>
      <c r="C221">
        <f t="shared" si="15"/>
        <v>220</v>
      </c>
      <c r="D221" t="s">
        <v>660</v>
      </c>
      <c r="E221" t="s">
        <v>383</v>
      </c>
      <c r="F221" t="s">
        <v>143</v>
      </c>
      <c r="G221">
        <v>1975</v>
      </c>
      <c r="H221" t="str">
        <f t="shared" si="13"/>
        <v>Leśniowski Mariusz</v>
      </c>
      <c r="I221">
        <f t="shared" si="14"/>
        <v>1975</v>
      </c>
      <c r="J221" t="s">
        <v>32</v>
      </c>
      <c r="K221" t="s">
        <v>667</v>
      </c>
    </row>
    <row r="222" spans="1:11">
      <c r="A222" t="str">
        <f t="shared" si="12"/>
        <v>WróbelMarek1989</v>
      </c>
      <c r="C222">
        <f t="shared" si="15"/>
        <v>221</v>
      </c>
      <c r="D222" t="s">
        <v>659</v>
      </c>
      <c r="E222" t="s">
        <v>34</v>
      </c>
      <c r="F222" t="s">
        <v>658</v>
      </c>
      <c r="G222">
        <v>1989</v>
      </c>
      <c r="H222" t="str">
        <f t="shared" si="13"/>
        <v>Wróbel Marek</v>
      </c>
      <c r="I222">
        <f t="shared" si="14"/>
        <v>1989</v>
      </c>
      <c r="J222" t="s">
        <v>32</v>
      </c>
      <c r="K222" t="s">
        <v>667</v>
      </c>
    </row>
    <row r="223" spans="1:11">
      <c r="A223" t="str">
        <f t="shared" si="12"/>
        <v>NowakRemik1972</v>
      </c>
      <c r="C223">
        <f t="shared" si="15"/>
        <v>222</v>
      </c>
      <c r="D223" t="s">
        <v>602</v>
      </c>
      <c r="E223" t="s">
        <v>657</v>
      </c>
      <c r="F223" t="s">
        <v>656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667</v>
      </c>
    </row>
    <row r="224" spans="1:11">
      <c r="A224" t="str">
        <f t="shared" si="12"/>
        <v>WasilewskiKrzysztof1975</v>
      </c>
      <c r="C224">
        <f t="shared" si="15"/>
        <v>223</v>
      </c>
      <c r="D224" t="s">
        <v>655</v>
      </c>
      <c r="E224" t="s">
        <v>22</v>
      </c>
      <c r="F224" t="s">
        <v>453</v>
      </c>
      <c r="G224">
        <v>1975</v>
      </c>
      <c r="H224" t="str">
        <f t="shared" si="13"/>
        <v>Wasilewski Krzysztof</v>
      </c>
      <c r="I224">
        <f t="shared" si="14"/>
        <v>1975</v>
      </c>
      <c r="J224" t="s">
        <v>32</v>
      </c>
      <c r="K224" t="s">
        <v>667</v>
      </c>
    </row>
    <row r="225" spans="1:11">
      <c r="A225" t="str">
        <f t="shared" si="12"/>
        <v>LipińskiTomasz1985</v>
      </c>
      <c r="C225">
        <f t="shared" si="15"/>
        <v>224</v>
      </c>
      <c r="D225" t="s">
        <v>476</v>
      </c>
      <c r="E225" t="s">
        <v>48</v>
      </c>
      <c r="F225" t="s">
        <v>654</v>
      </c>
      <c r="G225">
        <v>1985</v>
      </c>
      <c r="H225" t="str">
        <f t="shared" si="13"/>
        <v>Lipiński Tomasz</v>
      </c>
      <c r="I225">
        <f t="shared" si="14"/>
        <v>1985</v>
      </c>
      <c r="J225" t="s">
        <v>32</v>
      </c>
      <c r="K225" t="s">
        <v>667</v>
      </c>
    </row>
    <row r="226" spans="1:11">
      <c r="A226" t="str">
        <f t="shared" si="12"/>
        <v>DeptułaKrzysztof1977</v>
      </c>
      <c r="C226">
        <f t="shared" si="15"/>
        <v>225</v>
      </c>
      <c r="D226" t="s">
        <v>653</v>
      </c>
      <c r="E226" t="s">
        <v>22</v>
      </c>
      <c r="F226" t="s">
        <v>652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667</v>
      </c>
    </row>
    <row r="227" spans="1:11">
      <c r="A227" t="str">
        <f t="shared" si="12"/>
        <v>PiotrowiczPrzemysław1972</v>
      </c>
      <c r="C227">
        <f t="shared" si="15"/>
        <v>226</v>
      </c>
      <c r="D227" t="s">
        <v>651</v>
      </c>
      <c r="E227" t="s">
        <v>24</v>
      </c>
      <c r="F227" t="s">
        <v>650</v>
      </c>
      <c r="G227">
        <v>1972</v>
      </c>
      <c r="H227" t="str">
        <f t="shared" si="13"/>
        <v>Piotrowicz Przemysław</v>
      </c>
      <c r="I227">
        <f t="shared" si="14"/>
        <v>1972</v>
      </c>
      <c r="J227" t="s">
        <v>32</v>
      </c>
      <c r="K227" t="s">
        <v>667</v>
      </c>
    </row>
    <row r="228" spans="1:11">
      <c r="A228" t="str">
        <f t="shared" si="12"/>
        <v>JaroszekRadosław1994</v>
      </c>
      <c r="C228">
        <f t="shared" si="15"/>
        <v>227</v>
      </c>
      <c r="D228" t="s">
        <v>649</v>
      </c>
      <c r="E228" t="s">
        <v>241</v>
      </c>
      <c r="F228" t="s">
        <v>289</v>
      </c>
      <c r="G228">
        <v>1994</v>
      </c>
      <c r="H228" t="str">
        <f t="shared" si="13"/>
        <v>Jaroszek Radosław</v>
      </c>
      <c r="I228">
        <f t="shared" si="14"/>
        <v>1994</v>
      </c>
      <c r="J228" t="s">
        <v>32</v>
      </c>
      <c r="K228" t="s">
        <v>667</v>
      </c>
    </row>
    <row r="229" spans="1:11">
      <c r="A229" t="str">
        <f t="shared" si="12"/>
        <v>GrundkowskiJacek1982</v>
      </c>
      <c r="C229">
        <f t="shared" si="15"/>
        <v>228</v>
      </c>
      <c r="D229" t="s">
        <v>645</v>
      </c>
      <c r="E229" t="s">
        <v>21</v>
      </c>
      <c r="F229" t="s">
        <v>646</v>
      </c>
      <c r="G229">
        <v>1982</v>
      </c>
      <c r="H229" t="str">
        <f t="shared" si="13"/>
        <v>Grundkowski Jacek</v>
      </c>
      <c r="I229">
        <f t="shared" si="14"/>
        <v>1982</v>
      </c>
      <c r="J229" t="s">
        <v>32</v>
      </c>
      <c r="K229" t="s">
        <v>667</v>
      </c>
    </row>
    <row r="230" spans="1:11">
      <c r="A230" t="str">
        <f t="shared" si="12"/>
        <v>GrundkowskiLesław1952</v>
      </c>
      <c r="C230">
        <f t="shared" si="15"/>
        <v>229</v>
      </c>
      <c r="D230" t="s">
        <v>645</v>
      </c>
      <c r="E230" t="s">
        <v>644</v>
      </c>
      <c r="G230">
        <v>1952</v>
      </c>
      <c r="H230" t="str">
        <f t="shared" si="13"/>
        <v>Grundkowski Lesław</v>
      </c>
      <c r="I230">
        <f t="shared" si="14"/>
        <v>1952</v>
      </c>
      <c r="J230" t="s">
        <v>32</v>
      </c>
      <c r="K230" t="s">
        <v>667</v>
      </c>
    </row>
    <row r="231" spans="1:11">
      <c r="A231" t="str">
        <f t="shared" si="12"/>
        <v>BurkiciakMarcin1972</v>
      </c>
      <c r="C231">
        <f t="shared" si="15"/>
        <v>230</v>
      </c>
      <c r="D231" t="s">
        <v>643</v>
      </c>
      <c r="E231" t="s">
        <v>17</v>
      </c>
      <c r="F231" t="s">
        <v>642</v>
      </c>
      <c r="G231">
        <v>1972</v>
      </c>
      <c r="H231" t="str">
        <f t="shared" si="13"/>
        <v>Burkiciak Marcin</v>
      </c>
      <c r="I231">
        <f t="shared" si="14"/>
        <v>1972</v>
      </c>
      <c r="J231" t="s">
        <v>32</v>
      </c>
      <c r="K231" t="s">
        <v>667</v>
      </c>
    </row>
    <row r="232" spans="1:11">
      <c r="A232" t="str">
        <f t="shared" si="12"/>
        <v>PriebeJakub1984</v>
      </c>
      <c r="C232">
        <f t="shared" si="15"/>
        <v>231</v>
      </c>
      <c r="D232" t="s">
        <v>641</v>
      </c>
      <c r="E232" t="s">
        <v>141</v>
      </c>
      <c r="G232">
        <v>1984</v>
      </c>
      <c r="H232" t="str">
        <f t="shared" si="13"/>
        <v>Priebe Jakub</v>
      </c>
      <c r="I232">
        <f t="shared" si="14"/>
        <v>1984</v>
      </c>
      <c r="J232" t="s">
        <v>32</v>
      </c>
      <c r="K232" t="s">
        <v>667</v>
      </c>
    </row>
    <row r="233" spans="1:11">
      <c r="A233" t="str">
        <f t="shared" si="12"/>
        <v>PopczykTomasz1975</v>
      </c>
      <c r="C233">
        <f t="shared" si="15"/>
        <v>232</v>
      </c>
      <c r="D233" t="s">
        <v>640</v>
      </c>
      <c r="E233" t="s">
        <v>48</v>
      </c>
      <c r="G233">
        <v>1975</v>
      </c>
      <c r="H233" t="str">
        <f t="shared" si="13"/>
        <v>Popczyk Tomasz</v>
      </c>
      <c r="I233">
        <f t="shared" si="14"/>
        <v>1975</v>
      </c>
      <c r="J233" t="s">
        <v>32</v>
      </c>
      <c r="K233" t="s">
        <v>667</v>
      </c>
    </row>
    <row r="234" spans="1:11">
      <c r="A234" t="str">
        <f t="shared" si="12"/>
        <v>DrabikJacek1979</v>
      </c>
      <c r="C234">
        <f t="shared" si="15"/>
        <v>233</v>
      </c>
      <c r="D234" t="s">
        <v>639</v>
      </c>
      <c r="E234" t="s">
        <v>21</v>
      </c>
      <c r="G234">
        <v>1979</v>
      </c>
      <c r="H234" t="str">
        <f t="shared" si="13"/>
        <v>Drabik Jacek</v>
      </c>
      <c r="I234">
        <f t="shared" si="14"/>
        <v>1979</v>
      </c>
      <c r="J234" t="s">
        <v>32</v>
      </c>
      <c r="K234" t="s">
        <v>667</v>
      </c>
    </row>
    <row r="235" spans="1:11">
      <c r="A235" t="str">
        <f t="shared" si="12"/>
        <v>PolaszJacek1968</v>
      </c>
      <c r="C235">
        <f t="shared" si="15"/>
        <v>234</v>
      </c>
      <c r="D235" t="s">
        <v>638</v>
      </c>
      <c r="E235" t="s">
        <v>21</v>
      </c>
      <c r="F235" t="s">
        <v>637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667</v>
      </c>
    </row>
    <row r="236" spans="1:11">
      <c r="A236" t="str">
        <f t="shared" si="12"/>
        <v>MarcinkiewiczGrzegorz1986</v>
      </c>
      <c r="C236">
        <f t="shared" si="15"/>
        <v>235</v>
      </c>
      <c r="D236" t="s">
        <v>403</v>
      </c>
      <c r="E236" t="s">
        <v>19</v>
      </c>
      <c r="F236" t="s">
        <v>634</v>
      </c>
      <c r="G236">
        <v>1986</v>
      </c>
      <c r="H236" t="str">
        <f t="shared" si="13"/>
        <v>Marcinkiewicz Grzegorz</v>
      </c>
      <c r="I236">
        <f t="shared" si="14"/>
        <v>1986</v>
      </c>
      <c r="J236" t="s">
        <v>32</v>
      </c>
      <c r="K236" t="s">
        <v>667</v>
      </c>
    </row>
    <row r="237" spans="1:11">
      <c r="A237" t="str">
        <f t="shared" si="12"/>
        <v>GrzonkaTomasz1976</v>
      </c>
      <c r="C237">
        <f t="shared" si="15"/>
        <v>236</v>
      </c>
      <c r="D237" t="s">
        <v>633</v>
      </c>
      <c r="E237" t="s">
        <v>48</v>
      </c>
      <c r="F237" t="s">
        <v>631</v>
      </c>
      <c r="G237">
        <v>1976</v>
      </c>
      <c r="H237" t="str">
        <f t="shared" si="13"/>
        <v>Grzonka Tomasz</v>
      </c>
      <c r="I237">
        <f t="shared" si="14"/>
        <v>1976</v>
      </c>
      <c r="J237" t="s">
        <v>32</v>
      </c>
      <c r="K237" t="s">
        <v>667</v>
      </c>
    </row>
    <row r="238" spans="1:11">
      <c r="A238" t="str">
        <f t="shared" si="12"/>
        <v>DębskiBartosz1976</v>
      </c>
      <c r="C238">
        <f t="shared" si="15"/>
        <v>237</v>
      </c>
      <c r="D238" t="s">
        <v>632</v>
      </c>
      <c r="E238" t="s">
        <v>46</v>
      </c>
      <c r="F238" t="s">
        <v>631</v>
      </c>
      <c r="G238">
        <v>1976</v>
      </c>
      <c r="H238" t="str">
        <f t="shared" si="13"/>
        <v>Dębski Bartosz</v>
      </c>
      <c r="I238">
        <f t="shared" si="14"/>
        <v>1976</v>
      </c>
      <c r="J238" t="s">
        <v>32</v>
      </c>
      <c r="K238" t="s">
        <v>667</v>
      </c>
    </row>
    <row r="239" spans="1:11">
      <c r="A239" t="str">
        <f t="shared" si="12"/>
        <v>ŚlósarczykMaciej1979</v>
      </c>
      <c r="C239">
        <f t="shared" si="15"/>
        <v>238</v>
      </c>
      <c r="D239" t="s">
        <v>585</v>
      </c>
      <c r="E239" t="s">
        <v>70</v>
      </c>
      <c r="F239" t="s">
        <v>630</v>
      </c>
      <c r="G239">
        <v>1979</v>
      </c>
      <c r="H239" t="str">
        <f t="shared" si="13"/>
        <v>Ślósarczyk Maciej</v>
      </c>
      <c r="I239">
        <f t="shared" si="14"/>
        <v>1979</v>
      </c>
      <c r="J239" t="s">
        <v>32</v>
      </c>
      <c r="K239" t="s">
        <v>667</v>
      </c>
    </row>
    <row r="240" spans="1:11">
      <c r="A240" t="str">
        <f t="shared" si="12"/>
        <v>CieślińskiGrzegorz1972</v>
      </c>
      <c r="C240">
        <f t="shared" si="15"/>
        <v>239</v>
      </c>
      <c r="D240" t="s">
        <v>629</v>
      </c>
      <c r="E240" t="s">
        <v>19</v>
      </c>
      <c r="F240" t="s">
        <v>627</v>
      </c>
      <c r="G240">
        <v>1972</v>
      </c>
      <c r="H240" t="str">
        <f t="shared" si="13"/>
        <v>Cieśliński Grzegorz</v>
      </c>
      <c r="I240">
        <f t="shared" si="14"/>
        <v>1972</v>
      </c>
      <c r="J240" t="s">
        <v>32</v>
      </c>
      <c r="K240" t="s">
        <v>667</v>
      </c>
    </row>
    <row r="241" spans="1:11">
      <c r="A241" t="str">
        <f t="shared" si="12"/>
        <v>LiczywekAndrzej1979</v>
      </c>
      <c r="C241">
        <f t="shared" si="15"/>
        <v>240</v>
      </c>
      <c r="D241" t="s">
        <v>628</v>
      </c>
      <c r="E241" t="s">
        <v>26</v>
      </c>
      <c r="F241" t="s">
        <v>627</v>
      </c>
      <c r="G241">
        <v>1979</v>
      </c>
      <c r="H241" t="str">
        <f t="shared" si="13"/>
        <v>Liczywek Andrzej</v>
      </c>
      <c r="I241">
        <f t="shared" si="14"/>
        <v>1979</v>
      </c>
      <c r="J241" t="s">
        <v>32</v>
      </c>
      <c r="K241" t="s">
        <v>667</v>
      </c>
    </row>
    <row r="242" spans="1:11">
      <c r="A242" t="str">
        <f t="shared" si="12"/>
        <v>FerdekPrzemysław1974</v>
      </c>
      <c r="C242">
        <f t="shared" si="15"/>
        <v>241</v>
      </c>
      <c r="D242" t="s">
        <v>626</v>
      </c>
      <c r="E242" t="s">
        <v>24</v>
      </c>
      <c r="F242" t="s">
        <v>625</v>
      </c>
      <c r="G242">
        <v>1974</v>
      </c>
      <c r="H242" t="str">
        <f t="shared" si="13"/>
        <v>Ferdek Przemysław</v>
      </c>
      <c r="I242">
        <f t="shared" si="14"/>
        <v>1974</v>
      </c>
      <c r="J242" t="s">
        <v>32</v>
      </c>
      <c r="K242" t="s">
        <v>667</v>
      </c>
    </row>
    <row r="243" spans="1:11">
      <c r="A243" t="str">
        <f t="shared" si="12"/>
        <v>BielennyPaweł1977</v>
      </c>
      <c r="C243">
        <f t="shared" si="15"/>
        <v>242</v>
      </c>
      <c r="D243" t="s">
        <v>624</v>
      </c>
      <c r="E243" t="s">
        <v>16</v>
      </c>
      <c r="G243">
        <v>1977</v>
      </c>
      <c r="H243" t="str">
        <f t="shared" si="13"/>
        <v>Bielenny Paweł</v>
      </c>
      <c r="I243">
        <f t="shared" si="14"/>
        <v>1977</v>
      </c>
      <c r="J243" t="s">
        <v>32</v>
      </c>
      <c r="K243" t="s">
        <v>667</v>
      </c>
    </row>
    <row r="244" spans="1:11">
      <c r="A244" t="str">
        <f t="shared" si="12"/>
        <v>KobusPiotr1982</v>
      </c>
      <c r="C244">
        <f t="shared" si="15"/>
        <v>243</v>
      </c>
      <c r="D244" t="s">
        <v>623</v>
      </c>
      <c r="E244" t="s">
        <v>15</v>
      </c>
      <c r="F244" t="s">
        <v>622</v>
      </c>
      <c r="G244">
        <v>1982</v>
      </c>
      <c r="H244" t="str">
        <f t="shared" si="13"/>
        <v>Kobus Piotr</v>
      </c>
      <c r="I244">
        <f t="shared" si="14"/>
        <v>1982</v>
      </c>
      <c r="J244" t="s">
        <v>32</v>
      </c>
      <c r="K244" t="s">
        <v>667</v>
      </c>
    </row>
    <row r="245" spans="1:11">
      <c r="A245" t="str">
        <f t="shared" si="12"/>
        <v>MiotkSzymon1978</v>
      </c>
      <c r="C245">
        <f t="shared" si="15"/>
        <v>244</v>
      </c>
      <c r="D245" t="s">
        <v>621</v>
      </c>
      <c r="E245" t="s">
        <v>398</v>
      </c>
      <c r="F245" t="s">
        <v>620</v>
      </c>
      <c r="G245">
        <v>1978</v>
      </c>
      <c r="H245" t="str">
        <f t="shared" si="13"/>
        <v>Miotk Szymon</v>
      </c>
      <c r="I245">
        <f t="shared" si="14"/>
        <v>1978</v>
      </c>
      <c r="J245" t="s">
        <v>32</v>
      </c>
      <c r="K245" t="s">
        <v>667</v>
      </c>
    </row>
    <row r="246" spans="1:11">
      <c r="A246" t="str">
        <f t="shared" si="12"/>
        <v>BoguszewskiSławomir1980</v>
      </c>
      <c r="C246">
        <f t="shared" si="15"/>
        <v>245</v>
      </c>
      <c r="D246" t="s">
        <v>619</v>
      </c>
      <c r="E246" t="s">
        <v>92</v>
      </c>
      <c r="F246" t="s">
        <v>618</v>
      </c>
      <c r="G246">
        <v>1980</v>
      </c>
      <c r="H246" t="str">
        <f t="shared" si="13"/>
        <v>Boguszewski Sławomir</v>
      </c>
      <c r="I246">
        <f t="shared" si="14"/>
        <v>1980</v>
      </c>
      <c r="J246" t="s">
        <v>32</v>
      </c>
      <c r="K246" t="s">
        <v>667</v>
      </c>
    </row>
    <row r="247" spans="1:11">
      <c r="A247" t="str">
        <f t="shared" si="12"/>
        <v>WylężekZdzisław1952</v>
      </c>
      <c r="C247">
        <f t="shared" si="15"/>
        <v>246</v>
      </c>
      <c r="D247" t="s">
        <v>430</v>
      </c>
      <c r="E247" t="s">
        <v>218</v>
      </c>
      <c r="F247" t="s">
        <v>428</v>
      </c>
      <c r="G247">
        <v>1952</v>
      </c>
      <c r="H247" t="str">
        <f t="shared" si="13"/>
        <v>Wylężek Zdzisław</v>
      </c>
      <c r="I247">
        <f t="shared" si="14"/>
        <v>1952</v>
      </c>
      <c r="J247" t="s">
        <v>32</v>
      </c>
      <c r="K247" t="s">
        <v>667</v>
      </c>
    </row>
    <row r="248" spans="1:11">
      <c r="A248" t="str">
        <f t="shared" si="12"/>
        <v>PachulskiJarosław1964</v>
      </c>
      <c r="C248">
        <f t="shared" si="15"/>
        <v>247</v>
      </c>
      <c r="D248" t="s">
        <v>165</v>
      </c>
      <c r="E248" t="s">
        <v>90</v>
      </c>
      <c r="F248" t="s">
        <v>391</v>
      </c>
      <c r="G248">
        <v>1964</v>
      </c>
      <c r="H248" t="str">
        <f t="shared" si="13"/>
        <v>Pachulski Jarosław</v>
      </c>
      <c r="I248">
        <f t="shared" si="14"/>
        <v>1964</v>
      </c>
      <c r="J248" t="s">
        <v>32</v>
      </c>
      <c r="K248" t="s">
        <v>667</v>
      </c>
    </row>
    <row r="249" spans="1:11">
      <c r="A249" t="str">
        <f t="shared" si="12"/>
        <v>SitekTomasz1978</v>
      </c>
      <c r="C249">
        <f t="shared" si="15"/>
        <v>248</v>
      </c>
      <c r="D249" t="s">
        <v>617</v>
      </c>
      <c r="E249" t="s">
        <v>48</v>
      </c>
      <c r="G249">
        <v>1978</v>
      </c>
      <c r="H249" t="str">
        <f t="shared" si="13"/>
        <v>Sitek Tomasz</v>
      </c>
      <c r="I249">
        <f t="shared" si="14"/>
        <v>1978</v>
      </c>
      <c r="J249" t="s">
        <v>32</v>
      </c>
      <c r="K249" t="s">
        <v>667</v>
      </c>
    </row>
    <row r="250" spans="1:11">
      <c r="A250" t="str">
        <f t="shared" si="12"/>
        <v>GlaserJakub1986</v>
      </c>
      <c r="C250">
        <f t="shared" si="15"/>
        <v>249</v>
      </c>
      <c r="D250" t="s">
        <v>616</v>
      </c>
      <c r="E250" t="s">
        <v>141</v>
      </c>
      <c r="F250" t="s">
        <v>615</v>
      </c>
      <c r="G250">
        <v>1986</v>
      </c>
      <c r="H250" t="str">
        <f t="shared" si="13"/>
        <v>Glaser Jakub</v>
      </c>
      <c r="I250">
        <f t="shared" si="14"/>
        <v>1986</v>
      </c>
      <c r="J250" t="s">
        <v>32</v>
      </c>
      <c r="K250" t="s">
        <v>667</v>
      </c>
    </row>
    <row r="251" spans="1:11">
      <c r="A251" t="str">
        <f t="shared" si="12"/>
        <v>StencelKrystian1987</v>
      </c>
      <c r="C251">
        <f t="shared" si="15"/>
        <v>250</v>
      </c>
      <c r="D251" t="s">
        <v>614</v>
      </c>
      <c r="E251" t="s">
        <v>77</v>
      </c>
      <c r="F251" t="s">
        <v>613</v>
      </c>
      <c r="G251">
        <v>1987</v>
      </c>
      <c r="H251" t="str">
        <f t="shared" si="13"/>
        <v>Stencel Krystian</v>
      </c>
      <c r="I251">
        <f t="shared" si="14"/>
        <v>1987</v>
      </c>
      <c r="J251" t="s">
        <v>32</v>
      </c>
      <c r="K251" t="s">
        <v>667</v>
      </c>
    </row>
    <row r="252" spans="1:11">
      <c r="A252" t="str">
        <f t="shared" si="12"/>
        <v>KorsakDariusz1962</v>
      </c>
      <c r="C252">
        <f t="shared" si="15"/>
        <v>251</v>
      </c>
      <c r="D252" t="s">
        <v>612</v>
      </c>
      <c r="E252" t="s">
        <v>144</v>
      </c>
      <c r="F252" t="s">
        <v>611</v>
      </c>
      <c r="G252">
        <v>1962</v>
      </c>
      <c r="H252" t="str">
        <f t="shared" si="13"/>
        <v>Korsak Dariusz</v>
      </c>
      <c r="I252">
        <f t="shared" si="14"/>
        <v>1962</v>
      </c>
      <c r="J252" t="s">
        <v>32</v>
      </c>
      <c r="K252" t="s">
        <v>667</v>
      </c>
    </row>
    <row r="253" spans="1:11">
      <c r="A253" t="str">
        <f t="shared" si="12"/>
        <v>MarzejonKarol1972</v>
      </c>
      <c r="C253">
        <f t="shared" si="15"/>
        <v>252</v>
      </c>
      <c r="D253" t="s">
        <v>610</v>
      </c>
      <c r="E253" t="s">
        <v>95</v>
      </c>
      <c r="G253">
        <v>1972</v>
      </c>
      <c r="H253" t="str">
        <f t="shared" si="13"/>
        <v>Marzejon Karol</v>
      </c>
      <c r="I253">
        <f t="shared" si="14"/>
        <v>1972</v>
      </c>
      <c r="J253" t="s">
        <v>32</v>
      </c>
      <c r="K253" t="s">
        <v>667</v>
      </c>
    </row>
    <row r="254" spans="1:11">
      <c r="A254" t="str">
        <f t="shared" si="12"/>
        <v>HołodMateusz1987</v>
      </c>
      <c r="C254">
        <f t="shared" si="15"/>
        <v>253</v>
      </c>
      <c r="D254" t="s">
        <v>609</v>
      </c>
      <c r="E254" t="s">
        <v>91</v>
      </c>
      <c r="G254">
        <v>1987</v>
      </c>
      <c r="H254" t="str">
        <f t="shared" si="13"/>
        <v>Hołod Mateusz</v>
      </c>
      <c r="I254">
        <f t="shared" si="14"/>
        <v>1987</v>
      </c>
      <c r="J254" t="s">
        <v>32</v>
      </c>
      <c r="K254" t="s">
        <v>667</v>
      </c>
    </row>
    <row r="255" spans="1:11">
      <c r="A255" t="str">
        <f t="shared" si="12"/>
        <v>MaliszewskiMaciej1978</v>
      </c>
      <c r="C255">
        <f t="shared" si="15"/>
        <v>254</v>
      </c>
      <c r="D255" t="s">
        <v>537</v>
      </c>
      <c r="E255" t="s">
        <v>70</v>
      </c>
      <c r="G255">
        <v>1978</v>
      </c>
      <c r="H255" t="str">
        <f t="shared" si="13"/>
        <v>Maliszewski Maciej</v>
      </c>
      <c r="I255">
        <f t="shared" si="14"/>
        <v>1978</v>
      </c>
      <c r="J255" t="s">
        <v>32</v>
      </c>
      <c r="K255" t="s">
        <v>667</v>
      </c>
    </row>
    <row r="256" spans="1:11">
      <c r="A256" t="str">
        <f t="shared" si="12"/>
        <v>MaliszewskiMarek1982</v>
      </c>
      <c r="C256">
        <f t="shared" si="15"/>
        <v>255</v>
      </c>
      <c r="D256" t="s">
        <v>537</v>
      </c>
      <c r="E256" t="s">
        <v>34</v>
      </c>
      <c r="F256" t="s">
        <v>608</v>
      </c>
      <c r="G256">
        <v>1982</v>
      </c>
      <c r="H256" t="str">
        <f t="shared" si="13"/>
        <v>Maliszewski Marek</v>
      </c>
      <c r="I256">
        <f t="shared" si="14"/>
        <v>1982</v>
      </c>
      <c r="J256" t="s">
        <v>32</v>
      </c>
      <c r="K256" t="s">
        <v>667</v>
      </c>
    </row>
    <row r="257" spans="1:11">
      <c r="A257" t="str">
        <f t="shared" si="12"/>
        <v>KostrzewaJacek1971</v>
      </c>
      <c r="C257">
        <f t="shared" si="15"/>
        <v>256</v>
      </c>
      <c r="D257" t="s">
        <v>607</v>
      </c>
      <c r="E257" t="s">
        <v>21</v>
      </c>
      <c r="F257" t="s">
        <v>603</v>
      </c>
      <c r="G257">
        <v>1971</v>
      </c>
      <c r="H257" t="str">
        <f t="shared" si="13"/>
        <v>Kostrzewa Jacek</v>
      </c>
      <c r="I257">
        <f t="shared" si="14"/>
        <v>1971</v>
      </c>
      <c r="J257" t="s">
        <v>32</v>
      </c>
      <c r="K257" t="s">
        <v>667</v>
      </c>
    </row>
    <row r="258" spans="1:11">
      <c r="A258" t="str">
        <f t="shared" ref="A258:A321" si="16">D258&amp;E258&amp;G258</f>
        <v>KoperskiPiotr1971</v>
      </c>
      <c r="C258">
        <f t="shared" si="15"/>
        <v>257</v>
      </c>
      <c r="D258" t="s">
        <v>606</v>
      </c>
      <c r="E258" t="s">
        <v>15</v>
      </c>
      <c r="G258">
        <v>1971</v>
      </c>
      <c r="H258" t="str">
        <f t="shared" si="13"/>
        <v>Koperski Piotr</v>
      </c>
      <c r="I258">
        <f t="shared" si="14"/>
        <v>1971</v>
      </c>
      <c r="J258" t="s">
        <v>32</v>
      </c>
      <c r="K258" t="s">
        <v>667</v>
      </c>
    </row>
    <row r="259" spans="1:11">
      <c r="A259" t="str">
        <f t="shared" si="16"/>
        <v>ChełminiakMarcin1971</v>
      </c>
      <c r="C259">
        <f t="shared" si="15"/>
        <v>258</v>
      </c>
      <c r="D259" t="s">
        <v>605</v>
      </c>
      <c r="E259" t="s">
        <v>17</v>
      </c>
      <c r="F259" t="s">
        <v>603</v>
      </c>
      <c r="G259">
        <v>1971</v>
      </c>
      <c r="H259" t="str">
        <f t="shared" ref="H259:H322" si="17">D259&amp;" "&amp;E259</f>
        <v>Chełminiak Marcin</v>
      </c>
      <c r="I259">
        <f t="shared" ref="I259:I322" si="18">G259</f>
        <v>1971</v>
      </c>
      <c r="J259" t="s">
        <v>32</v>
      </c>
      <c r="K259" t="s">
        <v>667</v>
      </c>
    </row>
    <row r="260" spans="1:11">
      <c r="A260" t="str">
        <f t="shared" si="16"/>
        <v>CieślikRafał1971</v>
      </c>
      <c r="C260">
        <f t="shared" ref="C260:C323" si="19">C259+1</f>
        <v>259</v>
      </c>
      <c r="D260" t="s">
        <v>604</v>
      </c>
      <c r="E260" t="s">
        <v>45</v>
      </c>
      <c r="F260" t="s">
        <v>603</v>
      </c>
      <c r="G260">
        <v>1971</v>
      </c>
      <c r="H260" t="str">
        <f t="shared" si="17"/>
        <v>Cieślik Rafał</v>
      </c>
      <c r="I260">
        <f t="shared" si="18"/>
        <v>1971</v>
      </c>
      <c r="J260" t="s">
        <v>32</v>
      </c>
      <c r="K260" t="s">
        <v>667</v>
      </c>
    </row>
    <row r="261" spans="1:11">
      <c r="A261" t="str">
        <f t="shared" si="16"/>
        <v>NowakAdam1966</v>
      </c>
      <c r="C261">
        <f t="shared" si="19"/>
        <v>260</v>
      </c>
      <c r="D261" t="s">
        <v>602</v>
      </c>
      <c r="E261" t="s">
        <v>83</v>
      </c>
      <c r="F261" t="s">
        <v>601</v>
      </c>
      <c r="G261">
        <v>1966</v>
      </c>
      <c r="H261" t="str">
        <f t="shared" si="17"/>
        <v>Nowak Adam</v>
      </c>
      <c r="I261">
        <f t="shared" si="18"/>
        <v>1966</v>
      </c>
      <c r="J261" t="s">
        <v>32</v>
      </c>
      <c r="K261" t="s">
        <v>667</v>
      </c>
    </row>
    <row r="262" spans="1:11">
      <c r="A262" t="str">
        <f t="shared" si="16"/>
        <v>TessarRomuald1974</v>
      </c>
      <c r="C262">
        <f t="shared" si="19"/>
        <v>261</v>
      </c>
      <c r="D262" t="s">
        <v>598</v>
      </c>
      <c r="E262" t="s">
        <v>600</v>
      </c>
      <c r="F262" t="s">
        <v>599</v>
      </c>
      <c r="G262">
        <v>1974</v>
      </c>
      <c r="H262" t="str">
        <f t="shared" si="17"/>
        <v>Tessar Romuald</v>
      </c>
      <c r="I262">
        <f t="shared" si="18"/>
        <v>1974</v>
      </c>
      <c r="J262" t="s">
        <v>32</v>
      </c>
      <c r="K262" t="s">
        <v>667</v>
      </c>
    </row>
    <row r="263" spans="1:11">
      <c r="A263" t="str">
        <f t="shared" si="16"/>
        <v>TessarMichał1998</v>
      </c>
      <c r="C263">
        <f t="shared" si="19"/>
        <v>262</v>
      </c>
      <c r="D263" t="s">
        <v>598</v>
      </c>
      <c r="E263" t="s">
        <v>59</v>
      </c>
      <c r="G263">
        <v>1998</v>
      </c>
      <c r="H263" t="str">
        <f t="shared" si="17"/>
        <v>Tessar Michał</v>
      </c>
      <c r="I263">
        <f t="shared" si="18"/>
        <v>1998</v>
      </c>
      <c r="J263" t="s">
        <v>32</v>
      </c>
      <c r="K263" t="s">
        <v>667</v>
      </c>
    </row>
    <row r="264" spans="1:11">
      <c r="A264" t="str">
        <f t="shared" si="16"/>
        <v>PołczyńskiPrzemysław1983</v>
      </c>
      <c r="C264">
        <f t="shared" si="19"/>
        <v>263</v>
      </c>
      <c r="D264" t="s">
        <v>597</v>
      </c>
      <c r="E264" t="s">
        <v>24</v>
      </c>
      <c r="F264" t="s">
        <v>596</v>
      </c>
      <c r="G264">
        <v>1983</v>
      </c>
      <c r="H264" t="str">
        <f t="shared" si="17"/>
        <v>Połczyński Przemysław</v>
      </c>
      <c r="I264">
        <f t="shared" si="18"/>
        <v>1983</v>
      </c>
      <c r="J264" t="s">
        <v>32</v>
      </c>
      <c r="K264" t="s">
        <v>667</v>
      </c>
    </row>
    <row r="265" spans="1:11">
      <c r="A265" t="str">
        <f t="shared" si="16"/>
        <v>CucjewGrzegorz1984</v>
      </c>
      <c r="C265">
        <f t="shared" si="19"/>
        <v>264</v>
      </c>
      <c r="D265" t="s">
        <v>595</v>
      </c>
      <c r="E265" t="s">
        <v>19</v>
      </c>
      <c r="G265">
        <v>1984</v>
      </c>
      <c r="H265" t="str">
        <f t="shared" si="17"/>
        <v>Cucjew Grzegorz</v>
      </c>
      <c r="I265">
        <f t="shared" si="18"/>
        <v>1984</v>
      </c>
      <c r="J265" t="s">
        <v>32</v>
      </c>
      <c r="K265" t="s">
        <v>667</v>
      </c>
    </row>
    <row r="266" spans="1:11">
      <c r="A266" t="str">
        <f t="shared" si="16"/>
        <v>DomachowskiSzymon1981</v>
      </c>
      <c r="C266">
        <f t="shared" si="19"/>
        <v>265</v>
      </c>
      <c r="D266" t="s">
        <v>594</v>
      </c>
      <c r="E266" t="s">
        <v>398</v>
      </c>
      <c r="F266" t="s">
        <v>592</v>
      </c>
      <c r="G266">
        <v>1981</v>
      </c>
      <c r="H266" t="str">
        <f t="shared" si="17"/>
        <v>Domachowski Szymon</v>
      </c>
      <c r="I266">
        <f t="shared" si="18"/>
        <v>1981</v>
      </c>
      <c r="J266" t="s">
        <v>32</v>
      </c>
      <c r="K266" t="s">
        <v>667</v>
      </c>
    </row>
    <row r="267" spans="1:11">
      <c r="A267" t="str">
        <f t="shared" si="16"/>
        <v>SemschArtur1962</v>
      </c>
      <c r="C267">
        <f t="shared" si="19"/>
        <v>266</v>
      </c>
      <c r="D267" t="s">
        <v>591</v>
      </c>
      <c r="E267" t="s">
        <v>51</v>
      </c>
      <c r="F267" t="s">
        <v>590</v>
      </c>
      <c r="G267">
        <v>1962</v>
      </c>
      <c r="H267" t="str">
        <f t="shared" si="17"/>
        <v>Semsch Artur</v>
      </c>
      <c r="I267">
        <f t="shared" si="18"/>
        <v>1962</v>
      </c>
      <c r="J267" t="s">
        <v>32</v>
      </c>
      <c r="K267" t="s">
        <v>667</v>
      </c>
    </row>
    <row r="268" spans="1:11">
      <c r="A268" t="str">
        <f t="shared" si="16"/>
        <v>ZdonczykMichal1987</v>
      </c>
      <c r="C268">
        <f t="shared" si="19"/>
        <v>267</v>
      </c>
      <c r="D268" t="s">
        <v>589</v>
      </c>
      <c r="E268" t="s">
        <v>588</v>
      </c>
      <c r="G268">
        <v>1987</v>
      </c>
      <c r="H268" t="str">
        <f t="shared" si="17"/>
        <v>Zdonczyk Michal</v>
      </c>
      <c r="I268">
        <f t="shared" si="18"/>
        <v>1987</v>
      </c>
      <c r="J268" t="s">
        <v>32</v>
      </c>
      <c r="K268" t="s">
        <v>667</v>
      </c>
    </row>
    <row r="269" spans="1:11">
      <c r="A269" t="str">
        <f t="shared" si="16"/>
        <v>KlucznikJarek1983</v>
      </c>
      <c r="C269">
        <f t="shared" si="19"/>
        <v>268</v>
      </c>
      <c r="D269" t="s">
        <v>587</v>
      </c>
      <c r="E269" t="s">
        <v>336</v>
      </c>
      <c r="G269">
        <v>1983</v>
      </c>
      <c r="H269" t="str">
        <f t="shared" si="17"/>
        <v>Klucznik Jarek</v>
      </c>
      <c r="I269">
        <f t="shared" si="18"/>
        <v>1983</v>
      </c>
      <c r="J269" t="s">
        <v>32</v>
      </c>
      <c r="K269" t="s">
        <v>667</v>
      </c>
    </row>
    <row r="270" spans="1:11">
      <c r="A270" t="str">
        <f t="shared" si="16"/>
        <v>OgryczakTomasz1971</v>
      </c>
      <c r="C270">
        <f t="shared" si="19"/>
        <v>269</v>
      </c>
      <c r="D270" t="s">
        <v>586</v>
      </c>
      <c r="E270" t="s">
        <v>48</v>
      </c>
      <c r="G270">
        <v>1971</v>
      </c>
      <c r="H270" t="str">
        <f t="shared" si="17"/>
        <v>Ogryczak Tomasz</v>
      </c>
      <c r="I270">
        <f t="shared" si="18"/>
        <v>1971</v>
      </c>
      <c r="J270" t="s">
        <v>32</v>
      </c>
      <c r="K270" t="s">
        <v>667</v>
      </c>
    </row>
    <row r="271" spans="1:11">
      <c r="A271" t="str">
        <f t="shared" si="16"/>
        <v>PolewkoWaldemar1984</v>
      </c>
      <c r="C271">
        <f t="shared" si="19"/>
        <v>270</v>
      </c>
      <c r="D271" t="s">
        <v>582</v>
      </c>
      <c r="E271" t="s">
        <v>365</v>
      </c>
      <c r="G271">
        <v>1984</v>
      </c>
      <c r="H271" t="str">
        <f t="shared" si="17"/>
        <v>Polewko Waldemar</v>
      </c>
      <c r="I271">
        <f t="shared" si="18"/>
        <v>1984</v>
      </c>
      <c r="J271" t="s">
        <v>32</v>
      </c>
      <c r="K271" t="s">
        <v>667</v>
      </c>
    </row>
    <row r="272" spans="1:11">
      <c r="A272" t="str">
        <f t="shared" si="16"/>
        <v>BróżWojciech1975</v>
      </c>
      <c r="C272">
        <f t="shared" si="19"/>
        <v>271</v>
      </c>
      <c r="D272" t="s">
        <v>581</v>
      </c>
      <c r="E272" t="s">
        <v>151</v>
      </c>
      <c r="F272" t="s">
        <v>575</v>
      </c>
      <c r="G272">
        <v>1975</v>
      </c>
      <c r="H272" t="str">
        <f t="shared" si="17"/>
        <v>Bróż Wojciech</v>
      </c>
      <c r="I272">
        <f t="shared" si="18"/>
        <v>1975</v>
      </c>
      <c r="J272" t="s">
        <v>32</v>
      </c>
      <c r="K272" t="s">
        <v>667</v>
      </c>
    </row>
    <row r="273" spans="1:11">
      <c r="A273" t="str">
        <f t="shared" si="16"/>
        <v>BallerstadtŁukasz1979</v>
      </c>
      <c r="C273">
        <f t="shared" si="19"/>
        <v>272</v>
      </c>
      <c r="D273" t="s">
        <v>580</v>
      </c>
      <c r="E273" t="s">
        <v>63</v>
      </c>
      <c r="F273" t="s">
        <v>575</v>
      </c>
      <c r="G273">
        <v>1979</v>
      </c>
      <c r="H273" t="str">
        <f t="shared" si="17"/>
        <v>Ballerstadt Łukasz</v>
      </c>
      <c r="I273">
        <f t="shared" si="18"/>
        <v>1979</v>
      </c>
      <c r="J273" t="s">
        <v>32</v>
      </c>
      <c r="K273" t="s">
        <v>667</v>
      </c>
    </row>
    <row r="274" spans="1:11">
      <c r="A274" t="str">
        <f t="shared" si="16"/>
        <v>JarosiewiczRadek1976</v>
      </c>
      <c r="C274">
        <f t="shared" si="19"/>
        <v>273</v>
      </c>
      <c r="D274" t="s">
        <v>577</v>
      </c>
      <c r="E274" t="s">
        <v>579</v>
      </c>
      <c r="F274" t="s">
        <v>578</v>
      </c>
      <c r="G274">
        <v>1976</v>
      </c>
      <c r="H274" t="str">
        <f t="shared" si="17"/>
        <v>Jarosiewicz Radek</v>
      </c>
      <c r="I274">
        <f t="shared" si="18"/>
        <v>1976</v>
      </c>
      <c r="J274" t="s">
        <v>32</v>
      </c>
      <c r="K274" t="s">
        <v>667</v>
      </c>
    </row>
    <row r="275" spans="1:11">
      <c r="A275" t="str">
        <f t="shared" si="16"/>
        <v>CisońMateusz1982</v>
      </c>
      <c r="C275">
        <f t="shared" si="19"/>
        <v>274</v>
      </c>
      <c r="D275" t="s">
        <v>576</v>
      </c>
      <c r="E275" t="s">
        <v>91</v>
      </c>
      <c r="F275" t="s">
        <v>575</v>
      </c>
      <c r="G275">
        <v>1982</v>
      </c>
      <c r="H275" t="str">
        <f t="shared" si="17"/>
        <v>Cisoń Mateusz</v>
      </c>
      <c r="I275">
        <f t="shared" si="18"/>
        <v>1982</v>
      </c>
      <c r="J275" t="s">
        <v>32</v>
      </c>
      <c r="K275" t="s">
        <v>667</v>
      </c>
    </row>
    <row r="276" spans="1:11">
      <c r="A276" t="str">
        <f t="shared" si="16"/>
        <v>Łys-PisowackiAdam1986</v>
      </c>
      <c r="C276">
        <f t="shared" si="19"/>
        <v>275</v>
      </c>
      <c r="D276" t="s">
        <v>663</v>
      </c>
      <c r="E276" t="s">
        <v>83</v>
      </c>
      <c r="G276">
        <v>1986</v>
      </c>
      <c r="H276" t="str">
        <f t="shared" si="17"/>
        <v>Łys-Pisowacki Adam</v>
      </c>
      <c r="I276">
        <f t="shared" si="18"/>
        <v>1986</v>
      </c>
      <c r="J276" t="s">
        <v>32</v>
      </c>
      <c r="K276" t="s">
        <v>667</v>
      </c>
    </row>
    <row r="277" spans="1:11">
      <c r="A277" t="str">
        <f t="shared" si="16"/>
        <v>BlockDaniel1980</v>
      </c>
      <c r="C277">
        <f t="shared" si="19"/>
        <v>276</v>
      </c>
      <c r="D277" t="s">
        <v>460</v>
      </c>
      <c r="E277" t="s">
        <v>139</v>
      </c>
      <c r="G277">
        <v>1980</v>
      </c>
      <c r="H277" t="str">
        <f t="shared" si="17"/>
        <v>Block Daniel</v>
      </c>
      <c r="I277">
        <f t="shared" si="18"/>
        <v>1980</v>
      </c>
      <c r="J277" t="s">
        <v>32</v>
      </c>
      <c r="K277" t="s">
        <v>667</v>
      </c>
    </row>
    <row r="278" spans="1:11">
      <c r="A278" t="str">
        <f t="shared" si="16"/>
        <v>TeległówTomasz1977</v>
      </c>
      <c r="C278">
        <f t="shared" si="19"/>
        <v>277</v>
      </c>
      <c r="D278" t="s">
        <v>574</v>
      </c>
      <c r="E278" t="s">
        <v>48</v>
      </c>
      <c r="F278" t="s">
        <v>573</v>
      </c>
      <c r="G278">
        <v>1977</v>
      </c>
      <c r="H278" t="str">
        <f t="shared" si="17"/>
        <v>Teległów Tomasz</v>
      </c>
      <c r="I278">
        <f t="shared" si="18"/>
        <v>1977</v>
      </c>
      <c r="J278" t="s">
        <v>32</v>
      </c>
      <c r="K278" t="s">
        <v>667</v>
      </c>
    </row>
    <row r="279" spans="1:11">
      <c r="A279" t="str">
        <f t="shared" si="16"/>
        <v>KnitterJakub1988</v>
      </c>
      <c r="C279">
        <f t="shared" si="19"/>
        <v>278</v>
      </c>
      <c r="D279" t="s">
        <v>572</v>
      </c>
      <c r="E279" t="s">
        <v>141</v>
      </c>
      <c r="F279" t="s">
        <v>571</v>
      </c>
      <c r="G279">
        <v>1988</v>
      </c>
      <c r="H279" t="str">
        <f t="shared" si="17"/>
        <v>Knitter Jakub</v>
      </c>
      <c r="I279">
        <f t="shared" si="18"/>
        <v>1988</v>
      </c>
      <c r="J279" t="s">
        <v>32</v>
      </c>
      <c r="K279" t="s">
        <v>667</v>
      </c>
    </row>
    <row r="280" spans="1:11">
      <c r="A280" t="str">
        <f t="shared" si="16"/>
        <v>PelichowskiDamian1982</v>
      </c>
      <c r="C280">
        <f t="shared" si="19"/>
        <v>279</v>
      </c>
      <c r="D280" t="s">
        <v>568</v>
      </c>
      <c r="E280" t="s">
        <v>282</v>
      </c>
      <c r="F280" t="s">
        <v>567</v>
      </c>
      <c r="G280">
        <v>1982</v>
      </c>
      <c r="H280" t="str">
        <f t="shared" si="17"/>
        <v>Pelichowski Damian</v>
      </c>
      <c r="I280">
        <f t="shared" si="18"/>
        <v>1982</v>
      </c>
      <c r="J280" t="s">
        <v>32</v>
      </c>
      <c r="K280" t="s">
        <v>667</v>
      </c>
    </row>
    <row r="281" spans="1:11">
      <c r="A281" t="str">
        <f t="shared" si="16"/>
        <v>LisowskiAdam1975</v>
      </c>
      <c r="C281">
        <f t="shared" si="19"/>
        <v>280</v>
      </c>
      <c r="D281" t="s">
        <v>566</v>
      </c>
      <c r="E281" t="s">
        <v>83</v>
      </c>
      <c r="F281" t="s">
        <v>565</v>
      </c>
      <c r="G281">
        <v>1975</v>
      </c>
      <c r="H281" t="str">
        <f t="shared" si="17"/>
        <v>Lisowski Adam</v>
      </c>
      <c r="I281">
        <f t="shared" si="18"/>
        <v>1975</v>
      </c>
      <c r="J281" t="s">
        <v>32</v>
      </c>
      <c r="K281" t="s">
        <v>667</v>
      </c>
    </row>
    <row r="282" spans="1:11">
      <c r="A282" t="str">
        <f t="shared" si="16"/>
        <v>LegatLeszek1979</v>
      </c>
      <c r="C282">
        <f t="shared" si="19"/>
        <v>281</v>
      </c>
      <c r="D282" t="s">
        <v>564</v>
      </c>
      <c r="E282" t="s">
        <v>25</v>
      </c>
      <c r="F282" t="s">
        <v>385</v>
      </c>
      <c r="G282">
        <v>1979</v>
      </c>
      <c r="H282" t="str">
        <f t="shared" si="17"/>
        <v>Legat Leszek</v>
      </c>
      <c r="I282">
        <f t="shared" si="18"/>
        <v>1979</v>
      </c>
      <c r="J282" t="s">
        <v>32</v>
      </c>
      <c r="K282" t="s">
        <v>667</v>
      </c>
    </row>
    <row r="283" spans="1:11">
      <c r="A283" t="str">
        <f t="shared" si="16"/>
        <v>WentaMarek1957</v>
      </c>
      <c r="C283">
        <f t="shared" si="19"/>
        <v>282</v>
      </c>
      <c r="D283" t="s">
        <v>563</v>
      </c>
      <c r="E283" t="s">
        <v>34</v>
      </c>
      <c r="G283">
        <v>1957</v>
      </c>
      <c r="H283" t="str">
        <f t="shared" si="17"/>
        <v>Wenta Marek</v>
      </c>
      <c r="I283">
        <f t="shared" si="18"/>
        <v>1957</v>
      </c>
      <c r="J283" t="s">
        <v>32</v>
      </c>
      <c r="K283" t="s">
        <v>667</v>
      </c>
    </row>
    <row r="284" spans="1:11">
      <c r="A284" t="str">
        <f t="shared" si="16"/>
        <v>DudaRobert1979</v>
      </c>
      <c r="C284">
        <f t="shared" si="19"/>
        <v>283</v>
      </c>
      <c r="D284" t="s">
        <v>562</v>
      </c>
      <c r="E284" t="s">
        <v>49</v>
      </c>
      <c r="F284" t="s">
        <v>561</v>
      </c>
      <c r="G284">
        <v>1979</v>
      </c>
      <c r="H284" t="str">
        <f t="shared" si="17"/>
        <v>Duda Robert</v>
      </c>
      <c r="I284">
        <f t="shared" si="18"/>
        <v>1979</v>
      </c>
      <c r="J284" t="s">
        <v>32</v>
      </c>
      <c r="K284" t="s">
        <v>667</v>
      </c>
    </row>
    <row r="285" spans="1:11">
      <c r="A285" t="str">
        <f t="shared" si="16"/>
        <v>BenasiewiczMarek1955</v>
      </c>
      <c r="C285">
        <f t="shared" si="19"/>
        <v>284</v>
      </c>
      <c r="D285" t="s">
        <v>560</v>
      </c>
      <c r="E285" t="s">
        <v>34</v>
      </c>
      <c r="G285">
        <v>1955</v>
      </c>
      <c r="H285" t="str">
        <f t="shared" si="17"/>
        <v>Benasiewicz Marek</v>
      </c>
      <c r="I285">
        <f t="shared" si="18"/>
        <v>1955</v>
      </c>
      <c r="J285" t="s">
        <v>32</v>
      </c>
      <c r="K285" t="s">
        <v>667</v>
      </c>
    </row>
    <row r="286" spans="1:11">
      <c r="A286" t="str">
        <f t="shared" si="16"/>
        <v>GrodeckiFilipKordian1992</v>
      </c>
      <c r="C286">
        <f t="shared" si="19"/>
        <v>285</v>
      </c>
      <c r="D286" t="s">
        <v>557</v>
      </c>
      <c r="E286" t="s">
        <v>664</v>
      </c>
      <c r="F286" t="s">
        <v>556</v>
      </c>
      <c r="G286">
        <v>1992</v>
      </c>
      <c r="H286" t="str">
        <f t="shared" si="17"/>
        <v>Grodecki FilipKordian</v>
      </c>
      <c r="I286">
        <f t="shared" si="18"/>
        <v>1992</v>
      </c>
      <c r="J286" t="s">
        <v>32</v>
      </c>
      <c r="K286" t="s">
        <v>667</v>
      </c>
    </row>
    <row r="287" spans="1:11">
      <c r="A287" t="str">
        <f t="shared" si="16"/>
        <v>MorawskiMikołaj1975</v>
      </c>
      <c r="C287">
        <f t="shared" si="19"/>
        <v>286</v>
      </c>
      <c r="D287" t="s">
        <v>146</v>
      </c>
      <c r="E287" t="s">
        <v>431</v>
      </c>
      <c r="F287" t="s">
        <v>329</v>
      </c>
      <c r="G287">
        <v>1975</v>
      </c>
      <c r="H287" t="str">
        <f t="shared" si="17"/>
        <v>Morawski Mikołaj</v>
      </c>
      <c r="I287">
        <f t="shared" si="18"/>
        <v>1975</v>
      </c>
      <c r="J287" t="s">
        <v>32</v>
      </c>
      <c r="K287" t="s">
        <v>667</v>
      </c>
    </row>
    <row r="288" spans="1:11">
      <c r="A288" t="str">
        <f t="shared" si="16"/>
        <v>BorkoRyszard1971</v>
      </c>
      <c r="C288">
        <f t="shared" si="19"/>
        <v>287</v>
      </c>
      <c r="D288" t="s">
        <v>555</v>
      </c>
      <c r="E288" t="s">
        <v>554</v>
      </c>
      <c r="F288" t="s">
        <v>553</v>
      </c>
      <c r="G288">
        <v>1971</v>
      </c>
      <c r="H288" t="str">
        <f t="shared" si="17"/>
        <v>Borko Ryszard</v>
      </c>
      <c r="I288">
        <f t="shared" si="18"/>
        <v>1971</v>
      </c>
      <c r="J288" t="s">
        <v>32</v>
      </c>
      <c r="K288" t="s">
        <v>667</v>
      </c>
    </row>
    <row r="289" spans="1:11">
      <c r="A289" t="str">
        <f t="shared" si="16"/>
        <v>BowarPiotr1977</v>
      </c>
      <c r="C289">
        <f t="shared" si="19"/>
        <v>288</v>
      </c>
      <c r="D289" t="s">
        <v>552</v>
      </c>
      <c r="E289" t="s">
        <v>15</v>
      </c>
      <c r="F289" t="s">
        <v>385</v>
      </c>
      <c r="G289">
        <v>1977</v>
      </c>
      <c r="H289" t="str">
        <f t="shared" si="17"/>
        <v>Bowar Piotr</v>
      </c>
      <c r="I289">
        <f t="shared" si="18"/>
        <v>1977</v>
      </c>
      <c r="J289" t="s">
        <v>32</v>
      </c>
      <c r="K289" t="s">
        <v>667</v>
      </c>
    </row>
    <row r="290" spans="1:11">
      <c r="A290" t="str">
        <f t="shared" si="16"/>
        <v>CiskowskiWaldemar1955</v>
      </c>
      <c r="C290">
        <f t="shared" si="19"/>
        <v>289</v>
      </c>
      <c r="D290" t="s">
        <v>507</v>
      </c>
      <c r="E290" t="s">
        <v>365</v>
      </c>
      <c r="G290">
        <v>1955</v>
      </c>
      <c r="H290" t="str">
        <f t="shared" si="17"/>
        <v>Ciskowski Waldemar</v>
      </c>
      <c r="I290">
        <f t="shared" si="18"/>
        <v>1955</v>
      </c>
      <c r="J290" t="s">
        <v>32</v>
      </c>
      <c r="K290" t="s">
        <v>667</v>
      </c>
    </row>
    <row r="291" spans="1:11">
      <c r="A291" t="str">
        <f t="shared" si="16"/>
        <v>PrazanowskiMariusz1971</v>
      </c>
      <c r="C291">
        <f t="shared" si="19"/>
        <v>290</v>
      </c>
      <c r="D291" t="s">
        <v>548</v>
      </c>
      <c r="E291" t="s">
        <v>383</v>
      </c>
      <c r="F291" t="s">
        <v>547</v>
      </c>
      <c r="G291">
        <v>1971</v>
      </c>
      <c r="H291" t="str">
        <f t="shared" si="17"/>
        <v>Prazanowski Mariusz</v>
      </c>
      <c r="I291">
        <f t="shared" si="18"/>
        <v>1971</v>
      </c>
      <c r="J291" t="s">
        <v>32</v>
      </c>
      <c r="K291" t="s">
        <v>667</v>
      </c>
    </row>
    <row r="292" spans="1:11">
      <c r="A292" t="str">
        <f t="shared" si="16"/>
        <v>KaraśTomasz1971</v>
      </c>
      <c r="C292">
        <f t="shared" si="19"/>
        <v>291</v>
      </c>
      <c r="D292" t="s">
        <v>546</v>
      </c>
      <c r="E292" t="s">
        <v>48</v>
      </c>
      <c r="G292">
        <v>1971</v>
      </c>
      <c r="H292" t="str">
        <f t="shared" si="17"/>
        <v>Karaś Tomasz</v>
      </c>
      <c r="I292">
        <f t="shared" si="18"/>
        <v>1971</v>
      </c>
      <c r="J292" t="s">
        <v>32</v>
      </c>
      <c r="K292" t="s">
        <v>667</v>
      </c>
    </row>
    <row r="293" spans="1:11">
      <c r="A293" t="str">
        <f t="shared" si="16"/>
        <v>BojdeckiFilip1999</v>
      </c>
      <c r="C293">
        <f t="shared" si="19"/>
        <v>292</v>
      </c>
      <c r="D293" t="s">
        <v>545</v>
      </c>
      <c r="E293" t="s">
        <v>544</v>
      </c>
      <c r="F293" t="s">
        <v>543</v>
      </c>
      <c r="G293">
        <v>1999</v>
      </c>
      <c r="H293" t="str">
        <f t="shared" si="17"/>
        <v>Bojdecki Filip</v>
      </c>
      <c r="I293">
        <f t="shared" si="18"/>
        <v>1999</v>
      </c>
      <c r="J293" t="s">
        <v>32</v>
      </c>
      <c r="K293" t="s">
        <v>667</v>
      </c>
    </row>
    <row r="294" spans="1:11">
      <c r="A294" t="str">
        <f t="shared" si="16"/>
        <v>WitaszewskiKrzysztof1978</v>
      </c>
      <c r="C294">
        <f t="shared" si="19"/>
        <v>293</v>
      </c>
      <c r="D294" t="s">
        <v>542</v>
      </c>
      <c r="E294" t="s">
        <v>22</v>
      </c>
      <c r="F294" t="s">
        <v>541</v>
      </c>
      <c r="G294">
        <v>1978</v>
      </c>
      <c r="H294" t="str">
        <f t="shared" si="17"/>
        <v>Witaszewski Krzysztof</v>
      </c>
      <c r="I294">
        <f t="shared" si="18"/>
        <v>1978</v>
      </c>
      <c r="J294" t="s">
        <v>32</v>
      </c>
      <c r="K294" t="s">
        <v>667</v>
      </c>
    </row>
    <row r="295" spans="1:11">
      <c r="A295" t="str">
        <f t="shared" si="16"/>
        <v>SawickiKrzysztof1955</v>
      </c>
      <c r="C295">
        <f t="shared" si="19"/>
        <v>294</v>
      </c>
      <c r="D295" t="s">
        <v>540</v>
      </c>
      <c r="E295" t="s">
        <v>22</v>
      </c>
      <c r="G295">
        <v>1955</v>
      </c>
      <c r="H295" t="str">
        <f t="shared" si="17"/>
        <v>Sawicki Krzysztof</v>
      </c>
      <c r="I295">
        <f t="shared" si="18"/>
        <v>1955</v>
      </c>
      <c r="J295" t="s">
        <v>32</v>
      </c>
      <c r="K295" t="s">
        <v>667</v>
      </c>
    </row>
    <row r="296" spans="1:11">
      <c r="A296" t="str">
        <f t="shared" si="16"/>
        <v>SawickiKacper1981</v>
      </c>
      <c r="C296">
        <f t="shared" si="19"/>
        <v>295</v>
      </c>
      <c r="D296" t="s">
        <v>540</v>
      </c>
      <c r="E296" t="s">
        <v>539</v>
      </c>
      <c r="G296">
        <v>1981</v>
      </c>
      <c r="H296" t="str">
        <f t="shared" si="17"/>
        <v>Sawicki Kacper</v>
      </c>
      <c r="I296">
        <f t="shared" si="18"/>
        <v>1981</v>
      </c>
      <c r="J296" t="s">
        <v>32</v>
      </c>
      <c r="K296" t="s">
        <v>667</v>
      </c>
    </row>
    <row r="297" spans="1:11">
      <c r="A297" t="str">
        <f t="shared" si="16"/>
        <v>CzajkaJarosław1976</v>
      </c>
      <c r="C297">
        <f t="shared" si="19"/>
        <v>296</v>
      </c>
      <c r="D297" t="s">
        <v>538</v>
      </c>
      <c r="E297" t="s">
        <v>90</v>
      </c>
      <c r="G297">
        <v>1976</v>
      </c>
      <c r="H297" t="str">
        <f t="shared" si="17"/>
        <v>Czajka Jarosław</v>
      </c>
      <c r="I297">
        <f t="shared" si="18"/>
        <v>1976</v>
      </c>
      <c r="J297" t="s">
        <v>32</v>
      </c>
      <c r="K297" t="s">
        <v>667</v>
      </c>
    </row>
    <row r="298" spans="1:11">
      <c r="A298" t="str">
        <f t="shared" si="16"/>
        <v>MaliszewskiKarol1985</v>
      </c>
      <c r="C298">
        <f t="shared" si="19"/>
        <v>297</v>
      </c>
      <c r="D298" t="s">
        <v>537</v>
      </c>
      <c r="E298" t="s">
        <v>95</v>
      </c>
      <c r="G298">
        <v>1985</v>
      </c>
      <c r="H298" t="str">
        <f t="shared" si="17"/>
        <v>Maliszewski Karol</v>
      </c>
      <c r="I298">
        <f t="shared" si="18"/>
        <v>1985</v>
      </c>
      <c r="J298" t="s">
        <v>32</v>
      </c>
      <c r="K298" t="s">
        <v>667</v>
      </c>
    </row>
    <row r="299" spans="1:11">
      <c r="A299" t="str">
        <f t="shared" si="16"/>
        <v>MaciejewskiJacek1957</v>
      </c>
      <c r="C299">
        <f t="shared" si="19"/>
        <v>298</v>
      </c>
      <c r="D299" t="s">
        <v>536</v>
      </c>
      <c r="E299" t="s">
        <v>21</v>
      </c>
      <c r="G299">
        <v>1957</v>
      </c>
      <c r="H299" t="str">
        <f t="shared" si="17"/>
        <v>Maciejewski Jacek</v>
      </c>
      <c r="I299">
        <f t="shared" si="18"/>
        <v>1957</v>
      </c>
      <c r="J299" t="s">
        <v>32</v>
      </c>
      <c r="K299" t="s">
        <v>667</v>
      </c>
    </row>
    <row r="300" spans="1:11">
      <c r="A300" t="str">
        <f t="shared" si="16"/>
        <v>TelepskiMichał1986</v>
      </c>
      <c r="C300">
        <f t="shared" si="19"/>
        <v>299</v>
      </c>
      <c r="D300" t="s">
        <v>535</v>
      </c>
      <c r="E300" t="s">
        <v>59</v>
      </c>
      <c r="F300" t="s">
        <v>533</v>
      </c>
      <c r="G300">
        <v>1986</v>
      </c>
      <c r="H300" t="str">
        <f t="shared" si="17"/>
        <v>Telepski Michał</v>
      </c>
      <c r="I300">
        <f t="shared" si="18"/>
        <v>1986</v>
      </c>
      <c r="J300" t="s">
        <v>32</v>
      </c>
      <c r="K300" t="s">
        <v>667</v>
      </c>
    </row>
    <row r="301" spans="1:11">
      <c r="A301" t="str">
        <f t="shared" si="16"/>
        <v>KowalkowskiKrzysztof1982</v>
      </c>
      <c r="C301">
        <f t="shared" si="19"/>
        <v>300</v>
      </c>
      <c r="D301" t="s">
        <v>534</v>
      </c>
      <c r="E301" t="s">
        <v>22</v>
      </c>
      <c r="F301" t="s">
        <v>533</v>
      </c>
      <c r="G301">
        <v>1982</v>
      </c>
      <c r="H301" t="str">
        <f t="shared" si="17"/>
        <v>Kowalkowski Krzysztof</v>
      </c>
      <c r="I301">
        <f t="shared" si="18"/>
        <v>1982</v>
      </c>
      <c r="J301" t="s">
        <v>32</v>
      </c>
      <c r="K301" t="s">
        <v>667</v>
      </c>
    </row>
    <row r="302" spans="1:11">
      <c r="A302" t="str">
        <f t="shared" si="16"/>
        <v>TuczyńskiAdam1967</v>
      </c>
      <c r="C302">
        <f t="shared" si="19"/>
        <v>301</v>
      </c>
      <c r="D302" t="s">
        <v>532</v>
      </c>
      <c r="E302" t="s">
        <v>83</v>
      </c>
      <c r="F302" t="s">
        <v>369</v>
      </c>
      <c r="G302">
        <v>1967</v>
      </c>
      <c r="H302" t="str">
        <f t="shared" si="17"/>
        <v>Tuczyński Adam</v>
      </c>
      <c r="I302">
        <f t="shared" si="18"/>
        <v>1967</v>
      </c>
      <c r="J302" t="s">
        <v>32</v>
      </c>
      <c r="K302" t="s">
        <v>667</v>
      </c>
    </row>
    <row r="303" spans="1:11">
      <c r="A303" t="str">
        <f t="shared" si="16"/>
        <v>WanatRafał1982</v>
      </c>
      <c r="C303">
        <f t="shared" si="19"/>
        <v>302</v>
      </c>
      <c r="D303" t="s">
        <v>531</v>
      </c>
      <c r="E303" t="s">
        <v>45</v>
      </c>
      <c r="F303" t="s">
        <v>369</v>
      </c>
      <c r="G303">
        <v>1982</v>
      </c>
      <c r="H303" t="str">
        <f t="shared" si="17"/>
        <v>Wanat Rafał</v>
      </c>
      <c r="I303">
        <f t="shared" si="18"/>
        <v>1982</v>
      </c>
      <c r="J303" t="s">
        <v>32</v>
      </c>
      <c r="K303" t="s">
        <v>667</v>
      </c>
    </row>
    <row r="304" spans="1:11">
      <c r="A304" t="str">
        <f t="shared" si="16"/>
        <v>PawłusiówLeszek1967</v>
      </c>
      <c r="C304">
        <f t="shared" si="19"/>
        <v>303</v>
      </c>
      <c r="D304" t="s">
        <v>530</v>
      </c>
      <c r="E304" t="s">
        <v>25</v>
      </c>
      <c r="F304" t="s">
        <v>453</v>
      </c>
      <c r="G304">
        <v>1967</v>
      </c>
      <c r="H304" t="str">
        <f t="shared" si="17"/>
        <v>Pawłusiów Leszek</v>
      </c>
      <c r="I304">
        <f t="shared" si="18"/>
        <v>1967</v>
      </c>
      <c r="J304" t="s">
        <v>32</v>
      </c>
      <c r="K304" t="s">
        <v>667</v>
      </c>
    </row>
    <row r="305" spans="1:11">
      <c r="A305" t="str">
        <f t="shared" si="16"/>
        <v>ŚwiąderMirosław1970</v>
      </c>
      <c r="C305">
        <f t="shared" si="19"/>
        <v>304</v>
      </c>
      <c r="D305" t="s">
        <v>529</v>
      </c>
      <c r="E305" t="s">
        <v>392</v>
      </c>
      <c r="F305" t="s">
        <v>528</v>
      </c>
      <c r="G305">
        <v>1970</v>
      </c>
      <c r="H305" t="str">
        <f t="shared" si="17"/>
        <v>Świąder Mirosław</v>
      </c>
      <c r="I305">
        <f t="shared" si="18"/>
        <v>1970</v>
      </c>
      <c r="J305" t="s">
        <v>32</v>
      </c>
      <c r="K305" t="s">
        <v>667</v>
      </c>
    </row>
    <row r="306" spans="1:11">
      <c r="A306" t="str">
        <f t="shared" si="16"/>
        <v>NadolnyLech1954</v>
      </c>
      <c r="C306">
        <f t="shared" si="19"/>
        <v>305</v>
      </c>
      <c r="D306" t="s">
        <v>527</v>
      </c>
      <c r="E306" t="s">
        <v>526</v>
      </c>
      <c r="F306" t="s">
        <v>525</v>
      </c>
      <c r="G306">
        <v>1954</v>
      </c>
      <c r="H306" t="str">
        <f t="shared" si="17"/>
        <v>Nadolny Lech</v>
      </c>
      <c r="I306">
        <f t="shared" si="18"/>
        <v>1954</v>
      </c>
      <c r="J306" t="s">
        <v>32</v>
      </c>
      <c r="K306" t="s">
        <v>667</v>
      </c>
    </row>
    <row r="307" spans="1:11">
      <c r="A307" t="str">
        <f t="shared" si="16"/>
        <v>DzwonkowskiMichał1960</v>
      </c>
      <c r="C307">
        <f t="shared" si="19"/>
        <v>306</v>
      </c>
      <c r="D307" t="s">
        <v>524</v>
      </c>
      <c r="E307" t="s">
        <v>59</v>
      </c>
      <c r="G307">
        <v>1960</v>
      </c>
      <c r="H307" t="str">
        <f t="shared" si="17"/>
        <v>Dzwonkowski Michał</v>
      </c>
      <c r="I307">
        <f t="shared" si="18"/>
        <v>1960</v>
      </c>
      <c r="J307" t="s">
        <v>32</v>
      </c>
      <c r="K307" t="s">
        <v>667</v>
      </c>
    </row>
    <row r="308" spans="1:11">
      <c r="A308" t="str">
        <f t="shared" si="16"/>
        <v>KlainZbigniew1960</v>
      </c>
      <c r="C308">
        <f t="shared" si="19"/>
        <v>307</v>
      </c>
      <c r="D308" t="s">
        <v>522</v>
      </c>
      <c r="E308" t="s">
        <v>269</v>
      </c>
      <c r="F308" t="s">
        <v>523</v>
      </c>
      <c r="G308">
        <v>1960</v>
      </c>
      <c r="H308" t="str">
        <f t="shared" si="17"/>
        <v>Klain Zbigniew</v>
      </c>
      <c r="I308">
        <f t="shared" si="18"/>
        <v>1960</v>
      </c>
      <c r="J308" t="s">
        <v>32</v>
      </c>
      <c r="K308" t="s">
        <v>667</v>
      </c>
    </row>
    <row r="309" spans="1:11">
      <c r="A309" t="str">
        <f t="shared" si="16"/>
        <v>KlainJan1999</v>
      </c>
      <c r="C309">
        <f t="shared" si="19"/>
        <v>308</v>
      </c>
      <c r="D309" t="s">
        <v>522</v>
      </c>
      <c r="E309" t="s">
        <v>96</v>
      </c>
      <c r="G309">
        <v>1999</v>
      </c>
      <c r="H309" t="str">
        <f t="shared" si="17"/>
        <v>Klain Jan</v>
      </c>
      <c r="I309">
        <f t="shared" si="18"/>
        <v>1999</v>
      </c>
      <c r="J309" t="s">
        <v>32</v>
      </c>
      <c r="K309" t="s">
        <v>667</v>
      </c>
    </row>
    <row r="310" spans="1:11">
      <c r="A310" t="str">
        <f t="shared" si="16"/>
        <v>OmieczyńskiAndrzej1961</v>
      </c>
      <c r="C310">
        <f t="shared" si="19"/>
        <v>309</v>
      </c>
      <c r="D310" t="s">
        <v>521</v>
      </c>
      <c r="E310" t="s">
        <v>26</v>
      </c>
      <c r="F310" t="s">
        <v>520</v>
      </c>
      <c r="G310">
        <v>1961</v>
      </c>
      <c r="H310" t="str">
        <f t="shared" si="17"/>
        <v>Omieczyński Andrzej</v>
      </c>
      <c r="I310">
        <f t="shared" si="18"/>
        <v>1961</v>
      </c>
      <c r="J310" t="s">
        <v>32</v>
      </c>
      <c r="K310" t="s">
        <v>667</v>
      </c>
    </row>
    <row r="311" spans="1:11">
      <c r="A311" t="str">
        <f t="shared" si="16"/>
        <v>CeierGrzegorz1988</v>
      </c>
      <c r="C311">
        <f t="shared" si="19"/>
        <v>310</v>
      </c>
      <c r="D311" t="s">
        <v>519</v>
      </c>
      <c r="E311" t="s">
        <v>19</v>
      </c>
      <c r="G311">
        <v>1988</v>
      </c>
      <c r="H311" t="str">
        <f t="shared" si="17"/>
        <v>Ceier Grzegorz</v>
      </c>
      <c r="I311">
        <f t="shared" si="18"/>
        <v>1988</v>
      </c>
      <c r="J311" t="s">
        <v>32</v>
      </c>
      <c r="K311" t="s">
        <v>667</v>
      </c>
    </row>
    <row r="312" spans="1:11">
      <c r="A312" t="str">
        <f t="shared" si="16"/>
        <v>GalekGustaw1946</v>
      </c>
      <c r="C312">
        <f t="shared" si="19"/>
        <v>311</v>
      </c>
      <c r="D312" t="s">
        <v>517</v>
      </c>
      <c r="E312" t="s">
        <v>518</v>
      </c>
      <c r="F312" t="s">
        <v>516</v>
      </c>
      <c r="G312">
        <v>1946</v>
      </c>
      <c r="H312" t="str">
        <f t="shared" si="17"/>
        <v>Galek Gustaw</v>
      </c>
      <c r="I312">
        <f t="shared" si="18"/>
        <v>1946</v>
      </c>
      <c r="J312" t="s">
        <v>32</v>
      </c>
      <c r="K312" t="s">
        <v>667</v>
      </c>
    </row>
    <row r="313" spans="1:11">
      <c r="A313" t="str">
        <f t="shared" si="16"/>
        <v>GalekTomasz1982</v>
      </c>
      <c r="C313">
        <f t="shared" si="19"/>
        <v>312</v>
      </c>
      <c r="D313" t="s">
        <v>517</v>
      </c>
      <c r="E313" t="s">
        <v>48</v>
      </c>
      <c r="F313" t="s">
        <v>516</v>
      </c>
      <c r="G313">
        <v>1982</v>
      </c>
      <c r="H313" t="str">
        <f t="shared" si="17"/>
        <v>Galek Tomasz</v>
      </c>
      <c r="I313">
        <f t="shared" si="18"/>
        <v>1982</v>
      </c>
      <c r="J313" t="s">
        <v>32</v>
      </c>
      <c r="K313" t="s">
        <v>667</v>
      </c>
    </row>
    <row r="314" spans="1:11">
      <c r="A314" t="str">
        <f t="shared" si="16"/>
        <v>SokolskiJerzy1950</v>
      </c>
      <c r="C314">
        <f t="shared" si="19"/>
        <v>313</v>
      </c>
      <c r="D314" t="s">
        <v>515</v>
      </c>
      <c r="E314" t="s">
        <v>209</v>
      </c>
      <c r="G314">
        <v>1950</v>
      </c>
      <c r="H314" t="str">
        <f t="shared" si="17"/>
        <v>Sokolski Jerzy</v>
      </c>
      <c r="I314">
        <f t="shared" si="18"/>
        <v>1950</v>
      </c>
      <c r="J314" t="s">
        <v>32</v>
      </c>
      <c r="K314" t="s">
        <v>667</v>
      </c>
    </row>
    <row r="315" spans="1:11">
      <c r="A315" t="str">
        <f t="shared" si="16"/>
        <v>JankowskiMaciej1976</v>
      </c>
      <c r="C315">
        <f t="shared" si="19"/>
        <v>314</v>
      </c>
      <c r="D315" t="s">
        <v>309</v>
      </c>
      <c r="E315" t="s">
        <v>70</v>
      </c>
      <c r="F315" t="s">
        <v>158</v>
      </c>
      <c r="G315">
        <v>1976</v>
      </c>
      <c r="H315" t="str">
        <f t="shared" si="17"/>
        <v>Jankowski Maciej</v>
      </c>
      <c r="I315">
        <f t="shared" si="18"/>
        <v>1976</v>
      </c>
      <c r="J315" t="s">
        <v>32</v>
      </c>
      <c r="K315" t="s">
        <v>667</v>
      </c>
    </row>
    <row r="316" spans="1:11">
      <c r="A316" t="str">
        <f t="shared" si="16"/>
        <v>ZawiszaDariusz1971</v>
      </c>
      <c r="C316">
        <f t="shared" si="19"/>
        <v>315</v>
      </c>
      <c r="D316" t="s">
        <v>514</v>
      </c>
      <c r="E316" t="s">
        <v>144</v>
      </c>
      <c r="F316" t="s">
        <v>513</v>
      </c>
      <c r="G316">
        <v>1971</v>
      </c>
      <c r="H316" t="str">
        <f t="shared" si="17"/>
        <v>Zawisza Dariusz</v>
      </c>
      <c r="I316">
        <f t="shared" si="18"/>
        <v>1971</v>
      </c>
      <c r="J316" t="s">
        <v>32</v>
      </c>
      <c r="K316" t="s">
        <v>667</v>
      </c>
    </row>
    <row r="317" spans="1:11">
      <c r="A317" t="str">
        <f t="shared" si="16"/>
        <v>KoropeckiJuliusz1959</v>
      </c>
      <c r="C317">
        <f t="shared" si="19"/>
        <v>316</v>
      </c>
      <c r="D317" t="s">
        <v>512</v>
      </c>
      <c r="E317" t="s">
        <v>511</v>
      </c>
      <c r="G317">
        <v>1959</v>
      </c>
      <c r="H317" t="str">
        <f t="shared" si="17"/>
        <v>Koropecki Juliusz</v>
      </c>
      <c r="I317">
        <f t="shared" si="18"/>
        <v>1959</v>
      </c>
      <c r="J317" t="s">
        <v>32</v>
      </c>
      <c r="K317" t="s">
        <v>667</v>
      </c>
    </row>
    <row r="318" spans="1:11">
      <c r="A318" t="str">
        <f t="shared" si="16"/>
        <v>NajderJacek1960</v>
      </c>
      <c r="C318">
        <f t="shared" si="19"/>
        <v>317</v>
      </c>
      <c r="D318" t="s">
        <v>510</v>
      </c>
      <c r="E318" t="s">
        <v>21</v>
      </c>
      <c r="F318" t="s">
        <v>509</v>
      </c>
      <c r="G318">
        <v>1960</v>
      </c>
      <c r="H318" t="str">
        <f t="shared" si="17"/>
        <v>Najder Jacek</v>
      </c>
      <c r="I318">
        <f t="shared" si="18"/>
        <v>1960</v>
      </c>
      <c r="J318" t="s">
        <v>32</v>
      </c>
      <c r="K318" t="s">
        <v>667</v>
      </c>
    </row>
    <row r="319" spans="1:11">
      <c r="A319" t="str">
        <f t="shared" si="16"/>
        <v>TomaszewskiPiotr1983</v>
      </c>
      <c r="C319">
        <f t="shared" si="19"/>
        <v>318</v>
      </c>
      <c r="D319" t="s">
        <v>508</v>
      </c>
      <c r="E319" t="s">
        <v>15</v>
      </c>
      <c r="F319" t="s">
        <v>477</v>
      </c>
      <c r="G319">
        <v>1983</v>
      </c>
      <c r="H319" t="str">
        <f t="shared" si="17"/>
        <v>Tomaszewski Piotr</v>
      </c>
      <c r="I319">
        <f t="shared" si="18"/>
        <v>1983</v>
      </c>
      <c r="J319" t="s">
        <v>32</v>
      </c>
      <c r="K319" t="s">
        <v>667</v>
      </c>
    </row>
    <row r="320" spans="1:11">
      <c r="A320" t="str">
        <f t="shared" si="16"/>
        <v>CiskowskiPiotr1982</v>
      </c>
      <c r="C320">
        <f t="shared" si="19"/>
        <v>319</v>
      </c>
      <c r="D320" t="s">
        <v>507</v>
      </c>
      <c r="E320" t="s">
        <v>15</v>
      </c>
      <c r="G320">
        <v>1982</v>
      </c>
      <c r="H320" t="str">
        <f t="shared" si="17"/>
        <v>Ciskowski Piotr</v>
      </c>
      <c r="I320">
        <f t="shared" si="18"/>
        <v>1982</v>
      </c>
      <c r="J320" t="s">
        <v>32</v>
      </c>
      <c r="K320" t="s">
        <v>667</v>
      </c>
    </row>
    <row r="321" spans="1:11">
      <c r="A321" t="str">
        <f t="shared" si="16"/>
        <v>BanachewiczDariusz1965</v>
      </c>
      <c r="C321">
        <f t="shared" si="19"/>
        <v>320</v>
      </c>
      <c r="D321" t="s">
        <v>506</v>
      </c>
      <c r="E321" t="s">
        <v>144</v>
      </c>
      <c r="G321">
        <v>1965</v>
      </c>
      <c r="H321" t="str">
        <f t="shared" si="17"/>
        <v>Banachewicz Dariusz</v>
      </c>
      <c r="I321">
        <f t="shared" si="18"/>
        <v>1965</v>
      </c>
      <c r="J321" t="s">
        <v>32</v>
      </c>
      <c r="K321" t="s">
        <v>667</v>
      </c>
    </row>
    <row r="322" spans="1:11">
      <c r="A322" t="str">
        <f t="shared" ref="A322:A385" si="20">D322&amp;E322&amp;G322</f>
        <v>BanachewiczGrzegorz1963</v>
      </c>
      <c r="C322">
        <f t="shared" si="19"/>
        <v>321</v>
      </c>
      <c r="D322" t="s">
        <v>506</v>
      </c>
      <c r="E322" t="s">
        <v>19</v>
      </c>
      <c r="G322">
        <v>1963</v>
      </c>
      <c r="H322" t="str">
        <f t="shared" si="17"/>
        <v>Banachewicz Grzegorz</v>
      </c>
      <c r="I322">
        <f t="shared" si="18"/>
        <v>1963</v>
      </c>
      <c r="J322" t="s">
        <v>32</v>
      </c>
      <c r="K322" t="s">
        <v>667</v>
      </c>
    </row>
    <row r="323" spans="1:11">
      <c r="A323" t="str">
        <f t="shared" si="20"/>
        <v>StefańskiTomaszPiotr1982</v>
      </c>
      <c r="C323">
        <f t="shared" si="19"/>
        <v>322</v>
      </c>
      <c r="D323" t="s">
        <v>85</v>
      </c>
      <c r="E323" t="s">
        <v>665</v>
      </c>
      <c r="F323" t="s">
        <v>185</v>
      </c>
      <c r="G323">
        <v>1982</v>
      </c>
      <c r="H323" t="str">
        <f t="shared" ref="H323:H386" si="21">D323&amp;" "&amp;E323</f>
        <v>Stefański TomaszPiotr</v>
      </c>
      <c r="I323">
        <f t="shared" ref="I323:I386" si="22">G323</f>
        <v>1982</v>
      </c>
      <c r="J323" t="s">
        <v>32</v>
      </c>
      <c r="K323" t="s">
        <v>667</v>
      </c>
    </row>
    <row r="324" spans="1:11">
      <c r="A324" t="str">
        <f t="shared" si="20"/>
        <v>ReszkaWitek1972</v>
      </c>
      <c r="C324">
        <f t="shared" ref="C324:C387" si="23">C323+1</f>
        <v>323</v>
      </c>
      <c r="D324" t="s">
        <v>480</v>
      </c>
      <c r="E324" t="s">
        <v>505</v>
      </c>
      <c r="F324" t="s">
        <v>504</v>
      </c>
      <c r="G324">
        <v>1972</v>
      </c>
      <c r="H324" t="str">
        <f t="shared" si="21"/>
        <v>Reszka Witek</v>
      </c>
      <c r="I324">
        <f t="shared" si="22"/>
        <v>1972</v>
      </c>
      <c r="J324" t="s">
        <v>32</v>
      </c>
      <c r="K324" t="s">
        <v>667</v>
      </c>
    </row>
    <row r="325" spans="1:11">
      <c r="A325" t="str">
        <f t="shared" si="20"/>
        <v>RogowskiLeszek1974</v>
      </c>
      <c r="C325">
        <f t="shared" si="23"/>
        <v>324</v>
      </c>
      <c r="D325" t="s">
        <v>503</v>
      </c>
      <c r="E325" t="s">
        <v>25</v>
      </c>
      <c r="F325" t="s">
        <v>502</v>
      </c>
      <c r="G325">
        <v>1974</v>
      </c>
      <c r="H325" t="str">
        <f t="shared" si="21"/>
        <v>Rogowski Leszek</v>
      </c>
      <c r="I325">
        <f t="shared" si="22"/>
        <v>1974</v>
      </c>
      <c r="J325" t="s">
        <v>32</v>
      </c>
      <c r="K325" t="s">
        <v>667</v>
      </c>
    </row>
    <row r="326" spans="1:11">
      <c r="A326" t="str">
        <f t="shared" si="20"/>
        <v>RybackiRafał1986</v>
      </c>
      <c r="C326">
        <f t="shared" si="23"/>
        <v>325</v>
      </c>
      <c r="D326" t="s">
        <v>499</v>
      </c>
      <c r="E326" t="s">
        <v>45</v>
      </c>
      <c r="F326" t="s">
        <v>496</v>
      </c>
      <c r="G326">
        <v>1986</v>
      </c>
      <c r="H326" t="str">
        <f t="shared" si="21"/>
        <v>Rybacki Rafał</v>
      </c>
      <c r="I326">
        <f t="shared" si="22"/>
        <v>1986</v>
      </c>
      <c r="J326" t="s">
        <v>32</v>
      </c>
      <c r="K326" t="s">
        <v>667</v>
      </c>
    </row>
    <row r="327" spans="1:11">
      <c r="A327" t="str">
        <f t="shared" si="20"/>
        <v>GrzelakMichał1963</v>
      </c>
      <c r="C327">
        <f t="shared" si="23"/>
        <v>326</v>
      </c>
      <c r="D327" t="s">
        <v>495</v>
      </c>
      <c r="E327" t="s">
        <v>59</v>
      </c>
      <c r="G327">
        <v>1963</v>
      </c>
      <c r="H327" t="str">
        <f t="shared" si="21"/>
        <v>Grzelak Michał</v>
      </c>
      <c r="I327">
        <f t="shared" si="22"/>
        <v>1963</v>
      </c>
      <c r="J327" t="s">
        <v>32</v>
      </c>
      <c r="K327" t="s">
        <v>667</v>
      </c>
    </row>
    <row r="328" spans="1:11">
      <c r="A328" t="str">
        <f t="shared" si="20"/>
        <v>KuchtaAndrzej1978</v>
      </c>
      <c r="C328">
        <f t="shared" si="23"/>
        <v>327</v>
      </c>
      <c r="D328" t="s">
        <v>494</v>
      </c>
      <c r="E328" t="s">
        <v>26</v>
      </c>
      <c r="G328">
        <v>1978</v>
      </c>
      <c r="H328" t="str">
        <f t="shared" si="21"/>
        <v>Kuchta Andrzej</v>
      </c>
      <c r="I328">
        <f t="shared" si="22"/>
        <v>1978</v>
      </c>
      <c r="J328" t="s">
        <v>32</v>
      </c>
      <c r="K328" t="s">
        <v>667</v>
      </c>
    </row>
    <row r="329" spans="1:11">
      <c r="A329" t="str">
        <f t="shared" si="20"/>
        <v>KotowskiMarcin1987</v>
      </c>
      <c r="C329">
        <f t="shared" si="23"/>
        <v>328</v>
      </c>
      <c r="D329" t="s">
        <v>493</v>
      </c>
      <c r="E329" t="s">
        <v>17</v>
      </c>
      <c r="F329" t="s">
        <v>492</v>
      </c>
      <c r="G329">
        <v>1987</v>
      </c>
      <c r="H329" t="str">
        <f t="shared" si="21"/>
        <v>Kotowski Marcin</v>
      </c>
      <c r="I329">
        <f t="shared" si="22"/>
        <v>1987</v>
      </c>
      <c r="J329" t="s">
        <v>32</v>
      </c>
      <c r="K329" t="s">
        <v>667</v>
      </c>
    </row>
    <row r="330" spans="1:11">
      <c r="A330" t="str">
        <f t="shared" si="20"/>
        <v>BłajetKuba1981</v>
      </c>
      <c r="C330">
        <f t="shared" si="23"/>
        <v>329</v>
      </c>
      <c r="D330" t="s">
        <v>490</v>
      </c>
      <c r="E330" t="s">
        <v>491</v>
      </c>
      <c r="F330" t="s">
        <v>488</v>
      </c>
      <c r="G330">
        <v>1981</v>
      </c>
      <c r="H330" t="str">
        <f t="shared" si="21"/>
        <v>Błajet Kuba</v>
      </c>
      <c r="I330">
        <f t="shared" si="22"/>
        <v>1981</v>
      </c>
      <c r="J330" t="s">
        <v>32</v>
      </c>
      <c r="K330" t="s">
        <v>667</v>
      </c>
    </row>
    <row r="331" spans="1:11">
      <c r="A331" t="str">
        <f t="shared" si="20"/>
        <v>BłajetPiotr1956</v>
      </c>
      <c r="C331">
        <f t="shared" si="23"/>
        <v>330</v>
      </c>
      <c r="D331" t="s">
        <v>490</v>
      </c>
      <c r="E331" t="s">
        <v>15</v>
      </c>
      <c r="F331" t="s">
        <v>488</v>
      </c>
      <c r="G331">
        <v>1956</v>
      </c>
      <c r="H331" t="str">
        <f t="shared" si="21"/>
        <v>Błajet Piotr</v>
      </c>
      <c r="I331">
        <f t="shared" si="22"/>
        <v>1956</v>
      </c>
      <c r="J331" t="s">
        <v>32</v>
      </c>
      <c r="K331" t="s">
        <v>667</v>
      </c>
    </row>
    <row r="332" spans="1:11">
      <c r="A332" t="str">
        <f t="shared" si="20"/>
        <v>KunstetterAndrzej1962</v>
      </c>
      <c r="C332">
        <f t="shared" si="23"/>
        <v>331</v>
      </c>
      <c r="D332" t="s">
        <v>486</v>
      </c>
      <c r="E332" t="s">
        <v>26</v>
      </c>
      <c r="G332">
        <v>1962</v>
      </c>
      <c r="H332" t="str">
        <f t="shared" si="21"/>
        <v>Kunstetter Andrzej</v>
      </c>
      <c r="I332">
        <f t="shared" si="22"/>
        <v>1962</v>
      </c>
      <c r="J332" t="s">
        <v>32</v>
      </c>
      <c r="K332" t="s">
        <v>667</v>
      </c>
    </row>
    <row r="333" spans="1:11">
      <c r="A333" t="str">
        <f t="shared" si="20"/>
        <v>GawrońskiPiotr1994</v>
      </c>
      <c r="C333">
        <f t="shared" si="23"/>
        <v>332</v>
      </c>
      <c r="D333" t="s">
        <v>485</v>
      </c>
      <c r="E333" t="s">
        <v>15</v>
      </c>
      <c r="G333">
        <v>1994</v>
      </c>
      <c r="H333" t="str">
        <f t="shared" si="21"/>
        <v>Gawroński Piotr</v>
      </c>
      <c r="I333">
        <f t="shared" si="22"/>
        <v>1994</v>
      </c>
      <c r="J333" t="s">
        <v>32</v>
      </c>
      <c r="K333" t="s">
        <v>667</v>
      </c>
    </row>
    <row r="334" spans="1:11">
      <c r="A334" t="str">
        <f t="shared" si="20"/>
        <v>ReszkaTomasz1977</v>
      </c>
      <c r="C334">
        <f t="shared" si="23"/>
        <v>333</v>
      </c>
      <c r="D334" t="s">
        <v>480</v>
      </c>
      <c r="E334" t="s">
        <v>48</v>
      </c>
      <c r="F334" t="s">
        <v>385</v>
      </c>
      <c r="G334">
        <v>1977</v>
      </c>
      <c r="H334" t="str">
        <f t="shared" si="21"/>
        <v>Reszka Tomasz</v>
      </c>
      <c r="I334">
        <f t="shared" si="22"/>
        <v>1977</v>
      </c>
      <c r="J334" t="s">
        <v>32</v>
      </c>
      <c r="K334" t="s">
        <v>667</v>
      </c>
    </row>
    <row r="335" spans="1:11">
      <c r="A335" t="str">
        <f t="shared" si="20"/>
        <v>SzymkowiczGrzegorz1982</v>
      </c>
      <c r="C335">
        <f t="shared" si="23"/>
        <v>334</v>
      </c>
      <c r="D335" t="s">
        <v>479</v>
      </c>
      <c r="E335" t="s">
        <v>19</v>
      </c>
      <c r="F335" t="s">
        <v>477</v>
      </c>
      <c r="G335">
        <v>1982</v>
      </c>
      <c r="H335" t="str">
        <f t="shared" si="21"/>
        <v>Szymkowicz Grzegorz</v>
      </c>
      <c r="I335">
        <f t="shared" si="22"/>
        <v>1982</v>
      </c>
      <c r="J335" t="s">
        <v>32</v>
      </c>
      <c r="K335" t="s">
        <v>667</v>
      </c>
    </row>
    <row r="336" spans="1:11">
      <c r="A336" t="str">
        <f t="shared" si="20"/>
        <v>SalamonPaweł1983</v>
      </c>
      <c r="C336">
        <f t="shared" si="23"/>
        <v>335</v>
      </c>
      <c r="D336" t="s">
        <v>478</v>
      </c>
      <c r="E336" t="s">
        <v>16</v>
      </c>
      <c r="F336" t="s">
        <v>477</v>
      </c>
      <c r="G336">
        <v>1983</v>
      </c>
      <c r="H336" t="str">
        <f t="shared" si="21"/>
        <v>Salamon Paweł</v>
      </c>
      <c r="I336">
        <f t="shared" si="22"/>
        <v>1983</v>
      </c>
      <c r="J336" t="s">
        <v>32</v>
      </c>
      <c r="K336" t="s">
        <v>667</v>
      </c>
    </row>
    <row r="337" spans="1:11">
      <c r="A337" t="str">
        <f t="shared" si="20"/>
        <v>LipińskiMichał1980</v>
      </c>
      <c r="C337">
        <f t="shared" si="23"/>
        <v>336</v>
      </c>
      <c r="D337" t="s">
        <v>476</v>
      </c>
      <c r="E337" t="s">
        <v>59</v>
      </c>
      <c r="F337" t="s">
        <v>475</v>
      </c>
      <c r="G337">
        <v>1980</v>
      </c>
      <c r="H337" t="str">
        <f t="shared" si="21"/>
        <v>Lipiński Michał</v>
      </c>
      <c r="I337">
        <f t="shared" si="22"/>
        <v>1980</v>
      </c>
      <c r="J337" t="s">
        <v>32</v>
      </c>
      <c r="K337" t="s">
        <v>667</v>
      </c>
    </row>
    <row r="338" spans="1:11">
      <c r="A338" t="str">
        <f t="shared" si="20"/>
        <v>WernikMichał1981</v>
      </c>
      <c r="C338">
        <f t="shared" si="23"/>
        <v>337</v>
      </c>
      <c r="D338" t="s">
        <v>474</v>
      </c>
      <c r="E338" t="s">
        <v>59</v>
      </c>
      <c r="G338">
        <v>1981</v>
      </c>
      <c r="H338" t="str">
        <f t="shared" si="21"/>
        <v>Wernik Michał</v>
      </c>
      <c r="I338">
        <f t="shared" si="22"/>
        <v>1981</v>
      </c>
      <c r="J338" t="s">
        <v>32</v>
      </c>
      <c r="K338" t="s">
        <v>667</v>
      </c>
    </row>
    <row r="339" spans="1:11">
      <c r="A339" t="str">
        <f t="shared" si="20"/>
        <v>SienkiewiczDaniel1981</v>
      </c>
      <c r="C339">
        <f t="shared" si="23"/>
        <v>338</v>
      </c>
      <c r="D339" t="s">
        <v>473</v>
      </c>
      <c r="E339" t="s">
        <v>139</v>
      </c>
      <c r="G339">
        <v>1981</v>
      </c>
      <c r="H339" t="str">
        <f t="shared" si="21"/>
        <v>Sienkiewicz Daniel</v>
      </c>
      <c r="I339">
        <f t="shared" si="22"/>
        <v>1981</v>
      </c>
      <c r="J339" t="s">
        <v>32</v>
      </c>
      <c r="K339" t="s">
        <v>667</v>
      </c>
    </row>
    <row r="340" spans="1:11">
      <c r="A340" t="str">
        <f t="shared" si="20"/>
        <v>MazurMariusz1967</v>
      </c>
      <c r="C340">
        <f t="shared" si="23"/>
        <v>339</v>
      </c>
      <c r="D340" t="s">
        <v>472</v>
      </c>
      <c r="E340" t="s">
        <v>383</v>
      </c>
      <c r="G340">
        <v>1967</v>
      </c>
      <c r="H340" t="str">
        <f t="shared" si="21"/>
        <v>Mazur Mariusz</v>
      </c>
      <c r="I340">
        <f t="shared" si="22"/>
        <v>1967</v>
      </c>
      <c r="J340" t="s">
        <v>32</v>
      </c>
      <c r="K340" t="s">
        <v>667</v>
      </c>
    </row>
    <row r="341" spans="1:11">
      <c r="A341" t="str">
        <f t="shared" si="20"/>
        <v>TrzynskiMarek1983</v>
      </c>
      <c r="C341">
        <f t="shared" si="23"/>
        <v>340</v>
      </c>
      <c r="D341" t="s">
        <v>471</v>
      </c>
      <c r="E341" t="s">
        <v>34</v>
      </c>
      <c r="F341" t="s">
        <v>465</v>
      </c>
      <c r="G341">
        <v>1983</v>
      </c>
      <c r="H341" t="str">
        <f t="shared" si="21"/>
        <v>Trzynski Marek</v>
      </c>
      <c r="I341">
        <f t="shared" si="22"/>
        <v>1983</v>
      </c>
      <c r="J341" t="s">
        <v>32</v>
      </c>
      <c r="K341" t="s">
        <v>667</v>
      </c>
    </row>
    <row r="342" spans="1:11">
      <c r="A342" t="str">
        <f t="shared" si="20"/>
        <v>KapicaPrzemysław1982</v>
      </c>
      <c r="C342">
        <f t="shared" si="23"/>
        <v>341</v>
      </c>
      <c r="D342" t="s">
        <v>470</v>
      </c>
      <c r="E342" t="s">
        <v>24</v>
      </c>
      <c r="F342" t="s">
        <v>469</v>
      </c>
      <c r="G342">
        <v>1982</v>
      </c>
      <c r="H342" t="str">
        <f t="shared" si="21"/>
        <v>Kapica Przemysław</v>
      </c>
      <c r="I342">
        <f t="shared" si="22"/>
        <v>1982</v>
      </c>
      <c r="J342" t="s">
        <v>32</v>
      </c>
      <c r="K342" t="s">
        <v>667</v>
      </c>
    </row>
    <row r="343" spans="1:11">
      <c r="A343" t="str">
        <f t="shared" si="20"/>
        <v>GatzkeMateusz1989</v>
      </c>
      <c r="C343">
        <f t="shared" si="23"/>
        <v>342</v>
      </c>
      <c r="D343" t="s">
        <v>468</v>
      </c>
      <c r="E343" t="s">
        <v>91</v>
      </c>
      <c r="G343">
        <v>1989</v>
      </c>
      <c r="H343" t="str">
        <f t="shared" si="21"/>
        <v>Gatzke Mateusz</v>
      </c>
      <c r="I343">
        <f t="shared" si="22"/>
        <v>1989</v>
      </c>
      <c r="J343" t="s">
        <v>32</v>
      </c>
      <c r="K343" t="s">
        <v>667</v>
      </c>
    </row>
    <row r="344" spans="1:11">
      <c r="A344" t="str">
        <f t="shared" si="20"/>
        <v>TrzcińskiDawid1983</v>
      </c>
      <c r="C344">
        <f t="shared" si="23"/>
        <v>343</v>
      </c>
      <c r="D344" t="s">
        <v>466</v>
      </c>
      <c r="E344" t="s">
        <v>467</v>
      </c>
      <c r="F344" t="s">
        <v>465</v>
      </c>
      <c r="G344">
        <v>1983</v>
      </c>
      <c r="H344" t="str">
        <f t="shared" si="21"/>
        <v>Trzciński Dawid</v>
      </c>
      <c r="I344">
        <f t="shared" si="22"/>
        <v>1983</v>
      </c>
      <c r="J344" t="s">
        <v>32</v>
      </c>
      <c r="K344" t="s">
        <v>667</v>
      </c>
    </row>
    <row r="345" spans="1:11">
      <c r="A345" t="str">
        <f t="shared" si="20"/>
        <v>TrzcińskiTomasz1973</v>
      </c>
      <c r="C345">
        <f t="shared" si="23"/>
        <v>344</v>
      </c>
      <c r="D345" t="s">
        <v>466</v>
      </c>
      <c r="E345" t="s">
        <v>48</v>
      </c>
      <c r="F345" t="s">
        <v>465</v>
      </c>
      <c r="G345">
        <v>1973</v>
      </c>
      <c r="H345" t="str">
        <f t="shared" si="21"/>
        <v>Trzciński Tomasz</v>
      </c>
      <c r="I345">
        <f t="shared" si="22"/>
        <v>1973</v>
      </c>
      <c r="J345" t="s">
        <v>32</v>
      </c>
      <c r="K345" t="s">
        <v>667</v>
      </c>
    </row>
    <row r="346" spans="1:11">
      <c r="A346" t="str">
        <f t="shared" si="20"/>
        <v>StępieńKarol1981</v>
      </c>
      <c r="C346">
        <f t="shared" si="23"/>
        <v>345</v>
      </c>
      <c r="D346" t="s">
        <v>376</v>
      </c>
      <c r="E346" t="s">
        <v>95</v>
      </c>
      <c r="G346">
        <v>1981</v>
      </c>
      <c r="H346" t="str">
        <f t="shared" si="21"/>
        <v>Stępień Karol</v>
      </c>
      <c r="I346">
        <f t="shared" si="22"/>
        <v>1981</v>
      </c>
      <c r="J346" t="s">
        <v>32</v>
      </c>
      <c r="K346" t="s">
        <v>667</v>
      </c>
    </row>
    <row r="347" spans="1:11">
      <c r="A347" t="str">
        <f t="shared" si="20"/>
        <v>BałdowskiPrzemysław1980</v>
      </c>
      <c r="C347">
        <f t="shared" si="23"/>
        <v>346</v>
      </c>
      <c r="D347" t="s">
        <v>461</v>
      </c>
      <c r="E347" t="s">
        <v>24</v>
      </c>
      <c r="F347" t="s">
        <v>459</v>
      </c>
      <c r="G347">
        <v>1980</v>
      </c>
      <c r="H347" t="str">
        <f t="shared" si="21"/>
        <v>Bałdowski Przemysław</v>
      </c>
      <c r="I347">
        <f t="shared" si="22"/>
        <v>1980</v>
      </c>
      <c r="J347" t="s">
        <v>32</v>
      </c>
      <c r="K347" t="s">
        <v>667</v>
      </c>
    </row>
    <row r="348" spans="1:11">
      <c r="A348" t="str">
        <f t="shared" si="20"/>
        <v>KurzyńskiKrystian1976</v>
      </c>
      <c r="C348">
        <f t="shared" si="23"/>
        <v>347</v>
      </c>
      <c r="D348" t="s">
        <v>458</v>
      </c>
      <c r="E348" t="s">
        <v>77</v>
      </c>
      <c r="G348">
        <v>1976</v>
      </c>
      <c r="H348" t="str">
        <f t="shared" si="21"/>
        <v>Kurzyński Krystian</v>
      </c>
      <c r="I348">
        <f t="shared" si="22"/>
        <v>1976</v>
      </c>
      <c r="J348" t="s">
        <v>32</v>
      </c>
      <c r="K348" t="s">
        <v>667</v>
      </c>
    </row>
    <row r="349" spans="1:11">
      <c r="A349" t="str">
        <f t="shared" si="20"/>
        <v>IwanowskiŁukasz1976</v>
      </c>
      <c r="C349">
        <f t="shared" si="23"/>
        <v>348</v>
      </c>
      <c r="D349" t="s">
        <v>457</v>
      </c>
      <c r="E349" t="s">
        <v>63</v>
      </c>
      <c r="G349">
        <v>1976</v>
      </c>
      <c r="H349" t="str">
        <f t="shared" si="21"/>
        <v>Iwanowski Łukasz</v>
      </c>
      <c r="I349">
        <f t="shared" si="22"/>
        <v>1976</v>
      </c>
      <c r="J349" t="s">
        <v>32</v>
      </c>
      <c r="K349" t="s">
        <v>667</v>
      </c>
    </row>
    <row r="350" spans="1:11">
      <c r="A350" t="str">
        <f t="shared" si="20"/>
        <v>PietralikAndrzej1975</v>
      </c>
      <c r="C350">
        <f t="shared" si="23"/>
        <v>349</v>
      </c>
      <c r="D350" t="s">
        <v>456</v>
      </c>
      <c r="E350" t="s">
        <v>26</v>
      </c>
      <c r="G350">
        <v>1975</v>
      </c>
      <c r="H350" t="str">
        <f t="shared" si="21"/>
        <v>Pietralik Andrzej</v>
      </c>
      <c r="I350">
        <f t="shared" si="22"/>
        <v>1975</v>
      </c>
      <c r="J350" t="s">
        <v>32</v>
      </c>
      <c r="K350" t="s">
        <v>667</v>
      </c>
    </row>
    <row r="351" spans="1:11">
      <c r="A351" t="str">
        <f t="shared" si="20"/>
        <v>FilipczykJakub1998</v>
      </c>
      <c r="C351">
        <f t="shared" si="23"/>
        <v>350</v>
      </c>
      <c r="D351" t="s">
        <v>455</v>
      </c>
      <c r="E351" t="s">
        <v>141</v>
      </c>
      <c r="F351" t="s">
        <v>453</v>
      </c>
      <c r="G351">
        <v>1998</v>
      </c>
      <c r="H351" t="str">
        <f t="shared" si="21"/>
        <v>Filipczyk Jakub</v>
      </c>
      <c r="I351">
        <f t="shared" si="22"/>
        <v>1998</v>
      </c>
      <c r="J351" t="s">
        <v>32</v>
      </c>
      <c r="K351" t="s">
        <v>667</v>
      </c>
    </row>
    <row r="352" spans="1:11">
      <c r="A352" t="str">
        <f t="shared" si="20"/>
        <v>FilipczykJurand1965</v>
      </c>
      <c r="C352">
        <f t="shared" si="23"/>
        <v>351</v>
      </c>
      <c r="D352" t="s">
        <v>455</v>
      </c>
      <c r="E352" t="s">
        <v>454</v>
      </c>
      <c r="F352" t="s">
        <v>453</v>
      </c>
      <c r="G352">
        <v>1965</v>
      </c>
      <c r="H352" t="str">
        <f t="shared" si="21"/>
        <v>Filipczyk Jurand</v>
      </c>
      <c r="I352">
        <f t="shared" si="22"/>
        <v>1965</v>
      </c>
      <c r="J352" t="s">
        <v>32</v>
      </c>
      <c r="K352" t="s">
        <v>667</v>
      </c>
    </row>
    <row r="353" spans="1:11">
      <c r="A353" t="str">
        <f t="shared" si="20"/>
        <v>GałczyńskiKarol1973</v>
      </c>
      <c r="C353">
        <f t="shared" si="23"/>
        <v>352</v>
      </c>
      <c r="D353" t="s">
        <v>452</v>
      </c>
      <c r="E353" t="s">
        <v>95</v>
      </c>
      <c r="G353">
        <v>1973</v>
      </c>
      <c r="H353" t="str">
        <f t="shared" si="21"/>
        <v>Gałczyński Karol</v>
      </c>
      <c r="I353">
        <f t="shared" si="22"/>
        <v>1973</v>
      </c>
      <c r="J353" t="s">
        <v>32</v>
      </c>
      <c r="K353" t="s">
        <v>667</v>
      </c>
    </row>
    <row r="354" spans="1:11">
      <c r="A354" t="str">
        <f t="shared" si="20"/>
        <v>TempczykJacek1982</v>
      </c>
      <c r="C354">
        <f t="shared" si="23"/>
        <v>353</v>
      </c>
      <c r="D354" t="s">
        <v>451</v>
      </c>
      <c r="E354" t="s">
        <v>21</v>
      </c>
      <c r="G354">
        <v>1982</v>
      </c>
      <c r="H354" t="str">
        <f t="shared" si="21"/>
        <v>Tempczyk Jacek</v>
      </c>
      <c r="I354">
        <f t="shared" si="22"/>
        <v>1982</v>
      </c>
      <c r="J354" t="s">
        <v>32</v>
      </c>
      <c r="K354" t="s">
        <v>667</v>
      </c>
    </row>
    <row r="355" spans="1:11">
      <c r="A355" t="str">
        <f t="shared" si="20"/>
        <v>KoszewskiŁukasz1976</v>
      </c>
      <c r="C355">
        <f t="shared" si="23"/>
        <v>354</v>
      </c>
      <c r="D355" t="s">
        <v>450</v>
      </c>
      <c r="E355" t="s">
        <v>63</v>
      </c>
      <c r="G355">
        <v>1976</v>
      </c>
      <c r="H355" t="str">
        <f t="shared" si="21"/>
        <v>Koszewski Łukasz</v>
      </c>
      <c r="I355">
        <f t="shared" si="22"/>
        <v>1976</v>
      </c>
      <c r="J355" t="s">
        <v>32</v>
      </c>
      <c r="K355" t="s">
        <v>667</v>
      </c>
    </row>
    <row r="356" spans="1:11">
      <c r="A356" t="str">
        <f t="shared" si="20"/>
        <v>KutzmannJacek1982</v>
      </c>
      <c r="C356">
        <f t="shared" si="23"/>
        <v>355</v>
      </c>
      <c r="D356" t="s">
        <v>449</v>
      </c>
      <c r="E356" t="s">
        <v>21</v>
      </c>
      <c r="F356" t="s">
        <v>448</v>
      </c>
      <c r="G356">
        <v>1982</v>
      </c>
      <c r="H356" t="str">
        <f t="shared" si="21"/>
        <v>Kutzmann Jacek</v>
      </c>
      <c r="I356">
        <f t="shared" si="22"/>
        <v>1982</v>
      </c>
      <c r="J356" t="s">
        <v>32</v>
      </c>
      <c r="K356" t="s">
        <v>667</v>
      </c>
    </row>
    <row r="357" spans="1:11">
      <c r="A357" t="str">
        <f t="shared" si="20"/>
        <v>MeggerSławek1980</v>
      </c>
      <c r="C357">
        <f t="shared" si="23"/>
        <v>356</v>
      </c>
      <c r="D357" t="s">
        <v>447</v>
      </c>
      <c r="E357" t="s">
        <v>421</v>
      </c>
      <c r="F357" t="s">
        <v>445</v>
      </c>
      <c r="G357">
        <v>1980</v>
      </c>
      <c r="H357" t="str">
        <f t="shared" si="21"/>
        <v>Megger Sławek</v>
      </c>
      <c r="I357">
        <f t="shared" si="22"/>
        <v>1980</v>
      </c>
      <c r="J357" t="s">
        <v>32</v>
      </c>
      <c r="K357" t="s">
        <v>667</v>
      </c>
    </row>
    <row r="358" spans="1:11">
      <c r="A358" t="str">
        <f t="shared" si="20"/>
        <v>KałkaTadeusz1955</v>
      </c>
      <c r="C358">
        <f t="shared" si="23"/>
        <v>357</v>
      </c>
      <c r="D358" t="s">
        <v>444</v>
      </c>
      <c r="E358" t="s">
        <v>89</v>
      </c>
      <c r="G358">
        <v>1955</v>
      </c>
      <c r="H358" t="str">
        <f t="shared" si="21"/>
        <v>Kałka Tadeusz</v>
      </c>
      <c r="I358">
        <f t="shared" si="22"/>
        <v>1955</v>
      </c>
      <c r="J358" t="s">
        <v>32</v>
      </c>
      <c r="K358" t="s">
        <v>667</v>
      </c>
    </row>
    <row r="359" spans="1:11">
      <c r="A359" t="str">
        <f t="shared" si="20"/>
        <v>MakowskiArek1972</v>
      </c>
      <c r="C359">
        <f t="shared" si="23"/>
        <v>358</v>
      </c>
      <c r="D359" t="s">
        <v>443</v>
      </c>
      <c r="E359" t="s">
        <v>442</v>
      </c>
      <c r="G359">
        <v>1972</v>
      </c>
      <c r="H359" t="str">
        <f t="shared" si="21"/>
        <v>Makowski Arek</v>
      </c>
      <c r="I359">
        <f t="shared" si="22"/>
        <v>1972</v>
      </c>
      <c r="J359" t="s">
        <v>32</v>
      </c>
      <c r="K359" t="s">
        <v>667</v>
      </c>
    </row>
    <row r="360" spans="1:11">
      <c r="A360" t="str">
        <f t="shared" si="20"/>
        <v>KuźdubPiotr1971</v>
      </c>
      <c r="C360">
        <f t="shared" si="23"/>
        <v>359</v>
      </c>
      <c r="D360" t="s">
        <v>441</v>
      </c>
      <c r="E360" t="s">
        <v>15</v>
      </c>
      <c r="G360">
        <v>1971</v>
      </c>
      <c r="H360" t="str">
        <f t="shared" si="21"/>
        <v>Kuźdub Piotr</v>
      </c>
      <c r="I360">
        <f t="shared" si="22"/>
        <v>1971</v>
      </c>
      <c r="J360" t="s">
        <v>32</v>
      </c>
      <c r="K360" t="s">
        <v>667</v>
      </c>
    </row>
    <row r="361" spans="1:11">
      <c r="A361" t="str">
        <f t="shared" si="20"/>
        <v>SzyngwelskiKrzysztof1984</v>
      </c>
      <c r="C361">
        <f t="shared" si="23"/>
        <v>360</v>
      </c>
      <c r="D361" t="s">
        <v>440</v>
      </c>
      <c r="E361" t="s">
        <v>22</v>
      </c>
      <c r="G361">
        <v>1984</v>
      </c>
      <c r="H361" t="str">
        <f t="shared" si="21"/>
        <v>Szyngwelski Krzysztof</v>
      </c>
      <c r="I361">
        <f t="shared" si="22"/>
        <v>1984</v>
      </c>
      <c r="J361" t="s">
        <v>32</v>
      </c>
      <c r="K361" t="s">
        <v>667</v>
      </c>
    </row>
    <row r="362" spans="1:11">
      <c r="A362" t="str">
        <f t="shared" si="20"/>
        <v>LisewskaAgnieszka1998</v>
      </c>
      <c r="C362">
        <f t="shared" si="23"/>
        <v>361</v>
      </c>
      <c r="D362" t="s">
        <v>648</v>
      </c>
      <c r="E362" t="s">
        <v>133</v>
      </c>
      <c r="F362" t="s">
        <v>647</v>
      </c>
      <c r="G362">
        <v>1998</v>
      </c>
      <c r="H362" t="str">
        <f t="shared" si="21"/>
        <v>Lisewska Agnieszka</v>
      </c>
      <c r="I362">
        <f t="shared" si="22"/>
        <v>1998</v>
      </c>
      <c r="J362" t="s">
        <v>0</v>
      </c>
      <c r="K362" t="s">
        <v>667</v>
      </c>
    </row>
    <row r="363" spans="1:11">
      <c r="A363" t="str">
        <f t="shared" si="20"/>
        <v>MłyńskaAlicja1987</v>
      </c>
      <c r="C363">
        <f t="shared" si="23"/>
        <v>362</v>
      </c>
      <c r="D363" t="s">
        <v>636</v>
      </c>
      <c r="E363" t="s">
        <v>635</v>
      </c>
      <c r="F363" t="s">
        <v>634</v>
      </c>
      <c r="G363">
        <v>1987</v>
      </c>
      <c r="H363" t="str">
        <f t="shared" si="21"/>
        <v>Młyńska Alicja</v>
      </c>
      <c r="I363">
        <f t="shared" si="22"/>
        <v>1987</v>
      </c>
      <c r="J363" t="s">
        <v>0</v>
      </c>
      <c r="K363" t="s">
        <v>667</v>
      </c>
    </row>
    <row r="364" spans="1:11">
      <c r="A364" t="str">
        <f t="shared" si="20"/>
        <v>DomachowskaDorota1982</v>
      </c>
      <c r="C364">
        <f t="shared" si="23"/>
        <v>363</v>
      </c>
      <c r="D364" t="s">
        <v>593</v>
      </c>
      <c r="E364" t="s">
        <v>497</v>
      </c>
      <c r="F364" t="s">
        <v>592</v>
      </c>
      <c r="G364">
        <v>1982</v>
      </c>
      <c r="H364" t="str">
        <f t="shared" si="21"/>
        <v>Domachowska Dorota</v>
      </c>
      <c r="I364">
        <f t="shared" si="22"/>
        <v>1982</v>
      </c>
      <c r="J364" t="s">
        <v>0</v>
      </c>
      <c r="K364" t="s">
        <v>667</v>
      </c>
    </row>
    <row r="365" spans="1:11">
      <c r="A365" t="str">
        <f t="shared" si="20"/>
        <v>ŚlósarczykDominika1982</v>
      </c>
      <c r="C365">
        <f t="shared" si="23"/>
        <v>364</v>
      </c>
      <c r="D365" t="s">
        <v>585</v>
      </c>
      <c r="E365" t="s">
        <v>584</v>
      </c>
      <c r="F365" t="s">
        <v>583</v>
      </c>
      <c r="G365">
        <v>1982</v>
      </c>
      <c r="H365" t="str">
        <f t="shared" si="21"/>
        <v>Ślósarczyk Dominika</v>
      </c>
      <c r="I365">
        <f t="shared" si="22"/>
        <v>1982</v>
      </c>
      <c r="J365" t="s">
        <v>0</v>
      </c>
      <c r="K365" t="s">
        <v>667</v>
      </c>
    </row>
    <row r="366" spans="1:11">
      <c r="A366" t="str">
        <f t="shared" si="20"/>
        <v>JarosiewiczMałgorzata1979</v>
      </c>
      <c r="C366">
        <f t="shared" si="23"/>
        <v>365</v>
      </c>
      <c r="D366" t="s">
        <v>577</v>
      </c>
      <c r="E366" t="s">
        <v>500</v>
      </c>
      <c r="G366">
        <v>1979</v>
      </c>
      <c r="H366" t="str">
        <f t="shared" si="21"/>
        <v>Jarosiewicz Małgorzata</v>
      </c>
      <c r="I366">
        <f t="shared" si="22"/>
        <v>1979</v>
      </c>
      <c r="J366" t="s">
        <v>0</v>
      </c>
      <c r="K366" t="s">
        <v>667</v>
      </c>
    </row>
    <row r="367" spans="1:11">
      <c r="A367" t="str">
        <f t="shared" si="20"/>
        <v>Harasimowicz-PelichowskaAlina1980</v>
      </c>
      <c r="C367">
        <f t="shared" si="23"/>
        <v>366</v>
      </c>
      <c r="D367" t="s">
        <v>570</v>
      </c>
      <c r="E367" t="s">
        <v>569</v>
      </c>
      <c r="F367" t="s">
        <v>567</v>
      </c>
      <c r="G367">
        <v>1980</v>
      </c>
      <c r="H367" t="str">
        <f t="shared" si="21"/>
        <v>Harasimowicz-Pelichowska Alina</v>
      </c>
      <c r="I367">
        <f t="shared" si="22"/>
        <v>1980</v>
      </c>
      <c r="J367" t="s">
        <v>0</v>
      </c>
      <c r="K367" t="s">
        <v>667</v>
      </c>
    </row>
    <row r="368" spans="1:11">
      <c r="A368" t="str">
        <f t="shared" si="20"/>
        <v>SkurasAnna1978</v>
      </c>
      <c r="C368">
        <f t="shared" si="23"/>
        <v>367</v>
      </c>
      <c r="D368" t="s">
        <v>559</v>
      </c>
      <c r="E368" t="s">
        <v>276</v>
      </c>
      <c r="F368" t="s">
        <v>558</v>
      </c>
      <c r="G368">
        <v>1978</v>
      </c>
      <c r="H368" t="str">
        <f t="shared" si="21"/>
        <v>Skuras Anna</v>
      </c>
      <c r="I368">
        <f t="shared" si="22"/>
        <v>1978</v>
      </c>
      <c r="J368" t="s">
        <v>0</v>
      </c>
      <c r="K368" t="s">
        <v>667</v>
      </c>
    </row>
    <row r="369" spans="1:11">
      <c r="A369" t="str">
        <f t="shared" si="20"/>
        <v>PacekKarolina1988</v>
      </c>
      <c r="C369">
        <f t="shared" si="23"/>
        <v>368</v>
      </c>
      <c r="D369" t="s">
        <v>551</v>
      </c>
      <c r="E369" t="s">
        <v>550</v>
      </c>
      <c r="F369" t="s">
        <v>549</v>
      </c>
      <c r="G369">
        <v>1988</v>
      </c>
      <c r="H369" t="str">
        <f t="shared" si="21"/>
        <v>Pacek Karolina</v>
      </c>
      <c r="I369">
        <f t="shared" si="22"/>
        <v>1988</v>
      </c>
      <c r="J369" t="s">
        <v>0</v>
      </c>
      <c r="K369" t="s">
        <v>667</v>
      </c>
    </row>
    <row r="370" spans="1:11">
      <c r="A370" t="str">
        <f t="shared" si="20"/>
        <v>NajderEwa1957</v>
      </c>
      <c r="C370">
        <f t="shared" si="23"/>
        <v>369</v>
      </c>
      <c r="D370" t="s">
        <v>510</v>
      </c>
      <c r="E370" t="s">
        <v>334</v>
      </c>
      <c r="G370">
        <v>1957</v>
      </c>
      <c r="H370" t="str">
        <f t="shared" si="21"/>
        <v>Najder Ewa</v>
      </c>
      <c r="I370">
        <f t="shared" si="22"/>
        <v>1957</v>
      </c>
      <c r="J370" t="s">
        <v>0</v>
      </c>
      <c r="K370" t="s">
        <v>667</v>
      </c>
    </row>
    <row r="371" spans="1:11">
      <c r="A371" t="str">
        <f t="shared" si="20"/>
        <v>GórskaMałgorzata1983</v>
      </c>
      <c r="C371">
        <f t="shared" si="23"/>
        <v>370</v>
      </c>
      <c r="D371" t="s">
        <v>501</v>
      </c>
      <c r="E371" t="s">
        <v>500</v>
      </c>
      <c r="F371" t="s">
        <v>496</v>
      </c>
      <c r="G371">
        <v>1983</v>
      </c>
      <c r="H371" t="str">
        <f t="shared" si="21"/>
        <v>Górska Małgorzata</v>
      </c>
      <c r="I371">
        <f t="shared" si="22"/>
        <v>1983</v>
      </c>
      <c r="J371" t="s">
        <v>0</v>
      </c>
      <c r="K371" t="s">
        <v>667</v>
      </c>
    </row>
    <row r="372" spans="1:11">
      <c r="A372" t="str">
        <f t="shared" si="20"/>
        <v>BużDorota1984</v>
      </c>
      <c r="C372">
        <f t="shared" si="23"/>
        <v>371</v>
      </c>
      <c r="D372" t="s">
        <v>498</v>
      </c>
      <c r="E372" t="s">
        <v>497</v>
      </c>
      <c r="F372" t="s">
        <v>496</v>
      </c>
      <c r="G372">
        <v>1984</v>
      </c>
      <c r="H372" t="str">
        <f t="shared" si="21"/>
        <v>Buż Dorota</v>
      </c>
      <c r="I372">
        <f t="shared" si="22"/>
        <v>1984</v>
      </c>
      <c r="J372" t="s">
        <v>0</v>
      </c>
      <c r="K372" t="s">
        <v>667</v>
      </c>
    </row>
    <row r="373" spans="1:11">
      <c r="A373" t="str">
        <f t="shared" si="20"/>
        <v>BłajetJoanna1957</v>
      </c>
      <c r="C373">
        <f t="shared" si="23"/>
        <v>372</v>
      </c>
      <c r="D373" t="s">
        <v>490</v>
      </c>
      <c r="E373" t="s">
        <v>489</v>
      </c>
      <c r="F373" t="s">
        <v>488</v>
      </c>
      <c r="G373">
        <v>1957</v>
      </c>
      <c r="H373" t="str">
        <f t="shared" si="21"/>
        <v>Błajet Joanna</v>
      </c>
      <c r="I373">
        <f t="shared" si="22"/>
        <v>1957</v>
      </c>
      <c r="J373" t="s">
        <v>0</v>
      </c>
      <c r="K373" t="s">
        <v>667</v>
      </c>
    </row>
    <row r="374" spans="1:11">
      <c r="A374" t="str">
        <f t="shared" si="20"/>
        <v>KunstetterBeata1961</v>
      </c>
      <c r="C374">
        <f t="shared" si="23"/>
        <v>373</v>
      </c>
      <c r="D374" s="15" t="s">
        <v>486</v>
      </c>
      <c r="E374" s="15" t="s">
        <v>487</v>
      </c>
      <c r="F374" s="9"/>
      <c r="G374" s="9">
        <v>1961</v>
      </c>
      <c r="H374" t="str">
        <f t="shared" si="21"/>
        <v>Kunstetter Beata</v>
      </c>
      <c r="I374">
        <f t="shared" si="22"/>
        <v>1961</v>
      </c>
      <c r="J374" t="s">
        <v>0</v>
      </c>
      <c r="K374" t="s">
        <v>667</v>
      </c>
    </row>
    <row r="375" spans="1:11">
      <c r="A375" t="str">
        <f t="shared" si="20"/>
        <v>BłędowskaAleksandra1970</v>
      </c>
      <c r="C375">
        <f t="shared" si="23"/>
        <v>374</v>
      </c>
      <c r="D375" s="15" t="s">
        <v>484</v>
      </c>
      <c r="E375" s="15" t="s">
        <v>483</v>
      </c>
      <c r="F375" s="15"/>
      <c r="G375" s="9">
        <v>1970</v>
      </c>
      <c r="H375" t="str">
        <f t="shared" si="21"/>
        <v>Błędowska Aleksandra</v>
      </c>
      <c r="I375">
        <f t="shared" si="22"/>
        <v>1970</v>
      </c>
      <c r="J375" t="s">
        <v>0</v>
      </c>
      <c r="K375" t="s">
        <v>667</v>
      </c>
    </row>
    <row r="376" spans="1:11">
      <c r="A376" t="str">
        <f t="shared" si="20"/>
        <v>KopaniaAnita1975</v>
      </c>
      <c r="C376">
        <f t="shared" si="23"/>
        <v>375</v>
      </c>
      <c r="D376" s="15" t="s">
        <v>482</v>
      </c>
      <c r="E376" s="15" t="s">
        <v>481</v>
      </c>
      <c r="F376" s="9"/>
      <c r="G376" s="9">
        <v>1975</v>
      </c>
      <c r="H376" t="str">
        <f t="shared" si="21"/>
        <v>Kopania Anita</v>
      </c>
      <c r="I376">
        <f t="shared" si="22"/>
        <v>1975</v>
      </c>
      <c r="J376" t="s">
        <v>0</v>
      </c>
      <c r="K376" t="s">
        <v>667</v>
      </c>
    </row>
    <row r="377" spans="1:11">
      <c r="A377" t="str">
        <f t="shared" si="20"/>
        <v>MamczakEdyta1982</v>
      </c>
      <c r="C377">
        <f t="shared" si="23"/>
        <v>376</v>
      </c>
      <c r="D377" s="15" t="s">
        <v>464</v>
      </c>
      <c r="E377" s="15" t="s">
        <v>463</v>
      </c>
      <c r="F377" s="9" t="s">
        <v>462</v>
      </c>
      <c r="G377" s="9">
        <v>1982</v>
      </c>
      <c r="H377" t="str">
        <f t="shared" si="21"/>
        <v>Mamczak Edyta</v>
      </c>
      <c r="I377">
        <f t="shared" si="22"/>
        <v>1982</v>
      </c>
      <c r="J377" t="s">
        <v>0</v>
      </c>
      <c r="K377" t="s">
        <v>667</v>
      </c>
    </row>
    <row r="378" spans="1:11">
      <c r="A378" t="str">
        <f t="shared" si="20"/>
        <v>BlockBarbara1978</v>
      </c>
      <c r="C378">
        <f t="shared" si="23"/>
        <v>377</v>
      </c>
      <c r="D378" s="15" t="s">
        <v>460</v>
      </c>
      <c r="E378" s="15" t="s">
        <v>409</v>
      </c>
      <c r="F378" s="9" t="s">
        <v>459</v>
      </c>
      <c r="G378" s="9">
        <v>1978</v>
      </c>
      <c r="H378" t="str">
        <f t="shared" si="21"/>
        <v>Block Barbara</v>
      </c>
      <c r="I378">
        <f t="shared" si="22"/>
        <v>1978</v>
      </c>
      <c r="J378" t="s">
        <v>0</v>
      </c>
      <c r="K378" t="s">
        <v>667</v>
      </c>
    </row>
    <row r="379" spans="1:11">
      <c r="A379" t="str">
        <f t="shared" si="20"/>
        <v>WysockaAgata1988</v>
      </c>
      <c r="C379">
        <f t="shared" si="23"/>
        <v>378</v>
      </c>
      <c r="D379" s="15" t="s">
        <v>446</v>
      </c>
      <c r="E379" s="15" t="s">
        <v>231</v>
      </c>
      <c r="F379" s="9" t="s">
        <v>445</v>
      </c>
      <c r="G379" s="9">
        <v>1988</v>
      </c>
      <c r="H379" t="str">
        <f t="shared" si="21"/>
        <v>Wysocka Agata</v>
      </c>
      <c r="I379">
        <f t="shared" si="22"/>
        <v>1988</v>
      </c>
      <c r="J379" t="s">
        <v>0</v>
      </c>
      <c r="K379" t="s">
        <v>667</v>
      </c>
    </row>
    <row r="380" spans="1:11">
      <c r="A380" t="str">
        <f t="shared" si="20"/>
        <v>KIELAKSŁAWOMIR1972</v>
      </c>
      <c r="C380">
        <f t="shared" si="23"/>
        <v>379</v>
      </c>
      <c r="D380" s="15" t="s">
        <v>683</v>
      </c>
      <c r="E380" s="15" t="s">
        <v>173</v>
      </c>
      <c r="F380" s="9" t="s">
        <v>673</v>
      </c>
      <c r="G380" s="9">
        <v>1972</v>
      </c>
      <c r="H380" t="str">
        <f t="shared" si="21"/>
        <v>KIELAK SŁAWOMIR</v>
      </c>
      <c r="I380">
        <f t="shared" si="22"/>
        <v>1972</v>
      </c>
      <c r="J380" t="s">
        <v>32</v>
      </c>
      <c r="K380" t="s">
        <v>56</v>
      </c>
    </row>
    <row r="381" spans="1:11">
      <c r="A381" t="str">
        <f t="shared" si="20"/>
        <v>KIELAKHUBERT1996</v>
      </c>
      <c r="C381">
        <f t="shared" si="23"/>
        <v>380</v>
      </c>
      <c r="D381" s="15" t="s">
        <v>683</v>
      </c>
      <c r="E381" s="15" t="s">
        <v>685</v>
      </c>
      <c r="F381" s="9" t="s">
        <v>673</v>
      </c>
      <c r="G381" s="9">
        <v>1996</v>
      </c>
      <c r="H381" t="str">
        <f t="shared" si="21"/>
        <v>KIELAK HUBERT</v>
      </c>
      <c r="I381">
        <f t="shared" si="22"/>
        <v>1996</v>
      </c>
      <c r="J381" t="s">
        <v>32</v>
      </c>
      <c r="K381" t="s">
        <v>56</v>
      </c>
    </row>
    <row r="382" spans="1:11">
      <c r="A382" t="str">
        <f t="shared" si="20"/>
        <v>KUTHANMARCIN1977</v>
      </c>
      <c r="C382">
        <f t="shared" si="23"/>
        <v>381</v>
      </c>
      <c r="D382" s="15" t="s">
        <v>686</v>
      </c>
      <c r="E382" s="15" t="s">
        <v>684</v>
      </c>
      <c r="F382" s="9" t="s">
        <v>253</v>
      </c>
      <c r="G382" s="9">
        <v>1977</v>
      </c>
      <c r="H382" t="str">
        <f t="shared" si="21"/>
        <v>KUTHAN MARCIN</v>
      </c>
      <c r="I382">
        <f t="shared" si="22"/>
        <v>1977</v>
      </c>
      <c r="J382" t="s">
        <v>32</v>
      </c>
      <c r="K382" t="s">
        <v>56</v>
      </c>
    </row>
    <row r="383" spans="1:11">
      <c r="A383" t="str">
        <f t="shared" si="20"/>
        <v>MIŚKIEWICZMARCIN1979</v>
      </c>
      <c r="C383">
        <f t="shared" si="23"/>
        <v>382</v>
      </c>
      <c r="D383" s="15" t="s">
        <v>687</v>
      </c>
      <c r="E383" s="15" t="s">
        <v>684</v>
      </c>
      <c r="F383" s="9" t="s">
        <v>676</v>
      </c>
      <c r="G383" s="9">
        <v>1979</v>
      </c>
      <c r="H383" t="str">
        <f t="shared" si="21"/>
        <v>MIŚKIEWICZ MARCIN</v>
      </c>
      <c r="I383">
        <f t="shared" si="22"/>
        <v>1979</v>
      </c>
      <c r="J383" t="s">
        <v>32</v>
      </c>
      <c r="K383" t="s">
        <v>56</v>
      </c>
    </row>
    <row r="384" spans="1:11">
      <c r="A384" t="str">
        <f t="shared" si="20"/>
        <v>SKORUPOWSKIJACEK1966</v>
      </c>
      <c r="C384">
        <f t="shared" si="23"/>
        <v>383</v>
      </c>
      <c r="D384" s="15" t="s">
        <v>688</v>
      </c>
      <c r="E384" s="15" t="s">
        <v>689</v>
      </c>
      <c r="F384" s="9" t="s">
        <v>675</v>
      </c>
      <c r="G384" s="9">
        <v>1966</v>
      </c>
      <c r="H384" t="str">
        <f t="shared" si="21"/>
        <v>SKORUPOWSKI JACEK</v>
      </c>
      <c r="I384">
        <f t="shared" si="22"/>
        <v>1966</v>
      </c>
      <c r="J384" t="s">
        <v>32</v>
      </c>
      <c r="K384" t="s">
        <v>56</v>
      </c>
    </row>
    <row r="385" spans="1:11">
      <c r="A385" t="str">
        <f t="shared" si="20"/>
        <v>KIELAKIGOR1999</v>
      </c>
      <c r="C385">
        <f t="shared" si="23"/>
        <v>384</v>
      </c>
      <c r="D385" s="15" t="s">
        <v>683</v>
      </c>
      <c r="E385" s="15" t="s">
        <v>694</v>
      </c>
      <c r="F385" s="9" t="s">
        <v>673</v>
      </c>
      <c r="G385" s="9">
        <v>1999</v>
      </c>
      <c r="H385" t="str">
        <f t="shared" si="21"/>
        <v>KIELAK IGOR</v>
      </c>
      <c r="I385">
        <f t="shared" si="22"/>
        <v>1999</v>
      </c>
      <c r="J385" t="s">
        <v>32</v>
      </c>
      <c r="K385" t="s">
        <v>56</v>
      </c>
    </row>
    <row r="386" spans="1:11">
      <c r="A386" t="str">
        <f t="shared" ref="A386:A440" si="24">D386&amp;E386&amp;G386</f>
        <v>ROZWADOWSKIPAWEł1968</v>
      </c>
      <c r="C386">
        <f t="shared" si="23"/>
        <v>385</v>
      </c>
      <c r="D386" s="15" t="s">
        <v>695</v>
      </c>
      <c r="E386" s="15" t="s">
        <v>696</v>
      </c>
      <c r="F386" s="9" t="s">
        <v>672</v>
      </c>
      <c r="G386" s="9">
        <v>1968</v>
      </c>
      <c r="H386" t="str">
        <f t="shared" si="21"/>
        <v>ROZWADOWSKI PAWEł</v>
      </c>
      <c r="I386">
        <f t="shared" si="22"/>
        <v>1968</v>
      </c>
      <c r="J386" t="s">
        <v>32</v>
      </c>
      <c r="K386" t="s">
        <v>56</v>
      </c>
    </row>
    <row r="387" spans="1:11">
      <c r="A387" t="str">
        <f t="shared" si="24"/>
        <v>BIOLIKGRZEGORZ1976</v>
      </c>
      <c r="C387">
        <f t="shared" si="23"/>
        <v>386</v>
      </c>
      <c r="D387" s="15" t="s">
        <v>692</v>
      </c>
      <c r="E387" s="15" t="s">
        <v>680</v>
      </c>
      <c r="F387" s="9" t="s">
        <v>671</v>
      </c>
      <c r="G387" s="9">
        <v>1976</v>
      </c>
      <c r="H387" t="str">
        <f t="shared" ref="H387:H450" si="25">D387&amp;" "&amp;E387</f>
        <v>BIOLIK GRZEGORZ</v>
      </c>
      <c r="I387">
        <f t="shared" ref="I387:I450" si="26">G387</f>
        <v>1976</v>
      </c>
      <c r="J387" t="s">
        <v>32</v>
      </c>
      <c r="K387" t="s">
        <v>56</v>
      </c>
    </row>
    <row r="388" spans="1:11">
      <c r="A388" t="str">
        <f t="shared" si="24"/>
        <v>WASIAKGERARD1975</v>
      </c>
      <c r="C388">
        <f t="shared" ref="C388:C440" si="27">C387+1</f>
        <v>387</v>
      </c>
      <c r="D388" s="15" t="s">
        <v>697</v>
      </c>
      <c r="E388" s="15" t="s">
        <v>698</v>
      </c>
      <c r="F388" s="9" t="s">
        <v>670</v>
      </c>
      <c r="G388" s="9">
        <v>1975</v>
      </c>
      <c r="H388" t="str">
        <f t="shared" si="25"/>
        <v>WASIAK GERARD</v>
      </c>
      <c r="I388">
        <f t="shared" si="26"/>
        <v>1975</v>
      </c>
      <c r="J388" t="s">
        <v>32</v>
      </c>
      <c r="K388" t="s">
        <v>56</v>
      </c>
    </row>
    <row r="389" spans="1:11">
      <c r="A389" t="str">
        <f t="shared" si="24"/>
        <v>ZAJĄCGRZEGORZ1984</v>
      </c>
      <c r="C389">
        <f t="shared" si="27"/>
        <v>388</v>
      </c>
      <c r="D389" s="15" t="s">
        <v>699</v>
      </c>
      <c r="E389" s="15" t="s">
        <v>680</v>
      </c>
      <c r="F389" s="9" t="s">
        <v>669</v>
      </c>
      <c r="G389" s="9">
        <v>1984</v>
      </c>
      <c r="H389" t="str">
        <f t="shared" si="25"/>
        <v>ZAJĄC GRZEGORZ</v>
      </c>
      <c r="I389">
        <f t="shared" si="26"/>
        <v>1984</v>
      </c>
      <c r="J389" t="s">
        <v>32</v>
      </c>
      <c r="K389" t="s">
        <v>56</v>
      </c>
    </row>
    <row r="390" spans="1:11">
      <c r="A390" t="str">
        <f t="shared" si="24"/>
        <v>MISZCZUKPIOTR1971</v>
      </c>
      <c r="C390">
        <f t="shared" si="27"/>
        <v>389</v>
      </c>
      <c r="D390" s="15" t="s">
        <v>700</v>
      </c>
      <c r="E390" t="s">
        <v>679</v>
      </c>
      <c r="F390" t="s">
        <v>668</v>
      </c>
      <c r="G390" s="9">
        <v>1971</v>
      </c>
      <c r="H390" t="str">
        <f t="shared" si="25"/>
        <v>MISZCZUK PIOTR</v>
      </c>
      <c r="I390">
        <f t="shared" si="26"/>
        <v>1971</v>
      </c>
      <c r="J390" t="s">
        <v>32</v>
      </c>
      <c r="K390" t="s">
        <v>56</v>
      </c>
    </row>
    <row r="391" spans="1:11">
      <c r="A391" t="str">
        <f t="shared" si="24"/>
        <v>SŁOMAPAWEŁ1982</v>
      </c>
      <c r="C391">
        <f t="shared" si="27"/>
        <v>390</v>
      </c>
      <c r="D391" s="15" t="s">
        <v>701</v>
      </c>
      <c r="E391" s="15" t="s">
        <v>678</v>
      </c>
      <c r="F391" s="9" t="s">
        <v>668</v>
      </c>
      <c r="G391" s="9">
        <v>1982</v>
      </c>
      <c r="H391" t="str">
        <f t="shared" si="25"/>
        <v>SŁOMA PAWEŁ</v>
      </c>
      <c r="I391">
        <f t="shared" si="26"/>
        <v>1982</v>
      </c>
      <c r="J391" t="s">
        <v>32</v>
      </c>
      <c r="K391" t="s">
        <v>56</v>
      </c>
    </row>
    <row r="392" spans="1:11">
      <c r="A392" t="str">
        <f t="shared" si="24"/>
        <v>NIEWĘGŁOWSKIPIOTR1976</v>
      </c>
      <c r="C392">
        <f t="shared" si="27"/>
        <v>391</v>
      </c>
      <c r="D392" s="15" t="s">
        <v>705</v>
      </c>
      <c r="E392" s="15" t="s">
        <v>679</v>
      </c>
      <c r="F392" s="9"/>
      <c r="G392" s="9">
        <v>1976</v>
      </c>
      <c r="H392" t="str">
        <f t="shared" si="25"/>
        <v>NIEWĘGŁOWSKI PIOTR</v>
      </c>
      <c r="I392">
        <f t="shared" si="26"/>
        <v>1976</v>
      </c>
      <c r="J392" t="s">
        <v>32</v>
      </c>
      <c r="K392" t="s">
        <v>56</v>
      </c>
    </row>
    <row r="393" spans="1:11">
      <c r="A393" t="str">
        <f t="shared" si="24"/>
        <v>SERWACKIKRZYSZTOF1980</v>
      </c>
      <c r="C393">
        <f t="shared" si="27"/>
        <v>392</v>
      </c>
      <c r="D393" t="s">
        <v>706</v>
      </c>
      <c r="E393" t="s">
        <v>681</v>
      </c>
      <c r="G393">
        <v>1980</v>
      </c>
      <c r="H393" t="str">
        <f t="shared" si="25"/>
        <v>SERWACKI KRZYSZTOF</v>
      </c>
      <c r="I393">
        <f t="shared" si="26"/>
        <v>1980</v>
      </c>
      <c r="J393" t="s">
        <v>32</v>
      </c>
      <c r="K393" t="s">
        <v>56</v>
      </c>
    </row>
    <row r="394" spans="1:11">
      <c r="A394" t="str">
        <f t="shared" si="24"/>
        <v>MISIACZEKEWA1968</v>
      </c>
      <c r="C394">
        <f t="shared" si="27"/>
        <v>393</v>
      </c>
      <c r="D394" t="s">
        <v>690</v>
      </c>
      <c r="E394" t="s">
        <v>691</v>
      </c>
      <c r="F394" t="s">
        <v>674</v>
      </c>
      <c r="G394">
        <v>1968</v>
      </c>
      <c r="H394" t="str">
        <f t="shared" si="25"/>
        <v>MISIACZEK EWA</v>
      </c>
      <c r="I394">
        <f t="shared" si="26"/>
        <v>1968</v>
      </c>
      <c r="J394" t="s">
        <v>0</v>
      </c>
      <c r="K394" t="s">
        <v>56</v>
      </c>
    </row>
    <row r="395" spans="1:11">
      <c r="A395" t="str">
        <f t="shared" si="24"/>
        <v>BIOLIKAGNIESZKA1977</v>
      </c>
      <c r="C395">
        <f t="shared" si="27"/>
        <v>394</v>
      </c>
      <c r="D395" t="s">
        <v>692</v>
      </c>
      <c r="E395" t="s">
        <v>693</v>
      </c>
      <c r="F395" t="s">
        <v>671</v>
      </c>
      <c r="G395">
        <v>1977</v>
      </c>
      <c r="H395" t="str">
        <f t="shared" si="25"/>
        <v>BIOLIK AGNIESZKA</v>
      </c>
      <c r="I395">
        <f t="shared" si="26"/>
        <v>1977</v>
      </c>
      <c r="J395" t="s">
        <v>0</v>
      </c>
      <c r="K395" t="s">
        <v>56</v>
      </c>
    </row>
    <row r="396" spans="1:11">
      <c r="A396" t="str">
        <f t="shared" si="24"/>
        <v>LIPIŃSKAKATARZYNA1988</v>
      </c>
      <c r="C396">
        <f t="shared" si="27"/>
        <v>395</v>
      </c>
      <c r="D396" t="s">
        <v>702</v>
      </c>
      <c r="E396" t="s">
        <v>703</v>
      </c>
      <c r="G396">
        <v>1988</v>
      </c>
      <c r="H396" t="str">
        <f t="shared" si="25"/>
        <v>LIPIŃSKA KATARZYNA</v>
      </c>
      <c r="I396">
        <f t="shared" si="26"/>
        <v>1988</v>
      </c>
      <c r="J396" t="s">
        <v>0</v>
      </c>
      <c r="K396" t="s">
        <v>56</v>
      </c>
    </row>
    <row r="397" spans="1:11">
      <c r="A397" t="str">
        <f t="shared" si="24"/>
        <v>KOŁODZIEJEWA1982</v>
      </c>
      <c r="C397">
        <f t="shared" si="27"/>
        <v>396</v>
      </c>
      <c r="D397" t="s">
        <v>704</v>
      </c>
      <c r="E397" t="s">
        <v>691</v>
      </c>
      <c r="G397">
        <v>1982</v>
      </c>
      <c r="H397" t="str">
        <f t="shared" si="25"/>
        <v>KOŁODZIEJ EWA</v>
      </c>
      <c r="I397">
        <f t="shared" si="26"/>
        <v>1982</v>
      </c>
      <c r="J397" t="s">
        <v>0</v>
      </c>
      <c r="K397" t="s">
        <v>56</v>
      </c>
    </row>
    <row r="398" spans="1:11">
      <c r="A398" t="str">
        <f t="shared" si="24"/>
        <v>MotykaJacek0</v>
      </c>
      <c r="C398">
        <f t="shared" si="27"/>
        <v>397</v>
      </c>
      <c r="D398" t="s">
        <v>729</v>
      </c>
      <c r="E398" t="s">
        <v>21</v>
      </c>
      <c r="F398" t="s">
        <v>727</v>
      </c>
      <c r="G398">
        <v>0</v>
      </c>
      <c r="H398" t="str">
        <f t="shared" si="25"/>
        <v>Motyka Jacek</v>
      </c>
      <c r="I398">
        <f t="shared" si="26"/>
        <v>0</v>
      </c>
      <c r="J398" t="s">
        <v>32</v>
      </c>
      <c r="K398" t="s">
        <v>730</v>
      </c>
    </row>
    <row r="399" spans="1:11">
      <c r="A399" t="str">
        <f t="shared" si="24"/>
        <v>JendruszczakDariusz0</v>
      </c>
      <c r="C399">
        <f t="shared" si="27"/>
        <v>398</v>
      </c>
      <c r="D399" t="s">
        <v>728</v>
      </c>
      <c r="E399" t="s">
        <v>144</v>
      </c>
      <c r="F399" t="s">
        <v>727</v>
      </c>
      <c r="G399">
        <v>0</v>
      </c>
      <c r="H399" t="str">
        <f t="shared" si="25"/>
        <v>Jendruszczak Dariusz</v>
      </c>
      <c r="I399">
        <f t="shared" si="26"/>
        <v>0</v>
      </c>
      <c r="J399" t="s">
        <v>32</v>
      </c>
      <c r="K399" t="s">
        <v>730</v>
      </c>
    </row>
    <row r="400" spans="1:11">
      <c r="A400" t="str">
        <f t="shared" si="24"/>
        <v>PotocznyPiotr0</v>
      </c>
      <c r="C400">
        <f t="shared" si="27"/>
        <v>399</v>
      </c>
      <c r="D400" t="s">
        <v>725</v>
      </c>
      <c r="E400" t="s">
        <v>15</v>
      </c>
      <c r="F400" t="s">
        <v>724</v>
      </c>
      <c r="G400">
        <v>0</v>
      </c>
      <c r="H400" t="str">
        <f t="shared" si="25"/>
        <v>Potoczny Piotr</v>
      </c>
      <c r="I400">
        <f t="shared" si="26"/>
        <v>0</v>
      </c>
      <c r="J400" t="s">
        <v>32</v>
      </c>
      <c r="K400" t="s">
        <v>730</v>
      </c>
    </row>
    <row r="401" spans="1:11">
      <c r="A401" t="str">
        <f t="shared" si="24"/>
        <v>KozdrowickiRobert0</v>
      </c>
      <c r="C401">
        <f t="shared" si="27"/>
        <v>400</v>
      </c>
      <c r="D401" t="s">
        <v>723</v>
      </c>
      <c r="E401" t="s">
        <v>49</v>
      </c>
      <c r="F401" t="s">
        <v>721</v>
      </c>
      <c r="G401">
        <v>0</v>
      </c>
      <c r="H401" t="str">
        <f t="shared" si="25"/>
        <v>Kozdrowicki Robert</v>
      </c>
      <c r="I401">
        <f t="shared" si="26"/>
        <v>0</v>
      </c>
      <c r="J401" t="s">
        <v>32</v>
      </c>
      <c r="K401" t="s">
        <v>730</v>
      </c>
    </row>
    <row r="402" spans="1:11">
      <c r="A402" t="str">
        <f t="shared" si="24"/>
        <v>GwóźdźAndrzej0</v>
      </c>
      <c r="C402">
        <f t="shared" si="27"/>
        <v>401</v>
      </c>
      <c r="D402" t="s">
        <v>722</v>
      </c>
      <c r="E402" t="s">
        <v>26</v>
      </c>
      <c r="F402" t="s">
        <v>721</v>
      </c>
      <c r="G402">
        <v>0</v>
      </c>
      <c r="H402" t="str">
        <f t="shared" si="25"/>
        <v>Gwóźdź Andrzej</v>
      </c>
      <c r="I402">
        <f t="shared" si="26"/>
        <v>0</v>
      </c>
      <c r="J402" t="s">
        <v>32</v>
      </c>
      <c r="K402" t="s">
        <v>730</v>
      </c>
    </row>
    <row r="403" spans="1:11">
      <c r="A403" t="str">
        <f t="shared" si="24"/>
        <v>GrdeńWiesław0</v>
      </c>
      <c r="C403">
        <f t="shared" si="27"/>
        <v>402</v>
      </c>
      <c r="D403" t="s">
        <v>720</v>
      </c>
      <c r="E403" t="s">
        <v>65</v>
      </c>
      <c r="F403" t="s">
        <v>718</v>
      </c>
      <c r="G403">
        <v>0</v>
      </c>
      <c r="H403" t="str">
        <f t="shared" si="25"/>
        <v>Grdeń Wiesław</v>
      </c>
      <c r="I403">
        <f t="shared" si="26"/>
        <v>0</v>
      </c>
      <c r="J403" t="s">
        <v>32</v>
      </c>
      <c r="K403" t="s">
        <v>730</v>
      </c>
    </row>
    <row r="404" spans="1:11">
      <c r="A404" t="str">
        <f t="shared" si="24"/>
        <v>PawełczakKrzysztof0</v>
      </c>
      <c r="C404">
        <f t="shared" si="27"/>
        <v>403</v>
      </c>
      <c r="D404" t="s">
        <v>719</v>
      </c>
      <c r="E404" t="s">
        <v>22</v>
      </c>
      <c r="F404" t="s">
        <v>718</v>
      </c>
      <c r="G404">
        <v>0</v>
      </c>
      <c r="H404" t="str">
        <f t="shared" si="25"/>
        <v>Pawełczak Krzysztof</v>
      </c>
      <c r="I404">
        <f t="shared" si="26"/>
        <v>0</v>
      </c>
      <c r="J404" t="s">
        <v>32</v>
      </c>
      <c r="K404" t="s">
        <v>730</v>
      </c>
    </row>
    <row r="405" spans="1:11">
      <c r="A405" t="str">
        <f t="shared" si="24"/>
        <v>KlimczakJacek0</v>
      </c>
      <c r="C405">
        <f t="shared" si="27"/>
        <v>404</v>
      </c>
      <c r="D405" t="s">
        <v>717</v>
      </c>
      <c r="E405" t="s">
        <v>21</v>
      </c>
      <c r="F405" t="s">
        <v>21</v>
      </c>
      <c r="G405">
        <v>0</v>
      </c>
      <c r="H405" t="str">
        <f t="shared" si="25"/>
        <v>Klimczak Jacek</v>
      </c>
      <c r="I405">
        <f t="shared" si="26"/>
        <v>0</v>
      </c>
      <c r="J405" t="s">
        <v>32</v>
      </c>
      <c r="K405" t="s">
        <v>730</v>
      </c>
    </row>
    <row r="406" spans="1:11">
      <c r="A406" t="str">
        <f t="shared" si="24"/>
        <v>SmejdaFilip1999</v>
      </c>
      <c r="C406">
        <f t="shared" si="27"/>
        <v>405</v>
      </c>
      <c r="D406" t="s">
        <v>29</v>
      </c>
      <c r="E406" t="s">
        <v>544</v>
      </c>
      <c r="F406">
        <v>0</v>
      </c>
      <c r="G406">
        <v>1999</v>
      </c>
      <c r="H406" t="str">
        <f t="shared" si="25"/>
        <v>Smejda Filip</v>
      </c>
      <c r="I406">
        <f t="shared" si="26"/>
        <v>1999</v>
      </c>
      <c r="J406" t="s">
        <v>32</v>
      </c>
      <c r="K406" t="s">
        <v>730</v>
      </c>
    </row>
    <row r="407" spans="1:11">
      <c r="A407" t="str">
        <f t="shared" si="24"/>
        <v>JakubasPiotr0</v>
      </c>
      <c r="C407">
        <f t="shared" si="27"/>
        <v>406</v>
      </c>
      <c r="D407" t="s">
        <v>714</v>
      </c>
      <c r="E407" t="s">
        <v>15</v>
      </c>
      <c r="F407">
        <v>0</v>
      </c>
      <c r="G407">
        <v>0</v>
      </c>
      <c r="H407" t="str">
        <f t="shared" si="25"/>
        <v>Jakubas Piotr</v>
      </c>
      <c r="I407">
        <f t="shared" si="26"/>
        <v>0</v>
      </c>
      <c r="J407" t="s">
        <v>32</v>
      </c>
      <c r="K407" t="s">
        <v>730</v>
      </c>
    </row>
    <row r="408" spans="1:11">
      <c r="A408" t="str">
        <f t="shared" si="24"/>
        <v>KsiążekMikołaj0</v>
      </c>
      <c r="C408">
        <f t="shared" si="27"/>
        <v>407</v>
      </c>
      <c r="D408" t="s">
        <v>713</v>
      </c>
      <c r="E408" t="s">
        <v>431</v>
      </c>
      <c r="F408" t="s">
        <v>712</v>
      </c>
      <c r="G408">
        <v>0</v>
      </c>
      <c r="H408" t="str">
        <f t="shared" si="25"/>
        <v>Książek Mikołaj</v>
      </c>
      <c r="I408">
        <f t="shared" si="26"/>
        <v>0</v>
      </c>
      <c r="J408" t="s">
        <v>32</v>
      </c>
      <c r="K408" t="s">
        <v>730</v>
      </c>
    </row>
    <row r="409" spans="1:11">
      <c r="A409" t="str">
        <f t="shared" si="24"/>
        <v>PukaHubert1971</v>
      </c>
      <c r="C409">
        <f t="shared" si="27"/>
        <v>408</v>
      </c>
      <c r="D409" t="s">
        <v>709</v>
      </c>
      <c r="E409" t="s">
        <v>710</v>
      </c>
      <c r="F409" t="s">
        <v>708</v>
      </c>
      <c r="G409">
        <v>1971</v>
      </c>
      <c r="H409" t="str">
        <f t="shared" si="25"/>
        <v>Puka Hubert</v>
      </c>
      <c r="I409">
        <f t="shared" si="26"/>
        <v>1971</v>
      </c>
      <c r="J409" t="s">
        <v>32</v>
      </c>
      <c r="K409" t="s">
        <v>730</v>
      </c>
    </row>
    <row r="410" spans="1:11">
      <c r="A410" t="str">
        <f t="shared" si="24"/>
        <v>KarasowskaKarolina0</v>
      </c>
      <c r="C410">
        <f t="shared" si="27"/>
        <v>409</v>
      </c>
      <c r="D410" t="s">
        <v>726</v>
      </c>
      <c r="E410" t="s">
        <v>550</v>
      </c>
      <c r="F410" t="s">
        <v>724</v>
      </c>
      <c r="G410">
        <v>0</v>
      </c>
      <c r="H410" t="str">
        <f t="shared" si="25"/>
        <v>Karasowska Karolina</v>
      </c>
      <c r="I410">
        <f t="shared" si="26"/>
        <v>0</v>
      </c>
      <c r="J410" t="s">
        <v>0</v>
      </c>
      <c r="K410" t="s">
        <v>730</v>
      </c>
    </row>
    <row r="411" spans="1:11">
      <c r="A411" t="str">
        <f t="shared" si="24"/>
        <v>DudekMagdalena1984</v>
      </c>
      <c r="C411">
        <f t="shared" si="27"/>
        <v>410</v>
      </c>
      <c r="D411" t="s">
        <v>716</v>
      </c>
      <c r="E411" t="s">
        <v>36</v>
      </c>
      <c r="F411" t="s">
        <v>715</v>
      </c>
      <c r="G411">
        <v>1984</v>
      </c>
      <c r="H411" t="str">
        <f t="shared" si="25"/>
        <v>Dudek Magdalena</v>
      </c>
      <c r="I411">
        <f t="shared" si="26"/>
        <v>1984</v>
      </c>
      <c r="J411" t="s">
        <v>0</v>
      </c>
      <c r="K411" t="s">
        <v>730</v>
      </c>
    </row>
    <row r="412" spans="1:11">
      <c r="A412" t="str">
        <f t="shared" si="24"/>
        <v>SkubidaEwa1977</v>
      </c>
      <c r="C412">
        <f t="shared" si="27"/>
        <v>411</v>
      </c>
      <c r="D412" t="s">
        <v>711</v>
      </c>
      <c r="E412" t="s">
        <v>334</v>
      </c>
      <c r="F412" t="s">
        <v>708</v>
      </c>
      <c r="G412">
        <v>1977</v>
      </c>
      <c r="H412" t="str">
        <f t="shared" si="25"/>
        <v>Skubida Ewa</v>
      </c>
      <c r="I412">
        <f t="shared" si="26"/>
        <v>1977</v>
      </c>
      <c r="J412" t="s">
        <v>0</v>
      </c>
      <c r="K412" t="s">
        <v>730</v>
      </c>
    </row>
    <row r="413" spans="1:11">
      <c r="A413" t="str">
        <f t="shared" si="24"/>
        <v>WittTomek1976</v>
      </c>
      <c r="C413">
        <f t="shared" si="27"/>
        <v>412</v>
      </c>
      <c r="D413" t="s">
        <v>735</v>
      </c>
      <c r="E413" t="s">
        <v>734</v>
      </c>
      <c r="F413">
        <v>0</v>
      </c>
      <c r="G413">
        <v>1976</v>
      </c>
      <c r="H413" t="str">
        <f t="shared" si="25"/>
        <v>Witt Tomek</v>
      </c>
      <c r="I413">
        <f t="shared" si="26"/>
        <v>1976</v>
      </c>
      <c r="J413" t="s">
        <v>32</v>
      </c>
      <c r="K413" t="s">
        <v>740</v>
      </c>
    </row>
    <row r="414" spans="1:11">
      <c r="A414" t="str">
        <f t="shared" si="24"/>
        <v>LipińskiTomasz1975</v>
      </c>
      <c r="C414">
        <f t="shared" si="27"/>
        <v>413</v>
      </c>
      <c r="D414" t="s">
        <v>476</v>
      </c>
      <c r="E414" t="s">
        <v>48</v>
      </c>
      <c r="F414">
        <v>0</v>
      </c>
      <c r="G414">
        <v>1975</v>
      </c>
      <c r="H414" t="str">
        <f t="shared" si="25"/>
        <v>Lipiński Tomasz</v>
      </c>
      <c r="I414">
        <f t="shared" si="26"/>
        <v>1975</v>
      </c>
      <c r="J414" t="s">
        <v>32</v>
      </c>
      <c r="K414" t="s">
        <v>740</v>
      </c>
    </row>
    <row r="415" spans="1:11">
      <c r="A415" t="str">
        <f t="shared" si="24"/>
        <v>LancDamian1988</v>
      </c>
      <c r="C415">
        <f t="shared" si="27"/>
        <v>414</v>
      </c>
      <c r="D415" t="s">
        <v>736</v>
      </c>
      <c r="E415" t="s">
        <v>282</v>
      </c>
      <c r="F415" t="s">
        <v>733</v>
      </c>
      <c r="G415">
        <v>1988</v>
      </c>
      <c r="H415" t="str">
        <f t="shared" si="25"/>
        <v>Lanc Damian</v>
      </c>
      <c r="I415">
        <f t="shared" si="26"/>
        <v>1988</v>
      </c>
      <c r="J415" t="s">
        <v>32</v>
      </c>
      <c r="K415" t="s">
        <v>740</v>
      </c>
    </row>
    <row r="416" spans="1:11">
      <c r="A416" t="str">
        <f t="shared" si="24"/>
        <v>StefanekJan1955</v>
      </c>
      <c r="C416">
        <f t="shared" si="27"/>
        <v>415</v>
      </c>
      <c r="D416" t="s">
        <v>737</v>
      </c>
      <c r="E416" t="s">
        <v>96</v>
      </c>
      <c r="F416">
        <v>0</v>
      </c>
      <c r="G416">
        <v>1955</v>
      </c>
      <c r="H416" t="str">
        <f t="shared" si="25"/>
        <v>Stefanek Jan</v>
      </c>
      <c r="I416">
        <f t="shared" si="26"/>
        <v>1955</v>
      </c>
      <c r="J416" t="s">
        <v>32</v>
      </c>
      <c r="K416" t="s">
        <v>740</v>
      </c>
    </row>
    <row r="417" spans="1:11">
      <c r="A417" t="str">
        <f t="shared" si="24"/>
        <v>StefanekŁukasz1980</v>
      </c>
      <c r="C417">
        <f t="shared" si="27"/>
        <v>416</v>
      </c>
      <c r="D417" t="s">
        <v>737</v>
      </c>
      <c r="E417" t="s">
        <v>63</v>
      </c>
      <c r="F417">
        <v>0</v>
      </c>
      <c r="G417">
        <v>1980</v>
      </c>
      <c r="H417" t="str">
        <f t="shared" si="25"/>
        <v>Stefanek Łukasz</v>
      </c>
      <c r="I417">
        <f t="shared" si="26"/>
        <v>1980</v>
      </c>
      <c r="J417" t="s">
        <v>32</v>
      </c>
      <c r="K417" t="s">
        <v>740</v>
      </c>
    </row>
    <row r="418" spans="1:11">
      <c r="A418" t="str">
        <f t="shared" si="24"/>
        <v>WojtuńDawid1989</v>
      </c>
      <c r="C418">
        <f t="shared" si="27"/>
        <v>417</v>
      </c>
      <c r="D418" t="s">
        <v>738</v>
      </c>
      <c r="E418" t="s">
        <v>467</v>
      </c>
      <c r="F418" t="s">
        <v>732</v>
      </c>
      <c r="G418">
        <v>1989</v>
      </c>
      <c r="H418" t="str">
        <f t="shared" si="25"/>
        <v>Wojtuń Dawid</v>
      </c>
      <c r="I418">
        <f t="shared" si="26"/>
        <v>1989</v>
      </c>
      <c r="J418" t="s">
        <v>32</v>
      </c>
      <c r="K418" t="s">
        <v>740</v>
      </c>
    </row>
    <row r="419" spans="1:11">
      <c r="A419" t="str">
        <f t="shared" si="24"/>
        <v>KoniecznaJoanna1988</v>
      </c>
      <c r="C419">
        <f t="shared" si="27"/>
        <v>418</v>
      </c>
      <c r="D419" t="s">
        <v>331</v>
      </c>
      <c r="E419" t="s">
        <v>489</v>
      </c>
      <c r="F419" t="s">
        <v>310</v>
      </c>
      <c r="G419">
        <v>1988</v>
      </c>
      <c r="H419" t="str">
        <f t="shared" si="25"/>
        <v>Konieczna Joanna</v>
      </c>
      <c r="I419">
        <f t="shared" si="26"/>
        <v>1988</v>
      </c>
      <c r="J419" t="s">
        <v>0</v>
      </c>
      <c r="K419" t="s">
        <v>740</v>
      </c>
    </row>
    <row r="420" spans="1:11">
      <c r="A420" t="str">
        <f t="shared" si="24"/>
        <v>KowalskaAgnieszka1983</v>
      </c>
      <c r="C420">
        <f t="shared" si="27"/>
        <v>419</v>
      </c>
      <c r="D420" t="s">
        <v>739</v>
      </c>
      <c r="E420" t="s">
        <v>133</v>
      </c>
      <c r="F420" t="s">
        <v>731</v>
      </c>
      <c r="G420">
        <v>1983</v>
      </c>
      <c r="H420" t="str">
        <f t="shared" si="25"/>
        <v>Kowalska Agnieszka</v>
      </c>
      <c r="I420">
        <f t="shared" si="26"/>
        <v>1983</v>
      </c>
      <c r="J420" t="s">
        <v>0</v>
      </c>
      <c r="K420" t="s">
        <v>740</v>
      </c>
    </row>
    <row r="421" spans="1:11">
      <c r="A421" t="str">
        <f t="shared" si="24"/>
        <v>KrasuskiMarcin1972</v>
      </c>
      <c r="C421">
        <f t="shared" si="27"/>
        <v>420</v>
      </c>
      <c r="D421" t="s">
        <v>749</v>
      </c>
      <c r="E421" t="s">
        <v>17</v>
      </c>
      <c r="F421">
        <v>0</v>
      </c>
      <c r="G421">
        <v>1972</v>
      </c>
      <c r="H421" t="str">
        <f t="shared" si="25"/>
        <v>Krasuski Marcin</v>
      </c>
      <c r="I421">
        <f t="shared" si="26"/>
        <v>1972</v>
      </c>
      <c r="J421" t="s">
        <v>32</v>
      </c>
      <c r="K421" t="s">
        <v>750</v>
      </c>
    </row>
    <row r="422" spans="1:11">
      <c r="A422" t="str">
        <f t="shared" si="24"/>
        <v>RychlikMichał1978</v>
      </c>
      <c r="C422">
        <f t="shared" si="27"/>
        <v>421</v>
      </c>
      <c r="D422" s="9" t="s">
        <v>748</v>
      </c>
      <c r="E422" s="9" t="s">
        <v>59</v>
      </c>
      <c r="F422" s="9" t="s">
        <v>747</v>
      </c>
      <c r="G422" s="9">
        <v>1978</v>
      </c>
      <c r="H422" t="str">
        <f t="shared" si="25"/>
        <v>Rychlik Michał</v>
      </c>
      <c r="I422">
        <f t="shared" si="26"/>
        <v>1978</v>
      </c>
      <c r="J422" t="s">
        <v>32</v>
      </c>
      <c r="K422" t="s">
        <v>750</v>
      </c>
    </row>
    <row r="423" spans="1:11">
      <c r="A423" t="str">
        <f t="shared" si="24"/>
        <v>KucharskiRafał1981</v>
      </c>
      <c r="C423">
        <f t="shared" si="27"/>
        <v>422</v>
      </c>
      <c r="D423" s="9" t="s">
        <v>746</v>
      </c>
      <c r="E423" s="9" t="s">
        <v>45</v>
      </c>
      <c r="F423" s="9" t="s">
        <v>744</v>
      </c>
      <c r="G423" s="9">
        <v>1981</v>
      </c>
      <c r="H423" t="str">
        <f t="shared" si="25"/>
        <v>Kucharski Rafał</v>
      </c>
      <c r="I423">
        <f t="shared" si="26"/>
        <v>1981</v>
      </c>
      <c r="J423" t="s">
        <v>32</v>
      </c>
      <c r="K423" t="s">
        <v>750</v>
      </c>
    </row>
    <row r="424" spans="1:11">
      <c r="A424" t="str">
        <f t="shared" si="24"/>
        <v>BaworowskiGrzegorz1982</v>
      </c>
      <c r="C424">
        <f t="shared" si="27"/>
        <v>423</v>
      </c>
      <c r="D424" s="9" t="s">
        <v>745</v>
      </c>
      <c r="E424" s="9" t="s">
        <v>19</v>
      </c>
      <c r="F424" s="9" t="s">
        <v>744</v>
      </c>
      <c r="G424" s="9">
        <v>1982</v>
      </c>
      <c r="H424" t="str">
        <f t="shared" si="25"/>
        <v>Baworowski Grzegorz</v>
      </c>
      <c r="I424">
        <f t="shared" si="26"/>
        <v>1982</v>
      </c>
      <c r="J424" t="s">
        <v>32</v>
      </c>
      <c r="K424" t="s">
        <v>750</v>
      </c>
    </row>
    <row r="425" spans="1:11">
      <c r="A425" t="str">
        <f t="shared" si="24"/>
        <v>DurasWłodzimierz1970</v>
      </c>
      <c r="C425">
        <f t="shared" si="27"/>
        <v>424</v>
      </c>
      <c r="D425" t="s">
        <v>743</v>
      </c>
      <c r="E425" t="s">
        <v>742</v>
      </c>
      <c r="F425">
        <v>0</v>
      </c>
      <c r="G425">
        <v>1970</v>
      </c>
      <c r="H425" t="str">
        <f t="shared" si="25"/>
        <v>Duras Włodzimierz</v>
      </c>
      <c r="I425">
        <f t="shared" si="26"/>
        <v>1970</v>
      </c>
      <c r="J425" t="s">
        <v>32</v>
      </c>
      <c r="K425" t="s">
        <v>750</v>
      </c>
    </row>
    <row r="426" spans="1:11">
      <c r="A426" t="str">
        <f t="shared" si="24"/>
        <v>SkrzyniarzStanisław1966</v>
      </c>
      <c r="C426">
        <f t="shared" si="27"/>
        <v>425</v>
      </c>
      <c r="D426" t="s">
        <v>741</v>
      </c>
      <c r="E426" t="s">
        <v>279</v>
      </c>
      <c r="F426">
        <v>0</v>
      </c>
      <c r="G426">
        <v>1966</v>
      </c>
      <c r="H426" t="str">
        <f t="shared" si="25"/>
        <v>Skrzyniarz Stanisław</v>
      </c>
      <c r="I426">
        <f t="shared" si="26"/>
        <v>1966</v>
      </c>
      <c r="J426" t="s">
        <v>32</v>
      </c>
      <c r="K426" t="s">
        <v>750</v>
      </c>
    </row>
    <row r="427" spans="1:11">
      <c r="A427" t="str">
        <f t="shared" si="24"/>
        <v>KokłowskiDaniel1985</v>
      </c>
      <c r="C427">
        <f t="shared" si="27"/>
        <v>426</v>
      </c>
      <c r="D427" t="s">
        <v>775</v>
      </c>
      <c r="E427" t="s">
        <v>139</v>
      </c>
      <c r="F427" t="s">
        <v>774</v>
      </c>
      <c r="G427">
        <v>1985</v>
      </c>
      <c r="H427" t="str">
        <f t="shared" si="25"/>
        <v>Kokłowski Daniel</v>
      </c>
      <c r="I427">
        <f t="shared" si="26"/>
        <v>1985</v>
      </c>
      <c r="J427" t="s">
        <v>32</v>
      </c>
      <c r="K427" t="s">
        <v>776</v>
      </c>
    </row>
    <row r="428" spans="1:11">
      <c r="A428" t="str">
        <f t="shared" si="24"/>
        <v>DomańskiMichał1980</v>
      </c>
      <c r="C428">
        <f t="shared" si="27"/>
        <v>427</v>
      </c>
      <c r="D428" t="s">
        <v>773</v>
      </c>
      <c r="E428" t="s">
        <v>59</v>
      </c>
      <c r="F428" t="s">
        <v>266</v>
      </c>
      <c r="G428">
        <v>1980</v>
      </c>
      <c r="H428" t="str">
        <f t="shared" si="25"/>
        <v>Domański Michał</v>
      </c>
      <c r="I428">
        <f t="shared" si="26"/>
        <v>1980</v>
      </c>
      <c r="J428" t="s">
        <v>32</v>
      </c>
      <c r="K428" t="s">
        <v>776</v>
      </c>
    </row>
    <row r="429" spans="1:11">
      <c r="A429" t="str">
        <f t="shared" si="24"/>
        <v>BrodowiczTomasz1968</v>
      </c>
      <c r="C429">
        <f t="shared" si="27"/>
        <v>428</v>
      </c>
      <c r="D429" t="s">
        <v>772</v>
      </c>
      <c r="E429" t="s">
        <v>48</v>
      </c>
      <c r="F429">
        <v>0</v>
      </c>
      <c r="G429">
        <v>1968</v>
      </c>
      <c r="H429" t="str">
        <f t="shared" si="25"/>
        <v>Brodowicz Tomasz</v>
      </c>
      <c r="I429">
        <f t="shared" si="26"/>
        <v>1968</v>
      </c>
      <c r="J429" t="s">
        <v>32</v>
      </c>
      <c r="K429" t="s">
        <v>776</v>
      </c>
    </row>
    <row r="430" spans="1:11">
      <c r="A430" t="str">
        <f t="shared" si="24"/>
        <v>GrabowskiAdam0</v>
      </c>
      <c r="C430">
        <f t="shared" si="27"/>
        <v>429</v>
      </c>
      <c r="D430" t="s">
        <v>97</v>
      </c>
      <c r="E430" t="s">
        <v>83</v>
      </c>
      <c r="F430" t="s">
        <v>417</v>
      </c>
      <c r="G430">
        <v>0</v>
      </c>
      <c r="H430" t="str">
        <f t="shared" si="25"/>
        <v>Grabowski Adam</v>
      </c>
      <c r="I430">
        <f t="shared" si="26"/>
        <v>0</v>
      </c>
      <c r="J430" t="s">
        <v>32</v>
      </c>
      <c r="K430" t="s">
        <v>776</v>
      </c>
    </row>
    <row r="431" spans="1:11">
      <c r="A431" t="str">
        <f t="shared" si="24"/>
        <v>TumińskiMaciej1989</v>
      </c>
      <c r="C431">
        <f t="shared" si="27"/>
        <v>430</v>
      </c>
      <c r="D431" t="s">
        <v>771</v>
      </c>
      <c r="E431" t="s">
        <v>70</v>
      </c>
      <c r="F431" t="s">
        <v>417</v>
      </c>
      <c r="G431">
        <v>1989</v>
      </c>
      <c r="H431" t="str">
        <f t="shared" si="25"/>
        <v>Tumiński Maciej</v>
      </c>
      <c r="I431">
        <f t="shared" si="26"/>
        <v>1989</v>
      </c>
      <c r="J431" t="s">
        <v>32</v>
      </c>
      <c r="K431" t="s">
        <v>776</v>
      </c>
    </row>
    <row r="432" spans="1:11">
      <c r="A432" t="str">
        <f t="shared" si="24"/>
        <v>TrzeciakiewiczMarcin1978</v>
      </c>
      <c r="C432">
        <f t="shared" si="27"/>
        <v>431</v>
      </c>
      <c r="D432" t="s">
        <v>765</v>
      </c>
      <c r="E432" t="s">
        <v>17</v>
      </c>
      <c r="F432">
        <v>0</v>
      </c>
      <c r="G432">
        <v>1978</v>
      </c>
      <c r="H432" t="str">
        <f t="shared" si="25"/>
        <v>Trzeciakiewicz Marcin</v>
      </c>
      <c r="I432">
        <f t="shared" si="26"/>
        <v>1978</v>
      </c>
      <c r="J432" t="s">
        <v>32</v>
      </c>
      <c r="K432" t="s">
        <v>776</v>
      </c>
    </row>
    <row r="433" spans="1:11">
      <c r="A433" t="str">
        <f t="shared" si="24"/>
        <v>KuncewiczPiotr1975</v>
      </c>
      <c r="C433">
        <f t="shared" si="27"/>
        <v>432</v>
      </c>
      <c r="D433" t="s">
        <v>761</v>
      </c>
      <c r="E433" t="s">
        <v>15</v>
      </c>
      <c r="F433" t="s">
        <v>756</v>
      </c>
      <c r="G433">
        <v>1975</v>
      </c>
      <c r="H433" t="str">
        <f t="shared" si="25"/>
        <v>Kuncewicz Piotr</v>
      </c>
      <c r="I433">
        <f t="shared" si="26"/>
        <v>1975</v>
      </c>
      <c r="J433" t="s">
        <v>32</v>
      </c>
      <c r="K433" t="s">
        <v>776</v>
      </c>
    </row>
    <row r="434" spans="1:11">
      <c r="A434" t="str">
        <f t="shared" si="24"/>
        <v>SadłowskiGrzegorz1975</v>
      </c>
      <c r="C434">
        <f t="shared" si="27"/>
        <v>433</v>
      </c>
      <c r="D434" t="s">
        <v>760</v>
      </c>
      <c r="E434" t="s">
        <v>19</v>
      </c>
      <c r="F434" t="s">
        <v>756</v>
      </c>
      <c r="G434">
        <v>1975</v>
      </c>
      <c r="H434" t="str">
        <f t="shared" si="25"/>
        <v>Sadłowski Grzegorz</v>
      </c>
      <c r="I434">
        <f t="shared" si="26"/>
        <v>1975</v>
      </c>
      <c r="J434" t="s">
        <v>32</v>
      </c>
      <c r="K434" t="s">
        <v>776</v>
      </c>
    </row>
    <row r="435" spans="1:11">
      <c r="A435" t="str">
        <f t="shared" si="24"/>
        <v>WalczykMarek1975</v>
      </c>
      <c r="C435">
        <f t="shared" si="27"/>
        <v>434</v>
      </c>
      <c r="D435" t="s">
        <v>759</v>
      </c>
      <c r="E435" t="s">
        <v>34</v>
      </c>
      <c r="F435" t="s">
        <v>758</v>
      </c>
      <c r="G435">
        <v>1975</v>
      </c>
      <c r="H435" t="str">
        <f t="shared" si="25"/>
        <v>Walczyk Marek</v>
      </c>
      <c r="I435">
        <f t="shared" si="26"/>
        <v>1975</v>
      </c>
      <c r="J435" t="s">
        <v>32</v>
      </c>
      <c r="K435" t="s">
        <v>776</v>
      </c>
    </row>
    <row r="436" spans="1:11">
      <c r="A436" t="str">
        <f t="shared" si="24"/>
        <v>SawkoKamil1975</v>
      </c>
      <c r="C436">
        <f t="shared" si="27"/>
        <v>435</v>
      </c>
      <c r="D436" t="s">
        <v>757</v>
      </c>
      <c r="E436" t="s">
        <v>193</v>
      </c>
      <c r="F436" t="s">
        <v>756</v>
      </c>
      <c r="G436">
        <v>1975</v>
      </c>
      <c r="H436" t="str">
        <f t="shared" si="25"/>
        <v>Sawko Kamil</v>
      </c>
      <c r="I436">
        <f t="shared" si="26"/>
        <v>1975</v>
      </c>
      <c r="J436" t="s">
        <v>32</v>
      </c>
      <c r="K436" t="s">
        <v>776</v>
      </c>
    </row>
    <row r="437" spans="1:11">
      <c r="A437" t="str">
        <f t="shared" si="24"/>
        <v>TrykozkoUrszula1969</v>
      </c>
      <c r="C437">
        <f t="shared" si="27"/>
        <v>436</v>
      </c>
      <c r="D437" t="s">
        <v>769</v>
      </c>
      <c r="E437" t="s">
        <v>770</v>
      </c>
      <c r="F437" t="s">
        <v>549</v>
      </c>
      <c r="G437">
        <v>1969</v>
      </c>
      <c r="H437" t="str">
        <f t="shared" si="25"/>
        <v>Trykozko Urszula</v>
      </c>
      <c r="I437">
        <f t="shared" si="26"/>
        <v>1969</v>
      </c>
      <c r="J437" t="s">
        <v>0</v>
      </c>
      <c r="K437" t="s">
        <v>776</v>
      </c>
    </row>
    <row r="438" spans="1:11">
      <c r="A438" t="str">
        <f t="shared" si="24"/>
        <v>KarpaKatarzyna1982</v>
      </c>
      <c r="C438">
        <f t="shared" si="27"/>
        <v>437</v>
      </c>
      <c r="D438" t="s">
        <v>767</v>
      </c>
      <c r="E438" t="s">
        <v>768</v>
      </c>
      <c r="F438" t="s">
        <v>766</v>
      </c>
      <c r="G438">
        <v>1982</v>
      </c>
      <c r="H438" t="str">
        <f t="shared" si="25"/>
        <v>Karpa Katarzyna</v>
      </c>
      <c r="I438">
        <f t="shared" si="26"/>
        <v>1982</v>
      </c>
      <c r="J438" t="s">
        <v>0</v>
      </c>
      <c r="K438" t="s">
        <v>776</v>
      </c>
    </row>
    <row r="439" spans="1:11">
      <c r="A439" t="str">
        <f t="shared" si="24"/>
        <v>OlechowskaEmilia1985</v>
      </c>
      <c r="C439">
        <f t="shared" si="27"/>
        <v>438</v>
      </c>
      <c r="D439" t="s">
        <v>763</v>
      </c>
      <c r="E439" t="s">
        <v>764</v>
      </c>
      <c r="F439" t="s">
        <v>762</v>
      </c>
      <c r="G439">
        <v>1985</v>
      </c>
      <c r="H439" t="str">
        <f t="shared" si="25"/>
        <v>Olechowska Emilia</v>
      </c>
      <c r="I439">
        <f t="shared" si="26"/>
        <v>1985</v>
      </c>
      <c r="J439" t="s">
        <v>0</v>
      </c>
      <c r="K439" t="s">
        <v>776</v>
      </c>
    </row>
    <row r="440" spans="1:11">
      <c r="A440" t="str">
        <f t="shared" si="24"/>
        <v>BrzezińskaArletta1983</v>
      </c>
      <c r="C440">
        <f t="shared" si="27"/>
        <v>439</v>
      </c>
      <c r="D440" t="s">
        <v>754</v>
      </c>
      <c r="E440" t="s">
        <v>755</v>
      </c>
      <c r="F440" t="s">
        <v>751</v>
      </c>
      <c r="G440">
        <v>1983</v>
      </c>
      <c r="H440" t="str">
        <f t="shared" si="25"/>
        <v>Brzezińska Arletta</v>
      </c>
      <c r="I440">
        <f t="shared" si="26"/>
        <v>1983</v>
      </c>
      <c r="J440" t="s">
        <v>0</v>
      </c>
      <c r="K440" t="s">
        <v>776</v>
      </c>
    </row>
    <row r="441" spans="1:11">
      <c r="A441" t="str">
        <f>D441&amp;E441&amp;G441</f>
        <v>KatnerJolanta1980</v>
      </c>
      <c r="C441">
        <f>C440+1</f>
        <v>440</v>
      </c>
      <c r="D441" t="s">
        <v>752</v>
      </c>
      <c r="E441" t="s">
        <v>753</v>
      </c>
      <c r="F441" t="s">
        <v>751</v>
      </c>
      <c r="G441">
        <v>1980</v>
      </c>
      <c r="H441" t="str">
        <f t="shared" si="25"/>
        <v>Katner Jolanta</v>
      </c>
      <c r="I441">
        <f t="shared" si="26"/>
        <v>1980</v>
      </c>
      <c r="J441" t="s">
        <v>0</v>
      </c>
      <c r="K441" t="s">
        <v>776</v>
      </c>
    </row>
    <row r="442" spans="1:11">
      <c r="A442" t="str">
        <f>D442&amp;E442&amp;G442</f>
        <v>SzaciłowskiPiotr1971</v>
      </c>
      <c r="C442">
        <f>C441+1</f>
        <v>441</v>
      </c>
      <c r="D442" t="s">
        <v>778</v>
      </c>
      <c r="E442" t="s">
        <v>15</v>
      </c>
      <c r="F442">
        <v>0</v>
      </c>
      <c r="G442">
        <v>1971</v>
      </c>
      <c r="H442" t="str">
        <f t="shared" si="25"/>
        <v>Szaciłowski Piotr</v>
      </c>
      <c r="I442">
        <f t="shared" si="26"/>
        <v>1971</v>
      </c>
      <c r="J442" t="s">
        <v>32</v>
      </c>
      <c r="K442" t="s">
        <v>779</v>
      </c>
    </row>
    <row r="443" spans="1:11">
      <c r="A443" t="str">
        <f t="shared" ref="A443:A506" si="28">D443&amp;E443&amp;G443</f>
        <v>BrankiewiczPaweł1971</v>
      </c>
      <c r="C443">
        <f t="shared" ref="C443:C506" si="29">C442+1</f>
        <v>442</v>
      </c>
      <c r="D443" t="s">
        <v>784</v>
      </c>
      <c r="E443" t="s">
        <v>16</v>
      </c>
      <c r="F443" t="s">
        <v>783</v>
      </c>
      <c r="G443">
        <v>1971</v>
      </c>
      <c r="H443" t="str">
        <f t="shared" si="25"/>
        <v>Brankiewicz Paweł</v>
      </c>
      <c r="I443">
        <f t="shared" si="26"/>
        <v>1971</v>
      </c>
      <c r="J443" t="s">
        <v>32</v>
      </c>
      <c r="K443" t="s">
        <v>779</v>
      </c>
    </row>
    <row r="444" spans="1:11">
      <c r="A444" t="str">
        <f t="shared" si="28"/>
        <v>KlepackiMariusz1970</v>
      </c>
      <c r="C444">
        <f t="shared" si="29"/>
        <v>443</v>
      </c>
      <c r="D444" t="s">
        <v>782</v>
      </c>
      <c r="E444" t="s">
        <v>383</v>
      </c>
      <c r="F444" t="s">
        <v>781</v>
      </c>
      <c r="G444">
        <v>1970</v>
      </c>
      <c r="H444" t="str">
        <f t="shared" si="25"/>
        <v>Klepacki Mariusz</v>
      </c>
      <c r="I444">
        <f t="shared" si="26"/>
        <v>1970</v>
      </c>
      <c r="J444" t="s">
        <v>32</v>
      </c>
      <c r="K444" t="s">
        <v>779</v>
      </c>
    </row>
    <row r="445" spans="1:11">
      <c r="A445" t="str">
        <f t="shared" si="28"/>
        <v>Rystał Kajetan0</v>
      </c>
      <c r="C445">
        <f t="shared" si="29"/>
        <v>444</v>
      </c>
      <c r="D445" t="s">
        <v>780</v>
      </c>
      <c r="E445" t="s">
        <v>118</v>
      </c>
      <c r="F445">
        <v>0</v>
      </c>
      <c r="G445">
        <v>0</v>
      </c>
      <c r="H445" t="str">
        <f t="shared" si="25"/>
        <v>Rystał  Kajetan</v>
      </c>
      <c r="I445">
        <f t="shared" si="26"/>
        <v>0</v>
      </c>
      <c r="J445" t="s">
        <v>32</v>
      </c>
      <c r="K445" t="s">
        <v>779</v>
      </c>
    </row>
    <row r="446" spans="1:11">
      <c r="A446" t="str">
        <f t="shared" si="28"/>
        <v>MichałowskaJulia1985</v>
      </c>
      <c r="C446">
        <f t="shared" si="29"/>
        <v>445</v>
      </c>
      <c r="D446" t="s">
        <v>786</v>
      </c>
      <c r="E446" t="s">
        <v>785</v>
      </c>
      <c r="F446">
        <v>0</v>
      </c>
      <c r="G446">
        <v>1985</v>
      </c>
      <c r="H446" t="str">
        <f t="shared" si="25"/>
        <v>Michałowska Julia</v>
      </c>
      <c r="I446">
        <f t="shared" si="26"/>
        <v>1985</v>
      </c>
      <c r="J446" t="s">
        <v>0</v>
      </c>
      <c r="K446" t="s">
        <v>779</v>
      </c>
    </row>
    <row r="447" spans="1:11">
      <c r="A447" t="str">
        <f t="shared" si="28"/>
        <v>StrachowskiPrzemysław1982</v>
      </c>
      <c r="C447">
        <f t="shared" si="29"/>
        <v>446</v>
      </c>
      <c r="D447" t="s">
        <v>812</v>
      </c>
      <c r="E447" t="s">
        <v>24</v>
      </c>
      <c r="F447">
        <v>0</v>
      </c>
      <c r="G447">
        <v>1982</v>
      </c>
      <c r="H447" t="str">
        <f t="shared" si="25"/>
        <v>Strachowski Przemysław</v>
      </c>
      <c r="I447">
        <f t="shared" si="26"/>
        <v>1982</v>
      </c>
      <c r="J447" t="s">
        <v>32</v>
      </c>
      <c r="K447" t="s">
        <v>815</v>
      </c>
    </row>
    <row r="448" spans="1:11">
      <c r="A448" t="str">
        <f t="shared" si="28"/>
        <v>DefecińskiRadosław1971</v>
      </c>
      <c r="C448">
        <f t="shared" si="29"/>
        <v>447</v>
      </c>
      <c r="D448" t="s">
        <v>811</v>
      </c>
      <c r="E448" t="s">
        <v>241</v>
      </c>
      <c r="F448" t="s">
        <v>810</v>
      </c>
      <c r="G448">
        <v>1971</v>
      </c>
      <c r="H448" t="str">
        <f t="shared" si="25"/>
        <v>Defeciński Radosław</v>
      </c>
      <c r="I448">
        <f t="shared" si="26"/>
        <v>1971</v>
      </c>
      <c r="J448" t="s">
        <v>32</v>
      </c>
      <c r="K448" t="s">
        <v>815</v>
      </c>
    </row>
    <row r="449" spans="1:11">
      <c r="A449" t="str">
        <f t="shared" si="28"/>
        <v>GorońskiPiotr1975</v>
      </c>
      <c r="C449">
        <f t="shared" si="29"/>
        <v>448</v>
      </c>
      <c r="D449" t="s">
        <v>809</v>
      </c>
      <c r="E449" t="s">
        <v>15</v>
      </c>
      <c r="F449" t="s">
        <v>808</v>
      </c>
      <c r="G449">
        <v>1975</v>
      </c>
      <c r="H449" t="str">
        <f t="shared" si="25"/>
        <v>Goroński Piotr</v>
      </c>
      <c r="I449">
        <f t="shared" si="26"/>
        <v>1975</v>
      </c>
      <c r="J449" t="s">
        <v>32</v>
      </c>
      <c r="K449" t="s">
        <v>815</v>
      </c>
    </row>
    <row r="450" spans="1:11">
      <c r="A450" t="str">
        <f t="shared" si="28"/>
        <v>CzarnyGrzegorz1984</v>
      </c>
      <c r="C450">
        <f t="shared" si="29"/>
        <v>449</v>
      </c>
      <c r="D450" t="s">
        <v>807</v>
      </c>
      <c r="E450" t="s">
        <v>19</v>
      </c>
      <c r="F450" t="s">
        <v>805</v>
      </c>
      <c r="G450">
        <v>1984</v>
      </c>
      <c r="H450" t="str">
        <f t="shared" si="25"/>
        <v>Czarny Grzegorz</v>
      </c>
      <c r="I450">
        <f t="shared" si="26"/>
        <v>1984</v>
      </c>
      <c r="J450" t="s">
        <v>32</v>
      </c>
      <c r="K450" t="s">
        <v>815</v>
      </c>
    </row>
    <row r="451" spans="1:11">
      <c r="A451" t="str">
        <f t="shared" si="28"/>
        <v>JacakAndrzej1986</v>
      </c>
      <c r="C451">
        <f t="shared" si="29"/>
        <v>450</v>
      </c>
      <c r="D451" t="s">
        <v>804</v>
      </c>
      <c r="E451" t="s">
        <v>26</v>
      </c>
      <c r="F451" t="s">
        <v>803</v>
      </c>
      <c r="G451">
        <v>1986</v>
      </c>
      <c r="H451" t="str">
        <f t="shared" ref="H451:H514" si="30">D451&amp;" "&amp;E451</f>
        <v>Jacak Andrzej</v>
      </c>
      <c r="I451">
        <f t="shared" ref="I451:I514" si="31">G451</f>
        <v>1986</v>
      </c>
      <c r="J451" t="s">
        <v>32</v>
      </c>
      <c r="K451" t="s">
        <v>815</v>
      </c>
    </row>
    <row r="452" spans="1:11">
      <c r="A452" t="str">
        <f t="shared" si="28"/>
        <v>HelbikRafał1983</v>
      </c>
      <c r="C452">
        <f t="shared" si="29"/>
        <v>451</v>
      </c>
      <c r="D452" t="s">
        <v>799</v>
      </c>
      <c r="E452" t="s">
        <v>45</v>
      </c>
      <c r="F452" t="s">
        <v>798</v>
      </c>
      <c r="G452">
        <v>1983</v>
      </c>
      <c r="H452" t="str">
        <f t="shared" si="30"/>
        <v>Helbik Rafał</v>
      </c>
      <c r="I452">
        <f t="shared" si="31"/>
        <v>1983</v>
      </c>
      <c r="J452" t="s">
        <v>32</v>
      </c>
      <c r="K452" t="s">
        <v>815</v>
      </c>
    </row>
    <row r="453" spans="1:11">
      <c r="A453" t="str">
        <f t="shared" si="28"/>
        <v>HelbikMichał1982</v>
      </c>
      <c r="C453">
        <f t="shared" si="29"/>
        <v>452</v>
      </c>
      <c r="D453" t="s">
        <v>799</v>
      </c>
      <c r="E453" t="s">
        <v>59</v>
      </c>
      <c r="F453" t="s">
        <v>798</v>
      </c>
      <c r="G453">
        <v>1982</v>
      </c>
      <c r="H453" t="str">
        <f t="shared" si="30"/>
        <v>Helbik Michał</v>
      </c>
      <c r="I453">
        <f t="shared" si="31"/>
        <v>1982</v>
      </c>
      <c r="J453" t="s">
        <v>32</v>
      </c>
      <c r="K453" t="s">
        <v>815</v>
      </c>
    </row>
    <row r="454" spans="1:11">
      <c r="A454" t="str">
        <f t="shared" si="28"/>
        <v>TrepczyńskiJarosław1983</v>
      </c>
      <c r="C454">
        <f t="shared" si="29"/>
        <v>453</v>
      </c>
      <c r="D454" t="s">
        <v>795</v>
      </c>
      <c r="E454" t="s">
        <v>90</v>
      </c>
      <c r="F454">
        <v>0</v>
      </c>
      <c r="G454">
        <v>1983</v>
      </c>
      <c r="H454" t="str">
        <f t="shared" si="30"/>
        <v>Trepczyński Jarosław</v>
      </c>
      <c r="I454">
        <f t="shared" si="31"/>
        <v>1983</v>
      </c>
      <c r="J454" t="s">
        <v>32</v>
      </c>
      <c r="K454" t="s">
        <v>815</v>
      </c>
    </row>
    <row r="455" spans="1:11">
      <c r="A455" t="str">
        <f t="shared" si="28"/>
        <v>LisakKrzysztof1983</v>
      </c>
      <c r="C455">
        <f t="shared" si="29"/>
        <v>454</v>
      </c>
      <c r="D455" t="s">
        <v>794</v>
      </c>
      <c r="E455" t="s">
        <v>22</v>
      </c>
      <c r="F455">
        <v>0</v>
      </c>
      <c r="G455">
        <v>1983</v>
      </c>
      <c r="H455" t="str">
        <f t="shared" si="30"/>
        <v>Lisak Krzysztof</v>
      </c>
      <c r="I455">
        <f t="shared" si="31"/>
        <v>1983</v>
      </c>
      <c r="J455" t="s">
        <v>32</v>
      </c>
      <c r="K455" t="s">
        <v>815</v>
      </c>
    </row>
    <row r="456" spans="1:11">
      <c r="A456" t="str">
        <f t="shared" si="28"/>
        <v>RogowskiHubert1987</v>
      </c>
      <c r="C456">
        <f t="shared" si="29"/>
        <v>455</v>
      </c>
      <c r="D456" s="9" t="s">
        <v>503</v>
      </c>
      <c r="E456" s="9" t="s">
        <v>710</v>
      </c>
      <c r="F456" s="9" t="s">
        <v>793</v>
      </c>
      <c r="G456" s="9">
        <v>1987</v>
      </c>
      <c r="H456" t="str">
        <f t="shared" si="30"/>
        <v>Rogowski Hubert</v>
      </c>
      <c r="I456">
        <f t="shared" si="31"/>
        <v>1987</v>
      </c>
      <c r="J456" t="s">
        <v>32</v>
      </c>
      <c r="K456" t="s">
        <v>815</v>
      </c>
    </row>
    <row r="457" spans="1:11">
      <c r="A457" t="str">
        <f t="shared" si="28"/>
        <v>BińczykArtur1974</v>
      </c>
      <c r="C457">
        <f t="shared" si="29"/>
        <v>456</v>
      </c>
      <c r="D457" s="9" t="s">
        <v>792</v>
      </c>
      <c r="E457" s="9" t="s">
        <v>51</v>
      </c>
      <c r="F457" s="9" t="s">
        <v>787</v>
      </c>
      <c r="G457" s="9">
        <v>1974</v>
      </c>
      <c r="H457" t="str">
        <f t="shared" si="30"/>
        <v>Bińczyk Artur</v>
      </c>
      <c r="I457">
        <f t="shared" si="31"/>
        <v>1974</v>
      </c>
      <c r="J457" t="s">
        <v>32</v>
      </c>
      <c r="K457" t="s">
        <v>815</v>
      </c>
    </row>
    <row r="458" spans="1:11">
      <c r="A458" t="str">
        <f t="shared" si="28"/>
        <v>SosnowskiJacek1977</v>
      </c>
      <c r="C458">
        <f t="shared" si="29"/>
        <v>457</v>
      </c>
      <c r="D458" s="9" t="s">
        <v>791</v>
      </c>
      <c r="E458" s="9" t="s">
        <v>21</v>
      </c>
      <c r="F458" s="9" t="s">
        <v>790</v>
      </c>
      <c r="G458" s="9">
        <v>1977</v>
      </c>
      <c r="H458" t="str">
        <f t="shared" si="30"/>
        <v>Sosnowski Jacek</v>
      </c>
      <c r="I458">
        <f t="shared" si="31"/>
        <v>1977</v>
      </c>
      <c r="J458" t="s">
        <v>32</v>
      </c>
      <c r="K458" t="s">
        <v>815</v>
      </c>
    </row>
    <row r="459" spans="1:11">
      <c r="A459" t="str">
        <f t="shared" si="28"/>
        <v>DamianSebastian1980</v>
      </c>
      <c r="C459">
        <f t="shared" si="29"/>
        <v>458</v>
      </c>
      <c r="D459" s="9" t="s">
        <v>282</v>
      </c>
      <c r="E459" s="9" t="s">
        <v>788</v>
      </c>
      <c r="F459" s="9">
        <v>0</v>
      </c>
      <c r="G459" s="9">
        <v>1980</v>
      </c>
      <c r="H459" t="str">
        <f t="shared" si="30"/>
        <v>Damian Sebastian</v>
      </c>
      <c r="I459">
        <f t="shared" si="31"/>
        <v>1980</v>
      </c>
      <c r="J459" t="s">
        <v>32</v>
      </c>
      <c r="K459" t="s">
        <v>815</v>
      </c>
    </row>
    <row r="460" spans="1:11">
      <c r="A460" t="str">
        <f t="shared" si="28"/>
        <v>MichalakMarcin1983</v>
      </c>
      <c r="C460">
        <f t="shared" si="29"/>
        <v>459</v>
      </c>
      <c r="D460" s="9" t="s">
        <v>789</v>
      </c>
      <c r="E460" s="9" t="s">
        <v>17</v>
      </c>
      <c r="F460" s="9" t="s">
        <v>1</v>
      </c>
      <c r="G460" s="9">
        <v>1983</v>
      </c>
      <c r="H460" t="str">
        <f t="shared" si="30"/>
        <v>Michalak Marcin</v>
      </c>
      <c r="I460">
        <f t="shared" si="31"/>
        <v>1983</v>
      </c>
      <c r="J460" t="s">
        <v>32</v>
      </c>
      <c r="K460" t="s">
        <v>815</v>
      </c>
    </row>
    <row r="461" spans="1:11">
      <c r="A461" t="str">
        <f t="shared" si="28"/>
        <v>CzarnyBasia1982</v>
      </c>
      <c r="C461">
        <f t="shared" si="29"/>
        <v>460</v>
      </c>
      <c r="D461" t="s">
        <v>807</v>
      </c>
      <c r="E461" t="s">
        <v>806</v>
      </c>
      <c r="F461" t="s">
        <v>805</v>
      </c>
      <c r="G461">
        <v>1982</v>
      </c>
      <c r="H461" t="str">
        <f t="shared" si="30"/>
        <v>Czarny Basia</v>
      </c>
      <c r="I461">
        <f t="shared" si="31"/>
        <v>1982</v>
      </c>
      <c r="J461" t="s">
        <v>0</v>
      </c>
      <c r="K461" t="s">
        <v>815</v>
      </c>
    </row>
    <row r="462" spans="1:11">
      <c r="A462" t="str">
        <f t="shared" si="28"/>
        <v>JANERKA MOROŃMARZKA1978</v>
      </c>
      <c r="C462">
        <f t="shared" si="29"/>
        <v>461</v>
      </c>
      <c r="D462" t="s">
        <v>802</v>
      </c>
      <c r="E462" t="s">
        <v>801</v>
      </c>
      <c r="F462" t="s">
        <v>800</v>
      </c>
      <c r="G462">
        <v>1978</v>
      </c>
      <c r="H462" t="str">
        <f t="shared" si="30"/>
        <v>JANERKA MOROŃ MARZKA</v>
      </c>
      <c r="I462">
        <f t="shared" si="31"/>
        <v>1978</v>
      </c>
      <c r="J462" t="s">
        <v>0</v>
      </c>
      <c r="K462" t="s">
        <v>815</v>
      </c>
    </row>
    <row r="463" spans="1:11">
      <c r="A463" t="str">
        <f t="shared" si="28"/>
        <v>ZadwornaKatarzyna1983</v>
      </c>
      <c r="C463">
        <f t="shared" si="29"/>
        <v>462</v>
      </c>
      <c r="D463" t="s">
        <v>797</v>
      </c>
      <c r="E463" t="s">
        <v>768</v>
      </c>
      <c r="F463" t="s">
        <v>796</v>
      </c>
      <c r="G463">
        <v>1983</v>
      </c>
      <c r="H463" t="str">
        <f t="shared" si="30"/>
        <v>Zadworna Katarzyna</v>
      </c>
      <c r="I463">
        <f t="shared" si="31"/>
        <v>1983</v>
      </c>
      <c r="J463" t="s">
        <v>0</v>
      </c>
      <c r="K463" t="s">
        <v>815</v>
      </c>
    </row>
    <row r="464" spans="1:11">
      <c r="A464" t="str">
        <f t="shared" si="28"/>
        <v>KWAPISIEWICZPIOTR1984</v>
      </c>
      <c r="C464">
        <f t="shared" si="29"/>
        <v>463</v>
      </c>
      <c r="D464" t="s">
        <v>832</v>
      </c>
      <c r="E464" t="s">
        <v>679</v>
      </c>
      <c r="F464" t="s">
        <v>830</v>
      </c>
      <c r="G464">
        <v>1984</v>
      </c>
      <c r="H464" t="str">
        <f t="shared" si="30"/>
        <v>KWAPISIEWICZ PIOTR</v>
      </c>
      <c r="I464">
        <f t="shared" si="31"/>
        <v>1984</v>
      </c>
      <c r="J464" t="s">
        <v>32</v>
      </c>
      <c r="K464" t="s">
        <v>834</v>
      </c>
    </row>
    <row r="465" spans="1:11">
      <c r="A465" t="str">
        <f t="shared" si="28"/>
        <v>SIECIECHOWICZPAWEŁ1980</v>
      </c>
      <c r="C465">
        <f t="shared" si="29"/>
        <v>464</v>
      </c>
      <c r="D465" t="s">
        <v>831</v>
      </c>
      <c r="E465" t="s">
        <v>678</v>
      </c>
      <c r="F465" t="s">
        <v>830</v>
      </c>
      <c r="G465">
        <v>1980</v>
      </c>
      <c r="H465" t="str">
        <f t="shared" si="30"/>
        <v>SIECIECHOWICZ PAWEŁ</v>
      </c>
      <c r="I465">
        <f t="shared" si="31"/>
        <v>1980</v>
      </c>
      <c r="J465" t="s">
        <v>32</v>
      </c>
      <c r="K465" t="s">
        <v>834</v>
      </c>
    </row>
    <row r="466" spans="1:11">
      <c r="A466" t="str">
        <f t="shared" si="28"/>
        <v>ŁOSIEWICZMARIUSZ1980</v>
      </c>
      <c r="C466">
        <f t="shared" si="29"/>
        <v>465</v>
      </c>
      <c r="D466" t="s">
        <v>829</v>
      </c>
      <c r="E466" t="s">
        <v>828</v>
      </c>
      <c r="F466" t="s">
        <v>827</v>
      </c>
      <c r="G466">
        <v>1980</v>
      </c>
      <c r="H466" t="str">
        <f t="shared" si="30"/>
        <v>ŁOSIEWICZ MARIUSZ</v>
      </c>
      <c r="I466">
        <f t="shared" si="31"/>
        <v>1980</v>
      </c>
      <c r="J466" t="s">
        <v>32</v>
      </c>
      <c r="K466" t="s">
        <v>834</v>
      </c>
    </row>
    <row r="467" spans="1:11">
      <c r="A467" t="str">
        <f t="shared" si="28"/>
        <v>BESZTERDASEBASTIAN1975</v>
      </c>
      <c r="C467">
        <f t="shared" si="29"/>
        <v>466</v>
      </c>
      <c r="D467" t="s">
        <v>826</v>
      </c>
      <c r="E467" t="s">
        <v>825</v>
      </c>
      <c r="F467" t="s">
        <v>824</v>
      </c>
      <c r="G467">
        <v>1975</v>
      </c>
      <c r="H467" t="str">
        <f t="shared" si="30"/>
        <v>BESZTERDA SEBASTIAN</v>
      </c>
      <c r="I467">
        <f t="shared" si="31"/>
        <v>1975</v>
      </c>
      <c r="J467" t="s">
        <v>32</v>
      </c>
      <c r="K467" t="s">
        <v>834</v>
      </c>
    </row>
    <row r="468" spans="1:11">
      <c r="A468" t="str">
        <f t="shared" si="28"/>
        <v>WĄCHNICKIMARCIN1979</v>
      </c>
      <c r="C468">
        <f t="shared" si="29"/>
        <v>467</v>
      </c>
      <c r="D468" t="s">
        <v>820</v>
      </c>
      <c r="E468" t="s">
        <v>684</v>
      </c>
      <c r="F468">
        <v>0</v>
      </c>
      <c r="G468">
        <v>1979</v>
      </c>
      <c r="H468" t="str">
        <f t="shared" si="30"/>
        <v>WĄCHNICKI MARCIN</v>
      </c>
      <c r="I468">
        <f t="shared" si="31"/>
        <v>1979</v>
      </c>
      <c r="J468" t="s">
        <v>32</v>
      </c>
      <c r="K468" t="s">
        <v>834</v>
      </c>
    </row>
    <row r="469" spans="1:11">
      <c r="A469" t="str">
        <f t="shared" si="28"/>
        <v>BILORHENRYK1965</v>
      </c>
      <c r="C469">
        <f t="shared" si="29"/>
        <v>468</v>
      </c>
      <c r="D469" t="s">
        <v>833</v>
      </c>
      <c r="E469" t="s">
        <v>819</v>
      </c>
      <c r="F469">
        <v>0</v>
      </c>
      <c r="G469">
        <v>1965</v>
      </c>
      <c r="H469" t="str">
        <f t="shared" si="30"/>
        <v>BILOR HENRYK</v>
      </c>
      <c r="I469">
        <f t="shared" si="31"/>
        <v>1965</v>
      </c>
      <c r="J469" t="s">
        <v>32</v>
      </c>
      <c r="K469" t="s">
        <v>834</v>
      </c>
    </row>
    <row r="470" spans="1:11">
      <c r="A470" t="str">
        <f t="shared" si="28"/>
        <v>FURMANTOMASZ1979</v>
      </c>
      <c r="C470">
        <f t="shared" si="29"/>
        <v>469</v>
      </c>
      <c r="D470" t="s">
        <v>818</v>
      </c>
      <c r="E470" t="s">
        <v>682</v>
      </c>
      <c r="F470">
        <v>0</v>
      </c>
      <c r="G470">
        <v>1979</v>
      </c>
      <c r="H470" t="str">
        <f t="shared" si="30"/>
        <v>FURMAN TOMASZ</v>
      </c>
      <c r="I470">
        <f t="shared" si="31"/>
        <v>1979</v>
      </c>
      <c r="J470" t="s">
        <v>32</v>
      </c>
      <c r="K470" t="s">
        <v>834</v>
      </c>
    </row>
    <row r="471" spans="1:11">
      <c r="A471" t="str">
        <f t="shared" si="28"/>
        <v>KORZENIEWSKAMONIKA1993</v>
      </c>
      <c r="C471">
        <f t="shared" si="29"/>
        <v>470</v>
      </c>
      <c r="D471" t="s">
        <v>817</v>
      </c>
      <c r="E471" t="s">
        <v>816</v>
      </c>
      <c r="F471">
        <v>0</v>
      </c>
      <c r="G471">
        <v>1993</v>
      </c>
      <c r="H471" t="str">
        <f t="shared" si="30"/>
        <v>KORZENIEWSKA MONIKA</v>
      </c>
      <c r="I471">
        <f t="shared" si="31"/>
        <v>1993</v>
      </c>
      <c r="J471" t="s">
        <v>0</v>
      </c>
      <c r="K471" t="s">
        <v>834</v>
      </c>
    </row>
    <row r="472" spans="1:11">
      <c r="A472" t="str">
        <f t="shared" si="28"/>
        <v>KINOWSKAKATARZYNA1982</v>
      </c>
      <c r="C472">
        <f t="shared" si="29"/>
        <v>471</v>
      </c>
      <c r="D472" t="s">
        <v>823</v>
      </c>
      <c r="E472" t="s">
        <v>703</v>
      </c>
      <c r="F472">
        <v>0</v>
      </c>
      <c r="G472">
        <v>1982</v>
      </c>
      <c r="H472" t="str">
        <f t="shared" si="30"/>
        <v>KINOWSKA KATARZYNA</v>
      </c>
      <c r="I472">
        <f t="shared" si="31"/>
        <v>1982</v>
      </c>
      <c r="J472" t="s">
        <v>0</v>
      </c>
      <c r="K472" t="s">
        <v>834</v>
      </c>
    </row>
    <row r="473" spans="1:11">
      <c r="A473" t="str">
        <f t="shared" si="28"/>
        <v>KLUCZEK-KOLLARANNA1979</v>
      </c>
      <c r="C473">
        <f t="shared" si="29"/>
        <v>472</v>
      </c>
      <c r="D473" t="s">
        <v>822</v>
      </c>
      <c r="E473" t="s">
        <v>707</v>
      </c>
      <c r="F473" t="s">
        <v>821</v>
      </c>
      <c r="G473">
        <v>1979</v>
      </c>
      <c r="H473" t="str">
        <f t="shared" si="30"/>
        <v>KLUCZEK-KOLLAR ANNA</v>
      </c>
      <c r="I473">
        <f t="shared" si="31"/>
        <v>1979</v>
      </c>
      <c r="J473" t="s">
        <v>0</v>
      </c>
      <c r="K473" t="s">
        <v>834</v>
      </c>
    </row>
    <row r="474" spans="1:11">
      <c r="A474" t="str">
        <f t="shared" si="28"/>
        <v>BłaszczykDariusz1974</v>
      </c>
      <c r="C474">
        <f t="shared" si="29"/>
        <v>473</v>
      </c>
      <c r="D474" t="s">
        <v>174</v>
      </c>
      <c r="E474" t="s">
        <v>144</v>
      </c>
      <c r="G474">
        <v>1974</v>
      </c>
      <c r="H474" t="str">
        <f t="shared" si="30"/>
        <v>Błaszczyk Dariusz</v>
      </c>
      <c r="I474">
        <f t="shared" si="31"/>
        <v>1974</v>
      </c>
      <c r="J474" t="s">
        <v>32</v>
      </c>
      <c r="K474" t="s">
        <v>853</v>
      </c>
    </row>
    <row r="475" spans="1:11">
      <c r="A475" t="str">
        <f t="shared" si="28"/>
        <v>HalamusRobert1970</v>
      </c>
      <c r="C475">
        <f t="shared" si="29"/>
        <v>474</v>
      </c>
      <c r="D475" t="s">
        <v>835</v>
      </c>
      <c r="E475" t="s">
        <v>49</v>
      </c>
      <c r="G475">
        <v>1970</v>
      </c>
      <c r="H475" t="str">
        <f t="shared" si="30"/>
        <v>Halamus Robert</v>
      </c>
      <c r="I475">
        <f t="shared" si="31"/>
        <v>1970</v>
      </c>
      <c r="J475" t="s">
        <v>32</v>
      </c>
      <c r="K475" t="s">
        <v>853</v>
      </c>
    </row>
    <row r="476" spans="1:11">
      <c r="A476" t="str">
        <f t="shared" si="28"/>
        <v>SzymańskiPatryk1982</v>
      </c>
      <c r="C476">
        <f t="shared" si="29"/>
        <v>475</v>
      </c>
      <c r="D476" t="s">
        <v>427</v>
      </c>
      <c r="E476" t="s">
        <v>379</v>
      </c>
      <c r="G476">
        <v>1982</v>
      </c>
      <c r="H476" t="str">
        <f t="shared" si="30"/>
        <v>Szymański Patryk</v>
      </c>
      <c r="I476">
        <f t="shared" si="31"/>
        <v>1982</v>
      </c>
      <c r="J476" t="s">
        <v>32</v>
      </c>
      <c r="K476" t="s">
        <v>853</v>
      </c>
    </row>
    <row r="477" spans="1:11">
      <c r="A477" t="str">
        <f t="shared" si="28"/>
        <v>RudnickiMariusz1966</v>
      </c>
      <c r="C477">
        <f t="shared" si="29"/>
        <v>476</v>
      </c>
      <c r="D477" t="s">
        <v>836</v>
      </c>
      <c r="E477" t="s">
        <v>383</v>
      </c>
      <c r="G477">
        <v>1966</v>
      </c>
      <c r="H477" t="str">
        <f t="shared" si="30"/>
        <v>Rudnicki Mariusz</v>
      </c>
      <c r="I477">
        <f t="shared" si="31"/>
        <v>1966</v>
      </c>
      <c r="J477" t="s">
        <v>32</v>
      </c>
      <c r="K477" t="s">
        <v>853</v>
      </c>
    </row>
    <row r="478" spans="1:11">
      <c r="A478" t="str">
        <f t="shared" si="28"/>
        <v>KowalskiKrzysztof1963</v>
      </c>
      <c r="C478">
        <f t="shared" si="29"/>
        <v>477</v>
      </c>
      <c r="D478" t="s">
        <v>837</v>
      </c>
      <c r="E478" t="s">
        <v>22</v>
      </c>
      <c r="G478">
        <v>1963</v>
      </c>
      <c r="H478" t="str">
        <f t="shared" si="30"/>
        <v>Kowalski Krzysztof</v>
      </c>
      <c r="I478">
        <f t="shared" si="31"/>
        <v>1963</v>
      </c>
      <c r="J478" t="s">
        <v>32</v>
      </c>
      <c r="K478" t="s">
        <v>853</v>
      </c>
    </row>
    <row r="479" spans="1:11">
      <c r="A479" t="str">
        <f t="shared" si="28"/>
        <v>TomasiewiczRafał1985</v>
      </c>
      <c r="C479">
        <f t="shared" si="29"/>
        <v>478</v>
      </c>
      <c r="D479" t="s">
        <v>838</v>
      </c>
      <c r="E479" t="s">
        <v>45</v>
      </c>
      <c r="G479">
        <v>1985</v>
      </c>
      <c r="H479" t="str">
        <f t="shared" si="30"/>
        <v>Tomasiewicz Rafał</v>
      </c>
      <c r="I479">
        <f t="shared" si="31"/>
        <v>1985</v>
      </c>
      <c r="J479" t="s">
        <v>32</v>
      </c>
      <c r="K479" t="s">
        <v>853</v>
      </c>
    </row>
    <row r="480" spans="1:11">
      <c r="A480" t="str">
        <f t="shared" si="28"/>
        <v>PolcynPiotr1980</v>
      </c>
      <c r="C480">
        <f t="shared" si="29"/>
        <v>479</v>
      </c>
      <c r="D480" t="s">
        <v>839</v>
      </c>
      <c r="E480" t="s">
        <v>15</v>
      </c>
      <c r="G480">
        <v>1980</v>
      </c>
      <c r="H480" t="str">
        <f t="shared" si="30"/>
        <v>Polcyn Piotr</v>
      </c>
      <c r="I480">
        <f t="shared" si="31"/>
        <v>1980</v>
      </c>
      <c r="J480" t="s">
        <v>32</v>
      </c>
      <c r="K480" t="s">
        <v>853</v>
      </c>
    </row>
    <row r="481" spans="1:11">
      <c r="A481" t="str">
        <f t="shared" si="28"/>
        <v>TomczakJacek1982</v>
      </c>
      <c r="C481">
        <f t="shared" si="29"/>
        <v>480</v>
      </c>
      <c r="D481" t="s">
        <v>841</v>
      </c>
      <c r="E481" t="s">
        <v>21</v>
      </c>
      <c r="G481">
        <v>1982</v>
      </c>
      <c r="H481" t="str">
        <f t="shared" si="30"/>
        <v>Tomczak Jacek</v>
      </c>
      <c r="I481">
        <f t="shared" si="31"/>
        <v>1982</v>
      </c>
      <c r="J481" t="s">
        <v>32</v>
      </c>
      <c r="K481" t="s">
        <v>853</v>
      </c>
    </row>
    <row r="482" spans="1:11">
      <c r="A482" t="str">
        <f t="shared" si="28"/>
        <v>KowalickiPrzemysław1980</v>
      </c>
      <c r="C482">
        <f t="shared" si="29"/>
        <v>481</v>
      </c>
      <c r="D482" t="s">
        <v>843</v>
      </c>
      <c r="E482" t="s">
        <v>24</v>
      </c>
      <c r="G482">
        <v>1980</v>
      </c>
      <c r="H482" t="str">
        <f t="shared" si="30"/>
        <v>Kowalicki Przemysław</v>
      </c>
      <c r="I482">
        <f t="shared" si="31"/>
        <v>1980</v>
      </c>
      <c r="J482" t="s">
        <v>32</v>
      </c>
      <c r="K482" t="s">
        <v>853</v>
      </c>
    </row>
    <row r="483" spans="1:11">
      <c r="A483" t="str">
        <f t="shared" si="28"/>
        <v>GierszewskiAndrzej1983</v>
      </c>
      <c r="C483">
        <f t="shared" si="29"/>
        <v>482</v>
      </c>
      <c r="D483" t="s">
        <v>844</v>
      </c>
      <c r="E483" t="s">
        <v>26</v>
      </c>
      <c r="G483">
        <v>1983</v>
      </c>
      <c r="H483" t="str">
        <f t="shared" si="30"/>
        <v>Gierszewski Andrzej</v>
      </c>
      <c r="I483">
        <f t="shared" si="31"/>
        <v>1983</v>
      </c>
      <c r="J483" t="s">
        <v>32</v>
      </c>
      <c r="K483" t="s">
        <v>853</v>
      </c>
    </row>
    <row r="484" spans="1:11">
      <c r="A484" t="str">
        <f t="shared" si="28"/>
        <v>WulfGosia1977</v>
      </c>
      <c r="C484">
        <f t="shared" si="29"/>
        <v>483</v>
      </c>
      <c r="D484" t="s">
        <v>846</v>
      </c>
      <c r="E484" t="s">
        <v>845</v>
      </c>
      <c r="G484">
        <v>1977</v>
      </c>
      <c r="H484" t="str">
        <f t="shared" si="30"/>
        <v>Wulf Gosia</v>
      </c>
      <c r="I484">
        <f t="shared" si="31"/>
        <v>1977</v>
      </c>
      <c r="J484" t="s">
        <v>0</v>
      </c>
      <c r="K484" t="s">
        <v>853</v>
      </c>
    </row>
    <row r="485" spans="1:11">
      <c r="A485" t="str">
        <f t="shared" si="28"/>
        <v>TrafasJoanna1972</v>
      </c>
      <c r="C485">
        <f t="shared" si="29"/>
        <v>484</v>
      </c>
      <c r="D485" t="s">
        <v>847</v>
      </c>
      <c r="E485" t="s">
        <v>489</v>
      </c>
      <c r="G485">
        <v>1972</v>
      </c>
      <c r="H485" t="str">
        <f t="shared" si="30"/>
        <v>Trafas Joanna</v>
      </c>
      <c r="I485">
        <f t="shared" si="31"/>
        <v>1972</v>
      </c>
      <c r="J485" t="s">
        <v>0</v>
      </c>
      <c r="K485" t="s">
        <v>853</v>
      </c>
    </row>
    <row r="486" spans="1:11">
      <c r="A486" t="str">
        <f t="shared" si="28"/>
        <v>TyranowskaAnna1971</v>
      </c>
      <c r="C486">
        <f t="shared" si="29"/>
        <v>485</v>
      </c>
      <c r="D486" t="s">
        <v>848</v>
      </c>
      <c r="E486" t="s">
        <v>276</v>
      </c>
      <c r="G486">
        <v>1971</v>
      </c>
      <c r="H486" t="str">
        <f t="shared" si="30"/>
        <v>Tyranowska Anna</v>
      </c>
      <c r="I486">
        <f t="shared" si="31"/>
        <v>1971</v>
      </c>
      <c r="J486" t="s">
        <v>0</v>
      </c>
      <c r="K486" t="s">
        <v>853</v>
      </c>
    </row>
    <row r="487" spans="1:11">
      <c r="A487" t="str">
        <f t="shared" si="28"/>
        <v>SłomińskaAneta1971</v>
      </c>
      <c r="C487">
        <f t="shared" si="29"/>
        <v>486</v>
      </c>
      <c r="D487" t="s">
        <v>850</v>
      </c>
      <c r="E487" t="s">
        <v>849</v>
      </c>
      <c r="G487">
        <v>1971</v>
      </c>
      <c r="H487" t="str">
        <f t="shared" si="30"/>
        <v>Słomińska Aneta</v>
      </c>
      <c r="I487">
        <f t="shared" si="31"/>
        <v>1971</v>
      </c>
      <c r="J487" t="s">
        <v>0</v>
      </c>
      <c r="K487" t="s">
        <v>853</v>
      </c>
    </row>
    <row r="488" spans="1:11">
      <c r="A488" t="str">
        <f t="shared" si="28"/>
        <v>LipiakMarta1984</v>
      </c>
      <c r="C488">
        <f t="shared" si="29"/>
        <v>487</v>
      </c>
      <c r="D488" t="s">
        <v>852</v>
      </c>
      <c r="E488" t="s">
        <v>851</v>
      </c>
      <c r="G488">
        <v>1984</v>
      </c>
      <c r="H488" t="str">
        <f t="shared" si="30"/>
        <v>Lipiak Marta</v>
      </c>
      <c r="I488">
        <f t="shared" si="31"/>
        <v>1984</v>
      </c>
      <c r="J488" t="s">
        <v>0</v>
      </c>
      <c r="K488" t="s">
        <v>853</v>
      </c>
    </row>
    <row r="489" spans="1:11">
      <c r="A489" t="str">
        <f t="shared" si="28"/>
        <v>BeneszJoanna1979</v>
      </c>
      <c r="C489">
        <f t="shared" si="29"/>
        <v>488</v>
      </c>
      <c r="D489" t="s">
        <v>284</v>
      </c>
      <c r="E489" t="s">
        <v>489</v>
      </c>
      <c r="G489">
        <v>1979</v>
      </c>
      <c r="H489" t="str">
        <f t="shared" si="30"/>
        <v>Benesz Joanna</v>
      </c>
      <c r="I489">
        <f t="shared" si="31"/>
        <v>1979</v>
      </c>
      <c r="J489" t="s">
        <v>0</v>
      </c>
      <c r="K489" t="s">
        <v>853</v>
      </c>
    </row>
    <row r="490" spans="1:11">
      <c r="A490" t="str">
        <f t="shared" si="28"/>
        <v>PogorzelskaAleksandra1994</v>
      </c>
      <c r="C490">
        <f t="shared" si="29"/>
        <v>489</v>
      </c>
      <c r="D490" t="s">
        <v>840</v>
      </c>
      <c r="E490" t="s">
        <v>483</v>
      </c>
      <c r="G490">
        <v>1994</v>
      </c>
      <c r="H490" t="str">
        <f t="shared" si="30"/>
        <v>Pogorzelska Aleksandra</v>
      </c>
      <c r="I490">
        <f t="shared" si="31"/>
        <v>1994</v>
      </c>
      <c r="J490" t="s">
        <v>0</v>
      </c>
      <c r="K490" t="s">
        <v>853</v>
      </c>
    </row>
    <row r="491" spans="1:11">
      <c r="A491" t="str">
        <f t="shared" si="28"/>
        <v>WawrzyniakAnna1985</v>
      </c>
      <c r="C491">
        <f t="shared" si="29"/>
        <v>490</v>
      </c>
      <c r="D491" t="s">
        <v>842</v>
      </c>
      <c r="E491" t="s">
        <v>276</v>
      </c>
      <c r="G491">
        <v>1985</v>
      </c>
      <c r="H491" t="str">
        <f t="shared" si="30"/>
        <v>Wawrzyniak Anna</v>
      </c>
      <c r="I491">
        <f t="shared" si="31"/>
        <v>1985</v>
      </c>
      <c r="J491" t="s">
        <v>0</v>
      </c>
      <c r="K491" t="s">
        <v>853</v>
      </c>
    </row>
    <row r="492" spans="1:11">
      <c r="A492" t="str">
        <f t="shared" si="28"/>
        <v>AugustyniakRafał0</v>
      </c>
      <c r="C492">
        <f t="shared" si="29"/>
        <v>491</v>
      </c>
      <c r="D492" t="s">
        <v>880</v>
      </c>
      <c r="E492" t="s">
        <v>45</v>
      </c>
      <c r="F492">
        <v>0</v>
      </c>
      <c r="G492">
        <v>0</v>
      </c>
      <c r="H492" t="str">
        <f t="shared" si="30"/>
        <v>Augustyniak Rafał</v>
      </c>
      <c r="I492">
        <f t="shared" si="31"/>
        <v>0</v>
      </c>
      <c r="J492" t="s">
        <v>32</v>
      </c>
      <c r="K492" t="s">
        <v>881</v>
      </c>
    </row>
    <row r="493" spans="1:11">
      <c r="A493" t="str">
        <f t="shared" si="28"/>
        <v>DawidziakJarosław0</v>
      </c>
      <c r="C493">
        <f t="shared" si="29"/>
        <v>492</v>
      </c>
      <c r="D493" t="s">
        <v>879</v>
      </c>
      <c r="E493" t="s">
        <v>90</v>
      </c>
      <c r="F493" t="s">
        <v>872</v>
      </c>
      <c r="G493">
        <v>0</v>
      </c>
      <c r="H493" t="str">
        <f t="shared" si="30"/>
        <v>Dawidziak Jarosław</v>
      </c>
      <c r="I493">
        <f t="shared" si="31"/>
        <v>0</v>
      </c>
      <c r="J493" t="s">
        <v>32</v>
      </c>
      <c r="K493" t="s">
        <v>881</v>
      </c>
    </row>
    <row r="494" spans="1:11">
      <c r="A494" t="str">
        <f t="shared" si="28"/>
        <v>BaumgartMichał0</v>
      </c>
      <c r="C494">
        <f t="shared" si="29"/>
        <v>493</v>
      </c>
      <c r="D494" t="s">
        <v>876</v>
      </c>
      <c r="E494" t="s">
        <v>59</v>
      </c>
      <c r="F494" t="s">
        <v>874</v>
      </c>
      <c r="G494">
        <v>0</v>
      </c>
      <c r="H494" t="str">
        <f t="shared" si="30"/>
        <v>Baumgart Michał</v>
      </c>
      <c r="I494">
        <f t="shared" si="31"/>
        <v>0</v>
      </c>
      <c r="J494" t="s">
        <v>32</v>
      </c>
      <c r="K494" t="s">
        <v>881</v>
      </c>
    </row>
    <row r="495" spans="1:11">
      <c r="A495" t="str">
        <f t="shared" si="28"/>
        <v>ZłomańczukMichał1981</v>
      </c>
      <c r="C495">
        <f t="shared" si="29"/>
        <v>494</v>
      </c>
      <c r="D495" t="s">
        <v>875</v>
      </c>
      <c r="E495" t="s">
        <v>59</v>
      </c>
      <c r="F495" t="s">
        <v>874</v>
      </c>
      <c r="G495">
        <v>1981</v>
      </c>
      <c r="H495" t="str">
        <f t="shared" si="30"/>
        <v>Złomańczuk Michał</v>
      </c>
      <c r="I495">
        <f t="shared" si="31"/>
        <v>1981</v>
      </c>
      <c r="J495" t="s">
        <v>32</v>
      </c>
      <c r="K495" t="s">
        <v>881</v>
      </c>
    </row>
    <row r="496" spans="1:11">
      <c r="A496" t="str">
        <f t="shared" si="28"/>
        <v>WozińskiArtur0</v>
      </c>
      <c r="C496">
        <f t="shared" si="29"/>
        <v>495</v>
      </c>
      <c r="D496" t="s">
        <v>873</v>
      </c>
      <c r="E496" t="s">
        <v>51</v>
      </c>
      <c r="F496" t="s">
        <v>872</v>
      </c>
      <c r="G496">
        <v>0</v>
      </c>
      <c r="H496" t="str">
        <f t="shared" si="30"/>
        <v>Woziński Artur</v>
      </c>
      <c r="I496">
        <f t="shared" si="31"/>
        <v>0</v>
      </c>
      <c r="J496" t="s">
        <v>32</v>
      </c>
      <c r="K496" t="s">
        <v>881</v>
      </c>
    </row>
    <row r="497" spans="1:11">
      <c r="A497" t="str">
        <f t="shared" si="28"/>
        <v>FormanowskiAndrzej0</v>
      </c>
      <c r="C497">
        <f t="shared" si="29"/>
        <v>496</v>
      </c>
      <c r="D497" t="s">
        <v>81</v>
      </c>
      <c r="E497" t="s">
        <v>26</v>
      </c>
      <c r="F497" t="s">
        <v>872</v>
      </c>
      <c r="G497">
        <v>0</v>
      </c>
      <c r="H497" t="str">
        <f t="shared" si="30"/>
        <v>Formanowski Andrzej</v>
      </c>
      <c r="I497">
        <f t="shared" si="31"/>
        <v>0</v>
      </c>
      <c r="J497" t="s">
        <v>32</v>
      </c>
      <c r="K497" t="s">
        <v>881</v>
      </c>
    </row>
    <row r="498" spans="1:11">
      <c r="A498" t="str">
        <f t="shared" si="28"/>
        <v>KaczyńskiTomasz1985</v>
      </c>
      <c r="C498">
        <f t="shared" si="29"/>
        <v>497</v>
      </c>
      <c r="D498" t="s">
        <v>869</v>
      </c>
      <c r="E498" t="s">
        <v>48</v>
      </c>
      <c r="F498" t="s">
        <v>867</v>
      </c>
      <c r="G498">
        <v>1985</v>
      </c>
      <c r="H498" t="str">
        <f t="shared" si="30"/>
        <v>Kaczyński Tomasz</v>
      </c>
      <c r="I498">
        <f t="shared" si="31"/>
        <v>1985</v>
      </c>
      <c r="J498" t="s">
        <v>32</v>
      </c>
      <c r="K498" t="s">
        <v>881</v>
      </c>
    </row>
    <row r="499" spans="1:11">
      <c r="A499" t="str">
        <f t="shared" si="28"/>
        <v>DutkiewiczBartosz1983</v>
      </c>
      <c r="C499">
        <f t="shared" si="29"/>
        <v>498</v>
      </c>
      <c r="D499" t="s">
        <v>868</v>
      </c>
      <c r="E499" t="s">
        <v>46</v>
      </c>
      <c r="F499" t="s">
        <v>867</v>
      </c>
      <c r="G499">
        <v>1983</v>
      </c>
      <c r="H499" t="str">
        <f t="shared" si="30"/>
        <v>Dutkiewicz Bartosz</v>
      </c>
      <c r="I499">
        <f t="shared" si="31"/>
        <v>1983</v>
      </c>
      <c r="J499" t="s">
        <v>32</v>
      </c>
      <c r="K499" t="s">
        <v>881</v>
      </c>
    </row>
    <row r="500" spans="1:11">
      <c r="A500" t="str">
        <f t="shared" si="28"/>
        <v>CieślakRadek0</v>
      </c>
      <c r="C500">
        <f t="shared" si="29"/>
        <v>499</v>
      </c>
      <c r="D500" t="s">
        <v>864</v>
      </c>
      <c r="E500" t="s">
        <v>579</v>
      </c>
      <c r="F500" t="s">
        <v>863</v>
      </c>
      <c r="G500">
        <v>0</v>
      </c>
      <c r="H500" t="str">
        <f t="shared" si="30"/>
        <v>Cieślak Radek</v>
      </c>
      <c r="I500">
        <f t="shared" si="31"/>
        <v>0</v>
      </c>
      <c r="J500" t="s">
        <v>32</v>
      </c>
      <c r="K500" t="s">
        <v>881</v>
      </c>
    </row>
    <row r="501" spans="1:11">
      <c r="A501" t="str">
        <f t="shared" si="28"/>
        <v>KuchtaMariusz0</v>
      </c>
      <c r="C501">
        <f t="shared" si="29"/>
        <v>500</v>
      </c>
      <c r="D501" t="s">
        <v>494</v>
      </c>
      <c r="E501" t="s">
        <v>383</v>
      </c>
      <c r="F501" t="s">
        <v>861</v>
      </c>
      <c r="G501">
        <v>0</v>
      </c>
      <c r="H501" t="str">
        <f t="shared" si="30"/>
        <v>Kuchta Mariusz</v>
      </c>
      <c r="I501">
        <f t="shared" si="31"/>
        <v>0</v>
      </c>
      <c r="J501" t="s">
        <v>32</v>
      </c>
      <c r="K501" t="s">
        <v>881</v>
      </c>
    </row>
    <row r="502" spans="1:11">
      <c r="A502" t="str">
        <f t="shared" si="28"/>
        <v>PakulskiDaniel1972</v>
      </c>
      <c r="C502">
        <f t="shared" si="29"/>
        <v>501</v>
      </c>
      <c r="D502" t="s">
        <v>860</v>
      </c>
      <c r="E502" t="s">
        <v>139</v>
      </c>
      <c r="F502" t="s">
        <v>858</v>
      </c>
      <c r="G502">
        <v>1972</v>
      </c>
      <c r="H502" t="str">
        <f t="shared" si="30"/>
        <v>Pakulski Daniel</v>
      </c>
      <c r="I502">
        <f t="shared" si="31"/>
        <v>1972</v>
      </c>
      <c r="J502" t="s">
        <v>32</v>
      </c>
      <c r="K502" t="s">
        <v>881</v>
      </c>
    </row>
    <row r="503" spans="1:11">
      <c r="A503" t="str">
        <f t="shared" si="28"/>
        <v>PakulskaUrszula0</v>
      </c>
      <c r="C503">
        <f t="shared" si="29"/>
        <v>502</v>
      </c>
      <c r="D503" t="s">
        <v>859</v>
      </c>
      <c r="E503" t="s">
        <v>770</v>
      </c>
      <c r="F503" t="s">
        <v>858</v>
      </c>
      <c r="G503">
        <v>0</v>
      </c>
      <c r="H503" t="str">
        <f t="shared" si="30"/>
        <v>Pakulska Urszula</v>
      </c>
      <c r="I503">
        <f t="shared" si="31"/>
        <v>0</v>
      </c>
      <c r="J503" t="s">
        <v>0</v>
      </c>
      <c r="K503" t="s">
        <v>881</v>
      </c>
    </row>
    <row r="504" spans="1:11">
      <c r="A504" t="str">
        <f t="shared" si="28"/>
        <v>Zielińska-DawidziakMagdalena0</v>
      </c>
      <c r="C504">
        <f t="shared" si="29"/>
        <v>503</v>
      </c>
      <c r="D504" t="s">
        <v>878</v>
      </c>
      <c r="E504" t="s">
        <v>36</v>
      </c>
      <c r="F504" t="s">
        <v>872</v>
      </c>
      <c r="G504">
        <v>0</v>
      </c>
      <c r="H504" t="str">
        <f t="shared" si="30"/>
        <v>Zielińska-Dawidziak Magdalena</v>
      </c>
      <c r="I504">
        <f t="shared" si="31"/>
        <v>0</v>
      </c>
      <c r="J504" t="s">
        <v>0</v>
      </c>
      <c r="K504" t="s">
        <v>881</v>
      </c>
    </row>
    <row r="505" spans="1:11">
      <c r="A505" t="str">
        <f t="shared" si="28"/>
        <v>MazurMagdalena0</v>
      </c>
      <c r="C505">
        <f t="shared" si="29"/>
        <v>504</v>
      </c>
      <c r="D505" t="s">
        <v>472</v>
      </c>
      <c r="E505" t="s">
        <v>36</v>
      </c>
      <c r="F505" t="s">
        <v>877</v>
      </c>
      <c r="G505">
        <v>0</v>
      </c>
      <c r="H505" t="str">
        <f t="shared" si="30"/>
        <v>Mazur Magdalena</v>
      </c>
      <c r="I505">
        <f t="shared" si="31"/>
        <v>0</v>
      </c>
      <c r="J505" t="s">
        <v>0</v>
      </c>
      <c r="K505" t="s">
        <v>881</v>
      </c>
    </row>
    <row r="506" spans="1:11">
      <c r="A506" t="str">
        <f t="shared" si="28"/>
        <v>OlejnikMiłka0</v>
      </c>
      <c r="C506">
        <f t="shared" si="29"/>
        <v>505</v>
      </c>
      <c r="D506" t="s">
        <v>865</v>
      </c>
      <c r="E506" t="s">
        <v>866</v>
      </c>
      <c r="F506">
        <v>0</v>
      </c>
      <c r="G506">
        <v>0</v>
      </c>
      <c r="H506" t="str">
        <f t="shared" si="30"/>
        <v>Olejnik Miłka</v>
      </c>
      <c r="I506">
        <f t="shared" si="31"/>
        <v>0</v>
      </c>
      <c r="J506" t="s">
        <v>0</v>
      </c>
      <c r="K506" t="s">
        <v>881</v>
      </c>
    </row>
    <row r="507" spans="1:11">
      <c r="A507" t="str">
        <f t="shared" ref="A507:A570" si="32">D507&amp;E507&amp;G507</f>
        <v>Cieszkowska-KuchtaMagdalena0</v>
      </c>
      <c r="C507">
        <f t="shared" ref="C507:C570" si="33">C506+1</f>
        <v>506</v>
      </c>
      <c r="D507" t="s">
        <v>862</v>
      </c>
      <c r="E507" t="s">
        <v>36</v>
      </c>
      <c r="F507" t="s">
        <v>861</v>
      </c>
      <c r="G507">
        <v>0</v>
      </c>
      <c r="H507" t="str">
        <f t="shared" si="30"/>
        <v>Cieszkowska-Kuchta Magdalena</v>
      </c>
      <c r="I507">
        <f t="shared" si="31"/>
        <v>0</v>
      </c>
      <c r="J507" t="s">
        <v>0</v>
      </c>
      <c r="K507" t="s">
        <v>881</v>
      </c>
    </row>
    <row r="508" spans="1:11">
      <c r="A508" t="str">
        <f t="shared" si="32"/>
        <v>DudekKrzfysztof1983</v>
      </c>
      <c r="C508">
        <f t="shared" si="33"/>
        <v>507</v>
      </c>
      <c r="D508" t="s">
        <v>716</v>
      </c>
      <c r="E508" t="s">
        <v>855</v>
      </c>
      <c r="G508">
        <v>1983</v>
      </c>
      <c r="H508" t="str">
        <f t="shared" si="30"/>
        <v>Dudek Krzfysztof</v>
      </c>
      <c r="I508">
        <f t="shared" si="31"/>
        <v>1983</v>
      </c>
      <c r="J508" t="s">
        <v>32</v>
      </c>
      <c r="K508" t="s">
        <v>882</v>
      </c>
    </row>
    <row r="509" spans="1:11">
      <c r="A509" t="str">
        <f t="shared" si="32"/>
        <v>WalczynaDariusz1973</v>
      </c>
      <c r="C509">
        <f t="shared" si="33"/>
        <v>508</v>
      </c>
      <c r="D509" t="s">
        <v>856</v>
      </c>
      <c r="E509" t="s">
        <v>144</v>
      </c>
      <c r="G509">
        <v>1973</v>
      </c>
      <c r="H509" t="str">
        <f t="shared" si="30"/>
        <v>Walczyna Dariusz</v>
      </c>
      <c r="I509">
        <f t="shared" si="31"/>
        <v>1973</v>
      </c>
      <c r="J509" t="s">
        <v>32</v>
      </c>
      <c r="K509" t="s">
        <v>882</v>
      </c>
    </row>
    <row r="510" spans="1:11">
      <c r="A510" t="str">
        <f t="shared" si="32"/>
        <v>ZarzyckiPiotr1989</v>
      </c>
      <c r="C510">
        <f t="shared" si="33"/>
        <v>509</v>
      </c>
      <c r="D510" t="s">
        <v>854</v>
      </c>
      <c r="E510" t="s">
        <v>15</v>
      </c>
      <c r="G510">
        <v>1989</v>
      </c>
      <c r="H510" t="str">
        <f t="shared" si="30"/>
        <v>Zarzycki Piotr</v>
      </c>
      <c r="I510">
        <f t="shared" si="31"/>
        <v>1989</v>
      </c>
      <c r="J510" t="s">
        <v>32</v>
      </c>
      <c r="K510" t="s">
        <v>882</v>
      </c>
    </row>
    <row r="511" spans="1:11">
      <c r="A511" t="str">
        <f t="shared" si="32"/>
        <v>SzmytBarbara1986</v>
      </c>
      <c r="C511">
        <f t="shared" si="33"/>
        <v>510</v>
      </c>
      <c r="D511" t="s">
        <v>857</v>
      </c>
      <c r="E511" t="s">
        <v>409</v>
      </c>
      <c r="G511">
        <v>1986</v>
      </c>
      <c r="H511" t="str">
        <f t="shared" si="30"/>
        <v>Szmyt Barbara</v>
      </c>
      <c r="I511">
        <f t="shared" si="31"/>
        <v>1986</v>
      </c>
      <c r="J511" t="s">
        <v>0</v>
      </c>
      <c r="K511" t="s">
        <v>882</v>
      </c>
    </row>
    <row r="512" spans="1:11">
      <c r="A512" t="str">
        <f t="shared" si="32"/>
        <v>DudekKrzysztof1986</v>
      </c>
      <c r="C512">
        <f t="shared" si="33"/>
        <v>511</v>
      </c>
      <c r="D512" t="s">
        <v>716</v>
      </c>
      <c r="E512" t="s">
        <v>22</v>
      </c>
      <c r="F512" t="s">
        <v>909</v>
      </c>
      <c r="G512">
        <v>1986</v>
      </c>
      <c r="H512" t="str">
        <f t="shared" si="30"/>
        <v>Dudek Krzysztof</v>
      </c>
      <c r="I512">
        <f t="shared" si="31"/>
        <v>1986</v>
      </c>
      <c r="J512" t="s">
        <v>32</v>
      </c>
      <c r="K512" t="s">
        <v>930</v>
      </c>
    </row>
    <row r="513" spans="1:11">
      <c r="A513" t="str">
        <f t="shared" si="32"/>
        <v>DrewniakŁukasz1983</v>
      </c>
      <c r="C513">
        <f t="shared" si="33"/>
        <v>512</v>
      </c>
      <c r="D513" t="s">
        <v>910</v>
      </c>
      <c r="E513" t="s">
        <v>63</v>
      </c>
      <c r="F513" t="s">
        <v>911</v>
      </c>
      <c r="G513">
        <v>1983</v>
      </c>
      <c r="H513" t="str">
        <f t="shared" si="30"/>
        <v>Drewniak Łukasz</v>
      </c>
      <c r="I513">
        <f t="shared" si="31"/>
        <v>1983</v>
      </c>
      <c r="J513" t="s">
        <v>32</v>
      </c>
      <c r="K513" t="s">
        <v>930</v>
      </c>
    </row>
    <row r="514" spans="1:11">
      <c r="A514" t="str">
        <f t="shared" si="32"/>
        <v>BergierTomasz1972</v>
      </c>
      <c r="C514">
        <f t="shared" si="33"/>
        <v>513</v>
      </c>
      <c r="D514" t="s">
        <v>912</v>
      </c>
      <c r="E514" t="s">
        <v>48</v>
      </c>
      <c r="F514" t="s">
        <v>913</v>
      </c>
      <c r="G514">
        <v>1972</v>
      </c>
      <c r="H514" t="str">
        <f t="shared" si="30"/>
        <v>Bergier Tomasz</v>
      </c>
      <c r="I514">
        <f t="shared" si="31"/>
        <v>1972</v>
      </c>
      <c r="J514" t="s">
        <v>32</v>
      </c>
      <c r="K514" t="s">
        <v>930</v>
      </c>
    </row>
    <row r="515" spans="1:11">
      <c r="A515" t="str">
        <f t="shared" si="32"/>
        <v>WideraMaciej1975</v>
      </c>
      <c r="C515">
        <f t="shared" si="33"/>
        <v>514</v>
      </c>
      <c r="D515" t="s">
        <v>914</v>
      </c>
      <c r="E515" t="s">
        <v>70</v>
      </c>
      <c r="F515" t="s">
        <v>898</v>
      </c>
      <c r="G515">
        <v>1975</v>
      </c>
      <c r="H515" t="str">
        <f t="shared" ref="H515:H578" si="34">D515&amp;" "&amp;E515</f>
        <v>Widera Maciej</v>
      </c>
      <c r="I515">
        <f t="shared" ref="I515:I578" si="35">G515</f>
        <v>1975</v>
      </c>
      <c r="J515" t="s">
        <v>32</v>
      </c>
      <c r="K515" t="s">
        <v>930</v>
      </c>
    </row>
    <row r="516" spans="1:11">
      <c r="A516" t="str">
        <f t="shared" si="32"/>
        <v>PasiecznikWojciech1970</v>
      </c>
      <c r="C516">
        <f t="shared" si="33"/>
        <v>515</v>
      </c>
      <c r="D516" t="s">
        <v>915</v>
      </c>
      <c r="E516" t="s">
        <v>151</v>
      </c>
      <c r="F516" t="s">
        <v>916</v>
      </c>
      <c r="G516">
        <v>1970</v>
      </c>
      <c r="H516" t="str">
        <f t="shared" si="34"/>
        <v>Pasiecznik Wojciech</v>
      </c>
      <c r="I516">
        <f t="shared" si="35"/>
        <v>1970</v>
      </c>
      <c r="J516" t="s">
        <v>32</v>
      </c>
      <c r="K516" t="s">
        <v>930</v>
      </c>
    </row>
    <row r="517" spans="1:11">
      <c r="A517" t="str">
        <f t="shared" si="32"/>
        <v>JakubasPiotr1985</v>
      </c>
      <c r="C517">
        <f t="shared" si="33"/>
        <v>516</v>
      </c>
      <c r="D517" t="s">
        <v>714</v>
      </c>
      <c r="E517" t="s">
        <v>15</v>
      </c>
      <c r="F517">
        <v>0</v>
      </c>
      <c r="G517">
        <v>1985</v>
      </c>
      <c r="H517" t="str">
        <f t="shared" si="34"/>
        <v>Jakubas Piotr</v>
      </c>
      <c r="I517">
        <f t="shared" si="35"/>
        <v>1985</v>
      </c>
      <c r="J517" t="s">
        <v>32</v>
      </c>
      <c r="K517" t="s">
        <v>930</v>
      </c>
    </row>
    <row r="518" spans="1:11">
      <c r="A518" t="str">
        <f t="shared" si="32"/>
        <v>KsiążekMikołaj1985</v>
      </c>
      <c r="C518">
        <f t="shared" si="33"/>
        <v>517</v>
      </c>
      <c r="D518" t="s">
        <v>713</v>
      </c>
      <c r="E518" t="s">
        <v>431</v>
      </c>
      <c r="F518">
        <v>0</v>
      </c>
      <c r="G518">
        <v>1985</v>
      </c>
      <c r="H518" t="str">
        <f t="shared" si="34"/>
        <v>Książek Mikołaj</v>
      </c>
      <c r="I518">
        <f t="shared" si="35"/>
        <v>1985</v>
      </c>
      <c r="J518" t="s">
        <v>32</v>
      </c>
      <c r="K518" t="s">
        <v>930</v>
      </c>
    </row>
    <row r="519" spans="1:11">
      <c r="A519" t="str">
        <f t="shared" si="32"/>
        <v>TyszkowskiRoman1970</v>
      </c>
      <c r="C519">
        <f t="shared" si="33"/>
        <v>518</v>
      </c>
      <c r="D519" t="s">
        <v>235</v>
      </c>
      <c r="E519" t="s">
        <v>234</v>
      </c>
      <c r="F519">
        <v>0</v>
      </c>
      <c r="G519">
        <v>1970</v>
      </c>
      <c r="H519" t="str">
        <f t="shared" si="34"/>
        <v>Tyszkowski Roman</v>
      </c>
      <c r="I519">
        <f t="shared" si="35"/>
        <v>1970</v>
      </c>
      <c r="J519" t="s">
        <v>32</v>
      </c>
      <c r="K519" t="s">
        <v>930</v>
      </c>
    </row>
    <row r="520" spans="1:11">
      <c r="A520" t="str">
        <f t="shared" si="32"/>
        <v>OrszulskiMaciej1968</v>
      </c>
      <c r="C520">
        <f t="shared" si="33"/>
        <v>519</v>
      </c>
      <c r="D520" t="s">
        <v>917</v>
      </c>
      <c r="E520" t="s">
        <v>70</v>
      </c>
      <c r="F520">
        <v>0</v>
      </c>
      <c r="G520">
        <v>1968</v>
      </c>
      <c r="H520" t="str">
        <f t="shared" si="34"/>
        <v>Orszulski Maciej</v>
      </c>
      <c r="I520">
        <f t="shared" si="35"/>
        <v>1968</v>
      </c>
      <c r="J520" t="s">
        <v>32</v>
      </c>
      <c r="K520" t="s">
        <v>930</v>
      </c>
    </row>
    <row r="521" spans="1:11">
      <c r="A521" t="str">
        <f t="shared" si="32"/>
        <v>SzajnaAbu1972</v>
      </c>
      <c r="C521">
        <f t="shared" si="33"/>
        <v>520</v>
      </c>
      <c r="D521" t="s">
        <v>919</v>
      </c>
      <c r="E521" t="s">
        <v>918</v>
      </c>
      <c r="F521" t="s">
        <v>901</v>
      </c>
      <c r="G521">
        <v>1972</v>
      </c>
      <c r="H521" t="str">
        <f t="shared" si="34"/>
        <v>Szajna Abu</v>
      </c>
      <c r="I521">
        <f t="shared" si="35"/>
        <v>1972</v>
      </c>
      <c r="J521" t="s">
        <v>32</v>
      </c>
      <c r="K521" t="s">
        <v>930</v>
      </c>
    </row>
    <row r="522" spans="1:11">
      <c r="A522" t="str">
        <f t="shared" si="32"/>
        <v>MałodobryWojciech1959</v>
      </c>
      <c r="C522">
        <f t="shared" si="33"/>
        <v>521</v>
      </c>
      <c r="D522" t="s">
        <v>920</v>
      </c>
      <c r="E522" t="s">
        <v>151</v>
      </c>
      <c r="F522" t="s">
        <v>921</v>
      </c>
      <c r="G522">
        <v>1959</v>
      </c>
      <c r="H522" t="str">
        <f t="shared" si="34"/>
        <v>Małodobry Wojciech</v>
      </c>
      <c r="I522">
        <f t="shared" si="35"/>
        <v>1959</v>
      </c>
      <c r="J522" t="s">
        <v>32</v>
      </c>
      <c r="K522" t="s">
        <v>930</v>
      </c>
    </row>
    <row r="523" spans="1:11">
      <c r="A523" t="str">
        <f t="shared" si="32"/>
        <v>ZiachMariusz1973</v>
      </c>
      <c r="C523">
        <f t="shared" si="33"/>
        <v>522</v>
      </c>
      <c r="D523" t="s">
        <v>922</v>
      </c>
      <c r="E523" t="s">
        <v>383</v>
      </c>
      <c r="F523" t="s">
        <v>904</v>
      </c>
      <c r="G523">
        <v>1973</v>
      </c>
      <c r="H523" t="str">
        <f t="shared" si="34"/>
        <v>Ziach Mariusz</v>
      </c>
      <c r="I523">
        <f t="shared" si="35"/>
        <v>1973</v>
      </c>
      <c r="J523" t="s">
        <v>32</v>
      </c>
      <c r="K523" t="s">
        <v>930</v>
      </c>
    </row>
    <row r="524" spans="1:11">
      <c r="A524" t="str">
        <f t="shared" si="32"/>
        <v>ZielińskiPaweł1979</v>
      </c>
      <c r="C524">
        <f t="shared" si="33"/>
        <v>523</v>
      </c>
      <c r="D524" t="s">
        <v>35</v>
      </c>
      <c r="E524" t="s">
        <v>16</v>
      </c>
      <c r="F524" t="s">
        <v>923</v>
      </c>
      <c r="G524">
        <v>1979</v>
      </c>
      <c r="H524" t="str">
        <f t="shared" si="34"/>
        <v>Zieliński Paweł</v>
      </c>
      <c r="I524">
        <f t="shared" si="35"/>
        <v>1979</v>
      </c>
      <c r="J524" t="s">
        <v>32</v>
      </c>
      <c r="K524" t="s">
        <v>930</v>
      </c>
    </row>
    <row r="525" spans="1:11">
      <c r="A525" t="str">
        <f t="shared" si="32"/>
        <v>TurekDarek1967</v>
      </c>
      <c r="C525">
        <f t="shared" si="33"/>
        <v>524</v>
      </c>
      <c r="D525" t="s">
        <v>924</v>
      </c>
      <c r="E525" t="s">
        <v>175</v>
      </c>
      <c r="F525">
        <v>0</v>
      </c>
      <c r="G525">
        <v>1967</v>
      </c>
      <c r="H525" t="str">
        <f t="shared" si="34"/>
        <v>Turek Darek</v>
      </c>
      <c r="I525">
        <f t="shared" si="35"/>
        <v>1967</v>
      </c>
      <c r="J525" t="s">
        <v>32</v>
      </c>
      <c r="K525" t="s">
        <v>930</v>
      </c>
    </row>
    <row r="526" spans="1:11">
      <c r="A526" t="str">
        <f t="shared" si="32"/>
        <v>BrychMiłosz1998</v>
      </c>
      <c r="C526">
        <f t="shared" si="33"/>
        <v>525</v>
      </c>
      <c r="D526" t="s">
        <v>926</v>
      </c>
      <c r="E526" t="s">
        <v>925</v>
      </c>
      <c r="F526" t="s">
        <v>927</v>
      </c>
      <c r="G526">
        <v>1998</v>
      </c>
      <c r="H526" t="str">
        <f t="shared" si="34"/>
        <v>Brych Miłosz</v>
      </c>
      <c r="I526">
        <f t="shared" si="35"/>
        <v>1998</v>
      </c>
      <c r="J526" t="s">
        <v>32</v>
      </c>
      <c r="K526" t="s">
        <v>930</v>
      </c>
    </row>
    <row r="527" spans="1:11">
      <c r="A527" t="str">
        <f t="shared" si="32"/>
        <v>DyszyGrzegorz1997</v>
      </c>
      <c r="C527">
        <f t="shared" si="33"/>
        <v>526</v>
      </c>
      <c r="D527" t="s">
        <v>928</v>
      </c>
      <c r="E527" t="s">
        <v>19</v>
      </c>
      <c r="F527">
        <v>0</v>
      </c>
      <c r="G527">
        <v>1997</v>
      </c>
      <c r="H527" t="str">
        <f t="shared" si="34"/>
        <v>Dyszy Grzegorz</v>
      </c>
      <c r="I527">
        <f t="shared" si="35"/>
        <v>1997</v>
      </c>
      <c r="J527" t="s">
        <v>32</v>
      </c>
      <c r="K527" t="s">
        <v>930</v>
      </c>
    </row>
    <row r="528" spans="1:11">
      <c r="A528" t="str">
        <f t="shared" si="32"/>
        <v>MalawskiFilip1986</v>
      </c>
      <c r="C528">
        <f t="shared" si="33"/>
        <v>527</v>
      </c>
      <c r="D528" t="s">
        <v>929</v>
      </c>
      <c r="E528" t="s">
        <v>544</v>
      </c>
      <c r="F528" t="s">
        <v>908</v>
      </c>
      <c r="G528">
        <v>1986</v>
      </c>
      <c r="H528" t="str">
        <f t="shared" si="34"/>
        <v>Malawski Filip</v>
      </c>
      <c r="I528">
        <f t="shared" si="35"/>
        <v>1986</v>
      </c>
      <c r="J528" t="s">
        <v>32</v>
      </c>
      <c r="K528" t="s">
        <v>930</v>
      </c>
    </row>
    <row r="529" spans="1:11">
      <c r="A529" t="str">
        <f t="shared" si="32"/>
        <v>PatrzałekGrzegorz1979</v>
      </c>
      <c r="C529">
        <f t="shared" si="33"/>
        <v>528</v>
      </c>
      <c r="D529" t="s">
        <v>885</v>
      </c>
      <c r="E529" t="s">
        <v>19</v>
      </c>
      <c r="F529">
        <v>0</v>
      </c>
      <c r="G529">
        <v>1979</v>
      </c>
      <c r="H529" t="str">
        <f t="shared" si="34"/>
        <v>Patrzałek Grzegorz</v>
      </c>
      <c r="I529">
        <f t="shared" si="35"/>
        <v>1979</v>
      </c>
      <c r="J529" t="s">
        <v>32</v>
      </c>
      <c r="K529" t="s">
        <v>930</v>
      </c>
    </row>
    <row r="530" spans="1:11">
      <c r="A530" t="str">
        <f t="shared" si="32"/>
        <v>StachuraMagdalena1975</v>
      </c>
      <c r="C530">
        <f t="shared" si="33"/>
        <v>529</v>
      </c>
      <c r="D530" t="s">
        <v>897</v>
      </c>
      <c r="E530" t="s">
        <v>36</v>
      </c>
      <c r="F530" t="s">
        <v>898</v>
      </c>
      <c r="G530">
        <v>1975</v>
      </c>
      <c r="H530" t="str">
        <f t="shared" si="34"/>
        <v>Stachura Magdalena</v>
      </c>
      <c r="I530">
        <f t="shared" si="35"/>
        <v>1975</v>
      </c>
      <c r="J530" t="s">
        <v>0</v>
      </c>
      <c r="K530" t="s">
        <v>930</v>
      </c>
    </row>
    <row r="531" spans="1:11">
      <c r="A531" t="str">
        <f t="shared" si="32"/>
        <v>ChmielarzAzja1983</v>
      </c>
      <c r="C531">
        <f t="shared" si="33"/>
        <v>530</v>
      </c>
      <c r="D531" t="s">
        <v>900</v>
      </c>
      <c r="E531" t="s">
        <v>899</v>
      </c>
      <c r="F531" t="s">
        <v>901</v>
      </c>
      <c r="G531">
        <v>1983</v>
      </c>
      <c r="H531" t="str">
        <f t="shared" si="34"/>
        <v>Chmielarz Azja</v>
      </c>
      <c r="I531">
        <f t="shared" si="35"/>
        <v>1983</v>
      </c>
      <c r="J531" t="s">
        <v>0</v>
      </c>
      <c r="K531" t="s">
        <v>930</v>
      </c>
    </row>
    <row r="532" spans="1:11">
      <c r="A532" t="str">
        <f t="shared" si="32"/>
        <v>ZiętekSylwia1981</v>
      </c>
      <c r="C532">
        <f t="shared" si="33"/>
        <v>531</v>
      </c>
      <c r="D532" t="s">
        <v>903</v>
      </c>
      <c r="E532" t="s">
        <v>902</v>
      </c>
      <c r="F532" t="s">
        <v>904</v>
      </c>
      <c r="G532">
        <v>1981</v>
      </c>
      <c r="H532" t="str">
        <f t="shared" si="34"/>
        <v>Ziętek Sylwia</v>
      </c>
      <c r="I532">
        <f t="shared" si="35"/>
        <v>1981</v>
      </c>
      <c r="J532" t="s">
        <v>0</v>
      </c>
      <c r="K532" t="s">
        <v>930</v>
      </c>
    </row>
    <row r="533" spans="1:11">
      <c r="A533" t="str">
        <f t="shared" si="32"/>
        <v>LenczakKrysia1983</v>
      </c>
      <c r="C533">
        <f t="shared" si="33"/>
        <v>532</v>
      </c>
      <c r="D533" t="s">
        <v>906</v>
      </c>
      <c r="E533" t="s">
        <v>905</v>
      </c>
      <c r="F533">
        <v>0</v>
      </c>
      <c r="G533">
        <v>1983</v>
      </c>
      <c r="H533" t="str">
        <f t="shared" si="34"/>
        <v>Lenczak Krysia</v>
      </c>
      <c r="I533">
        <f t="shared" si="35"/>
        <v>1983</v>
      </c>
      <c r="J533" t="s">
        <v>0</v>
      </c>
      <c r="K533" t="s">
        <v>930</v>
      </c>
    </row>
    <row r="534" spans="1:11">
      <c r="A534" t="str">
        <f t="shared" si="32"/>
        <v>MalawskaKamila1991</v>
      </c>
      <c r="C534">
        <f t="shared" si="33"/>
        <v>533</v>
      </c>
      <c r="D534" t="s">
        <v>907</v>
      </c>
      <c r="E534" t="s">
        <v>199</v>
      </c>
      <c r="F534" t="s">
        <v>908</v>
      </c>
      <c r="G534">
        <v>1991</v>
      </c>
      <c r="H534" t="str">
        <f t="shared" si="34"/>
        <v>Malawska Kamila</v>
      </c>
      <c r="I534">
        <f t="shared" si="35"/>
        <v>1991</v>
      </c>
      <c r="J534" t="s">
        <v>0</v>
      </c>
      <c r="K534" t="s">
        <v>930</v>
      </c>
    </row>
    <row r="535" spans="1:11">
      <c r="A535" t="str">
        <f t="shared" si="32"/>
        <v>DudkoŁukasz1982</v>
      </c>
      <c r="C535">
        <f t="shared" si="33"/>
        <v>534</v>
      </c>
      <c r="D535" t="s">
        <v>938</v>
      </c>
      <c r="E535" t="s">
        <v>63</v>
      </c>
      <c r="G535">
        <v>1982</v>
      </c>
      <c r="H535" t="str">
        <f t="shared" si="34"/>
        <v>Dudko Łukasz</v>
      </c>
      <c r="I535">
        <f t="shared" si="35"/>
        <v>1982</v>
      </c>
      <c r="J535" t="s">
        <v>32</v>
      </c>
      <c r="K535" t="s">
        <v>57</v>
      </c>
    </row>
    <row r="536" spans="1:11">
      <c r="A536" t="str">
        <f t="shared" si="32"/>
        <v>ChmielRadomir1986</v>
      </c>
      <c r="C536">
        <f t="shared" si="33"/>
        <v>535</v>
      </c>
      <c r="D536" t="s">
        <v>936</v>
      </c>
      <c r="E536" t="s">
        <v>937</v>
      </c>
      <c r="G536">
        <v>1986</v>
      </c>
      <c r="H536" t="str">
        <f t="shared" si="34"/>
        <v>Chmiel Radomir</v>
      </c>
      <c r="I536">
        <f t="shared" si="35"/>
        <v>1986</v>
      </c>
      <c r="J536" t="s">
        <v>32</v>
      </c>
      <c r="K536" t="s">
        <v>57</v>
      </c>
    </row>
    <row r="537" spans="1:11">
      <c r="A537" t="str">
        <f t="shared" si="32"/>
        <v>ZakrzewskiMichał1984</v>
      </c>
      <c r="C537">
        <f t="shared" si="33"/>
        <v>536</v>
      </c>
      <c r="D537" t="s">
        <v>935</v>
      </c>
      <c r="E537" t="s">
        <v>59</v>
      </c>
      <c r="G537">
        <v>1984</v>
      </c>
      <c r="H537" t="str">
        <f t="shared" si="34"/>
        <v>Zakrzewski Michał</v>
      </c>
      <c r="I537">
        <f t="shared" si="35"/>
        <v>1984</v>
      </c>
      <c r="J537" t="s">
        <v>32</v>
      </c>
      <c r="K537" t="s">
        <v>57</v>
      </c>
    </row>
    <row r="538" spans="1:11">
      <c r="A538" t="str">
        <f t="shared" si="32"/>
        <v>KoźmińskiPaweł1973</v>
      </c>
      <c r="C538">
        <f t="shared" si="33"/>
        <v>537</v>
      </c>
      <c r="D538" t="s">
        <v>934</v>
      </c>
      <c r="E538" t="s">
        <v>16</v>
      </c>
      <c r="G538">
        <v>1973</v>
      </c>
      <c r="H538" t="str">
        <f t="shared" si="34"/>
        <v>Koźmiński Paweł</v>
      </c>
      <c r="I538">
        <f t="shared" si="35"/>
        <v>1973</v>
      </c>
      <c r="J538" t="s">
        <v>32</v>
      </c>
      <c r="K538" t="s">
        <v>57</v>
      </c>
    </row>
    <row r="539" spans="1:11">
      <c r="A539" t="str">
        <f t="shared" si="32"/>
        <v>KosiorekPaweł1976</v>
      </c>
      <c r="C539">
        <f t="shared" si="33"/>
        <v>538</v>
      </c>
      <c r="D539" t="s">
        <v>933</v>
      </c>
      <c r="E539" t="s">
        <v>16</v>
      </c>
      <c r="G539">
        <v>1976</v>
      </c>
      <c r="H539" t="str">
        <f t="shared" si="34"/>
        <v>Kosiorek Paweł</v>
      </c>
      <c r="I539">
        <f t="shared" si="35"/>
        <v>1976</v>
      </c>
      <c r="J539" t="s">
        <v>32</v>
      </c>
      <c r="K539" t="s">
        <v>57</v>
      </c>
    </row>
    <row r="540" spans="1:11">
      <c r="A540" t="str">
        <f t="shared" si="32"/>
        <v>NiegowskiArkadiusz1981</v>
      </c>
      <c r="C540">
        <f t="shared" si="33"/>
        <v>539</v>
      </c>
      <c r="D540" t="s">
        <v>932</v>
      </c>
      <c r="E540" t="s">
        <v>363</v>
      </c>
      <c r="G540">
        <v>1981</v>
      </c>
      <c r="H540" t="str">
        <f t="shared" si="34"/>
        <v>Niegowski Arkadiusz</v>
      </c>
      <c r="I540">
        <f t="shared" si="35"/>
        <v>1981</v>
      </c>
      <c r="J540" t="s">
        <v>32</v>
      </c>
      <c r="K540" t="s">
        <v>57</v>
      </c>
    </row>
    <row r="541" spans="1:11">
      <c r="A541" t="str">
        <f t="shared" si="32"/>
        <v>SmejdaOskar2000</v>
      </c>
      <c r="C541">
        <f t="shared" si="33"/>
        <v>540</v>
      </c>
      <c r="D541" t="s">
        <v>29</v>
      </c>
      <c r="E541" t="s">
        <v>931</v>
      </c>
      <c r="G541">
        <v>2000</v>
      </c>
      <c r="H541" t="str">
        <f t="shared" si="34"/>
        <v>Smejda Oskar</v>
      </c>
      <c r="I541">
        <f t="shared" si="35"/>
        <v>2000</v>
      </c>
      <c r="J541" t="s">
        <v>32</v>
      </c>
      <c r="K541" t="s">
        <v>57</v>
      </c>
    </row>
    <row r="542" spans="1:11">
      <c r="A542" t="str">
        <f t="shared" si="32"/>
        <v>KurekMarta1986</v>
      </c>
      <c r="C542">
        <f t="shared" si="33"/>
        <v>541</v>
      </c>
      <c r="D542" t="s">
        <v>964</v>
      </c>
      <c r="E542" t="s">
        <v>851</v>
      </c>
      <c r="F542">
        <v>0</v>
      </c>
      <c r="G542">
        <v>1986</v>
      </c>
      <c r="H542" t="str">
        <f t="shared" si="34"/>
        <v>Kurek Marta</v>
      </c>
      <c r="I542">
        <f t="shared" si="35"/>
        <v>1986</v>
      </c>
      <c r="J542" t="s">
        <v>0</v>
      </c>
      <c r="K542" t="s">
        <v>5</v>
      </c>
    </row>
    <row r="543" spans="1:11">
      <c r="A543" t="str">
        <f t="shared" si="32"/>
        <v>KlimszaKasia1976</v>
      </c>
      <c r="C543">
        <f t="shared" si="33"/>
        <v>542</v>
      </c>
      <c r="D543" t="s">
        <v>949</v>
      </c>
      <c r="E543" t="s">
        <v>950</v>
      </c>
      <c r="F543" t="s">
        <v>948</v>
      </c>
      <c r="G543">
        <v>1976</v>
      </c>
      <c r="H543" t="str">
        <f t="shared" si="34"/>
        <v>Klimsza Kasia</v>
      </c>
      <c r="I543">
        <f t="shared" si="35"/>
        <v>1976</v>
      </c>
      <c r="J543" t="s">
        <v>0</v>
      </c>
      <c r="K543" t="s">
        <v>5</v>
      </c>
    </row>
    <row r="544" spans="1:11">
      <c r="A544" t="str">
        <f t="shared" si="32"/>
        <v>NowińskaRenata1977</v>
      </c>
      <c r="C544">
        <f t="shared" si="33"/>
        <v>543</v>
      </c>
      <c r="D544" t="s">
        <v>942</v>
      </c>
      <c r="E544" t="s">
        <v>939</v>
      </c>
      <c r="F544" t="s">
        <v>747</v>
      </c>
      <c r="G544">
        <v>1977</v>
      </c>
      <c r="H544" t="str">
        <f t="shared" si="34"/>
        <v>Nowińska Renata</v>
      </c>
      <c r="I544">
        <f t="shared" si="35"/>
        <v>1977</v>
      </c>
      <c r="J544" t="s">
        <v>0</v>
      </c>
      <c r="K544" t="s">
        <v>5</v>
      </c>
    </row>
    <row r="545" spans="1:11">
      <c r="A545" t="str">
        <f t="shared" si="32"/>
        <v>RychlikAnna1983</v>
      </c>
      <c r="C545">
        <f t="shared" si="33"/>
        <v>544</v>
      </c>
      <c r="D545" t="s">
        <v>748</v>
      </c>
      <c r="E545" t="s">
        <v>276</v>
      </c>
      <c r="F545" t="s">
        <v>747</v>
      </c>
      <c r="G545">
        <v>1983</v>
      </c>
      <c r="H545" t="str">
        <f t="shared" si="34"/>
        <v>Rychlik Anna</v>
      </c>
      <c r="I545">
        <f t="shared" si="35"/>
        <v>1983</v>
      </c>
      <c r="J545" t="s">
        <v>0</v>
      </c>
      <c r="K545" t="s">
        <v>5</v>
      </c>
    </row>
    <row r="546" spans="1:11">
      <c r="A546" t="str">
        <f t="shared" si="32"/>
        <v>PońcMaciej1970</v>
      </c>
      <c r="C546">
        <f t="shared" si="33"/>
        <v>545</v>
      </c>
      <c r="D546" t="s">
        <v>969</v>
      </c>
      <c r="E546" t="s">
        <v>70</v>
      </c>
      <c r="F546" t="s">
        <v>549</v>
      </c>
      <c r="G546">
        <v>1970</v>
      </c>
      <c r="H546" t="str">
        <f t="shared" si="34"/>
        <v>Pońc Maciej</v>
      </c>
      <c r="I546">
        <f t="shared" si="35"/>
        <v>1970</v>
      </c>
      <c r="J546" t="s">
        <v>32</v>
      </c>
      <c r="K546" t="s">
        <v>5</v>
      </c>
    </row>
    <row r="547" spans="1:11">
      <c r="A547" t="str">
        <f t="shared" si="32"/>
        <v>GibiecSebastian1972</v>
      </c>
      <c r="C547">
        <f t="shared" si="33"/>
        <v>546</v>
      </c>
      <c r="D547" t="s">
        <v>968</v>
      </c>
      <c r="E547" t="s">
        <v>788</v>
      </c>
      <c r="F547" t="s">
        <v>289</v>
      </c>
      <c r="G547">
        <v>1972</v>
      </c>
      <c r="H547" t="str">
        <f t="shared" si="34"/>
        <v>Gibiec Sebastian</v>
      </c>
      <c r="I547">
        <f t="shared" si="35"/>
        <v>1972</v>
      </c>
      <c r="J547" t="s">
        <v>32</v>
      </c>
      <c r="K547" t="s">
        <v>5</v>
      </c>
    </row>
    <row r="548" spans="1:11">
      <c r="A548" t="str">
        <f t="shared" si="32"/>
        <v>JaśkiewiczPiotr1977</v>
      </c>
      <c r="C548">
        <f t="shared" si="33"/>
        <v>547</v>
      </c>
      <c r="D548" t="s">
        <v>967</v>
      </c>
      <c r="E548" t="s">
        <v>15</v>
      </c>
      <c r="F548" t="s">
        <v>810</v>
      </c>
      <c r="G548">
        <v>1977</v>
      </c>
      <c r="H548" t="str">
        <f t="shared" si="34"/>
        <v>Jaśkiewicz Piotr</v>
      </c>
      <c r="I548">
        <f t="shared" si="35"/>
        <v>1977</v>
      </c>
      <c r="J548" t="s">
        <v>32</v>
      </c>
      <c r="K548" t="s">
        <v>5</v>
      </c>
    </row>
    <row r="549" spans="1:11">
      <c r="A549" t="str">
        <f t="shared" si="32"/>
        <v>TrzmielewskiRoman1955</v>
      </c>
      <c r="C549">
        <f t="shared" si="33"/>
        <v>548</v>
      </c>
      <c r="D549" t="s">
        <v>966</v>
      </c>
      <c r="E549" t="s">
        <v>234</v>
      </c>
      <c r="F549" t="s">
        <v>965</v>
      </c>
      <c r="G549">
        <v>1955</v>
      </c>
      <c r="H549" t="str">
        <f t="shared" si="34"/>
        <v>Trzmielewski Roman</v>
      </c>
      <c r="I549">
        <f t="shared" si="35"/>
        <v>1955</v>
      </c>
      <c r="J549" t="s">
        <v>32</v>
      </c>
      <c r="K549" t="s">
        <v>5</v>
      </c>
    </row>
    <row r="550" spans="1:11">
      <c r="A550" t="str">
        <f t="shared" si="32"/>
        <v>OrszulskiMaciej1970</v>
      </c>
      <c r="C550">
        <f t="shared" si="33"/>
        <v>549</v>
      </c>
      <c r="D550" t="s">
        <v>917</v>
      </c>
      <c r="E550" t="s">
        <v>70</v>
      </c>
      <c r="F550">
        <v>0</v>
      </c>
      <c r="G550">
        <v>1970</v>
      </c>
      <c r="H550" t="str">
        <f t="shared" si="34"/>
        <v>Orszulski Maciej</v>
      </c>
      <c r="I550">
        <f t="shared" si="35"/>
        <v>1970</v>
      </c>
      <c r="J550" t="s">
        <v>32</v>
      </c>
      <c r="K550" t="s">
        <v>5</v>
      </c>
    </row>
    <row r="551" spans="1:11">
      <c r="A551" t="str">
        <f t="shared" si="32"/>
        <v>WalczakKarol1980</v>
      </c>
      <c r="C551">
        <f t="shared" si="33"/>
        <v>550</v>
      </c>
      <c r="D551" t="s">
        <v>963</v>
      </c>
      <c r="E551" t="s">
        <v>95</v>
      </c>
      <c r="F551">
        <v>0</v>
      </c>
      <c r="G551">
        <v>1980</v>
      </c>
      <c r="H551" t="str">
        <f t="shared" si="34"/>
        <v>Walczak Karol</v>
      </c>
      <c r="I551">
        <f t="shared" si="35"/>
        <v>1980</v>
      </c>
      <c r="J551" t="s">
        <v>32</v>
      </c>
      <c r="K551" t="s">
        <v>5</v>
      </c>
    </row>
    <row r="552" spans="1:11">
      <c r="A552" t="str">
        <f t="shared" si="32"/>
        <v>KubiakPaweł1992</v>
      </c>
      <c r="C552">
        <f t="shared" si="33"/>
        <v>551</v>
      </c>
      <c r="D552" t="s">
        <v>962</v>
      </c>
      <c r="E552" t="s">
        <v>16</v>
      </c>
      <c r="F552">
        <v>0</v>
      </c>
      <c r="G552">
        <v>1992</v>
      </c>
      <c r="H552" t="str">
        <f t="shared" si="34"/>
        <v>Kubiak Paweł</v>
      </c>
      <c r="I552">
        <f t="shared" si="35"/>
        <v>1992</v>
      </c>
      <c r="J552" t="s">
        <v>32</v>
      </c>
      <c r="K552" t="s">
        <v>5</v>
      </c>
    </row>
    <row r="553" spans="1:11">
      <c r="A553" t="str">
        <f t="shared" si="32"/>
        <v>NawrockiJacek1973</v>
      </c>
      <c r="C553">
        <f t="shared" si="33"/>
        <v>552</v>
      </c>
      <c r="D553" t="s">
        <v>961</v>
      </c>
      <c r="E553" t="s">
        <v>21</v>
      </c>
      <c r="F553">
        <v>0</v>
      </c>
      <c r="G553">
        <v>1973</v>
      </c>
      <c r="H553" t="str">
        <f t="shared" si="34"/>
        <v>Nawrocki Jacek</v>
      </c>
      <c r="I553">
        <f t="shared" si="35"/>
        <v>1973</v>
      </c>
      <c r="J553" t="s">
        <v>32</v>
      </c>
      <c r="K553" t="s">
        <v>5</v>
      </c>
    </row>
    <row r="554" spans="1:11">
      <c r="A554" t="str">
        <f t="shared" si="32"/>
        <v>TykaMarek1975</v>
      </c>
      <c r="C554">
        <f t="shared" si="33"/>
        <v>553</v>
      </c>
      <c r="D554" t="s">
        <v>960</v>
      </c>
      <c r="E554" t="s">
        <v>34</v>
      </c>
      <c r="F554">
        <v>0</v>
      </c>
      <c r="G554">
        <v>1975</v>
      </c>
      <c r="H554" t="str">
        <f t="shared" si="34"/>
        <v>Tyka Marek</v>
      </c>
      <c r="I554">
        <f t="shared" si="35"/>
        <v>1975</v>
      </c>
      <c r="J554" t="s">
        <v>32</v>
      </c>
      <c r="K554" t="s">
        <v>5</v>
      </c>
    </row>
    <row r="555" spans="1:11">
      <c r="A555" t="str">
        <f t="shared" si="32"/>
        <v>ZelentSławomir1981</v>
      </c>
      <c r="C555">
        <f t="shared" si="33"/>
        <v>554</v>
      </c>
      <c r="D555" t="s">
        <v>959</v>
      </c>
      <c r="E555" t="s">
        <v>92</v>
      </c>
      <c r="F555">
        <v>0</v>
      </c>
      <c r="G555">
        <v>1981</v>
      </c>
      <c r="H555" t="str">
        <f t="shared" si="34"/>
        <v>Zelent Sławomir</v>
      </c>
      <c r="I555">
        <f t="shared" si="35"/>
        <v>1981</v>
      </c>
      <c r="J555" t="s">
        <v>32</v>
      </c>
      <c r="K555" t="s">
        <v>5</v>
      </c>
    </row>
    <row r="556" spans="1:11">
      <c r="A556" t="str">
        <f t="shared" si="32"/>
        <v>MuchowiczMarcin1975</v>
      </c>
      <c r="C556">
        <f t="shared" si="33"/>
        <v>555</v>
      </c>
      <c r="D556" t="s">
        <v>958</v>
      </c>
      <c r="E556" t="s">
        <v>17</v>
      </c>
      <c r="F556" t="s">
        <v>955</v>
      </c>
      <c r="G556">
        <v>1975</v>
      </c>
      <c r="H556" t="str">
        <f t="shared" si="34"/>
        <v>Muchowicz Marcin</v>
      </c>
      <c r="I556">
        <f t="shared" si="35"/>
        <v>1975</v>
      </c>
      <c r="J556" t="s">
        <v>32</v>
      </c>
      <c r="K556" t="s">
        <v>5</v>
      </c>
    </row>
    <row r="557" spans="1:11">
      <c r="A557" t="str">
        <f t="shared" si="32"/>
        <v>MygaSylwester1975</v>
      </c>
      <c r="C557">
        <f t="shared" si="33"/>
        <v>556</v>
      </c>
      <c r="D557" s="9" t="s">
        <v>956</v>
      </c>
      <c r="E557" s="9" t="s">
        <v>957</v>
      </c>
      <c r="F557" s="9" t="s">
        <v>955</v>
      </c>
      <c r="G557" s="9">
        <v>1975</v>
      </c>
      <c r="H557" t="str">
        <f t="shared" si="34"/>
        <v>Myga Sylwester</v>
      </c>
      <c r="I557">
        <f t="shared" si="35"/>
        <v>1975</v>
      </c>
      <c r="J557" t="s">
        <v>32</v>
      </c>
      <c r="K557" t="s">
        <v>5</v>
      </c>
    </row>
    <row r="558" spans="1:11">
      <c r="A558" t="str">
        <f t="shared" si="32"/>
        <v>KucharczykSeweryn1979</v>
      </c>
      <c r="C558">
        <f t="shared" si="33"/>
        <v>557</v>
      </c>
      <c r="D558" s="9" t="s">
        <v>953</v>
      </c>
      <c r="E558" s="9" t="s">
        <v>954</v>
      </c>
      <c r="F558" s="9" t="s">
        <v>951</v>
      </c>
      <c r="G558" s="9">
        <v>1979</v>
      </c>
      <c r="H558" t="str">
        <f t="shared" si="34"/>
        <v>Kucharczyk Seweryn</v>
      </c>
      <c r="I558">
        <f t="shared" si="35"/>
        <v>1979</v>
      </c>
      <c r="J558" t="s">
        <v>32</v>
      </c>
      <c r="K558" t="s">
        <v>5</v>
      </c>
    </row>
    <row r="559" spans="1:11">
      <c r="A559" t="str">
        <f t="shared" si="32"/>
        <v>KapustkaWojciech1979</v>
      </c>
      <c r="C559">
        <f t="shared" si="33"/>
        <v>558</v>
      </c>
      <c r="D559" s="9" t="s">
        <v>952</v>
      </c>
      <c r="E559" s="9" t="s">
        <v>151</v>
      </c>
      <c r="F559" s="9" t="s">
        <v>951</v>
      </c>
      <c r="G559" s="9">
        <v>1979</v>
      </c>
      <c r="H559" t="str">
        <f t="shared" si="34"/>
        <v>Kapustka Wojciech</v>
      </c>
      <c r="I559">
        <f t="shared" si="35"/>
        <v>1979</v>
      </c>
      <c r="J559" t="s">
        <v>32</v>
      </c>
      <c r="K559" t="s">
        <v>5</v>
      </c>
    </row>
    <row r="560" spans="1:11">
      <c r="A560" t="str">
        <f t="shared" si="32"/>
        <v>KlimszaMichał1974</v>
      </c>
      <c r="C560">
        <f t="shared" si="33"/>
        <v>559</v>
      </c>
      <c r="D560" s="9" t="s">
        <v>949</v>
      </c>
      <c r="E560" s="9" t="s">
        <v>59</v>
      </c>
      <c r="F560" s="9" t="s">
        <v>948</v>
      </c>
      <c r="G560" s="9">
        <v>1974</v>
      </c>
      <c r="H560" t="str">
        <f t="shared" si="34"/>
        <v>Klimsza Michał</v>
      </c>
      <c r="I560">
        <f t="shared" si="35"/>
        <v>1974</v>
      </c>
      <c r="J560" t="s">
        <v>32</v>
      </c>
      <c r="K560" t="s">
        <v>5</v>
      </c>
    </row>
    <row r="561" spans="1:11">
      <c r="A561" t="str">
        <f t="shared" si="32"/>
        <v>PieniążekAndrzej1982</v>
      </c>
      <c r="C561">
        <f t="shared" si="33"/>
        <v>560</v>
      </c>
      <c r="D561" t="s">
        <v>947</v>
      </c>
      <c r="E561" t="s">
        <v>26</v>
      </c>
      <c r="F561" t="s">
        <v>946</v>
      </c>
      <c r="G561">
        <v>1982</v>
      </c>
      <c r="H561" t="str">
        <f t="shared" si="34"/>
        <v>Pieniążek Andrzej</v>
      </c>
      <c r="I561">
        <f t="shared" si="35"/>
        <v>1982</v>
      </c>
      <c r="J561" t="s">
        <v>32</v>
      </c>
      <c r="K561" t="s">
        <v>5</v>
      </c>
    </row>
    <row r="562" spans="1:11">
      <c r="A562" t="str">
        <f t="shared" si="32"/>
        <v>DybaŁukasz1983</v>
      </c>
      <c r="C562">
        <f t="shared" si="33"/>
        <v>561</v>
      </c>
      <c r="D562" t="s">
        <v>945</v>
      </c>
      <c r="E562" t="s">
        <v>63</v>
      </c>
      <c r="F562" t="s">
        <v>943</v>
      </c>
      <c r="G562">
        <v>1983</v>
      </c>
      <c r="H562" t="str">
        <f t="shared" si="34"/>
        <v>Dyba Łukasz</v>
      </c>
      <c r="I562">
        <f t="shared" si="35"/>
        <v>1983</v>
      </c>
      <c r="J562" t="s">
        <v>32</v>
      </c>
      <c r="K562" t="s">
        <v>5</v>
      </c>
    </row>
    <row r="563" spans="1:11">
      <c r="A563" t="str">
        <f t="shared" si="32"/>
        <v>GoławskiCezary1984</v>
      </c>
      <c r="C563">
        <f t="shared" si="33"/>
        <v>562</v>
      </c>
      <c r="D563" t="s">
        <v>944</v>
      </c>
      <c r="E563" t="s">
        <v>940</v>
      </c>
      <c r="F563" t="s">
        <v>943</v>
      </c>
      <c r="G563">
        <v>1984</v>
      </c>
      <c r="H563" t="str">
        <f t="shared" si="34"/>
        <v>Goławski Cezary</v>
      </c>
      <c r="I563">
        <f t="shared" si="35"/>
        <v>1984</v>
      </c>
      <c r="J563" t="s">
        <v>32</v>
      </c>
      <c r="K563" t="s">
        <v>5</v>
      </c>
    </row>
    <row r="564" spans="1:11">
      <c r="A564" t="str">
        <f t="shared" si="32"/>
        <v>HorabikPaweł1981</v>
      </c>
      <c r="C564">
        <f t="shared" si="33"/>
        <v>563</v>
      </c>
      <c r="D564" t="s">
        <v>941</v>
      </c>
      <c r="E564" t="s">
        <v>16</v>
      </c>
      <c r="F564">
        <v>0</v>
      </c>
      <c r="G564">
        <v>1981</v>
      </c>
      <c r="H564" t="str">
        <f t="shared" si="34"/>
        <v>Horabik Paweł</v>
      </c>
      <c r="I564">
        <f t="shared" si="35"/>
        <v>1981</v>
      </c>
      <c r="J564" t="s">
        <v>32</v>
      </c>
      <c r="K564" t="s">
        <v>5</v>
      </c>
    </row>
    <row r="565" spans="1:11">
      <c r="A565" t="str">
        <f t="shared" si="32"/>
        <v>PotockiRobert1974</v>
      </c>
      <c r="C565">
        <f t="shared" si="33"/>
        <v>564</v>
      </c>
      <c r="D565" t="s">
        <v>393</v>
      </c>
      <c r="E565" t="s">
        <v>49</v>
      </c>
      <c r="F565">
        <v>0</v>
      </c>
      <c r="G565">
        <v>1974</v>
      </c>
      <c r="H565" t="str">
        <f t="shared" si="34"/>
        <v>Potocki Robert</v>
      </c>
      <c r="I565">
        <f t="shared" si="35"/>
        <v>1974</v>
      </c>
      <c r="J565" t="s">
        <v>32</v>
      </c>
      <c r="K565" t="s">
        <v>978</v>
      </c>
    </row>
    <row r="566" spans="1:11">
      <c r="A566" t="str">
        <f t="shared" si="32"/>
        <v>BabiańskiMikołaj1997</v>
      </c>
      <c r="C566">
        <f t="shared" si="33"/>
        <v>565</v>
      </c>
      <c r="D566" t="s">
        <v>976</v>
      </c>
      <c r="E566" t="s">
        <v>431</v>
      </c>
      <c r="F566" t="s">
        <v>975</v>
      </c>
      <c r="G566">
        <v>1997</v>
      </c>
      <c r="H566" t="str">
        <f t="shared" si="34"/>
        <v>Babiański Mikołaj</v>
      </c>
      <c r="I566">
        <f t="shared" si="35"/>
        <v>1997</v>
      </c>
      <c r="J566" t="s">
        <v>32</v>
      </c>
      <c r="K566" t="s">
        <v>978</v>
      </c>
    </row>
    <row r="567" spans="1:11">
      <c r="A567" t="str">
        <f t="shared" si="32"/>
        <v>BielińskiMarcin1990</v>
      </c>
      <c r="C567">
        <f t="shared" si="33"/>
        <v>566</v>
      </c>
      <c r="D567" t="s">
        <v>977</v>
      </c>
      <c r="E567" t="s">
        <v>17</v>
      </c>
      <c r="F567" t="s">
        <v>975</v>
      </c>
      <c r="G567">
        <v>1990</v>
      </c>
      <c r="H567" t="str">
        <f t="shared" si="34"/>
        <v>Bieliński Marcin</v>
      </c>
      <c r="I567">
        <f t="shared" si="35"/>
        <v>1990</v>
      </c>
      <c r="J567" t="s">
        <v>32</v>
      </c>
      <c r="K567" t="s">
        <v>978</v>
      </c>
    </row>
    <row r="568" spans="1:11">
      <c r="A568" t="str">
        <f t="shared" si="32"/>
        <v>BielińskiRoman1984</v>
      </c>
      <c r="C568">
        <f t="shared" si="33"/>
        <v>567</v>
      </c>
      <c r="D568" t="s">
        <v>977</v>
      </c>
      <c r="E568" t="s">
        <v>234</v>
      </c>
      <c r="F568" t="s">
        <v>975</v>
      </c>
      <c r="G568">
        <v>1984</v>
      </c>
      <c r="H568" t="str">
        <f t="shared" si="34"/>
        <v>Bieliński Roman</v>
      </c>
      <c r="I568">
        <f t="shared" si="35"/>
        <v>1984</v>
      </c>
      <c r="J568" t="s">
        <v>32</v>
      </c>
      <c r="K568" t="s">
        <v>978</v>
      </c>
    </row>
    <row r="569" spans="1:11">
      <c r="A569" t="str">
        <f t="shared" si="32"/>
        <v>PerchelSławomir1986</v>
      </c>
      <c r="C569">
        <f t="shared" si="33"/>
        <v>568</v>
      </c>
      <c r="D569" t="s">
        <v>979</v>
      </c>
      <c r="E569" t="s">
        <v>92</v>
      </c>
      <c r="G569">
        <v>1986</v>
      </c>
      <c r="H569" t="str">
        <f t="shared" si="34"/>
        <v>Perchel Sławomir</v>
      </c>
      <c r="I569">
        <f t="shared" si="35"/>
        <v>1986</v>
      </c>
      <c r="J569" t="s">
        <v>32</v>
      </c>
      <c r="K569" t="s">
        <v>982</v>
      </c>
    </row>
    <row r="570" spans="1:11">
      <c r="A570" t="str">
        <f t="shared" si="32"/>
        <v>KAISERERNEST1977</v>
      </c>
      <c r="C570">
        <f t="shared" si="33"/>
        <v>569</v>
      </c>
      <c r="D570" t="s">
        <v>980</v>
      </c>
      <c r="E570" t="s">
        <v>981</v>
      </c>
      <c r="G570">
        <v>1977</v>
      </c>
      <c r="H570" t="str">
        <f t="shared" si="34"/>
        <v>KAISER ERNEST</v>
      </c>
      <c r="I570">
        <f t="shared" si="35"/>
        <v>1977</v>
      </c>
      <c r="J570" t="s">
        <v>32</v>
      </c>
      <c r="K570" t="s">
        <v>982</v>
      </c>
    </row>
    <row r="571" spans="1:11">
      <c r="A571" t="str">
        <f t="shared" ref="A571:A634" si="36">D571&amp;E571&amp;G571</f>
        <v>ZielińskaJadwiga Barbara1972</v>
      </c>
      <c r="C571">
        <f t="shared" ref="C571:C634" si="37">C570+1</f>
        <v>570</v>
      </c>
      <c r="D571" t="s">
        <v>1022</v>
      </c>
      <c r="E571" t="s">
        <v>1021</v>
      </c>
      <c r="F571" t="s">
        <v>369</v>
      </c>
      <c r="G571">
        <v>1972</v>
      </c>
      <c r="H571" t="str">
        <f t="shared" si="34"/>
        <v>Zielińska Jadwiga Barbara</v>
      </c>
      <c r="I571">
        <f t="shared" si="35"/>
        <v>1972</v>
      </c>
      <c r="J571" t="s">
        <v>0</v>
      </c>
      <c r="K571" t="s">
        <v>1181</v>
      </c>
    </row>
    <row r="572" spans="1:11">
      <c r="A572" t="str">
        <f t="shared" si="36"/>
        <v>SzwarackaMałgorzata1988</v>
      </c>
      <c r="C572">
        <f t="shared" si="37"/>
        <v>571</v>
      </c>
      <c r="D572" t="s">
        <v>1017</v>
      </c>
      <c r="E572" t="s">
        <v>500</v>
      </c>
      <c r="F572" t="s">
        <v>827</v>
      </c>
      <c r="G572">
        <v>1988</v>
      </c>
      <c r="H572" t="str">
        <f t="shared" si="34"/>
        <v>Szwaracka Małgorzata</v>
      </c>
      <c r="I572">
        <f t="shared" si="35"/>
        <v>1988</v>
      </c>
      <c r="J572" t="s">
        <v>0</v>
      </c>
      <c r="K572" t="s">
        <v>1181</v>
      </c>
    </row>
    <row r="573" spans="1:11">
      <c r="A573" t="str">
        <f t="shared" si="36"/>
        <v>UrbanIzabela1979</v>
      </c>
      <c r="C573">
        <f t="shared" si="37"/>
        <v>572</v>
      </c>
      <c r="D573" t="s">
        <v>1015</v>
      </c>
      <c r="E573" t="s">
        <v>1016</v>
      </c>
      <c r="F573">
        <v>0</v>
      </c>
      <c r="G573">
        <v>1979</v>
      </c>
      <c r="H573" t="str">
        <f t="shared" si="34"/>
        <v>Urban Izabela</v>
      </c>
      <c r="I573">
        <f t="shared" si="35"/>
        <v>1979</v>
      </c>
      <c r="J573" t="s">
        <v>0</v>
      </c>
      <c r="K573" t="s">
        <v>1181</v>
      </c>
    </row>
    <row r="574" spans="1:11">
      <c r="A574" t="str">
        <f t="shared" si="36"/>
        <v>SzeligaJoanna1980</v>
      </c>
      <c r="C574">
        <f t="shared" si="37"/>
        <v>573</v>
      </c>
      <c r="D574" t="s">
        <v>996</v>
      </c>
      <c r="E574" t="s">
        <v>489</v>
      </c>
      <c r="F574" t="s">
        <v>369</v>
      </c>
      <c r="G574">
        <v>1980</v>
      </c>
      <c r="H574" t="str">
        <f t="shared" si="34"/>
        <v>Szeliga Joanna</v>
      </c>
      <c r="I574">
        <f t="shared" si="35"/>
        <v>1980</v>
      </c>
      <c r="J574" t="s">
        <v>0</v>
      </c>
      <c r="K574" t="s">
        <v>1181</v>
      </c>
    </row>
    <row r="575" spans="1:11">
      <c r="A575" t="str">
        <f t="shared" si="36"/>
        <v>WróbelAnna1970</v>
      </c>
      <c r="C575">
        <f t="shared" si="37"/>
        <v>574</v>
      </c>
      <c r="D575" t="s">
        <v>659</v>
      </c>
      <c r="E575" t="s">
        <v>276</v>
      </c>
      <c r="F575" t="s">
        <v>994</v>
      </c>
      <c r="G575">
        <v>1970</v>
      </c>
      <c r="H575" t="str">
        <f t="shared" si="34"/>
        <v>Wróbel Anna</v>
      </c>
      <c r="I575">
        <f t="shared" si="35"/>
        <v>1970</v>
      </c>
      <c r="J575" t="s">
        <v>0</v>
      </c>
      <c r="K575" t="s">
        <v>1181</v>
      </c>
    </row>
    <row r="576" spans="1:11">
      <c r="A576" t="str">
        <f t="shared" si="36"/>
        <v>RodziczWioletta1974</v>
      </c>
      <c r="C576">
        <f t="shared" si="37"/>
        <v>575</v>
      </c>
      <c r="D576" t="s">
        <v>993</v>
      </c>
      <c r="E576" t="s">
        <v>992</v>
      </c>
      <c r="F576" t="s">
        <v>369</v>
      </c>
      <c r="G576">
        <v>1974</v>
      </c>
      <c r="H576" t="str">
        <f t="shared" si="34"/>
        <v>Rodzicz Wioletta</v>
      </c>
      <c r="I576">
        <f t="shared" si="35"/>
        <v>1974</v>
      </c>
      <c r="J576" t="s">
        <v>0</v>
      </c>
      <c r="K576" t="s">
        <v>1181</v>
      </c>
    </row>
    <row r="577" spans="1:11">
      <c r="A577" t="str">
        <f t="shared" si="36"/>
        <v>LewińskaAgnieszka1983</v>
      </c>
      <c r="C577">
        <f t="shared" si="37"/>
        <v>576</v>
      </c>
      <c r="D577" t="s">
        <v>1171</v>
      </c>
      <c r="E577" t="s">
        <v>133</v>
      </c>
      <c r="F577">
        <v>0</v>
      </c>
      <c r="G577">
        <v>1983</v>
      </c>
      <c r="H577" t="str">
        <f t="shared" si="34"/>
        <v>Lewińska Agnieszka</v>
      </c>
      <c r="I577">
        <f t="shared" si="35"/>
        <v>1983</v>
      </c>
      <c r="J577" t="s">
        <v>0</v>
      </c>
      <c r="K577" t="s">
        <v>1182</v>
      </c>
    </row>
    <row r="578" spans="1:11">
      <c r="A578" t="str">
        <f t="shared" si="36"/>
        <v>MarcinkiewiczAlicja1987</v>
      </c>
      <c r="C578">
        <f t="shared" si="37"/>
        <v>577</v>
      </c>
      <c r="D578" t="s">
        <v>403</v>
      </c>
      <c r="E578" t="s">
        <v>635</v>
      </c>
      <c r="F578" t="s">
        <v>634</v>
      </c>
      <c r="G578">
        <v>1987</v>
      </c>
      <c r="H578" t="str">
        <f t="shared" si="34"/>
        <v>Marcinkiewicz Alicja</v>
      </c>
      <c r="I578">
        <f t="shared" si="35"/>
        <v>1987</v>
      </c>
      <c r="J578" t="s">
        <v>0</v>
      </c>
      <c r="K578" t="s">
        <v>1182</v>
      </c>
    </row>
    <row r="579" spans="1:11">
      <c r="A579" t="str">
        <f t="shared" si="36"/>
        <v>KrólAnna1987</v>
      </c>
      <c r="C579">
        <f t="shared" si="37"/>
        <v>578</v>
      </c>
      <c r="D579" t="s">
        <v>1120</v>
      </c>
      <c r="E579" t="s">
        <v>276</v>
      </c>
      <c r="F579" t="s">
        <v>1119</v>
      </c>
      <c r="G579">
        <v>1987</v>
      </c>
      <c r="H579" t="str">
        <f t="shared" ref="H579:H642" si="38">D579&amp;" "&amp;E579</f>
        <v>Król Anna</v>
      </c>
      <c r="I579">
        <f t="shared" ref="I579:I642" si="39">G579</f>
        <v>1987</v>
      </c>
      <c r="J579" t="s">
        <v>0</v>
      </c>
      <c r="K579" t="s">
        <v>1182</v>
      </c>
    </row>
    <row r="580" spans="1:11">
      <c r="A580" t="str">
        <f t="shared" si="36"/>
        <v>JażdżewskaJulita1980</v>
      </c>
      <c r="C580">
        <f t="shared" si="37"/>
        <v>579</v>
      </c>
      <c r="D580" t="s">
        <v>1101</v>
      </c>
      <c r="E580" t="s">
        <v>1100</v>
      </c>
      <c r="F580">
        <v>0</v>
      </c>
      <c r="G580">
        <v>1980</v>
      </c>
      <c r="H580" t="str">
        <f t="shared" si="38"/>
        <v>Jażdżewska Julita</v>
      </c>
      <c r="I580">
        <f t="shared" si="39"/>
        <v>1980</v>
      </c>
      <c r="J580" t="s">
        <v>0</v>
      </c>
      <c r="K580" t="s">
        <v>1182</v>
      </c>
    </row>
    <row r="581" spans="1:11">
      <c r="A581" t="str">
        <f t="shared" si="36"/>
        <v>ZabolewiczAgata1983</v>
      </c>
      <c r="C581">
        <f t="shared" si="37"/>
        <v>580</v>
      </c>
      <c r="D581" t="s">
        <v>1088</v>
      </c>
      <c r="E581" t="s">
        <v>231</v>
      </c>
      <c r="F581" t="s">
        <v>1082</v>
      </c>
      <c r="G581">
        <v>1983</v>
      </c>
      <c r="H581" t="str">
        <f t="shared" si="38"/>
        <v>Zabolewicz Agata</v>
      </c>
      <c r="I581">
        <f t="shared" si="39"/>
        <v>1983</v>
      </c>
      <c r="J581" t="s">
        <v>0</v>
      </c>
      <c r="K581" t="s">
        <v>1182</v>
      </c>
    </row>
    <row r="582" spans="1:11">
      <c r="A582" t="str">
        <f t="shared" si="36"/>
        <v>KasperskaJustyna1989</v>
      </c>
      <c r="C582">
        <f t="shared" si="37"/>
        <v>581</v>
      </c>
      <c r="D582" t="s">
        <v>1078</v>
      </c>
      <c r="E582" t="s">
        <v>1077</v>
      </c>
      <c r="F582" t="s">
        <v>1076</v>
      </c>
      <c r="G582">
        <v>1989</v>
      </c>
      <c r="H582" t="str">
        <f t="shared" si="38"/>
        <v>Kasperska Justyna</v>
      </c>
      <c r="I582">
        <f t="shared" si="39"/>
        <v>1989</v>
      </c>
      <c r="J582" t="s">
        <v>0</v>
      </c>
      <c r="K582" t="s">
        <v>1182</v>
      </c>
    </row>
    <row r="583" spans="1:11">
      <c r="A583" t="str">
        <f t="shared" si="36"/>
        <v>PogorzelskaAleksandra1978</v>
      </c>
      <c r="C583">
        <f t="shared" si="37"/>
        <v>582</v>
      </c>
      <c r="D583" t="s">
        <v>840</v>
      </c>
      <c r="E583" t="s">
        <v>483</v>
      </c>
      <c r="F583" t="s">
        <v>1063</v>
      </c>
      <c r="G583">
        <v>1978</v>
      </c>
      <c r="H583" t="str">
        <f t="shared" si="38"/>
        <v>Pogorzelska Aleksandra</v>
      </c>
      <c r="I583">
        <f t="shared" si="39"/>
        <v>1978</v>
      </c>
      <c r="J583" t="s">
        <v>0</v>
      </c>
      <c r="K583" t="s">
        <v>1182</v>
      </c>
    </row>
    <row r="584" spans="1:11">
      <c r="A584" t="str">
        <f t="shared" si="36"/>
        <v>PułkowskaAlicja1976</v>
      </c>
      <c r="C584">
        <f t="shared" si="37"/>
        <v>583</v>
      </c>
      <c r="D584" t="s">
        <v>1049</v>
      </c>
      <c r="E584" t="s">
        <v>635</v>
      </c>
      <c r="F584">
        <v>0</v>
      </c>
      <c r="G584">
        <v>1976</v>
      </c>
      <c r="H584" t="str">
        <f t="shared" si="38"/>
        <v>Pułkowska Alicja</v>
      </c>
      <c r="I584">
        <f t="shared" si="39"/>
        <v>1976</v>
      </c>
      <c r="J584" t="s">
        <v>0</v>
      </c>
      <c r="K584" t="s">
        <v>1182</v>
      </c>
    </row>
    <row r="585" spans="1:11">
      <c r="A585" t="str">
        <f t="shared" si="36"/>
        <v>BernaszukMonika1986</v>
      </c>
      <c r="C585">
        <f t="shared" si="37"/>
        <v>584</v>
      </c>
      <c r="D585" t="s">
        <v>1048</v>
      </c>
      <c r="E585" t="s">
        <v>207</v>
      </c>
      <c r="F585">
        <v>0</v>
      </c>
      <c r="G585">
        <v>1986</v>
      </c>
      <c r="H585" t="str">
        <f t="shared" si="38"/>
        <v>Bernaszuk Monika</v>
      </c>
      <c r="I585">
        <f t="shared" si="39"/>
        <v>1986</v>
      </c>
      <c r="J585" t="s">
        <v>0</v>
      </c>
      <c r="K585" t="s">
        <v>1182</v>
      </c>
    </row>
    <row r="586" spans="1:11">
      <c r="A586" t="str">
        <f t="shared" si="36"/>
        <v>BabiańskaZofia1999</v>
      </c>
      <c r="C586">
        <f t="shared" si="37"/>
        <v>585</v>
      </c>
      <c r="D586" t="s">
        <v>1045</v>
      </c>
      <c r="E586" t="s">
        <v>1044</v>
      </c>
      <c r="F586" t="s">
        <v>1043</v>
      </c>
      <c r="G586">
        <v>1999</v>
      </c>
      <c r="H586" t="str">
        <f t="shared" si="38"/>
        <v>Babiańska Zofia</v>
      </c>
      <c r="I586">
        <f t="shared" si="39"/>
        <v>1999</v>
      </c>
      <c r="J586" t="s">
        <v>0</v>
      </c>
      <c r="K586" t="s">
        <v>1182</v>
      </c>
    </row>
    <row r="587" spans="1:11">
      <c r="A587" t="str">
        <f t="shared" si="36"/>
        <v>KałużaMarta1988</v>
      </c>
      <c r="C587">
        <f t="shared" si="37"/>
        <v>586</v>
      </c>
      <c r="D587" t="s">
        <v>1039</v>
      </c>
      <c r="E587" t="s">
        <v>851</v>
      </c>
      <c r="F587" t="s">
        <v>1038</v>
      </c>
      <c r="G587">
        <v>1988</v>
      </c>
      <c r="H587" t="str">
        <f t="shared" si="38"/>
        <v>Kałuża Marta</v>
      </c>
      <c r="I587">
        <f t="shared" si="39"/>
        <v>1988</v>
      </c>
      <c r="J587" t="s">
        <v>0</v>
      </c>
      <c r="K587" t="s">
        <v>1182</v>
      </c>
    </row>
    <row r="588" spans="1:11">
      <c r="A588" t="str">
        <f t="shared" si="36"/>
        <v>TusińskiRadek1974</v>
      </c>
      <c r="C588">
        <f t="shared" si="37"/>
        <v>587</v>
      </c>
      <c r="D588" t="s">
        <v>1037</v>
      </c>
      <c r="E588" t="s">
        <v>579</v>
      </c>
      <c r="F588" t="s">
        <v>1036</v>
      </c>
      <c r="G588">
        <v>1974</v>
      </c>
      <c r="H588" t="str">
        <f t="shared" si="38"/>
        <v>Tusiński Radek</v>
      </c>
      <c r="I588">
        <f t="shared" si="39"/>
        <v>1974</v>
      </c>
      <c r="J588" t="s">
        <v>32</v>
      </c>
      <c r="K588" t="s">
        <v>1181</v>
      </c>
    </row>
    <row r="589" spans="1:11">
      <c r="A589" t="str">
        <f t="shared" si="36"/>
        <v>SmolaMarcin1975</v>
      </c>
      <c r="C589">
        <f t="shared" si="37"/>
        <v>588</v>
      </c>
      <c r="D589" t="s">
        <v>1035</v>
      </c>
      <c r="E589" t="s">
        <v>17</v>
      </c>
      <c r="F589" t="s">
        <v>369</v>
      </c>
      <c r="G589">
        <v>1975</v>
      </c>
      <c r="H589" t="str">
        <f t="shared" si="38"/>
        <v>Smola Marcin</v>
      </c>
      <c r="I589">
        <f t="shared" si="39"/>
        <v>1975</v>
      </c>
      <c r="J589" t="s">
        <v>32</v>
      </c>
      <c r="K589" t="s">
        <v>1181</v>
      </c>
    </row>
    <row r="590" spans="1:11">
      <c r="A590" t="str">
        <f t="shared" si="36"/>
        <v>ŻbikKrzysztof1977</v>
      </c>
      <c r="C590">
        <f t="shared" si="37"/>
        <v>589</v>
      </c>
      <c r="D590" t="s">
        <v>1034</v>
      </c>
      <c r="E590" t="s">
        <v>22</v>
      </c>
      <c r="F590" t="s">
        <v>1033</v>
      </c>
      <c r="G590">
        <v>1977</v>
      </c>
      <c r="H590" t="str">
        <f t="shared" si="38"/>
        <v>Żbik Krzysztof</v>
      </c>
      <c r="I590">
        <f t="shared" si="39"/>
        <v>1977</v>
      </c>
      <c r="J590" t="s">
        <v>32</v>
      </c>
      <c r="K590" t="s">
        <v>1181</v>
      </c>
    </row>
    <row r="591" spans="1:11">
      <c r="A591" t="str">
        <f t="shared" si="36"/>
        <v>DerkJan1981</v>
      </c>
      <c r="C591">
        <f t="shared" si="37"/>
        <v>590</v>
      </c>
      <c r="D591" t="s">
        <v>1032</v>
      </c>
      <c r="E591" t="s">
        <v>96</v>
      </c>
      <c r="F591">
        <v>0</v>
      </c>
      <c r="G591">
        <v>1981</v>
      </c>
      <c r="H591" t="str">
        <f t="shared" si="38"/>
        <v>Derk Jan</v>
      </c>
      <c r="I591">
        <f t="shared" si="39"/>
        <v>1981</v>
      </c>
      <c r="J591" t="s">
        <v>32</v>
      </c>
      <c r="K591" t="s">
        <v>1181</v>
      </c>
    </row>
    <row r="592" spans="1:11">
      <c r="A592" t="str">
        <f t="shared" si="36"/>
        <v>ŁaweckiDariusz1979</v>
      </c>
      <c r="C592">
        <f t="shared" si="37"/>
        <v>591</v>
      </c>
      <c r="D592" t="s">
        <v>1031</v>
      </c>
      <c r="E592" t="s">
        <v>144</v>
      </c>
      <c r="F592">
        <v>0</v>
      </c>
      <c r="G592">
        <v>1979</v>
      </c>
      <c r="H592" t="str">
        <f t="shared" si="38"/>
        <v>Ławecki Dariusz</v>
      </c>
      <c r="I592">
        <f t="shared" si="39"/>
        <v>1979</v>
      </c>
      <c r="J592" t="s">
        <v>32</v>
      </c>
      <c r="K592" t="s">
        <v>1181</v>
      </c>
    </row>
    <row r="593" spans="1:11">
      <c r="A593" t="str">
        <f t="shared" si="36"/>
        <v>NapiórkowskiSławomir1979</v>
      </c>
      <c r="C593">
        <f t="shared" si="37"/>
        <v>592</v>
      </c>
      <c r="D593" t="s">
        <v>1030</v>
      </c>
      <c r="E593" t="s">
        <v>92</v>
      </c>
      <c r="F593">
        <v>0</v>
      </c>
      <c r="G593">
        <v>1979</v>
      </c>
      <c r="H593" t="str">
        <f t="shared" si="38"/>
        <v>Napiórkowski Sławomir</v>
      </c>
      <c r="I593">
        <f t="shared" si="39"/>
        <v>1979</v>
      </c>
      <c r="J593" t="s">
        <v>32</v>
      </c>
      <c r="K593" t="s">
        <v>1181</v>
      </c>
    </row>
    <row r="594" spans="1:11">
      <c r="A594" t="str">
        <f t="shared" si="36"/>
        <v>RomejkoPiotr1985</v>
      </c>
      <c r="C594">
        <f t="shared" si="37"/>
        <v>593</v>
      </c>
      <c r="D594" t="s">
        <v>1029</v>
      </c>
      <c r="E594" t="s">
        <v>15</v>
      </c>
      <c r="F594" t="s">
        <v>1028</v>
      </c>
      <c r="G594">
        <v>1985</v>
      </c>
      <c r="H594" t="str">
        <f t="shared" si="38"/>
        <v>Romejko Piotr</v>
      </c>
      <c r="I594">
        <f t="shared" si="39"/>
        <v>1985</v>
      </c>
      <c r="J594" t="s">
        <v>32</v>
      </c>
      <c r="K594" t="s">
        <v>1181</v>
      </c>
    </row>
    <row r="595" spans="1:11">
      <c r="A595" t="str">
        <f t="shared" si="36"/>
        <v>DudakRoman1984</v>
      </c>
      <c r="C595">
        <f t="shared" si="37"/>
        <v>594</v>
      </c>
      <c r="D595" t="s">
        <v>1027</v>
      </c>
      <c r="E595" t="s">
        <v>234</v>
      </c>
      <c r="F595" t="s">
        <v>1023</v>
      </c>
      <c r="G595">
        <v>1984</v>
      </c>
      <c r="H595" t="str">
        <f t="shared" si="38"/>
        <v>Dudak Roman</v>
      </c>
      <c r="I595">
        <f t="shared" si="39"/>
        <v>1984</v>
      </c>
      <c r="J595" t="s">
        <v>32</v>
      </c>
      <c r="K595" t="s">
        <v>1181</v>
      </c>
    </row>
    <row r="596" spans="1:11">
      <c r="A596" t="str">
        <f t="shared" si="36"/>
        <v>BossyPaweŁ1976</v>
      </c>
      <c r="C596">
        <f t="shared" si="37"/>
        <v>595</v>
      </c>
      <c r="D596" t="s">
        <v>1026</v>
      </c>
      <c r="E596" t="s">
        <v>1025</v>
      </c>
      <c r="F596" t="s">
        <v>369</v>
      </c>
      <c r="G596">
        <v>1976</v>
      </c>
      <c r="H596" t="str">
        <f t="shared" si="38"/>
        <v>Bossy PaweŁ</v>
      </c>
      <c r="I596">
        <f t="shared" si="39"/>
        <v>1976</v>
      </c>
      <c r="J596" t="s">
        <v>32</v>
      </c>
      <c r="K596" t="s">
        <v>1181</v>
      </c>
    </row>
    <row r="597" spans="1:11">
      <c r="A597" t="str">
        <f t="shared" si="36"/>
        <v>PiaskowskiMichał1971</v>
      </c>
      <c r="C597">
        <f t="shared" si="37"/>
        <v>596</v>
      </c>
      <c r="D597" t="s">
        <v>1024</v>
      </c>
      <c r="E597" t="s">
        <v>59</v>
      </c>
      <c r="F597" t="s">
        <v>1023</v>
      </c>
      <c r="G597">
        <v>1971</v>
      </c>
      <c r="H597" t="str">
        <f t="shared" si="38"/>
        <v>Piaskowski Michał</v>
      </c>
      <c r="I597">
        <f t="shared" si="39"/>
        <v>1971</v>
      </c>
      <c r="J597" t="s">
        <v>32</v>
      </c>
      <c r="K597" t="s">
        <v>1181</v>
      </c>
    </row>
    <row r="598" spans="1:11">
      <c r="A598" t="str">
        <f t="shared" si="36"/>
        <v>WojciechowskiAdam1977</v>
      </c>
      <c r="C598">
        <f t="shared" si="37"/>
        <v>597</v>
      </c>
      <c r="D598" t="s">
        <v>300</v>
      </c>
      <c r="E598" t="s">
        <v>83</v>
      </c>
      <c r="F598" t="s">
        <v>1020</v>
      </c>
      <c r="G598">
        <v>1977</v>
      </c>
      <c r="H598" t="str">
        <f t="shared" si="38"/>
        <v>Wojciechowski Adam</v>
      </c>
      <c r="I598">
        <f t="shared" si="39"/>
        <v>1977</v>
      </c>
      <c r="J598" t="s">
        <v>32</v>
      </c>
      <c r="K598" t="s">
        <v>1181</v>
      </c>
    </row>
    <row r="599" spans="1:11">
      <c r="A599" t="str">
        <f t="shared" si="36"/>
        <v>BanasikSławomir1978</v>
      </c>
      <c r="C599">
        <f t="shared" si="37"/>
        <v>598</v>
      </c>
      <c r="D599" t="s">
        <v>884</v>
      </c>
      <c r="E599" t="s">
        <v>92</v>
      </c>
      <c r="F599" t="s">
        <v>1004</v>
      </c>
      <c r="G599">
        <v>1978</v>
      </c>
      <c r="H599" t="str">
        <f t="shared" si="38"/>
        <v>Banasik Sławomir</v>
      </c>
      <c r="I599">
        <f t="shared" si="39"/>
        <v>1978</v>
      </c>
      <c r="J599" t="s">
        <v>32</v>
      </c>
      <c r="K599" t="s">
        <v>1181</v>
      </c>
    </row>
    <row r="600" spans="1:11">
      <c r="A600" t="str">
        <f t="shared" si="36"/>
        <v>SulikowskiMariusz1970</v>
      </c>
      <c r="C600">
        <f t="shared" si="37"/>
        <v>599</v>
      </c>
      <c r="D600" t="s">
        <v>1019</v>
      </c>
      <c r="E600" t="s">
        <v>383</v>
      </c>
      <c r="F600" t="s">
        <v>1018</v>
      </c>
      <c r="G600">
        <v>1970</v>
      </c>
      <c r="H600" t="str">
        <f t="shared" si="38"/>
        <v>Sulikowski Mariusz</v>
      </c>
      <c r="I600">
        <f t="shared" si="39"/>
        <v>1970</v>
      </c>
      <c r="J600" t="s">
        <v>32</v>
      </c>
      <c r="K600" t="s">
        <v>1181</v>
      </c>
    </row>
    <row r="601" spans="1:11">
      <c r="A601" t="str">
        <f t="shared" si="36"/>
        <v>TomaszewskiMarcin1974</v>
      </c>
      <c r="C601">
        <f t="shared" si="37"/>
        <v>600</v>
      </c>
      <c r="D601" t="s">
        <v>508</v>
      </c>
      <c r="E601" t="s">
        <v>17</v>
      </c>
      <c r="F601">
        <v>0</v>
      </c>
      <c r="G601">
        <v>1974</v>
      </c>
      <c r="H601" t="str">
        <f t="shared" si="38"/>
        <v>Tomaszewski Marcin</v>
      </c>
      <c r="I601">
        <f t="shared" si="39"/>
        <v>1974</v>
      </c>
      <c r="J601" t="s">
        <v>32</v>
      </c>
      <c r="K601" t="s">
        <v>1181</v>
      </c>
    </row>
    <row r="602" spans="1:11">
      <c r="A602" t="str">
        <f t="shared" si="36"/>
        <v>UrbanMateusz1977</v>
      </c>
      <c r="C602">
        <f t="shared" si="37"/>
        <v>601</v>
      </c>
      <c r="D602" t="s">
        <v>1015</v>
      </c>
      <c r="E602" t="s">
        <v>91</v>
      </c>
      <c r="F602">
        <v>0</v>
      </c>
      <c r="G602">
        <v>1977</v>
      </c>
      <c r="H602" t="str">
        <f t="shared" si="38"/>
        <v>Urban Mateusz</v>
      </c>
      <c r="I602">
        <f t="shared" si="39"/>
        <v>1977</v>
      </c>
      <c r="J602" t="s">
        <v>32</v>
      </c>
      <c r="K602" t="s">
        <v>1181</v>
      </c>
    </row>
    <row r="603" spans="1:11">
      <c r="A603" t="str">
        <f t="shared" si="36"/>
        <v>KaszewskiMarek1975</v>
      </c>
      <c r="C603">
        <f t="shared" si="37"/>
        <v>602</v>
      </c>
      <c r="D603" t="s">
        <v>1014</v>
      </c>
      <c r="E603" t="s">
        <v>34</v>
      </c>
      <c r="F603" t="s">
        <v>983</v>
      </c>
      <c r="G603">
        <v>1975</v>
      </c>
      <c r="H603" t="str">
        <f t="shared" si="38"/>
        <v>Kaszewski Marek</v>
      </c>
      <c r="I603">
        <f t="shared" si="39"/>
        <v>1975</v>
      </c>
      <c r="J603" t="s">
        <v>32</v>
      </c>
      <c r="K603" t="s">
        <v>1181</v>
      </c>
    </row>
    <row r="604" spans="1:11">
      <c r="A604" t="str">
        <f t="shared" si="36"/>
        <v>RybakWawrzyniec1979</v>
      </c>
      <c r="C604">
        <f t="shared" si="37"/>
        <v>603</v>
      </c>
      <c r="D604" t="s">
        <v>1013</v>
      </c>
      <c r="E604" t="s">
        <v>1012</v>
      </c>
      <c r="F604">
        <v>0</v>
      </c>
      <c r="G604">
        <v>1979</v>
      </c>
      <c r="H604" t="str">
        <f t="shared" si="38"/>
        <v>Rybak Wawrzyniec</v>
      </c>
      <c r="I604">
        <f t="shared" si="39"/>
        <v>1979</v>
      </c>
      <c r="J604" t="s">
        <v>32</v>
      </c>
      <c r="K604" t="s">
        <v>1181</v>
      </c>
    </row>
    <row r="605" spans="1:11">
      <c r="A605" t="str">
        <f t="shared" si="36"/>
        <v>KaniewskiMaciej1976</v>
      </c>
      <c r="C605">
        <f t="shared" si="37"/>
        <v>604</v>
      </c>
      <c r="D605" t="s">
        <v>1011</v>
      </c>
      <c r="E605" t="s">
        <v>70</v>
      </c>
      <c r="F605" t="s">
        <v>1010</v>
      </c>
      <c r="G605">
        <v>1976</v>
      </c>
      <c r="H605" t="str">
        <f t="shared" si="38"/>
        <v>Kaniewski Maciej</v>
      </c>
      <c r="I605">
        <f t="shared" si="39"/>
        <v>1976</v>
      </c>
      <c r="J605" t="s">
        <v>32</v>
      </c>
      <c r="K605" t="s">
        <v>1181</v>
      </c>
    </row>
    <row r="606" spans="1:11">
      <c r="A606" t="str">
        <f t="shared" si="36"/>
        <v>BramowiczRafał1983</v>
      </c>
      <c r="C606">
        <f t="shared" si="37"/>
        <v>605</v>
      </c>
      <c r="D606" t="s">
        <v>1009</v>
      </c>
      <c r="E606" t="s">
        <v>45</v>
      </c>
      <c r="F606" t="s">
        <v>1008</v>
      </c>
      <c r="G606">
        <v>1983</v>
      </c>
      <c r="H606" t="str">
        <f t="shared" si="38"/>
        <v>Bramowicz Rafał</v>
      </c>
      <c r="I606">
        <f t="shared" si="39"/>
        <v>1983</v>
      </c>
      <c r="J606" t="s">
        <v>32</v>
      </c>
      <c r="K606" t="s">
        <v>1181</v>
      </c>
    </row>
    <row r="607" spans="1:11">
      <c r="A607" t="str">
        <f t="shared" si="36"/>
        <v>WadowskiTomasz1979</v>
      </c>
      <c r="C607">
        <f t="shared" si="37"/>
        <v>606</v>
      </c>
      <c r="D607" t="s">
        <v>1007</v>
      </c>
      <c r="E607" t="s">
        <v>48</v>
      </c>
      <c r="F607" t="s">
        <v>1005</v>
      </c>
      <c r="G607">
        <v>1979</v>
      </c>
      <c r="H607" t="str">
        <f t="shared" si="38"/>
        <v>Wadowski Tomasz</v>
      </c>
      <c r="I607">
        <f t="shared" si="39"/>
        <v>1979</v>
      </c>
      <c r="J607" t="s">
        <v>32</v>
      </c>
      <c r="K607" t="s">
        <v>1181</v>
      </c>
    </row>
    <row r="608" spans="1:11">
      <c r="A608" t="str">
        <f t="shared" si="36"/>
        <v>KarwatowskiRobert1976</v>
      </c>
      <c r="C608">
        <f t="shared" si="37"/>
        <v>607</v>
      </c>
      <c r="D608" t="s">
        <v>1006</v>
      </c>
      <c r="E608" t="s">
        <v>49</v>
      </c>
      <c r="F608" t="s">
        <v>1005</v>
      </c>
      <c r="G608">
        <v>1976</v>
      </c>
      <c r="H608" t="str">
        <f t="shared" si="38"/>
        <v>Karwatowski Robert</v>
      </c>
      <c r="I608">
        <f t="shared" si="39"/>
        <v>1976</v>
      </c>
      <c r="J608" t="s">
        <v>32</v>
      </c>
      <c r="K608" t="s">
        <v>1181</v>
      </c>
    </row>
    <row r="609" spans="1:11">
      <c r="A609" t="str">
        <f t="shared" si="36"/>
        <v>CaspariSebastian1971</v>
      </c>
      <c r="C609">
        <f t="shared" si="37"/>
        <v>608</v>
      </c>
      <c r="D609" t="s">
        <v>1003</v>
      </c>
      <c r="E609" t="s">
        <v>788</v>
      </c>
      <c r="F609" t="s">
        <v>1002</v>
      </c>
      <c r="G609">
        <v>1971</v>
      </c>
      <c r="H609" t="str">
        <f t="shared" si="38"/>
        <v>Caspari Sebastian</v>
      </c>
      <c r="I609">
        <f t="shared" si="39"/>
        <v>1971</v>
      </c>
      <c r="J609" t="s">
        <v>32</v>
      </c>
      <c r="K609" t="s">
        <v>1181</v>
      </c>
    </row>
    <row r="610" spans="1:11">
      <c r="A610" t="str">
        <f t="shared" si="36"/>
        <v>BielskiMaciej1976</v>
      </c>
      <c r="C610">
        <f t="shared" si="37"/>
        <v>609</v>
      </c>
      <c r="D610" t="s">
        <v>1001</v>
      </c>
      <c r="E610" t="s">
        <v>70</v>
      </c>
      <c r="F610" t="s">
        <v>369</v>
      </c>
      <c r="G610">
        <v>1976</v>
      </c>
      <c r="H610" t="str">
        <f t="shared" si="38"/>
        <v>Bielski Maciej</v>
      </c>
      <c r="I610">
        <f t="shared" si="39"/>
        <v>1976</v>
      </c>
      <c r="J610" t="s">
        <v>32</v>
      </c>
      <c r="K610" t="s">
        <v>1181</v>
      </c>
    </row>
    <row r="611" spans="1:11">
      <c r="A611" t="str">
        <f t="shared" si="36"/>
        <v>KrawczakRafał1983</v>
      </c>
      <c r="C611">
        <f t="shared" si="37"/>
        <v>610</v>
      </c>
      <c r="D611" t="s">
        <v>1000</v>
      </c>
      <c r="E611" t="s">
        <v>45</v>
      </c>
      <c r="F611">
        <v>0</v>
      </c>
      <c r="G611">
        <v>1983</v>
      </c>
      <c r="H611" t="str">
        <f t="shared" si="38"/>
        <v>Krawczak Rafał</v>
      </c>
      <c r="I611">
        <f t="shared" si="39"/>
        <v>1983</v>
      </c>
      <c r="J611" t="s">
        <v>32</v>
      </c>
      <c r="K611" t="s">
        <v>1181</v>
      </c>
    </row>
    <row r="612" spans="1:11">
      <c r="A612" t="str">
        <f t="shared" si="36"/>
        <v>ŁupickiMarcin1979</v>
      </c>
      <c r="C612">
        <f t="shared" si="37"/>
        <v>611</v>
      </c>
      <c r="D612" t="s">
        <v>999</v>
      </c>
      <c r="E612" t="s">
        <v>17</v>
      </c>
      <c r="F612">
        <v>0</v>
      </c>
      <c r="G612">
        <v>1979</v>
      </c>
      <c r="H612" t="str">
        <f t="shared" si="38"/>
        <v>Łupicki Marcin</v>
      </c>
      <c r="I612">
        <f t="shared" si="39"/>
        <v>1979</v>
      </c>
      <c r="J612" t="s">
        <v>32</v>
      </c>
      <c r="K612" t="s">
        <v>1181</v>
      </c>
    </row>
    <row r="613" spans="1:11">
      <c r="A613" t="str">
        <f t="shared" si="36"/>
        <v>WasilkowskiPiotr1962</v>
      </c>
      <c r="C613">
        <f t="shared" si="37"/>
        <v>612</v>
      </c>
      <c r="D613" t="s">
        <v>998</v>
      </c>
      <c r="E613" t="s">
        <v>15</v>
      </c>
      <c r="F613">
        <v>0</v>
      </c>
      <c r="G613">
        <v>1962</v>
      </c>
      <c r="H613" t="str">
        <f t="shared" si="38"/>
        <v>Wasilkowski Piotr</v>
      </c>
      <c r="I613">
        <f t="shared" si="39"/>
        <v>1962</v>
      </c>
      <c r="J613" t="s">
        <v>32</v>
      </c>
      <c r="K613" t="s">
        <v>1181</v>
      </c>
    </row>
    <row r="614" spans="1:11">
      <c r="A614" t="str">
        <f t="shared" si="36"/>
        <v>KaczyńskiMirosław1961</v>
      </c>
      <c r="C614">
        <f t="shared" si="37"/>
        <v>613</v>
      </c>
      <c r="D614" t="s">
        <v>869</v>
      </c>
      <c r="E614" t="s">
        <v>392</v>
      </c>
      <c r="F614">
        <v>0</v>
      </c>
      <c r="G614">
        <v>1961</v>
      </c>
      <c r="H614" t="str">
        <f t="shared" si="38"/>
        <v>Kaczyński Mirosław</v>
      </c>
      <c r="I614">
        <f t="shared" si="39"/>
        <v>1961</v>
      </c>
      <c r="J614" t="s">
        <v>32</v>
      </c>
      <c r="K614" t="s">
        <v>1181</v>
      </c>
    </row>
    <row r="615" spans="1:11">
      <c r="A615" t="str">
        <f t="shared" si="36"/>
        <v>ZbigniewPiątkowski1958</v>
      </c>
      <c r="C615">
        <f t="shared" si="37"/>
        <v>614</v>
      </c>
      <c r="D615" t="s">
        <v>269</v>
      </c>
      <c r="E615" t="s">
        <v>360</v>
      </c>
      <c r="F615">
        <v>0</v>
      </c>
      <c r="G615">
        <v>1958</v>
      </c>
      <c r="H615" t="str">
        <f t="shared" si="38"/>
        <v>Zbigniew Piątkowski</v>
      </c>
      <c r="I615">
        <f t="shared" si="39"/>
        <v>1958</v>
      </c>
      <c r="J615" t="s">
        <v>32</v>
      </c>
      <c r="K615" t="s">
        <v>1181</v>
      </c>
    </row>
    <row r="616" spans="1:11">
      <c r="A616" t="str">
        <f t="shared" si="36"/>
        <v>LenckowskiRafał1982</v>
      </c>
      <c r="C616">
        <f t="shared" si="37"/>
        <v>615</v>
      </c>
      <c r="D616" t="s">
        <v>997</v>
      </c>
      <c r="E616" t="s">
        <v>45</v>
      </c>
      <c r="F616" t="s">
        <v>369</v>
      </c>
      <c r="G616">
        <v>1982</v>
      </c>
      <c r="H616" t="str">
        <f t="shared" si="38"/>
        <v>Lenckowski Rafał</v>
      </c>
      <c r="I616">
        <f t="shared" si="39"/>
        <v>1982</v>
      </c>
      <c r="J616" t="s">
        <v>32</v>
      </c>
      <c r="K616" t="s">
        <v>1181</v>
      </c>
    </row>
    <row r="617" spans="1:11">
      <c r="A617" t="str">
        <f t="shared" si="36"/>
        <v>BernatowiczAdam1974</v>
      </c>
      <c r="C617">
        <f t="shared" si="37"/>
        <v>616</v>
      </c>
      <c r="D617" t="s">
        <v>995</v>
      </c>
      <c r="E617" t="s">
        <v>83</v>
      </c>
      <c r="F617" t="s">
        <v>369</v>
      </c>
      <c r="G617">
        <v>1974</v>
      </c>
      <c r="H617" t="str">
        <f t="shared" si="38"/>
        <v>Bernatowicz Adam</v>
      </c>
      <c r="I617">
        <f t="shared" si="39"/>
        <v>1974</v>
      </c>
      <c r="J617" t="s">
        <v>32</v>
      </c>
      <c r="K617" t="s">
        <v>1181</v>
      </c>
    </row>
    <row r="618" spans="1:11">
      <c r="A618" t="str">
        <f t="shared" si="36"/>
        <v>WróbelDariusz1969</v>
      </c>
      <c r="C618">
        <f t="shared" si="37"/>
        <v>617</v>
      </c>
      <c r="D618" t="s">
        <v>659</v>
      </c>
      <c r="E618" t="s">
        <v>144</v>
      </c>
      <c r="F618" t="s">
        <v>994</v>
      </c>
      <c r="G618">
        <v>1969</v>
      </c>
      <c r="H618" t="str">
        <f t="shared" si="38"/>
        <v>Wróbel Dariusz</v>
      </c>
      <c r="I618">
        <f t="shared" si="39"/>
        <v>1969</v>
      </c>
      <c r="J618" t="s">
        <v>32</v>
      </c>
      <c r="K618" t="s">
        <v>1181</v>
      </c>
    </row>
    <row r="619" spans="1:11">
      <c r="A619" t="str">
        <f t="shared" si="36"/>
        <v>SkalskiMarcin1979</v>
      </c>
      <c r="C619">
        <f t="shared" si="37"/>
        <v>618</v>
      </c>
      <c r="D619" t="s">
        <v>991</v>
      </c>
      <c r="E619" t="s">
        <v>17</v>
      </c>
      <c r="F619">
        <v>0</v>
      </c>
      <c r="G619">
        <v>1979</v>
      </c>
      <c r="H619" t="str">
        <f t="shared" si="38"/>
        <v>Skalski Marcin</v>
      </c>
      <c r="I619">
        <f t="shared" si="39"/>
        <v>1979</v>
      </c>
      <c r="J619" t="s">
        <v>32</v>
      </c>
      <c r="K619" t="s">
        <v>1181</v>
      </c>
    </row>
    <row r="620" spans="1:11">
      <c r="A620" t="str">
        <f t="shared" si="36"/>
        <v>BelicaRobert1979</v>
      </c>
      <c r="C620">
        <f t="shared" si="37"/>
        <v>619</v>
      </c>
      <c r="D620" t="s">
        <v>990</v>
      </c>
      <c r="E620" t="s">
        <v>49</v>
      </c>
      <c r="F620">
        <v>0</v>
      </c>
      <c r="G620">
        <v>1979</v>
      </c>
      <c r="H620" t="str">
        <f t="shared" si="38"/>
        <v>Belica Robert</v>
      </c>
      <c r="I620">
        <f t="shared" si="39"/>
        <v>1979</v>
      </c>
      <c r="J620" t="s">
        <v>32</v>
      </c>
      <c r="K620" t="s">
        <v>1181</v>
      </c>
    </row>
    <row r="621" spans="1:11">
      <c r="A621" t="str">
        <f t="shared" si="36"/>
        <v>TysarczykJacek1984</v>
      </c>
      <c r="C621">
        <f t="shared" si="37"/>
        <v>620</v>
      </c>
      <c r="D621" t="s">
        <v>989</v>
      </c>
      <c r="E621" t="s">
        <v>21</v>
      </c>
      <c r="F621" t="s">
        <v>988</v>
      </c>
      <c r="G621">
        <v>1984</v>
      </c>
      <c r="H621" t="str">
        <f t="shared" si="38"/>
        <v>Tysarczyk Jacek</v>
      </c>
      <c r="I621">
        <f t="shared" si="39"/>
        <v>1984</v>
      </c>
      <c r="J621" t="s">
        <v>32</v>
      </c>
      <c r="K621" t="s">
        <v>1181</v>
      </c>
    </row>
    <row r="622" spans="1:11">
      <c r="A622" t="str">
        <f t="shared" si="36"/>
        <v>MalinowskiTomasz1970</v>
      </c>
      <c r="C622">
        <f t="shared" si="37"/>
        <v>621</v>
      </c>
      <c r="D622" t="s">
        <v>987</v>
      </c>
      <c r="E622" t="s">
        <v>48</v>
      </c>
      <c r="F622">
        <v>0</v>
      </c>
      <c r="G622">
        <v>1970</v>
      </c>
      <c r="H622" t="str">
        <f t="shared" si="38"/>
        <v>Malinowski Tomasz</v>
      </c>
      <c r="I622">
        <f t="shared" si="39"/>
        <v>1970</v>
      </c>
      <c r="J622" t="s">
        <v>32</v>
      </c>
      <c r="K622" t="s">
        <v>1181</v>
      </c>
    </row>
    <row r="623" spans="1:11">
      <c r="A623" t="str">
        <f t="shared" si="36"/>
        <v>KwiatkowskiKrzysztof Mirosław1969</v>
      </c>
      <c r="C623">
        <f t="shared" si="37"/>
        <v>622</v>
      </c>
      <c r="D623" t="s">
        <v>986</v>
      </c>
      <c r="E623" t="s">
        <v>985</v>
      </c>
      <c r="F623" t="s">
        <v>984</v>
      </c>
      <c r="G623">
        <v>1969</v>
      </c>
      <c r="H623" t="str">
        <f t="shared" si="38"/>
        <v>Kwiatkowski Krzysztof Mirosław</v>
      </c>
      <c r="I623">
        <f t="shared" si="39"/>
        <v>1969</v>
      </c>
      <c r="J623" t="s">
        <v>32</v>
      </c>
      <c r="K623" t="s">
        <v>1181</v>
      </c>
    </row>
    <row r="624" spans="1:11">
      <c r="A624" t="str">
        <f t="shared" si="36"/>
        <v>OlejnikKrzysztof1975</v>
      </c>
      <c r="C624">
        <f t="shared" si="37"/>
        <v>623</v>
      </c>
      <c r="D624" t="s">
        <v>865</v>
      </c>
      <c r="E624" t="s">
        <v>22</v>
      </c>
      <c r="F624" t="s">
        <v>983</v>
      </c>
      <c r="G624">
        <v>1975</v>
      </c>
      <c r="H624" t="str">
        <f t="shared" si="38"/>
        <v>Olejnik Krzysztof</v>
      </c>
      <c r="I624">
        <f t="shared" si="39"/>
        <v>1975</v>
      </c>
      <c r="J624" t="s">
        <v>32</v>
      </c>
      <c r="K624" t="s">
        <v>1181</v>
      </c>
    </row>
    <row r="625" spans="1:11">
      <c r="A625" t="str">
        <f t="shared" si="36"/>
        <v>JakubikPiotr1971</v>
      </c>
      <c r="C625">
        <f t="shared" si="37"/>
        <v>624</v>
      </c>
      <c r="D625" t="s">
        <v>1180</v>
      </c>
      <c r="E625" t="s">
        <v>15</v>
      </c>
      <c r="F625" t="s">
        <v>1179</v>
      </c>
      <c r="G625">
        <v>1971</v>
      </c>
      <c r="H625" t="str">
        <f t="shared" si="38"/>
        <v>Jakubik Piotr</v>
      </c>
      <c r="I625">
        <f t="shared" si="39"/>
        <v>1971</v>
      </c>
      <c r="J625" t="s">
        <v>32</v>
      </c>
      <c r="K625" t="s">
        <v>1182</v>
      </c>
    </row>
    <row r="626" spans="1:11">
      <c r="A626" t="str">
        <f t="shared" si="36"/>
        <v>KokocińskiTomasz1976</v>
      </c>
      <c r="C626">
        <f t="shared" si="37"/>
        <v>625</v>
      </c>
      <c r="D626" t="s">
        <v>1178</v>
      </c>
      <c r="E626" t="s">
        <v>48</v>
      </c>
      <c r="F626" t="s">
        <v>1177</v>
      </c>
      <c r="G626">
        <v>1976</v>
      </c>
      <c r="H626" t="str">
        <f t="shared" si="38"/>
        <v>Kokociński Tomasz</v>
      </c>
      <c r="I626">
        <f t="shared" si="39"/>
        <v>1976</v>
      </c>
      <c r="J626" t="s">
        <v>32</v>
      </c>
      <c r="K626" t="s">
        <v>1182</v>
      </c>
    </row>
    <row r="627" spans="1:11">
      <c r="A627" t="str">
        <f t="shared" si="36"/>
        <v>UsowskiMarcin1976</v>
      </c>
      <c r="C627">
        <f t="shared" si="37"/>
        <v>626</v>
      </c>
      <c r="D627" t="s">
        <v>1176</v>
      </c>
      <c r="E627" t="s">
        <v>17</v>
      </c>
      <c r="F627" t="s">
        <v>1175</v>
      </c>
      <c r="G627">
        <v>1976</v>
      </c>
      <c r="H627" t="str">
        <f t="shared" si="38"/>
        <v>Usowski Marcin</v>
      </c>
      <c r="I627">
        <f t="shared" si="39"/>
        <v>1976</v>
      </c>
      <c r="J627" t="s">
        <v>32</v>
      </c>
      <c r="K627" t="s">
        <v>1182</v>
      </c>
    </row>
    <row r="628" spans="1:11">
      <c r="A628" t="str">
        <f t="shared" si="36"/>
        <v>DorawaPaweł1976</v>
      </c>
      <c r="C628">
        <f t="shared" si="37"/>
        <v>627</v>
      </c>
      <c r="D628" t="s">
        <v>1174</v>
      </c>
      <c r="E628" t="s">
        <v>16</v>
      </c>
      <c r="F628">
        <v>0</v>
      </c>
      <c r="G628">
        <v>1976</v>
      </c>
      <c r="H628" t="str">
        <f t="shared" si="38"/>
        <v>Dorawa Paweł</v>
      </c>
      <c r="I628">
        <f t="shared" si="39"/>
        <v>1976</v>
      </c>
      <c r="J628" t="s">
        <v>32</v>
      </c>
      <c r="K628" t="s">
        <v>1182</v>
      </c>
    </row>
    <row r="629" spans="1:11">
      <c r="A629" t="str">
        <f t="shared" si="36"/>
        <v>WiśniewskiWłodzimierz1971</v>
      </c>
      <c r="C629">
        <f t="shared" si="37"/>
        <v>628</v>
      </c>
      <c r="D629" t="s">
        <v>98</v>
      </c>
      <c r="E629" t="s">
        <v>742</v>
      </c>
      <c r="F629" t="s">
        <v>1172</v>
      </c>
      <c r="G629">
        <v>1971</v>
      </c>
      <c r="H629" t="str">
        <f t="shared" si="38"/>
        <v>Wiśniewski Włodzimierz</v>
      </c>
      <c r="I629">
        <f t="shared" si="39"/>
        <v>1971</v>
      </c>
      <c r="J629" t="s">
        <v>32</v>
      </c>
      <c r="K629" t="s">
        <v>1182</v>
      </c>
    </row>
    <row r="630" spans="1:11">
      <c r="A630" t="str">
        <f t="shared" si="36"/>
        <v>LindemannAndrzej1977</v>
      </c>
      <c r="C630">
        <f t="shared" si="37"/>
        <v>629</v>
      </c>
      <c r="D630" t="s">
        <v>1173</v>
      </c>
      <c r="E630" t="s">
        <v>26</v>
      </c>
      <c r="F630" t="s">
        <v>1172</v>
      </c>
      <c r="G630">
        <v>1977</v>
      </c>
      <c r="H630" t="str">
        <f t="shared" si="38"/>
        <v>Lindemann Andrzej</v>
      </c>
      <c r="I630">
        <f t="shared" si="39"/>
        <v>1977</v>
      </c>
      <c r="J630" t="s">
        <v>32</v>
      </c>
      <c r="K630" t="s">
        <v>1182</v>
      </c>
    </row>
    <row r="631" spans="1:11">
      <c r="A631" t="str">
        <f t="shared" si="36"/>
        <v>JurakKacper1982</v>
      </c>
      <c r="C631">
        <f t="shared" si="37"/>
        <v>630</v>
      </c>
      <c r="D631" t="s">
        <v>1170</v>
      </c>
      <c r="E631" t="s">
        <v>539</v>
      </c>
      <c r="F631" t="s">
        <v>1169</v>
      </c>
      <c r="G631">
        <v>1982</v>
      </c>
      <c r="H631" t="str">
        <f t="shared" si="38"/>
        <v>Jurak Kacper</v>
      </c>
      <c r="I631">
        <f t="shared" si="39"/>
        <v>1982</v>
      </c>
      <c r="J631" t="s">
        <v>32</v>
      </c>
      <c r="K631" t="s">
        <v>1182</v>
      </c>
    </row>
    <row r="632" spans="1:11">
      <c r="A632" t="str">
        <f t="shared" si="36"/>
        <v>GałaPatryk1996</v>
      </c>
      <c r="C632">
        <f t="shared" si="37"/>
        <v>631</v>
      </c>
      <c r="D632" t="s">
        <v>1168</v>
      </c>
      <c r="E632" t="s">
        <v>379</v>
      </c>
      <c r="F632" t="s">
        <v>1166</v>
      </c>
      <c r="G632">
        <v>1996</v>
      </c>
      <c r="H632" t="str">
        <f t="shared" si="38"/>
        <v>Gała Patryk</v>
      </c>
      <c r="I632">
        <f t="shared" si="39"/>
        <v>1996</v>
      </c>
      <c r="J632" t="s">
        <v>32</v>
      </c>
      <c r="K632" t="s">
        <v>1182</v>
      </c>
    </row>
    <row r="633" spans="1:11">
      <c r="A633" t="str">
        <f t="shared" si="36"/>
        <v>SzpotPaweł1983</v>
      </c>
      <c r="C633">
        <f t="shared" si="37"/>
        <v>632</v>
      </c>
      <c r="D633" t="s">
        <v>1167</v>
      </c>
      <c r="E633" t="s">
        <v>16</v>
      </c>
      <c r="F633" t="s">
        <v>1166</v>
      </c>
      <c r="G633">
        <v>1983</v>
      </c>
      <c r="H633" t="str">
        <f t="shared" si="38"/>
        <v>Szpot Paweł</v>
      </c>
      <c r="I633">
        <f t="shared" si="39"/>
        <v>1983</v>
      </c>
      <c r="J633" t="s">
        <v>32</v>
      </c>
      <c r="K633" t="s">
        <v>1182</v>
      </c>
    </row>
    <row r="634" spans="1:11">
      <c r="A634" t="str">
        <f t="shared" si="36"/>
        <v>MillerJan1986</v>
      </c>
      <c r="C634">
        <f t="shared" si="37"/>
        <v>633</v>
      </c>
      <c r="D634" t="s">
        <v>1165</v>
      </c>
      <c r="E634" t="s">
        <v>96</v>
      </c>
      <c r="F634">
        <v>0</v>
      </c>
      <c r="G634">
        <v>1986</v>
      </c>
      <c r="H634" t="str">
        <f t="shared" si="38"/>
        <v>Miller Jan</v>
      </c>
      <c r="I634">
        <f t="shared" si="39"/>
        <v>1986</v>
      </c>
      <c r="J634" t="s">
        <v>32</v>
      </c>
      <c r="K634" t="s">
        <v>1182</v>
      </c>
    </row>
    <row r="635" spans="1:11">
      <c r="A635" t="str">
        <f t="shared" ref="A635:A698" si="40">D635&amp;E635&amp;G635</f>
        <v>KowalewskiJakub1975</v>
      </c>
      <c r="C635">
        <f t="shared" ref="C635:C698" si="41">C634+1</f>
        <v>634</v>
      </c>
      <c r="D635" t="s">
        <v>1164</v>
      </c>
      <c r="E635" t="s">
        <v>141</v>
      </c>
      <c r="F635">
        <v>0</v>
      </c>
      <c r="G635">
        <v>1975</v>
      </c>
      <c r="H635" t="str">
        <f t="shared" si="38"/>
        <v>Kowalewski Jakub</v>
      </c>
      <c r="I635">
        <f t="shared" si="39"/>
        <v>1975</v>
      </c>
      <c r="J635" t="s">
        <v>32</v>
      </c>
      <c r="K635" t="s">
        <v>1182</v>
      </c>
    </row>
    <row r="636" spans="1:11">
      <c r="A636" t="str">
        <f t="shared" si="40"/>
        <v>ŻadkowskiStanisław1997</v>
      </c>
      <c r="C636">
        <f t="shared" si="41"/>
        <v>635</v>
      </c>
      <c r="D636" t="s">
        <v>1163</v>
      </c>
      <c r="E636" t="s">
        <v>279</v>
      </c>
      <c r="F636">
        <v>0</v>
      </c>
      <c r="G636">
        <v>1997</v>
      </c>
      <c r="H636" t="str">
        <f t="shared" si="38"/>
        <v>Żadkowski Stanisław</v>
      </c>
      <c r="I636">
        <f t="shared" si="39"/>
        <v>1997</v>
      </c>
      <c r="J636" t="s">
        <v>32</v>
      </c>
      <c r="K636" t="s">
        <v>1182</v>
      </c>
    </row>
    <row r="637" spans="1:11">
      <c r="A637" t="str">
        <f t="shared" si="40"/>
        <v>ŻadkowskiMarcin1975</v>
      </c>
      <c r="C637">
        <f t="shared" si="41"/>
        <v>636</v>
      </c>
      <c r="D637" t="s">
        <v>1163</v>
      </c>
      <c r="E637" t="s">
        <v>17</v>
      </c>
      <c r="F637">
        <v>0</v>
      </c>
      <c r="G637">
        <v>1975</v>
      </c>
      <c r="H637" t="str">
        <f t="shared" si="38"/>
        <v>Żadkowski Marcin</v>
      </c>
      <c r="I637">
        <f t="shared" si="39"/>
        <v>1975</v>
      </c>
      <c r="J637" t="s">
        <v>32</v>
      </c>
      <c r="K637" t="s">
        <v>1182</v>
      </c>
    </row>
    <row r="638" spans="1:11">
      <c r="A638" t="str">
        <f t="shared" si="40"/>
        <v>RoszkowskiMichał1976</v>
      </c>
      <c r="C638">
        <f t="shared" si="41"/>
        <v>637</v>
      </c>
      <c r="D638" t="s">
        <v>1162</v>
      </c>
      <c r="E638" t="s">
        <v>59</v>
      </c>
      <c r="F638" t="s">
        <v>625</v>
      </c>
      <c r="G638">
        <v>1976</v>
      </c>
      <c r="H638" t="str">
        <f t="shared" si="38"/>
        <v>Roszkowski Michał</v>
      </c>
      <c r="I638">
        <f t="shared" si="39"/>
        <v>1976</v>
      </c>
      <c r="J638" t="s">
        <v>32</v>
      </c>
      <c r="K638" t="s">
        <v>1182</v>
      </c>
    </row>
    <row r="639" spans="1:11">
      <c r="A639" t="str">
        <f t="shared" si="40"/>
        <v>FerdekPrzemek1974</v>
      </c>
      <c r="C639">
        <f t="shared" si="41"/>
        <v>638</v>
      </c>
      <c r="D639" t="s">
        <v>626</v>
      </c>
      <c r="E639" t="s">
        <v>1161</v>
      </c>
      <c r="F639" t="s">
        <v>625</v>
      </c>
      <c r="G639">
        <v>1974</v>
      </c>
      <c r="H639" t="str">
        <f t="shared" si="38"/>
        <v>Ferdek Przemek</v>
      </c>
      <c r="I639">
        <f t="shared" si="39"/>
        <v>1974</v>
      </c>
      <c r="J639" t="s">
        <v>32</v>
      </c>
      <c r="K639" t="s">
        <v>1182</v>
      </c>
    </row>
    <row r="640" spans="1:11">
      <c r="A640" t="str">
        <f t="shared" si="40"/>
        <v>KuhnAdrian1977</v>
      </c>
      <c r="C640">
        <f t="shared" si="41"/>
        <v>639</v>
      </c>
      <c r="D640" t="s">
        <v>1160</v>
      </c>
      <c r="E640" t="s">
        <v>322</v>
      </c>
      <c r="F640" t="s">
        <v>1159</v>
      </c>
      <c r="G640">
        <v>1977</v>
      </c>
      <c r="H640" t="str">
        <f t="shared" si="38"/>
        <v>Kuhn Adrian</v>
      </c>
      <c r="I640">
        <f t="shared" si="39"/>
        <v>1977</v>
      </c>
      <c r="J640" t="s">
        <v>32</v>
      </c>
      <c r="K640" t="s">
        <v>1182</v>
      </c>
    </row>
    <row r="641" spans="1:11">
      <c r="A641" t="str">
        <f t="shared" si="40"/>
        <v>SzamrejWojciech1965</v>
      </c>
      <c r="C641">
        <f t="shared" si="41"/>
        <v>640</v>
      </c>
      <c r="D641" t="s">
        <v>1158</v>
      </c>
      <c r="E641" t="s">
        <v>151</v>
      </c>
      <c r="F641">
        <v>0</v>
      </c>
      <c r="G641">
        <v>1965</v>
      </c>
      <c r="H641" t="str">
        <f t="shared" si="38"/>
        <v>Szamrej Wojciech</v>
      </c>
      <c r="I641">
        <f t="shared" si="39"/>
        <v>1965</v>
      </c>
      <c r="J641" t="s">
        <v>32</v>
      </c>
      <c r="K641" t="s">
        <v>1182</v>
      </c>
    </row>
    <row r="642" spans="1:11">
      <c r="A642" t="str">
        <f t="shared" si="40"/>
        <v>GałaguzJacek1963</v>
      </c>
      <c r="C642">
        <f t="shared" si="41"/>
        <v>641</v>
      </c>
      <c r="D642" t="s">
        <v>1157</v>
      </c>
      <c r="E642" t="s">
        <v>21</v>
      </c>
      <c r="F642">
        <v>0</v>
      </c>
      <c r="G642">
        <v>1963</v>
      </c>
      <c r="H642" t="str">
        <f t="shared" si="38"/>
        <v>Gałaguz Jacek</v>
      </c>
      <c r="I642">
        <f t="shared" si="39"/>
        <v>1963</v>
      </c>
      <c r="J642" t="s">
        <v>32</v>
      </c>
      <c r="K642" t="s">
        <v>1182</v>
      </c>
    </row>
    <row r="643" spans="1:11">
      <c r="A643" t="str">
        <f t="shared" si="40"/>
        <v>JankowskiMariusz1968</v>
      </c>
      <c r="C643">
        <f t="shared" si="41"/>
        <v>642</v>
      </c>
      <c r="D643" t="s">
        <v>309</v>
      </c>
      <c r="E643" t="s">
        <v>383</v>
      </c>
      <c r="F643" t="s">
        <v>1156</v>
      </c>
      <c r="G643">
        <v>1968</v>
      </c>
      <c r="H643" t="str">
        <f t="shared" ref="H643:H706" si="42">D643&amp;" "&amp;E643</f>
        <v>Jankowski Mariusz</v>
      </c>
      <c r="I643">
        <f t="shared" ref="I643:I706" si="43">G643</f>
        <v>1968</v>
      </c>
      <c r="J643" t="s">
        <v>32</v>
      </c>
      <c r="K643" t="s">
        <v>1182</v>
      </c>
    </row>
    <row r="644" spans="1:11">
      <c r="A644" t="str">
        <f t="shared" si="40"/>
        <v>OdalanowskiMarcin Wojciech1981</v>
      </c>
      <c r="C644">
        <f t="shared" si="41"/>
        <v>643</v>
      </c>
      <c r="D644" t="s">
        <v>1155</v>
      </c>
      <c r="E644" t="s">
        <v>1154</v>
      </c>
      <c r="F644" t="s">
        <v>1153</v>
      </c>
      <c r="G644">
        <v>1981</v>
      </c>
      <c r="H644" t="str">
        <f t="shared" si="42"/>
        <v>Odalanowski Marcin Wojciech</v>
      </c>
      <c r="I644">
        <f t="shared" si="43"/>
        <v>1981</v>
      </c>
      <c r="J644" t="s">
        <v>32</v>
      </c>
      <c r="K644" t="s">
        <v>1182</v>
      </c>
    </row>
    <row r="645" spans="1:11">
      <c r="A645" t="str">
        <f t="shared" si="40"/>
        <v>TomczykMichał1985</v>
      </c>
      <c r="C645">
        <f t="shared" si="41"/>
        <v>644</v>
      </c>
      <c r="D645" t="s">
        <v>1152</v>
      </c>
      <c r="E645" t="s">
        <v>59</v>
      </c>
      <c r="F645" t="s">
        <v>1151</v>
      </c>
      <c r="G645">
        <v>1985</v>
      </c>
      <c r="H645" t="str">
        <f t="shared" si="42"/>
        <v>Tomczyk Michał</v>
      </c>
      <c r="I645">
        <f t="shared" si="43"/>
        <v>1985</v>
      </c>
      <c r="J645" t="s">
        <v>32</v>
      </c>
      <c r="K645" t="s">
        <v>1182</v>
      </c>
    </row>
    <row r="646" spans="1:11">
      <c r="A646" t="str">
        <f t="shared" si="40"/>
        <v>ImianowskiAndrzej1988</v>
      </c>
      <c r="C646">
        <f t="shared" si="41"/>
        <v>645</v>
      </c>
      <c r="D646" t="s">
        <v>1150</v>
      </c>
      <c r="E646" t="s">
        <v>26</v>
      </c>
      <c r="F646" t="s">
        <v>1123</v>
      </c>
      <c r="G646">
        <v>1988</v>
      </c>
      <c r="H646" t="str">
        <f t="shared" si="42"/>
        <v>Imianowski Andrzej</v>
      </c>
      <c r="I646">
        <f t="shared" si="43"/>
        <v>1988</v>
      </c>
      <c r="J646" t="s">
        <v>32</v>
      </c>
      <c r="K646" t="s">
        <v>1182</v>
      </c>
    </row>
    <row r="647" spans="1:11">
      <c r="A647" t="str">
        <f t="shared" si="40"/>
        <v>KudelaPaweł1979</v>
      </c>
      <c r="C647">
        <f t="shared" si="41"/>
        <v>646</v>
      </c>
      <c r="D647" t="s">
        <v>1149</v>
      </c>
      <c r="E647" t="s">
        <v>16</v>
      </c>
      <c r="F647">
        <v>0</v>
      </c>
      <c r="G647">
        <v>1979</v>
      </c>
      <c r="H647" t="str">
        <f t="shared" si="42"/>
        <v>Kudela Paweł</v>
      </c>
      <c r="I647">
        <f t="shared" si="43"/>
        <v>1979</v>
      </c>
      <c r="J647" t="s">
        <v>32</v>
      </c>
      <c r="K647" t="s">
        <v>1182</v>
      </c>
    </row>
    <row r="648" spans="1:11">
      <c r="A648" t="str">
        <f t="shared" si="40"/>
        <v>WulczyńskiZbigniew1969</v>
      </c>
      <c r="C648">
        <f t="shared" si="41"/>
        <v>647</v>
      </c>
      <c r="D648" t="s">
        <v>1148</v>
      </c>
      <c r="E648" t="s">
        <v>269</v>
      </c>
      <c r="F648" t="s">
        <v>1147</v>
      </c>
      <c r="G648">
        <v>1969</v>
      </c>
      <c r="H648" t="str">
        <f t="shared" si="42"/>
        <v>Wulczyński Zbigniew</v>
      </c>
      <c r="I648">
        <f t="shared" si="43"/>
        <v>1969</v>
      </c>
      <c r="J648" t="s">
        <v>32</v>
      </c>
      <c r="K648" t="s">
        <v>1182</v>
      </c>
    </row>
    <row r="649" spans="1:11">
      <c r="A649" t="str">
        <f t="shared" si="40"/>
        <v>GrodeckiPatryk1991</v>
      </c>
      <c r="C649">
        <f t="shared" si="41"/>
        <v>648</v>
      </c>
      <c r="D649" t="s">
        <v>557</v>
      </c>
      <c r="E649" t="s">
        <v>379</v>
      </c>
      <c r="F649" t="s">
        <v>1145</v>
      </c>
      <c r="G649">
        <v>1991</v>
      </c>
      <c r="H649" t="str">
        <f t="shared" si="42"/>
        <v>Grodecki Patryk</v>
      </c>
      <c r="I649">
        <f t="shared" si="43"/>
        <v>1991</v>
      </c>
      <c r="J649" t="s">
        <v>32</v>
      </c>
      <c r="K649" t="s">
        <v>1182</v>
      </c>
    </row>
    <row r="650" spans="1:11">
      <c r="A650" t="str">
        <f t="shared" si="40"/>
        <v>MroczekTomasz1991</v>
      </c>
      <c r="C650">
        <f t="shared" si="41"/>
        <v>649</v>
      </c>
      <c r="D650" t="s">
        <v>1146</v>
      </c>
      <c r="E650" t="s">
        <v>48</v>
      </c>
      <c r="F650" t="s">
        <v>1145</v>
      </c>
      <c r="G650">
        <v>1991</v>
      </c>
      <c r="H650" t="str">
        <f t="shared" si="42"/>
        <v>Mroczek Tomasz</v>
      </c>
      <c r="I650">
        <f t="shared" si="43"/>
        <v>1991</v>
      </c>
      <c r="J650" t="s">
        <v>32</v>
      </c>
      <c r="K650" t="s">
        <v>1182</v>
      </c>
    </row>
    <row r="651" spans="1:11">
      <c r="A651" t="str">
        <f t="shared" si="40"/>
        <v>KummerAdam1974</v>
      </c>
      <c r="C651">
        <f t="shared" si="41"/>
        <v>650</v>
      </c>
      <c r="D651" t="s">
        <v>1144</v>
      </c>
      <c r="E651" t="s">
        <v>83</v>
      </c>
      <c r="F651" t="s">
        <v>1137</v>
      </c>
      <c r="G651">
        <v>1974</v>
      </c>
      <c r="H651" t="str">
        <f t="shared" si="42"/>
        <v>Kummer Adam</v>
      </c>
      <c r="I651">
        <f t="shared" si="43"/>
        <v>1974</v>
      </c>
      <c r="J651" t="s">
        <v>32</v>
      </c>
      <c r="K651" t="s">
        <v>1182</v>
      </c>
    </row>
    <row r="652" spans="1:11">
      <c r="A652" t="str">
        <f t="shared" si="40"/>
        <v>UstianowskiPrzemko1983</v>
      </c>
      <c r="C652">
        <f t="shared" si="41"/>
        <v>651</v>
      </c>
      <c r="D652" t="s">
        <v>1143</v>
      </c>
      <c r="E652" t="s">
        <v>1142</v>
      </c>
      <c r="F652" t="s">
        <v>1137</v>
      </c>
      <c r="G652">
        <v>1983</v>
      </c>
      <c r="H652" t="str">
        <f t="shared" si="42"/>
        <v>Ustianowski Przemko</v>
      </c>
      <c r="I652">
        <f t="shared" si="43"/>
        <v>1983</v>
      </c>
      <c r="J652" t="s">
        <v>32</v>
      </c>
      <c r="K652" t="s">
        <v>1182</v>
      </c>
    </row>
    <row r="653" spans="1:11">
      <c r="A653" t="str">
        <f t="shared" si="40"/>
        <v>OlczakMarcin1981</v>
      </c>
      <c r="C653">
        <f t="shared" si="41"/>
        <v>652</v>
      </c>
      <c r="D653" t="s">
        <v>1141</v>
      </c>
      <c r="E653" t="s">
        <v>17</v>
      </c>
      <c r="F653" t="s">
        <v>1137</v>
      </c>
      <c r="G653">
        <v>1981</v>
      </c>
      <c r="H653" t="str">
        <f t="shared" si="42"/>
        <v>Olczak Marcin</v>
      </c>
      <c r="I653">
        <f t="shared" si="43"/>
        <v>1981</v>
      </c>
      <c r="J653" t="s">
        <v>32</v>
      </c>
      <c r="K653" t="s">
        <v>1182</v>
      </c>
    </row>
    <row r="654" spans="1:11">
      <c r="A654" t="str">
        <f t="shared" si="40"/>
        <v>MusielskiKamil1984</v>
      </c>
      <c r="C654">
        <f t="shared" si="41"/>
        <v>653</v>
      </c>
      <c r="D654" t="s">
        <v>1140</v>
      </c>
      <c r="E654" t="s">
        <v>193</v>
      </c>
      <c r="F654" t="s">
        <v>1137</v>
      </c>
      <c r="G654">
        <v>1984</v>
      </c>
      <c r="H654" t="str">
        <f t="shared" si="42"/>
        <v>Musielski Kamil</v>
      </c>
      <c r="I654">
        <f t="shared" si="43"/>
        <v>1984</v>
      </c>
      <c r="J654" t="s">
        <v>32</v>
      </c>
      <c r="K654" t="s">
        <v>1182</v>
      </c>
    </row>
    <row r="655" spans="1:11">
      <c r="A655" t="str">
        <f t="shared" si="40"/>
        <v>PopekMarcin1969</v>
      </c>
      <c r="C655">
        <f t="shared" si="41"/>
        <v>654</v>
      </c>
      <c r="D655" t="s">
        <v>1139</v>
      </c>
      <c r="E655" t="s">
        <v>17</v>
      </c>
      <c r="F655" t="s">
        <v>1137</v>
      </c>
      <c r="G655">
        <v>1969</v>
      </c>
      <c r="H655" t="str">
        <f t="shared" si="42"/>
        <v>Popek Marcin</v>
      </c>
      <c r="I655">
        <f t="shared" si="43"/>
        <v>1969</v>
      </c>
      <c r="J655" t="s">
        <v>32</v>
      </c>
      <c r="K655" t="s">
        <v>1182</v>
      </c>
    </row>
    <row r="656" spans="1:11">
      <c r="A656" t="str">
        <f t="shared" si="40"/>
        <v>JareckiMariusz1974</v>
      </c>
      <c r="C656">
        <f t="shared" si="41"/>
        <v>655</v>
      </c>
      <c r="D656" t="s">
        <v>1138</v>
      </c>
      <c r="E656" t="s">
        <v>383</v>
      </c>
      <c r="F656" t="s">
        <v>1137</v>
      </c>
      <c r="G656">
        <v>1974</v>
      </c>
      <c r="H656" t="str">
        <f t="shared" si="42"/>
        <v>Jarecki Mariusz</v>
      </c>
      <c r="I656">
        <f t="shared" si="43"/>
        <v>1974</v>
      </c>
      <c r="J656" t="s">
        <v>32</v>
      </c>
      <c r="K656" t="s">
        <v>1182</v>
      </c>
    </row>
    <row r="657" spans="1:11">
      <c r="A657" t="str">
        <f t="shared" si="40"/>
        <v>PrażanowskiMariusz1971</v>
      </c>
      <c r="C657">
        <f t="shared" si="41"/>
        <v>656</v>
      </c>
      <c r="D657" t="s">
        <v>1136</v>
      </c>
      <c r="E657" t="s">
        <v>383</v>
      </c>
      <c r="F657" t="s">
        <v>547</v>
      </c>
      <c r="G657">
        <v>1971</v>
      </c>
      <c r="H657" t="str">
        <f t="shared" si="42"/>
        <v>Prażanowski Mariusz</v>
      </c>
      <c r="I657">
        <f t="shared" si="43"/>
        <v>1971</v>
      </c>
      <c r="J657" t="s">
        <v>32</v>
      </c>
      <c r="K657" t="s">
        <v>1182</v>
      </c>
    </row>
    <row r="658" spans="1:11">
      <c r="A658" t="str">
        <f t="shared" si="40"/>
        <v>SzkudlarzMaciej1964</v>
      </c>
      <c r="C658">
        <f t="shared" si="41"/>
        <v>657</v>
      </c>
      <c r="D658" t="s">
        <v>1135</v>
      </c>
      <c r="E658" t="s">
        <v>70</v>
      </c>
      <c r="F658">
        <v>0</v>
      </c>
      <c r="G658">
        <v>1964</v>
      </c>
      <c r="H658" t="str">
        <f t="shared" si="42"/>
        <v>Szkudlarz Maciej</v>
      </c>
      <c r="I658">
        <f t="shared" si="43"/>
        <v>1964</v>
      </c>
      <c r="J658" t="s">
        <v>32</v>
      </c>
      <c r="K658" t="s">
        <v>1182</v>
      </c>
    </row>
    <row r="659" spans="1:11">
      <c r="A659" t="str">
        <f t="shared" si="40"/>
        <v>GolembkaKarol1971</v>
      </c>
      <c r="C659">
        <f t="shared" si="41"/>
        <v>658</v>
      </c>
      <c r="D659" t="s">
        <v>1134</v>
      </c>
      <c r="E659" t="s">
        <v>95</v>
      </c>
      <c r="F659" t="s">
        <v>95</v>
      </c>
      <c r="G659">
        <v>1971</v>
      </c>
      <c r="H659" t="str">
        <f t="shared" si="42"/>
        <v>Golembka Karol</v>
      </c>
      <c r="I659">
        <f t="shared" si="43"/>
        <v>1971</v>
      </c>
      <c r="J659" t="s">
        <v>32</v>
      </c>
      <c r="K659" t="s">
        <v>1182</v>
      </c>
    </row>
    <row r="660" spans="1:11">
      <c r="A660" t="str">
        <f t="shared" si="40"/>
        <v>SpruttaDamian1980</v>
      </c>
      <c r="C660">
        <f t="shared" si="41"/>
        <v>659</v>
      </c>
      <c r="D660" t="s">
        <v>1133</v>
      </c>
      <c r="E660" t="s">
        <v>282</v>
      </c>
      <c r="F660">
        <v>0</v>
      </c>
      <c r="G660">
        <v>1980</v>
      </c>
      <c r="H660" t="str">
        <f t="shared" si="42"/>
        <v>Sprutta Damian</v>
      </c>
      <c r="I660">
        <f t="shared" si="43"/>
        <v>1980</v>
      </c>
      <c r="J660" t="s">
        <v>32</v>
      </c>
      <c r="K660" t="s">
        <v>1182</v>
      </c>
    </row>
    <row r="661" spans="1:11">
      <c r="A661" t="str">
        <f t="shared" si="40"/>
        <v>PukaKamil1985</v>
      </c>
      <c r="C661">
        <f t="shared" si="41"/>
        <v>660</v>
      </c>
      <c r="D661" t="s">
        <v>709</v>
      </c>
      <c r="E661" t="s">
        <v>193</v>
      </c>
      <c r="F661" t="s">
        <v>1132</v>
      </c>
      <c r="G661">
        <v>1985</v>
      </c>
      <c r="H661" t="str">
        <f t="shared" si="42"/>
        <v>Puka Kamil</v>
      </c>
      <c r="I661">
        <f t="shared" si="43"/>
        <v>1985</v>
      </c>
      <c r="J661" t="s">
        <v>32</v>
      </c>
      <c r="K661" t="s">
        <v>1182</v>
      </c>
    </row>
    <row r="662" spans="1:11">
      <c r="A662" t="str">
        <f t="shared" si="40"/>
        <v>SudolskiWojciech1959</v>
      </c>
      <c r="C662">
        <f t="shared" si="41"/>
        <v>661</v>
      </c>
      <c r="D662" t="s">
        <v>1131</v>
      </c>
      <c r="E662" t="s">
        <v>151</v>
      </c>
      <c r="F662">
        <v>0</v>
      </c>
      <c r="G662">
        <v>1959</v>
      </c>
      <c r="H662" t="str">
        <f t="shared" si="42"/>
        <v>Sudolski Wojciech</v>
      </c>
      <c r="I662">
        <f t="shared" si="43"/>
        <v>1959</v>
      </c>
      <c r="J662" t="s">
        <v>32</v>
      </c>
      <c r="K662" t="s">
        <v>1182</v>
      </c>
    </row>
    <row r="663" spans="1:11">
      <c r="A663" t="str">
        <f t="shared" si="40"/>
        <v>MarcinkiewiczGrzegorz Henryk1986</v>
      </c>
      <c r="C663">
        <f t="shared" si="41"/>
        <v>662</v>
      </c>
      <c r="D663" t="s">
        <v>403</v>
      </c>
      <c r="E663" t="s">
        <v>1130</v>
      </c>
      <c r="F663" t="s">
        <v>634</v>
      </c>
      <c r="G663">
        <v>1986</v>
      </c>
      <c r="H663" t="str">
        <f t="shared" si="42"/>
        <v>Marcinkiewicz Grzegorz Henryk</v>
      </c>
      <c r="I663">
        <f t="shared" si="43"/>
        <v>1986</v>
      </c>
      <c r="J663" t="s">
        <v>32</v>
      </c>
      <c r="K663" t="s">
        <v>1182</v>
      </c>
    </row>
    <row r="664" spans="1:11">
      <c r="A664" t="str">
        <f t="shared" si="40"/>
        <v>ŚcibiszPaweł1985</v>
      </c>
      <c r="C664">
        <f t="shared" si="41"/>
        <v>663</v>
      </c>
      <c r="D664" t="s">
        <v>408</v>
      </c>
      <c r="E664" t="s">
        <v>16</v>
      </c>
      <c r="F664" t="s">
        <v>1129</v>
      </c>
      <c r="G664">
        <v>1985</v>
      </c>
      <c r="H664" t="str">
        <f t="shared" si="42"/>
        <v>Ścibisz Paweł</v>
      </c>
      <c r="I664">
        <f t="shared" si="43"/>
        <v>1985</v>
      </c>
      <c r="J664" t="s">
        <v>32</v>
      </c>
      <c r="K664" t="s">
        <v>1182</v>
      </c>
    </row>
    <row r="665" spans="1:11">
      <c r="A665" t="str">
        <f t="shared" si="40"/>
        <v>KrauzeMaciej1971</v>
      </c>
      <c r="C665">
        <f t="shared" si="41"/>
        <v>664</v>
      </c>
      <c r="D665" t="s">
        <v>1128</v>
      </c>
      <c r="E665" t="s">
        <v>70</v>
      </c>
      <c r="F665">
        <v>0</v>
      </c>
      <c r="G665">
        <v>1971</v>
      </c>
      <c r="H665" t="str">
        <f t="shared" si="42"/>
        <v>Krauze Maciej</v>
      </c>
      <c r="I665">
        <f t="shared" si="43"/>
        <v>1971</v>
      </c>
      <c r="J665" t="s">
        <v>32</v>
      </c>
      <c r="K665" t="s">
        <v>1182</v>
      </c>
    </row>
    <row r="666" spans="1:11">
      <c r="A666" t="str">
        <f t="shared" si="40"/>
        <v>CyganTomasz1987</v>
      </c>
      <c r="C666">
        <f t="shared" si="41"/>
        <v>665</v>
      </c>
      <c r="D666" t="s">
        <v>1127</v>
      </c>
      <c r="E666" t="s">
        <v>48</v>
      </c>
      <c r="F666" t="s">
        <v>1095</v>
      </c>
      <c r="G666">
        <v>1987</v>
      </c>
      <c r="H666" t="str">
        <f t="shared" si="42"/>
        <v>Cygan Tomasz</v>
      </c>
      <c r="I666">
        <f t="shared" si="43"/>
        <v>1987</v>
      </c>
      <c r="J666" t="s">
        <v>32</v>
      </c>
      <c r="K666" t="s">
        <v>1182</v>
      </c>
    </row>
    <row r="667" spans="1:11">
      <c r="A667" t="str">
        <f t="shared" si="40"/>
        <v>GojtowskiTomasz1987</v>
      </c>
      <c r="C667">
        <f t="shared" si="41"/>
        <v>666</v>
      </c>
      <c r="D667" t="s">
        <v>1126</v>
      </c>
      <c r="E667" t="s">
        <v>48</v>
      </c>
      <c r="F667" t="s">
        <v>1121</v>
      </c>
      <c r="G667">
        <v>1987</v>
      </c>
      <c r="H667" t="str">
        <f t="shared" si="42"/>
        <v>Gojtowski Tomasz</v>
      </c>
      <c r="I667">
        <f t="shared" si="43"/>
        <v>1987</v>
      </c>
      <c r="J667" t="s">
        <v>32</v>
      </c>
      <c r="K667" t="s">
        <v>1182</v>
      </c>
    </row>
    <row r="668" spans="1:11">
      <c r="A668" t="str">
        <f t="shared" si="40"/>
        <v>PaterekMaciej1976</v>
      </c>
      <c r="C668">
        <f t="shared" si="41"/>
        <v>667</v>
      </c>
      <c r="D668" t="s">
        <v>1125</v>
      </c>
      <c r="E668" t="s">
        <v>70</v>
      </c>
      <c r="F668">
        <v>0</v>
      </c>
      <c r="G668">
        <v>1976</v>
      </c>
      <c r="H668" t="str">
        <f t="shared" si="42"/>
        <v>Paterek Maciej</v>
      </c>
      <c r="I668">
        <f t="shared" si="43"/>
        <v>1976</v>
      </c>
      <c r="J668" t="s">
        <v>32</v>
      </c>
      <c r="K668" t="s">
        <v>1182</v>
      </c>
    </row>
    <row r="669" spans="1:11">
      <c r="A669" t="str">
        <f t="shared" si="40"/>
        <v>LeciejewskiMateusz1991</v>
      </c>
      <c r="C669">
        <f t="shared" si="41"/>
        <v>668</v>
      </c>
      <c r="D669" t="s">
        <v>1124</v>
      </c>
      <c r="E669" t="s">
        <v>91</v>
      </c>
      <c r="F669" t="s">
        <v>1123</v>
      </c>
      <c r="G669">
        <v>1991</v>
      </c>
      <c r="H669" t="str">
        <f t="shared" si="42"/>
        <v>Leciejewski Mateusz</v>
      </c>
      <c r="I669">
        <f t="shared" si="43"/>
        <v>1991</v>
      </c>
      <c r="J669" t="s">
        <v>32</v>
      </c>
      <c r="K669" t="s">
        <v>1182</v>
      </c>
    </row>
    <row r="670" spans="1:11">
      <c r="A670" t="str">
        <f t="shared" si="40"/>
        <v>GierszewskiFilip1989</v>
      </c>
      <c r="C670">
        <f t="shared" si="41"/>
        <v>669</v>
      </c>
      <c r="D670" t="s">
        <v>844</v>
      </c>
      <c r="E670" t="s">
        <v>544</v>
      </c>
      <c r="F670" t="s">
        <v>1095</v>
      </c>
      <c r="G670">
        <v>1989</v>
      </c>
      <c r="H670" t="str">
        <f t="shared" si="42"/>
        <v>Gierszewski Filip</v>
      </c>
      <c r="I670">
        <f t="shared" si="43"/>
        <v>1989</v>
      </c>
      <c r="J670" t="s">
        <v>32</v>
      </c>
      <c r="K670" t="s">
        <v>1182</v>
      </c>
    </row>
    <row r="671" spans="1:11">
      <c r="A671" t="str">
        <f t="shared" si="40"/>
        <v>StanisławskiKuba1985</v>
      </c>
      <c r="C671">
        <f t="shared" si="41"/>
        <v>670</v>
      </c>
      <c r="D671" t="s">
        <v>1079</v>
      </c>
      <c r="E671" t="s">
        <v>491</v>
      </c>
      <c r="F671" t="s">
        <v>1117</v>
      </c>
      <c r="G671">
        <v>1985</v>
      </c>
      <c r="H671" t="str">
        <f t="shared" si="42"/>
        <v>Stanisławski Kuba</v>
      </c>
      <c r="I671">
        <f t="shared" si="43"/>
        <v>1985</v>
      </c>
      <c r="J671" t="s">
        <v>32</v>
      </c>
      <c r="K671" t="s">
        <v>1182</v>
      </c>
    </row>
    <row r="672" spans="1:11">
      <c r="A672" t="str">
        <f t="shared" si="40"/>
        <v>DzidoKarol1986</v>
      </c>
      <c r="C672">
        <f t="shared" si="41"/>
        <v>671</v>
      </c>
      <c r="D672" t="s">
        <v>1122</v>
      </c>
      <c r="E672" t="s">
        <v>95</v>
      </c>
      <c r="F672" t="s">
        <v>1121</v>
      </c>
      <c r="G672">
        <v>1986</v>
      </c>
      <c r="H672" t="str">
        <f t="shared" si="42"/>
        <v>Dzido Karol</v>
      </c>
      <c r="I672">
        <f t="shared" si="43"/>
        <v>1986</v>
      </c>
      <c r="J672" t="s">
        <v>32</v>
      </c>
      <c r="K672" t="s">
        <v>1182</v>
      </c>
    </row>
    <row r="673" spans="1:11">
      <c r="A673" t="str">
        <f t="shared" si="40"/>
        <v>DalmerKarol1985</v>
      </c>
      <c r="C673">
        <f t="shared" si="41"/>
        <v>672</v>
      </c>
      <c r="D673" t="s">
        <v>1118</v>
      </c>
      <c r="E673" t="s">
        <v>95</v>
      </c>
      <c r="F673" t="s">
        <v>1117</v>
      </c>
      <c r="G673">
        <v>1985</v>
      </c>
      <c r="H673" t="str">
        <f t="shared" si="42"/>
        <v>Dalmer Karol</v>
      </c>
      <c r="I673">
        <f t="shared" si="43"/>
        <v>1985</v>
      </c>
      <c r="J673" t="s">
        <v>32</v>
      </c>
      <c r="K673" t="s">
        <v>1182</v>
      </c>
    </row>
    <row r="674" spans="1:11">
      <c r="A674" t="str">
        <f t="shared" si="40"/>
        <v>SawonKrzysztof1963</v>
      </c>
      <c r="C674">
        <f t="shared" si="41"/>
        <v>673</v>
      </c>
      <c r="D674" t="s">
        <v>1116</v>
      </c>
      <c r="E674" t="s">
        <v>22</v>
      </c>
      <c r="F674">
        <v>0</v>
      </c>
      <c r="G674">
        <v>1963</v>
      </c>
      <c r="H674" t="str">
        <f t="shared" si="42"/>
        <v>Sawon Krzysztof</v>
      </c>
      <c r="I674">
        <f t="shared" si="43"/>
        <v>1963</v>
      </c>
      <c r="J674" t="s">
        <v>32</v>
      </c>
      <c r="K674" t="s">
        <v>1182</v>
      </c>
    </row>
    <row r="675" spans="1:11">
      <c r="A675" t="str">
        <f t="shared" si="40"/>
        <v>WasilczukMichał1962</v>
      </c>
      <c r="C675">
        <f t="shared" si="41"/>
        <v>674</v>
      </c>
      <c r="D675" t="s">
        <v>1115</v>
      </c>
      <c r="E675" t="s">
        <v>59</v>
      </c>
      <c r="F675">
        <v>0</v>
      </c>
      <c r="G675">
        <v>1962</v>
      </c>
      <c r="H675" t="str">
        <f t="shared" si="42"/>
        <v>Wasilczuk Michał</v>
      </c>
      <c r="I675">
        <f t="shared" si="43"/>
        <v>1962</v>
      </c>
      <c r="J675" t="s">
        <v>32</v>
      </c>
      <c r="K675" t="s">
        <v>1182</v>
      </c>
    </row>
    <row r="676" spans="1:11">
      <c r="A676" t="str">
        <f t="shared" si="40"/>
        <v>LuksKrzysztof1978</v>
      </c>
      <c r="C676">
        <f t="shared" si="41"/>
        <v>675</v>
      </c>
      <c r="D676" t="s">
        <v>1114</v>
      </c>
      <c r="E676" t="s">
        <v>22</v>
      </c>
      <c r="F676">
        <v>0</v>
      </c>
      <c r="G676">
        <v>1978</v>
      </c>
      <c r="H676" t="str">
        <f t="shared" si="42"/>
        <v>Luks Krzysztof</v>
      </c>
      <c r="I676">
        <f t="shared" si="43"/>
        <v>1978</v>
      </c>
      <c r="J676" t="s">
        <v>32</v>
      </c>
      <c r="K676" t="s">
        <v>1182</v>
      </c>
    </row>
    <row r="677" spans="1:11">
      <c r="A677" t="str">
        <f t="shared" si="40"/>
        <v>KawczyńskiMateusz1983</v>
      </c>
      <c r="C677">
        <f t="shared" si="41"/>
        <v>676</v>
      </c>
      <c r="D677" t="s">
        <v>1113</v>
      </c>
      <c r="E677" t="s">
        <v>91</v>
      </c>
      <c r="F677">
        <v>0</v>
      </c>
      <c r="G677">
        <v>1983</v>
      </c>
      <c r="H677" t="str">
        <f t="shared" si="42"/>
        <v>Kawczyński Mateusz</v>
      </c>
      <c r="I677">
        <f t="shared" si="43"/>
        <v>1983</v>
      </c>
      <c r="J677" t="s">
        <v>32</v>
      </c>
      <c r="K677" t="s">
        <v>1182</v>
      </c>
    </row>
    <row r="678" spans="1:11">
      <c r="A678" t="str">
        <f t="shared" si="40"/>
        <v>MikitaJarosław1970</v>
      </c>
      <c r="C678">
        <f t="shared" si="41"/>
        <v>677</v>
      </c>
      <c r="D678" t="s">
        <v>1112</v>
      </c>
      <c r="E678" t="s">
        <v>90</v>
      </c>
      <c r="F678" t="s">
        <v>1111</v>
      </c>
      <c r="G678">
        <v>1970</v>
      </c>
      <c r="H678" t="str">
        <f t="shared" si="42"/>
        <v>Mikita Jarosław</v>
      </c>
      <c r="I678">
        <f t="shared" si="43"/>
        <v>1970</v>
      </c>
      <c r="J678" t="s">
        <v>32</v>
      </c>
      <c r="K678" t="s">
        <v>1182</v>
      </c>
    </row>
    <row r="679" spans="1:11">
      <c r="A679" t="str">
        <f t="shared" si="40"/>
        <v>WasiniewskiRobert1973</v>
      </c>
      <c r="C679">
        <f t="shared" si="41"/>
        <v>678</v>
      </c>
      <c r="D679" t="s">
        <v>1110</v>
      </c>
      <c r="E679" t="s">
        <v>49</v>
      </c>
      <c r="F679">
        <v>0</v>
      </c>
      <c r="G679">
        <v>1973</v>
      </c>
      <c r="H679" t="str">
        <f t="shared" si="42"/>
        <v>Wasiniewski Robert</v>
      </c>
      <c r="I679">
        <f t="shared" si="43"/>
        <v>1973</v>
      </c>
      <c r="J679" t="s">
        <v>32</v>
      </c>
      <c r="K679" t="s">
        <v>1182</v>
      </c>
    </row>
    <row r="680" spans="1:11">
      <c r="A680" t="str">
        <f t="shared" si="40"/>
        <v>AckermannKarol1983</v>
      </c>
      <c r="C680">
        <f t="shared" si="41"/>
        <v>679</v>
      </c>
      <c r="D680" t="s">
        <v>1109</v>
      </c>
      <c r="E680" t="s">
        <v>95</v>
      </c>
      <c r="F680">
        <v>0</v>
      </c>
      <c r="G680">
        <v>1983</v>
      </c>
      <c r="H680" t="str">
        <f t="shared" si="42"/>
        <v>Ackermann Karol</v>
      </c>
      <c r="I680">
        <f t="shared" si="43"/>
        <v>1983</v>
      </c>
      <c r="J680" t="s">
        <v>32</v>
      </c>
      <c r="K680" t="s">
        <v>1182</v>
      </c>
    </row>
    <row r="681" spans="1:11">
      <c r="A681" t="str">
        <f t="shared" si="40"/>
        <v>NowińskiAndrzej1976</v>
      </c>
      <c r="C681">
        <f t="shared" si="41"/>
        <v>680</v>
      </c>
      <c r="D681" t="s">
        <v>1108</v>
      </c>
      <c r="E681" t="s">
        <v>26</v>
      </c>
      <c r="F681" t="s">
        <v>1105</v>
      </c>
      <c r="G681">
        <v>1976</v>
      </c>
      <c r="H681" t="str">
        <f t="shared" si="42"/>
        <v>Nowiński Andrzej</v>
      </c>
      <c r="I681">
        <f t="shared" si="43"/>
        <v>1976</v>
      </c>
      <c r="J681" t="s">
        <v>32</v>
      </c>
      <c r="K681" t="s">
        <v>1182</v>
      </c>
    </row>
    <row r="682" spans="1:11">
      <c r="A682" t="str">
        <f t="shared" si="40"/>
        <v>SzurałaRobert Janusz1978</v>
      </c>
      <c r="C682">
        <f t="shared" si="41"/>
        <v>681</v>
      </c>
      <c r="D682" t="s">
        <v>1107</v>
      </c>
      <c r="E682" t="s">
        <v>1106</v>
      </c>
      <c r="F682" t="s">
        <v>1105</v>
      </c>
      <c r="G682">
        <v>1978</v>
      </c>
      <c r="H682" t="str">
        <f t="shared" si="42"/>
        <v>Szurała Robert Janusz</v>
      </c>
      <c r="I682">
        <f t="shared" si="43"/>
        <v>1978</v>
      </c>
      <c r="J682" t="s">
        <v>32</v>
      </c>
      <c r="K682" t="s">
        <v>1182</v>
      </c>
    </row>
    <row r="683" spans="1:11">
      <c r="A683" t="str">
        <f t="shared" si="40"/>
        <v>WinczewskiSzymon1985</v>
      </c>
      <c r="C683">
        <f t="shared" si="41"/>
        <v>682</v>
      </c>
      <c r="D683" t="s">
        <v>1104</v>
      </c>
      <c r="E683" t="s">
        <v>398</v>
      </c>
      <c r="F683">
        <v>0</v>
      </c>
      <c r="G683">
        <v>1985</v>
      </c>
      <c r="H683" t="str">
        <f t="shared" si="42"/>
        <v>Winczewski Szymon</v>
      </c>
      <c r="I683">
        <f t="shared" si="43"/>
        <v>1985</v>
      </c>
      <c r="J683" t="s">
        <v>32</v>
      </c>
      <c r="K683" t="s">
        <v>1182</v>
      </c>
    </row>
    <row r="684" spans="1:11">
      <c r="A684" t="str">
        <f t="shared" si="40"/>
        <v>ŚwiątkiewiczGrzegorz1964</v>
      </c>
      <c r="C684">
        <f t="shared" si="41"/>
        <v>683</v>
      </c>
      <c r="D684" t="s">
        <v>1103</v>
      </c>
      <c r="E684" t="s">
        <v>19</v>
      </c>
      <c r="F684">
        <v>0</v>
      </c>
      <c r="G684">
        <v>1964</v>
      </c>
      <c r="H684" t="str">
        <f t="shared" si="42"/>
        <v>Świątkiewicz Grzegorz</v>
      </c>
      <c r="I684">
        <f t="shared" si="43"/>
        <v>1964</v>
      </c>
      <c r="J684" t="s">
        <v>32</v>
      </c>
      <c r="K684" t="s">
        <v>1182</v>
      </c>
    </row>
    <row r="685" spans="1:11">
      <c r="A685" t="str">
        <f t="shared" si="40"/>
        <v>ŚwiątkiewiczJerzy1962</v>
      </c>
      <c r="C685">
        <f t="shared" si="41"/>
        <v>684</v>
      </c>
      <c r="D685" t="s">
        <v>1103</v>
      </c>
      <c r="E685" t="s">
        <v>209</v>
      </c>
      <c r="F685">
        <v>0</v>
      </c>
      <c r="G685">
        <v>1962</v>
      </c>
      <c r="H685" t="str">
        <f t="shared" si="42"/>
        <v>Świątkiewicz Jerzy</v>
      </c>
      <c r="I685">
        <f t="shared" si="43"/>
        <v>1962</v>
      </c>
      <c r="J685" t="s">
        <v>32</v>
      </c>
      <c r="K685" t="s">
        <v>1182</v>
      </c>
    </row>
    <row r="686" spans="1:11">
      <c r="A686" t="str">
        <f t="shared" si="40"/>
        <v>ChylakPaweł1984</v>
      </c>
      <c r="C686">
        <f t="shared" si="41"/>
        <v>685</v>
      </c>
      <c r="D686" t="s">
        <v>1102</v>
      </c>
      <c r="E686" t="s">
        <v>16</v>
      </c>
      <c r="F686">
        <v>0</v>
      </c>
      <c r="G686">
        <v>1984</v>
      </c>
      <c r="H686" t="str">
        <f t="shared" si="42"/>
        <v>Chylak Paweł</v>
      </c>
      <c r="I686">
        <f t="shared" si="43"/>
        <v>1984</v>
      </c>
      <c r="J686" t="s">
        <v>32</v>
      </c>
      <c r="K686" t="s">
        <v>1182</v>
      </c>
    </row>
    <row r="687" spans="1:11">
      <c r="A687" t="str">
        <f t="shared" si="40"/>
        <v>MalinowskiBartosz1979</v>
      </c>
      <c r="C687">
        <f t="shared" si="41"/>
        <v>686</v>
      </c>
      <c r="D687" t="s">
        <v>987</v>
      </c>
      <c r="E687" t="s">
        <v>46</v>
      </c>
      <c r="F687" t="s">
        <v>1099</v>
      </c>
      <c r="G687">
        <v>1979</v>
      </c>
      <c r="H687" t="str">
        <f t="shared" si="42"/>
        <v>Malinowski Bartosz</v>
      </c>
      <c r="I687">
        <f t="shared" si="43"/>
        <v>1979</v>
      </c>
      <c r="J687" t="s">
        <v>32</v>
      </c>
      <c r="K687" t="s">
        <v>1182</v>
      </c>
    </row>
    <row r="688" spans="1:11">
      <c r="A688" t="str">
        <f t="shared" si="40"/>
        <v>SzucaZbigniew1974</v>
      </c>
      <c r="C688">
        <f t="shared" si="41"/>
        <v>687</v>
      </c>
      <c r="D688" t="s">
        <v>1098</v>
      </c>
      <c r="E688" t="s">
        <v>269</v>
      </c>
      <c r="F688">
        <v>0</v>
      </c>
      <c r="G688">
        <v>1974</v>
      </c>
      <c r="H688" t="str">
        <f t="shared" si="42"/>
        <v>Szuca Zbigniew</v>
      </c>
      <c r="I688">
        <f t="shared" si="43"/>
        <v>1974</v>
      </c>
      <c r="J688" t="s">
        <v>32</v>
      </c>
      <c r="K688" t="s">
        <v>1182</v>
      </c>
    </row>
    <row r="689" spans="1:11">
      <c r="A689" t="str">
        <f t="shared" si="40"/>
        <v>SkórskiWojciech1971</v>
      </c>
      <c r="C689">
        <f t="shared" si="41"/>
        <v>688</v>
      </c>
      <c r="D689" t="s">
        <v>1097</v>
      </c>
      <c r="E689" t="s">
        <v>151</v>
      </c>
      <c r="F689">
        <v>0</v>
      </c>
      <c r="G689">
        <v>1971</v>
      </c>
      <c r="H689" t="str">
        <f t="shared" si="42"/>
        <v>Skórski Wojciech</v>
      </c>
      <c r="I689">
        <f t="shared" si="43"/>
        <v>1971</v>
      </c>
      <c r="J689" t="s">
        <v>32</v>
      </c>
      <c r="K689" t="s">
        <v>1182</v>
      </c>
    </row>
    <row r="690" spans="1:11">
      <c r="A690" t="str">
        <f t="shared" si="40"/>
        <v>GrzybekRobert1989</v>
      </c>
      <c r="C690">
        <f t="shared" si="41"/>
        <v>689</v>
      </c>
      <c r="D690" t="s">
        <v>1096</v>
      </c>
      <c r="E690" t="s">
        <v>49</v>
      </c>
      <c r="F690" t="s">
        <v>1095</v>
      </c>
      <c r="G690">
        <v>1989</v>
      </c>
      <c r="H690" t="str">
        <f t="shared" si="42"/>
        <v>Grzybek Robert</v>
      </c>
      <c r="I690">
        <f t="shared" si="43"/>
        <v>1989</v>
      </c>
      <c r="J690" t="s">
        <v>32</v>
      </c>
      <c r="K690" t="s">
        <v>1182</v>
      </c>
    </row>
    <row r="691" spans="1:11">
      <c r="A691" t="str">
        <f t="shared" si="40"/>
        <v>GizelaMichał1980</v>
      </c>
      <c r="C691">
        <f t="shared" si="41"/>
        <v>690</v>
      </c>
      <c r="D691" t="s">
        <v>1094</v>
      </c>
      <c r="E691" t="s">
        <v>59</v>
      </c>
      <c r="F691">
        <v>0</v>
      </c>
      <c r="G691">
        <v>1980</v>
      </c>
      <c r="H691" t="str">
        <f t="shared" si="42"/>
        <v>Gizela Michał</v>
      </c>
      <c r="I691">
        <f t="shared" si="43"/>
        <v>1980</v>
      </c>
      <c r="J691" t="s">
        <v>32</v>
      </c>
      <c r="K691" t="s">
        <v>1182</v>
      </c>
    </row>
    <row r="692" spans="1:11">
      <c r="A692" t="str">
        <f t="shared" si="40"/>
        <v>MaciakKrzysztof1978</v>
      </c>
      <c r="C692">
        <f t="shared" si="41"/>
        <v>691</v>
      </c>
      <c r="D692" t="s">
        <v>1093</v>
      </c>
      <c r="E692" t="s">
        <v>22</v>
      </c>
      <c r="F692">
        <v>0</v>
      </c>
      <c r="G692">
        <v>1978</v>
      </c>
      <c r="H692" t="str">
        <f t="shared" si="42"/>
        <v>Maciak Krzysztof</v>
      </c>
      <c r="I692">
        <f t="shared" si="43"/>
        <v>1978</v>
      </c>
      <c r="J692" t="s">
        <v>32</v>
      </c>
      <c r="K692" t="s">
        <v>1182</v>
      </c>
    </row>
    <row r="693" spans="1:11">
      <c r="A693" t="str">
        <f t="shared" si="40"/>
        <v>KwiatkowskiMaciej Piotr1986</v>
      </c>
      <c r="C693">
        <f t="shared" si="41"/>
        <v>692</v>
      </c>
      <c r="D693" t="s">
        <v>986</v>
      </c>
      <c r="E693" t="s">
        <v>1092</v>
      </c>
      <c r="F693" t="s">
        <v>625</v>
      </c>
      <c r="G693">
        <v>1986</v>
      </c>
      <c r="H693" t="str">
        <f t="shared" si="42"/>
        <v>Kwiatkowski Maciej Piotr</v>
      </c>
      <c r="I693">
        <f t="shared" si="43"/>
        <v>1986</v>
      </c>
      <c r="J693" t="s">
        <v>32</v>
      </c>
      <c r="K693" t="s">
        <v>1182</v>
      </c>
    </row>
    <row r="694" spans="1:11">
      <c r="A694" t="str">
        <f t="shared" si="40"/>
        <v>Łys - PisowackiAdam1986</v>
      </c>
      <c r="C694">
        <f t="shared" si="41"/>
        <v>693</v>
      </c>
      <c r="D694" t="s">
        <v>1091</v>
      </c>
      <c r="E694" t="s">
        <v>83</v>
      </c>
      <c r="F694" t="s">
        <v>1082</v>
      </c>
      <c r="G694">
        <v>1986</v>
      </c>
      <c r="H694" t="str">
        <f t="shared" si="42"/>
        <v>Łys - Pisowacki Adam</v>
      </c>
      <c r="I694">
        <f t="shared" si="43"/>
        <v>1986</v>
      </c>
      <c r="J694" t="s">
        <v>32</v>
      </c>
      <c r="K694" t="s">
        <v>1182</v>
      </c>
    </row>
    <row r="695" spans="1:11">
      <c r="A695" t="str">
        <f t="shared" si="40"/>
        <v>KulwikowskiMichał Aleksander1979</v>
      </c>
      <c r="C695">
        <f t="shared" si="41"/>
        <v>694</v>
      </c>
      <c r="D695" t="s">
        <v>1090</v>
      </c>
      <c r="E695" t="s">
        <v>1089</v>
      </c>
      <c r="F695" t="s">
        <v>1082</v>
      </c>
      <c r="G695">
        <v>1979</v>
      </c>
      <c r="H695" t="str">
        <f t="shared" si="42"/>
        <v>Kulwikowski Michał Aleksander</v>
      </c>
      <c r="I695">
        <f t="shared" si="43"/>
        <v>1979</v>
      </c>
      <c r="J695" t="s">
        <v>32</v>
      </c>
      <c r="K695" t="s">
        <v>1182</v>
      </c>
    </row>
    <row r="696" spans="1:11">
      <c r="A696" t="str">
        <f t="shared" si="40"/>
        <v>SzmaglińskiŁukasz1983</v>
      </c>
      <c r="C696">
        <f t="shared" si="41"/>
        <v>695</v>
      </c>
      <c r="D696" t="s">
        <v>1087</v>
      </c>
      <c r="E696" t="s">
        <v>63</v>
      </c>
      <c r="F696" t="s">
        <v>1071</v>
      </c>
      <c r="G696">
        <v>1983</v>
      </c>
      <c r="H696" t="str">
        <f t="shared" si="42"/>
        <v>Szmagliński Łukasz</v>
      </c>
      <c r="I696">
        <f t="shared" si="43"/>
        <v>1983</v>
      </c>
      <c r="J696" t="s">
        <v>32</v>
      </c>
      <c r="K696" t="s">
        <v>1182</v>
      </c>
    </row>
    <row r="697" spans="1:11">
      <c r="A697" t="str">
        <f t="shared" si="40"/>
        <v>MaroszekŁukasz1984</v>
      </c>
      <c r="C697">
        <f t="shared" si="41"/>
        <v>696</v>
      </c>
      <c r="D697" t="s">
        <v>1086</v>
      </c>
      <c r="E697" t="s">
        <v>63</v>
      </c>
      <c r="F697">
        <v>0</v>
      </c>
      <c r="G697">
        <v>1984</v>
      </c>
      <c r="H697" t="str">
        <f t="shared" si="42"/>
        <v>Maroszek Łukasz</v>
      </c>
      <c r="I697">
        <f t="shared" si="43"/>
        <v>1984</v>
      </c>
      <c r="J697" t="s">
        <v>32</v>
      </c>
      <c r="K697" t="s">
        <v>1182</v>
      </c>
    </row>
    <row r="698" spans="1:11">
      <c r="A698" t="str">
        <f t="shared" si="40"/>
        <v>PrażyńskiMichał1973</v>
      </c>
      <c r="C698">
        <f t="shared" si="41"/>
        <v>697</v>
      </c>
      <c r="D698" t="s">
        <v>1085</v>
      </c>
      <c r="E698" t="s">
        <v>59</v>
      </c>
      <c r="F698">
        <v>0</v>
      </c>
      <c r="G698">
        <v>1973</v>
      </c>
      <c r="H698" t="str">
        <f t="shared" si="42"/>
        <v>Prażyński Michał</v>
      </c>
      <c r="I698">
        <f t="shared" si="43"/>
        <v>1973</v>
      </c>
      <c r="J698" t="s">
        <v>32</v>
      </c>
      <c r="K698" t="s">
        <v>1182</v>
      </c>
    </row>
    <row r="699" spans="1:11">
      <c r="A699" t="str">
        <f t="shared" ref="A699:A752" si="44">D699&amp;E699&amp;G699</f>
        <v>CelejewskiCezary1980</v>
      </c>
      <c r="C699">
        <f t="shared" ref="C699:C752" si="45">C698+1</f>
        <v>698</v>
      </c>
      <c r="D699" t="s">
        <v>1084</v>
      </c>
      <c r="E699" t="s">
        <v>940</v>
      </c>
      <c r="F699">
        <v>0</v>
      </c>
      <c r="G699">
        <v>1980</v>
      </c>
      <c r="H699" t="str">
        <f t="shared" si="42"/>
        <v>Celejewski Cezary</v>
      </c>
      <c r="I699">
        <f t="shared" si="43"/>
        <v>1980</v>
      </c>
      <c r="J699" t="s">
        <v>32</v>
      </c>
      <c r="K699" t="s">
        <v>1182</v>
      </c>
    </row>
    <row r="700" spans="1:11">
      <c r="A700" t="str">
        <f t="shared" si="44"/>
        <v>GrudaKonrad1972</v>
      </c>
      <c r="C700">
        <f t="shared" si="45"/>
        <v>699</v>
      </c>
      <c r="D700" t="s">
        <v>1083</v>
      </c>
      <c r="E700" t="s">
        <v>68</v>
      </c>
      <c r="F700">
        <v>0</v>
      </c>
      <c r="G700">
        <v>1972</v>
      </c>
      <c r="H700" t="str">
        <f t="shared" si="42"/>
        <v>Gruda Konrad</v>
      </c>
      <c r="I700">
        <f t="shared" si="43"/>
        <v>1972</v>
      </c>
      <c r="J700" t="s">
        <v>32</v>
      </c>
      <c r="K700" t="s">
        <v>1182</v>
      </c>
    </row>
    <row r="701" spans="1:11">
      <c r="A701" t="str">
        <f t="shared" si="44"/>
        <v>KuprianSzymon1983</v>
      </c>
      <c r="C701">
        <f t="shared" si="45"/>
        <v>700</v>
      </c>
      <c r="D701" t="s">
        <v>1081</v>
      </c>
      <c r="E701" t="s">
        <v>398</v>
      </c>
      <c r="F701">
        <v>0</v>
      </c>
      <c r="G701">
        <v>1983</v>
      </c>
      <c r="H701" t="str">
        <f t="shared" si="42"/>
        <v>Kuprian Szymon</v>
      </c>
      <c r="I701">
        <f t="shared" si="43"/>
        <v>1983</v>
      </c>
      <c r="J701" t="s">
        <v>32</v>
      </c>
      <c r="K701" t="s">
        <v>1182</v>
      </c>
    </row>
    <row r="702" spans="1:11">
      <c r="A702" t="str">
        <f t="shared" si="44"/>
        <v>WejherSławomir1981</v>
      </c>
      <c r="C702">
        <f t="shared" si="45"/>
        <v>701</v>
      </c>
      <c r="D702" t="s">
        <v>1080</v>
      </c>
      <c r="E702" t="s">
        <v>92</v>
      </c>
      <c r="F702">
        <v>0</v>
      </c>
      <c r="G702">
        <v>1981</v>
      </c>
      <c r="H702" t="str">
        <f t="shared" si="42"/>
        <v>Wejher Sławomir</v>
      </c>
      <c r="I702">
        <f t="shared" si="43"/>
        <v>1981</v>
      </c>
      <c r="J702" t="s">
        <v>32</v>
      </c>
      <c r="K702" t="s">
        <v>1182</v>
      </c>
    </row>
    <row r="703" spans="1:11">
      <c r="A703" t="str">
        <f t="shared" si="44"/>
        <v>StanisławskiFilip1986</v>
      </c>
      <c r="C703">
        <f t="shared" si="45"/>
        <v>702</v>
      </c>
      <c r="D703" t="s">
        <v>1079</v>
      </c>
      <c r="E703" t="s">
        <v>544</v>
      </c>
      <c r="F703" t="s">
        <v>867</v>
      </c>
      <c r="G703">
        <v>1986</v>
      </c>
      <c r="H703" t="str">
        <f t="shared" si="42"/>
        <v>Stanisławski Filip</v>
      </c>
      <c r="I703">
        <f t="shared" si="43"/>
        <v>1986</v>
      </c>
      <c r="J703" t="s">
        <v>32</v>
      </c>
      <c r="K703" t="s">
        <v>1182</v>
      </c>
    </row>
    <row r="704" spans="1:11">
      <c r="A704" t="str">
        <f t="shared" si="44"/>
        <v>GlazikTomasz1982</v>
      </c>
      <c r="C704">
        <f t="shared" si="45"/>
        <v>703</v>
      </c>
      <c r="D704" t="s">
        <v>1075</v>
      </c>
      <c r="E704" t="s">
        <v>48</v>
      </c>
      <c r="F704" t="s">
        <v>1074</v>
      </c>
      <c r="G704">
        <v>1982</v>
      </c>
      <c r="H704" t="str">
        <f t="shared" si="42"/>
        <v>Glazik Tomasz</v>
      </c>
      <c r="I704">
        <f t="shared" si="43"/>
        <v>1982</v>
      </c>
      <c r="J704" t="s">
        <v>32</v>
      </c>
      <c r="K704" t="s">
        <v>1182</v>
      </c>
    </row>
    <row r="705" spans="1:11">
      <c r="A705" t="str">
        <f t="shared" si="44"/>
        <v>BasiakPaweł1981</v>
      </c>
      <c r="C705">
        <f t="shared" si="45"/>
        <v>704</v>
      </c>
      <c r="D705" t="s">
        <v>1073</v>
      </c>
      <c r="E705" t="s">
        <v>16</v>
      </c>
      <c r="F705" t="s">
        <v>1072</v>
      </c>
      <c r="G705">
        <v>1981</v>
      </c>
      <c r="H705" t="str">
        <f t="shared" si="42"/>
        <v>Basiak Paweł</v>
      </c>
      <c r="I705">
        <f t="shared" si="43"/>
        <v>1981</v>
      </c>
      <c r="J705" t="s">
        <v>32</v>
      </c>
      <c r="K705" t="s">
        <v>1182</v>
      </c>
    </row>
    <row r="706" spans="1:11">
      <c r="A706" t="str">
        <f t="shared" si="44"/>
        <v>SoboczynskiAdam1986</v>
      </c>
      <c r="C706">
        <f t="shared" si="45"/>
        <v>705</v>
      </c>
      <c r="D706" t="s">
        <v>1070</v>
      </c>
      <c r="E706" t="s">
        <v>83</v>
      </c>
      <c r="F706" t="s">
        <v>1069</v>
      </c>
      <c r="G706">
        <v>1986</v>
      </c>
      <c r="H706" t="str">
        <f t="shared" si="42"/>
        <v>Soboczynski Adam</v>
      </c>
      <c r="I706">
        <f t="shared" si="43"/>
        <v>1986</v>
      </c>
      <c r="J706" t="s">
        <v>32</v>
      </c>
      <c r="K706" t="s">
        <v>1182</v>
      </c>
    </row>
    <row r="707" spans="1:11">
      <c r="A707" t="str">
        <f t="shared" si="44"/>
        <v>GrygoPiotr1991</v>
      </c>
      <c r="C707">
        <f t="shared" si="45"/>
        <v>706</v>
      </c>
      <c r="D707" t="s">
        <v>1068</v>
      </c>
      <c r="E707" t="s">
        <v>15</v>
      </c>
      <c r="F707" t="s">
        <v>1067</v>
      </c>
      <c r="G707">
        <v>1991</v>
      </c>
      <c r="H707" t="str">
        <f t="shared" ref="H707:H752" si="46">D707&amp;" "&amp;E707</f>
        <v>Grygo Piotr</v>
      </c>
      <c r="I707">
        <f t="shared" ref="I707:I752" si="47">G707</f>
        <v>1991</v>
      </c>
      <c r="J707" t="s">
        <v>32</v>
      </c>
      <c r="K707" t="s">
        <v>1182</v>
      </c>
    </row>
    <row r="708" spans="1:11">
      <c r="A708" t="str">
        <f t="shared" si="44"/>
        <v>KoniecznyRobert Witold1991</v>
      </c>
      <c r="C708">
        <f t="shared" si="45"/>
        <v>707</v>
      </c>
      <c r="D708" t="s">
        <v>47</v>
      </c>
      <c r="E708" t="s">
        <v>1066</v>
      </c>
      <c r="F708" t="s">
        <v>1065</v>
      </c>
      <c r="G708">
        <v>1991</v>
      </c>
      <c r="H708" t="str">
        <f t="shared" si="46"/>
        <v>Konieczny Robert Witold</v>
      </c>
      <c r="I708">
        <f t="shared" si="47"/>
        <v>1991</v>
      </c>
      <c r="J708" t="s">
        <v>32</v>
      </c>
      <c r="K708" t="s">
        <v>1182</v>
      </c>
    </row>
    <row r="709" spans="1:11">
      <c r="A709" t="str">
        <f t="shared" si="44"/>
        <v>PogorzelskiWojciech1981</v>
      </c>
      <c r="C709">
        <f t="shared" si="45"/>
        <v>708</v>
      </c>
      <c r="D709" t="s">
        <v>1064</v>
      </c>
      <c r="E709" t="s">
        <v>151</v>
      </c>
      <c r="F709" t="s">
        <v>1063</v>
      </c>
      <c r="G709">
        <v>1981</v>
      </c>
      <c r="H709" t="str">
        <f t="shared" si="46"/>
        <v>Pogorzelski Wojciech</v>
      </c>
      <c r="I709">
        <f t="shared" si="47"/>
        <v>1981</v>
      </c>
      <c r="J709" t="s">
        <v>32</v>
      </c>
      <c r="K709" t="s">
        <v>1182</v>
      </c>
    </row>
    <row r="710" spans="1:11">
      <c r="A710" t="str">
        <f t="shared" si="44"/>
        <v>GołąbAleksander1978</v>
      </c>
      <c r="C710">
        <f t="shared" si="45"/>
        <v>709</v>
      </c>
      <c r="D710" t="s">
        <v>883</v>
      </c>
      <c r="E710" t="s">
        <v>103</v>
      </c>
      <c r="F710">
        <v>0</v>
      </c>
      <c r="G710">
        <v>1978</v>
      </c>
      <c r="H710" t="str">
        <f t="shared" si="46"/>
        <v>Gołąb Aleksander</v>
      </c>
      <c r="I710">
        <f t="shared" si="47"/>
        <v>1978</v>
      </c>
      <c r="J710" t="s">
        <v>32</v>
      </c>
      <c r="K710" t="s">
        <v>1182</v>
      </c>
    </row>
    <row r="711" spans="1:11">
      <c r="A711" t="str">
        <f t="shared" si="44"/>
        <v>ManistaPaweł1983</v>
      </c>
      <c r="C711">
        <f t="shared" si="45"/>
        <v>710</v>
      </c>
      <c r="D711" t="s">
        <v>1062</v>
      </c>
      <c r="E711" t="s">
        <v>16</v>
      </c>
      <c r="F711">
        <v>0</v>
      </c>
      <c r="G711">
        <v>1983</v>
      </c>
      <c r="H711" t="str">
        <f t="shared" si="46"/>
        <v>Manista Paweł</v>
      </c>
      <c r="I711">
        <f t="shared" si="47"/>
        <v>1983</v>
      </c>
      <c r="J711" t="s">
        <v>32</v>
      </c>
      <c r="K711" t="s">
        <v>1182</v>
      </c>
    </row>
    <row r="712" spans="1:11">
      <c r="A712" t="str">
        <f t="shared" si="44"/>
        <v>SorokaAdam1978</v>
      </c>
      <c r="C712">
        <f t="shared" si="45"/>
        <v>711</v>
      </c>
      <c r="D712" t="s">
        <v>1061</v>
      </c>
      <c r="E712" t="s">
        <v>83</v>
      </c>
      <c r="F712" t="s">
        <v>1060</v>
      </c>
      <c r="G712">
        <v>1978</v>
      </c>
      <c r="H712" t="str">
        <f t="shared" si="46"/>
        <v>Soroka Adam</v>
      </c>
      <c r="I712">
        <f t="shared" si="47"/>
        <v>1978</v>
      </c>
      <c r="J712" t="s">
        <v>32</v>
      </c>
      <c r="K712" t="s">
        <v>1182</v>
      </c>
    </row>
    <row r="713" spans="1:11">
      <c r="A713" t="str">
        <f t="shared" si="44"/>
        <v>DarmachŁukasz1983</v>
      </c>
      <c r="C713">
        <f t="shared" si="45"/>
        <v>712</v>
      </c>
      <c r="D713" t="s">
        <v>1059</v>
      </c>
      <c r="E713" t="s">
        <v>63</v>
      </c>
      <c r="F713">
        <v>0</v>
      </c>
      <c r="G713">
        <v>1983</v>
      </c>
      <c r="H713" t="str">
        <f t="shared" si="46"/>
        <v>Darmach Łukasz</v>
      </c>
      <c r="I713">
        <f t="shared" si="47"/>
        <v>1983</v>
      </c>
      <c r="J713" t="s">
        <v>32</v>
      </c>
      <c r="K713" t="s">
        <v>1182</v>
      </c>
    </row>
    <row r="714" spans="1:11">
      <c r="A714" t="str">
        <f t="shared" si="44"/>
        <v>JanczakŁukasz1981</v>
      </c>
      <c r="C714">
        <f t="shared" si="45"/>
        <v>713</v>
      </c>
      <c r="D714" t="s">
        <v>1058</v>
      </c>
      <c r="E714" t="s">
        <v>63</v>
      </c>
      <c r="F714">
        <v>0</v>
      </c>
      <c r="G714">
        <v>1981</v>
      </c>
      <c r="H714" t="str">
        <f t="shared" si="46"/>
        <v>Janczak Łukasz</v>
      </c>
      <c r="I714">
        <f t="shared" si="47"/>
        <v>1981</v>
      </c>
      <c r="J714" t="s">
        <v>32</v>
      </c>
      <c r="K714" t="s">
        <v>1182</v>
      </c>
    </row>
    <row r="715" spans="1:11">
      <c r="A715" t="str">
        <f t="shared" si="44"/>
        <v>OgrodnikPrzemysław1984</v>
      </c>
      <c r="C715">
        <f t="shared" si="45"/>
        <v>714</v>
      </c>
      <c r="D715" t="s">
        <v>1057</v>
      </c>
      <c r="E715" t="s">
        <v>24</v>
      </c>
      <c r="F715">
        <v>0</v>
      </c>
      <c r="G715">
        <v>1984</v>
      </c>
      <c r="H715" t="str">
        <f t="shared" si="46"/>
        <v>Ogrodnik Przemysław</v>
      </c>
      <c r="I715">
        <f t="shared" si="47"/>
        <v>1984</v>
      </c>
      <c r="J715" t="s">
        <v>32</v>
      </c>
      <c r="K715" t="s">
        <v>1182</v>
      </c>
    </row>
    <row r="716" spans="1:11">
      <c r="A716" t="str">
        <f t="shared" si="44"/>
        <v>WalaszKrzysztof1983</v>
      </c>
      <c r="C716">
        <f t="shared" si="45"/>
        <v>715</v>
      </c>
      <c r="D716" t="s">
        <v>1056</v>
      </c>
      <c r="E716" t="s">
        <v>22</v>
      </c>
      <c r="F716" t="s">
        <v>1055</v>
      </c>
      <c r="G716">
        <v>1983</v>
      </c>
      <c r="H716" t="str">
        <f t="shared" si="46"/>
        <v>Walasz Krzysztof</v>
      </c>
      <c r="I716">
        <f t="shared" si="47"/>
        <v>1983</v>
      </c>
      <c r="J716" t="s">
        <v>32</v>
      </c>
      <c r="K716" t="s">
        <v>1182</v>
      </c>
    </row>
    <row r="717" spans="1:11">
      <c r="A717" t="str">
        <f t="shared" si="44"/>
        <v>CzubalskiAndrzej1967</v>
      </c>
      <c r="C717">
        <f t="shared" si="45"/>
        <v>716</v>
      </c>
      <c r="D717" t="s">
        <v>1053</v>
      </c>
      <c r="E717" t="s">
        <v>26</v>
      </c>
      <c r="F717" t="s">
        <v>1054</v>
      </c>
      <c r="G717">
        <v>1967</v>
      </c>
      <c r="H717" t="str">
        <f t="shared" si="46"/>
        <v>Czubalski Andrzej</v>
      </c>
      <c r="I717">
        <f t="shared" si="47"/>
        <v>1967</v>
      </c>
      <c r="J717" t="s">
        <v>32</v>
      </c>
      <c r="K717" t="s">
        <v>1182</v>
      </c>
    </row>
    <row r="718" spans="1:11">
      <c r="A718" t="str">
        <f t="shared" si="44"/>
        <v>CzubalskiRafał2000</v>
      </c>
      <c r="C718">
        <f t="shared" si="45"/>
        <v>717</v>
      </c>
      <c r="D718" t="s">
        <v>1053</v>
      </c>
      <c r="E718" t="s">
        <v>45</v>
      </c>
      <c r="F718">
        <v>0</v>
      </c>
      <c r="G718">
        <v>2000</v>
      </c>
      <c r="H718" t="str">
        <f t="shared" si="46"/>
        <v>Czubalski Rafał</v>
      </c>
      <c r="I718">
        <f t="shared" si="47"/>
        <v>2000</v>
      </c>
      <c r="J718" t="s">
        <v>32</v>
      </c>
      <c r="K718" t="s">
        <v>1182</v>
      </c>
    </row>
    <row r="719" spans="1:11">
      <c r="A719" t="str">
        <f t="shared" si="44"/>
        <v>MechlińskiMateusz1983</v>
      </c>
      <c r="C719">
        <f t="shared" si="45"/>
        <v>718</v>
      </c>
      <c r="D719" t="s">
        <v>1052</v>
      </c>
      <c r="E719" t="s">
        <v>91</v>
      </c>
      <c r="F719">
        <v>0</v>
      </c>
      <c r="G719">
        <v>1983</v>
      </c>
      <c r="H719" t="str">
        <f t="shared" si="46"/>
        <v>Mechliński Mateusz</v>
      </c>
      <c r="I719">
        <f t="shared" si="47"/>
        <v>1983</v>
      </c>
      <c r="J719" t="s">
        <v>32</v>
      </c>
      <c r="K719" t="s">
        <v>1182</v>
      </c>
    </row>
    <row r="720" spans="1:11">
      <c r="A720" t="str">
        <f t="shared" si="44"/>
        <v>SzperlingPatryk1980</v>
      </c>
      <c r="C720">
        <f t="shared" si="45"/>
        <v>719</v>
      </c>
      <c r="D720" t="s">
        <v>1051</v>
      </c>
      <c r="E720" t="s">
        <v>379</v>
      </c>
      <c r="F720">
        <v>0</v>
      </c>
      <c r="G720">
        <v>1980</v>
      </c>
      <c r="H720" t="str">
        <f t="shared" si="46"/>
        <v>Szperling Patryk</v>
      </c>
      <c r="I720">
        <f t="shared" si="47"/>
        <v>1980</v>
      </c>
      <c r="J720" t="s">
        <v>32</v>
      </c>
      <c r="K720" t="s">
        <v>1182</v>
      </c>
    </row>
    <row r="721" spans="1:11">
      <c r="A721" t="str">
        <f t="shared" si="44"/>
        <v>OrleanTomasz1977</v>
      </c>
      <c r="C721">
        <f t="shared" si="45"/>
        <v>720</v>
      </c>
      <c r="D721" t="s">
        <v>1050</v>
      </c>
      <c r="E721" t="s">
        <v>48</v>
      </c>
      <c r="F721">
        <v>0</v>
      </c>
      <c r="G721">
        <v>1977</v>
      </c>
      <c r="H721" t="str">
        <f t="shared" si="46"/>
        <v>Orlean Tomasz</v>
      </c>
      <c r="I721">
        <f t="shared" si="47"/>
        <v>1977</v>
      </c>
      <c r="J721" t="s">
        <v>32</v>
      </c>
      <c r="K721" t="s">
        <v>1182</v>
      </c>
    </row>
    <row r="722" spans="1:11">
      <c r="A722" t="str">
        <f t="shared" si="44"/>
        <v>WalczykMarcin1978</v>
      </c>
      <c r="C722">
        <f t="shared" si="45"/>
        <v>721</v>
      </c>
      <c r="D722" t="s">
        <v>759</v>
      </c>
      <c r="E722" t="s">
        <v>17</v>
      </c>
      <c r="F722">
        <v>0</v>
      </c>
      <c r="G722">
        <v>1978</v>
      </c>
      <c r="H722" t="str">
        <f t="shared" si="46"/>
        <v>Walczyk Marcin</v>
      </c>
      <c r="I722">
        <f t="shared" si="47"/>
        <v>1978</v>
      </c>
      <c r="J722" t="s">
        <v>32</v>
      </c>
      <c r="K722" t="s">
        <v>1182</v>
      </c>
    </row>
    <row r="723" spans="1:11">
      <c r="A723" t="str">
        <f t="shared" si="44"/>
        <v>WójcikJuliusz2002</v>
      </c>
      <c r="C723">
        <f t="shared" si="45"/>
        <v>722</v>
      </c>
      <c r="D723" t="s">
        <v>1047</v>
      </c>
      <c r="E723" t="s">
        <v>511</v>
      </c>
      <c r="F723" t="s">
        <v>1046</v>
      </c>
      <c r="G723">
        <v>2002</v>
      </c>
      <c r="H723" t="str">
        <f t="shared" si="46"/>
        <v>Wójcik Juliusz</v>
      </c>
      <c r="I723">
        <f t="shared" si="47"/>
        <v>2002</v>
      </c>
      <c r="J723" t="s">
        <v>32</v>
      </c>
      <c r="K723" t="s">
        <v>1182</v>
      </c>
    </row>
    <row r="724" spans="1:11">
      <c r="A724" t="str">
        <f t="shared" si="44"/>
        <v>WójcikKrzysztof1972</v>
      </c>
      <c r="C724">
        <f t="shared" si="45"/>
        <v>723</v>
      </c>
      <c r="D724" t="s">
        <v>1047</v>
      </c>
      <c r="E724" t="s">
        <v>22</v>
      </c>
      <c r="F724" t="s">
        <v>1046</v>
      </c>
      <c r="G724">
        <v>1972</v>
      </c>
      <c r="H724" t="str">
        <f t="shared" si="46"/>
        <v>Wójcik Krzysztof</v>
      </c>
      <c r="I724">
        <f t="shared" si="47"/>
        <v>1972</v>
      </c>
      <c r="J724" t="s">
        <v>32</v>
      </c>
      <c r="K724" t="s">
        <v>1182</v>
      </c>
    </row>
    <row r="725" spans="1:11">
      <c r="A725" t="str">
        <f t="shared" si="44"/>
        <v>BabiańskiWojciech1961</v>
      </c>
      <c r="C725">
        <f t="shared" si="45"/>
        <v>724</v>
      </c>
      <c r="D725" t="s">
        <v>976</v>
      </c>
      <c r="E725" t="s">
        <v>151</v>
      </c>
      <c r="F725" t="s">
        <v>1043</v>
      </c>
      <c r="G725">
        <v>1961</v>
      </c>
      <c r="H725" t="str">
        <f t="shared" si="46"/>
        <v>Babiański Wojciech</v>
      </c>
      <c r="I725">
        <f t="shared" si="47"/>
        <v>1961</v>
      </c>
      <c r="J725" t="s">
        <v>32</v>
      </c>
      <c r="K725" t="s">
        <v>1182</v>
      </c>
    </row>
    <row r="726" spans="1:11">
      <c r="A726" t="str">
        <f t="shared" si="44"/>
        <v>StrugińskiKrzysztof1983</v>
      </c>
      <c r="C726">
        <f t="shared" si="45"/>
        <v>725</v>
      </c>
      <c r="D726" t="s">
        <v>1042</v>
      </c>
      <c r="E726" t="s">
        <v>22</v>
      </c>
      <c r="F726">
        <v>0</v>
      </c>
      <c r="G726">
        <v>1983</v>
      </c>
      <c r="H726" t="str">
        <f t="shared" si="46"/>
        <v>Strugiński Krzysztof</v>
      </c>
      <c r="I726">
        <f t="shared" si="47"/>
        <v>1983</v>
      </c>
      <c r="J726" t="s">
        <v>32</v>
      </c>
      <c r="K726" t="s">
        <v>1182</v>
      </c>
    </row>
    <row r="727" spans="1:11">
      <c r="A727" t="str">
        <f t="shared" si="44"/>
        <v>BurnyTomasz1988</v>
      </c>
      <c r="C727">
        <f t="shared" si="45"/>
        <v>726</v>
      </c>
      <c r="D727" t="s">
        <v>1041</v>
      </c>
      <c r="E727" t="s">
        <v>48</v>
      </c>
      <c r="F727" t="s">
        <v>1038</v>
      </c>
      <c r="G727">
        <v>1988</v>
      </c>
      <c r="H727" t="str">
        <f t="shared" si="46"/>
        <v>Burny Tomasz</v>
      </c>
      <c r="I727">
        <f t="shared" si="47"/>
        <v>1988</v>
      </c>
      <c r="J727" t="s">
        <v>32</v>
      </c>
      <c r="K727" t="s">
        <v>1182</v>
      </c>
    </row>
    <row r="728" spans="1:11">
      <c r="A728" t="str">
        <f t="shared" si="44"/>
        <v>PalusińskiMarcin1986</v>
      </c>
      <c r="C728">
        <f t="shared" si="45"/>
        <v>727</v>
      </c>
      <c r="D728" t="s">
        <v>1040</v>
      </c>
      <c r="E728" t="s">
        <v>17</v>
      </c>
      <c r="F728" t="s">
        <v>1038</v>
      </c>
      <c r="G728">
        <v>1986</v>
      </c>
      <c r="H728" t="str">
        <f t="shared" si="46"/>
        <v>Palusiński Marcin</v>
      </c>
      <c r="I728">
        <f t="shared" si="47"/>
        <v>1986</v>
      </c>
      <c r="J728" t="s">
        <v>32</v>
      </c>
      <c r="K728" t="s">
        <v>1182</v>
      </c>
    </row>
    <row r="729" spans="1:11">
      <c r="A729" t="str">
        <f t="shared" si="44"/>
        <v>KaussDawid1979</v>
      </c>
      <c r="C729">
        <f t="shared" si="45"/>
        <v>728</v>
      </c>
      <c r="D729" t="s">
        <v>1190</v>
      </c>
      <c r="E729" t="s">
        <v>467</v>
      </c>
      <c r="F729">
        <v>0</v>
      </c>
      <c r="G729">
        <v>1979</v>
      </c>
      <c r="H729" t="str">
        <f t="shared" si="46"/>
        <v>Kauss Dawid</v>
      </c>
      <c r="I729">
        <f t="shared" si="47"/>
        <v>1979</v>
      </c>
      <c r="J729" t="s">
        <v>32</v>
      </c>
      <c r="K729" t="s">
        <v>114</v>
      </c>
    </row>
    <row r="730" spans="1:11">
      <c r="A730" t="str">
        <f t="shared" si="44"/>
        <v>BożyczkoMariusz1973</v>
      </c>
      <c r="C730">
        <f t="shared" si="45"/>
        <v>729</v>
      </c>
      <c r="D730" t="s">
        <v>1191</v>
      </c>
      <c r="E730" t="s">
        <v>383</v>
      </c>
      <c r="F730" t="s">
        <v>1186</v>
      </c>
      <c r="G730">
        <v>1973</v>
      </c>
      <c r="H730" t="str">
        <f t="shared" si="46"/>
        <v>Bożyczko Mariusz</v>
      </c>
      <c r="I730">
        <f t="shared" si="47"/>
        <v>1973</v>
      </c>
      <c r="J730" t="s">
        <v>32</v>
      </c>
      <c r="K730" t="s">
        <v>114</v>
      </c>
    </row>
    <row r="731" spans="1:11">
      <c r="A731" t="str">
        <f t="shared" si="44"/>
        <v>SzotSławomir1971</v>
      </c>
      <c r="C731">
        <f t="shared" si="45"/>
        <v>730</v>
      </c>
      <c r="D731" t="s">
        <v>159</v>
      </c>
      <c r="E731" t="s">
        <v>92</v>
      </c>
      <c r="F731" t="s">
        <v>1187</v>
      </c>
      <c r="G731">
        <v>1971</v>
      </c>
      <c r="H731" t="str">
        <f t="shared" si="46"/>
        <v>Szot Sławomir</v>
      </c>
      <c r="I731">
        <f t="shared" si="47"/>
        <v>1971</v>
      </c>
      <c r="J731" t="s">
        <v>32</v>
      </c>
      <c r="K731" t="s">
        <v>114</v>
      </c>
    </row>
    <row r="732" spans="1:11">
      <c r="A732" t="str">
        <f t="shared" si="44"/>
        <v>SirockiAdam1983</v>
      </c>
      <c r="C732">
        <f t="shared" si="45"/>
        <v>731</v>
      </c>
      <c r="D732" t="s">
        <v>274</v>
      </c>
      <c r="E732" t="s">
        <v>83</v>
      </c>
      <c r="F732">
        <v>0</v>
      </c>
      <c r="G732">
        <v>1983</v>
      </c>
      <c r="H732" t="str">
        <f t="shared" si="46"/>
        <v>Sirocki Adam</v>
      </c>
      <c r="I732">
        <f t="shared" si="47"/>
        <v>1983</v>
      </c>
      <c r="J732" t="s">
        <v>32</v>
      </c>
      <c r="K732" t="s">
        <v>114</v>
      </c>
    </row>
    <row r="733" spans="1:11">
      <c r="A733" t="str">
        <f t="shared" si="44"/>
        <v>DudzińskiTomasz1974</v>
      </c>
      <c r="C733">
        <f t="shared" si="45"/>
        <v>732</v>
      </c>
      <c r="D733" t="s">
        <v>1192</v>
      </c>
      <c r="E733" t="s">
        <v>48</v>
      </c>
      <c r="F733" t="s">
        <v>1188</v>
      </c>
      <c r="G733">
        <v>1974</v>
      </c>
      <c r="H733" t="str">
        <f t="shared" si="46"/>
        <v>Dudziński Tomasz</v>
      </c>
      <c r="I733">
        <f t="shared" si="47"/>
        <v>1974</v>
      </c>
      <c r="J733" t="s">
        <v>32</v>
      </c>
      <c r="K733" t="s">
        <v>114</v>
      </c>
    </row>
    <row r="734" spans="1:11">
      <c r="A734" t="str">
        <f t="shared" si="44"/>
        <v>KrupkaTomasz1980</v>
      </c>
      <c r="C734">
        <f t="shared" si="45"/>
        <v>733</v>
      </c>
      <c r="D734" t="s">
        <v>1193</v>
      </c>
      <c r="E734" t="s">
        <v>48</v>
      </c>
      <c r="F734" t="s">
        <v>1188</v>
      </c>
      <c r="G734">
        <v>1980</v>
      </c>
      <c r="H734" t="str">
        <f t="shared" si="46"/>
        <v>Krupka Tomasz</v>
      </c>
      <c r="I734">
        <f t="shared" si="47"/>
        <v>1980</v>
      </c>
      <c r="J734" t="s">
        <v>32</v>
      </c>
      <c r="K734" t="s">
        <v>114</v>
      </c>
    </row>
    <row r="735" spans="1:11">
      <c r="A735" t="str">
        <f t="shared" si="44"/>
        <v>RychlewskiTomasz1973</v>
      </c>
      <c r="C735">
        <f t="shared" si="45"/>
        <v>734</v>
      </c>
      <c r="D735" t="s">
        <v>1194</v>
      </c>
      <c r="E735" t="s">
        <v>48</v>
      </c>
      <c r="F735" t="s">
        <v>1188</v>
      </c>
      <c r="G735">
        <v>1973</v>
      </c>
      <c r="H735" t="str">
        <f t="shared" si="46"/>
        <v>Rychlewski Tomasz</v>
      </c>
      <c r="I735">
        <f t="shared" si="47"/>
        <v>1973</v>
      </c>
      <c r="J735" t="s">
        <v>32</v>
      </c>
      <c r="K735" t="s">
        <v>114</v>
      </c>
    </row>
    <row r="736" spans="1:11">
      <c r="A736" t="str">
        <f t="shared" si="44"/>
        <v>CzyrkiewiczMarcin1977</v>
      </c>
      <c r="C736">
        <f t="shared" si="45"/>
        <v>735</v>
      </c>
      <c r="D736" t="s">
        <v>1195</v>
      </c>
      <c r="E736" t="s">
        <v>17</v>
      </c>
      <c r="F736" t="s">
        <v>1188</v>
      </c>
      <c r="G736">
        <v>1977</v>
      </c>
      <c r="H736" t="str">
        <f t="shared" si="46"/>
        <v>Czyrkiewicz Marcin</v>
      </c>
      <c r="I736">
        <f t="shared" si="47"/>
        <v>1977</v>
      </c>
      <c r="J736" t="s">
        <v>32</v>
      </c>
      <c r="K736" t="s">
        <v>114</v>
      </c>
    </row>
    <row r="737" spans="1:11">
      <c r="A737" t="str">
        <f t="shared" si="44"/>
        <v>RychlewskiAdrian2000</v>
      </c>
      <c r="C737">
        <f t="shared" si="45"/>
        <v>736</v>
      </c>
      <c r="D737" t="s">
        <v>1194</v>
      </c>
      <c r="E737" t="s">
        <v>322</v>
      </c>
      <c r="F737" t="s">
        <v>1188</v>
      </c>
      <c r="G737">
        <v>2000</v>
      </c>
      <c r="H737" t="str">
        <f t="shared" si="46"/>
        <v>Rychlewski Adrian</v>
      </c>
      <c r="I737">
        <f t="shared" si="47"/>
        <v>2000</v>
      </c>
      <c r="J737" t="s">
        <v>32</v>
      </c>
      <c r="K737" t="s">
        <v>114</v>
      </c>
    </row>
    <row r="738" spans="1:11">
      <c r="A738" t="str">
        <f t="shared" si="44"/>
        <v>SerkowskiPaweł?</v>
      </c>
      <c r="C738">
        <f t="shared" si="45"/>
        <v>737</v>
      </c>
      <c r="D738" t="s">
        <v>1196</v>
      </c>
      <c r="E738" t="s">
        <v>16</v>
      </c>
      <c r="F738" t="s">
        <v>1189</v>
      </c>
      <c r="G738" t="s">
        <v>1184</v>
      </c>
      <c r="H738" t="str">
        <f t="shared" si="46"/>
        <v>Serkowski Paweł</v>
      </c>
      <c r="I738" t="str">
        <f t="shared" si="47"/>
        <v>?</v>
      </c>
      <c r="J738" t="s">
        <v>32</v>
      </c>
      <c r="K738" t="s">
        <v>114</v>
      </c>
    </row>
    <row r="739" spans="1:11">
      <c r="A739" t="str">
        <f t="shared" si="44"/>
        <v>PłotkaKarol1994</v>
      </c>
      <c r="C739">
        <f t="shared" si="45"/>
        <v>738</v>
      </c>
      <c r="D739" t="s">
        <v>1197</v>
      </c>
      <c r="E739" t="s">
        <v>95</v>
      </c>
      <c r="F739" t="s">
        <v>1189</v>
      </c>
      <c r="G739">
        <v>1994</v>
      </c>
      <c r="H739" t="str">
        <f t="shared" si="46"/>
        <v>Płotka Karol</v>
      </c>
      <c r="I739">
        <f t="shared" si="47"/>
        <v>1994</v>
      </c>
      <c r="J739" t="s">
        <v>32</v>
      </c>
      <c r="K739" t="s">
        <v>114</v>
      </c>
    </row>
    <row r="740" spans="1:11">
      <c r="A740" t="str">
        <f t="shared" si="44"/>
        <v>JarosiewiczGosia1973</v>
      </c>
      <c r="C740">
        <f t="shared" si="45"/>
        <v>739</v>
      </c>
      <c r="D740" t="s">
        <v>577</v>
      </c>
      <c r="E740" t="s">
        <v>845</v>
      </c>
      <c r="F740">
        <v>0</v>
      </c>
      <c r="G740">
        <v>1973</v>
      </c>
      <c r="H740" t="str">
        <f t="shared" si="46"/>
        <v>Jarosiewicz Gosia</v>
      </c>
      <c r="I740">
        <f t="shared" si="47"/>
        <v>1973</v>
      </c>
      <c r="J740" t="s">
        <v>0</v>
      </c>
      <c r="K740" t="s">
        <v>114</v>
      </c>
    </row>
    <row r="741" spans="1:11">
      <c r="A741" t="str">
        <f t="shared" si="44"/>
        <v>MantyckiPaweł1979</v>
      </c>
      <c r="C741">
        <f t="shared" si="45"/>
        <v>740</v>
      </c>
      <c r="D741" t="s">
        <v>1207</v>
      </c>
      <c r="E741" t="s">
        <v>16</v>
      </c>
      <c r="F741" t="s">
        <v>1206</v>
      </c>
      <c r="G741">
        <v>1979</v>
      </c>
      <c r="H741" t="str">
        <f t="shared" si="46"/>
        <v>Mantycki Paweł</v>
      </c>
      <c r="I741">
        <f t="shared" si="47"/>
        <v>1979</v>
      </c>
      <c r="J741" t="s">
        <v>32</v>
      </c>
      <c r="K741" t="s">
        <v>1220</v>
      </c>
    </row>
    <row r="742" spans="1:11">
      <c r="A742" t="str">
        <f t="shared" si="44"/>
        <v>WielińskiPrzemysław1973</v>
      </c>
      <c r="C742">
        <f t="shared" si="45"/>
        <v>741</v>
      </c>
      <c r="D742" t="s">
        <v>1201</v>
      </c>
      <c r="E742" t="s">
        <v>24</v>
      </c>
      <c r="F742" t="s">
        <v>1200</v>
      </c>
      <c r="G742">
        <v>1973</v>
      </c>
      <c r="H742" t="str">
        <f t="shared" si="46"/>
        <v>Wieliński Przemysław</v>
      </c>
      <c r="I742">
        <f t="shared" si="47"/>
        <v>1973</v>
      </c>
      <c r="J742" t="s">
        <v>32</v>
      </c>
      <c r="K742" t="s">
        <v>1220</v>
      </c>
    </row>
    <row r="743" spans="1:11">
      <c r="A743" t="str">
        <f t="shared" si="44"/>
        <v>OrłowskiKonrad1974</v>
      </c>
      <c r="C743">
        <f t="shared" si="45"/>
        <v>742</v>
      </c>
      <c r="D743" t="s">
        <v>28</v>
      </c>
      <c r="E743" t="s">
        <v>68</v>
      </c>
      <c r="F743" t="s">
        <v>1200</v>
      </c>
      <c r="G743">
        <v>1974</v>
      </c>
      <c r="H743" t="str">
        <f t="shared" si="46"/>
        <v>Orłowski Konrad</v>
      </c>
      <c r="I743">
        <f t="shared" si="47"/>
        <v>1974</v>
      </c>
      <c r="J743" t="s">
        <v>32</v>
      </c>
      <c r="K743" t="s">
        <v>1220</v>
      </c>
    </row>
    <row r="744" spans="1:11">
      <c r="A744" t="str">
        <f t="shared" si="44"/>
        <v>SobieszczańskiBartłomiej1974</v>
      </c>
      <c r="C744">
        <f t="shared" si="45"/>
        <v>743</v>
      </c>
      <c r="D744" t="s">
        <v>1199</v>
      </c>
      <c r="E744" t="s">
        <v>272</v>
      </c>
      <c r="F744" t="s">
        <v>814</v>
      </c>
      <c r="G744">
        <v>1974</v>
      </c>
      <c r="H744" t="str">
        <f t="shared" si="46"/>
        <v>Sobieszczański Bartłomiej</v>
      </c>
      <c r="I744">
        <f t="shared" si="47"/>
        <v>1974</v>
      </c>
      <c r="J744" t="s">
        <v>32</v>
      </c>
      <c r="K744" t="s">
        <v>1220</v>
      </c>
    </row>
    <row r="745" spans="1:11">
      <c r="A745" t="str">
        <f t="shared" si="44"/>
        <v>KusajdaPaulina0</v>
      </c>
      <c r="C745">
        <f t="shared" si="45"/>
        <v>744</v>
      </c>
      <c r="D745" t="s">
        <v>1204</v>
      </c>
      <c r="E745" t="s">
        <v>1203</v>
      </c>
      <c r="F745" t="s">
        <v>1202</v>
      </c>
      <c r="G745">
        <v>0</v>
      </c>
      <c r="H745" t="str">
        <f t="shared" si="46"/>
        <v>Kusajda Paulina</v>
      </c>
      <c r="I745">
        <f t="shared" si="47"/>
        <v>0</v>
      </c>
      <c r="J745" t="s">
        <v>0</v>
      </c>
      <c r="K745" t="s">
        <v>1220</v>
      </c>
    </row>
    <row r="746" spans="1:11">
      <c r="A746" t="str">
        <f t="shared" si="44"/>
        <v>KowalZbigniew1977</v>
      </c>
      <c r="C746">
        <f t="shared" si="45"/>
        <v>745</v>
      </c>
      <c r="D746" t="s">
        <v>1216</v>
      </c>
      <c r="E746" t="s">
        <v>269</v>
      </c>
      <c r="F746" t="s">
        <v>1217</v>
      </c>
      <c r="G746">
        <v>1977</v>
      </c>
      <c r="H746" t="str">
        <f t="shared" si="46"/>
        <v>Kowal Zbigniew</v>
      </c>
      <c r="I746">
        <f t="shared" si="47"/>
        <v>1977</v>
      </c>
      <c r="J746" t="s">
        <v>32</v>
      </c>
      <c r="K746" t="s">
        <v>1221</v>
      </c>
    </row>
    <row r="747" spans="1:11">
      <c r="A747" t="str">
        <f t="shared" si="44"/>
        <v>TomczakWojciech1976</v>
      </c>
      <c r="C747">
        <f t="shared" si="45"/>
        <v>746</v>
      </c>
      <c r="D747" t="s">
        <v>841</v>
      </c>
      <c r="E747" t="s">
        <v>151</v>
      </c>
      <c r="F747" t="s">
        <v>814</v>
      </c>
      <c r="G747">
        <v>1976</v>
      </c>
      <c r="H747" t="str">
        <f t="shared" si="46"/>
        <v>Tomczak Wojciech</v>
      </c>
      <c r="I747">
        <f t="shared" si="47"/>
        <v>1976</v>
      </c>
      <c r="J747" t="s">
        <v>32</v>
      </c>
      <c r="K747" t="s">
        <v>1221</v>
      </c>
    </row>
    <row r="748" spans="1:11">
      <c r="A748" t="str">
        <f t="shared" si="44"/>
        <v>KaczorPiotr1977</v>
      </c>
      <c r="C748">
        <f t="shared" si="45"/>
        <v>747</v>
      </c>
      <c r="D748" t="s">
        <v>1214</v>
      </c>
      <c r="E748" t="s">
        <v>15</v>
      </c>
      <c r="F748" t="s">
        <v>1213</v>
      </c>
      <c r="G748">
        <v>1977</v>
      </c>
      <c r="H748" t="str">
        <f t="shared" si="46"/>
        <v>Kaczor Piotr</v>
      </c>
      <c r="I748">
        <f t="shared" si="47"/>
        <v>1977</v>
      </c>
      <c r="J748" t="s">
        <v>32</v>
      </c>
      <c r="K748" t="s">
        <v>1221</v>
      </c>
    </row>
    <row r="749" spans="1:11">
      <c r="A749" t="str">
        <f t="shared" si="44"/>
        <v>GulbinowiczAdam1967</v>
      </c>
      <c r="C749">
        <f t="shared" si="45"/>
        <v>748</v>
      </c>
      <c r="D749" t="s">
        <v>1212</v>
      </c>
      <c r="E749" t="s">
        <v>83</v>
      </c>
      <c r="F749" t="s">
        <v>1211</v>
      </c>
      <c r="G749">
        <v>1967</v>
      </c>
      <c r="H749" t="str">
        <f t="shared" si="46"/>
        <v>Gulbinowicz Adam</v>
      </c>
      <c r="I749">
        <f t="shared" si="47"/>
        <v>1967</v>
      </c>
      <c r="J749" t="s">
        <v>32</v>
      </c>
      <c r="K749" t="s">
        <v>1221</v>
      </c>
    </row>
    <row r="750" spans="1:11">
      <c r="A750" t="str">
        <f t="shared" si="44"/>
        <v>AdamskiJanusz1969</v>
      </c>
      <c r="C750">
        <f t="shared" si="45"/>
        <v>749</v>
      </c>
      <c r="D750" t="s">
        <v>1210</v>
      </c>
      <c r="E750" t="s">
        <v>1209</v>
      </c>
      <c r="F750" t="s">
        <v>1208</v>
      </c>
      <c r="G750">
        <v>1969</v>
      </c>
      <c r="H750" t="str">
        <f t="shared" si="46"/>
        <v>Adamski Janusz</v>
      </c>
      <c r="I750">
        <f t="shared" si="47"/>
        <v>1969</v>
      </c>
      <c r="J750" t="s">
        <v>32</v>
      </c>
      <c r="K750" t="s">
        <v>1221</v>
      </c>
    </row>
    <row r="751" spans="1:11">
      <c r="A751" t="str">
        <f t="shared" si="44"/>
        <v>NowackaElżbieta1976</v>
      </c>
      <c r="C751">
        <f t="shared" si="45"/>
        <v>750</v>
      </c>
      <c r="D751" t="s">
        <v>1219</v>
      </c>
      <c r="E751" t="s">
        <v>1218</v>
      </c>
      <c r="F751" t="s">
        <v>824</v>
      </c>
      <c r="G751" t="s">
        <v>290</v>
      </c>
      <c r="H751" t="str">
        <f t="shared" si="46"/>
        <v>Nowacka Elżbieta</v>
      </c>
      <c r="I751" t="str">
        <f t="shared" si="47"/>
        <v>1976</v>
      </c>
      <c r="J751" t="s">
        <v>0</v>
      </c>
      <c r="K751" t="s">
        <v>1221</v>
      </c>
    </row>
    <row r="752" spans="1:11">
      <c r="A752" t="str">
        <f t="shared" si="44"/>
        <v>KowalWiktoria2001</v>
      </c>
      <c r="C752">
        <f t="shared" si="45"/>
        <v>751</v>
      </c>
      <c r="D752" t="s">
        <v>1216</v>
      </c>
      <c r="E752" t="s">
        <v>1215</v>
      </c>
      <c r="F752" t="s">
        <v>661</v>
      </c>
      <c r="G752">
        <v>2001</v>
      </c>
      <c r="H752" t="str">
        <f t="shared" si="46"/>
        <v>Kowal Wiktoria</v>
      </c>
      <c r="I752">
        <f t="shared" si="47"/>
        <v>2001</v>
      </c>
      <c r="J752" t="s">
        <v>0</v>
      </c>
      <c r="K752" t="s">
        <v>1221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46"/>
  <sheetViews>
    <sheetView workbookViewId="0">
      <selection activeCell="E6" sqref="E6"/>
    </sheetView>
  </sheetViews>
  <sheetFormatPr defaultRowHeight="13.2"/>
  <cols>
    <col min="1" max="1" width="17.44140625" style="13" bestFit="1" customWidth="1"/>
    <col min="2" max="2" width="25.44140625" style="13" bestFit="1" customWidth="1"/>
    <col min="3" max="3" width="6.77734375" style="26" customWidth="1"/>
    <col min="4" max="4" width="7.77734375" style="26" bestFit="1" customWidth="1"/>
    <col min="5" max="5" width="7.109375" style="26" bestFit="1" customWidth="1"/>
    <col min="6" max="6" width="7.6640625" style="26" bestFit="1" customWidth="1"/>
    <col min="7" max="7" width="8" style="26" bestFit="1" customWidth="1"/>
    <col min="8" max="8" width="7.33203125" style="44" bestFit="1" customWidth="1"/>
    <col min="9" max="9" width="7.88671875" style="26" bestFit="1" customWidth="1"/>
    <col min="10" max="10" width="8.88671875" style="13"/>
    <col min="11" max="11" width="17.88671875" style="13" customWidth="1"/>
    <col min="12" max="12" width="6.6640625" style="13" bestFit="1" customWidth="1"/>
    <col min="13" max="13" width="7.77734375" style="13" bestFit="1" customWidth="1"/>
    <col min="14" max="14" width="8.44140625" style="13" bestFit="1" customWidth="1"/>
    <col min="15" max="15" width="7.6640625" style="13" bestFit="1" customWidth="1"/>
    <col min="16" max="16" width="8" style="13" bestFit="1" customWidth="1"/>
    <col min="17" max="17" width="7.33203125" style="13" bestFit="1" customWidth="1"/>
    <col min="18" max="18" width="7.88671875" style="13" bestFit="1" customWidth="1"/>
    <col min="19" max="19" width="8.88671875" style="13"/>
    <col min="20" max="20" width="18.109375" style="13" bestFit="1" customWidth="1"/>
    <col min="21" max="21" width="6.6640625" style="13" bestFit="1" customWidth="1"/>
    <col min="22" max="22" width="7.77734375" style="13" bestFit="1" customWidth="1"/>
    <col min="23" max="23" width="7.109375" style="13" bestFit="1" customWidth="1"/>
    <col min="24" max="24" width="7.6640625" style="13" bestFit="1" customWidth="1"/>
    <col min="25" max="25" width="8" style="13" bestFit="1" customWidth="1"/>
    <col min="26" max="26" width="7.33203125" style="13" bestFit="1" customWidth="1"/>
    <col min="27" max="27" width="7.88671875" style="13" bestFit="1" customWidth="1"/>
    <col min="28" max="28" width="8.88671875" style="13"/>
    <col min="29" max="29" width="25.44140625" style="13" bestFit="1" customWidth="1"/>
    <col min="30" max="16384" width="8.88671875" style="13"/>
  </cols>
  <sheetData>
    <row r="1" spans="1:36">
      <c r="A1" s="42" t="s">
        <v>970</v>
      </c>
      <c r="J1" s="42" t="s">
        <v>971</v>
      </c>
      <c r="L1" s="26"/>
      <c r="M1" s="26"/>
      <c r="N1" s="26"/>
      <c r="O1" s="26"/>
      <c r="P1" s="26"/>
      <c r="Q1" s="26"/>
      <c r="R1" s="26"/>
      <c r="S1" s="42" t="s">
        <v>972</v>
      </c>
      <c r="U1" s="26"/>
      <c r="V1" s="26"/>
      <c r="W1" s="26"/>
      <c r="X1" s="26"/>
      <c r="Y1" s="26"/>
      <c r="Z1" s="26"/>
      <c r="AA1" s="26"/>
      <c r="AB1" s="42" t="s">
        <v>974</v>
      </c>
      <c r="AD1" s="26"/>
      <c r="AE1" s="26"/>
      <c r="AF1" s="26"/>
      <c r="AG1" s="26"/>
      <c r="AH1" s="26"/>
      <c r="AI1" s="26"/>
      <c r="AJ1" s="26"/>
    </row>
    <row r="2" spans="1:36" ht="12.6" customHeight="1">
      <c r="B2" s="13" t="s">
        <v>42</v>
      </c>
      <c r="K2" s="13" t="s">
        <v>42</v>
      </c>
      <c r="L2" s="26"/>
      <c r="M2" s="26"/>
      <c r="N2" s="26"/>
      <c r="O2" s="26"/>
      <c r="P2" s="26"/>
      <c r="Q2" s="26"/>
      <c r="R2" s="26"/>
      <c r="T2" s="13" t="s">
        <v>42</v>
      </c>
      <c r="U2" s="26"/>
      <c r="V2" s="26"/>
      <c r="W2" s="26"/>
      <c r="X2" s="26"/>
      <c r="Y2" s="26"/>
      <c r="Z2" s="26"/>
      <c r="AA2" s="26"/>
      <c r="AC2" s="13" t="s">
        <v>42</v>
      </c>
      <c r="AD2" s="26"/>
      <c r="AE2" s="26"/>
      <c r="AF2" s="26"/>
      <c r="AG2" s="26"/>
      <c r="AH2" s="26"/>
      <c r="AI2" s="26"/>
      <c r="AJ2" s="26"/>
    </row>
    <row r="3" spans="1:36">
      <c r="C3" s="26" t="s">
        <v>893</v>
      </c>
      <c r="D3" s="26" t="s">
        <v>889</v>
      </c>
      <c r="E3" s="26" t="s">
        <v>887</v>
      </c>
      <c r="F3" s="26" t="s">
        <v>888</v>
      </c>
      <c r="G3" s="26" t="s">
        <v>890</v>
      </c>
      <c r="H3" s="46" t="s">
        <v>891</v>
      </c>
      <c r="I3" s="26" t="s">
        <v>892</v>
      </c>
      <c r="L3" s="26" t="s">
        <v>893</v>
      </c>
      <c r="M3" s="26" t="s">
        <v>889</v>
      </c>
      <c r="N3" s="26" t="s">
        <v>887</v>
      </c>
      <c r="O3" s="26" t="s">
        <v>888</v>
      </c>
      <c r="P3" s="26" t="s">
        <v>890</v>
      </c>
      <c r="Q3" s="26" t="s">
        <v>891</v>
      </c>
      <c r="R3" s="26" t="s">
        <v>892</v>
      </c>
      <c r="U3" s="26" t="s">
        <v>893</v>
      </c>
      <c r="V3" s="26" t="s">
        <v>889</v>
      </c>
      <c r="W3" s="26" t="s">
        <v>887</v>
      </c>
      <c r="X3" s="26" t="s">
        <v>888</v>
      </c>
      <c r="Y3" s="26" t="s">
        <v>890</v>
      </c>
      <c r="Z3" s="26" t="s">
        <v>891</v>
      </c>
      <c r="AA3" s="26" t="s">
        <v>892</v>
      </c>
      <c r="AD3" s="26" t="s">
        <v>893</v>
      </c>
      <c r="AE3" s="26" t="s">
        <v>889</v>
      </c>
      <c r="AF3" s="26" t="s">
        <v>887</v>
      </c>
      <c r="AG3" s="26" t="s">
        <v>888</v>
      </c>
      <c r="AH3" s="26" t="s">
        <v>890</v>
      </c>
      <c r="AI3" s="26" t="s">
        <v>891</v>
      </c>
      <c r="AJ3" s="26" t="s">
        <v>892</v>
      </c>
    </row>
    <row r="4" spans="1:36">
      <c r="B4" s="13" t="s">
        <v>4</v>
      </c>
      <c r="C4" s="241">
        <f>D4+G4</f>
        <v>-2</v>
      </c>
      <c r="D4" s="26">
        <f>E4+F4</f>
        <v>-1</v>
      </c>
      <c r="E4" s="26">
        <f>COUNT(#REF!)-1</f>
        <v>-1</v>
      </c>
      <c r="F4" s="240">
        <v>0</v>
      </c>
      <c r="G4" s="26">
        <f>H4+I4</f>
        <v>-1</v>
      </c>
      <c r="H4" s="44">
        <f>COUNT('PPM M'!#REF!)-1</f>
        <v>-1</v>
      </c>
      <c r="I4" s="240">
        <v>0</v>
      </c>
      <c r="K4" s="13" t="s">
        <v>4</v>
      </c>
      <c r="L4" s="26" t="e">
        <f>M4+P4</f>
        <v>#REF!</v>
      </c>
      <c r="M4" s="26" t="e">
        <f>N4+O4</f>
        <v>#REF!</v>
      </c>
      <c r="N4" s="26" t="e">
        <f>COUNTIFS(#REF!,"&gt;=0",#REF!,"&gt;=6")</f>
        <v>#REF!</v>
      </c>
      <c r="O4" s="240">
        <v>0</v>
      </c>
      <c r="P4" s="26" t="e">
        <f>Q4+R4</f>
        <v>#REF!</v>
      </c>
      <c r="Q4" s="44" t="e">
        <f>COUNTIFS('PPM M'!#REF!,"&gt;=0",'PPM M'!$AV:$AV,"&gt;=6")</f>
        <v>#REF!</v>
      </c>
      <c r="R4" s="240">
        <v>0</v>
      </c>
      <c r="T4" s="13" t="s">
        <v>4</v>
      </c>
      <c r="U4" s="27" t="e">
        <f>V4+Y4</f>
        <v>#REF!</v>
      </c>
      <c r="V4" s="27" t="e">
        <f>W4+X4</f>
        <v>#REF!</v>
      </c>
      <c r="W4" s="27" t="e">
        <f>SUMIF(#REF!,"&gt;=0",#REF!)</f>
        <v>#REF!</v>
      </c>
      <c r="X4" s="240">
        <v>0</v>
      </c>
      <c r="Y4" s="27" t="e">
        <f>Z4+AA4</f>
        <v>#REF!</v>
      </c>
      <c r="Z4" s="27" t="e">
        <f>SUMIF('PPM M'!#REF!,"&gt;=0",'PPM M'!$E:$E)</f>
        <v>#REF!</v>
      </c>
      <c r="AA4" s="240">
        <v>0</v>
      </c>
      <c r="AC4" s="13" t="s">
        <v>4</v>
      </c>
      <c r="AD4" s="27" t="e">
        <f>AE4+AH4</f>
        <v>#REF!</v>
      </c>
      <c r="AE4" s="27" t="e">
        <f>AF4+AG4</f>
        <v>#REF!</v>
      </c>
      <c r="AF4" s="27" t="e">
        <f>SUMIF(#REF!,"&gt;=0",#REF!)</f>
        <v>#REF!</v>
      </c>
      <c r="AG4" s="240">
        <v>0</v>
      </c>
      <c r="AH4" s="27" t="e">
        <f>AI4+AJ4</f>
        <v>#REF!</v>
      </c>
      <c r="AI4" s="27" t="e">
        <f>SUMIF('PPM M'!#REF!,"&gt;=0",'PPM M'!$AV:$AV)</f>
        <v>#REF!</v>
      </c>
      <c r="AJ4" s="240">
        <v>0</v>
      </c>
    </row>
    <row r="5" spans="1:36">
      <c r="A5" s="13" t="s">
        <v>4133</v>
      </c>
      <c r="B5" s="13" t="s">
        <v>3468</v>
      </c>
      <c r="C5" s="243">
        <f>D5+G5</f>
        <v>36</v>
      </c>
      <c r="D5" s="26">
        <f>E5+F5</f>
        <v>-1</v>
      </c>
      <c r="E5" s="26">
        <f>COUNT(#REF!)-1</f>
        <v>-1</v>
      </c>
      <c r="F5" s="240"/>
      <c r="G5" s="26">
        <f>H5+I5</f>
        <v>37</v>
      </c>
      <c r="H5" s="45">
        <f>COUNT('PPM M'!F:F)-1</f>
        <v>37</v>
      </c>
      <c r="I5" s="240">
        <v>0</v>
      </c>
      <c r="K5" s="13" t="s">
        <v>3468</v>
      </c>
      <c r="L5" s="26" t="e">
        <f>M5+P5</f>
        <v>#REF!</v>
      </c>
      <c r="M5" s="26" t="e">
        <f>N5+O5</f>
        <v>#REF!</v>
      </c>
      <c r="N5" s="26" t="e">
        <f>COUNTIFS(#REF!,"&gt;=0",#REF!,"&gt;=6")</f>
        <v>#REF!</v>
      </c>
      <c r="O5" s="240">
        <v>0</v>
      </c>
      <c r="P5" s="26">
        <f>Q5+R5</f>
        <v>9</v>
      </c>
      <c r="Q5" s="45">
        <f>COUNTIFS('PPM M'!$F:$F,"&gt;=0",'PPM M'!$AV:$AV,"&gt;=6")</f>
        <v>9</v>
      </c>
      <c r="R5" s="240">
        <v>0</v>
      </c>
      <c r="T5" s="13" t="s">
        <v>3468</v>
      </c>
      <c r="U5" s="27" t="e">
        <f>V5+Y5</f>
        <v>#REF!</v>
      </c>
      <c r="V5" s="27" t="e">
        <f>W5+X5</f>
        <v>#REF!</v>
      </c>
      <c r="W5" s="27" t="e">
        <f>SUMIF(#REF!,"&gt;=0",#REF!)</f>
        <v>#REF!</v>
      </c>
      <c r="X5" s="240">
        <v>0</v>
      </c>
      <c r="Y5" s="27">
        <f>Z5+AA5</f>
        <v>10113.787962543982</v>
      </c>
      <c r="Z5" s="27">
        <f>SUMIF('PPM M'!$F:$F,"&gt;=0",'PPM M'!$E:$E)</f>
        <v>10113.787962543982</v>
      </c>
      <c r="AA5" s="240">
        <v>0</v>
      </c>
      <c r="AC5" s="13" t="s">
        <v>3468</v>
      </c>
      <c r="AD5" s="27" t="e">
        <f t="shared" ref="AD5:AD17" si="0">AE5+AH5</f>
        <v>#REF!</v>
      </c>
      <c r="AE5" s="27" t="e">
        <f t="shared" ref="AE5:AE17" si="1">AF5+AG5</f>
        <v>#REF!</v>
      </c>
      <c r="AF5" s="27" t="e">
        <f>SUMIF(#REF!,"&gt;=0",#REF!)</f>
        <v>#REF!</v>
      </c>
      <c r="AG5" s="240">
        <v>0</v>
      </c>
      <c r="AH5" s="27">
        <f t="shared" ref="AH5:AH17" si="2">AI5+AJ5</f>
        <v>152.5</v>
      </c>
      <c r="AI5" s="27">
        <f>SUMIF('PPM M'!$F:$F,"&gt;=0",'PPM M'!$AV:$AV)</f>
        <v>152.5</v>
      </c>
      <c r="AJ5" s="240">
        <v>0</v>
      </c>
    </row>
    <row r="6" spans="1:36">
      <c r="A6" s="13" t="s">
        <v>4133</v>
      </c>
      <c r="B6" s="13" t="s">
        <v>1235</v>
      </c>
      <c r="C6" s="243">
        <f t="shared" ref="C6:C17" si="3">D6+G6</f>
        <v>98</v>
      </c>
      <c r="D6" s="26">
        <f t="shared" ref="D6:D17" si="4">E6+F6</f>
        <v>-3</v>
      </c>
      <c r="E6" s="26">
        <f>COUNT(#REF!)-1</f>
        <v>-1</v>
      </c>
      <c r="F6" s="45">
        <f>COUNT(#REF!)-1-1</f>
        <v>-2</v>
      </c>
      <c r="G6" s="26">
        <f t="shared" ref="G6:G17" si="5">H6+I6</f>
        <v>101</v>
      </c>
      <c r="H6" s="44">
        <f>COUNT('PPM M'!G:G)-1</f>
        <v>100</v>
      </c>
      <c r="I6" s="45">
        <f>COUNT('PPM M'!AB:AB)-1-4</f>
        <v>1</v>
      </c>
      <c r="K6" s="13" t="s">
        <v>1235</v>
      </c>
      <c r="L6" s="26" t="e">
        <f t="shared" ref="L6:L15" si="6">M6+P6</f>
        <v>#REF!</v>
      </c>
      <c r="M6" s="26" t="e">
        <f t="shared" ref="M6:M15" si="7">N6+O6</f>
        <v>#REF!</v>
      </c>
      <c r="N6" s="26" t="e">
        <f>COUNTIFS(#REF!,"&gt;=0",#REF!,"&gt;=6")</f>
        <v>#REF!</v>
      </c>
      <c r="O6" s="45" t="e">
        <f>COUNTIFS(#REF!,"&gt;=0",#REF!,"&gt;=6")</f>
        <v>#REF!</v>
      </c>
      <c r="P6" s="26">
        <f t="shared" ref="P6:P14" si="8">Q6+R6</f>
        <v>8</v>
      </c>
      <c r="Q6" s="44">
        <f>COUNTIFS('PPM M'!$G:$G,"&gt;=0",'PPM M'!$AV:$AV,"&gt;=6")</f>
        <v>7</v>
      </c>
      <c r="R6" s="45">
        <f>COUNTIFS('PPM M'!$AB:$AB,"&gt;=0",'PPM M'!$AV:$AV,"&gt;=6")</f>
        <v>1</v>
      </c>
      <c r="T6" s="13" t="s">
        <v>1235</v>
      </c>
      <c r="U6" s="27" t="e">
        <f t="shared" ref="U6:U15" si="9">V6+Y6</f>
        <v>#REF!</v>
      </c>
      <c r="V6" s="27" t="e">
        <f t="shared" ref="V6:V15" si="10">W6+X6</f>
        <v>#REF!</v>
      </c>
      <c r="W6" s="27" t="e">
        <f>SUMIF(#REF!,"&gt;=0",#REF!)</f>
        <v>#REF!</v>
      </c>
      <c r="X6" s="27" t="e">
        <f>SUMIF(#REF!,"&gt;=0",#REF!)</f>
        <v>#REF!</v>
      </c>
      <c r="Y6" s="27">
        <f t="shared" ref="Y6:Y17" si="11">Z6+AA6</f>
        <v>13179.315163943358</v>
      </c>
      <c r="Z6" s="27">
        <f>SUMIF('PPM M'!$G:$G,"&gt;=0",'PPM M'!$E:$E)</f>
        <v>11384.69469523278</v>
      </c>
      <c r="AA6" s="27">
        <f>SUMIF('PPM M'!$AB:$AB,"&gt;=0",'PPM M'!$E:$E)</f>
        <v>1794.6204687105787</v>
      </c>
      <c r="AC6" s="13" t="s">
        <v>1235</v>
      </c>
      <c r="AD6" s="27" t="e">
        <f t="shared" si="0"/>
        <v>#REF!</v>
      </c>
      <c r="AE6" s="27" t="e">
        <f t="shared" si="1"/>
        <v>#REF!</v>
      </c>
      <c r="AF6" s="27" t="e">
        <f>SUMIF(#REF!,"&gt;=0",#REF!)</f>
        <v>#REF!</v>
      </c>
      <c r="AG6" s="27" t="e">
        <f>SUMIF(#REF!,"&gt;=0",#REF!)</f>
        <v>#REF!</v>
      </c>
      <c r="AH6" s="27">
        <f t="shared" si="2"/>
        <v>226.5</v>
      </c>
      <c r="AI6" s="27">
        <f>SUMIF('PPM M'!$G:$G,"&gt;=0",'PPM M'!$AV:$AV)</f>
        <v>203</v>
      </c>
      <c r="AJ6" s="27">
        <f>SUMIF('PPM M'!$AB:$AB,"&gt;=0",'PPM M'!$AV:$AV)</f>
        <v>23.5</v>
      </c>
    </row>
    <row r="7" spans="1:36">
      <c r="B7" s="13" t="s">
        <v>56</v>
      </c>
      <c r="C7" s="242">
        <f t="shared" si="3"/>
        <v>18</v>
      </c>
      <c r="D7" s="26">
        <f t="shared" si="4"/>
        <v>-1</v>
      </c>
      <c r="E7" s="26">
        <f>COUNT(#REF!)-1</f>
        <v>-1</v>
      </c>
      <c r="F7" s="240">
        <v>0</v>
      </c>
      <c r="G7" s="26">
        <f t="shared" si="5"/>
        <v>19</v>
      </c>
      <c r="H7" s="45">
        <f>COUNT('PPM M'!J:J)-1-2</f>
        <v>19</v>
      </c>
      <c r="I7" s="240">
        <v>0</v>
      </c>
      <c r="K7" s="13" t="s">
        <v>56</v>
      </c>
      <c r="L7" s="26" t="e">
        <f t="shared" si="6"/>
        <v>#REF!</v>
      </c>
      <c r="M7" s="26" t="e">
        <f t="shared" si="7"/>
        <v>#REF!</v>
      </c>
      <c r="N7" s="26" t="e">
        <f>COUNTIFS(#REF!,"&gt;=0",#REF!,"&gt;=6")</f>
        <v>#REF!</v>
      </c>
      <c r="O7" s="240">
        <v>0</v>
      </c>
      <c r="P7" s="26">
        <f t="shared" si="8"/>
        <v>2</v>
      </c>
      <c r="Q7" s="44">
        <f>COUNTIFS('PPM M'!$J:$J,"&gt;=0",'PPM M'!$AV:$AV,"&gt;=6")</f>
        <v>2</v>
      </c>
      <c r="R7" s="240">
        <v>0</v>
      </c>
      <c r="T7" s="13" t="s">
        <v>56</v>
      </c>
      <c r="U7" s="27" t="e">
        <f t="shared" si="9"/>
        <v>#REF!</v>
      </c>
      <c r="V7" s="27" t="e">
        <f t="shared" si="10"/>
        <v>#REF!</v>
      </c>
      <c r="W7" s="27" t="e">
        <f>SUMIF(#REF!,"&gt;=0",#REF!)</f>
        <v>#REF!</v>
      </c>
      <c r="X7" s="240">
        <v>0</v>
      </c>
      <c r="Y7" s="27">
        <f t="shared" si="11"/>
        <v>4894.5453413573632</v>
      </c>
      <c r="Z7" s="27">
        <f>SUMIF('PPM M'!$J:$J,"&gt;=0",'PPM M'!$E:$E)</f>
        <v>4894.5453413573632</v>
      </c>
      <c r="AA7" s="240">
        <v>0</v>
      </c>
      <c r="AC7" s="13" t="s">
        <v>56</v>
      </c>
      <c r="AD7" s="27" t="e">
        <f t="shared" si="0"/>
        <v>#REF!</v>
      </c>
      <c r="AE7" s="27" t="e">
        <f t="shared" si="1"/>
        <v>#REF!</v>
      </c>
      <c r="AF7" s="27" t="e">
        <f>SUMIF(#REF!,"&gt;=0",#REF!)</f>
        <v>#REF!</v>
      </c>
      <c r="AG7" s="240">
        <v>0</v>
      </c>
      <c r="AH7" s="27">
        <f t="shared" si="2"/>
        <v>67</v>
      </c>
      <c r="AI7" s="27">
        <f>SUMIF('PPM M'!$J:$J,"&gt;=0",'PPM M'!$AV:$AV)</f>
        <v>67</v>
      </c>
      <c r="AJ7" s="240">
        <v>0</v>
      </c>
    </row>
    <row r="8" spans="1:36">
      <c r="B8" s="13" t="s">
        <v>3818</v>
      </c>
      <c r="C8" s="242">
        <f t="shared" ref="C8" si="12">D8+G8</f>
        <v>19</v>
      </c>
      <c r="D8" s="26">
        <f t="shared" ref="D8" si="13">E8+F8</f>
        <v>-1</v>
      </c>
      <c r="E8" s="26">
        <f>COUNT(#REF!)-1</f>
        <v>-1</v>
      </c>
      <c r="F8" s="240">
        <v>0</v>
      </c>
      <c r="G8" s="26">
        <f t="shared" ref="G8" si="14">H8+I8</f>
        <v>20</v>
      </c>
      <c r="H8" s="45">
        <f>COUNT('PPM M'!K:K)-1</f>
        <v>20</v>
      </c>
      <c r="I8" s="240">
        <v>0</v>
      </c>
      <c r="K8" s="13" t="s">
        <v>3818</v>
      </c>
      <c r="L8" s="26" t="e">
        <f t="shared" ref="L8" si="15">M8+P8</f>
        <v>#REF!</v>
      </c>
      <c r="M8" s="26" t="e">
        <f t="shared" ref="M8" si="16">N8+O8</f>
        <v>#REF!</v>
      </c>
      <c r="N8" s="26" t="e">
        <f>COUNTIFS(#REF!,"&gt;=0",#REF!,"&gt;=6")</f>
        <v>#REF!</v>
      </c>
      <c r="O8" s="240">
        <v>0</v>
      </c>
      <c r="P8" s="26">
        <f t="shared" ref="P8" si="17">Q8+R8</f>
        <v>10</v>
      </c>
      <c r="Q8" s="45">
        <f>COUNTIFS('PPM M'!$K:$K,"&gt;=0",'PPM M'!$AV:$AV,"&gt;=6")</f>
        <v>10</v>
      </c>
      <c r="R8" s="240">
        <v>0</v>
      </c>
      <c r="T8" s="13" t="s">
        <v>3818</v>
      </c>
      <c r="U8" s="27" t="e">
        <f t="shared" ref="U8" si="18">V8+Y8</f>
        <v>#REF!</v>
      </c>
      <c r="V8" s="27" t="e">
        <f t="shared" ref="V8" si="19">W8+X8</f>
        <v>#REF!</v>
      </c>
      <c r="W8" s="27" t="e">
        <f>SUMIF(#REF!,"&gt;=0",#REF!)</f>
        <v>#REF!</v>
      </c>
      <c r="X8" s="240">
        <v>0</v>
      </c>
      <c r="Y8" s="27">
        <f t="shared" ref="Y8" si="20">Z8+AA8</f>
        <v>6718.456371751472</v>
      </c>
      <c r="Z8" s="27">
        <f>SUMIF('PPM M'!$K:$K,"&gt;=0",'PPM M'!$E:$E)</f>
        <v>6718.456371751472</v>
      </c>
      <c r="AA8" s="240">
        <v>0</v>
      </c>
      <c r="AC8" s="13" t="s">
        <v>3818</v>
      </c>
      <c r="AD8" s="27" t="e">
        <f t="shared" si="0"/>
        <v>#REF!</v>
      </c>
      <c r="AE8" s="27" t="e">
        <f t="shared" si="1"/>
        <v>#REF!</v>
      </c>
      <c r="AF8" s="27" t="e">
        <f>SUMIF(#REF!,"&gt;=0",#REF!)</f>
        <v>#REF!</v>
      </c>
      <c r="AG8" s="240">
        <v>0</v>
      </c>
      <c r="AH8" s="27">
        <f t="shared" si="2"/>
        <v>95.5</v>
      </c>
      <c r="AI8" s="27">
        <f>SUMIF('PPM M'!$K:$K,"&gt;=0",'PPM M'!$AV:$AV)</f>
        <v>95.5</v>
      </c>
      <c r="AJ8" s="240">
        <v>0</v>
      </c>
    </row>
    <row r="9" spans="1:36">
      <c r="B9" s="13" t="s">
        <v>3</v>
      </c>
      <c r="C9" s="241">
        <f t="shared" si="3"/>
        <v>60</v>
      </c>
      <c r="D9" s="26">
        <f t="shared" si="4"/>
        <v>-1</v>
      </c>
      <c r="E9" s="26">
        <f>COUNT(#REF!)-1</f>
        <v>-1</v>
      </c>
      <c r="F9" s="240">
        <v>0</v>
      </c>
      <c r="G9" s="26">
        <f t="shared" si="5"/>
        <v>61</v>
      </c>
      <c r="H9" s="45">
        <f>COUNT('PPM M'!L:L)-1</f>
        <v>61</v>
      </c>
      <c r="I9" s="240">
        <v>0</v>
      </c>
      <c r="K9" s="13" t="s">
        <v>3</v>
      </c>
      <c r="L9" s="26" t="e">
        <f t="shared" si="6"/>
        <v>#REF!</v>
      </c>
      <c r="M9" s="26" t="e">
        <f t="shared" si="7"/>
        <v>#REF!</v>
      </c>
      <c r="N9" s="26" t="e">
        <f>COUNTIFS(#REF!,"&gt;=0",#REF!,"&gt;=6")</f>
        <v>#REF!</v>
      </c>
      <c r="O9" s="240">
        <v>0</v>
      </c>
      <c r="P9" s="26">
        <f t="shared" si="8"/>
        <v>11</v>
      </c>
      <c r="Q9" s="44">
        <f>COUNTIFS('PPM M'!$L:$L,"&gt;=0",'PPM M'!$AV:$AV,"&gt;=6")</f>
        <v>11</v>
      </c>
      <c r="R9" s="240">
        <v>0</v>
      </c>
      <c r="T9" s="13" t="s">
        <v>3</v>
      </c>
      <c r="U9" s="27" t="e">
        <f t="shared" si="9"/>
        <v>#REF!</v>
      </c>
      <c r="V9" s="27" t="e">
        <f t="shared" si="10"/>
        <v>#REF!</v>
      </c>
      <c r="W9" s="27" t="e">
        <f>SUMIF(#REF!,"&gt;=0",#REF!)</f>
        <v>#REF!</v>
      </c>
      <c r="X9" s="240">
        <v>0</v>
      </c>
      <c r="Y9" s="27">
        <f t="shared" si="11"/>
        <v>11676.86674886016</v>
      </c>
      <c r="Z9" s="27">
        <f>SUMIF('PPM M'!$L:$L,"&gt;=0",'PPM M'!$E:$E)</f>
        <v>11676.86674886016</v>
      </c>
      <c r="AA9" s="240">
        <v>0</v>
      </c>
      <c r="AC9" s="13" t="s">
        <v>3</v>
      </c>
      <c r="AD9" s="27" t="e">
        <f t="shared" si="0"/>
        <v>#REF!</v>
      </c>
      <c r="AE9" s="27" t="e">
        <f t="shared" si="1"/>
        <v>#REF!</v>
      </c>
      <c r="AF9" s="27" t="e">
        <f>SUMIF(#REF!,"&gt;=0",#REF!)</f>
        <v>#REF!</v>
      </c>
      <c r="AG9" s="240">
        <v>0</v>
      </c>
      <c r="AH9" s="27">
        <f t="shared" si="2"/>
        <v>179.5</v>
      </c>
      <c r="AI9" s="27">
        <f>SUMIF('PPM M'!$L:$L,"&gt;=0",'PPM M'!$AV:$AV)</f>
        <v>179.5</v>
      </c>
      <c r="AJ9" s="240">
        <v>0</v>
      </c>
    </row>
    <row r="10" spans="1:36">
      <c r="A10" s="13" t="s">
        <v>4133</v>
      </c>
      <c r="B10" s="13" t="s">
        <v>779</v>
      </c>
      <c r="C10" s="243">
        <f t="shared" si="3"/>
        <v>30</v>
      </c>
      <c r="D10" s="26">
        <f t="shared" si="4"/>
        <v>-1</v>
      </c>
      <c r="E10" s="26">
        <f>COUNT(#REF!)-1</f>
        <v>-1</v>
      </c>
      <c r="F10" s="240">
        <v>0</v>
      </c>
      <c r="G10" s="26">
        <f t="shared" si="5"/>
        <v>31</v>
      </c>
      <c r="H10" s="45">
        <f>COUNT('PPM M'!M:M)-1</f>
        <v>31</v>
      </c>
      <c r="I10" s="240">
        <v>0</v>
      </c>
      <c r="K10" s="13" t="s">
        <v>779</v>
      </c>
      <c r="L10" s="26" t="e">
        <f t="shared" si="6"/>
        <v>#REF!</v>
      </c>
      <c r="M10" s="26" t="e">
        <f t="shared" si="7"/>
        <v>#REF!</v>
      </c>
      <c r="N10" s="26" t="e">
        <f>COUNTIFS(#REF!,"&gt;=0",#REF!,"&gt;=6")</f>
        <v>#REF!</v>
      </c>
      <c r="O10" s="240" t="e">
        <f>COUNTIFS(#REF!,"&gt;=0",#REF!,"&gt;=6")</f>
        <v>#REF!</v>
      </c>
      <c r="P10" s="26">
        <f t="shared" si="8"/>
        <v>8</v>
      </c>
      <c r="Q10" s="44">
        <f>COUNTIFS('PPM M'!$M:$M,"&gt;=0",'PPM M'!$AV:$AV,"&gt;=6")</f>
        <v>8</v>
      </c>
      <c r="R10" s="240"/>
      <c r="T10" s="13" t="s">
        <v>779</v>
      </c>
      <c r="U10" s="27" t="e">
        <f t="shared" si="9"/>
        <v>#REF!</v>
      </c>
      <c r="V10" s="27" t="e">
        <f t="shared" si="10"/>
        <v>#REF!</v>
      </c>
      <c r="W10" s="27" t="e">
        <f>SUMIF(#REF!,"&gt;=0",#REF!)</f>
        <v>#REF!</v>
      </c>
      <c r="X10" s="240"/>
      <c r="Y10" s="27">
        <f t="shared" si="11"/>
        <v>8932.3004608177234</v>
      </c>
      <c r="Z10" s="27">
        <f>SUMIF('PPM M'!$M:$M,"&gt;=0",'PPM M'!$E:$E)</f>
        <v>8932.3004608177234</v>
      </c>
      <c r="AA10" s="240"/>
      <c r="AC10" s="13" t="s">
        <v>779</v>
      </c>
      <c r="AD10" s="27" t="e">
        <f t="shared" si="0"/>
        <v>#REF!</v>
      </c>
      <c r="AE10" s="27" t="e">
        <f t="shared" si="1"/>
        <v>#REF!</v>
      </c>
      <c r="AF10" s="27" t="e">
        <f>SUMIF(#REF!,"&gt;=0",#REF!)</f>
        <v>#REF!</v>
      </c>
      <c r="AG10" s="240"/>
      <c r="AH10" s="27">
        <f t="shared" si="2"/>
        <v>129.5</v>
      </c>
      <c r="AI10" s="27">
        <f>SUMIF('PPM M'!$M:$M,"&gt;=0",'PPM M'!$AV:$AV)</f>
        <v>129.5</v>
      </c>
      <c r="AJ10" s="240"/>
    </row>
    <row r="11" spans="1:36">
      <c r="B11" s="13" t="s">
        <v>1</v>
      </c>
      <c r="C11" s="241">
        <f t="shared" si="3"/>
        <v>69</v>
      </c>
      <c r="D11" s="26">
        <f t="shared" si="4"/>
        <v>-1</v>
      </c>
      <c r="E11" s="26">
        <f>COUNT(#REF!)-1</f>
        <v>-1</v>
      </c>
      <c r="F11" s="240">
        <v>0</v>
      </c>
      <c r="G11" s="26">
        <f t="shared" si="5"/>
        <v>70</v>
      </c>
      <c r="H11" s="45">
        <f>COUNT('PPM M'!N:N)-1</f>
        <v>70</v>
      </c>
      <c r="I11" s="240">
        <v>0</v>
      </c>
      <c r="K11" s="13" t="s">
        <v>1</v>
      </c>
      <c r="L11" s="26" t="e">
        <f t="shared" si="6"/>
        <v>#REF!</v>
      </c>
      <c r="M11" s="26" t="e">
        <f t="shared" si="7"/>
        <v>#REF!</v>
      </c>
      <c r="N11" s="26" t="e">
        <f>COUNTIFS(#REF!,"&gt;=0",#REF!,"&gt;=6")</f>
        <v>#REF!</v>
      </c>
      <c r="O11" s="240">
        <v>0</v>
      </c>
      <c r="P11" s="26">
        <f t="shared" si="8"/>
        <v>10</v>
      </c>
      <c r="Q11" s="44">
        <f>COUNTIFS('PPM M'!$N:$N,"&gt;=0",'PPM M'!$AV:$AV,"&gt;=6")</f>
        <v>10</v>
      </c>
      <c r="R11" s="240">
        <v>0</v>
      </c>
      <c r="T11" s="13" t="s">
        <v>1</v>
      </c>
      <c r="U11" s="27" t="e">
        <f t="shared" si="9"/>
        <v>#REF!</v>
      </c>
      <c r="V11" s="27" t="e">
        <f t="shared" si="10"/>
        <v>#REF!</v>
      </c>
      <c r="W11" s="27" t="e">
        <f>SUMIF(#REF!,"&gt;=0",#REF!)</f>
        <v>#REF!</v>
      </c>
      <c r="X11" s="240">
        <v>0</v>
      </c>
      <c r="Y11" s="27">
        <f t="shared" si="11"/>
        <v>11134.079207129709</v>
      </c>
      <c r="Z11" s="27">
        <f>SUMIF('PPM M'!$N:$N,"&gt;=0",'PPM M'!$E:$E)</f>
        <v>11134.079207129709</v>
      </c>
      <c r="AA11" s="240">
        <v>0</v>
      </c>
      <c r="AC11" s="13" t="s">
        <v>1</v>
      </c>
      <c r="AD11" s="27" t="e">
        <f t="shared" si="0"/>
        <v>#REF!</v>
      </c>
      <c r="AE11" s="27" t="e">
        <f t="shared" si="1"/>
        <v>#REF!</v>
      </c>
      <c r="AF11" s="27" t="e">
        <f>SUMIF(#REF!,"&gt;=0",#REF!)</f>
        <v>#REF!</v>
      </c>
      <c r="AG11" s="240">
        <v>0</v>
      </c>
      <c r="AH11" s="27">
        <f t="shared" si="2"/>
        <v>179.5</v>
      </c>
      <c r="AI11" s="27">
        <f>SUMIF('PPM M'!$N:$N,"&gt;=0",'PPM M'!$AV:$AV)</f>
        <v>179.5</v>
      </c>
      <c r="AJ11" s="240">
        <v>0</v>
      </c>
    </row>
    <row r="12" spans="1:36">
      <c r="B12" s="13" t="s">
        <v>37</v>
      </c>
      <c r="C12" s="26">
        <f t="shared" si="3"/>
        <v>31</v>
      </c>
      <c r="D12" s="26">
        <f t="shared" si="4"/>
        <v>-1</v>
      </c>
      <c r="E12" s="26">
        <f>COUNT(#REF!)-1</f>
        <v>-1</v>
      </c>
      <c r="F12" s="240">
        <v>0</v>
      </c>
      <c r="G12" s="26">
        <f t="shared" si="5"/>
        <v>32</v>
      </c>
      <c r="H12" s="45">
        <f>COUNT('PPM M'!O:O)-1</f>
        <v>32</v>
      </c>
      <c r="I12" s="240">
        <v>0</v>
      </c>
      <c r="K12" s="13" t="s">
        <v>37</v>
      </c>
      <c r="L12" s="26" t="e">
        <f t="shared" si="6"/>
        <v>#REF!</v>
      </c>
      <c r="M12" s="26" t="e">
        <f t="shared" si="7"/>
        <v>#REF!</v>
      </c>
      <c r="N12" s="26" t="e">
        <f>COUNTIFS(#REF!,"&gt;=0",#REF!,"&gt;=6")</f>
        <v>#REF!</v>
      </c>
      <c r="O12" s="240">
        <v>0</v>
      </c>
      <c r="P12" s="26">
        <f t="shared" si="8"/>
        <v>9</v>
      </c>
      <c r="Q12" s="44">
        <f>COUNTIFS('PPM M'!$O:$O,"&gt;=0",'PPM M'!$AV:$AV,"&gt;=6")</f>
        <v>9</v>
      </c>
      <c r="R12" s="240">
        <v>0</v>
      </c>
      <c r="T12" s="13" t="s">
        <v>37</v>
      </c>
      <c r="U12" s="27" t="e">
        <f t="shared" si="9"/>
        <v>#REF!</v>
      </c>
      <c r="V12" s="27" t="e">
        <f t="shared" si="10"/>
        <v>#REF!</v>
      </c>
      <c r="W12" s="27" t="e">
        <f>SUMIF(#REF!,"&gt;=0",#REF!)</f>
        <v>#REF!</v>
      </c>
      <c r="X12" s="240">
        <v>0</v>
      </c>
      <c r="Y12" s="27">
        <f t="shared" si="11"/>
        <v>8177.5892558349724</v>
      </c>
      <c r="Z12" s="27">
        <f>SUMIF('PPM M'!$O:$O,"&gt;=0",'PPM M'!$E:$E)</f>
        <v>8177.5892558349724</v>
      </c>
      <c r="AA12" s="240">
        <v>0</v>
      </c>
      <c r="AC12" s="13" t="s">
        <v>37</v>
      </c>
      <c r="AD12" s="27" t="e">
        <f t="shared" si="0"/>
        <v>#REF!</v>
      </c>
      <c r="AE12" s="27" t="e">
        <f t="shared" si="1"/>
        <v>#REF!</v>
      </c>
      <c r="AF12" s="27" t="e">
        <f>SUMIF(#REF!,"&gt;=0",#REF!)</f>
        <v>#REF!</v>
      </c>
      <c r="AG12" s="240">
        <v>0</v>
      </c>
      <c r="AH12" s="27">
        <f t="shared" si="2"/>
        <v>124</v>
      </c>
      <c r="AI12" s="27">
        <f>SUMIF('PPM M'!$O:$O,"&gt;=0",'PPM M'!$AV:$AV)</f>
        <v>124</v>
      </c>
      <c r="AJ12" s="240">
        <v>0</v>
      </c>
    </row>
    <row r="13" spans="1:36">
      <c r="A13" s="13" t="s">
        <v>4133</v>
      </c>
      <c r="B13" s="13" t="s">
        <v>109</v>
      </c>
      <c r="C13" s="243">
        <f t="shared" si="3"/>
        <v>-1</v>
      </c>
      <c r="D13" s="26">
        <f t="shared" si="4"/>
        <v>-1</v>
      </c>
      <c r="E13" s="45">
        <f>COUNT(#REF!)-1</f>
        <v>-1</v>
      </c>
      <c r="F13" s="240">
        <v>0</v>
      </c>
      <c r="G13" s="26">
        <f t="shared" si="5"/>
        <v>0</v>
      </c>
      <c r="H13" s="44">
        <f>COUNT('PPM M'!P:P)-1</f>
        <v>0</v>
      </c>
      <c r="I13" s="240">
        <v>0</v>
      </c>
      <c r="K13" s="13" t="s">
        <v>109</v>
      </c>
      <c r="L13" s="26" t="e">
        <f t="shared" si="6"/>
        <v>#REF!</v>
      </c>
      <c r="M13" s="26" t="e">
        <f t="shared" si="7"/>
        <v>#REF!</v>
      </c>
      <c r="N13" s="26" t="e">
        <f>COUNTIFS(#REF!,"&gt;=0",#REF!,"&gt;=6")</f>
        <v>#REF!</v>
      </c>
      <c r="O13" s="240">
        <v>0</v>
      </c>
      <c r="P13" s="26">
        <f t="shared" si="8"/>
        <v>0</v>
      </c>
      <c r="Q13" s="44">
        <f>COUNTIFS('PPM M'!$P:$P,"&gt;=0",'PPM M'!$AV:$AV,"&gt;=6")</f>
        <v>0</v>
      </c>
      <c r="R13" s="240">
        <v>0</v>
      </c>
      <c r="T13" s="13" t="s">
        <v>109</v>
      </c>
      <c r="U13" s="27" t="e">
        <f t="shared" si="9"/>
        <v>#REF!</v>
      </c>
      <c r="V13" s="27" t="e">
        <f t="shared" si="10"/>
        <v>#REF!</v>
      </c>
      <c r="W13" s="27" t="e">
        <f>SUMIF(#REF!,"&gt;=0",#REF!)</f>
        <v>#REF!</v>
      </c>
      <c r="X13" s="240">
        <v>0</v>
      </c>
      <c r="Y13" s="27">
        <f t="shared" si="11"/>
        <v>0</v>
      </c>
      <c r="Z13" s="27">
        <f>SUMIF('PPM M'!$P:$P,"&gt;=0",'PPM M'!$E:$E)</f>
        <v>0</v>
      </c>
      <c r="AA13" s="240">
        <v>0</v>
      </c>
      <c r="AC13" s="13" t="s">
        <v>109</v>
      </c>
      <c r="AD13" s="27" t="e">
        <f t="shared" si="0"/>
        <v>#REF!</v>
      </c>
      <c r="AE13" s="27" t="e">
        <f t="shared" si="1"/>
        <v>#REF!</v>
      </c>
      <c r="AF13" s="27" t="e">
        <f>SUMIF(#REF!,"&gt;=0",#REF!)</f>
        <v>#REF!</v>
      </c>
      <c r="AG13" s="240">
        <v>0</v>
      </c>
      <c r="AH13" s="27">
        <f t="shared" si="2"/>
        <v>0</v>
      </c>
      <c r="AI13" s="27">
        <f>SUMIF('PPM M'!$P:$P,"&gt;=0",'PPM M'!$AV:$AV)</f>
        <v>0</v>
      </c>
      <c r="AJ13" s="240">
        <v>0</v>
      </c>
    </row>
    <row r="14" spans="1:36">
      <c r="B14" s="13" t="s">
        <v>1228</v>
      </c>
      <c r="C14" s="241">
        <f t="shared" si="3"/>
        <v>-1</v>
      </c>
      <c r="D14" s="26">
        <f t="shared" si="4"/>
        <v>-1</v>
      </c>
      <c r="E14" s="26">
        <f>COUNT(#REF!)-1</f>
        <v>-1</v>
      </c>
      <c r="F14" s="240">
        <v>0</v>
      </c>
      <c r="G14" s="26">
        <f t="shared" si="5"/>
        <v>0</v>
      </c>
      <c r="H14" s="45">
        <f>COUNT('PPM M'!R:R)-1</f>
        <v>0</v>
      </c>
      <c r="I14" s="240">
        <v>0</v>
      </c>
      <c r="K14" s="13" t="s">
        <v>1228</v>
      </c>
      <c r="L14" s="26" t="e">
        <f t="shared" si="6"/>
        <v>#REF!</v>
      </c>
      <c r="M14" s="26" t="e">
        <f t="shared" si="7"/>
        <v>#REF!</v>
      </c>
      <c r="N14" s="26" t="e">
        <f>COUNTIFS(#REF!,"&gt;=0",#REF!,"&gt;=6")</f>
        <v>#REF!</v>
      </c>
      <c r="O14" s="240">
        <v>0</v>
      </c>
      <c r="P14" s="26">
        <f t="shared" si="8"/>
        <v>0</v>
      </c>
      <c r="Q14" s="44">
        <f>COUNTIFS('PPM M'!$R:$R,"&gt;=0",'PPM M'!$AV:$AV,"&gt;=6")</f>
        <v>0</v>
      </c>
      <c r="R14" s="240">
        <v>0</v>
      </c>
      <c r="T14" s="13" t="s">
        <v>1228</v>
      </c>
      <c r="U14" s="43" t="e">
        <f t="shared" si="9"/>
        <v>#REF!</v>
      </c>
      <c r="V14" s="27" t="e">
        <f t="shared" si="10"/>
        <v>#REF!</v>
      </c>
      <c r="W14" s="27" t="e">
        <f>SUMIF(#REF!,"&gt;=0",#REF!)</f>
        <v>#REF!</v>
      </c>
      <c r="X14" s="240">
        <v>0</v>
      </c>
      <c r="Y14" s="27">
        <f t="shared" si="11"/>
        <v>0</v>
      </c>
      <c r="Z14" s="27">
        <f>SUMIF('PPM M'!$R:$R,"&gt;=0",'PPM M'!$E:$E)</f>
        <v>0</v>
      </c>
      <c r="AA14" s="240">
        <v>0</v>
      </c>
      <c r="AC14" s="13" t="s">
        <v>1228</v>
      </c>
      <c r="AD14" s="27" t="e">
        <f t="shared" si="0"/>
        <v>#REF!</v>
      </c>
      <c r="AE14" s="27" t="e">
        <f t="shared" si="1"/>
        <v>#REF!</v>
      </c>
      <c r="AF14" s="27" t="e">
        <f>SUMIF(#REF!,"&gt;=0",#REF!)</f>
        <v>#REF!</v>
      </c>
      <c r="AG14" s="240">
        <v>0</v>
      </c>
      <c r="AH14" s="27">
        <f t="shared" si="2"/>
        <v>0</v>
      </c>
      <c r="AI14" s="27">
        <f>SUMIF('PPM M'!$R:$R,"&gt;=0",'PPM M'!$AV:$AV)</f>
        <v>0</v>
      </c>
      <c r="AJ14" s="240">
        <v>0</v>
      </c>
    </row>
    <row r="15" spans="1:36">
      <c r="A15" s="13" t="s">
        <v>4133</v>
      </c>
      <c r="B15" s="13" t="s">
        <v>1237</v>
      </c>
      <c r="C15" s="243">
        <f t="shared" si="3"/>
        <v>-8</v>
      </c>
      <c r="D15" s="26">
        <f t="shared" si="4"/>
        <v>-2</v>
      </c>
      <c r="E15" s="26">
        <f>COUNT(#REF!)-1</f>
        <v>-1</v>
      </c>
      <c r="F15" s="45">
        <f>COUNT(#REF!)-1</f>
        <v>-1</v>
      </c>
      <c r="G15" s="26">
        <f t="shared" si="5"/>
        <v>-6</v>
      </c>
      <c r="H15" s="45">
        <f>COUNT('PPM M'!S:S)-1</f>
        <v>0</v>
      </c>
      <c r="I15" s="45">
        <f>COUNT('PPM M'!AR:AR)-1-6</f>
        <v>-6</v>
      </c>
      <c r="K15" s="13" t="s">
        <v>1237</v>
      </c>
      <c r="L15" s="26" t="e">
        <f t="shared" si="6"/>
        <v>#REF!</v>
      </c>
      <c r="M15" s="26" t="e">
        <f t="shared" si="7"/>
        <v>#REF!</v>
      </c>
      <c r="N15" s="26" t="e">
        <f>COUNTIFS(#REF!,"&gt;=0",#REF!,"&gt;=6")</f>
        <v>#REF!</v>
      </c>
      <c r="O15" s="45" t="e">
        <f>COUNTIFS(#REF!,"&gt;=0",#REF!,"&gt;=6")</f>
        <v>#REF!</v>
      </c>
      <c r="P15" s="26">
        <f t="shared" ref="P15:P17" si="21">Q15+R15</f>
        <v>0</v>
      </c>
      <c r="Q15" s="44">
        <f>COUNTIFS('PPM M'!$S:$S,"&gt;=0",'PPM M'!$AV:$AV,"&gt;=6")</f>
        <v>0</v>
      </c>
      <c r="R15" s="44">
        <f>COUNTIFS('PPM M'!$AR:$AR,"&gt;=0",'PPM M'!$AV:$AV,"&gt;=6")</f>
        <v>0</v>
      </c>
      <c r="T15" s="13" t="s">
        <v>1237</v>
      </c>
      <c r="U15" s="27" t="e">
        <f t="shared" si="9"/>
        <v>#REF!</v>
      </c>
      <c r="V15" s="27" t="e">
        <f t="shared" si="10"/>
        <v>#REF!</v>
      </c>
      <c r="W15" s="27" t="e">
        <f>SUMIF(#REF!,"&gt;=0",#REF!)</f>
        <v>#REF!</v>
      </c>
      <c r="X15" s="27" t="e">
        <f>SUMIF(#REF!,"&gt;=0",#REF!)</f>
        <v>#REF!</v>
      </c>
      <c r="Y15" s="27">
        <f t="shared" si="11"/>
        <v>0</v>
      </c>
      <c r="Z15" s="27">
        <f>SUMIF('PPM M'!$S:$S,"&gt;=0",'PPM M'!$E:$E)</f>
        <v>0</v>
      </c>
      <c r="AA15" s="27">
        <f>SUMIF('PPM M'!$AR:$AR,"&gt;=0",'PPM M'!$E:$E)</f>
        <v>0</v>
      </c>
      <c r="AC15" s="13" t="s">
        <v>1237</v>
      </c>
      <c r="AD15" s="27" t="e">
        <f t="shared" si="0"/>
        <v>#REF!</v>
      </c>
      <c r="AE15" s="27" t="e">
        <f t="shared" si="1"/>
        <v>#REF!</v>
      </c>
      <c r="AF15" s="27" t="e">
        <f>SUMIF(#REF!,"&gt;=0",#REF!)</f>
        <v>#REF!</v>
      </c>
      <c r="AG15" s="27" t="e">
        <f>SUMIF(#REF!,"&gt;=0",#REF!)</f>
        <v>#REF!</v>
      </c>
      <c r="AH15" s="27">
        <f t="shared" si="2"/>
        <v>0</v>
      </c>
      <c r="AI15" s="27">
        <f>SUMIF('PPM M'!$S:$S,"&gt;=0",'PPM M'!$AV:$AV)</f>
        <v>0</v>
      </c>
      <c r="AJ15" s="27">
        <f>SUMIF('PPM M'!$AR:$AR,"&gt;=0",'PPM M'!$AV:$AV)</f>
        <v>0</v>
      </c>
    </row>
    <row r="16" spans="1:36">
      <c r="B16" s="13" t="s">
        <v>3362</v>
      </c>
      <c r="C16" s="242">
        <f t="shared" si="3"/>
        <v>-1</v>
      </c>
      <c r="D16" s="26">
        <f t="shared" si="4"/>
        <v>-1</v>
      </c>
      <c r="E16" s="26">
        <f>COUNT(#REF!)-1</f>
        <v>-1</v>
      </c>
      <c r="F16" s="240">
        <v>0</v>
      </c>
      <c r="G16" s="26">
        <f t="shared" si="5"/>
        <v>0</v>
      </c>
      <c r="H16" s="45">
        <f>COUNT('PPM M'!T:T)-1</f>
        <v>0</v>
      </c>
      <c r="I16" s="240">
        <v>0</v>
      </c>
      <c r="K16" s="13" t="s">
        <v>3362</v>
      </c>
      <c r="L16" s="26" t="e">
        <f t="shared" ref="L16:L17" si="22">M16+P16</f>
        <v>#REF!</v>
      </c>
      <c r="M16" s="26" t="e">
        <f t="shared" ref="M16:M17" si="23">N16+O16</f>
        <v>#REF!</v>
      </c>
      <c r="N16" s="26" t="e">
        <f>COUNTIFS(#REF!,"&gt;=0",#REF!,"&gt;=6")</f>
        <v>#REF!</v>
      </c>
      <c r="O16" s="240"/>
      <c r="P16" s="26">
        <f t="shared" si="21"/>
        <v>0</v>
      </c>
      <c r="Q16" s="44">
        <f>COUNTIFS('PPM M'!$T:$T,"&gt;=0",'PPM M'!$AV:$AV,"&gt;=6")</f>
        <v>0</v>
      </c>
      <c r="R16" s="240"/>
      <c r="T16" s="13" t="s">
        <v>3362</v>
      </c>
      <c r="U16" s="27" t="e">
        <f t="shared" ref="U16:U17" si="24">V16+Y16</f>
        <v>#REF!</v>
      </c>
      <c r="V16" s="27" t="e">
        <f t="shared" ref="V16:V17" si="25">W16+X16</f>
        <v>#REF!</v>
      </c>
      <c r="W16" s="27" t="e">
        <f>SUMIF(#REF!,"&gt;=0",#REF!)</f>
        <v>#REF!</v>
      </c>
      <c r="X16" s="240"/>
      <c r="Y16" s="27">
        <f t="shared" si="11"/>
        <v>0</v>
      </c>
      <c r="Z16" s="27">
        <f>SUMIF('PPM M'!$T:$T,"&gt;=0",'PPM M'!$E:$E)</f>
        <v>0</v>
      </c>
      <c r="AA16" s="240"/>
      <c r="AC16" s="13" t="s">
        <v>3362</v>
      </c>
      <c r="AD16" s="27" t="e">
        <f t="shared" si="0"/>
        <v>#REF!</v>
      </c>
      <c r="AE16" s="27" t="e">
        <f t="shared" si="1"/>
        <v>#REF!</v>
      </c>
      <c r="AF16" s="27" t="e">
        <f>SUMIF(#REF!,"&gt;=0",#REF!)</f>
        <v>#REF!</v>
      </c>
      <c r="AG16" s="240"/>
      <c r="AH16" s="27">
        <f t="shared" si="2"/>
        <v>0</v>
      </c>
      <c r="AI16" s="27">
        <f>SUMIF('PPM M'!$T:$T,"&gt;=0",'PPM M'!$AV:$AV)</f>
        <v>0</v>
      </c>
      <c r="AJ16" s="240"/>
    </row>
    <row r="17" spans="1:36">
      <c r="A17" s="13" t="s">
        <v>4133</v>
      </c>
      <c r="B17" s="13" t="s">
        <v>886</v>
      </c>
      <c r="C17" s="242">
        <f t="shared" si="3"/>
        <v>-3</v>
      </c>
      <c r="D17" s="26">
        <f t="shared" si="4"/>
        <v>-2</v>
      </c>
      <c r="E17" s="26">
        <f>COUNT(#REF!)-1</f>
        <v>-1</v>
      </c>
      <c r="F17" s="45">
        <f>COUNT(#REF!)-1</f>
        <v>-1</v>
      </c>
      <c r="G17" s="26">
        <f t="shared" si="5"/>
        <v>-1</v>
      </c>
      <c r="H17" s="45">
        <f>COUNT('PPM M'!U:U)-1</f>
        <v>0</v>
      </c>
      <c r="I17" s="45">
        <f>COUNT('PPM M'!#REF!)-1</f>
        <v>-1</v>
      </c>
      <c r="K17" s="13" t="s">
        <v>886</v>
      </c>
      <c r="L17" s="26" t="e">
        <f t="shared" si="22"/>
        <v>#REF!</v>
      </c>
      <c r="M17" s="26" t="e">
        <f t="shared" si="23"/>
        <v>#REF!</v>
      </c>
      <c r="N17" s="26" t="e">
        <f>COUNTIFS(#REF!,"&gt;=0",#REF!,"&gt;=6")</f>
        <v>#REF!</v>
      </c>
      <c r="O17" s="45" t="e">
        <f>COUNTIFS(#REF!,"&gt;=0",#REF!,"&gt;=6")</f>
        <v>#REF!</v>
      </c>
      <c r="P17" s="26" t="e">
        <f t="shared" si="21"/>
        <v>#REF!</v>
      </c>
      <c r="Q17" s="45">
        <f>COUNTIFS('PPM M'!$U:$U,"&gt;=0",'PPM M'!$AV:$AV,"&gt;=6")</f>
        <v>0</v>
      </c>
      <c r="R17" s="44" t="e">
        <f>COUNTIFS('PPM M'!#REF!,"&gt;=0",'PPM M'!$AV:$AV,"&gt;=6")</f>
        <v>#REF!</v>
      </c>
      <c r="T17" s="13" t="s">
        <v>886</v>
      </c>
      <c r="U17" s="27" t="e">
        <f t="shared" si="24"/>
        <v>#REF!</v>
      </c>
      <c r="V17" s="27" t="e">
        <f t="shared" si="25"/>
        <v>#REF!</v>
      </c>
      <c r="W17" s="27" t="e">
        <f>SUMIF(#REF!,"&gt;=0",#REF!)</f>
        <v>#REF!</v>
      </c>
      <c r="X17" s="27" t="e">
        <f>SUMIF(#REF!,"&gt;=0",#REF!)</f>
        <v>#REF!</v>
      </c>
      <c r="Y17" s="27" t="e">
        <f t="shared" si="11"/>
        <v>#REF!</v>
      </c>
      <c r="Z17" s="45">
        <f>SUMIF('PPM M'!$U:$U,"&gt;=0",'PPM M'!$E:$E)</f>
        <v>0</v>
      </c>
      <c r="AA17" s="27" t="e">
        <f>SUMIF('PPM M'!#REF!,"&gt;=0",'PPM M'!$E:$E)</f>
        <v>#REF!</v>
      </c>
      <c r="AC17" s="13" t="s">
        <v>886</v>
      </c>
      <c r="AD17" s="27" t="e">
        <f t="shared" si="0"/>
        <v>#REF!</v>
      </c>
      <c r="AE17" s="27" t="e">
        <f t="shared" si="1"/>
        <v>#REF!</v>
      </c>
      <c r="AF17" s="27" t="e">
        <f>SUMIF(#REF!,"&gt;=0",#REF!)</f>
        <v>#REF!</v>
      </c>
      <c r="AG17" s="27" t="e">
        <f>SUMIF(#REF!,"&gt;=0",#REF!)</f>
        <v>#REF!</v>
      </c>
      <c r="AH17" s="27" t="e">
        <f t="shared" si="2"/>
        <v>#REF!</v>
      </c>
      <c r="AI17" s="45">
        <f>SUMIF('PPM M'!$U:$U,"&gt;=0",'PPM M'!$AV:$AV)</f>
        <v>0</v>
      </c>
      <c r="AJ17" s="27" t="e">
        <f>SUMIF('PPM M'!#REF!,"&gt;=0",'PPM M'!$AV:$AV)</f>
        <v>#REF!</v>
      </c>
    </row>
    <row r="18" spans="1:36">
      <c r="L18" s="26"/>
      <c r="M18" s="26"/>
      <c r="N18" s="26"/>
      <c r="O18" s="26"/>
      <c r="P18" s="26"/>
      <c r="Q18" s="26"/>
      <c r="R18" s="26"/>
      <c r="U18" s="27"/>
      <c r="V18" s="27"/>
      <c r="W18" s="27"/>
      <c r="X18" s="27"/>
      <c r="Y18" s="27"/>
      <c r="Z18" s="27"/>
      <c r="AA18" s="27"/>
      <c r="AD18" s="27"/>
      <c r="AE18" s="27"/>
      <c r="AF18" s="27"/>
      <c r="AG18" s="27"/>
      <c r="AH18" s="27"/>
      <c r="AI18" s="27"/>
      <c r="AJ18" s="27"/>
    </row>
    <row r="19" spans="1:36">
      <c r="L19" s="26"/>
      <c r="M19" s="26"/>
      <c r="N19" s="26"/>
      <c r="O19" s="26"/>
      <c r="P19" s="26"/>
      <c r="Q19" s="26"/>
      <c r="R19" s="26"/>
      <c r="U19" s="27"/>
      <c r="V19" s="27"/>
      <c r="W19" s="27"/>
      <c r="X19" s="27"/>
      <c r="Y19" s="27"/>
      <c r="Z19" s="27"/>
      <c r="AA19" s="27"/>
      <c r="AD19" s="27"/>
      <c r="AE19" s="27"/>
      <c r="AF19" s="27"/>
      <c r="AG19" s="27"/>
      <c r="AH19" s="27"/>
      <c r="AI19" s="27"/>
      <c r="AJ19" s="27"/>
    </row>
    <row r="20" spans="1:36">
      <c r="B20" s="13" t="s">
        <v>894</v>
      </c>
      <c r="K20" s="13" t="s">
        <v>894</v>
      </c>
      <c r="L20" s="26"/>
      <c r="M20" s="26"/>
      <c r="N20" s="26"/>
      <c r="O20" s="26"/>
      <c r="P20" s="26"/>
      <c r="Q20" s="26"/>
      <c r="R20" s="26"/>
      <c r="T20" s="13" t="s">
        <v>894</v>
      </c>
      <c r="U20" s="27"/>
      <c r="V20" s="27"/>
      <c r="W20" s="27"/>
      <c r="X20" s="27"/>
      <c r="Y20" s="27"/>
      <c r="Z20" s="27"/>
      <c r="AA20" s="27"/>
      <c r="AC20" s="13" t="s">
        <v>894</v>
      </c>
      <c r="AD20" s="27"/>
      <c r="AE20" s="27"/>
      <c r="AF20" s="27"/>
      <c r="AG20" s="27"/>
      <c r="AH20" s="27"/>
      <c r="AI20" s="27"/>
      <c r="AJ20" s="27"/>
    </row>
    <row r="21" spans="1:36">
      <c r="C21" s="26" t="s">
        <v>893</v>
      </c>
      <c r="D21" s="26" t="s">
        <v>889</v>
      </c>
      <c r="E21" s="26" t="s">
        <v>887</v>
      </c>
      <c r="F21" s="26" t="s">
        <v>888</v>
      </c>
      <c r="G21" s="26" t="s">
        <v>890</v>
      </c>
      <c r="H21" s="46" t="s">
        <v>891</v>
      </c>
      <c r="I21" s="26" t="s">
        <v>892</v>
      </c>
      <c r="L21" s="26" t="s">
        <v>893</v>
      </c>
      <c r="M21" s="26" t="s">
        <v>889</v>
      </c>
      <c r="N21" s="26" t="s">
        <v>887</v>
      </c>
      <c r="O21" s="26" t="s">
        <v>888</v>
      </c>
      <c r="P21" s="26" t="s">
        <v>890</v>
      </c>
      <c r="Q21" s="26" t="s">
        <v>891</v>
      </c>
      <c r="R21" s="26" t="s">
        <v>892</v>
      </c>
      <c r="U21" s="27" t="s">
        <v>893</v>
      </c>
      <c r="V21" s="27" t="s">
        <v>889</v>
      </c>
      <c r="W21" s="27" t="s">
        <v>887</v>
      </c>
      <c r="X21" s="27" t="s">
        <v>888</v>
      </c>
      <c r="Y21" s="27" t="s">
        <v>890</v>
      </c>
      <c r="Z21" s="27" t="s">
        <v>891</v>
      </c>
      <c r="AA21" s="27" t="s">
        <v>892</v>
      </c>
      <c r="AD21" s="27" t="s">
        <v>893</v>
      </c>
      <c r="AE21" s="27" t="s">
        <v>889</v>
      </c>
      <c r="AF21" s="27" t="s">
        <v>887</v>
      </c>
      <c r="AG21" s="27" t="s">
        <v>888</v>
      </c>
      <c r="AH21" s="27" t="s">
        <v>890</v>
      </c>
      <c r="AI21" s="27" t="s">
        <v>891</v>
      </c>
      <c r="AJ21" s="27" t="s">
        <v>892</v>
      </c>
    </row>
    <row r="22" spans="1:36">
      <c r="B22" s="13" t="s">
        <v>1222</v>
      </c>
      <c r="C22" s="242">
        <f>D22+G22</f>
        <v>37</v>
      </c>
      <c r="D22" s="26">
        <f t="shared" ref="D22:D46" si="26">E22+F22</f>
        <v>-1</v>
      </c>
      <c r="E22" s="26">
        <f>COUNT(#REF!)-1</f>
        <v>-1</v>
      </c>
      <c r="F22" s="240">
        <v>0</v>
      </c>
      <c r="G22" s="26">
        <f t="shared" ref="G22:G46" si="27">H22+I22</f>
        <v>38</v>
      </c>
      <c r="H22" s="44">
        <f>COUNT('PPM M'!X:X)-1</f>
        <v>38</v>
      </c>
      <c r="I22" s="240">
        <v>0</v>
      </c>
      <c r="K22" s="13" t="s">
        <v>1222</v>
      </c>
      <c r="L22" s="26" t="e">
        <f>M22+P22</f>
        <v>#REF!</v>
      </c>
      <c r="M22" s="26" t="e">
        <f>N22+O22</f>
        <v>#REF!</v>
      </c>
      <c r="N22" s="26" t="e">
        <f>COUNTIFS(#REF!,"&gt;=0",#REF!,"&gt;=6")</f>
        <v>#REF!</v>
      </c>
      <c r="O22" s="240">
        <v>0</v>
      </c>
      <c r="P22" s="26">
        <f>Q22+R22</f>
        <v>10</v>
      </c>
      <c r="Q22" s="44">
        <f>COUNTIFS('PPM M'!$X:$X,"&gt;=0",'PPM M'!$AV:$AV,"&gt;=6")</f>
        <v>10</v>
      </c>
      <c r="R22" s="240">
        <v>0</v>
      </c>
      <c r="T22" s="13" t="s">
        <v>1222</v>
      </c>
      <c r="U22" s="27" t="e">
        <f>V22+Y22</f>
        <v>#REF!</v>
      </c>
      <c r="V22" s="27" t="e">
        <f>W22+X22</f>
        <v>#REF!</v>
      </c>
      <c r="W22" s="27" t="e">
        <f>SUMIF(#REF!,"&gt;=0",#REF!)</f>
        <v>#REF!</v>
      </c>
      <c r="X22" s="240">
        <v>0</v>
      </c>
      <c r="Y22" s="27">
        <f>Z22+AA22</f>
        <v>9724.1985405604846</v>
      </c>
      <c r="Z22" s="27">
        <f>SUMIF('PPM M'!$X:$X,"&gt;=0",'PPM M'!$E:$E)</f>
        <v>9724.1985405604846</v>
      </c>
      <c r="AA22" s="240">
        <v>0</v>
      </c>
      <c r="AC22" s="13" t="s">
        <v>1222</v>
      </c>
      <c r="AD22" s="27" t="e">
        <f>AE22+AH22</f>
        <v>#REF!</v>
      </c>
      <c r="AE22" s="27" t="e">
        <f>AF22+AG22</f>
        <v>#REF!</v>
      </c>
      <c r="AF22" s="27" t="e">
        <f>SUMIF(#REF!,"&gt;=0",#REF!)</f>
        <v>#REF!</v>
      </c>
      <c r="AG22" s="240">
        <v>0</v>
      </c>
      <c r="AH22" s="27">
        <f>AI22+AJ22</f>
        <v>143</v>
      </c>
      <c r="AI22" s="27">
        <f>SUMIF('PPM M'!$X:$X,"&gt;=0",'PPM M'!$AV:$AV)</f>
        <v>143</v>
      </c>
      <c r="AJ22" s="240">
        <v>0</v>
      </c>
    </row>
    <row r="23" spans="1:36">
      <c r="A23" s="355"/>
      <c r="B23" s="354" t="s">
        <v>33</v>
      </c>
      <c r="C23" s="353">
        <f>D23+G23</f>
        <v>69</v>
      </c>
      <c r="D23" s="26">
        <f t="shared" si="26"/>
        <v>-1</v>
      </c>
      <c r="E23" s="26">
        <f>COUNT(#REF!)-1</f>
        <v>-1</v>
      </c>
      <c r="F23" s="240">
        <v>0</v>
      </c>
      <c r="G23" s="26">
        <f t="shared" si="27"/>
        <v>70</v>
      </c>
      <c r="H23" s="45">
        <f>COUNT('PPM M'!Y:Y)-1</f>
        <v>70</v>
      </c>
      <c r="I23" s="240">
        <v>0</v>
      </c>
      <c r="K23" s="13" t="s">
        <v>33</v>
      </c>
      <c r="L23" s="26" t="e">
        <f>M23+P23</f>
        <v>#REF!</v>
      </c>
      <c r="M23" s="26" t="e">
        <f>N23+O23</f>
        <v>#REF!</v>
      </c>
      <c r="N23" s="26" t="e">
        <f>COUNTIFS(#REF!,"&gt;=0",#REF!,"&gt;=6")</f>
        <v>#REF!</v>
      </c>
      <c r="O23" s="240">
        <v>0</v>
      </c>
      <c r="P23" s="26">
        <f>Q23+R23</f>
        <v>5</v>
      </c>
      <c r="Q23" s="45">
        <f>COUNTIFS('PPM M'!$Y:$Y,"&gt;=0",'PPM M'!$AV:$AV,"&gt;=6")</f>
        <v>5</v>
      </c>
      <c r="R23" s="240">
        <v>0</v>
      </c>
      <c r="T23" s="13" t="s">
        <v>33</v>
      </c>
      <c r="U23" s="27" t="e">
        <f t="shared" ref="U23:U46" si="28">V23+Y23</f>
        <v>#REF!</v>
      </c>
      <c r="V23" s="27" t="e">
        <f>W23+X23</f>
        <v>#REF!</v>
      </c>
      <c r="W23" s="27" t="e">
        <f>SUMIF(#REF!,"&gt;=0",#REF!)</f>
        <v>#REF!</v>
      </c>
      <c r="X23" s="240">
        <v>0</v>
      </c>
      <c r="Y23" s="27">
        <f>Z23+AA23</f>
        <v>10095.371972588087</v>
      </c>
      <c r="Z23" s="27">
        <f>SUMIF('PPM M'!$Y:$Y,"&gt;=0",'PPM M'!$E:$E)</f>
        <v>10095.371972588087</v>
      </c>
      <c r="AA23" s="240">
        <v>0</v>
      </c>
      <c r="AC23" s="13" t="s">
        <v>33</v>
      </c>
      <c r="AD23" s="27" t="e">
        <f t="shared" ref="AD23:AD46" si="29">AE23+AH23</f>
        <v>#REF!</v>
      </c>
      <c r="AE23" s="27" t="e">
        <f t="shared" ref="AE23:AE46" si="30">AF23+AG23</f>
        <v>#REF!</v>
      </c>
      <c r="AF23" s="27" t="e">
        <f>SUMIF(#REF!,"&gt;=0",#REF!)</f>
        <v>#REF!</v>
      </c>
      <c r="AG23" s="240">
        <v>0</v>
      </c>
      <c r="AH23" s="27">
        <f t="shared" ref="AH23:AH46" si="31">AI23+AJ23</f>
        <v>162.5</v>
      </c>
      <c r="AI23" s="27">
        <f>SUMIF('PPM M'!$Y:$Y,"&gt;=0",'PPM M'!$AV:$AV)</f>
        <v>162.5</v>
      </c>
      <c r="AJ23" s="240">
        <v>0</v>
      </c>
    </row>
    <row r="24" spans="1:36">
      <c r="B24" s="13" t="s">
        <v>1227</v>
      </c>
      <c r="C24" s="26">
        <f t="shared" ref="C24:C29" si="32">D24+G24</f>
        <v>11</v>
      </c>
      <c r="D24" s="26">
        <f t="shared" si="26"/>
        <v>-1</v>
      </c>
      <c r="E24" s="26">
        <f>COUNT(#REF!)-1</f>
        <v>-1</v>
      </c>
      <c r="F24" s="240">
        <v>0</v>
      </c>
      <c r="G24" s="26">
        <f t="shared" si="27"/>
        <v>12</v>
      </c>
      <c r="H24" s="45">
        <f>COUNT('PPM M'!Z:Z)-1</f>
        <v>12</v>
      </c>
      <c r="I24" s="240">
        <v>0</v>
      </c>
      <c r="K24" s="13" t="s">
        <v>1227</v>
      </c>
      <c r="L24" s="26" t="e">
        <f>M24+P24</f>
        <v>#REF!</v>
      </c>
      <c r="M24" s="26" t="e">
        <f>N24+O24</f>
        <v>#REF!</v>
      </c>
      <c r="N24" s="26" t="e">
        <f>COUNTIFS(#REF!,"&gt;=0",#REF!,"&gt;=6")</f>
        <v>#REF!</v>
      </c>
      <c r="O24" s="240">
        <v>0</v>
      </c>
      <c r="P24" s="26">
        <f>Q24+R24</f>
        <v>1</v>
      </c>
      <c r="Q24" s="45">
        <f>COUNTIFS('PPM M'!$Z:$Z,"&gt;=0",'PPM M'!$AV:$AV,"&gt;=6")</f>
        <v>1</v>
      </c>
      <c r="R24" s="240">
        <v>0</v>
      </c>
      <c r="T24" s="13" t="s">
        <v>1227</v>
      </c>
      <c r="U24" s="27" t="e">
        <f t="shared" si="28"/>
        <v>#REF!</v>
      </c>
      <c r="V24" s="27" t="e">
        <f t="shared" ref="V24:V29" si="33">W24+X24</f>
        <v>#REF!</v>
      </c>
      <c r="W24" s="27" t="e">
        <f>SUMIF(#REF!,"&gt;=0",#REF!)</f>
        <v>#REF!</v>
      </c>
      <c r="X24" s="240">
        <v>0</v>
      </c>
      <c r="Y24" s="27">
        <f t="shared" ref="Y24:Y30" si="34">Z24+AA24</f>
        <v>2069.1892153624553</v>
      </c>
      <c r="Z24" s="27">
        <f>SUMIF('PPM M'!$Z:$Z,"&gt;=0",'PPM M'!$E:$E)</f>
        <v>2069.1892153624553</v>
      </c>
      <c r="AA24" s="240">
        <v>0</v>
      </c>
      <c r="AC24" s="13" t="s">
        <v>1227</v>
      </c>
      <c r="AD24" s="27" t="e">
        <f t="shared" si="29"/>
        <v>#REF!</v>
      </c>
      <c r="AE24" s="27" t="e">
        <f t="shared" si="30"/>
        <v>#REF!</v>
      </c>
      <c r="AF24" s="27" t="e">
        <f>SUMIF(#REF!,"&gt;=0",#REF!)</f>
        <v>#REF!</v>
      </c>
      <c r="AG24" s="240">
        <v>0</v>
      </c>
      <c r="AH24" s="27">
        <f t="shared" si="31"/>
        <v>28.5</v>
      </c>
      <c r="AI24" s="27">
        <f>SUMIF('PPM M'!$Z:$Z,"&gt;=0",'PPM M'!$AV:$AV)</f>
        <v>28.5</v>
      </c>
      <c r="AJ24" s="240">
        <v>0</v>
      </c>
    </row>
    <row r="25" spans="1:36">
      <c r="B25" s="13" t="s">
        <v>128</v>
      </c>
      <c r="C25" s="26">
        <f t="shared" si="32"/>
        <v>178</v>
      </c>
      <c r="D25" s="26">
        <f t="shared" si="26"/>
        <v>-1</v>
      </c>
      <c r="E25" s="26">
        <f>COUNT(#REF!)-1</f>
        <v>-1</v>
      </c>
      <c r="F25" s="240">
        <v>0</v>
      </c>
      <c r="G25" s="26">
        <f t="shared" si="27"/>
        <v>179</v>
      </c>
      <c r="H25" s="45">
        <f>COUNT('PPM M'!AA:AA)-1</f>
        <v>179</v>
      </c>
      <c r="I25" s="240">
        <v>0</v>
      </c>
      <c r="K25" s="13" t="s">
        <v>128</v>
      </c>
      <c r="L25" s="26" t="e">
        <f t="shared" ref="L25:L31" si="35">M25+P25</f>
        <v>#REF!</v>
      </c>
      <c r="M25" s="26" t="e">
        <f t="shared" ref="M25:M31" si="36">N25+O25</f>
        <v>#REF!</v>
      </c>
      <c r="N25" s="26" t="e">
        <f>COUNTIFS(#REF!,"&gt;=0",#REF!,"&gt;=6")</f>
        <v>#REF!</v>
      </c>
      <c r="O25" s="240">
        <v>0</v>
      </c>
      <c r="P25" s="26">
        <f t="shared" ref="P25:P31" si="37">Q25+R25</f>
        <v>0</v>
      </c>
      <c r="Q25" s="45">
        <f>COUNTIFS('PPM M'!$AA:$AA,"&gt;=0",'PPM M'!$AV:$AV,"&gt;=6")</f>
        <v>0</v>
      </c>
      <c r="R25" s="240">
        <v>0</v>
      </c>
      <c r="T25" s="13" t="s">
        <v>128</v>
      </c>
      <c r="U25" s="27" t="e">
        <f t="shared" si="28"/>
        <v>#REF!</v>
      </c>
      <c r="V25" s="27" t="e">
        <f t="shared" si="33"/>
        <v>#REF!</v>
      </c>
      <c r="W25" s="27" t="e">
        <f>SUMIF(#REF!,"&gt;=0",#REF!)</f>
        <v>#REF!</v>
      </c>
      <c r="X25" s="240">
        <v>0</v>
      </c>
      <c r="Y25" s="27">
        <f t="shared" si="34"/>
        <v>3829.089013770626</v>
      </c>
      <c r="Z25" s="27">
        <f>SUMIF('PPM M'!$AA:$AA,"&gt;=0",'PPM M'!$E:$E)</f>
        <v>3829.089013770626</v>
      </c>
      <c r="AA25" s="240">
        <v>0</v>
      </c>
      <c r="AC25" s="13" t="s">
        <v>128</v>
      </c>
      <c r="AD25" s="27" t="e">
        <f t="shared" si="29"/>
        <v>#REF!</v>
      </c>
      <c r="AE25" s="27" t="e">
        <f t="shared" si="30"/>
        <v>#REF!</v>
      </c>
      <c r="AF25" s="27" t="e">
        <f>SUMIF(#REF!,"&gt;=0",#REF!)</f>
        <v>#REF!</v>
      </c>
      <c r="AG25" s="240">
        <v>0</v>
      </c>
      <c r="AH25" s="27">
        <f t="shared" si="31"/>
        <v>116.5</v>
      </c>
      <c r="AI25" s="27">
        <f>SUMIF('PPM M'!$AA:$AA,"&gt;=0",'PPM M'!$AV:$AV)</f>
        <v>116.5</v>
      </c>
      <c r="AJ25" s="240">
        <v>0</v>
      </c>
    </row>
    <row r="26" spans="1:36">
      <c r="B26" s="13" t="s">
        <v>3344</v>
      </c>
      <c r="C26" s="26">
        <f t="shared" si="32"/>
        <v>30</v>
      </c>
      <c r="D26" s="26">
        <f t="shared" si="26"/>
        <v>-2</v>
      </c>
      <c r="E26" s="26">
        <f>COUNT(#REF!)-1-1</f>
        <v>-2</v>
      </c>
      <c r="F26" s="240">
        <v>0</v>
      </c>
      <c r="G26" s="26">
        <f t="shared" si="27"/>
        <v>32</v>
      </c>
      <c r="H26" s="45">
        <f>COUNT('PPM M'!AC:AC)-1</f>
        <v>32</v>
      </c>
      <c r="I26" s="240">
        <v>0</v>
      </c>
      <c r="K26" s="13" t="s">
        <v>3344</v>
      </c>
      <c r="L26" s="26" t="e">
        <f t="shared" si="35"/>
        <v>#REF!</v>
      </c>
      <c r="M26" s="26" t="e">
        <f t="shared" si="36"/>
        <v>#REF!</v>
      </c>
      <c r="N26" s="26" t="e">
        <f>COUNTIFS(#REF!,"&gt;=0",#REF!,"&gt;=6")</f>
        <v>#REF!</v>
      </c>
      <c r="O26" s="240">
        <v>0</v>
      </c>
      <c r="P26" s="26">
        <f t="shared" si="37"/>
        <v>4</v>
      </c>
      <c r="Q26" s="45">
        <f>COUNTIFS('PPM M'!$AC:$AC,"&gt;=0",'PPM M'!$AV:$AV,"&gt;=6")</f>
        <v>4</v>
      </c>
      <c r="R26" s="240">
        <v>0</v>
      </c>
      <c r="T26" s="13" t="s">
        <v>3344</v>
      </c>
      <c r="U26" s="27" t="e">
        <f t="shared" si="28"/>
        <v>#REF!</v>
      </c>
      <c r="V26" s="27" t="e">
        <f t="shared" si="33"/>
        <v>#REF!</v>
      </c>
      <c r="W26" s="27" t="e">
        <f>SUMIF(#REF!,"&gt;=0",#REF!)</f>
        <v>#REF!</v>
      </c>
      <c r="X26" s="240">
        <v>0</v>
      </c>
      <c r="Y26" s="27">
        <f t="shared" si="34"/>
        <v>4559.6659331211868</v>
      </c>
      <c r="Z26" s="27">
        <f>SUMIF('PPM M'!$AC:$AC,"&gt;=0",'PPM M'!$E:$E)</f>
        <v>4559.6659331211868</v>
      </c>
      <c r="AA26" s="240">
        <v>0</v>
      </c>
      <c r="AC26" s="13" t="s">
        <v>3344</v>
      </c>
      <c r="AD26" s="27" t="e">
        <f t="shared" si="29"/>
        <v>#REF!</v>
      </c>
      <c r="AE26" s="27" t="e">
        <f t="shared" si="30"/>
        <v>#REF!</v>
      </c>
      <c r="AF26" s="27" t="e">
        <f>SUMIF(#REF!,"&gt;=0",#REF!)</f>
        <v>#REF!</v>
      </c>
      <c r="AG26" s="240">
        <v>0</v>
      </c>
      <c r="AH26" s="27">
        <f t="shared" si="31"/>
        <v>70</v>
      </c>
      <c r="AI26" s="27">
        <f>SUMIF('PPM M'!$AC:$AC,"&gt;=0",'PPM M'!$AV:$AV)</f>
        <v>70</v>
      </c>
      <c r="AJ26" s="240">
        <v>0</v>
      </c>
    </row>
    <row r="27" spans="1:36">
      <c r="B27" s="13" t="s">
        <v>3779</v>
      </c>
      <c r="C27" s="242">
        <f t="shared" si="32"/>
        <v>12</v>
      </c>
      <c r="D27" s="26">
        <f t="shared" si="26"/>
        <v>-1</v>
      </c>
      <c r="E27" s="45">
        <f>COUNT(#REF!)-1</f>
        <v>-1</v>
      </c>
      <c r="F27" s="240">
        <v>0</v>
      </c>
      <c r="G27" s="26">
        <f t="shared" si="27"/>
        <v>13</v>
      </c>
      <c r="H27" s="45">
        <f>COUNT('PPM M'!AD:AD)-1</f>
        <v>13</v>
      </c>
      <c r="I27" s="240"/>
      <c r="K27" s="13" t="s">
        <v>3779</v>
      </c>
      <c r="L27" s="26" t="e">
        <f t="shared" si="35"/>
        <v>#REF!</v>
      </c>
      <c r="M27" s="26" t="e">
        <f t="shared" si="36"/>
        <v>#REF!</v>
      </c>
      <c r="N27" s="45" t="e">
        <f>COUNTIFS(#REF!,"&gt;=0",#REF!,"&gt;=6")</f>
        <v>#REF!</v>
      </c>
      <c r="O27" s="240"/>
      <c r="P27" s="26">
        <f t="shared" si="37"/>
        <v>0</v>
      </c>
      <c r="Q27" s="45">
        <f>COUNTIFS('PPM M'!$AD:$AD,"&gt;=0",'PPM M'!$AV:$AV,"&gt;=6")</f>
        <v>0</v>
      </c>
      <c r="R27" s="240"/>
      <c r="T27" s="13" t="s">
        <v>3779</v>
      </c>
      <c r="U27" s="27" t="e">
        <f t="shared" si="28"/>
        <v>#REF!</v>
      </c>
      <c r="V27" s="27" t="e">
        <f t="shared" si="33"/>
        <v>#REF!</v>
      </c>
      <c r="W27" s="27" t="e">
        <f>SUMIF(#REF!,"&gt;=0",#REF!)</f>
        <v>#REF!</v>
      </c>
      <c r="X27" s="240"/>
      <c r="Y27" s="27">
        <f t="shared" si="34"/>
        <v>830.85908145771896</v>
      </c>
      <c r="Z27" s="27">
        <f>SUMIF('PPM M'!$AD:$AD,"&gt;=0",'PPM M'!$E:$E)</f>
        <v>830.85908145771896</v>
      </c>
      <c r="AA27" s="240"/>
      <c r="AC27" s="13" t="s">
        <v>3779</v>
      </c>
      <c r="AD27" s="27" t="e">
        <f t="shared" si="29"/>
        <v>#REF!</v>
      </c>
      <c r="AE27" s="27" t="e">
        <f t="shared" si="30"/>
        <v>#REF!</v>
      </c>
      <c r="AF27" s="27" t="e">
        <f>SUMIF(#REF!,"&gt;=0",#REF!)</f>
        <v>#REF!</v>
      </c>
      <c r="AG27" s="240"/>
      <c r="AH27" s="27">
        <f t="shared" si="31"/>
        <v>14.5</v>
      </c>
      <c r="AI27" s="27">
        <f>SUMIF('PPM M'!$AD:$AD,"&gt;=0",'PPM M'!$AV:$AV)</f>
        <v>14.5</v>
      </c>
      <c r="AJ27" s="240"/>
    </row>
    <row r="28" spans="1:36">
      <c r="B28" s="13" t="s">
        <v>3348</v>
      </c>
      <c r="C28" s="26">
        <f t="shared" si="32"/>
        <v>62</v>
      </c>
      <c r="D28" s="26">
        <f t="shared" si="26"/>
        <v>1</v>
      </c>
      <c r="E28" s="45">
        <f>COUNT(#REF!)-1</f>
        <v>-1</v>
      </c>
      <c r="F28" s="240">
        <v>2</v>
      </c>
      <c r="G28" s="26">
        <f t="shared" si="27"/>
        <v>61</v>
      </c>
      <c r="H28" s="45">
        <f>COUNT('PPM M'!AE:AE)-1-1</f>
        <v>56</v>
      </c>
      <c r="I28" s="240">
        <v>5</v>
      </c>
      <c r="K28" s="13" t="s">
        <v>3348</v>
      </c>
      <c r="L28" s="26" t="e">
        <f t="shared" si="35"/>
        <v>#REF!</v>
      </c>
      <c r="M28" s="26" t="e">
        <f t="shared" si="36"/>
        <v>#REF!</v>
      </c>
      <c r="N28" s="45" t="e">
        <f>COUNTIFS(#REF!,"&gt;=0",#REF!,"&gt;=6")</f>
        <v>#REF!</v>
      </c>
      <c r="O28" s="240"/>
      <c r="P28" s="26">
        <f t="shared" si="37"/>
        <v>7</v>
      </c>
      <c r="Q28" s="45">
        <f>COUNTIFS('PPM M'!$AE:$AE,"&gt;=0",'PPM M'!$AV:$AV,"&gt;=6")</f>
        <v>7</v>
      </c>
      <c r="R28" s="240"/>
      <c r="T28" s="13" t="s">
        <v>3348</v>
      </c>
      <c r="U28" s="27" t="e">
        <f t="shared" si="28"/>
        <v>#REF!</v>
      </c>
      <c r="V28" s="27" t="e">
        <f t="shared" si="33"/>
        <v>#REF!</v>
      </c>
      <c r="W28" s="27" t="e">
        <f>SUMIF(#REF!,"&gt;=0",#REF!)</f>
        <v>#REF!</v>
      </c>
      <c r="X28" s="240"/>
      <c r="Y28" s="27">
        <f t="shared" si="34"/>
        <v>8665.9053886908623</v>
      </c>
      <c r="Z28" s="27">
        <f>SUMIF('PPM M'!$AE:$AE,"&gt;=0",'PPM M'!$E:$E)</f>
        <v>8665.9053886908623</v>
      </c>
      <c r="AA28" s="240"/>
      <c r="AC28" s="13" t="s">
        <v>3348</v>
      </c>
      <c r="AD28" s="27" t="e">
        <f t="shared" si="29"/>
        <v>#REF!</v>
      </c>
      <c r="AE28" s="27" t="e">
        <f t="shared" si="30"/>
        <v>#REF!</v>
      </c>
      <c r="AF28" s="27" t="e">
        <f>SUMIF(#REF!,"&gt;=0",#REF!)</f>
        <v>#REF!</v>
      </c>
      <c r="AG28" s="240"/>
      <c r="AH28" s="27">
        <f t="shared" si="31"/>
        <v>139.5</v>
      </c>
      <c r="AI28" s="27">
        <f>SUMIF('PPM M'!$AE:$AE,"&gt;=0",'PPM M'!$AV:$AV)</f>
        <v>139.5</v>
      </c>
      <c r="AJ28" s="240"/>
    </row>
    <row r="29" spans="1:36">
      <c r="A29" s="48"/>
      <c r="B29" s="13" t="s">
        <v>1225</v>
      </c>
      <c r="C29" s="242">
        <f t="shared" si="32"/>
        <v>11</v>
      </c>
      <c r="D29" s="26">
        <f t="shared" si="26"/>
        <v>4</v>
      </c>
      <c r="E29" s="26">
        <f>COUNT(#REF!)-1</f>
        <v>-1</v>
      </c>
      <c r="F29" s="240">
        <v>5</v>
      </c>
      <c r="G29" s="26">
        <f t="shared" si="27"/>
        <v>7</v>
      </c>
      <c r="H29" s="45">
        <f>COUNT('PPM M'!#REF!)-1-1</f>
        <v>-2</v>
      </c>
      <c r="I29" s="240">
        <v>9</v>
      </c>
      <c r="K29" s="13" t="s">
        <v>1225</v>
      </c>
      <c r="L29" s="26" t="e">
        <f t="shared" si="35"/>
        <v>#REF!</v>
      </c>
      <c r="M29" s="26" t="e">
        <f t="shared" si="36"/>
        <v>#REF!</v>
      </c>
      <c r="N29" s="26" t="e">
        <f>COUNTIFS(#REF!,"&gt;=0",#REF!,"&gt;=6")</f>
        <v>#REF!</v>
      </c>
      <c r="O29" s="240">
        <v>0</v>
      </c>
      <c r="P29" s="26" t="e">
        <f t="shared" si="37"/>
        <v>#REF!</v>
      </c>
      <c r="Q29" s="45" t="e">
        <f>COUNTIFS('PPM M'!#REF!,"&gt;=0",'PPM M'!$AV:$AV,"&gt;=6")</f>
        <v>#REF!</v>
      </c>
      <c r="R29" s="240">
        <v>0</v>
      </c>
      <c r="T29" s="13" t="s">
        <v>1225</v>
      </c>
      <c r="U29" s="27" t="e">
        <f t="shared" si="28"/>
        <v>#REF!</v>
      </c>
      <c r="V29" s="27" t="e">
        <f t="shared" si="33"/>
        <v>#REF!</v>
      </c>
      <c r="W29" s="27" t="e">
        <f>SUMIF(#REF!,"&gt;=0",#REF!)</f>
        <v>#REF!</v>
      </c>
      <c r="X29" s="240">
        <v>0</v>
      </c>
      <c r="Y29" s="27" t="e">
        <f t="shared" si="34"/>
        <v>#REF!</v>
      </c>
      <c r="Z29" s="27" t="e">
        <f>SUMIF('PPM M'!#REF!,"&gt;=0",'PPM M'!$E:$E)</f>
        <v>#REF!</v>
      </c>
      <c r="AA29" s="240">
        <v>0</v>
      </c>
      <c r="AC29" s="13" t="s">
        <v>1225</v>
      </c>
      <c r="AD29" s="27" t="e">
        <f t="shared" si="29"/>
        <v>#REF!</v>
      </c>
      <c r="AE29" s="27" t="e">
        <f t="shared" si="30"/>
        <v>#REF!</v>
      </c>
      <c r="AF29" s="27" t="e">
        <f>SUMIF(#REF!,"&gt;=0",#REF!)</f>
        <v>#REF!</v>
      </c>
      <c r="AG29" s="240">
        <v>0</v>
      </c>
      <c r="AH29" s="27" t="e">
        <f t="shared" si="31"/>
        <v>#REF!</v>
      </c>
      <c r="AI29" s="27" t="e">
        <f>SUMIF('PPM M'!#REF!,"&gt;=0",'PPM M'!$AV:$AV)</f>
        <v>#REF!</v>
      </c>
      <c r="AJ29" s="240">
        <v>0</v>
      </c>
    </row>
    <row r="30" spans="1:36">
      <c r="B30" s="13" t="s">
        <v>3350</v>
      </c>
      <c r="C30" s="26">
        <f t="shared" ref="C30" si="38">D30+G30</f>
        <v>-4</v>
      </c>
      <c r="D30" s="26">
        <f t="shared" si="26"/>
        <v>-1</v>
      </c>
      <c r="E30" s="26">
        <f>COUNT(#REF!)-1</f>
        <v>-1</v>
      </c>
      <c r="F30" s="240">
        <v>0</v>
      </c>
      <c r="G30" s="26">
        <f t="shared" si="27"/>
        <v>-3</v>
      </c>
      <c r="H30" s="45">
        <f>COUNT('PPM M'!#REF!)-1-2</f>
        <v>-3</v>
      </c>
      <c r="I30" s="240">
        <v>0</v>
      </c>
      <c r="K30" s="13" t="s">
        <v>3350</v>
      </c>
      <c r="L30" s="26" t="e">
        <f t="shared" ref="L30" si="39">M30+P30</f>
        <v>#REF!</v>
      </c>
      <c r="M30" s="26" t="e">
        <f t="shared" ref="M30" si="40">N30+O30</f>
        <v>#REF!</v>
      </c>
      <c r="N30" s="26" t="e">
        <f>COUNTIFS(#REF!,"&gt;=0",#REF!,"&gt;=6")</f>
        <v>#REF!</v>
      </c>
      <c r="O30" s="240">
        <v>0</v>
      </c>
      <c r="P30" s="26" t="e">
        <f t="shared" si="37"/>
        <v>#REF!</v>
      </c>
      <c r="Q30" s="44" t="e">
        <f>COUNTIFS('PPM M'!#REF!,"&gt;=0",'PPM M'!$AV:$AV,"&gt;=6")</f>
        <v>#REF!</v>
      </c>
      <c r="R30" s="240">
        <v>0</v>
      </c>
      <c r="T30" s="13" t="s">
        <v>3350</v>
      </c>
      <c r="U30" s="27" t="e">
        <f t="shared" si="28"/>
        <v>#REF!</v>
      </c>
      <c r="V30" s="27" t="e">
        <f t="shared" ref="V30" si="41">W30+X30</f>
        <v>#REF!</v>
      </c>
      <c r="W30" s="27" t="e">
        <f>SUMIF(#REF!,"&gt;=0",#REF!)</f>
        <v>#REF!</v>
      </c>
      <c r="X30" s="240">
        <v>0</v>
      </c>
      <c r="Y30" s="27" t="e">
        <f t="shared" si="34"/>
        <v>#REF!</v>
      </c>
      <c r="Z30" s="27" t="e">
        <f>SUMIF('PPM M'!#REF!,"&gt;=0",'PPM M'!$E:$E)</f>
        <v>#REF!</v>
      </c>
      <c r="AA30" s="240">
        <v>0</v>
      </c>
      <c r="AC30" s="13" t="s">
        <v>3350</v>
      </c>
      <c r="AD30" s="27" t="e">
        <f t="shared" si="29"/>
        <v>#REF!</v>
      </c>
      <c r="AE30" s="27" t="e">
        <f t="shared" si="30"/>
        <v>#REF!</v>
      </c>
      <c r="AF30" s="27" t="e">
        <f>SUMIF(#REF!,"&gt;=0",#REF!)</f>
        <v>#REF!</v>
      </c>
      <c r="AG30" s="240">
        <v>0</v>
      </c>
      <c r="AH30" s="27" t="e">
        <f t="shared" si="31"/>
        <v>#REF!</v>
      </c>
      <c r="AI30" s="27" t="e">
        <f>SUMIF('PPM M'!#REF!,"&gt;=0",'PPM M'!$AV:$AV)</f>
        <v>#REF!</v>
      </c>
      <c r="AJ30" s="240">
        <v>0</v>
      </c>
    </row>
    <row r="31" spans="1:36">
      <c r="A31" s="47"/>
      <c r="B31" s="13" t="s">
        <v>3352</v>
      </c>
      <c r="C31" s="26">
        <f t="shared" ref="C31" si="42">D31+G31</f>
        <v>4</v>
      </c>
      <c r="D31" s="26">
        <f t="shared" si="26"/>
        <v>-1</v>
      </c>
      <c r="E31" s="26">
        <f>COUNT(#REF!)-1</f>
        <v>-1</v>
      </c>
      <c r="F31" s="240"/>
      <c r="G31" s="26">
        <f t="shared" si="27"/>
        <v>5</v>
      </c>
      <c r="H31" s="45">
        <f>COUNT('PPM M'!AF:AF)-1</f>
        <v>5</v>
      </c>
      <c r="I31" s="240"/>
      <c r="K31" s="13" t="s">
        <v>3352</v>
      </c>
      <c r="L31" s="26" t="e">
        <f t="shared" si="35"/>
        <v>#REF!</v>
      </c>
      <c r="M31" s="26" t="e">
        <f t="shared" si="36"/>
        <v>#REF!</v>
      </c>
      <c r="N31" s="45" t="e">
        <f>COUNTIFS(#REF!,"&gt;=0",#REF!,"&gt;=6")</f>
        <v>#REF!</v>
      </c>
      <c r="O31" s="240">
        <v>0</v>
      </c>
      <c r="P31" s="26">
        <f t="shared" si="37"/>
        <v>0</v>
      </c>
      <c r="Q31" s="45">
        <f>COUNTIFS('PPM M'!$AF:$AF,"&gt;=0",'PPM M'!$AV:$AV,"&gt;=6")</f>
        <v>0</v>
      </c>
      <c r="R31" s="240">
        <v>0</v>
      </c>
      <c r="T31" s="13" t="s">
        <v>3352</v>
      </c>
      <c r="U31" s="27" t="e">
        <f t="shared" si="28"/>
        <v>#REF!</v>
      </c>
      <c r="V31" s="27" t="e">
        <f t="shared" ref="V31" si="43">W31+X31</f>
        <v>#REF!</v>
      </c>
      <c r="W31" s="27" t="e">
        <f>SUMIF(#REF!,"&gt;=0",#REF!)</f>
        <v>#REF!</v>
      </c>
      <c r="X31" s="240">
        <v>0</v>
      </c>
      <c r="Y31" s="27">
        <f t="shared" ref="Y31" si="44">Z31+AA31</f>
        <v>399.95628973293009</v>
      </c>
      <c r="Z31" s="27">
        <f>SUMIF('PPM M'!$AF:$AF,"&gt;=0",'PPM M'!$E:$E)</f>
        <v>399.95628973293009</v>
      </c>
      <c r="AA31" s="240">
        <v>0</v>
      </c>
      <c r="AC31" s="13" t="s">
        <v>3352</v>
      </c>
      <c r="AD31" s="27" t="e">
        <f t="shared" si="29"/>
        <v>#REF!</v>
      </c>
      <c r="AE31" s="27" t="e">
        <f t="shared" si="30"/>
        <v>#REF!</v>
      </c>
      <c r="AF31" s="27" t="e">
        <f>SUMIF(#REF!,"&gt;=0",#REF!)</f>
        <v>#REF!</v>
      </c>
      <c r="AG31" s="240">
        <v>0</v>
      </c>
      <c r="AH31" s="27">
        <f t="shared" si="31"/>
        <v>6.5</v>
      </c>
      <c r="AI31" s="27">
        <f>SUMIF('PPM M'!$AF:$AF,"&gt;=0",'PPM M'!$AV:$AV)</f>
        <v>6.5</v>
      </c>
      <c r="AJ31" s="240">
        <v>0</v>
      </c>
    </row>
    <row r="32" spans="1:36">
      <c r="B32" s="13" t="s">
        <v>3353</v>
      </c>
      <c r="C32" s="26">
        <f t="shared" ref="C32" si="45">D32+G32</f>
        <v>1</v>
      </c>
      <c r="D32" s="26">
        <f t="shared" si="26"/>
        <v>-1</v>
      </c>
      <c r="E32" s="26">
        <f>COUNT(#REF!)-1</f>
        <v>-1</v>
      </c>
      <c r="F32" s="240">
        <v>0</v>
      </c>
      <c r="G32" s="26">
        <f t="shared" si="27"/>
        <v>2</v>
      </c>
      <c r="H32" s="45">
        <f>COUNT('PPM M'!AG:AG)-1</f>
        <v>2</v>
      </c>
      <c r="I32" s="240">
        <v>0</v>
      </c>
      <c r="K32" s="13" t="s">
        <v>3353</v>
      </c>
      <c r="L32" s="26" t="e">
        <f t="shared" ref="L32" si="46">M32+P32</f>
        <v>#REF!</v>
      </c>
      <c r="M32" s="26" t="e">
        <f t="shared" ref="M32" si="47">N32+O32</f>
        <v>#REF!</v>
      </c>
      <c r="N32" s="44" t="e">
        <f>COUNTIFS(#REF!,"&gt;=0",#REF!,"&gt;=6")</f>
        <v>#REF!</v>
      </c>
      <c r="O32" s="240">
        <v>0</v>
      </c>
      <c r="P32" s="26">
        <f t="shared" ref="P32" si="48">Q32+R32</f>
        <v>0</v>
      </c>
      <c r="Q32" s="44">
        <f>COUNTIFS('PPM M'!$AG:$AG,"&gt;=0",'PPM M'!$AV:$AV,"&gt;=6")</f>
        <v>0</v>
      </c>
      <c r="R32" s="240">
        <v>0</v>
      </c>
      <c r="T32" s="13" t="s">
        <v>3353</v>
      </c>
      <c r="U32" s="27" t="e">
        <f t="shared" si="28"/>
        <v>#REF!</v>
      </c>
      <c r="V32" s="27" t="e">
        <f t="shared" ref="V32" si="49">W32+X32</f>
        <v>#REF!</v>
      </c>
      <c r="W32" s="27" t="e">
        <f>SUMIF(#REF!,"&gt;=0",#REF!)</f>
        <v>#REF!</v>
      </c>
      <c r="X32" s="240">
        <v>0</v>
      </c>
      <c r="Y32" s="27">
        <f t="shared" ref="Y32" si="50">Z32+AA32</f>
        <v>199.04754565803802</v>
      </c>
      <c r="Z32" s="27">
        <f>SUMIF('PPM M'!$AG:$AG,"&gt;=0",'PPM M'!$E:$E)</f>
        <v>199.04754565803802</v>
      </c>
      <c r="AA32" s="240">
        <v>0</v>
      </c>
      <c r="AC32" s="13" t="s">
        <v>3353</v>
      </c>
      <c r="AD32" s="27" t="e">
        <f t="shared" si="29"/>
        <v>#REF!</v>
      </c>
      <c r="AE32" s="27" t="e">
        <f t="shared" si="30"/>
        <v>#REF!</v>
      </c>
      <c r="AF32" s="27" t="e">
        <f>SUMIF(#REF!,"&gt;=0",#REF!)</f>
        <v>#REF!</v>
      </c>
      <c r="AG32" s="240">
        <v>0</v>
      </c>
      <c r="AH32" s="27">
        <f t="shared" si="31"/>
        <v>6</v>
      </c>
      <c r="AI32" s="27">
        <f>SUMIF('PPM M'!$AG:$AG,"&gt;=0",'PPM M'!$AV:$AV)</f>
        <v>6</v>
      </c>
      <c r="AJ32" s="240">
        <v>0</v>
      </c>
    </row>
    <row r="33" spans="1:36">
      <c r="B33" s="13" t="s">
        <v>3354</v>
      </c>
      <c r="C33" s="26">
        <f t="shared" ref="C33:C34" si="51">D33+G33</f>
        <v>-2</v>
      </c>
      <c r="D33" s="26">
        <f t="shared" si="26"/>
        <v>-1</v>
      </c>
      <c r="E33" s="26">
        <f>COUNT(#REF!)-1</f>
        <v>-1</v>
      </c>
      <c r="F33" s="240">
        <v>0</v>
      </c>
      <c r="G33" s="26">
        <f t="shared" si="27"/>
        <v>-1</v>
      </c>
      <c r="H33" s="45">
        <f>COUNT('PPM M'!AH:AH)-1-1</f>
        <v>-1</v>
      </c>
      <c r="I33" s="240">
        <v>0</v>
      </c>
      <c r="K33" s="13" t="s">
        <v>3354</v>
      </c>
      <c r="L33" s="26" t="e">
        <f t="shared" ref="L33:L34" si="52">M33+P33</f>
        <v>#REF!</v>
      </c>
      <c r="M33" s="26" t="e">
        <f t="shared" ref="M33:M46" si="53">N33+O33</f>
        <v>#REF!</v>
      </c>
      <c r="N33" s="44" t="e">
        <f>COUNTIFS(#REF!,"&gt;=0",#REF!,"&gt;=6")</f>
        <v>#REF!</v>
      </c>
      <c r="O33" s="240">
        <v>0</v>
      </c>
      <c r="P33" s="26">
        <f t="shared" ref="P33:P34" si="54">Q33+R33</f>
        <v>0</v>
      </c>
      <c r="Q33" s="44">
        <f>COUNTIFS('PPM M'!$AH:$AH,"&gt;=0",'PPM M'!$AV:$AV,"&gt;=6")</f>
        <v>0</v>
      </c>
      <c r="R33" s="240">
        <v>0</v>
      </c>
      <c r="T33" s="13" t="s">
        <v>3354</v>
      </c>
      <c r="U33" s="27" t="e">
        <f t="shared" si="28"/>
        <v>#REF!</v>
      </c>
      <c r="V33" s="27" t="e">
        <f t="shared" ref="V33:V34" si="55">W33+X33</f>
        <v>#REF!</v>
      </c>
      <c r="W33" s="27" t="e">
        <f>SUMIF(#REF!,"&gt;=0",#REF!)</f>
        <v>#REF!</v>
      </c>
      <c r="X33" s="240">
        <v>0</v>
      </c>
      <c r="Y33" s="27">
        <f t="shared" ref="Y33:Y34" si="56">Z33+AA33</f>
        <v>0</v>
      </c>
      <c r="Z33" s="27">
        <f>SUMIF('PPM M'!$AH:$AH,"&gt;=0",'PPM M'!$E:$E)</f>
        <v>0</v>
      </c>
      <c r="AA33" s="240">
        <v>0</v>
      </c>
      <c r="AC33" s="13" t="s">
        <v>3354</v>
      </c>
      <c r="AD33" s="27" t="e">
        <f t="shared" si="29"/>
        <v>#REF!</v>
      </c>
      <c r="AE33" s="27" t="e">
        <f t="shared" si="30"/>
        <v>#REF!</v>
      </c>
      <c r="AF33" s="27" t="e">
        <f>SUMIF(#REF!,"&gt;=0",#REF!)</f>
        <v>#REF!</v>
      </c>
      <c r="AG33" s="240">
        <v>0</v>
      </c>
      <c r="AH33" s="27">
        <f t="shared" si="31"/>
        <v>0</v>
      </c>
      <c r="AI33" s="27">
        <f>SUMIF('PPM M'!$AH:$AH,"&gt;=0",'PPM M'!$AV:$AV)</f>
        <v>0</v>
      </c>
      <c r="AJ33" s="240">
        <v>0</v>
      </c>
    </row>
    <row r="34" spans="1:36">
      <c r="B34" s="13" t="s">
        <v>1322</v>
      </c>
      <c r="C34" s="26">
        <f t="shared" si="51"/>
        <v>-2</v>
      </c>
      <c r="D34" s="26">
        <f t="shared" si="26"/>
        <v>-1</v>
      </c>
      <c r="E34" s="26">
        <f>COUNT(#REF!)-1</f>
        <v>-1</v>
      </c>
      <c r="F34" s="240">
        <v>0</v>
      </c>
      <c r="G34" s="26">
        <f t="shared" si="27"/>
        <v>-1</v>
      </c>
      <c r="H34" s="45">
        <f>COUNT('PPM M'!#REF!)-1</f>
        <v>-1</v>
      </c>
      <c r="I34" s="240">
        <v>0</v>
      </c>
      <c r="K34" s="13" t="s">
        <v>1322</v>
      </c>
      <c r="L34" s="26" t="e">
        <f t="shared" si="52"/>
        <v>#REF!</v>
      </c>
      <c r="M34" s="26" t="e">
        <f t="shared" si="53"/>
        <v>#REF!</v>
      </c>
      <c r="N34" s="45" t="e">
        <f>COUNTIFS(#REF!,"&gt;=0",#REF!,"&gt;=6")</f>
        <v>#REF!</v>
      </c>
      <c r="O34" s="240">
        <v>0</v>
      </c>
      <c r="P34" s="26" t="e">
        <f t="shared" si="54"/>
        <v>#REF!</v>
      </c>
      <c r="Q34" s="45" t="e">
        <f>COUNTIFS('PPM M'!#REF!,"&gt;=0",'PPM M'!$AV:$AV,"&gt;=6")</f>
        <v>#REF!</v>
      </c>
      <c r="R34" s="240">
        <v>0</v>
      </c>
      <c r="T34" s="13" t="s">
        <v>1322</v>
      </c>
      <c r="U34" s="27" t="e">
        <f t="shared" si="28"/>
        <v>#REF!</v>
      </c>
      <c r="V34" s="27" t="e">
        <f t="shared" si="55"/>
        <v>#REF!</v>
      </c>
      <c r="W34" s="27" t="e">
        <f>SUMIF(#REF!,"&gt;=0",#REF!)</f>
        <v>#REF!</v>
      </c>
      <c r="X34" s="240">
        <v>0</v>
      </c>
      <c r="Y34" s="27" t="e">
        <f t="shared" si="56"/>
        <v>#REF!</v>
      </c>
      <c r="Z34" s="27" t="e">
        <f>SUMIF('PPM M'!#REF!,"&gt;=0",'PPM M'!$E:$E)</f>
        <v>#REF!</v>
      </c>
      <c r="AA34" s="240">
        <v>0</v>
      </c>
      <c r="AC34" s="13" t="s">
        <v>1322</v>
      </c>
      <c r="AD34" s="27" t="e">
        <f t="shared" si="29"/>
        <v>#REF!</v>
      </c>
      <c r="AE34" s="27" t="e">
        <f t="shared" si="30"/>
        <v>#REF!</v>
      </c>
      <c r="AF34" s="27" t="e">
        <f>SUMIF(#REF!,"&gt;=0",#REF!)</f>
        <v>#REF!</v>
      </c>
      <c r="AG34" s="240">
        <v>0</v>
      </c>
      <c r="AH34" s="27" t="e">
        <f t="shared" si="31"/>
        <v>#REF!</v>
      </c>
      <c r="AI34" s="27" t="e">
        <f>SUMIF('PPM M'!#REF!,"&gt;=0",'PPM M'!$AV:$AV)</f>
        <v>#REF!</v>
      </c>
      <c r="AJ34" s="240">
        <v>0</v>
      </c>
    </row>
    <row r="35" spans="1:36">
      <c r="A35" s="48"/>
      <c r="B35" s="13" t="s">
        <v>3355</v>
      </c>
      <c r="C35" s="26">
        <f t="shared" ref="C35" si="57">D35+G35</f>
        <v>-2</v>
      </c>
      <c r="D35" s="26">
        <f t="shared" si="26"/>
        <v>-2</v>
      </c>
      <c r="E35" s="26">
        <f>COUNT(#REF!)-1-1</f>
        <v>-2</v>
      </c>
      <c r="F35" s="240">
        <v>0</v>
      </c>
      <c r="G35" s="26">
        <f t="shared" si="27"/>
        <v>0</v>
      </c>
      <c r="H35" s="45">
        <f>COUNT('PPM M'!AI:AI)-1</f>
        <v>0</v>
      </c>
      <c r="I35" s="240">
        <v>0</v>
      </c>
      <c r="K35" s="13" t="s">
        <v>3355</v>
      </c>
      <c r="L35" s="26" t="e">
        <f t="shared" ref="L35:L46" si="58">M35+P35</f>
        <v>#REF!</v>
      </c>
      <c r="M35" s="26" t="e">
        <f t="shared" si="53"/>
        <v>#REF!</v>
      </c>
      <c r="N35" s="45" t="e">
        <f>COUNTIFS(#REF!,"&gt;=0",#REF!,"&gt;=6")</f>
        <v>#REF!</v>
      </c>
      <c r="O35" s="240">
        <v>0</v>
      </c>
      <c r="P35" s="26">
        <f t="shared" ref="P35:P46" si="59">Q35+R35</f>
        <v>0</v>
      </c>
      <c r="Q35" s="45">
        <f>COUNTIFS('PPM M'!$AI:$AI,"&gt;=0",'PPM M'!$AV:$AV,"&gt;=6")</f>
        <v>0</v>
      </c>
      <c r="R35" s="240">
        <v>0</v>
      </c>
      <c r="T35" s="13" t="s">
        <v>3355</v>
      </c>
      <c r="U35" s="27" t="e">
        <f t="shared" si="28"/>
        <v>#REF!</v>
      </c>
      <c r="V35" s="27" t="e">
        <f t="shared" ref="V35:V46" si="60">W35+X35</f>
        <v>#REF!</v>
      </c>
      <c r="W35" s="27" t="e">
        <f>SUMIF(#REF!,"&gt;=0",#REF!)</f>
        <v>#REF!</v>
      </c>
      <c r="X35" s="240">
        <v>0</v>
      </c>
      <c r="Y35" s="27">
        <f t="shared" ref="Y35:Y46" si="61">Z35+AA35</f>
        <v>0</v>
      </c>
      <c r="Z35" s="27">
        <f>SUMIF('PPM M'!$AI:$AI,"&gt;=0",'PPM M'!$E:$E)</f>
        <v>0</v>
      </c>
      <c r="AA35" s="240">
        <v>0</v>
      </c>
      <c r="AC35" s="13" t="s">
        <v>3355</v>
      </c>
      <c r="AD35" s="27" t="e">
        <f t="shared" si="29"/>
        <v>#REF!</v>
      </c>
      <c r="AE35" s="27" t="e">
        <f t="shared" si="30"/>
        <v>#REF!</v>
      </c>
      <c r="AF35" s="27" t="e">
        <f>SUMIF(#REF!,"&gt;=0",#REF!)</f>
        <v>#REF!</v>
      </c>
      <c r="AG35" s="240">
        <v>0</v>
      </c>
      <c r="AH35" s="27">
        <f t="shared" si="31"/>
        <v>0</v>
      </c>
      <c r="AI35" s="27">
        <f>SUMIF('PPM M'!$AI:$AI,"&gt;=0",'PPM M'!$AV:$AV)</f>
        <v>0</v>
      </c>
      <c r="AJ35" s="240">
        <v>0</v>
      </c>
    </row>
    <row r="36" spans="1:36">
      <c r="B36" s="13" t="s">
        <v>1236</v>
      </c>
      <c r="C36" s="242">
        <f t="shared" ref="C36:C46" si="62">D36+G36</f>
        <v>25</v>
      </c>
      <c r="D36" s="26">
        <f t="shared" si="26"/>
        <v>4</v>
      </c>
      <c r="E36" s="26">
        <f>COUNT(#REF!)-1</f>
        <v>-1</v>
      </c>
      <c r="F36" s="240">
        <v>5</v>
      </c>
      <c r="G36" s="26">
        <f t="shared" si="27"/>
        <v>21</v>
      </c>
      <c r="H36" s="45">
        <f>COUNT('PPM M'!AJ:AJ)-1</f>
        <v>0</v>
      </c>
      <c r="I36" s="240">
        <v>21</v>
      </c>
      <c r="K36" s="13" t="s">
        <v>1236</v>
      </c>
      <c r="L36" s="26" t="e">
        <f t="shared" si="58"/>
        <v>#REF!</v>
      </c>
      <c r="M36" s="26" t="e">
        <f t="shared" si="53"/>
        <v>#REF!</v>
      </c>
      <c r="N36" s="44" t="e">
        <f>COUNTIFS(#REF!,"&gt;=0",#REF!,"&gt;=6")</f>
        <v>#REF!</v>
      </c>
      <c r="O36" s="240"/>
      <c r="P36" s="26">
        <f t="shared" si="59"/>
        <v>0</v>
      </c>
      <c r="Q36" s="44">
        <f>COUNTIFS('PPM M'!$AJ:$AJ,"&gt;=0",'PPM M'!$AV:$AV,"&gt;=6")</f>
        <v>0</v>
      </c>
      <c r="R36" s="240"/>
      <c r="T36" s="13" t="s">
        <v>1236</v>
      </c>
      <c r="U36" s="27" t="e">
        <f t="shared" si="28"/>
        <v>#REF!</v>
      </c>
      <c r="V36" s="27" t="e">
        <f t="shared" si="60"/>
        <v>#REF!</v>
      </c>
      <c r="W36" s="27" t="e">
        <f>SUMIF(#REF!,"&gt;=0",#REF!)</f>
        <v>#REF!</v>
      </c>
      <c r="X36" s="240"/>
      <c r="Y36" s="27">
        <f t="shared" si="61"/>
        <v>0</v>
      </c>
      <c r="Z36" s="27">
        <f>SUMIF('PPM M'!$AJ:$AJ,"&gt;=0",'PPM M'!$E:$E)</f>
        <v>0</v>
      </c>
      <c r="AA36" s="240"/>
      <c r="AC36" s="13" t="s">
        <v>1236</v>
      </c>
      <c r="AD36" s="27" t="e">
        <f t="shared" si="29"/>
        <v>#REF!</v>
      </c>
      <c r="AE36" s="27" t="e">
        <f t="shared" si="30"/>
        <v>#REF!</v>
      </c>
      <c r="AF36" s="27" t="e">
        <f>SUMIF(#REF!,"&gt;=0",#REF!)</f>
        <v>#REF!</v>
      </c>
      <c r="AG36" s="240"/>
      <c r="AH36" s="27">
        <f t="shared" si="31"/>
        <v>0</v>
      </c>
      <c r="AI36" s="27">
        <f>SUMIF('PPM M'!$AJ:$AJ,"&gt;=0",'PPM M'!$AV:$AV)</f>
        <v>0</v>
      </c>
      <c r="AJ36" s="240"/>
    </row>
    <row r="37" spans="1:36">
      <c r="B37" s="13" t="s">
        <v>57</v>
      </c>
      <c r="C37" s="26">
        <f t="shared" ref="C37" si="63">D37+G37</f>
        <v>-1</v>
      </c>
      <c r="D37" s="26">
        <f t="shared" ref="D37" si="64">E37+F37</f>
        <v>-1</v>
      </c>
      <c r="E37" s="26">
        <f>COUNT(#REF!)-1</f>
        <v>-1</v>
      </c>
      <c r="F37" s="240">
        <v>0</v>
      </c>
      <c r="G37" s="26">
        <f t="shared" ref="G37" si="65">H37+I37</f>
        <v>0</v>
      </c>
      <c r="H37" s="45">
        <f>COUNT('PPM M'!AK:AK)-1</f>
        <v>0</v>
      </c>
      <c r="I37" s="240">
        <v>0</v>
      </c>
      <c r="K37" s="13" t="s">
        <v>57</v>
      </c>
      <c r="L37" s="26" t="e">
        <f t="shared" ref="L37" si="66">M37+P37</f>
        <v>#REF!</v>
      </c>
      <c r="M37" s="26" t="e">
        <f t="shared" ref="M37" si="67">N37+O37</f>
        <v>#REF!</v>
      </c>
      <c r="N37" s="44" t="e">
        <f>COUNTIFS(#REF!,"&gt;=0",#REF!,"&gt;=6")</f>
        <v>#REF!</v>
      </c>
      <c r="O37" s="240"/>
      <c r="P37" s="26">
        <f t="shared" ref="P37" si="68">Q37+R37</f>
        <v>0</v>
      </c>
      <c r="Q37" s="44">
        <f>COUNTIFS('PPM M'!$AK:$AK,"&gt;=0",'PPM M'!$AV:$AV,"&gt;=6")</f>
        <v>0</v>
      </c>
      <c r="R37" s="240"/>
      <c r="T37" s="13" t="s">
        <v>57</v>
      </c>
      <c r="U37" s="27" t="e">
        <f t="shared" ref="U37" si="69">V37+Y37</f>
        <v>#REF!</v>
      </c>
      <c r="V37" s="27" t="e">
        <f t="shared" ref="V37" si="70">W37+X37</f>
        <v>#REF!</v>
      </c>
      <c r="W37" s="27" t="e">
        <f>SUMIF(#REF!,"&gt;=0",#REF!)</f>
        <v>#REF!</v>
      </c>
      <c r="X37" s="240"/>
      <c r="Y37" s="27">
        <f t="shared" ref="Y37" si="71">Z37+AA37</f>
        <v>0</v>
      </c>
      <c r="Z37" s="27">
        <f>SUMIF('PPM M'!$AK:$AK,"&gt;=0",'PPM M'!$E:$E)</f>
        <v>0</v>
      </c>
      <c r="AA37" s="240"/>
      <c r="AC37" s="13" t="s">
        <v>57</v>
      </c>
      <c r="AD37" s="27" t="e">
        <f t="shared" ref="AD37" si="72">AE37+AH37</f>
        <v>#REF!</v>
      </c>
      <c r="AE37" s="27" t="e">
        <f t="shared" ref="AE37" si="73">AF37+AG37</f>
        <v>#REF!</v>
      </c>
      <c r="AF37" s="27" t="e">
        <f>SUMIF(#REF!,"&gt;=0",#REF!)</f>
        <v>#REF!</v>
      </c>
      <c r="AG37" s="240"/>
      <c r="AH37" s="27">
        <f t="shared" ref="AH37" si="74">AI37+AJ37</f>
        <v>0</v>
      </c>
      <c r="AI37" s="27">
        <f>SUMIF('PPM M'!$AK:$AK,"&gt;=0",'PPM M'!$AV:$AV)</f>
        <v>0</v>
      </c>
      <c r="AJ37" s="240"/>
    </row>
    <row r="38" spans="1:36">
      <c r="B38" s="13" t="s">
        <v>5</v>
      </c>
      <c r="C38" s="26">
        <f t="shared" si="62"/>
        <v>-1</v>
      </c>
      <c r="D38" s="26">
        <f t="shared" si="26"/>
        <v>-1</v>
      </c>
      <c r="E38" s="26">
        <f>COUNT(#REF!)-1</f>
        <v>-1</v>
      </c>
      <c r="F38" s="240">
        <v>0</v>
      </c>
      <c r="G38" s="26">
        <f t="shared" si="27"/>
        <v>0</v>
      </c>
      <c r="H38" s="45">
        <f>COUNT('PPM M'!AL:AL)-1</f>
        <v>0</v>
      </c>
      <c r="I38" s="240">
        <v>0</v>
      </c>
      <c r="K38" s="13" t="s">
        <v>5</v>
      </c>
      <c r="L38" s="26" t="e">
        <f t="shared" si="58"/>
        <v>#REF!</v>
      </c>
      <c r="M38" s="26" t="e">
        <f t="shared" si="53"/>
        <v>#REF!</v>
      </c>
      <c r="N38" s="45" t="e">
        <f>COUNTIFS(#REF!,"&gt;=0",#REF!,"&gt;=6")</f>
        <v>#REF!</v>
      </c>
      <c r="O38" s="240"/>
      <c r="P38" s="26">
        <f t="shared" si="59"/>
        <v>0</v>
      </c>
      <c r="Q38" s="45">
        <f>COUNTIFS('PPM M'!$AL:$AL,"&gt;=0",'PPM M'!$AV:$AV,"&gt;=6")</f>
        <v>0</v>
      </c>
      <c r="R38" s="240"/>
      <c r="T38" s="13" t="s">
        <v>5</v>
      </c>
      <c r="U38" s="27" t="e">
        <f t="shared" si="28"/>
        <v>#REF!</v>
      </c>
      <c r="V38" s="27" t="e">
        <f t="shared" si="60"/>
        <v>#REF!</v>
      </c>
      <c r="W38" s="27" t="e">
        <f>SUMIF(#REF!,"&gt;=0",#REF!)</f>
        <v>#REF!</v>
      </c>
      <c r="X38" s="240"/>
      <c r="Y38" s="27">
        <f t="shared" si="61"/>
        <v>0</v>
      </c>
      <c r="Z38" s="27">
        <f>SUMIF('PPM M'!$AL:$AL,"&gt;=0",'PPM M'!$E:$E)</f>
        <v>0</v>
      </c>
      <c r="AA38" s="240"/>
      <c r="AC38" s="13" t="s">
        <v>5</v>
      </c>
      <c r="AD38" s="27" t="e">
        <f t="shared" si="29"/>
        <v>#REF!</v>
      </c>
      <c r="AE38" s="27" t="e">
        <f t="shared" si="30"/>
        <v>#REF!</v>
      </c>
      <c r="AF38" s="27" t="e">
        <f>SUMIF(#REF!,"&gt;=0",#REF!)</f>
        <v>#REF!</v>
      </c>
      <c r="AG38" s="240"/>
      <c r="AH38" s="27">
        <f t="shared" si="31"/>
        <v>0</v>
      </c>
      <c r="AI38" s="27">
        <f>SUMIF('PPM M'!$AL:$AL,"&gt;=0",'PPM M'!$AV:$AV)</f>
        <v>0</v>
      </c>
      <c r="AJ38" s="240"/>
    </row>
    <row r="39" spans="1:36">
      <c r="B39" s="13" t="s">
        <v>3357</v>
      </c>
      <c r="C39" s="26">
        <f t="shared" si="62"/>
        <v>-2</v>
      </c>
      <c r="D39" s="26">
        <f t="shared" si="26"/>
        <v>-1</v>
      </c>
      <c r="E39" s="26">
        <f>COUNT(#REF!)-1</f>
        <v>-1</v>
      </c>
      <c r="F39" s="240">
        <v>0</v>
      </c>
      <c r="G39" s="26">
        <f t="shared" si="27"/>
        <v>-1</v>
      </c>
      <c r="H39" s="45">
        <f>COUNT('PPM M'!AM:AM)-1-1</f>
        <v>-1</v>
      </c>
      <c r="I39" s="240">
        <v>0</v>
      </c>
      <c r="K39" s="13" t="s">
        <v>3357</v>
      </c>
      <c r="L39" s="26" t="e">
        <f t="shared" si="58"/>
        <v>#REF!</v>
      </c>
      <c r="M39" s="26" t="e">
        <f t="shared" si="53"/>
        <v>#REF!</v>
      </c>
      <c r="N39" s="44" t="e">
        <f>COUNTIFS(#REF!,"&gt;=0",#REF!,"&gt;=6")</f>
        <v>#REF!</v>
      </c>
      <c r="O39" s="240"/>
      <c r="P39" s="26">
        <f t="shared" si="59"/>
        <v>0</v>
      </c>
      <c r="Q39" s="44">
        <f>COUNTIFS('PPM M'!$AM:$AM,"&gt;=0",'PPM M'!$AV:$AV,"&gt;=6")</f>
        <v>0</v>
      </c>
      <c r="R39" s="240"/>
      <c r="T39" s="13" t="s">
        <v>3357</v>
      </c>
      <c r="U39" s="27" t="e">
        <f t="shared" si="28"/>
        <v>#REF!</v>
      </c>
      <c r="V39" s="27" t="e">
        <f t="shared" si="60"/>
        <v>#REF!</v>
      </c>
      <c r="W39" s="27" t="e">
        <f>SUMIF(#REF!,"&gt;=0",#REF!)</f>
        <v>#REF!</v>
      </c>
      <c r="X39" s="240"/>
      <c r="Y39" s="27">
        <f t="shared" si="61"/>
        <v>0</v>
      </c>
      <c r="Z39" s="27">
        <f>SUMIF('PPM M'!$AM:$AM,"&gt;=0",'PPM M'!$E:$E)</f>
        <v>0</v>
      </c>
      <c r="AA39" s="240"/>
      <c r="AC39" s="13" t="s">
        <v>3357</v>
      </c>
      <c r="AD39" s="27" t="e">
        <f t="shared" si="29"/>
        <v>#REF!</v>
      </c>
      <c r="AE39" s="27" t="e">
        <f t="shared" si="30"/>
        <v>#REF!</v>
      </c>
      <c r="AF39" s="27" t="e">
        <f>SUMIF(#REF!,"&gt;=0",#REF!)</f>
        <v>#REF!</v>
      </c>
      <c r="AG39" s="240"/>
      <c r="AH39" s="27">
        <f t="shared" si="31"/>
        <v>0</v>
      </c>
      <c r="AI39" s="27">
        <f>SUMIF('PPM M'!$AM:$AM,"&gt;=0",'PPM M'!$AV:$AV)</f>
        <v>0</v>
      </c>
      <c r="AJ39" s="240"/>
    </row>
    <row r="40" spans="1:36">
      <c r="B40" s="13" t="s">
        <v>3358</v>
      </c>
      <c r="C40" s="26">
        <f t="shared" si="62"/>
        <v>-1</v>
      </c>
      <c r="D40" s="26">
        <f t="shared" si="26"/>
        <v>-1</v>
      </c>
      <c r="E40" s="26">
        <f>COUNT(#REF!)-1</f>
        <v>-1</v>
      </c>
      <c r="F40" s="240">
        <v>0</v>
      </c>
      <c r="G40" s="26">
        <f t="shared" si="27"/>
        <v>0</v>
      </c>
      <c r="H40" s="45">
        <f>COUNT('PPM M'!AN:AN)-1</f>
        <v>0</v>
      </c>
      <c r="I40" s="240">
        <v>0</v>
      </c>
      <c r="K40" s="13" t="s">
        <v>3358</v>
      </c>
      <c r="L40" s="26" t="e">
        <f t="shared" si="58"/>
        <v>#REF!</v>
      </c>
      <c r="M40" s="26" t="e">
        <f t="shared" si="53"/>
        <v>#REF!</v>
      </c>
      <c r="N40" s="44" t="e">
        <f>COUNTIFS(#REF!,"&gt;=0",#REF!,"&gt;=6")</f>
        <v>#REF!</v>
      </c>
      <c r="O40" s="240"/>
      <c r="P40" s="26">
        <f t="shared" si="59"/>
        <v>0</v>
      </c>
      <c r="Q40" s="44">
        <f>COUNTIFS('PPM M'!$AN:$AN,"&gt;=0",'PPM M'!$AV:$AV,"&gt;=6")</f>
        <v>0</v>
      </c>
      <c r="R40" s="240"/>
      <c r="T40" s="13" t="s">
        <v>3358</v>
      </c>
      <c r="U40" s="27" t="e">
        <f t="shared" si="28"/>
        <v>#REF!</v>
      </c>
      <c r="V40" s="27" t="e">
        <f t="shared" si="60"/>
        <v>#REF!</v>
      </c>
      <c r="W40" s="27" t="e">
        <f>SUMIF(#REF!,"&gt;=0",#REF!)</f>
        <v>#REF!</v>
      </c>
      <c r="X40" s="240"/>
      <c r="Y40" s="27">
        <f t="shared" si="61"/>
        <v>0</v>
      </c>
      <c r="Z40" s="27">
        <f>SUMIF('PPM M'!$AN:$AN,"&gt;=0",'PPM M'!$E:$E)</f>
        <v>0</v>
      </c>
      <c r="AA40" s="240"/>
      <c r="AC40" s="13" t="s">
        <v>3358</v>
      </c>
      <c r="AD40" s="27" t="e">
        <f t="shared" si="29"/>
        <v>#REF!</v>
      </c>
      <c r="AE40" s="27" t="e">
        <f t="shared" si="30"/>
        <v>#REF!</v>
      </c>
      <c r="AF40" s="27" t="e">
        <f>SUMIF(#REF!,"&gt;=0",#REF!)</f>
        <v>#REF!</v>
      </c>
      <c r="AG40" s="240"/>
      <c r="AH40" s="27">
        <f t="shared" si="31"/>
        <v>0</v>
      </c>
      <c r="AI40" s="27">
        <f>SUMIF('PPM M'!$AN:$AN,"&gt;=0",'PPM M'!$AV:$AV)</f>
        <v>0</v>
      </c>
      <c r="AJ40" s="240"/>
    </row>
    <row r="41" spans="1:36">
      <c r="B41" s="13" t="s">
        <v>1223</v>
      </c>
      <c r="C41" s="26">
        <f t="shared" si="62"/>
        <v>-1</v>
      </c>
      <c r="D41" s="26">
        <f t="shared" si="26"/>
        <v>-1</v>
      </c>
      <c r="E41" s="26">
        <f>COUNT(#REF!)-1</f>
        <v>-1</v>
      </c>
      <c r="F41" s="240">
        <v>0</v>
      </c>
      <c r="G41" s="26">
        <f t="shared" si="27"/>
        <v>0</v>
      </c>
      <c r="H41" s="45">
        <f>COUNT('PPM M'!AO:AO)-1</f>
        <v>0</v>
      </c>
      <c r="I41" s="240">
        <v>0</v>
      </c>
      <c r="K41" s="13" t="s">
        <v>1223</v>
      </c>
      <c r="L41" s="26" t="e">
        <f t="shared" si="58"/>
        <v>#REF!</v>
      </c>
      <c r="M41" s="26" t="e">
        <f t="shared" si="53"/>
        <v>#REF!</v>
      </c>
      <c r="N41" s="44" t="e">
        <f>COUNTIFS(#REF!,"&gt;=0",#REF!,"&gt;=6")</f>
        <v>#REF!</v>
      </c>
      <c r="O41" s="240"/>
      <c r="P41" s="26">
        <f t="shared" si="59"/>
        <v>0</v>
      </c>
      <c r="Q41" s="44">
        <f>COUNTIFS('PPM M'!$AO:$AO,"&gt;=0",'PPM M'!$AV:$AV,"&gt;=6")</f>
        <v>0</v>
      </c>
      <c r="R41" s="240"/>
      <c r="T41" s="13" t="s">
        <v>1223</v>
      </c>
      <c r="U41" s="27" t="e">
        <f t="shared" si="28"/>
        <v>#REF!</v>
      </c>
      <c r="V41" s="27" t="e">
        <f t="shared" si="60"/>
        <v>#REF!</v>
      </c>
      <c r="W41" s="27" t="e">
        <f>SUMIF(#REF!,"&gt;=0",#REF!)</f>
        <v>#REF!</v>
      </c>
      <c r="X41" s="240"/>
      <c r="Y41" s="27">
        <f t="shared" si="61"/>
        <v>0</v>
      </c>
      <c r="Z41" s="27">
        <f>SUMIF('PPM M'!$AO:$AO,"&gt;=0",'PPM M'!$E:$E)</f>
        <v>0</v>
      </c>
      <c r="AA41" s="240"/>
      <c r="AC41" s="13" t="s">
        <v>1223</v>
      </c>
      <c r="AD41" s="27" t="e">
        <f t="shared" si="29"/>
        <v>#REF!</v>
      </c>
      <c r="AE41" s="27" t="e">
        <f t="shared" si="30"/>
        <v>#REF!</v>
      </c>
      <c r="AF41" s="27" t="e">
        <f>SUMIF(#REF!,"&gt;=0",#REF!)</f>
        <v>#REF!</v>
      </c>
      <c r="AG41" s="240"/>
      <c r="AH41" s="27">
        <f t="shared" si="31"/>
        <v>0</v>
      </c>
      <c r="AI41" s="27">
        <f>SUMIF('PPM M'!$AO:$AO,"&gt;=0",'PPM M'!$AV:$AV)</f>
        <v>0</v>
      </c>
      <c r="AJ41" s="240"/>
    </row>
    <row r="42" spans="1:36">
      <c r="B42" s="13" t="s">
        <v>1224</v>
      </c>
      <c r="C42" s="26">
        <f t="shared" si="62"/>
        <v>-1</v>
      </c>
      <c r="D42" s="26">
        <f t="shared" si="26"/>
        <v>-1</v>
      </c>
      <c r="E42" s="26">
        <f>COUNT(#REF!)-1</f>
        <v>-1</v>
      </c>
      <c r="F42" s="240">
        <v>0</v>
      </c>
      <c r="G42" s="26">
        <f t="shared" si="27"/>
        <v>0</v>
      </c>
      <c r="H42" s="45">
        <f>COUNT('PPM M'!AP:AP)-1</f>
        <v>0</v>
      </c>
      <c r="I42" s="240">
        <v>0</v>
      </c>
      <c r="K42" s="13" t="s">
        <v>1224</v>
      </c>
      <c r="L42" s="26" t="e">
        <f t="shared" si="58"/>
        <v>#REF!</v>
      </c>
      <c r="M42" s="26" t="e">
        <f t="shared" si="53"/>
        <v>#REF!</v>
      </c>
      <c r="N42" s="44" t="e">
        <f>COUNTIFS(#REF!,"&gt;=0",#REF!,"&gt;=6")</f>
        <v>#REF!</v>
      </c>
      <c r="O42" s="240"/>
      <c r="P42" s="26">
        <f t="shared" si="59"/>
        <v>0</v>
      </c>
      <c r="Q42" s="44">
        <f>COUNTIFS('PPM M'!$AP:$AP,"&gt;=0",'PPM M'!$AV:$AV,"&gt;=6")</f>
        <v>0</v>
      </c>
      <c r="R42" s="240"/>
      <c r="T42" s="13" t="s">
        <v>1224</v>
      </c>
      <c r="U42" s="27" t="e">
        <f t="shared" si="28"/>
        <v>#REF!</v>
      </c>
      <c r="V42" s="27" t="e">
        <f t="shared" si="60"/>
        <v>#REF!</v>
      </c>
      <c r="W42" s="27" t="e">
        <f>SUMIF(#REF!,"&gt;=0",#REF!)</f>
        <v>#REF!</v>
      </c>
      <c r="X42" s="240"/>
      <c r="Y42" s="27">
        <f t="shared" si="61"/>
        <v>0</v>
      </c>
      <c r="Z42" s="27">
        <f>SUMIF('PPM M'!$AP:$AP,"&gt;=0",'PPM M'!$E:$E)</f>
        <v>0</v>
      </c>
      <c r="AA42" s="240"/>
      <c r="AC42" s="13" t="s">
        <v>1224</v>
      </c>
      <c r="AD42" s="27" t="e">
        <f t="shared" si="29"/>
        <v>#REF!</v>
      </c>
      <c r="AE42" s="27" t="e">
        <f t="shared" si="30"/>
        <v>#REF!</v>
      </c>
      <c r="AF42" s="27" t="e">
        <f>SUMIF(#REF!,"&gt;=0",#REF!)</f>
        <v>#REF!</v>
      </c>
      <c r="AG42" s="240"/>
      <c r="AH42" s="27">
        <f t="shared" si="31"/>
        <v>0</v>
      </c>
      <c r="AI42" s="27">
        <f>SUMIF('PPM M'!$AP:$AP,"&gt;=0",'PPM M'!$AV:$AV)</f>
        <v>0</v>
      </c>
      <c r="AJ42" s="240"/>
    </row>
    <row r="43" spans="1:36">
      <c r="B43" s="13" t="s">
        <v>3359</v>
      </c>
      <c r="C43" s="242">
        <f t="shared" si="62"/>
        <v>-1</v>
      </c>
      <c r="D43" s="26">
        <f t="shared" si="26"/>
        <v>-1</v>
      </c>
      <c r="E43" s="26">
        <f>COUNT(#REF!)-1</f>
        <v>-1</v>
      </c>
      <c r="F43" s="240">
        <v>0</v>
      </c>
      <c r="G43" s="26">
        <f t="shared" si="27"/>
        <v>0</v>
      </c>
      <c r="H43" s="45">
        <f>COUNT('PPM M'!AQ:AQ)-1</f>
        <v>0</v>
      </c>
      <c r="I43" s="240">
        <v>0</v>
      </c>
      <c r="K43" s="13" t="s">
        <v>3359</v>
      </c>
      <c r="L43" s="26" t="e">
        <f t="shared" si="58"/>
        <v>#REF!</v>
      </c>
      <c r="M43" s="26" t="e">
        <f t="shared" si="53"/>
        <v>#REF!</v>
      </c>
      <c r="N43" s="44" t="e">
        <f>COUNTIFS(#REF!,"&gt;=0",#REF!,"&gt;=6")</f>
        <v>#REF!</v>
      </c>
      <c r="O43" s="240"/>
      <c r="P43" s="26">
        <f t="shared" si="59"/>
        <v>0</v>
      </c>
      <c r="Q43" s="44">
        <f>COUNTIFS('PPM M'!$AQ:$AQ,"&gt;=0",'PPM M'!$AV:$AV,"&gt;=6")</f>
        <v>0</v>
      </c>
      <c r="R43" s="240"/>
      <c r="T43" s="13" t="s">
        <v>3359</v>
      </c>
      <c r="U43" s="27" t="e">
        <f t="shared" si="28"/>
        <v>#REF!</v>
      </c>
      <c r="V43" s="27" t="e">
        <f t="shared" si="60"/>
        <v>#REF!</v>
      </c>
      <c r="W43" s="27" t="e">
        <f>SUMIF(#REF!,"&gt;=0",#REF!)</f>
        <v>#REF!</v>
      </c>
      <c r="X43" s="240"/>
      <c r="Y43" s="27">
        <f t="shared" si="61"/>
        <v>0</v>
      </c>
      <c r="Z43" s="27">
        <f>SUMIF('PPM M'!$AQ:$AQ,"&gt;=0",'PPM M'!$E:$E)</f>
        <v>0</v>
      </c>
      <c r="AA43" s="240"/>
      <c r="AC43" s="13" t="s">
        <v>3359</v>
      </c>
      <c r="AD43" s="27" t="e">
        <f t="shared" si="29"/>
        <v>#REF!</v>
      </c>
      <c r="AE43" s="27" t="e">
        <f t="shared" si="30"/>
        <v>#REF!</v>
      </c>
      <c r="AF43" s="27" t="e">
        <f>SUMIF(#REF!,"&gt;=0",#REF!)</f>
        <v>#REF!</v>
      </c>
      <c r="AG43" s="240"/>
      <c r="AH43" s="27">
        <f t="shared" si="31"/>
        <v>0</v>
      </c>
      <c r="AI43" s="27">
        <f>SUMIF('PPM M'!$AQ:$AQ,"&gt;=0",'PPM M'!$AV:$AV)</f>
        <v>0</v>
      </c>
      <c r="AJ43" s="240"/>
    </row>
    <row r="44" spans="1:36">
      <c r="B44" s="13" t="s">
        <v>3363</v>
      </c>
      <c r="C44" s="26">
        <f t="shared" si="62"/>
        <v>-1</v>
      </c>
      <c r="D44" s="26">
        <f t="shared" si="26"/>
        <v>-1</v>
      </c>
      <c r="E44" s="26">
        <f>COUNT(#REF!)-1</f>
        <v>-1</v>
      </c>
      <c r="F44" s="240">
        <v>0</v>
      </c>
      <c r="G44" s="26">
        <f t="shared" si="27"/>
        <v>0</v>
      </c>
      <c r="H44" s="45">
        <f>COUNT('PPM M'!AS:AS)-1</f>
        <v>0</v>
      </c>
      <c r="I44" s="240">
        <v>0</v>
      </c>
      <c r="K44" s="13" t="s">
        <v>3363</v>
      </c>
      <c r="L44" s="26" t="e">
        <f t="shared" si="58"/>
        <v>#REF!</v>
      </c>
      <c r="M44" s="26" t="e">
        <f t="shared" si="53"/>
        <v>#REF!</v>
      </c>
      <c r="N44" s="44" t="e">
        <f>COUNTIFS(#REF!,"&gt;=0",#REF!,"&gt;=6")</f>
        <v>#REF!</v>
      </c>
      <c r="O44" s="240"/>
      <c r="P44" s="26">
        <f t="shared" si="59"/>
        <v>0</v>
      </c>
      <c r="Q44" s="44">
        <f>COUNTIFS('PPM M'!$AS:$AS,"&gt;=0",'PPM M'!$AV:$AV,"&gt;=6")</f>
        <v>0</v>
      </c>
      <c r="R44" s="240"/>
      <c r="T44" s="13" t="s">
        <v>3363</v>
      </c>
      <c r="U44" s="27" t="e">
        <f t="shared" si="28"/>
        <v>#REF!</v>
      </c>
      <c r="V44" s="27" t="e">
        <f t="shared" si="60"/>
        <v>#REF!</v>
      </c>
      <c r="W44" s="27" t="e">
        <f>SUMIF(#REF!,"&gt;=0",#REF!)</f>
        <v>#REF!</v>
      </c>
      <c r="X44" s="240"/>
      <c r="Y44" s="27">
        <f t="shared" si="61"/>
        <v>0</v>
      </c>
      <c r="Z44" s="27">
        <f>SUMIF('PPM M'!$AS:$AS,"&gt;=0",'PPM M'!$E:$E)</f>
        <v>0</v>
      </c>
      <c r="AA44" s="240"/>
      <c r="AC44" s="13" t="s">
        <v>3363</v>
      </c>
      <c r="AD44" s="27" t="e">
        <f t="shared" si="29"/>
        <v>#REF!</v>
      </c>
      <c r="AE44" s="27" t="e">
        <f t="shared" si="30"/>
        <v>#REF!</v>
      </c>
      <c r="AF44" s="27" t="e">
        <f>SUMIF(#REF!,"&gt;=0",#REF!)</f>
        <v>#REF!</v>
      </c>
      <c r="AG44" s="240"/>
      <c r="AH44" s="27">
        <f t="shared" si="31"/>
        <v>0</v>
      </c>
      <c r="AI44" s="27">
        <f>SUMIF('PPM M'!$AS:$AS,"&gt;=0",'PPM M'!$AV:$AV)</f>
        <v>0</v>
      </c>
      <c r="AJ44" s="240"/>
    </row>
    <row r="45" spans="1:36">
      <c r="B45" s="13" t="s">
        <v>115</v>
      </c>
      <c r="C45" s="242">
        <f t="shared" si="62"/>
        <v>-1</v>
      </c>
      <c r="D45" s="26">
        <f t="shared" si="26"/>
        <v>-1</v>
      </c>
      <c r="E45" s="26">
        <f>COUNT(#REF!)-1</f>
        <v>-1</v>
      </c>
      <c r="F45" s="240">
        <v>0</v>
      </c>
      <c r="G45" s="26">
        <f t="shared" si="27"/>
        <v>0</v>
      </c>
      <c r="H45" s="45">
        <f>COUNT('PPM M'!AU:AU)-1</f>
        <v>0</v>
      </c>
      <c r="I45" s="240">
        <v>0</v>
      </c>
      <c r="K45" s="13" t="s">
        <v>115</v>
      </c>
      <c r="L45" s="26" t="e">
        <f t="shared" si="58"/>
        <v>#REF!</v>
      </c>
      <c r="M45" s="26" t="e">
        <f t="shared" si="53"/>
        <v>#REF!</v>
      </c>
      <c r="N45" s="44" t="e">
        <f>COUNTIFS(#REF!,"&gt;=0",#REF!,"&gt;=6")</f>
        <v>#REF!</v>
      </c>
      <c r="O45" s="240"/>
      <c r="P45" s="26">
        <f t="shared" si="59"/>
        <v>0</v>
      </c>
      <c r="Q45" s="44">
        <f>COUNTIFS('PPM M'!$AU:$AU,"&gt;=0",'PPM M'!$AV:$AV,"&gt;=6")</f>
        <v>0</v>
      </c>
      <c r="R45" s="240"/>
      <c r="T45" s="13" t="s">
        <v>115</v>
      </c>
      <c r="U45" s="27" t="e">
        <f t="shared" si="28"/>
        <v>#REF!</v>
      </c>
      <c r="V45" s="27" t="e">
        <f t="shared" si="60"/>
        <v>#REF!</v>
      </c>
      <c r="W45" s="27" t="e">
        <f>SUMIF(#REF!,"&gt;=0",#REF!)</f>
        <v>#REF!</v>
      </c>
      <c r="X45" s="240"/>
      <c r="Y45" s="27">
        <f t="shared" si="61"/>
        <v>0</v>
      </c>
      <c r="Z45" s="27">
        <f>SUMIF('PPM M'!$AU:$AU,"&gt;=0",'PPM M'!$E:$E)</f>
        <v>0</v>
      </c>
      <c r="AA45" s="240"/>
      <c r="AC45" s="13" t="s">
        <v>115</v>
      </c>
      <c r="AD45" s="27" t="e">
        <f t="shared" si="29"/>
        <v>#REF!</v>
      </c>
      <c r="AE45" s="27" t="e">
        <f t="shared" si="30"/>
        <v>#REF!</v>
      </c>
      <c r="AF45" s="27" t="e">
        <f>SUMIF(#REF!,"&gt;=0",#REF!)</f>
        <v>#REF!</v>
      </c>
      <c r="AG45" s="240"/>
      <c r="AH45" s="27">
        <f t="shared" si="31"/>
        <v>0</v>
      </c>
      <c r="AI45" s="27">
        <f>SUMIF('PPM M'!$AU:$AU,"&gt;=0",'PPM M'!$AV:$AV)</f>
        <v>0</v>
      </c>
      <c r="AJ45" s="240"/>
    </row>
    <row r="46" spans="1:36">
      <c r="B46" s="13" t="s">
        <v>3364</v>
      </c>
      <c r="C46" s="26">
        <f t="shared" si="62"/>
        <v>-2</v>
      </c>
      <c r="D46" s="26">
        <f t="shared" si="26"/>
        <v>-1</v>
      </c>
      <c r="E46" s="26">
        <f>COUNT(#REF!)-1</f>
        <v>-1</v>
      </c>
      <c r="F46" s="240">
        <v>0</v>
      </c>
      <c r="G46" s="26">
        <f t="shared" si="27"/>
        <v>-1</v>
      </c>
      <c r="H46" s="45">
        <f>COUNT('PPM M'!#REF!)-1</f>
        <v>-1</v>
      </c>
      <c r="I46" s="240">
        <v>0</v>
      </c>
      <c r="K46" s="13" t="s">
        <v>3364</v>
      </c>
      <c r="L46" s="26" t="e">
        <f t="shared" si="58"/>
        <v>#REF!</v>
      </c>
      <c r="M46" s="26" t="e">
        <f t="shared" si="53"/>
        <v>#REF!</v>
      </c>
      <c r="N46" s="44" t="e">
        <f>COUNTIFS(#REF!,"&gt;=0",#REF!,"&gt;=6")</f>
        <v>#REF!</v>
      </c>
      <c r="O46" s="240"/>
      <c r="P46" s="26" t="e">
        <f t="shared" si="59"/>
        <v>#REF!</v>
      </c>
      <c r="Q46" s="44" t="e">
        <f>COUNTIFS('PPM M'!#REF!,"&gt;=0",'PPM M'!$AV:$AV,"&gt;=6")</f>
        <v>#REF!</v>
      </c>
      <c r="R46" s="240"/>
      <c r="T46" s="13" t="s">
        <v>3364</v>
      </c>
      <c r="U46" s="27" t="e">
        <f t="shared" si="28"/>
        <v>#REF!</v>
      </c>
      <c r="V46" s="27" t="e">
        <f t="shared" si="60"/>
        <v>#REF!</v>
      </c>
      <c r="W46" s="27" t="e">
        <f>SUMIF(#REF!,"&gt;=0",#REF!)</f>
        <v>#REF!</v>
      </c>
      <c r="X46" s="240"/>
      <c r="Y46" s="27" t="e">
        <f t="shared" si="61"/>
        <v>#REF!</v>
      </c>
      <c r="Z46" s="27" t="e">
        <f>SUMIF('PPM M'!#REF!,"&gt;=0",'PPM M'!$E:$E)</f>
        <v>#REF!</v>
      </c>
      <c r="AA46" s="240"/>
      <c r="AC46" s="13" t="s">
        <v>3364</v>
      </c>
      <c r="AD46" s="27" t="e">
        <f t="shared" si="29"/>
        <v>#REF!</v>
      </c>
      <c r="AE46" s="27" t="e">
        <f t="shared" si="30"/>
        <v>#REF!</v>
      </c>
      <c r="AF46" s="27" t="e">
        <f>SUMIF(#REF!,"&gt;=0",#REF!)</f>
        <v>#REF!</v>
      </c>
      <c r="AG46" s="240"/>
      <c r="AH46" s="27" t="e">
        <f t="shared" si="31"/>
        <v>#REF!</v>
      </c>
      <c r="AI46" s="27" t="e">
        <f>SUMIF('PPM M'!#REF!,"&gt;=0",'PPM M'!$AV:$AV)</f>
        <v>#REF!</v>
      </c>
      <c r="AJ46" s="240"/>
    </row>
  </sheetData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3"/>
  <sheetViews>
    <sheetView workbookViewId="0">
      <selection activeCell="B30" sqref="B30"/>
    </sheetView>
  </sheetViews>
  <sheetFormatPr defaultRowHeight="13.2"/>
  <cols>
    <col min="1" max="1" width="30.33203125" bestFit="1" customWidth="1"/>
    <col min="2" max="2" width="8.88671875" style="29"/>
  </cols>
  <sheetData>
    <row r="2" spans="1:4">
      <c r="A2" t="s">
        <v>4</v>
      </c>
      <c r="B2" s="29" t="e">
        <f>#REF!/60/24</f>
        <v>#REF!</v>
      </c>
    </row>
    <row r="3" spans="1:4">
      <c r="A3" t="s">
        <v>3343</v>
      </c>
      <c r="B3" s="29">
        <f>'Liszkor M'!H2/60/24</f>
        <v>0.55972222222222223</v>
      </c>
      <c r="D3" t="s">
        <v>4133</v>
      </c>
    </row>
    <row r="4" spans="1:4">
      <c r="A4" t="s">
        <v>3345</v>
      </c>
      <c r="B4" s="29">
        <f>'H57 TR200 M'!N3</f>
        <v>0.50201388888888887</v>
      </c>
      <c r="D4" t="s">
        <v>4133</v>
      </c>
    </row>
    <row r="5" spans="1:4">
      <c r="A5" t="s">
        <v>56</v>
      </c>
      <c r="B5" s="29" t="e">
        <f>#REF!</f>
        <v>#REF!</v>
      </c>
    </row>
    <row r="6" spans="1:4">
      <c r="A6" t="s">
        <v>3349</v>
      </c>
      <c r="B6" s="29">
        <f>'XVI RzK M'!H3</f>
        <v>0.22430555555555556</v>
      </c>
    </row>
    <row r="7" spans="1:4">
      <c r="A7" t="s">
        <v>3</v>
      </c>
      <c r="B7" s="29">
        <f>'Tropy M'!P4</f>
        <v>0.33250000000000002</v>
      </c>
    </row>
    <row r="8" spans="1:4">
      <c r="A8" t="s">
        <v>3351</v>
      </c>
      <c r="B8" s="29" t="e">
        <f>#REF!/60/24</f>
        <v>#REF!</v>
      </c>
      <c r="D8" t="s">
        <v>4133</v>
      </c>
    </row>
    <row r="9" spans="1:4">
      <c r="A9" t="s">
        <v>1</v>
      </c>
      <c r="B9" s="29">
        <f>'BO M'!K2</f>
        <v>0.27291666666666664</v>
      </c>
    </row>
    <row r="10" spans="1:4">
      <c r="A10" t="s">
        <v>37</v>
      </c>
      <c r="B10" s="29" t="e">
        <f>#REF!</f>
        <v>#REF!</v>
      </c>
    </row>
    <row r="11" spans="1:4">
      <c r="A11" t="s">
        <v>109</v>
      </c>
      <c r="B11" s="29">
        <f>'KoRnO M'!N2</f>
        <v>0.44905092592592599</v>
      </c>
      <c r="D11" t="s">
        <v>4133</v>
      </c>
    </row>
    <row r="12" spans="1:4">
      <c r="A12" t="s">
        <v>3356</v>
      </c>
      <c r="B12" s="29">
        <f>'XVI Szago M'!F3</f>
        <v>0.26553240740740741</v>
      </c>
    </row>
    <row r="13" spans="1:4">
      <c r="A13" t="s">
        <v>3361</v>
      </c>
      <c r="B13" s="29">
        <f>'H56 TR200 M'!N3</f>
        <v>0.41487268518518522</v>
      </c>
      <c r="D13" t="s">
        <v>4133</v>
      </c>
    </row>
    <row r="14" spans="1:4">
      <c r="A14" t="s">
        <v>3362</v>
      </c>
      <c r="B14" s="29">
        <f>'Azymut M'!H6/24/60</f>
        <v>0.38333333333333336</v>
      </c>
    </row>
    <row r="15" spans="1:4">
      <c r="A15" t="s">
        <v>6</v>
      </c>
      <c r="B15" s="29">
        <f>'NM 200 M'!H6/24/60</f>
        <v>0.66666666666666663</v>
      </c>
      <c r="D15" t="s">
        <v>4133</v>
      </c>
    </row>
    <row r="16" spans="1:4">
      <c r="A16" s="52" t="s">
        <v>1222</v>
      </c>
      <c r="B16" s="53">
        <f>'Liczyrzepa - zima M'!I2</f>
        <v>0.36388888888888887</v>
      </c>
    </row>
    <row r="17" spans="1:2">
      <c r="A17" s="52" t="s">
        <v>33</v>
      </c>
      <c r="B17" s="53" t="e">
        <f>#REF!</f>
        <v>#REF!</v>
      </c>
    </row>
    <row r="18" spans="1:2">
      <c r="A18" s="52" t="s">
        <v>3342</v>
      </c>
      <c r="B18" s="53">
        <f>'XV Szago M'!D4</f>
        <v>0.26973379629629635</v>
      </c>
    </row>
    <row r="19" spans="1:2">
      <c r="A19" s="52" t="s">
        <v>128</v>
      </c>
      <c r="B19" s="53" t="str">
        <f>'Wiosenne 360 M'!F3</f>
        <v>5:40:01</v>
      </c>
    </row>
    <row r="20" spans="1:2">
      <c r="A20" s="52" t="s">
        <v>3346</v>
      </c>
      <c r="B20" s="53" t="e">
        <f>#REF!</f>
        <v>#REF!</v>
      </c>
    </row>
    <row r="21" spans="1:2">
      <c r="A21" s="52" t="s">
        <v>3344</v>
      </c>
      <c r="B21" s="53" t="e">
        <f>#REF!</f>
        <v>#REF!</v>
      </c>
    </row>
    <row r="22" spans="1:2">
      <c r="A22" s="52" t="s">
        <v>3347</v>
      </c>
      <c r="B22" s="53" t="e">
        <f>#REF!</f>
        <v>#REF!</v>
      </c>
    </row>
    <row r="23" spans="1:2">
      <c r="A23" s="52" t="s">
        <v>3348</v>
      </c>
      <c r="B23" s="53">
        <f>'RW TR200 M'!H2</f>
        <v>0.82847222222222217</v>
      </c>
    </row>
    <row r="24" spans="1:2">
      <c r="A24" s="52" t="s">
        <v>1225</v>
      </c>
      <c r="B24" s="53">
        <f>'Liczyrzepa wiosna 200 M'!J2</f>
        <v>0.62291666666666667</v>
      </c>
    </row>
    <row r="25" spans="1:2">
      <c r="A25" s="52" t="s">
        <v>3350</v>
      </c>
      <c r="B25" s="53">
        <f>'13 M'!I6/24</f>
        <v>0</v>
      </c>
    </row>
    <row r="26" spans="1:2">
      <c r="A26" s="52" t="s">
        <v>3352</v>
      </c>
      <c r="B26" s="53" t="e">
        <f>#REF!</f>
        <v>#REF!</v>
      </c>
    </row>
    <row r="27" spans="1:2">
      <c r="A27" s="52" t="s">
        <v>3353</v>
      </c>
      <c r="B27" s="53" t="e">
        <f>#REF!/60/24</f>
        <v>#REF!</v>
      </c>
    </row>
    <row r="28" spans="1:2">
      <c r="A28" s="52" t="s">
        <v>3354</v>
      </c>
      <c r="B28" s="53" t="e">
        <f>#REF!/24/60</f>
        <v>#REF!</v>
      </c>
    </row>
    <row r="29" spans="1:2">
      <c r="A29" s="52" t="s">
        <v>1322</v>
      </c>
      <c r="B29" s="53">
        <f>'ITOrient M'!J3</f>
        <v>0.30156250000000001</v>
      </c>
    </row>
    <row r="30" spans="1:2">
      <c r="A30" s="52" t="s">
        <v>3355</v>
      </c>
      <c r="B30" s="53">
        <f>'ŚJatka M'!N3</f>
        <v>0.34652777777777771</v>
      </c>
    </row>
    <row r="31" spans="1:2">
      <c r="A31" s="52" t="s">
        <v>1236</v>
      </c>
      <c r="B31" s="53">
        <f>'Sudecka Wyrypa M'!K4</f>
        <v>0.55833333333333335</v>
      </c>
    </row>
    <row r="32" spans="1:2">
      <c r="A32" s="52" t="s">
        <v>57</v>
      </c>
      <c r="B32" s="53">
        <f>'Abentojra M'!G3</f>
        <v>0.2991550925925926</v>
      </c>
    </row>
    <row r="33" spans="1:2">
      <c r="A33" s="52" t="s">
        <v>5</v>
      </c>
      <c r="B33" s="53">
        <f>'Mordownik M'!G3</f>
        <v>0.30972222222222306</v>
      </c>
    </row>
    <row r="34" spans="1:2">
      <c r="A34" s="52" t="s">
        <v>3357</v>
      </c>
      <c r="B34" s="53">
        <f>'Kaczawska M'!H3</f>
        <v>0.51736111111111105</v>
      </c>
    </row>
    <row r="35" spans="1:2">
      <c r="A35" s="52" t="s">
        <v>3358</v>
      </c>
      <c r="B35" s="53">
        <f>'XV RzK M'!H3</f>
        <v>0.30902777777777779</v>
      </c>
    </row>
    <row r="36" spans="1:2">
      <c r="A36" s="52" t="s">
        <v>1223</v>
      </c>
      <c r="B36" s="53">
        <f>'Jesienne 360 M'!H2</f>
        <v>0.23657407407407408</v>
      </c>
    </row>
    <row r="37" spans="1:2">
      <c r="A37" s="52" t="s">
        <v>1224</v>
      </c>
      <c r="B37" s="53">
        <f>'Waligóra M'!J2</f>
        <v>0.31550925925925899</v>
      </c>
    </row>
    <row r="38" spans="1:2">
      <c r="A38" s="52" t="s">
        <v>3359</v>
      </c>
      <c r="B38" s="53">
        <f>'Jurajska Jatka M'!J3</f>
        <v>0.34791666666666671</v>
      </c>
    </row>
    <row r="39" spans="1:2">
      <c r="A39" s="52" t="s">
        <v>3360</v>
      </c>
      <c r="B39" s="53">
        <f>'H56 TR100 M'!N3</f>
        <v>0.24519675925925924</v>
      </c>
    </row>
    <row r="40" spans="1:2">
      <c r="A40" s="52" t="s">
        <v>3363</v>
      </c>
      <c r="B40" s="53" t="e">
        <f>#REF!/60/24</f>
        <v>#REF!</v>
      </c>
    </row>
    <row r="41" spans="1:2">
      <c r="A41" s="52" t="s">
        <v>115</v>
      </c>
      <c r="B41" s="53">
        <f>'Pazur M'!L2</f>
        <v>0.3034722222222222</v>
      </c>
    </row>
    <row r="42" spans="1:2">
      <c r="A42" s="52" t="s">
        <v>3364</v>
      </c>
      <c r="B42" s="53">
        <f>'Wilga M'!I3</f>
        <v>0.21388888888888891</v>
      </c>
    </row>
    <row r="43" spans="1:2">
      <c r="A43" s="52" t="s">
        <v>7</v>
      </c>
      <c r="B43" s="53">
        <f>'NM 100 M'!H6/24/60</f>
        <v>0.33402777777777781</v>
      </c>
    </row>
  </sheetData>
  <conditionalFormatting sqref="B16:B31 B33:B34">
    <cfRule type="aboveAverage" dxfId="2" priority="10"/>
  </conditionalFormatting>
  <conditionalFormatting sqref="B32">
    <cfRule type="aboveAverage" dxfId="1" priority="1"/>
  </conditionalFormatting>
  <conditionalFormatting sqref="B2:B15">
    <cfRule type="aboveAverage" dxfId="0" priority="1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workbookViewId="0"/>
  </sheetViews>
  <sheetFormatPr defaultColWidth="11.5546875" defaultRowHeight="13.2"/>
  <cols>
    <col min="1" max="1" width="7.21875" style="21" customWidth="1"/>
    <col min="2" max="2" width="7.44140625" style="21" customWidth="1"/>
    <col min="3" max="3" width="9.88671875" style="21" customWidth="1"/>
    <col min="4" max="4" width="7.6640625" style="21" customWidth="1"/>
    <col min="5" max="5" width="12.33203125" style="21" customWidth="1"/>
    <col min="6" max="6" width="16.44140625" style="21" customWidth="1"/>
    <col min="7" max="7" width="11.77734375" style="21" customWidth="1"/>
    <col min="8" max="8" width="7.21875" style="21" customWidth="1"/>
    <col min="9" max="9" width="5.77734375" style="21" customWidth="1"/>
    <col min="10" max="10" width="6.44140625" style="21" customWidth="1"/>
    <col min="11" max="11" width="5.6640625" style="21" customWidth="1"/>
    <col min="12" max="16384" width="11.5546875" style="21"/>
  </cols>
  <sheetData>
    <row r="1" spans="1:23" ht="26.4">
      <c r="A1" s="99" t="s">
        <v>3499</v>
      </c>
      <c r="B1" s="99" t="s">
        <v>3498</v>
      </c>
      <c r="C1" s="99" t="s">
        <v>3497</v>
      </c>
      <c r="D1" s="99" t="s">
        <v>3496</v>
      </c>
      <c r="E1" s="99" t="s">
        <v>161</v>
      </c>
      <c r="F1" s="99" t="s">
        <v>160</v>
      </c>
      <c r="G1" s="100" t="s">
        <v>73</v>
      </c>
      <c r="H1" s="99" t="s">
        <v>3405</v>
      </c>
      <c r="I1" s="99" t="s">
        <v>3404</v>
      </c>
      <c r="J1" s="99" t="s">
        <v>3403</v>
      </c>
      <c r="K1" s="99" t="s">
        <v>3402</v>
      </c>
      <c r="L1" s="14" t="s">
        <v>71</v>
      </c>
      <c r="M1" s="14" t="s">
        <v>72</v>
      </c>
      <c r="N1" s="9" t="s">
        <v>99</v>
      </c>
      <c r="O1" s="9" t="s">
        <v>100</v>
      </c>
      <c r="P1" s="9" t="s">
        <v>75</v>
      </c>
      <c r="Q1" s="9" t="s">
        <v>73</v>
      </c>
      <c r="R1" s="9" t="s">
        <v>42</v>
      </c>
      <c r="S1" s="9"/>
      <c r="T1" s="9" t="s">
        <v>39</v>
      </c>
      <c r="U1" s="9" t="s">
        <v>40</v>
      </c>
      <c r="V1" s="9" t="s">
        <v>31</v>
      </c>
      <c r="W1" s="9" t="s">
        <v>41</v>
      </c>
    </row>
    <row r="2" spans="1:23" s="97" customFormat="1">
      <c r="A2" s="386">
        <v>1</v>
      </c>
      <c r="B2" s="386"/>
      <c r="C2" s="387">
        <v>1</v>
      </c>
      <c r="D2" s="388" t="s">
        <v>4583</v>
      </c>
      <c r="E2" s="388" t="s">
        <v>77</v>
      </c>
      <c r="F2" s="388" t="s">
        <v>78</v>
      </c>
      <c r="G2" s="388">
        <v>1992</v>
      </c>
      <c r="H2" s="388">
        <v>806</v>
      </c>
      <c r="I2" s="388">
        <v>0</v>
      </c>
      <c r="J2" s="388">
        <v>38</v>
      </c>
      <c r="K2" s="393">
        <v>2070</v>
      </c>
      <c r="L2" s="14">
        <f>VLOOKUP(M2,id!$A:$C,3,0)</f>
        <v>3</v>
      </c>
      <c r="M2" s="14" t="str">
        <f t="shared" ref="M2:M38" si="0">N2&amp;O2&amp;Q2</f>
        <v>JakubekKrystian1992</v>
      </c>
      <c r="N2" s="9" t="str">
        <f t="shared" ref="N2:N38" si="1">F2</f>
        <v>Jakubek</v>
      </c>
      <c r="O2" s="9" t="str">
        <f t="shared" ref="O2:O38" si="2">E2</f>
        <v>Krystian</v>
      </c>
      <c r="P2" s="9"/>
      <c r="Q2" s="9">
        <f t="shared" ref="Q2:Q38" si="3">G2</f>
        <v>1992</v>
      </c>
      <c r="R2" s="9">
        <v>100</v>
      </c>
      <c r="S2" s="9"/>
      <c r="T2" s="9"/>
      <c r="U2" s="9"/>
      <c r="V2" s="9"/>
      <c r="W2" s="9"/>
    </row>
    <row r="3" spans="1:23">
      <c r="A3" s="389">
        <v>2</v>
      </c>
      <c r="B3" s="389"/>
      <c r="C3" s="390">
        <v>2</v>
      </c>
      <c r="D3" s="391" t="s">
        <v>4743</v>
      </c>
      <c r="E3" s="391" t="s">
        <v>139</v>
      </c>
      <c r="F3" s="391" t="s">
        <v>157</v>
      </c>
      <c r="G3" s="391">
        <v>1982</v>
      </c>
      <c r="H3" s="391">
        <v>832</v>
      </c>
      <c r="I3" s="391">
        <v>0</v>
      </c>
      <c r="J3" s="391">
        <v>38</v>
      </c>
      <c r="K3" s="394">
        <v>2070</v>
      </c>
      <c r="L3" s="14">
        <f>VLOOKUP(M3,id!$A:$C,3,0)</f>
        <v>4</v>
      </c>
      <c r="M3" s="14" t="str">
        <f t="shared" si="0"/>
        <v>ŚmiejaDaniel1982</v>
      </c>
      <c r="N3" s="9" t="str">
        <f t="shared" si="1"/>
        <v>Śmieja</v>
      </c>
      <c r="O3" s="9" t="str">
        <f t="shared" si="2"/>
        <v>Daniel</v>
      </c>
      <c r="P3" s="9"/>
      <c r="Q3" s="9">
        <f t="shared" si="3"/>
        <v>1982</v>
      </c>
      <c r="R3" s="9">
        <f t="shared" ref="R3:R16" si="4">R2*IF(V3&lt;1,V3,IF(W3&lt;1,W3,IF(U3&lt;1,U3,IF(T3&lt;1,T3,1))))</f>
        <v>96.875</v>
      </c>
      <c r="S3" s="9"/>
      <c r="T3" s="9">
        <f t="shared" ref="T3:T16" si="5">H2/H3</f>
        <v>0.96875</v>
      </c>
      <c r="U3" s="9">
        <v>1</v>
      </c>
      <c r="V3" s="9">
        <f t="shared" ref="V3:V16" si="6">K3/K2</f>
        <v>1</v>
      </c>
      <c r="W3" s="9">
        <v>1</v>
      </c>
    </row>
    <row r="4" spans="1:23" s="97" customFormat="1">
      <c r="A4" s="386">
        <v>3</v>
      </c>
      <c r="B4" s="386"/>
      <c r="C4" s="387">
        <v>3</v>
      </c>
      <c r="D4" s="388" t="s">
        <v>4744</v>
      </c>
      <c r="E4" s="388" t="s">
        <v>63</v>
      </c>
      <c r="F4" s="388" t="s">
        <v>80</v>
      </c>
      <c r="G4" s="388">
        <v>1986</v>
      </c>
      <c r="H4" s="388">
        <v>839</v>
      </c>
      <c r="I4" s="388">
        <v>0</v>
      </c>
      <c r="J4" s="388">
        <v>38</v>
      </c>
      <c r="K4" s="393">
        <v>2070</v>
      </c>
      <c r="L4" s="14">
        <f>VLOOKUP(M4,id!$A:$C,3,0)</f>
        <v>116</v>
      </c>
      <c r="M4" s="14" t="str">
        <f t="shared" si="0"/>
        <v>MirowskiŁukasz1986</v>
      </c>
      <c r="N4" s="9" t="str">
        <f t="shared" si="1"/>
        <v>Mirowski</v>
      </c>
      <c r="O4" s="9" t="str">
        <f t="shared" si="2"/>
        <v>Łukasz</v>
      </c>
      <c r="P4" s="9"/>
      <c r="Q4" s="9">
        <f t="shared" si="3"/>
        <v>1986</v>
      </c>
      <c r="R4" s="9">
        <f t="shared" si="4"/>
        <v>96.066746126340888</v>
      </c>
      <c r="S4" s="9"/>
      <c r="T4" s="9">
        <f t="shared" si="5"/>
        <v>0.99165673420738976</v>
      </c>
      <c r="U4" s="9">
        <v>1</v>
      </c>
      <c r="V4" s="9">
        <f t="shared" si="6"/>
        <v>1</v>
      </c>
      <c r="W4" s="9">
        <v>1</v>
      </c>
    </row>
    <row r="5" spans="1:23">
      <c r="A5" s="389">
        <v>4</v>
      </c>
      <c r="B5" s="389"/>
      <c r="C5" s="390">
        <v>4</v>
      </c>
      <c r="D5" s="391" t="s">
        <v>4745</v>
      </c>
      <c r="E5" s="391" t="s">
        <v>234</v>
      </c>
      <c r="F5" s="391" t="s">
        <v>265</v>
      </c>
      <c r="G5" s="391">
        <v>1963</v>
      </c>
      <c r="H5" s="391">
        <v>920</v>
      </c>
      <c r="I5" s="391">
        <v>20</v>
      </c>
      <c r="J5" s="391">
        <v>37</v>
      </c>
      <c r="K5" s="394">
        <v>2000</v>
      </c>
      <c r="L5" s="14">
        <f>VLOOKUP(M5,id!$A:$C,3,0)</f>
        <v>19</v>
      </c>
      <c r="M5" s="14" t="str">
        <f t="shared" si="0"/>
        <v>KrólikowskiRoman1963</v>
      </c>
      <c r="N5" s="9" t="str">
        <f t="shared" si="1"/>
        <v>Królikowski</v>
      </c>
      <c r="O5" s="9" t="str">
        <f t="shared" si="2"/>
        <v>Roman</v>
      </c>
      <c r="P5" s="9"/>
      <c r="Q5" s="9">
        <f t="shared" si="3"/>
        <v>1963</v>
      </c>
      <c r="R5" s="9">
        <f t="shared" si="4"/>
        <v>92.818112199363171</v>
      </c>
      <c r="S5" s="9"/>
      <c r="T5" s="9">
        <f t="shared" si="5"/>
        <v>0.91195652173913044</v>
      </c>
      <c r="U5" s="9">
        <v>1</v>
      </c>
      <c r="V5" s="9">
        <f t="shared" si="6"/>
        <v>0.96618357487922701</v>
      </c>
      <c r="W5" s="9">
        <v>1</v>
      </c>
    </row>
    <row r="6" spans="1:23" s="97" customFormat="1">
      <c r="A6" s="386">
        <v>5</v>
      </c>
      <c r="B6" s="386"/>
      <c r="C6" s="387">
        <v>5</v>
      </c>
      <c r="D6" s="388" t="s">
        <v>4598</v>
      </c>
      <c r="E6" s="388" t="s">
        <v>16</v>
      </c>
      <c r="F6" s="388" t="s">
        <v>267</v>
      </c>
      <c r="G6" s="388">
        <v>1979</v>
      </c>
      <c r="H6" s="388">
        <v>827</v>
      </c>
      <c r="I6" s="388">
        <v>0</v>
      </c>
      <c r="J6" s="388">
        <v>35</v>
      </c>
      <c r="K6" s="393">
        <v>1890</v>
      </c>
      <c r="L6" s="14">
        <f>VLOOKUP(M6,id!$A:$C,3,0)</f>
        <v>1</v>
      </c>
      <c r="M6" s="14" t="str">
        <f t="shared" si="0"/>
        <v>BrudłoPaweł1979</v>
      </c>
      <c r="N6" s="9" t="str">
        <f t="shared" si="1"/>
        <v>Brudło</v>
      </c>
      <c r="O6" s="9" t="str">
        <f t="shared" si="2"/>
        <v>Paweł</v>
      </c>
      <c r="P6" s="9"/>
      <c r="Q6" s="9">
        <f t="shared" si="3"/>
        <v>1979</v>
      </c>
      <c r="R6" s="9">
        <f t="shared" si="4"/>
        <v>87.71311602839819</v>
      </c>
      <c r="S6" s="9"/>
      <c r="T6" s="9">
        <f t="shared" si="5"/>
        <v>1.1124546553808947</v>
      </c>
      <c r="U6" s="9">
        <v>1</v>
      </c>
      <c r="V6" s="9">
        <f t="shared" si="6"/>
        <v>0.94499999999999995</v>
      </c>
      <c r="W6" s="9">
        <v>1</v>
      </c>
    </row>
    <row r="7" spans="1:23">
      <c r="A7" s="389">
        <v>6</v>
      </c>
      <c r="B7" s="389"/>
      <c r="C7" s="390">
        <v>6</v>
      </c>
      <c r="D7" s="391" t="s">
        <v>4746</v>
      </c>
      <c r="E7" s="391" t="s">
        <v>363</v>
      </c>
      <c r="F7" s="391" t="s">
        <v>1547</v>
      </c>
      <c r="G7" s="391">
        <v>1972</v>
      </c>
      <c r="H7" s="391">
        <v>729</v>
      </c>
      <c r="I7" s="391">
        <v>0</v>
      </c>
      <c r="J7" s="391">
        <v>28</v>
      </c>
      <c r="K7" s="394">
        <v>1500</v>
      </c>
      <c r="L7" s="14">
        <f>VLOOKUP(M7,id!$A:$C,3,0)</f>
        <v>117</v>
      </c>
      <c r="M7" s="14" t="str">
        <f t="shared" si="0"/>
        <v>DziewiorArkadiusz1972</v>
      </c>
      <c r="N7" s="9" t="str">
        <f t="shared" si="1"/>
        <v>Dziewior</v>
      </c>
      <c r="O7" s="9" t="str">
        <f t="shared" si="2"/>
        <v>Arkadiusz</v>
      </c>
      <c r="P7" s="9"/>
      <c r="Q7" s="9">
        <f t="shared" si="3"/>
        <v>1972</v>
      </c>
      <c r="R7" s="9">
        <f t="shared" si="4"/>
        <v>69.613584149522367</v>
      </c>
      <c r="S7" s="9"/>
      <c r="T7" s="9">
        <f t="shared" si="5"/>
        <v>1.1344307270233196</v>
      </c>
      <c r="U7" s="9">
        <v>1</v>
      </c>
      <c r="V7" s="9">
        <f t="shared" si="6"/>
        <v>0.79365079365079361</v>
      </c>
      <c r="W7" s="9">
        <v>1</v>
      </c>
    </row>
    <row r="8" spans="1:23" s="97" customFormat="1">
      <c r="A8" s="386">
        <v>7</v>
      </c>
      <c r="B8" s="386"/>
      <c r="C8" s="387">
        <v>7</v>
      </c>
      <c r="D8" s="388" t="s">
        <v>4747</v>
      </c>
      <c r="E8" s="388" t="s">
        <v>34</v>
      </c>
      <c r="F8" s="388" t="s">
        <v>4748</v>
      </c>
      <c r="G8" s="388">
        <v>1977</v>
      </c>
      <c r="H8" s="388">
        <v>729</v>
      </c>
      <c r="I8" s="388">
        <v>0</v>
      </c>
      <c r="J8" s="388">
        <v>28</v>
      </c>
      <c r="K8" s="393">
        <v>1500</v>
      </c>
      <c r="L8" s="14">
        <f>VLOOKUP(M8,id!$A:$C,3,0)</f>
        <v>118</v>
      </c>
      <c r="M8" s="14" t="str">
        <f t="shared" si="0"/>
        <v>PanderMarek1977</v>
      </c>
      <c r="N8" s="9" t="str">
        <f t="shared" si="1"/>
        <v>Pander</v>
      </c>
      <c r="O8" s="9" t="str">
        <f t="shared" si="2"/>
        <v>Marek</v>
      </c>
      <c r="P8" s="9"/>
      <c r="Q8" s="9">
        <f t="shared" si="3"/>
        <v>1977</v>
      </c>
      <c r="R8" s="9">
        <f t="shared" si="4"/>
        <v>69.613584149522367</v>
      </c>
      <c r="S8" s="9"/>
      <c r="T8" s="9">
        <f t="shared" si="5"/>
        <v>1</v>
      </c>
      <c r="U8" s="9">
        <v>1</v>
      </c>
      <c r="V8" s="9">
        <f t="shared" si="6"/>
        <v>1</v>
      </c>
      <c r="W8" s="9">
        <v>1</v>
      </c>
    </row>
    <row r="9" spans="1:23" s="98" customFormat="1">
      <c r="A9" s="386">
        <v>8</v>
      </c>
      <c r="B9" s="386"/>
      <c r="C9" s="387">
        <v>9</v>
      </c>
      <c r="D9" s="388" t="s">
        <v>4749</v>
      </c>
      <c r="E9" s="388" t="s">
        <v>17</v>
      </c>
      <c r="F9" s="388" t="s">
        <v>1583</v>
      </c>
      <c r="G9" s="388">
        <v>1976</v>
      </c>
      <c r="H9" s="388">
        <v>824</v>
      </c>
      <c r="I9" s="388">
        <v>0</v>
      </c>
      <c r="J9" s="388">
        <v>26</v>
      </c>
      <c r="K9" s="393">
        <v>1420</v>
      </c>
      <c r="L9" s="14">
        <f>VLOOKUP(M9,id!$A:$C,3,0)</f>
        <v>14</v>
      </c>
      <c r="M9" s="14" t="str">
        <f t="shared" si="0"/>
        <v>BiałkaMarcin1976</v>
      </c>
      <c r="N9" s="9" t="str">
        <f t="shared" si="1"/>
        <v>Białka</v>
      </c>
      <c r="O9" s="9" t="str">
        <f t="shared" si="2"/>
        <v>Marcin</v>
      </c>
      <c r="P9" s="9"/>
      <c r="Q9" s="9">
        <f t="shared" si="3"/>
        <v>1976</v>
      </c>
      <c r="R9" s="9">
        <f t="shared" si="4"/>
        <v>65.900859661547841</v>
      </c>
      <c r="S9" s="9"/>
      <c r="T9" s="9">
        <f t="shared" si="5"/>
        <v>0.88470873786407767</v>
      </c>
      <c r="U9" s="9">
        <v>1</v>
      </c>
      <c r="V9" s="9">
        <f t="shared" si="6"/>
        <v>0.94666666666666666</v>
      </c>
      <c r="W9" s="9">
        <v>1</v>
      </c>
    </row>
    <row r="10" spans="1:23" s="97" customFormat="1">
      <c r="A10" s="389">
        <v>9</v>
      </c>
      <c r="B10" s="389"/>
      <c r="C10" s="390">
        <v>10</v>
      </c>
      <c r="D10" s="391" t="s">
        <v>4677</v>
      </c>
      <c r="E10" s="391" t="s">
        <v>241</v>
      </c>
      <c r="F10" s="391" t="s">
        <v>245</v>
      </c>
      <c r="G10" s="391">
        <v>1979</v>
      </c>
      <c r="H10" s="391">
        <v>653</v>
      </c>
      <c r="I10" s="391">
        <v>0</v>
      </c>
      <c r="J10" s="391">
        <v>26</v>
      </c>
      <c r="K10" s="394">
        <v>1380</v>
      </c>
      <c r="L10" s="14">
        <f>VLOOKUP(M10,id!$A:$C,3,0)</f>
        <v>10</v>
      </c>
      <c r="M10" s="14" t="str">
        <f t="shared" si="0"/>
        <v>WalentowskiRadosław1979</v>
      </c>
      <c r="N10" s="9" t="str">
        <f t="shared" si="1"/>
        <v>Walentowski</v>
      </c>
      <c r="O10" s="9" t="str">
        <f t="shared" si="2"/>
        <v>Radosław</v>
      </c>
      <c r="P10" s="9"/>
      <c r="Q10" s="9">
        <f t="shared" si="3"/>
        <v>1979</v>
      </c>
      <c r="R10" s="9">
        <f t="shared" si="4"/>
        <v>64.044497417560578</v>
      </c>
      <c r="S10" s="9"/>
      <c r="T10" s="9">
        <f t="shared" si="5"/>
        <v>1.2618683001531394</v>
      </c>
      <c r="U10" s="9">
        <v>1</v>
      </c>
      <c r="V10" s="9">
        <f t="shared" si="6"/>
        <v>0.971830985915493</v>
      </c>
      <c r="W10" s="9">
        <v>1</v>
      </c>
    </row>
    <row r="11" spans="1:23">
      <c r="A11" s="386">
        <v>10</v>
      </c>
      <c r="B11" s="386"/>
      <c r="C11" s="387">
        <v>11</v>
      </c>
      <c r="D11" s="388" t="s">
        <v>4750</v>
      </c>
      <c r="E11" s="388" t="s">
        <v>272</v>
      </c>
      <c r="F11" s="388" t="s">
        <v>298</v>
      </c>
      <c r="G11" s="388">
        <v>1972</v>
      </c>
      <c r="H11" s="388">
        <v>686</v>
      </c>
      <c r="I11" s="388">
        <v>0</v>
      </c>
      <c r="J11" s="388">
        <v>26</v>
      </c>
      <c r="K11" s="393">
        <v>1380</v>
      </c>
      <c r="L11" s="14">
        <f>VLOOKUP(M11,id!$A:$C,3,0)</f>
        <v>119</v>
      </c>
      <c r="M11" s="14" t="str">
        <f t="shared" si="0"/>
        <v>BoberBartłomiej1972</v>
      </c>
      <c r="N11" s="9" t="str">
        <f t="shared" si="1"/>
        <v>Bober</v>
      </c>
      <c r="O11" s="9" t="str">
        <f t="shared" si="2"/>
        <v>Bartłomiej</v>
      </c>
      <c r="P11" s="9"/>
      <c r="Q11" s="9">
        <f t="shared" si="3"/>
        <v>1972</v>
      </c>
      <c r="R11" s="9">
        <f t="shared" si="4"/>
        <v>60.963639670068602</v>
      </c>
      <c r="S11" s="9"/>
      <c r="T11" s="9">
        <f t="shared" si="5"/>
        <v>0.95189504373177847</v>
      </c>
      <c r="U11" s="9">
        <v>1</v>
      </c>
      <c r="V11" s="9">
        <f t="shared" si="6"/>
        <v>1</v>
      </c>
      <c r="W11" s="9">
        <v>1</v>
      </c>
    </row>
    <row r="12" spans="1:23" s="97" customFormat="1">
      <c r="A12" s="392">
        <v>11</v>
      </c>
      <c r="B12" s="392"/>
      <c r="C12" s="390">
        <v>12</v>
      </c>
      <c r="D12" s="391" t="s">
        <v>4591</v>
      </c>
      <c r="E12" s="391" t="s">
        <v>383</v>
      </c>
      <c r="F12" s="391" t="s">
        <v>836</v>
      </c>
      <c r="G12" s="391">
        <v>1966</v>
      </c>
      <c r="H12" s="391">
        <v>769</v>
      </c>
      <c r="I12" s="391">
        <v>0</v>
      </c>
      <c r="J12" s="391">
        <v>24</v>
      </c>
      <c r="K12" s="394">
        <v>1350</v>
      </c>
      <c r="L12" s="14">
        <f>VLOOKUP(M12,id!$A:$C,3,0)</f>
        <v>9</v>
      </c>
      <c r="M12" s="14" t="str">
        <f t="shared" si="0"/>
        <v>RudnickiMariusz1966</v>
      </c>
      <c r="N12" s="9" t="str">
        <f t="shared" si="1"/>
        <v>Rudnicki</v>
      </c>
      <c r="O12" s="9" t="str">
        <f t="shared" si="2"/>
        <v>Mariusz</v>
      </c>
      <c r="P12" s="9"/>
      <c r="Q12" s="9">
        <f t="shared" si="3"/>
        <v>1966</v>
      </c>
      <c r="R12" s="9">
        <f t="shared" si="4"/>
        <v>59.638343155501893</v>
      </c>
      <c r="S12" s="9"/>
      <c r="T12" s="9">
        <f t="shared" si="5"/>
        <v>0.89206762028608577</v>
      </c>
      <c r="U12" s="9">
        <v>1</v>
      </c>
      <c r="V12" s="9">
        <f t="shared" si="6"/>
        <v>0.97826086956521741</v>
      </c>
      <c r="W12" s="9">
        <v>1</v>
      </c>
    </row>
    <row r="13" spans="1:23">
      <c r="A13" s="389">
        <v>12</v>
      </c>
      <c r="B13" s="389"/>
      <c r="C13" s="390">
        <v>14</v>
      </c>
      <c r="D13" s="391" t="s">
        <v>4751</v>
      </c>
      <c r="E13" s="391" t="s">
        <v>151</v>
      </c>
      <c r="F13" s="391" t="s">
        <v>952</v>
      </c>
      <c r="G13" s="391">
        <v>1979</v>
      </c>
      <c r="H13" s="391">
        <v>886</v>
      </c>
      <c r="I13" s="391">
        <v>0</v>
      </c>
      <c r="J13" s="391">
        <v>24</v>
      </c>
      <c r="K13" s="394">
        <v>1310</v>
      </c>
      <c r="L13" s="14">
        <f>VLOOKUP(M13,id!$A:$C,3,0)</f>
        <v>18</v>
      </c>
      <c r="M13" s="14" t="str">
        <f t="shared" si="0"/>
        <v>KapustkaWojciech1979</v>
      </c>
      <c r="N13" s="9" t="str">
        <f t="shared" si="1"/>
        <v>Kapustka</v>
      </c>
      <c r="O13" s="9" t="str">
        <f t="shared" si="2"/>
        <v>Wojciech</v>
      </c>
      <c r="P13" s="9"/>
      <c r="Q13" s="9">
        <f t="shared" si="3"/>
        <v>1979</v>
      </c>
      <c r="R13" s="9">
        <f t="shared" si="4"/>
        <v>57.87128113607961</v>
      </c>
      <c r="S13" s="9"/>
      <c r="T13" s="9">
        <f t="shared" si="5"/>
        <v>0.8679458239277652</v>
      </c>
      <c r="U13" s="9">
        <v>1</v>
      </c>
      <c r="V13" s="9">
        <f t="shared" si="6"/>
        <v>0.97037037037037033</v>
      </c>
      <c r="W13" s="9">
        <v>1</v>
      </c>
    </row>
    <row r="14" spans="1:23" s="97" customFormat="1">
      <c r="A14" s="386">
        <v>13</v>
      </c>
      <c r="B14" s="386"/>
      <c r="C14" s="387">
        <v>15</v>
      </c>
      <c r="D14" s="388" t="s">
        <v>4603</v>
      </c>
      <c r="E14" s="388" t="s">
        <v>15</v>
      </c>
      <c r="F14" s="388" t="s">
        <v>854</v>
      </c>
      <c r="G14" s="388">
        <v>1989</v>
      </c>
      <c r="H14" s="388">
        <v>664</v>
      </c>
      <c r="I14" s="388">
        <v>0</v>
      </c>
      <c r="J14" s="388">
        <v>24</v>
      </c>
      <c r="K14" s="393">
        <v>1270</v>
      </c>
      <c r="L14" s="14">
        <f>VLOOKUP(M14,id!$A:$C,3,0)</f>
        <v>120</v>
      </c>
      <c r="M14" s="14" t="str">
        <f t="shared" si="0"/>
        <v>ZarzyckiPiotr1989</v>
      </c>
      <c r="N14" s="9" t="str">
        <f t="shared" si="1"/>
        <v>Zarzycki</v>
      </c>
      <c r="O14" s="9" t="str">
        <f t="shared" si="2"/>
        <v>Piotr</v>
      </c>
      <c r="P14" s="9"/>
      <c r="Q14" s="9">
        <f t="shared" si="3"/>
        <v>1989</v>
      </c>
      <c r="R14" s="9">
        <f t="shared" si="4"/>
        <v>56.104219116657326</v>
      </c>
      <c r="S14" s="9"/>
      <c r="T14" s="9">
        <f t="shared" si="5"/>
        <v>1.3343373493975903</v>
      </c>
      <c r="U14" s="9">
        <v>1</v>
      </c>
      <c r="V14" s="9">
        <f t="shared" si="6"/>
        <v>0.96946564885496178</v>
      </c>
      <c r="W14" s="9">
        <v>1</v>
      </c>
    </row>
    <row r="15" spans="1:23">
      <c r="A15" s="392">
        <v>14</v>
      </c>
      <c r="B15" s="392"/>
      <c r="C15" s="390">
        <v>16</v>
      </c>
      <c r="D15" s="391" t="s">
        <v>4696</v>
      </c>
      <c r="E15" s="391" t="s">
        <v>15</v>
      </c>
      <c r="F15" s="391" t="s">
        <v>261</v>
      </c>
      <c r="G15" s="391">
        <v>1985</v>
      </c>
      <c r="H15" s="391">
        <v>664</v>
      </c>
      <c r="I15" s="391">
        <v>0</v>
      </c>
      <c r="J15" s="391">
        <v>24</v>
      </c>
      <c r="K15" s="394">
        <v>1270</v>
      </c>
      <c r="L15" s="14">
        <f>VLOOKUP(M15,id!$A:$C,3,0)</f>
        <v>5</v>
      </c>
      <c r="M15" s="14" t="str">
        <f t="shared" si="0"/>
        <v>BanaszkiewiczPiotr1985</v>
      </c>
      <c r="N15" s="9" t="str">
        <f t="shared" si="1"/>
        <v>Banaszkiewicz</v>
      </c>
      <c r="O15" s="9" t="str">
        <f t="shared" si="2"/>
        <v>Piotr</v>
      </c>
      <c r="P15" s="9"/>
      <c r="Q15" s="9">
        <f t="shared" si="3"/>
        <v>1985</v>
      </c>
      <c r="R15" s="9">
        <f t="shared" si="4"/>
        <v>56.104219116657326</v>
      </c>
      <c r="S15" s="9"/>
      <c r="T15" s="9">
        <f t="shared" si="5"/>
        <v>1</v>
      </c>
      <c r="U15" s="9">
        <v>1</v>
      </c>
      <c r="V15" s="9">
        <f t="shared" si="6"/>
        <v>1</v>
      </c>
      <c r="W15" s="9">
        <v>1</v>
      </c>
    </row>
    <row r="16" spans="1:23" s="97" customFormat="1">
      <c r="A16" s="386">
        <v>15</v>
      </c>
      <c r="B16" s="386"/>
      <c r="C16" s="387">
        <v>17</v>
      </c>
      <c r="D16" s="388" t="s">
        <v>4752</v>
      </c>
      <c r="E16" s="388" t="s">
        <v>15</v>
      </c>
      <c r="F16" s="388" t="s">
        <v>4753</v>
      </c>
      <c r="G16" s="388">
        <v>1987</v>
      </c>
      <c r="H16" s="388">
        <v>902</v>
      </c>
      <c r="I16" s="388">
        <v>2</v>
      </c>
      <c r="J16" s="388">
        <v>23</v>
      </c>
      <c r="K16" s="393">
        <v>1248</v>
      </c>
      <c r="L16" s="14">
        <f>VLOOKUP(M16,id!$A:$C,3,0)</f>
        <v>121</v>
      </c>
      <c r="M16" s="14" t="str">
        <f t="shared" si="0"/>
        <v>KuźniarowiczPiotr1987</v>
      </c>
      <c r="N16" s="9" t="str">
        <f t="shared" si="1"/>
        <v>Kuźniarowicz</v>
      </c>
      <c r="O16" s="9" t="str">
        <f t="shared" si="2"/>
        <v>Piotr</v>
      </c>
      <c r="P16" s="9"/>
      <c r="Q16" s="9">
        <f t="shared" si="3"/>
        <v>1987</v>
      </c>
      <c r="R16" s="9">
        <f t="shared" si="4"/>
        <v>55.132335005975072</v>
      </c>
      <c r="S16" s="9"/>
      <c r="T16" s="9">
        <f t="shared" si="5"/>
        <v>0.73614190687361414</v>
      </c>
      <c r="U16" s="9">
        <v>1</v>
      </c>
      <c r="V16" s="9">
        <f t="shared" si="6"/>
        <v>0.9826771653543307</v>
      </c>
      <c r="W16" s="9">
        <v>1</v>
      </c>
    </row>
    <row r="17" spans="1:23" s="97" customFormat="1">
      <c r="A17" s="389">
        <v>16</v>
      </c>
      <c r="B17" s="389"/>
      <c r="C17" s="390">
        <v>18</v>
      </c>
      <c r="D17" s="391" t="s">
        <v>4754</v>
      </c>
      <c r="E17" s="391" t="s">
        <v>19</v>
      </c>
      <c r="F17" s="391" t="s">
        <v>807</v>
      </c>
      <c r="G17" s="391">
        <v>1984</v>
      </c>
      <c r="H17" s="391">
        <v>948</v>
      </c>
      <c r="I17" s="391">
        <v>48</v>
      </c>
      <c r="J17" s="391">
        <v>24</v>
      </c>
      <c r="K17" s="394">
        <v>1242</v>
      </c>
      <c r="L17" s="14">
        <f>VLOOKUP(M17,id!$A:$C,3,0)</f>
        <v>28</v>
      </c>
      <c r="M17" s="14" t="str">
        <f t="shared" si="0"/>
        <v>CzarnyGrzegorz1984</v>
      </c>
      <c r="N17" s="9" t="str">
        <f t="shared" si="1"/>
        <v>Czarny</v>
      </c>
      <c r="O17" s="9" t="str">
        <f t="shared" si="2"/>
        <v>Grzegorz</v>
      </c>
      <c r="P17" s="9"/>
      <c r="Q17" s="9">
        <f t="shared" si="3"/>
        <v>1984</v>
      </c>
      <c r="R17" s="9">
        <f t="shared" ref="R17:R38" si="7">R16*IF(V17&lt;1,V17,IF(W17&lt;1,W17,IF(U17&lt;1,U17,IF(T17&lt;1,T17,1))))</f>
        <v>54.867275703061729</v>
      </c>
      <c r="S17" s="9"/>
      <c r="T17" s="9">
        <f t="shared" ref="T17:T38" si="8">H16/H17</f>
        <v>0.95147679324894519</v>
      </c>
      <c r="U17" s="9">
        <v>1</v>
      </c>
      <c r="V17" s="9">
        <f t="shared" ref="V17:V38" si="9">K17/K16</f>
        <v>0.99519230769230771</v>
      </c>
      <c r="W17" s="9">
        <v>1</v>
      </c>
    </row>
    <row r="18" spans="1:23" s="98" customFormat="1">
      <c r="A18" s="392">
        <v>17</v>
      </c>
      <c r="B18" s="392"/>
      <c r="C18" s="390">
        <v>20</v>
      </c>
      <c r="D18" s="391" t="s">
        <v>4755</v>
      </c>
      <c r="E18" s="391" t="s">
        <v>48</v>
      </c>
      <c r="F18" s="391" t="s">
        <v>85</v>
      </c>
      <c r="G18" s="391">
        <v>1982</v>
      </c>
      <c r="H18" s="391">
        <v>745</v>
      </c>
      <c r="I18" s="391">
        <v>0</v>
      </c>
      <c r="J18" s="391">
        <v>22</v>
      </c>
      <c r="K18" s="394">
        <v>1200</v>
      </c>
      <c r="L18" s="14">
        <f>VLOOKUP(M18,id!$A:$C,3,0)</f>
        <v>122</v>
      </c>
      <c r="M18" s="14" t="str">
        <f t="shared" si="0"/>
        <v>StefańskiTomasz1982</v>
      </c>
      <c r="N18" s="9" t="str">
        <f t="shared" si="1"/>
        <v>Stefański</v>
      </c>
      <c r="O18" s="9" t="str">
        <f t="shared" si="2"/>
        <v>Tomasz</v>
      </c>
      <c r="P18" s="9"/>
      <c r="Q18" s="9">
        <f t="shared" si="3"/>
        <v>1982</v>
      </c>
      <c r="R18" s="9">
        <f t="shared" si="7"/>
        <v>53.011860582668334</v>
      </c>
      <c r="S18" s="9"/>
      <c r="T18" s="9">
        <f t="shared" si="8"/>
        <v>1.2724832214765101</v>
      </c>
      <c r="U18" s="9">
        <v>1</v>
      </c>
      <c r="V18" s="9">
        <f t="shared" si="9"/>
        <v>0.96618357487922701</v>
      </c>
      <c r="W18" s="9">
        <v>1</v>
      </c>
    </row>
    <row r="19" spans="1:23" s="97" customFormat="1">
      <c r="A19" s="386">
        <v>18</v>
      </c>
      <c r="B19" s="386"/>
      <c r="C19" s="387">
        <v>21</v>
      </c>
      <c r="D19" s="388" t="s">
        <v>4756</v>
      </c>
      <c r="E19" s="388" t="s">
        <v>19</v>
      </c>
      <c r="F19" s="388" t="s">
        <v>87</v>
      </c>
      <c r="G19" s="388">
        <v>1974</v>
      </c>
      <c r="H19" s="388">
        <v>747</v>
      </c>
      <c r="I19" s="388">
        <v>0</v>
      </c>
      <c r="J19" s="388">
        <v>22</v>
      </c>
      <c r="K19" s="393">
        <v>1200</v>
      </c>
      <c r="L19" s="14">
        <f>VLOOKUP(M19,id!$A:$C,3,0)</f>
        <v>123</v>
      </c>
      <c r="M19" s="14" t="str">
        <f t="shared" si="0"/>
        <v>RygalskiGrzegorz1974</v>
      </c>
      <c r="N19" s="9" t="str">
        <f t="shared" si="1"/>
        <v>Rygalski</v>
      </c>
      <c r="O19" s="9" t="str">
        <f t="shared" si="2"/>
        <v>Grzegorz</v>
      </c>
      <c r="P19" s="9"/>
      <c r="Q19" s="9">
        <f t="shared" si="3"/>
        <v>1974</v>
      </c>
      <c r="R19" s="9">
        <f t="shared" si="7"/>
        <v>52.869927890345259</v>
      </c>
      <c r="S19" s="9"/>
      <c r="T19" s="9">
        <f t="shared" si="8"/>
        <v>0.99732262382864789</v>
      </c>
      <c r="U19" s="9">
        <v>1</v>
      </c>
      <c r="V19" s="9">
        <f t="shared" si="9"/>
        <v>1</v>
      </c>
      <c r="W19" s="9">
        <v>1</v>
      </c>
    </row>
    <row r="20" spans="1:23" s="98" customFormat="1">
      <c r="A20" s="392">
        <v>19</v>
      </c>
      <c r="B20" s="392"/>
      <c r="C20" s="390">
        <v>22</v>
      </c>
      <c r="D20" s="391" t="s">
        <v>4757</v>
      </c>
      <c r="E20" s="391" t="s">
        <v>22</v>
      </c>
      <c r="F20" s="391" t="s">
        <v>76</v>
      </c>
      <c r="G20" s="391">
        <v>1954</v>
      </c>
      <c r="H20" s="391">
        <v>694</v>
      </c>
      <c r="I20" s="391">
        <v>0</v>
      </c>
      <c r="J20" s="391">
        <v>21</v>
      </c>
      <c r="K20" s="394">
        <v>1120</v>
      </c>
      <c r="L20" s="14">
        <f>VLOOKUP(M20,id!$A:$C,3,0)</f>
        <v>15</v>
      </c>
      <c r="M20" s="14" t="str">
        <f t="shared" si="0"/>
        <v>WiktorowskiKrzysztof1954</v>
      </c>
      <c r="N20" s="9" t="str">
        <f t="shared" si="1"/>
        <v>Wiktorowski</v>
      </c>
      <c r="O20" s="9" t="str">
        <f t="shared" si="2"/>
        <v>Krzysztof</v>
      </c>
      <c r="P20" s="9"/>
      <c r="Q20" s="9">
        <f t="shared" si="3"/>
        <v>1954</v>
      </c>
      <c r="R20" s="9">
        <f t="shared" si="7"/>
        <v>49.34526603098891</v>
      </c>
      <c r="S20" s="9"/>
      <c r="T20" s="9">
        <f t="shared" si="8"/>
        <v>1.0763688760806915</v>
      </c>
      <c r="U20" s="9">
        <v>1</v>
      </c>
      <c r="V20" s="9">
        <f t="shared" si="9"/>
        <v>0.93333333333333335</v>
      </c>
      <c r="W20" s="9">
        <v>1</v>
      </c>
    </row>
    <row r="21" spans="1:23" s="97" customFormat="1">
      <c r="A21" s="392">
        <v>20</v>
      </c>
      <c r="B21" s="392"/>
      <c r="C21" s="390">
        <v>24</v>
      </c>
      <c r="D21" s="391" t="s">
        <v>4758</v>
      </c>
      <c r="E21" s="391" t="s">
        <v>151</v>
      </c>
      <c r="F21" s="391" t="s">
        <v>154</v>
      </c>
      <c r="G21" s="391">
        <v>1978</v>
      </c>
      <c r="H21" s="391">
        <v>901</v>
      </c>
      <c r="I21" s="391">
        <v>1</v>
      </c>
      <c r="J21" s="391">
        <v>21</v>
      </c>
      <c r="K21" s="394">
        <v>1119</v>
      </c>
      <c r="L21" s="14">
        <f>VLOOKUP(M21,id!$A:$C,3,0)</f>
        <v>124</v>
      </c>
      <c r="M21" s="14" t="str">
        <f t="shared" si="0"/>
        <v>PaszkowskiWojciech1978</v>
      </c>
      <c r="N21" s="9" t="str">
        <f t="shared" si="1"/>
        <v>Paszkowski</v>
      </c>
      <c r="O21" s="9" t="str">
        <f t="shared" si="2"/>
        <v>Wojciech</v>
      </c>
      <c r="P21" s="9"/>
      <c r="Q21" s="9">
        <f t="shared" si="3"/>
        <v>1978</v>
      </c>
      <c r="R21" s="9">
        <f t="shared" si="7"/>
        <v>49.301207757746958</v>
      </c>
      <c r="S21" s="9"/>
      <c r="T21" s="9">
        <f t="shared" si="8"/>
        <v>0.7702552719200888</v>
      </c>
      <c r="U21" s="9">
        <v>1</v>
      </c>
      <c r="V21" s="9">
        <f t="shared" si="9"/>
        <v>0.99910714285714286</v>
      </c>
      <c r="W21" s="9">
        <v>1</v>
      </c>
    </row>
    <row r="22" spans="1:23">
      <c r="A22" s="386">
        <v>21</v>
      </c>
      <c r="B22" s="386"/>
      <c r="C22" s="387">
        <v>25</v>
      </c>
      <c r="D22" s="388" t="s">
        <v>4690</v>
      </c>
      <c r="E22" s="388" t="s">
        <v>48</v>
      </c>
      <c r="F22" s="388" t="s">
        <v>259</v>
      </c>
      <c r="G22" s="388">
        <v>1982</v>
      </c>
      <c r="H22" s="388">
        <v>942</v>
      </c>
      <c r="I22" s="388">
        <v>42</v>
      </c>
      <c r="J22" s="388">
        <v>22</v>
      </c>
      <c r="K22" s="393">
        <v>1118</v>
      </c>
      <c r="L22" s="14">
        <f>VLOOKUP(M22,id!$A:$C,3,0)</f>
        <v>22</v>
      </c>
      <c r="M22" s="14" t="str">
        <f t="shared" si="0"/>
        <v>ZadwornyTomasz1982</v>
      </c>
      <c r="N22" s="9" t="str">
        <f t="shared" si="1"/>
        <v>Zadworny</v>
      </c>
      <c r="O22" s="9" t="str">
        <f t="shared" si="2"/>
        <v>Tomasz</v>
      </c>
      <c r="P22" s="9"/>
      <c r="Q22" s="9">
        <f t="shared" si="3"/>
        <v>1982</v>
      </c>
      <c r="R22" s="9">
        <f t="shared" si="7"/>
        <v>49.257149484505</v>
      </c>
      <c r="S22" s="9"/>
      <c r="T22" s="9">
        <f t="shared" si="8"/>
        <v>0.95647558386411891</v>
      </c>
      <c r="U22" s="9">
        <v>1</v>
      </c>
      <c r="V22" s="9">
        <f t="shared" si="9"/>
        <v>0.99910634495084893</v>
      </c>
      <c r="W22" s="9">
        <v>1</v>
      </c>
    </row>
    <row r="23" spans="1:23" s="97" customFormat="1">
      <c r="A23" s="392">
        <v>22</v>
      </c>
      <c r="B23" s="392"/>
      <c r="C23" s="390">
        <v>26</v>
      </c>
      <c r="D23" s="391" t="s">
        <v>4759</v>
      </c>
      <c r="E23" s="391" t="s">
        <v>15</v>
      </c>
      <c r="F23" s="391" t="s">
        <v>4760</v>
      </c>
      <c r="G23" s="391">
        <v>1964</v>
      </c>
      <c r="H23" s="391">
        <v>800</v>
      </c>
      <c r="I23" s="391">
        <v>0</v>
      </c>
      <c r="J23" s="391">
        <v>21</v>
      </c>
      <c r="K23" s="394">
        <v>1070</v>
      </c>
      <c r="L23" s="14">
        <f>VLOOKUP(M23,id!$A:$C,3,0)</f>
        <v>125</v>
      </c>
      <c r="M23" s="14" t="str">
        <f t="shared" si="0"/>
        <v>HrehorowiczPiotr1964</v>
      </c>
      <c r="N23" s="9" t="str">
        <f t="shared" si="1"/>
        <v>Hrehorowicz</v>
      </c>
      <c r="O23" s="9" t="str">
        <f t="shared" si="2"/>
        <v>Piotr</v>
      </c>
      <c r="P23" s="9"/>
      <c r="Q23" s="9">
        <f t="shared" si="3"/>
        <v>1964</v>
      </c>
      <c r="R23" s="9">
        <f t="shared" si="7"/>
        <v>47.142352368891189</v>
      </c>
      <c r="S23" s="9"/>
      <c r="T23" s="9">
        <f t="shared" si="8"/>
        <v>1.1775</v>
      </c>
      <c r="U23" s="9">
        <v>1</v>
      </c>
      <c r="V23" s="9">
        <f t="shared" si="9"/>
        <v>0.95706618962432921</v>
      </c>
      <c r="W23" s="9">
        <v>1</v>
      </c>
    </row>
    <row r="24" spans="1:23">
      <c r="A24" s="392">
        <v>23</v>
      </c>
      <c r="B24" s="392"/>
      <c r="C24" s="390">
        <v>28</v>
      </c>
      <c r="D24" s="391" t="s">
        <v>4577</v>
      </c>
      <c r="E24" s="391" t="s">
        <v>336</v>
      </c>
      <c r="F24" s="391" t="s">
        <v>230</v>
      </c>
      <c r="G24" s="391">
        <v>1967</v>
      </c>
      <c r="H24" s="391">
        <v>718</v>
      </c>
      <c r="I24" s="391">
        <v>0</v>
      </c>
      <c r="J24" s="391">
        <v>19</v>
      </c>
      <c r="K24" s="394">
        <v>1060</v>
      </c>
      <c r="L24" s="14">
        <f>VLOOKUP(M24,id!$A:$C,3,0)</f>
        <v>16</v>
      </c>
      <c r="M24" s="14" t="str">
        <f t="shared" si="0"/>
        <v>AdamczykJarek1967</v>
      </c>
      <c r="N24" s="9" t="str">
        <f t="shared" si="1"/>
        <v>Adamczyk</v>
      </c>
      <c r="O24" s="9" t="str">
        <f t="shared" si="2"/>
        <v>Jarek</v>
      </c>
      <c r="P24" s="9"/>
      <c r="Q24" s="9">
        <f t="shared" si="3"/>
        <v>1967</v>
      </c>
      <c r="R24" s="9">
        <f t="shared" si="7"/>
        <v>46.701769636471646</v>
      </c>
      <c r="S24" s="9"/>
      <c r="T24" s="9">
        <f t="shared" si="8"/>
        <v>1.1142061281337048</v>
      </c>
      <c r="U24" s="9">
        <v>1</v>
      </c>
      <c r="V24" s="9">
        <f t="shared" si="9"/>
        <v>0.99065420560747663</v>
      </c>
      <c r="W24" s="9">
        <v>1</v>
      </c>
    </row>
    <row r="25" spans="1:23" s="97" customFormat="1">
      <c r="A25" s="386">
        <v>24</v>
      </c>
      <c r="B25" s="386"/>
      <c r="C25" s="387">
        <v>29</v>
      </c>
      <c r="D25" s="388" t="s">
        <v>3413</v>
      </c>
      <c r="E25" s="388" t="s">
        <v>26</v>
      </c>
      <c r="F25" s="388" t="s">
        <v>3366</v>
      </c>
      <c r="G25" s="388">
        <v>1963</v>
      </c>
      <c r="H25" s="388">
        <v>689</v>
      </c>
      <c r="I25" s="388">
        <v>0</v>
      </c>
      <c r="J25" s="388">
        <v>19</v>
      </c>
      <c r="K25" s="393">
        <v>1050</v>
      </c>
      <c r="L25" s="14">
        <f>VLOOKUP(M25,id!$A:$C,3,0)</f>
        <v>30</v>
      </c>
      <c r="M25" s="14" t="str">
        <f t="shared" si="0"/>
        <v>ŻelaskoAndrzej1963</v>
      </c>
      <c r="N25" s="9" t="str">
        <f t="shared" si="1"/>
        <v>Żelasko</v>
      </c>
      <c r="O25" s="9" t="str">
        <f t="shared" si="2"/>
        <v>Andrzej</v>
      </c>
      <c r="P25" s="9"/>
      <c r="Q25" s="9">
        <f t="shared" si="3"/>
        <v>1963</v>
      </c>
      <c r="R25" s="9">
        <f t="shared" si="7"/>
        <v>46.261186904052103</v>
      </c>
      <c r="S25" s="9"/>
      <c r="T25" s="9">
        <f t="shared" si="8"/>
        <v>1.042089985486212</v>
      </c>
      <c r="U25" s="9">
        <v>1</v>
      </c>
      <c r="V25" s="9">
        <f t="shared" si="9"/>
        <v>0.99056603773584906</v>
      </c>
      <c r="W25" s="9">
        <v>1</v>
      </c>
    </row>
    <row r="26" spans="1:23" s="97" customFormat="1">
      <c r="A26" s="392">
        <v>25</v>
      </c>
      <c r="B26" s="392"/>
      <c r="C26" s="390">
        <v>32</v>
      </c>
      <c r="D26" s="391" t="s">
        <v>4761</v>
      </c>
      <c r="E26" s="391" t="s">
        <v>26</v>
      </c>
      <c r="F26" s="391" t="s">
        <v>804</v>
      </c>
      <c r="G26" s="391">
        <v>1986</v>
      </c>
      <c r="H26" s="391">
        <v>944</v>
      </c>
      <c r="I26" s="391">
        <v>44</v>
      </c>
      <c r="J26" s="391">
        <v>18</v>
      </c>
      <c r="K26" s="394">
        <v>956</v>
      </c>
      <c r="L26" s="14">
        <f>VLOOKUP(M26,id!$A:$C,3,0)</f>
        <v>126</v>
      </c>
      <c r="M26" s="14" t="str">
        <f t="shared" si="0"/>
        <v>JacakAndrzej1986</v>
      </c>
      <c r="N26" s="9" t="str">
        <f t="shared" si="1"/>
        <v>Jacak</v>
      </c>
      <c r="O26" s="9" t="str">
        <f t="shared" si="2"/>
        <v>Andrzej</v>
      </c>
      <c r="P26" s="9"/>
      <c r="Q26" s="9">
        <f t="shared" si="3"/>
        <v>1986</v>
      </c>
      <c r="R26" s="9">
        <f t="shared" si="7"/>
        <v>42.11970921930839</v>
      </c>
      <c r="S26" s="9"/>
      <c r="T26" s="9">
        <f t="shared" si="8"/>
        <v>0.7298728813559322</v>
      </c>
      <c r="U26" s="9">
        <v>1</v>
      </c>
      <c r="V26" s="9">
        <f t="shared" si="9"/>
        <v>0.91047619047619044</v>
      </c>
      <c r="W26" s="9">
        <v>1</v>
      </c>
    </row>
    <row r="27" spans="1:23">
      <c r="A27" s="386">
        <v>26</v>
      </c>
      <c r="B27" s="386"/>
      <c r="C27" s="387">
        <v>33</v>
      </c>
      <c r="D27" s="388" t="s">
        <v>4762</v>
      </c>
      <c r="E27" s="388" t="s">
        <v>59</v>
      </c>
      <c r="F27" s="388" t="s">
        <v>748</v>
      </c>
      <c r="G27" s="388">
        <v>1978</v>
      </c>
      <c r="H27" s="388">
        <v>822</v>
      </c>
      <c r="I27" s="388">
        <v>0</v>
      </c>
      <c r="J27" s="388">
        <v>18</v>
      </c>
      <c r="K27" s="393">
        <v>950</v>
      </c>
      <c r="L27" s="14">
        <f>VLOOKUP(M27,id!$A:$C,3,0)</f>
        <v>29</v>
      </c>
      <c r="M27" s="14" t="str">
        <f t="shared" si="0"/>
        <v>RychlikMichał1978</v>
      </c>
      <c r="N27" s="9" t="str">
        <f t="shared" si="1"/>
        <v>Rychlik</v>
      </c>
      <c r="O27" s="9" t="str">
        <f t="shared" si="2"/>
        <v>Michał</v>
      </c>
      <c r="P27" s="9"/>
      <c r="Q27" s="9">
        <f t="shared" si="3"/>
        <v>1978</v>
      </c>
      <c r="R27" s="9">
        <f t="shared" si="7"/>
        <v>41.85535957985666</v>
      </c>
      <c r="S27" s="9"/>
      <c r="T27" s="9">
        <f t="shared" si="8"/>
        <v>1.1484184914841848</v>
      </c>
      <c r="U27" s="9">
        <v>1</v>
      </c>
      <c r="V27" s="9">
        <f t="shared" si="9"/>
        <v>0.99372384937238489</v>
      </c>
      <c r="W27" s="9">
        <v>1</v>
      </c>
    </row>
    <row r="28" spans="1:23" s="97" customFormat="1">
      <c r="A28" s="386">
        <v>27</v>
      </c>
      <c r="B28" s="386"/>
      <c r="C28" s="387">
        <v>35</v>
      </c>
      <c r="D28" s="388" t="s">
        <v>4586</v>
      </c>
      <c r="E28" s="388" t="s">
        <v>26</v>
      </c>
      <c r="F28" s="388" t="s">
        <v>29</v>
      </c>
      <c r="G28" s="388">
        <v>1965</v>
      </c>
      <c r="H28" s="388">
        <v>751</v>
      </c>
      <c r="I28" s="388">
        <v>0</v>
      </c>
      <c r="J28" s="388">
        <v>17</v>
      </c>
      <c r="K28" s="393">
        <v>950</v>
      </c>
      <c r="L28" s="14">
        <f>VLOOKUP(M28,id!$A:$C,3,0)</f>
        <v>27</v>
      </c>
      <c r="M28" s="14" t="str">
        <f t="shared" si="0"/>
        <v>SmejdaAndrzej1965</v>
      </c>
      <c r="N28" s="9" t="str">
        <f t="shared" si="1"/>
        <v>Smejda</v>
      </c>
      <c r="O28" s="9" t="str">
        <f t="shared" si="2"/>
        <v>Andrzej</v>
      </c>
      <c r="P28" s="9"/>
      <c r="Q28" s="9">
        <f t="shared" si="3"/>
        <v>1965</v>
      </c>
      <c r="R28" s="9">
        <f t="shared" si="7"/>
        <v>41.85535957985666</v>
      </c>
      <c r="S28" s="9"/>
      <c r="T28" s="9">
        <f t="shared" si="8"/>
        <v>1.0945406125166446</v>
      </c>
      <c r="U28" s="9">
        <v>1</v>
      </c>
      <c r="V28" s="9">
        <f t="shared" si="9"/>
        <v>1</v>
      </c>
      <c r="W28" s="9">
        <v>1</v>
      </c>
    </row>
    <row r="29" spans="1:23">
      <c r="A29" s="392">
        <v>28</v>
      </c>
      <c r="B29" s="392"/>
      <c r="C29" s="390">
        <v>36</v>
      </c>
      <c r="D29" s="391" t="s">
        <v>4763</v>
      </c>
      <c r="E29" s="391" t="s">
        <v>48</v>
      </c>
      <c r="F29" s="391" t="s">
        <v>69</v>
      </c>
      <c r="G29" s="391">
        <v>1963</v>
      </c>
      <c r="H29" s="391">
        <v>971</v>
      </c>
      <c r="I29" s="391">
        <v>390</v>
      </c>
      <c r="J29" s="391">
        <v>24</v>
      </c>
      <c r="K29" s="394">
        <v>910</v>
      </c>
      <c r="L29" s="14">
        <f>VLOOKUP(M29,id!$A:$C,3,0)</f>
        <v>23</v>
      </c>
      <c r="M29" s="14" t="str">
        <f t="shared" si="0"/>
        <v>SójkaTomasz1963</v>
      </c>
      <c r="N29" s="9" t="str">
        <f t="shared" si="1"/>
        <v>Sójka</v>
      </c>
      <c r="O29" s="9" t="str">
        <f t="shared" si="2"/>
        <v>Tomasz</v>
      </c>
      <c r="P29" s="9"/>
      <c r="Q29" s="9">
        <f t="shared" si="3"/>
        <v>1963</v>
      </c>
      <c r="R29" s="9">
        <f t="shared" si="7"/>
        <v>40.093028650178482</v>
      </c>
      <c r="S29" s="9"/>
      <c r="T29" s="9">
        <f t="shared" si="8"/>
        <v>0.77342945417095776</v>
      </c>
      <c r="U29" s="9">
        <v>1</v>
      </c>
      <c r="V29" s="9">
        <f t="shared" si="9"/>
        <v>0.95789473684210524</v>
      </c>
      <c r="W29" s="9">
        <v>1</v>
      </c>
    </row>
    <row r="30" spans="1:23">
      <c r="A30" s="386">
        <v>29</v>
      </c>
      <c r="B30" s="386"/>
      <c r="C30" s="387">
        <v>37</v>
      </c>
      <c r="D30" s="388" t="s">
        <v>4576</v>
      </c>
      <c r="E30" s="388" t="s">
        <v>22</v>
      </c>
      <c r="F30" s="388" t="s">
        <v>55</v>
      </c>
      <c r="G30" s="388">
        <v>1969</v>
      </c>
      <c r="H30" s="388">
        <v>400</v>
      </c>
      <c r="I30" s="388">
        <v>0</v>
      </c>
      <c r="J30" s="388">
        <v>17</v>
      </c>
      <c r="K30" s="393">
        <v>900</v>
      </c>
      <c r="L30" s="14">
        <f>VLOOKUP(M30,id!$A:$C,3,0)</f>
        <v>2</v>
      </c>
      <c r="M30" s="14" t="str">
        <f t="shared" si="0"/>
        <v>SzawdzinKrzysztof1969</v>
      </c>
      <c r="N30" s="9" t="str">
        <f t="shared" si="1"/>
        <v>Szawdzin</v>
      </c>
      <c r="O30" s="9" t="str">
        <f t="shared" si="2"/>
        <v>Krzysztof</v>
      </c>
      <c r="P30" s="9"/>
      <c r="Q30" s="9">
        <f t="shared" si="3"/>
        <v>1969</v>
      </c>
      <c r="R30" s="9">
        <f t="shared" si="7"/>
        <v>39.652445917758939</v>
      </c>
      <c r="S30" s="9"/>
      <c r="T30" s="9">
        <f t="shared" si="8"/>
        <v>2.4275000000000002</v>
      </c>
      <c r="U30" s="9">
        <v>1</v>
      </c>
      <c r="V30" s="9">
        <f t="shared" si="9"/>
        <v>0.98901098901098905</v>
      </c>
      <c r="W30" s="9">
        <v>1</v>
      </c>
    </row>
    <row r="31" spans="1:23" s="97" customFormat="1">
      <c r="A31" s="392">
        <v>30</v>
      </c>
      <c r="B31" s="392"/>
      <c r="C31" s="390">
        <v>38</v>
      </c>
      <c r="D31" s="391" t="s">
        <v>4601</v>
      </c>
      <c r="E31" s="391" t="s">
        <v>90</v>
      </c>
      <c r="F31" s="391" t="s">
        <v>79</v>
      </c>
      <c r="G31" s="391">
        <v>1984</v>
      </c>
      <c r="H31" s="391">
        <v>550</v>
      </c>
      <c r="I31" s="391">
        <v>0</v>
      </c>
      <c r="J31" s="391">
        <v>16</v>
      </c>
      <c r="K31" s="394">
        <v>890</v>
      </c>
      <c r="L31" s="14">
        <f>VLOOKUP(M31,id!$A:$C,3,0)</f>
        <v>38</v>
      </c>
      <c r="M31" s="14" t="str">
        <f t="shared" si="0"/>
        <v>WieczorekJarosław1984</v>
      </c>
      <c r="N31" s="9" t="str">
        <f t="shared" si="1"/>
        <v>Wieczorek</v>
      </c>
      <c r="O31" s="9" t="str">
        <f t="shared" si="2"/>
        <v>Jarosław</v>
      </c>
      <c r="P31" s="9"/>
      <c r="Q31" s="9">
        <f t="shared" si="3"/>
        <v>1984</v>
      </c>
      <c r="R31" s="9">
        <f t="shared" si="7"/>
        <v>39.211863185339396</v>
      </c>
      <c r="S31" s="9"/>
      <c r="T31" s="9">
        <f t="shared" si="8"/>
        <v>0.72727272727272729</v>
      </c>
      <c r="U31" s="9">
        <v>1</v>
      </c>
      <c r="V31" s="9">
        <f t="shared" si="9"/>
        <v>0.98888888888888893</v>
      </c>
      <c r="W31" s="9">
        <v>1</v>
      </c>
    </row>
    <row r="32" spans="1:23" s="97" customFormat="1">
      <c r="A32" s="386">
        <v>31</v>
      </c>
      <c r="B32" s="386"/>
      <c r="C32" s="387">
        <v>39</v>
      </c>
      <c r="D32" s="388" t="s">
        <v>4764</v>
      </c>
      <c r="E32" s="388" t="s">
        <v>379</v>
      </c>
      <c r="F32" s="388" t="s">
        <v>3974</v>
      </c>
      <c r="G32" s="388">
        <v>1990</v>
      </c>
      <c r="H32" s="388">
        <v>646</v>
      </c>
      <c r="I32" s="388">
        <v>0</v>
      </c>
      <c r="J32" s="388">
        <v>16</v>
      </c>
      <c r="K32" s="393">
        <v>860</v>
      </c>
      <c r="L32" s="14">
        <f>VLOOKUP(M32,id!$A:$C,3,0)</f>
        <v>127</v>
      </c>
      <c r="M32" s="14" t="str">
        <f t="shared" si="0"/>
        <v>DoboszPatryk1990</v>
      </c>
      <c r="N32" s="9" t="str">
        <f t="shared" si="1"/>
        <v>Dobosz</v>
      </c>
      <c r="O32" s="9" t="str">
        <f t="shared" si="2"/>
        <v>Patryk</v>
      </c>
      <c r="P32" s="9"/>
      <c r="Q32" s="9">
        <f t="shared" si="3"/>
        <v>1990</v>
      </c>
      <c r="R32" s="9">
        <f t="shared" si="7"/>
        <v>37.890114988080768</v>
      </c>
      <c r="S32" s="9"/>
      <c r="T32" s="9">
        <f t="shared" si="8"/>
        <v>0.85139318885448911</v>
      </c>
      <c r="U32" s="9">
        <v>1</v>
      </c>
      <c r="V32" s="9">
        <f t="shared" si="9"/>
        <v>0.9662921348314607</v>
      </c>
      <c r="W32" s="9">
        <v>1</v>
      </c>
    </row>
    <row r="33" spans="1:23">
      <c r="A33" s="392">
        <v>32</v>
      </c>
      <c r="B33" s="392"/>
      <c r="C33" s="390">
        <v>40</v>
      </c>
      <c r="D33" s="391" t="s">
        <v>4593</v>
      </c>
      <c r="E33" s="391" t="s">
        <v>22</v>
      </c>
      <c r="F33" s="391" t="s">
        <v>837</v>
      </c>
      <c r="G33" s="391">
        <v>1963</v>
      </c>
      <c r="H33" s="391">
        <v>649</v>
      </c>
      <c r="I33" s="391">
        <v>0</v>
      </c>
      <c r="J33" s="391">
        <v>16</v>
      </c>
      <c r="K33" s="394">
        <v>860</v>
      </c>
      <c r="L33" s="14">
        <f>VLOOKUP(M33,id!$A:$C,3,0)</f>
        <v>128</v>
      </c>
      <c r="M33" s="14" t="str">
        <f t="shared" si="0"/>
        <v>KowalskiKrzysztof1963</v>
      </c>
      <c r="N33" s="9" t="str">
        <f t="shared" si="1"/>
        <v>Kowalski</v>
      </c>
      <c r="O33" s="9" t="str">
        <f t="shared" si="2"/>
        <v>Krzysztof</v>
      </c>
      <c r="P33" s="9"/>
      <c r="Q33" s="9">
        <f t="shared" si="3"/>
        <v>1963</v>
      </c>
      <c r="R33" s="9">
        <f t="shared" si="7"/>
        <v>37.714968077504125</v>
      </c>
      <c r="S33" s="9"/>
      <c r="T33" s="9">
        <f t="shared" si="8"/>
        <v>0.99537750385208013</v>
      </c>
      <c r="U33" s="9">
        <v>1</v>
      </c>
      <c r="V33" s="9">
        <f t="shared" si="9"/>
        <v>1</v>
      </c>
      <c r="W33" s="9">
        <v>1</v>
      </c>
    </row>
    <row r="34" spans="1:23" s="97" customFormat="1">
      <c r="A34" s="386">
        <v>33</v>
      </c>
      <c r="B34" s="386"/>
      <c r="C34" s="387">
        <v>41</v>
      </c>
      <c r="D34" s="388" t="s">
        <v>4765</v>
      </c>
      <c r="E34" s="388" t="s">
        <v>24</v>
      </c>
      <c r="F34" s="388" t="s">
        <v>216</v>
      </c>
      <c r="G34" s="388">
        <v>1978</v>
      </c>
      <c r="H34" s="388">
        <v>809</v>
      </c>
      <c r="I34" s="388">
        <v>0</v>
      </c>
      <c r="J34" s="388">
        <v>14</v>
      </c>
      <c r="K34" s="393">
        <v>720</v>
      </c>
      <c r="L34" s="14">
        <f>VLOOKUP(M34,id!$A:$C,3,0)</f>
        <v>129</v>
      </c>
      <c r="M34" s="14" t="str">
        <f t="shared" si="0"/>
        <v>BasterPrzemysław1978</v>
      </c>
      <c r="N34" s="9" t="str">
        <f t="shared" si="1"/>
        <v>Baster</v>
      </c>
      <c r="O34" s="9" t="str">
        <f t="shared" si="2"/>
        <v>Przemysław</v>
      </c>
      <c r="P34" s="9"/>
      <c r="Q34" s="9">
        <f t="shared" si="3"/>
        <v>1978</v>
      </c>
      <c r="R34" s="9">
        <f t="shared" si="7"/>
        <v>31.575322111398805</v>
      </c>
      <c r="S34" s="9"/>
      <c r="T34" s="9">
        <f t="shared" si="8"/>
        <v>0.8022249690976514</v>
      </c>
      <c r="U34" s="9">
        <v>1</v>
      </c>
      <c r="V34" s="9">
        <f t="shared" si="9"/>
        <v>0.83720930232558144</v>
      </c>
      <c r="W34" s="9">
        <v>1</v>
      </c>
    </row>
    <row r="35" spans="1:23" s="97" customFormat="1">
      <c r="A35" s="392">
        <v>34</v>
      </c>
      <c r="B35" s="392"/>
      <c r="C35" s="390">
        <v>42</v>
      </c>
      <c r="D35" s="391" t="s">
        <v>4766</v>
      </c>
      <c r="E35" s="391" t="s">
        <v>46</v>
      </c>
      <c r="F35" s="391" t="s">
        <v>230</v>
      </c>
      <c r="G35" s="391">
        <v>1980</v>
      </c>
      <c r="H35" s="391">
        <v>431</v>
      </c>
      <c r="I35" s="391">
        <v>0</v>
      </c>
      <c r="J35" s="391">
        <v>12</v>
      </c>
      <c r="K35" s="394">
        <v>660</v>
      </c>
      <c r="L35" s="14">
        <f>VLOOKUP(M35,id!$A:$C,3,0)</f>
        <v>130</v>
      </c>
      <c r="M35" s="14" t="str">
        <f t="shared" si="0"/>
        <v>AdamczykBartosz1980</v>
      </c>
      <c r="N35" s="9" t="str">
        <f t="shared" si="1"/>
        <v>Adamczyk</v>
      </c>
      <c r="O35" s="9" t="str">
        <f t="shared" si="2"/>
        <v>Bartosz</v>
      </c>
      <c r="P35" s="9"/>
      <c r="Q35" s="9">
        <f t="shared" si="3"/>
        <v>1980</v>
      </c>
      <c r="R35" s="9">
        <f t="shared" si="7"/>
        <v>28.944045268782236</v>
      </c>
      <c r="S35" s="9"/>
      <c r="T35" s="9">
        <f t="shared" si="8"/>
        <v>1.877030162412993</v>
      </c>
      <c r="U35" s="9">
        <v>1</v>
      </c>
      <c r="V35" s="9">
        <f t="shared" si="9"/>
        <v>0.91666666666666663</v>
      </c>
      <c r="W35" s="9">
        <v>1</v>
      </c>
    </row>
    <row r="36" spans="1:23">
      <c r="A36" s="392">
        <v>35</v>
      </c>
      <c r="B36" s="392"/>
      <c r="C36" s="390">
        <v>44</v>
      </c>
      <c r="D36" s="391" t="s">
        <v>4767</v>
      </c>
      <c r="E36" s="391" t="s">
        <v>544</v>
      </c>
      <c r="F36" s="391" t="s">
        <v>929</v>
      </c>
      <c r="G36" s="391">
        <v>1986</v>
      </c>
      <c r="H36" s="391">
        <v>733</v>
      </c>
      <c r="I36" s="391">
        <v>0</v>
      </c>
      <c r="J36" s="391">
        <v>11</v>
      </c>
      <c r="K36" s="394">
        <v>540</v>
      </c>
      <c r="L36" s="14">
        <f>VLOOKUP(M36,id!$A:$C,3,0)</f>
        <v>131</v>
      </c>
      <c r="M36" s="14" t="str">
        <f t="shared" si="0"/>
        <v>MalawskiFilip1986</v>
      </c>
      <c r="N36" s="9" t="str">
        <f t="shared" si="1"/>
        <v>Malawski</v>
      </c>
      <c r="O36" s="9" t="str">
        <f t="shared" si="2"/>
        <v>Filip</v>
      </c>
      <c r="P36" s="9"/>
      <c r="Q36" s="9">
        <f t="shared" si="3"/>
        <v>1986</v>
      </c>
      <c r="R36" s="9">
        <f t="shared" si="7"/>
        <v>23.681491583549104</v>
      </c>
      <c r="S36" s="9"/>
      <c r="T36" s="9">
        <f t="shared" si="8"/>
        <v>0.58799454297407916</v>
      </c>
      <c r="U36" s="9">
        <v>1</v>
      </c>
      <c r="V36" s="9">
        <f t="shared" si="9"/>
        <v>0.81818181818181823</v>
      </c>
      <c r="W36" s="9">
        <v>1</v>
      </c>
    </row>
    <row r="37" spans="1:23">
      <c r="A37" s="386">
        <v>36</v>
      </c>
      <c r="B37" s="386"/>
      <c r="C37" s="387">
        <v>45</v>
      </c>
      <c r="D37" s="388" t="s">
        <v>3418</v>
      </c>
      <c r="E37" s="388" t="s">
        <v>151</v>
      </c>
      <c r="F37" s="388" t="s">
        <v>920</v>
      </c>
      <c r="G37" s="388">
        <v>1959</v>
      </c>
      <c r="H37" s="388">
        <v>746</v>
      </c>
      <c r="I37" s="388">
        <v>0</v>
      </c>
      <c r="J37" s="388">
        <v>11</v>
      </c>
      <c r="K37" s="393">
        <v>540</v>
      </c>
      <c r="L37" s="14">
        <f>VLOOKUP(M37,id!$A:$C,3,0)</f>
        <v>132</v>
      </c>
      <c r="M37" s="14" t="str">
        <f t="shared" si="0"/>
        <v>MałodobryWojciech1959</v>
      </c>
      <c r="N37" s="9" t="str">
        <f t="shared" si="1"/>
        <v>Małodobry</v>
      </c>
      <c r="O37" s="9" t="str">
        <f t="shared" si="2"/>
        <v>Wojciech</v>
      </c>
      <c r="P37" s="9"/>
      <c r="Q37" s="9">
        <f t="shared" si="3"/>
        <v>1959</v>
      </c>
      <c r="R37" s="9">
        <f t="shared" si="7"/>
        <v>23.268811435310312</v>
      </c>
      <c r="S37" s="9"/>
      <c r="T37" s="9">
        <f t="shared" si="8"/>
        <v>0.98257372654155495</v>
      </c>
      <c r="U37" s="9">
        <v>1</v>
      </c>
      <c r="V37" s="9">
        <f t="shared" si="9"/>
        <v>1</v>
      </c>
      <c r="W37" s="9">
        <v>1</v>
      </c>
    </row>
    <row r="38" spans="1:23" s="97" customFormat="1">
      <c r="A38" s="386">
        <v>37</v>
      </c>
      <c r="B38" s="386"/>
      <c r="C38" s="387">
        <v>47</v>
      </c>
      <c r="D38" s="388" t="s">
        <v>4605</v>
      </c>
      <c r="E38" s="388" t="s">
        <v>1689</v>
      </c>
      <c r="F38" s="388" t="s">
        <v>267</v>
      </c>
      <c r="G38" s="388">
        <v>2010</v>
      </c>
      <c r="H38" s="388">
        <v>570</v>
      </c>
      <c r="I38" s="388">
        <v>0</v>
      </c>
      <c r="J38" s="388">
        <v>5</v>
      </c>
      <c r="K38" s="393">
        <v>220</v>
      </c>
      <c r="L38" s="14">
        <f>VLOOKUP(M38,id!$A:$C,3,0)</f>
        <v>35</v>
      </c>
      <c r="M38" s="14" t="str">
        <f t="shared" si="0"/>
        <v>BrudłoZbych2010</v>
      </c>
      <c r="N38" s="9" t="str">
        <f t="shared" si="1"/>
        <v>Brudło</v>
      </c>
      <c r="O38" s="9" t="str">
        <f t="shared" si="2"/>
        <v>Zbych</v>
      </c>
      <c r="P38" s="9"/>
      <c r="Q38" s="9">
        <f t="shared" si="3"/>
        <v>2010</v>
      </c>
      <c r="R38" s="9">
        <f t="shared" si="7"/>
        <v>9.4798861403116081</v>
      </c>
      <c r="S38" s="9"/>
      <c r="T38" s="9">
        <f t="shared" si="8"/>
        <v>1.3087719298245615</v>
      </c>
      <c r="U38" s="9">
        <v>1</v>
      </c>
      <c r="V38" s="9">
        <f t="shared" si="9"/>
        <v>0.40740740740740738</v>
      </c>
      <c r="W38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scale="31" orientation="portrait" useFirstPageNumber="1" horizontalDpi="300" verticalDpi="300" r:id="rId1"/>
  <headerFooter alignWithMargins="0">
    <oddHeader>&amp;C&amp;A</oddHeader>
    <oddFooter>&amp;CStrona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/>
  </sheetViews>
  <sheetFormatPr defaultRowHeight="13.2"/>
  <cols>
    <col min="1" max="1" width="4.109375" bestFit="1" customWidth="1"/>
    <col min="2" max="2" width="13.21875" bestFit="1" customWidth="1"/>
    <col min="3" max="3" width="8.6640625" bestFit="1" customWidth="1"/>
    <col min="4" max="4" width="28" bestFit="1" customWidth="1"/>
    <col min="5" max="5" width="7.44140625" bestFit="1" customWidth="1"/>
    <col min="6" max="6" width="8.109375" bestFit="1" customWidth="1"/>
    <col min="7" max="7" width="3.44140625" bestFit="1" customWidth="1"/>
    <col min="8" max="8" width="9.6640625" bestFit="1" customWidth="1"/>
  </cols>
  <sheetData>
    <row r="1" spans="1:21">
      <c r="A1" s="101"/>
      <c r="B1" s="102"/>
      <c r="C1" s="102"/>
      <c r="D1" s="102"/>
      <c r="E1" s="102"/>
      <c r="F1" s="103"/>
      <c r="G1" s="103"/>
      <c r="H1" s="103"/>
    </row>
    <row r="2" spans="1:21">
      <c r="A2" s="104" t="s">
        <v>3501</v>
      </c>
      <c r="B2" s="105" t="s">
        <v>160</v>
      </c>
      <c r="C2" s="105" t="s">
        <v>161</v>
      </c>
      <c r="D2" s="105" t="s">
        <v>3502</v>
      </c>
      <c r="E2" s="105" t="s">
        <v>3503</v>
      </c>
      <c r="F2" s="104" t="s">
        <v>3504</v>
      </c>
      <c r="G2" s="105" t="s">
        <v>3505</v>
      </c>
      <c r="H2" s="105" t="s">
        <v>3506</v>
      </c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</row>
    <row r="3" spans="1:21" ht="13.8">
      <c r="A3" s="106">
        <v>1</v>
      </c>
      <c r="B3" s="107" t="s">
        <v>767</v>
      </c>
      <c r="C3" s="107" t="s">
        <v>768</v>
      </c>
      <c r="D3" s="399" t="s">
        <v>4773</v>
      </c>
      <c r="E3" s="107">
        <v>1982</v>
      </c>
      <c r="F3" s="401" t="s">
        <v>4775</v>
      </c>
      <c r="G3" s="107">
        <v>22</v>
      </c>
      <c r="H3" s="400" t="s">
        <v>4774</v>
      </c>
      <c r="J3" s="14">
        <f>VLOOKUP(K3,id!$A:$C,3,0)</f>
        <v>146</v>
      </c>
      <c r="K3" s="14" t="str">
        <f t="shared" ref="K3" si="0">L3&amp;M3&amp;O3</f>
        <v>KarpaKatarzyna1982</v>
      </c>
      <c r="L3" s="9" t="str">
        <f>B3</f>
        <v>Karpa</v>
      </c>
      <c r="M3" s="9" t="str">
        <f>C3</f>
        <v>Katarzyna</v>
      </c>
      <c r="N3" s="9" t="str">
        <f>D3</f>
        <v>Smashing pĄpkins</v>
      </c>
      <c r="O3" s="9">
        <f>E3</f>
        <v>1982</v>
      </c>
      <c r="P3" s="9">
        <v>50</v>
      </c>
      <c r="Q3" s="9"/>
      <c r="R3" s="9"/>
      <c r="S3" s="9"/>
      <c r="T3" s="9"/>
      <c r="U3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14</vt:i4>
      </vt:variant>
    </vt:vector>
  </HeadingPairs>
  <TitlesOfParts>
    <vt:vector size="93" baseType="lpstr">
      <vt:lpstr>PPM K</vt:lpstr>
      <vt:lpstr>PPM M</vt:lpstr>
      <vt:lpstr>Liczyrzepa - zima K</vt:lpstr>
      <vt:lpstr>Liczyrzepa - zima M</vt:lpstr>
      <vt:lpstr>XV Szago K</vt:lpstr>
      <vt:lpstr>XV Szago M</vt:lpstr>
      <vt:lpstr>Liszkor K</vt:lpstr>
      <vt:lpstr>Liszkor M</vt:lpstr>
      <vt:lpstr>Wiosenne 360 K</vt:lpstr>
      <vt:lpstr>Wiosenne 360 M</vt:lpstr>
      <vt:lpstr>H57 TR200 K</vt:lpstr>
      <vt:lpstr>H57 TR200 M</vt:lpstr>
      <vt:lpstr>H57 TR100 K</vt:lpstr>
      <vt:lpstr>H57 TR100 M</vt:lpstr>
      <vt:lpstr>RW TR200 K</vt:lpstr>
      <vt:lpstr>RW TR200 M</vt:lpstr>
      <vt:lpstr>Pazur K</vt:lpstr>
      <vt:lpstr>Pazur M</vt:lpstr>
      <vt:lpstr>Hawran K</vt:lpstr>
      <vt:lpstr>Hawran M</vt:lpstr>
      <vt:lpstr>Liczyrzepa wiosna 200 K</vt:lpstr>
      <vt:lpstr>Liczyrzepa wiosna 200 M</vt:lpstr>
      <vt:lpstr>Liczyrzepa wiosna 100 K</vt:lpstr>
      <vt:lpstr>Liczyrzepa wiosna 100 M</vt:lpstr>
      <vt:lpstr>XVI RzK K</vt:lpstr>
      <vt:lpstr>XVI RzK M</vt:lpstr>
      <vt:lpstr>13 M</vt:lpstr>
      <vt:lpstr>Orientakcja K</vt:lpstr>
      <vt:lpstr>Orientakcja M</vt:lpstr>
      <vt:lpstr>Dymno M</vt:lpstr>
      <vt:lpstr>Tropy K</vt:lpstr>
      <vt:lpstr>Tropy M</vt:lpstr>
      <vt:lpstr>Grassor444 K</vt:lpstr>
      <vt:lpstr>Grassor444 M</vt:lpstr>
      <vt:lpstr>Grassor222 K</vt:lpstr>
      <vt:lpstr>Grassor222 M</vt:lpstr>
      <vt:lpstr>BO K</vt:lpstr>
      <vt:lpstr>BO M</vt:lpstr>
      <vt:lpstr>ITOrient K</vt:lpstr>
      <vt:lpstr>ITOrient M</vt:lpstr>
      <vt:lpstr>ŚJatka K</vt:lpstr>
      <vt:lpstr>ŚJatka M</vt:lpstr>
      <vt:lpstr>Sudecka Wyrypa K</vt:lpstr>
      <vt:lpstr>Sudecka Wyrypa M</vt:lpstr>
      <vt:lpstr>KoRnO K</vt:lpstr>
      <vt:lpstr>KoRnO M</vt:lpstr>
      <vt:lpstr>Abentojra K</vt:lpstr>
      <vt:lpstr>Abentojra M</vt:lpstr>
      <vt:lpstr>Mordownik K</vt:lpstr>
      <vt:lpstr>Mordownik M</vt:lpstr>
      <vt:lpstr>XVI Szago K</vt:lpstr>
      <vt:lpstr>XVI Szago M</vt:lpstr>
      <vt:lpstr>Kaczawska M</vt:lpstr>
      <vt:lpstr>XV RzK M</vt:lpstr>
      <vt:lpstr>Jesienne 360 K</vt:lpstr>
      <vt:lpstr>Jesienne 360 M</vt:lpstr>
      <vt:lpstr>Waligóra K</vt:lpstr>
      <vt:lpstr>Waligóra M</vt:lpstr>
      <vt:lpstr>Jurajska Jatka K</vt:lpstr>
      <vt:lpstr>Jurajska Jatka M</vt:lpstr>
      <vt:lpstr>H56 TR200 K</vt:lpstr>
      <vt:lpstr>H56 TR200 M</vt:lpstr>
      <vt:lpstr>H56 TR100 K</vt:lpstr>
      <vt:lpstr>H56 TR100 M</vt:lpstr>
      <vt:lpstr>Azymut K</vt:lpstr>
      <vt:lpstr>Azymut M</vt:lpstr>
      <vt:lpstr>Wilga K</vt:lpstr>
      <vt:lpstr>Wilga M</vt:lpstr>
      <vt:lpstr>NM 200 K</vt:lpstr>
      <vt:lpstr>NM 200 M</vt:lpstr>
      <vt:lpstr>NM 100 M</vt:lpstr>
      <vt:lpstr>Dukty K</vt:lpstr>
      <vt:lpstr>Dukty M</vt:lpstr>
      <vt:lpstr>id</vt:lpstr>
      <vt:lpstr>id (2018)</vt:lpstr>
      <vt:lpstr>id (2017)</vt:lpstr>
      <vt:lpstr>id (2016)</vt:lpstr>
      <vt:lpstr>frekwencja</vt:lpstr>
      <vt:lpstr>czas zwycięzcy</vt:lpstr>
      <vt:lpstr>'H56 TR100 K'!Print_Area</vt:lpstr>
      <vt:lpstr>'H56 TR100 M'!Print_Area</vt:lpstr>
      <vt:lpstr>'H56 TR200 K'!Print_Area</vt:lpstr>
      <vt:lpstr>'H56 TR200 M'!Print_Area</vt:lpstr>
      <vt:lpstr>'H57 TR100 K'!Print_Area</vt:lpstr>
      <vt:lpstr>'H57 TR100 M'!Print_Area</vt:lpstr>
      <vt:lpstr>'Tropy K'!Print_Area</vt:lpstr>
      <vt:lpstr>'Tropy M'!Print_Area</vt:lpstr>
      <vt:lpstr>'H56 TR200 K'!Print_Titles</vt:lpstr>
      <vt:lpstr>'H56 TR200 M'!Print_Titles</vt:lpstr>
      <vt:lpstr>'H57 TR100 K'!Print_Titles</vt:lpstr>
      <vt:lpstr>'H57 TR100 M'!Print_Titles</vt:lpstr>
      <vt:lpstr>'H57 TR200 K'!Print_Titles</vt:lpstr>
      <vt:lpstr>'H57 TR200 M'!Print_Titles</vt:lpstr>
    </vt:vector>
  </TitlesOfParts>
  <Company>BiS+CCL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Pawel Brudlo</cp:lastModifiedBy>
  <cp:lastPrinted>2006-09-29T08:34:57Z</cp:lastPrinted>
  <dcterms:created xsi:type="dcterms:W3CDTF">2006-04-06T08:48:56Z</dcterms:created>
  <dcterms:modified xsi:type="dcterms:W3CDTF">2019-07-09T12:29:24Z</dcterms:modified>
</cp:coreProperties>
</file>